
<file path=[Content_Types].xml><?xml version="1.0" encoding="utf-8"?>
<Types xmlns="http://schemas.openxmlformats.org/package/2006/content-types">
  <Default Extension="bin" ContentType="application/vnd.openxmlformats-officedocument.spreadsheetml.printerSettings"/>
  <Default Extension="doc" ContentType="application/msword"/>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1.xml" ContentType="application/vnd.openxmlformats-officedocument.drawingml.chart+xml"/>
  <Override PartName="/xl/drawings/drawing9.xml" ContentType="application/vnd.openxmlformats-officedocument.drawingml.chartshapes+xml"/>
  <Override PartName="/xl/charts/chart2.xml" ContentType="application/vnd.openxmlformats-officedocument.drawingml.chart+xml"/>
  <Override PartName="/xl/charts/chart3.xml" ContentType="application/vnd.openxmlformats-officedocument.drawingml.chart+xml"/>
  <Override PartName="/xl/drawings/drawing10.xml" ContentType="application/vnd.openxmlformats-officedocument.drawingml.chartshapes+xml"/>
  <Override PartName="/xl/charts/chart4.xml" ContentType="application/vnd.openxmlformats-officedocument.drawingml.chart+xml"/>
  <Override PartName="/xl/drawings/drawing11.xml" ContentType="application/vnd.openxmlformats-officedocument.drawingml.chartshapes+xml"/>
  <Override PartName="/xl/charts/chart5.xml" ContentType="application/vnd.openxmlformats-officedocument.drawingml.chart+xml"/>
  <Override PartName="/xl/drawings/drawing12.xml" ContentType="application/vnd.openxmlformats-officedocument.drawingml.chartshapes+xml"/>
  <Override PartName="/xl/charts/chart6.xml" ContentType="application/vnd.openxmlformats-officedocument.drawingml.chart+xml"/>
  <Override PartName="/xl/drawings/drawing13.xml" ContentType="application/vnd.openxmlformats-officedocument.drawingml.chartshapes+xml"/>
  <Override PartName="/xl/charts/chart7.xml" ContentType="application/vnd.openxmlformats-officedocument.drawingml.chart+xml"/>
  <Override PartName="/xl/drawings/drawing14.xml" ContentType="application/vnd.openxmlformats-officedocument.drawingml.chartshapes+xml"/>
  <Override PartName="/xl/charts/chart8.xml" ContentType="application/vnd.openxmlformats-officedocument.drawingml.chart+xml"/>
  <Override PartName="/xl/drawings/drawing15.xml" ContentType="application/vnd.openxmlformats-officedocument.drawingml.chartshapes+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harts/chart9.xml" ContentType="application/vnd.openxmlformats-officedocument.drawingml.chart+xml"/>
  <Override PartName="/xl/drawings/drawing21.xml" ContentType="application/vnd.openxmlformats-officedocument.drawingml.chartshapes+xml"/>
  <Override PartName="/xl/charts/chart10.xml" ContentType="application/vnd.openxmlformats-officedocument.drawingml.chart+xml"/>
  <Override PartName="/xl/drawings/drawing22.xml" ContentType="application/vnd.openxmlformats-officedocument.drawingml.chartshapes+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drawings/drawing23.xml" ContentType="application/vnd.openxmlformats-officedocument.drawingml.chartshapes+xml"/>
  <Override PartName="/xl/charts/chart14.xml" ContentType="application/vnd.openxmlformats-officedocument.drawingml.chart+xml"/>
  <Override PartName="/xl/drawings/drawing24.xml" ContentType="application/vnd.openxmlformats-officedocument.drawingml.chartshapes+xml"/>
  <Override PartName="/xl/charts/chart15.xml" ContentType="application/vnd.openxmlformats-officedocument.drawingml.chart+xml"/>
  <Override PartName="/xl/drawings/drawing25.xml" ContentType="application/vnd.openxmlformats-officedocument.drawingml.chartshapes+xml"/>
  <Override PartName="/xl/charts/chart16.xml" ContentType="application/vnd.openxmlformats-officedocument.drawingml.chart+xml"/>
  <Override PartName="/xl/drawings/drawing26.xml" ContentType="application/vnd.openxmlformats-officedocument.drawingml.chartshapes+xml"/>
  <Override PartName="/xl/charts/chart17.xml" ContentType="application/vnd.openxmlformats-officedocument.drawingml.chart+xml"/>
  <Override PartName="/xl/drawings/drawing27.xml" ContentType="application/vnd.openxmlformats-officedocument.drawingml.chartshapes+xml"/>
  <Override PartName="/xl/charts/chart18.xml" ContentType="application/vnd.openxmlformats-officedocument.drawingml.chart+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updateLinks="never" codeName="ThisWorkbook"/>
  <mc:AlternateContent xmlns:mc="http://schemas.openxmlformats.org/markup-compatibility/2006">
    <mc:Choice Requires="x15">
      <x15ac:absPath xmlns:x15ac="http://schemas.microsoft.com/office/spreadsheetml/2010/11/ac" url="C:\Users\HARU\Desktop\"/>
    </mc:Choice>
  </mc:AlternateContent>
  <xr:revisionPtr revIDLastSave="0" documentId="8_{3B52A195-DE48-4D14-8254-AC75EE092336}" xr6:coauthVersionLast="47" xr6:coauthVersionMax="47" xr10:uidLastSave="{00000000-0000-0000-0000-000000000000}"/>
  <bookViews>
    <workbookView xWindow="-108" yWindow="-108" windowWidth="23256" windowHeight="12456" tabRatio="726" xr2:uid="{00000000-000D-0000-FFFF-FFFF00000000}"/>
  </bookViews>
  <sheets>
    <sheet name="PORTADA" sheetId="33" r:id="rId1"/>
    <sheet name="TABLA DE CONTENIDO" sheetId="2" r:id="rId2"/>
    <sheet name="GENERALIDADES " sheetId="3" r:id="rId3"/>
    <sheet name="CUMPLIMIENTO %" sheetId="206" r:id="rId4"/>
    <sheet name="ESTADO RED VIS " sheetId="118" r:id="rId5"/>
    <sheet name="SEMAFORO VIS 6003" sheetId="60" r:id="rId6"/>
    <sheet name="SEMAFORO VIS 6204" sheetId="149" r:id="rId7"/>
    <sheet name="SEMAFORO VIS 6205" sheetId="150" r:id="rId8"/>
    <sheet name="SEMAFORO VIS 6206" sheetId="151" r:id="rId9"/>
    <sheet name="TORTA EST. VIAS VIS " sheetId="133" r:id="rId10"/>
    <sheet name="ESTADO RED TEC" sheetId="147" r:id="rId11"/>
    <sheet name="SEMAFORO TEC 6003" sheetId="89" r:id="rId12"/>
    <sheet name="SEMAFORO TEC 6204" sheetId="152" r:id="rId13"/>
    <sheet name="SEMAFORO TEC 6205" sheetId="153" r:id="rId14"/>
    <sheet name="SEMAFORO TEC 6206" sheetId="154" r:id="rId15"/>
    <sheet name="TORTA EST. VIAS TEC" sheetId="145" r:id="rId16"/>
    <sheet name="MAPA 1 EST RED " sheetId="121" r:id="rId17"/>
    <sheet name="NECESIDADES PREVENTIVAS VIA " sheetId="122" r:id="rId18"/>
    <sheet name="NECESIDADES CRITICAS VIA " sheetId="123" r:id="rId19"/>
    <sheet name="CANT OBRA 6003" sheetId="51" r:id="rId20"/>
    <sheet name="CANT OBRA 6204" sheetId="155" r:id="rId21"/>
    <sheet name="CANT OBRA 6205" sheetId="156" r:id="rId22"/>
    <sheet name="CANT OBRA 6206" sheetId="157" r:id="rId23"/>
    <sheet name="INF. EMERGENCIAS " sheetId="111" r:id="rId24"/>
    <sheet name="ESTADO PUENTES " sheetId="125" r:id="rId25"/>
    <sheet name="NECESIDADES PTES " sheetId="126" r:id="rId26"/>
    <sheet name="ESTADO PONTONES " sheetId="127" r:id="rId27"/>
    <sheet name="NEC. PONTONES " sheetId="128" r:id="rId28"/>
    <sheet name="ESTADO TUNELES" sheetId="44" r:id="rId29"/>
    <sheet name="NECESIDADES EN TÚNELES" sheetId="45" r:id="rId30"/>
    <sheet name="Señalización Vertical " sheetId="129" r:id="rId31"/>
    <sheet name="Señalización Horizontal" sheetId="130" r:id="rId32"/>
    <sheet name="ACCIDENTALIDAD" sheetId="205" r:id="rId33"/>
    <sheet name="DEFENSA VIAS" sheetId="16" r:id="rId34"/>
    <sheet name="SEGUIMIENTO " sheetId="114" r:id="rId35"/>
    <sheet name="FICHA CUANTI AMV" sheetId="38" r:id="rId36"/>
    <sheet name="FICHA CUALI AMV" sheetId="37" r:id="rId37"/>
    <sheet name="FICHA CUANTI MR " sheetId="131" r:id="rId38"/>
    <sheet name="FICHA CUALI MR" sheetId="132" r:id="rId39"/>
    <sheet name="APOYO SUPERVISIÓN CONTRATOS" sheetId="46" r:id="rId40"/>
    <sheet name="RESEÑA 1,1 FOTOGRAFICA 6003" sheetId="102" r:id="rId41"/>
    <sheet name="RESEÑA 1,2 FOTOGRAFICA 6003" sheetId="211" r:id="rId42"/>
    <sheet name="RESEÑA 1,3 FOTOGRAFICA 6205" sheetId="158" r:id="rId43"/>
    <sheet name="RESEÑA 1,4 FOTOGRAFICA 6206" sheetId="212" r:id="rId44"/>
    <sheet name="RESEÑA 1,5 FOTOGRAFICA 6204" sheetId="161" r:id="rId45"/>
    <sheet name="RESEÑA 1,6 FOTOGRAFICA 6204" sheetId="213" r:id="rId46"/>
    <sheet name="RESEÑA 1,7 FOTOGRAFICA micros" sheetId="101" r:id="rId47"/>
    <sheet name="RESEÑA 1,8 FOTOGRAFICA micros" sheetId="103" r:id="rId48"/>
    <sheet name="RESEÑA 1,9 FOTOGRAFICA micros" sheetId="160" r:id="rId49"/>
    <sheet name="RESEÑA 2-PRENSA" sheetId="87" r:id="rId50"/>
    <sheet name="COMENTARIOS" sheetId="14" r:id="rId51"/>
    <sheet name="CAPACITACION S.T.M. RUTINARIO" sheetId="210" r:id="rId52"/>
    <sheet name="DATOS" sheetId="214" state="hidden" r:id="rId53"/>
  </sheets>
  <externalReferences>
    <externalReference r:id="rId54"/>
  </externalReferences>
  <definedNames>
    <definedName name="___a1" localSheetId="32" hidden="1">{"TAB1",#N/A,TRUE,"GENERAL";"TAB2",#N/A,TRUE,"GENERAL";"TAB3",#N/A,TRUE,"GENERAL";"TAB4",#N/A,TRUE,"GENERAL";"TAB5",#N/A,TRUE,"GENERAL"}</definedName>
    <definedName name="___a1" localSheetId="3" hidden="1">{"TAB1",#N/A,TRUE,"GENERAL";"TAB2",#N/A,TRUE,"GENERAL";"TAB3",#N/A,TRUE,"GENERAL";"TAB4",#N/A,TRUE,"GENERAL";"TAB5",#N/A,TRUE,"GENERAL"}</definedName>
    <definedName name="___a1" localSheetId="26" hidden="1">{"TAB1",#N/A,TRUE,"GENERAL";"TAB2",#N/A,TRUE,"GENERAL";"TAB3",#N/A,TRUE,"GENERAL";"TAB4",#N/A,TRUE,"GENERAL";"TAB5",#N/A,TRUE,"GENERAL"}</definedName>
    <definedName name="___a1" localSheetId="24" hidden="1">{"TAB1",#N/A,TRUE,"GENERAL";"TAB2",#N/A,TRUE,"GENERAL";"TAB3",#N/A,TRUE,"GENERAL";"TAB4",#N/A,TRUE,"GENERAL";"TAB5",#N/A,TRUE,"GENERAL"}</definedName>
    <definedName name="___a1" localSheetId="10" hidden="1">{"TAB1",#N/A,TRUE,"GENERAL";"TAB2",#N/A,TRUE,"GENERAL";"TAB3",#N/A,TRUE,"GENERAL";"TAB4",#N/A,TRUE,"GENERAL";"TAB5",#N/A,TRUE,"GENERAL"}</definedName>
    <definedName name="___a1" localSheetId="4" hidden="1">{"TAB1",#N/A,TRUE,"GENERAL";"TAB2",#N/A,TRUE,"GENERAL";"TAB3",#N/A,TRUE,"GENERAL";"TAB4",#N/A,TRUE,"GENERAL";"TAB5",#N/A,TRUE,"GENERAL"}</definedName>
    <definedName name="___a1" localSheetId="38" hidden="1">{"TAB1",#N/A,TRUE,"GENERAL";"TAB2",#N/A,TRUE,"GENERAL";"TAB3",#N/A,TRUE,"GENERAL";"TAB4",#N/A,TRUE,"GENERAL";"TAB5",#N/A,TRUE,"GENERAL"}</definedName>
    <definedName name="___a1" localSheetId="37" hidden="1">{"TAB1",#N/A,TRUE,"GENERAL";"TAB2",#N/A,TRUE,"GENERAL";"TAB3",#N/A,TRUE,"GENERAL";"TAB4",#N/A,TRUE,"GENERAL";"TAB5",#N/A,TRUE,"GENERAL"}</definedName>
    <definedName name="___a1" localSheetId="23" hidden="1">{"TAB1",#N/A,TRUE,"GENERAL";"TAB2",#N/A,TRUE,"GENERAL";"TAB3",#N/A,TRUE,"GENERAL";"TAB4",#N/A,TRUE,"GENERAL";"TAB5",#N/A,TRUE,"GENERAL"}</definedName>
    <definedName name="___a1" localSheetId="16" hidden="1">{"TAB1",#N/A,TRUE,"GENERAL";"TAB2",#N/A,TRUE,"GENERAL";"TAB3",#N/A,TRUE,"GENERAL";"TAB4",#N/A,TRUE,"GENERAL";"TAB5",#N/A,TRUE,"GENERAL"}</definedName>
    <definedName name="___a1" localSheetId="27" hidden="1">{"TAB1",#N/A,TRUE,"GENERAL";"TAB2",#N/A,TRUE,"GENERAL";"TAB3",#N/A,TRUE,"GENERAL";"TAB4",#N/A,TRUE,"GENERAL";"TAB5",#N/A,TRUE,"GENERAL"}</definedName>
    <definedName name="___a1" localSheetId="18" hidden="1">{"TAB1",#N/A,TRUE,"GENERAL";"TAB2",#N/A,TRUE,"GENERAL";"TAB3",#N/A,TRUE,"GENERAL";"TAB4",#N/A,TRUE,"GENERAL";"TAB5",#N/A,TRUE,"GENERAL"}</definedName>
    <definedName name="___a1" localSheetId="17" hidden="1">{"TAB1",#N/A,TRUE,"GENERAL";"TAB2",#N/A,TRUE,"GENERAL";"TAB3",#N/A,TRUE,"GENERAL";"TAB4",#N/A,TRUE,"GENERAL";"TAB5",#N/A,TRUE,"GENERAL"}</definedName>
    <definedName name="___a1" localSheetId="25" hidden="1">{"TAB1",#N/A,TRUE,"GENERAL";"TAB2",#N/A,TRUE,"GENERAL";"TAB3",#N/A,TRUE,"GENERAL";"TAB4",#N/A,TRUE,"GENERAL";"TAB5",#N/A,TRUE,"GENERAL"}</definedName>
    <definedName name="___a1" localSheetId="49" hidden="1">{"TAB1",#N/A,TRUE,"GENERAL";"TAB2",#N/A,TRUE,"GENERAL";"TAB3",#N/A,TRUE,"GENERAL";"TAB4",#N/A,TRUE,"GENERAL";"TAB5",#N/A,TRUE,"GENERAL"}</definedName>
    <definedName name="___a1" localSheetId="34" hidden="1">{"TAB1",#N/A,TRUE,"GENERAL";"TAB2",#N/A,TRUE,"GENERAL";"TAB3",#N/A,TRUE,"GENERAL";"TAB4",#N/A,TRUE,"GENERAL";"TAB5",#N/A,TRUE,"GENERAL"}</definedName>
    <definedName name="___a1" localSheetId="12" hidden="1">{"TAB1",#N/A,TRUE,"GENERAL";"TAB2",#N/A,TRUE,"GENERAL";"TAB3",#N/A,TRUE,"GENERAL";"TAB4",#N/A,TRUE,"GENERAL";"TAB5",#N/A,TRUE,"GENERAL"}</definedName>
    <definedName name="___a1" localSheetId="13" hidden="1">{"TAB1",#N/A,TRUE,"GENERAL";"TAB2",#N/A,TRUE,"GENERAL";"TAB3",#N/A,TRUE,"GENERAL";"TAB4",#N/A,TRUE,"GENERAL";"TAB5",#N/A,TRUE,"GENERAL"}</definedName>
    <definedName name="___a1" localSheetId="14" hidden="1">{"TAB1",#N/A,TRUE,"GENERAL";"TAB2",#N/A,TRUE,"GENERAL";"TAB3",#N/A,TRUE,"GENERAL";"TAB4",#N/A,TRUE,"GENERAL";"TAB5",#N/A,TRUE,"GENERAL"}</definedName>
    <definedName name="___a1" localSheetId="5" hidden="1">{"TAB1",#N/A,TRUE,"GENERAL";"TAB2",#N/A,TRUE,"GENERAL";"TAB3",#N/A,TRUE,"GENERAL";"TAB4",#N/A,TRUE,"GENERAL";"TAB5",#N/A,TRUE,"GENERAL"}</definedName>
    <definedName name="___a1" localSheetId="6" hidden="1">{"TAB1",#N/A,TRUE,"GENERAL";"TAB2",#N/A,TRUE,"GENERAL";"TAB3",#N/A,TRUE,"GENERAL";"TAB4",#N/A,TRUE,"GENERAL";"TAB5",#N/A,TRUE,"GENERAL"}</definedName>
    <definedName name="___a1" localSheetId="7" hidden="1">{"TAB1",#N/A,TRUE,"GENERAL";"TAB2",#N/A,TRUE,"GENERAL";"TAB3",#N/A,TRUE,"GENERAL";"TAB4",#N/A,TRUE,"GENERAL";"TAB5",#N/A,TRUE,"GENERAL"}</definedName>
    <definedName name="___a1" localSheetId="8" hidden="1">{"TAB1",#N/A,TRUE,"GENERAL";"TAB2",#N/A,TRUE,"GENERAL";"TAB3",#N/A,TRUE,"GENERAL";"TAB4",#N/A,TRUE,"GENERAL";"TAB5",#N/A,TRUE,"GENERAL"}</definedName>
    <definedName name="___a1" localSheetId="31" hidden="1">{"TAB1",#N/A,TRUE,"GENERAL";"TAB2",#N/A,TRUE,"GENERAL";"TAB3",#N/A,TRUE,"GENERAL";"TAB4",#N/A,TRUE,"GENERAL";"TAB5",#N/A,TRUE,"GENERAL"}</definedName>
    <definedName name="___a1" localSheetId="30" hidden="1">{"TAB1",#N/A,TRUE,"GENERAL";"TAB2",#N/A,TRUE,"GENERAL";"TAB3",#N/A,TRUE,"GENERAL";"TAB4",#N/A,TRUE,"GENERAL";"TAB5",#N/A,TRUE,"GENERAL"}</definedName>
    <definedName name="___a1" localSheetId="15" hidden="1">{"TAB1",#N/A,TRUE,"GENERAL";"TAB2",#N/A,TRUE,"GENERAL";"TAB3",#N/A,TRUE,"GENERAL";"TAB4",#N/A,TRUE,"GENERAL";"TAB5",#N/A,TRUE,"GENERAL"}</definedName>
    <definedName name="___a1" hidden="1">{"TAB1",#N/A,TRUE,"GENERAL";"TAB2",#N/A,TRUE,"GENERAL";"TAB3",#N/A,TRUE,"GENERAL";"TAB4",#N/A,TRUE,"GENERAL";"TAB5",#N/A,TRUE,"GENERAL"}</definedName>
    <definedName name="___a3" localSheetId="32" hidden="1">{"TAB1",#N/A,TRUE,"GENERAL";"TAB2",#N/A,TRUE,"GENERAL";"TAB3",#N/A,TRUE,"GENERAL";"TAB4",#N/A,TRUE,"GENERAL";"TAB5",#N/A,TRUE,"GENERAL"}</definedName>
    <definedName name="___a3" localSheetId="3" hidden="1">{"TAB1",#N/A,TRUE,"GENERAL";"TAB2",#N/A,TRUE,"GENERAL";"TAB3",#N/A,TRUE,"GENERAL";"TAB4",#N/A,TRUE,"GENERAL";"TAB5",#N/A,TRUE,"GENERAL"}</definedName>
    <definedName name="___a3" localSheetId="26" hidden="1">{"TAB1",#N/A,TRUE,"GENERAL";"TAB2",#N/A,TRUE,"GENERAL";"TAB3",#N/A,TRUE,"GENERAL";"TAB4",#N/A,TRUE,"GENERAL";"TAB5",#N/A,TRUE,"GENERAL"}</definedName>
    <definedName name="___a3" localSheetId="24" hidden="1">{"TAB1",#N/A,TRUE,"GENERAL";"TAB2",#N/A,TRUE,"GENERAL";"TAB3",#N/A,TRUE,"GENERAL";"TAB4",#N/A,TRUE,"GENERAL";"TAB5",#N/A,TRUE,"GENERAL"}</definedName>
    <definedName name="___a3" localSheetId="10" hidden="1">{"TAB1",#N/A,TRUE,"GENERAL";"TAB2",#N/A,TRUE,"GENERAL";"TAB3",#N/A,TRUE,"GENERAL";"TAB4",#N/A,TRUE,"GENERAL";"TAB5",#N/A,TRUE,"GENERAL"}</definedName>
    <definedName name="___a3" localSheetId="4" hidden="1">{"TAB1",#N/A,TRUE,"GENERAL";"TAB2",#N/A,TRUE,"GENERAL";"TAB3",#N/A,TRUE,"GENERAL";"TAB4",#N/A,TRUE,"GENERAL";"TAB5",#N/A,TRUE,"GENERAL"}</definedName>
    <definedName name="___a3" localSheetId="38" hidden="1">{"TAB1",#N/A,TRUE,"GENERAL";"TAB2",#N/A,TRUE,"GENERAL";"TAB3",#N/A,TRUE,"GENERAL";"TAB4",#N/A,TRUE,"GENERAL";"TAB5",#N/A,TRUE,"GENERAL"}</definedName>
    <definedName name="___a3" localSheetId="37" hidden="1">{"TAB1",#N/A,TRUE,"GENERAL";"TAB2",#N/A,TRUE,"GENERAL";"TAB3",#N/A,TRUE,"GENERAL";"TAB4",#N/A,TRUE,"GENERAL";"TAB5",#N/A,TRUE,"GENERAL"}</definedName>
    <definedName name="___a3" localSheetId="23" hidden="1">{"TAB1",#N/A,TRUE,"GENERAL";"TAB2",#N/A,TRUE,"GENERAL";"TAB3",#N/A,TRUE,"GENERAL";"TAB4",#N/A,TRUE,"GENERAL";"TAB5",#N/A,TRUE,"GENERAL"}</definedName>
    <definedName name="___a3" localSheetId="16" hidden="1">{"TAB1",#N/A,TRUE,"GENERAL";"TAB2",#N/A,TRUE,"GENERAL";"TAB3",#N/A,TRUE,"GENERAL";"TAB4",#N/A,TRUE,"GENERAL";"TAB5",#N/A,TRUE,"GENERAL"}</definedName>
    <definedName name="___a3" localSheetId="27" hidden="1">{"TAB1",#N/A,TRUE,"GENERAL";"TAB2",#N/A,TRUE,"GENERAL";"TAB3",#N/A,TRUE,"GENERAL";"TAB4",#N/A,TRUE,"GENERAL";"TAB5",#N/A,TRUE,"GENERAL"}</definedName>
    <definedName name="___a3" localSheetId="18" hidden="1">{"TAB1",#N/A,TRUE,"GENERAL";"TAB2",#N/A,TRUE,"GENERAL";"TAB3",#N/A,TRUE,"GENERAL";"TAB4",#N/A,TRUE,"GENERAL";"TAB5",#N/A,TRUE,"GENERAL"}</definedName>
    <definedName name="___a3" localSheetId="17" hidden="1">{"TAB1",#N/A,TRUE,"GENERAL";"TAB2",#N/A,TRUE,"GENERAL";"TAB3",#N/A,TRUE,"GENERAL";"TAB4",#N/A,TRUE,"GENERAL";"TAB5",#N/A,TRUE,"GENERAL"}</definedName>
    <definedName name="___a3" localSheetId="25" hidden="1">{"TAB1",#N/A,TRUE,"GENERAL";"TAB2",#N/A,TRUE,"GENERAL";"TAB3",#N/A,TRUE,"GENERAL";"TAB4",#N/A,TRUE,"GENERAL";"TAB5",#N/A,TRUE,"GENERAL"}</definedName>
    <definedName name="___a3" localSheetId="49" hidden="1">{"TAB1",#N/A,TRUE,"GENERAL";"TAB2",#N/A,TRUE,"GENERAL";"TAB3",#N/A,TRUE,"GENERAL";"TAB4",#N/A,TRUE,"GENERAL";"TAB5",#N/A,TRUE,"GENERAL"}</definedName>
    <definedName name="___a3" localSheetId="34" hidden="1">{"TAB1",#N/A,TRUE,"GENERAL";"TAB2",#N/A,TRUE,"GENERAL";"TAB3",#N/A,TRUE,"GENERAL";"TAB4",#N/A,TRUE,"GENERAL";"TAB5",#N/A,TRUE,"GENERAL"}</definedName>
    <definedName name="___a3" localSheetId="12" hidden="1">{"TAB1",#N/A,TRUE,"GENERAL";"TAB2",#N/A,TRUE,"GENERAL";"TAB3",#N/A,TRUE,"GENERAL";"TAB4",#N/A,TRUE,"GENERAL";"TAB5",#N/A,TRUE,"GENERAL"}</definedName>
    <definedName name="___a3" localSheetId="13" hidden="1">{"TAB1",#N/A,TRUE,"GENERAL";"TAB2",#N/A,TRUE,"GENERAL";"TAB3",#N/A,TRUE,"GENERAL";"TAB4",#N/A,TRUE,"GENERAL";"TAB5",#N/A,TRUE,"GENERAL"}</definedName>
    <definedName name="___a3" localSheetId="14" hidden="1">{"TAB1",#N/A,TRUE,"GENERAL";"TAB2",#N/A,TRUE,"GENERAL";"TAB3",#N/A,TRUE,"GENERAL";"TAB4",#N/A,TRUE,"GENERAL";"TAB5",#N/A,TRUE,"GENERAL"}</definedName>
    <definedName name="___a3" localSheetId="5" hidden="1">{"TAB1",#N/A,TRUE,"GENERAL";"TAB2",#N/A,TRUE,"GENERAL";"TAB3",#N/A,TRUE,"GENERAL";"TAB4",#N/A,TRUE,"GENERAL";"TAB5",#N/A,TRUE,"GENERAL"}</definedName>
    <definedName name="___a3" localSheetId="6" hidden="1">{"TAB1",#N/A,TRUE,"GENERAL";"TAB2",#N/A,TRUE,"GENERAL";"TAB3",#N/A,TRUE,"GENERAL";"TAB4",#N/A,TRUE,"GENERAL";"TAB5",#N/A,TRUE,"GENERAL"}</definedName>
    <definedName name="___a3" localSheetId="7" hidden="1">{"TAB1",#N/A,TRUE,"GENERAL";"TAB2",#N/A,TRUE,"GENERAL";"TAB3",#N/A,TRUE,"GENERAL";"TAB4",#N/A,TRUE,"GENERAL";"TAB5",#N/A,TRUE,"GENERAL"}</definedName>
    <definedName name="___a3" localSheetId="8" hidden="1">{"TAB1",#N/A,TRUE,"GENERAL";"TAB2",#N/A,TRUE,"GENERAL";"TAB3",#N/A,TRUE,"GENERAL";"TAB4",#N/A,TRUE,"GENERAL";"TAB5",#N/A,TRUE,"GENERAL"}</definedName>
    <definedName name="___a3" localSheetId="31" hidden="1">{"TAB1",#N/A,TRUE,"GENERAL";"TAB2",#N/A,TRUE,"GENERAL";"TAB3",#N/A,TRUE,"GENERAL";"TAB4",#N/A,TRUE,"GENERAL";"TAB5",#N/A,TRUE,"GENERAL"}</definedName>
    <definedName name="___a3" localSheetId="30" hidden="1">{"TAB1",#N/A,TRUE,"GENERAL";"TAB2",#N/A,TRUE,"GENERAL";"TAB3",#N/A,TRUE,"GENERAL";"TAB4",#N/A,TRUE,"GENERAL";"TAB5",#N/A,TRUE,"GENERAL"}</definedName>
    <definedName name="___a3" localSheetId="15" hidden="1">{"TAB1",#N/A,TRUE,"GENERAL";"TAB2",#N/A,TRUE,"GENERAL";"TAB3",#N/A,TRUE,"GENERAL";"TAB4",#N/A,TRUE,"GENERAL";"TAB5",#N/A,TRUE,"GENERAL"}</definedName>
    <definedName name="___a3" hidden="1">{"TAB1",#N/A,TRUE,"GENERAL";"TAB2",#N/A,TRUE,"GENERAL";"TAB3",#N/A,TRUE,"GENERAL";"TAB4",#N/A,TRUE,"GENERAL";"TAB5",#N/A,TRUE,"GENERAL"}</definedName>
    <definedName name="___a4" localSheetId="32" hidden="1">{"via1",#N/A,TRUE,"general";"via2",#N/A,TRUE,"general";"via3",#N/A,TRUE,"general"}</definedName>
    <definedName name="___a4" localSheetId="3" hidden="1">{"via1",#N/A,TRUE,"general";"via2",#N/A,TRUE,"general";"via3",#N/A,TRUE,"general"}</definedName>
    <definedName name="___a4" localSheetId="26" hidden="1">{"via1",#N/A,TRUE,"general";"via2",#N/A,TRUE,"general";"via3",#N/A,TRUE,"general"}</definedName>
    <definedName name="___a4" localSheetId="24" hidden="1">{"via1",#N/A,TRUE,"general";"via2",#N/A,TRUE,"general";"via3",#N/A,TRUE,"general"}</definedName>
    <definedName name="___a4" localSheetId="10" hidden="1">{"via1",#N/A,TRUE,"general";"via2",#N/A,TRUE,"general";"via3",#N/A,TRUE,"general"}</definedName>
    <definedName name="___a4" localSheetId="4" hidden="1">{"via1",#N/A,TRUE,"general";"via2",#N/A,TRUE,"general";"via3",#N/A,TRUE,"general"}</definedName>
    <definedName name="___a4" localSheetId="38" hidden="1">{"via1",#N/A,TRUE,"general";"via2",#N/A,TRUE,"general";"via3",#N/A,TRUE,"general"}</definedName>
    <definedName name="___a4" localSheetId="37" hidden="1">{"via1",#N/A,TRUE,"general";"via2",#N/A,TRUE,"general";"via3",#N/A,TRUE,"general"}</definedName>
    <definedName name="___a4" localSheetId="23" hidden="1">{"via1",#N/A,TRUE,"general";"via2",#N/A,TRUE,"general";"via3",#N/A,TRUE,"general"}</definedName>
    <definedName name="___a4" localSheetId="16" hidden="1">{"via1",#N/A,TRUE,"general";"via2",#N/A,TRUE,"general";"via3",#N/A,TRUE,"general"}</definedName>
    <definedName name="___a4" localSheetId="27" hidden="1">{"via1",#N/A,TRUE,"general";"via2",#N/A,TRUE,"general";"via3",#N/A,TRUE,"general"}</definedName>
    <definedName name="___a4" localSheetId="18" hidden="1">{"via1",#N/A,TRUE,"general";"via2",#N/A,TRUE,"general";"via3",#N/A,TRUE,"general"}</definedName>
    <definedName name="___a4" localSheetId="17" hidden="1">{"via1",#N/A,TRUE,"general";"via2",#N/A,TRUE,"general";"via3",#N/A,TRUE,"general"}</definedName>
    <definedName name="___a4" localSheetId="25" hidden="1">{"via1",#N/A,TRUE,"general";"via2",#N/A,TRUE,"general";"via3",#N/A,TRUE,"general"}</definedName>
    <definedName name="___a4" localSheetId="49" hidden="1">{"via1",#N/A,TRUE,"general";"via2",#N/A,TRUE,"general";"via3",#N/A,TRUE,"general"}</definedName>
    <definedName name="___a4" localSheetId="34" hidden="1">{"via1",#N/A,TRUE,"general";"via2",#N/A,TRUE,"general";"via3",#N/A,TRUE,"general"}</definedName>
    <definedName name="___a4" localSheetId="12" hidden="1">{"via1",#N/A,TRUE,"general";"via2",#N/A,TRUE,"general";"via3",#N/A,TRUE,"general"}</definedName>
    <definedName name="___a4" localSheetId="13" hidden="1">{"via1",#N/A,TRUE,"general";"via2",#N/A,TRUE,"general";"via3",#N/A,TRUE,"general"}</definedName>
    <definedName name="___a4" localSheetId="14" hidden="1">{"via1",#N/A,TRUE,"general";"via2",#N/A,TRUE,"general";"via3",#N/A,TRUE,"general"}</definedName>
    <definedName name="___a4" localSheetId="5" hidden="1">{"via1",#N/A,TRUE,"general";"via2",#N/A,TRUE,"general";"via3",#N/A,TRUE,"general"}</definedName>
    <definedName name="___a4" localSheetId="6" hidden="1">{"via1",#N/A,TRUE,"general";"via2",#N/A,TRUE,"general";"via3",#N/A,TRUE,"general"}</definedName>
    <definedName name="___a4" localSheetId="7" hidden="1">{"via1",#N/A,TRUE,"general";"via2",#N/A,TRUE,"general";"via3",#N/A,TRUE,"general"}</definedName>
    <definedName name="___a4" localSheetId="8" hidden="1">{"via1",#N/A,TRUE,"general";"via2",#N/A,TRUE,"general";"via3",#N/A,TRUE,"general"}</definedName>
    <definedName name="___a4" localSheetId="31" hidden="1">{"via1",#N/A,TRUE,"general";"via2",#N/A,TRUE,"general";"via3",#N/A,TRUE,"general"}</definedName>
    <definedName name="___a4" localSheetId="30" hidden="1">{"via1",#N/A,TRUE,"general";"via2",#N/A,TRUE,"general";"via3",#N/A,TRUE,"general"}</definedName>
    <definedName name="___a4" localSheetId="15" hidden="1">{"via1",#N/A,TRUE,"general";"via2",#N/A,TRUE,"general";"via3",#N/A,TRUE,"general"}</definedName>
    <definedName name="___a4" hidden="1">{"via1",#N/A,TRUE,"general";"via2",#N/A,TRUE,"general";"via3",#N/A,TRUE,"general"}</definedName>
    <definedName name="___a5" localSheetId="32" hidden="1">{"TAB1",#N/A,TRUE,"GENERAL";"TAB2",#N/A,TRUE,"GENERAL";"TAB3",#N/A,TRUE,"GENERAL";"TAB4",#N/A,TRUE,"GENERAL";"TAB5",#N/A,TRUE,"GENERAL"}</definedName>
    <definedName name="___a5" localSheetId="3" hidden="1">{"TAB1",#N/A,TRUE,"GENERAL";"TAB2",#N/A,TRUE,"GENERAL";"TAB3",#N/A,TRUE,"GENERAL";"TAB4",#N/A,TRUE,"GENERAL";"TAB5",#N/A,TRUE,"GENERAL"}</definedName>
    <definedName name="___a5" localSheetId="26" hidden="1">{"TAB1",#N/A,TRUE,"GENERAL";"TAB2",#N/A,TRUE,"GENERAL";"TAB3",#N/A,TRUE,"GENERAL";"TAB4",#N/A,TRUE,"GENERAL";"TAB5",#N/A,TRUE,"GENERAL"}</definedName>
    <definedName name="___a5" localSheetId="24" hidden="1">{"TAB1",#N/A,TRUE,"GENERAL";"TAB2",#N/A,TRUE,"GENERAL";"TAB3",#N/A,TRUE,"GENERAL";"TAB4",#N/A,TRUE,"GENERAL";"TAB5",#N/A,TRUE,"GENERAL"}</definedName>
    <definedName name="___a5" localSheetId="10" hidden="1">{"TAB1",#N/A,TRUE,"GENERAL";"TAB2",#N/A,TRUE,"GENERAL";"TAB3",#N/A,TRUE,"GENERAL";"TAB4",#N/A,TRUE,"GENERAL";"TAB5",#N/A,TRUE,"GENERAL"}</definedName>
    <definedName name="___a5" localSheetId="4" hidden="1">{"TAB1",#N/A,TRUE,"GENERAL";"TAB2",#N/A,TRUE,"GENERAL";"TAB3",#N/A,TRUE,"GENERAL";"TAB4",#N/A,TRUE,"GENERAL";"TAB5",#N/A,TRUE,"GENERAL"}</definedName>
    <definedName name="___a5" localSheetId="38" hidden="1">{"TAB1",#N/A,TRUE,"GENERAL";"TAB2",#N/A,TRUE,"GENERAL";"TAB3",#N/A,TRUE,"GENERAL";"TAB4",#N/A,TRUE,"GENERAL";"TAB5",#N/A,TRUE,"GENERAL"}</definedName>
    <definedName name="___a5" localSheetId="37" hidden="1">{"TAB1",#N/A,TRUE,"GENERAL";"TAB2",#N/A,TRUE,"GENERAL";"TAB3",#N/A,TRUE,"GENERAL";"TAB4",#N/A,TRUE,"GENERAL";"TAB5",#N/A,TRUE,"GENERAL"}</definedName>
    <definedName name="___a5" localSheetId="23" hidden="1">{"TAB1",#N/A,TRUE,"GENERAL";"TAB2",#N/A,TRUE,"GENERAL";"TAB3",#N/A,TRUE,"GENERAL";"TAB4",#N/A,TRUE,"GENERAL";"TAB5",#N/A,TRUE,"GENERAL"}</definedName>
    <definedName name="___a5" localSheetId="16" hidden="1">{"TAB1",#N/A,TRUE,"GENERAL";"TAB2",#N/A,TRUE,"GENERAL";"TAB3",#N/A,TRUE,"GENERAL";"TAB4",#N/A,TRUE,"GENERAL";"TAB5",#N/A,TRUE,"GENERAL"}</definedName>
    <definedName name="___a5" localSheetId="27" hidden="1">{"TAB1",#N/A,TRUE,"GENERAL";"TAB2",#N/A,TRUE,"GENERAL";"TAB3",#N/A,TRUE,"GENERAL";"TAB4",#N/A,TRUE,"GENERAL";"TAB5",#N/A,TRUE,"GENERAL"}</definedName>
    <definedName name="___a5" localSheetId="18" hidden="1">{"TAB1",#N/A,TRUE,"GENERAL";"TAB2",#N/A,TRUE,"GENERAL";"TAB3",#N/A,TRUE,"GENERAL";"TAB4",#N/A,TRUE,"GENERAL";"TAB5",#N/A,TRUE,"GENERAL"}</definedName>
    <definedName name="___a5" localSheetId="17" hidden="1">{"TAB1",#N/A,TRUE,"GENERAL";"TAB2",#N/A,TRUE,"GENERAL";"TAB3",#N/A,TRUE,"GENERAL";"TAB4",#N/A,TRUE,"GENERAL";"TAB5",#N/A,TRUE,"GENERAL"}</definedName>
    <definedName name="___a5" localSheetId="25" hidden="1">{"TAB1",#N/A,TRUE,"GENERAL";"TAB2",#N/A,TRUE,"GENERAL";"TAB3",#N/A,TRUE,"GENERAL";"TAB4",#N/A,TRUE,"GENERAL";"TAB5",#N/A,TRUE,"GENERAL"}</definedName>
    <definedName name="___a5" localSheetId="49" hidden="1">{"TAB1",#N/A,TRUE,"GENERAL";"TAB2",#N/A,TRUE,"GENERAL";"TAB3",#N/A,TRUE,"GENERAL";"TAB4",#N/A,TRUE,"GENERAL";"TAB5",#N/A,TRUE,"GENERAL"}</definedName>
    <definedName name="___a5" localSheetId="34" hidden="1">{"TAB1",#N/A,TRUE,"GENERAL";"TAB2",#N/A,TRUE,"GENERAL";"TAB3",#N/A,TRUE,"GENERAL";"TAB4",#N/A,TRUE,"GENERAL";"TAB5",#N/A,TRUE,"GENERAL"}</definedName>
    <definedName name="___a5" localSheetId="12" hidden="1">{"TAB1",#N/A,TRUE,"GENERAL";"TAB2",#N/A,TRUE,"GENERAL";"TAB3",#N/A,TRUE,"GENERAL";"TAB4",#N/A,TRUE,"GENERAL";"TAB5",#N/A,TRUE,"GENERAL"}</definedName>
    <definedName name="___a5" localSheetId="13" hidden="1">{"TAB1",#N/A,TRUE,"GENERAL";"TAB2",#N/A,TRUE,"GENERAL";"TAB3",#N/A,TRUE,"GENERAL";"TAB4",#N/A,TRUE,"GENERAL";"TAB5",#N/A,TRUE,"GENERAL"}</definedName>
    <definedName name="___a5" localSheetId="14" hidden="1">{"TAB1",#N/A,TRUE,"GENERAL";"TAB2",#N/A,TRUE,"GENERAL";"TAB3",#N/A,TRUE,"GENERAL";"TAB4",#N/A,TRUE,"GENERAL";"TAB5",#N/A,TRUE,"GENERAL"}</definedName>
    <definedName name="___a5" localSheetId="5" hidden="1">{"TAB1",#N/A,TRUE,"GENERAL";"TAB2",#N/A,TRUE,"GENERAL";"TAB3",#N/A,TRUE,"GENERAL";"TAB4",#N/A,TRUE,"GENERAL";"TAB5",#N/A,TRUE,"GENERAL"}</definedName>
    <definedName name="___a5" localSheetId="6" hidden="1">{"TAB1",#N/A,TRUE,"GENERAL";"TAB2",#N/A,TRUE,"GENERAL";"TAB3",#N/A,TRUE,"GENERAL";"TAB4",#N/A,TRUE,"GENERAL";"TAB5",#N/A,TRUE,"GENERAL"}</definedName>
    <definedName name="___a5" localSheetId="7" hidden="1">{"TAB1",#N/A,TRUE,"GENERAL";"TAB2",#N/A,TRUE,"GENERAL";"TAB3",#N/A,TRUE,"GENERAL";"TAB4",#N/A,TRUE,"GENERAL";"TAB5",#N/A,TRUE,"GENERAL"}</definedName>
    <definedName name="___a5" localSheetId="8" hidden="1">{"TAB1",#N/A,TRUE,"GENERAL";"TAB2",#N/A,TRUE,"GENERAL";"TAB3",#N/A,TRUE,"GENERAL";"TAB4",#N/A,TRUE,"GENERAL";"TAB5",#N/A,TRUE,"GENERAL"}</definedName>
    <definedName name="___a5" localSheetId="31" hidden="1">{"TAB1",#N/A,TRUE,"GENERAL";"TAB2",#N/A,TRUE,"GENERAL";"TAB3",#N/A,TRUE,"GENERAL";"TAB4",#N/A,TRUE,"GENERAL";"TAB5",#N/A,TRUE,"GENERAL"}</definedName>
    <definedName name="___a5" localSheetId="30" hidden="1">{"TAB1",#N/A,TRUE,"GENERAL";"TAB2",#N/A,TRUE,"GENERAL";"TAB3",#N/A,TRUE,"GENERAL";"TAB4",#N/A,TRUE,"GENERAL";"TAB5",#N/A,TRUE,"GENERAL"}</definedName>
    <definedName name="___a5" localSheetId="15" hidden="1">{"TAB1",#N/A,TRUE,"GENERAL";"TAB2",#N/A,TRUE,"GENERAL";"TAB3",#N/A,TRUE,"GENERAL";"TAB4",#N/A,TRUE,"GENERAL";"TAB5",#N/A,TRUE,"GENERAL"}</definedName>
    <definedName name="___a5" hidden="1">{"TAB1",#N/A,TRUE,"GENERAL";"TAB2",#N/A,TRUE,"GENERAL";"TAB3",#N/A,TRUE,"GENERAL";"TAB4",#N/A,TRUE,"GENERAL";"TAB5",#N/A,TRUE,"GENERAL"}</definedName>
    <definedName name="___a6" localSheetId="32" hidden="1">{"TAB1",#N/A,TRUE,"GENERAL";"TAB2",#N/A,TRUE,"GENERAL";"TAB3",#N/A,TRUE,"GENERAL";"TAB4",#N/A,TRUE,"GENERAL";"TAB5",#N/A,TRUE,"GENERAL"}</definedName>
    <definedName name="___a6" localSheetId="3" hidden="1">{"TAB1",#N/A,TRUE,"GENERAL";"TAB2",#N/A,TRUE,"GENERAL";"TAB3",#N/A,TRUE,"GENERAL";"TAB4",#N/A,TRUE,"GENERAL";"TAB5",#N/A,TRUE,"GENERAL"}</definedName>
    <definedName name="___a6" localSheetId="26" hidden="1">{"TAB1",#N/A,TRUE,"GENERAL";"TAB2",#N/A,TRUE,"GENERAL";"TAB3",#N/A,TRUE,"GENERAL";"TAB4",#N/A,TRUE,"GENERAL";"TAB5",#N/A,TRUE,"GENERAL"}</definedName>
    <definedName name="___a6" localSheetId="24" hidden="1">{"TAB1",#N/A,TRUE,"GENERAL";"TAB2",#N/A,TRUE,"GENERAL";"TAB3",#N/A,TRUE,"GENERAL";"TAB4",#N/A,TRUE,"GENERAL";"TAB5",#N/A,TRUE,"GENERAL"}</definedName>
    <definedName name="___a6" localSheetId="10" hidden="1">{"TAB1",#N/A,TRUE,"GENERAL";"TAB2",#N/A,TRUE,"GENERAL";"TAB3",#N/A,TRUE,"GENERAL";"TAB4",#N/A,TRUE,"GENERAL";"TAB5",#N/A,TRUE,"GENERAL"}</definedName>
    <definedName name="___a6" localSheetId="4" hidden="1">{"TAB1",#N/A,TRUE,"GENERAL";"TAB2",#N/A,TRUE,"GENERAL";"TAB3",#N/A,TRUE,"GENERAL";"TAB4",#N/A,TRUE,"GENERAL";"TAB5",#N/A,TRUE,"GENERAL"}</definedName>
    <definedName name="___a6" localSheetId="38" hidden="1">{"TAB1",#N/A,TRUE,"GENERAL";"TAB2",#N/A,TRUE,"GENERAL";"TAB3",#N/A,TRUE,"GENERAL";"TAB4",#N/A,TRUE,"GENERAL";"TAB5",#N/A,TRUE,"GENERAL"}</definedName>
    <definedName name="___a6" localSheetId="37" hidden="1">{"TAB1",#N/A,TRUE,"GENERAL";"TAB2",#N/A,TRUE,"GENERAL";"TAB3",#N/A,TRUE,"GENERAL";"TAB4",#N/A,TRUE,"GENERAL";"TAB5",#N/A,TRUE,"GENERAL"}</definedName>
    <definedName name="___a6" localSheetId="23" hidden="1">{"TAB1",#N/A,TRUE,"GENERAL";"TAB2",#N/A,TRUE,"GENERAL";"TAB3",#N/A,TRUE,"GENERAL";"TAB4",#N/A,TRUE,"GENERAL";"TAB5",#N/A,TRUE,"GENERAL"}</definedName>
    <definedName name="___a6" localSheetId="16" hidden="1">{"TAB1",#N/A,TRUE,"GENERAL";"TAB2",#N/A,TRUE,"GENERAL";"TAB3",#N/A,TRUE,"GENERAL";"TAB4",#N/A,TRUE,"GENERAL";"TAB5",#N/A,TRUE,"GENERAL"}</definedName>
    <definedName name="___a6" localSheetId="27" hidden="1">{"TAB1",#N/A,TRUE,"GENERAL";"TAB2",#N/A,TRUE,"GENERAL";"TAB3",#N/A,TRUE,"GENERAL";"TAB4",#N/A,TRUE,"GENERAL";"TAB5",#N/A,TRUE,"GENERAL"}</definedName>
    <definedName name="___a6" localSheetId="18" hidden="1">{"TAB1",#N/A,TRUE,"GENERAL";"TAB2",#N/A,TRUE,"GENERAL";"TAB3",#N/A,TRUE,"GENERAL";"TAB4",#N/A,TRUE,"GENERAL";"TAB5",#N/A,TRUE,"GENERAL"}</definedName>
    <definedName name="___a6" localSheetId="17" hidden="1">{"TAB1",#N/A,TRUE,"GENERAL";"TAB2",#N/A,TRUE,"GENERAL";"TAB3",#N/A,TRUE,"GENERAL";"TAB4",#N/A,TRUE,"GENERAL";"TAB5",#N/A,TRUE,"GENERAL"}</definedName>
    <definedName name="___a6" localSheetId="25" hidden="1">{"TAB1",#N/A,TRUE,"GENERAL";"TAB2",#N/A,TRUE,"GENERAL";"TAB3",#N/A,TRUE,"GENERAL";"TAB4",#N/A,TRUE,"GENERAL";"TAB5",#N/A,TRUE,"GENERAL"}</definedName>
    <definedName name="___a6" localSheetId="49" hidden="1">{"TAB1",#N/A,TRUE,"GENERAL";"TAB2",#N/A,TRUE,"GENERAL";"TAB3",#N/A,TRUE,"GENERAL";"TAB4",#N/A,TRUE,"GENERAL";"TAB5",#N/A,TRUE,"GENERAL"}</definedName>
    <definedName name="___a6" localSheetId="34" hidden="1">{"TAB1",#N/A,TRUE,"GENERAL";"TAB2",#N/A,TRUE,"GENERAL";"TAB3",#N/A,TRUE,"GENERAL";"TAB4",#N/A,TRUE,"GENERAL";"TAB5",#N/A,TRUE,"GENERAL"}</definedName>
    <definedName name="___a6" localSheetId="12" hidden="1">{"TAB1",#N/A,TRUE,"GENERAL";"TAB2",#N/A,TRUE,"GENERAL";"TAB3",#N/A,TRUE,"GENERAL";"TAB4",#N/A,TRUE,"GENERAL";"TAB5",#N/A,TRUE,"GENERAL"}</definedName>
    <definedName name="___a6" localSheetId="13" hidden="1">{"TAB1",#N/A,TRUE,"GENERAL";"TAB2",#N/A,TRUE,"GENERAL";"TAB3",#N/A,TRUE,"GENERAL";"TAB4",#N/A,TRUE,"GENERAL";"TAB5",#N/A,TRUE,"GENERAL"}</definedName>
    <definedName name="___a6" localSheetId="14" hidden="1">{"TAB1",#N/A,TRUE,"GENERAL";"TAB2",#N/A,TRUE,"GENERAL";"TAB3",#N/A,TRUE,"GENERAL";"TAB4",#N/A,TRUE,"GENERAL";"TAB5",#N/A,TRUE,"GENERAL"}</definedName>
    <definedName name="___a6" localSheetId="5" hidden="1">{"TAB1",#N/A,TRUE,"GENERAL";"TAB2",#N/A,TRUE,"GENERAL";"TAB3",#N/A,TRUE,"GENERAL";"TAB4",#N/A,TRUE,"GENERAL";"TAB5",#N/A,TRUE,"GENERAL"}</definedName>
    <definedName name="___a6" localSheetId="6" hidden="1">{"TAB1",#N/A,TRUE,"GENERAL";"TAB2",#N/A,TRUE,"GENERAL";"TAB3",#N/A,TRUE,"GENERAL";"TAB4",#N/A,TRUE,"GENERAL";"TAB5",#N/A,TRUE,"GENERAL"}</definedName>
    <definedName name="___a6" localSheetId="7" hidden="1">{"TAB1",#N/A,TRUE,"GENERAL";"TAB2",#N/A,TRUE,"GENERAL";"TAB3",#N/A,TRUE,"GENERAL";"TAB4",#N/A,TRUE,"GENERAL";"TAB5",#N/A,TRUE,"GENERAL"}</definedName>
    <definedName name="___a6" localSheetId="8" hidden="1">{"TAB1",#N/A,TRUE,"GENERAL";"TAB2",#N/A,TRUE,"GENERAL";"TAB3",#N/A,TRUE,"GENERAL";"TAB4",#N/A,TRUE,"GENERAL";"TAB5",#N/A,TRUE,"GENERAL"}</definedName>
    <definedName name="___a6" localSheetId="31" hidden="1">{"TAB1",#N/A,TRUE,"GENERAL";"TAB2",#N/A,TRUE,"GENERAL";"TAB3",#N/A,TRUE,"GENERAL";"TAB4",#N/A,TRUE,"GENERAL";"TAB5",#N/A,TRUE,"GENERAL"}</definedName>
    <definedName name="___a6" localSheetId="30" hidden="1">{"TAB1",#N/A,TRUE,"GENERAL";"TAB2",#N/A,TRUE,"GENERAL";"TAB3",#N/A,TRUE,"GENERAL";"TAB4",#N/A,TRUE,"GENERAL";"TAB5",#N/A,TRUE,"GENERAL"}</definedName>
    <definedName name="___a6" localSheetId="15" hidden="1">{"TAB1",#N/A,TRUE,"GENERAL";"TAB2",#N/A,TRUE,"GENERAL";"TAB3",#N/A,TRUE,"GENERAL";"TAB4",#N/A,TRUE,"GENERAL";"TAB5",#N/A,TRUE,"GENERAL"}</definedName>
    <definedName name="___a6" hidden="1">{"TAB1",#N/A,TRUE,"GENERAL";"TAB2",#N/A,TRUE,"GENERAL";"TAB3",#N/A,TRUE,"GENERAL";"TAB4",#N/A,TRUE,"GENERAL";"TAB5",#N/A,TRUE,"GENERAL"}</definedName>
    <definedName name="___b2" localSheetId="32" hidden="1">{"TAB1",#N/A,TRUE,"GENERAL";"TAB2",#N/A,TRUE,"GENERAL";"TAB3",#N/A,TRUE,"GENERAL";"TAB4",#N/A,TRUE,"GENERAL";"TAB5",#N/A,TRUE,"GENERAL"}</definedName>
    <definedName name="___b2" localSheetId="3" hidden="1">{"TAB1",#N/A,TRUE,"GENERAL";"TAB2",#N/A,TRUE,"GENERAL";"TAB3",#N/A,TRUE,"GENERAL";"TAB4",#N/A,TRUE,"GENERAL";"TAB5",#N/A,TRUE,"GENERAL"}</definedName>
    <definedName name="___b2" localSheetId="26" hidden="1">{"TAB1",#N/A,TRUE,"GENERAL";"TAB2",#N/A,TRUE,"GENERAL";"TAB3",#N/A,TRUE,"GENERAL";"TAB4",#N/A,TRUE,"GENERAL";"TAB5",#N/A,TRUE,"GENERAL"}</definedName>
    <definedName name="___b2" localSheetId="24" hidden="1">{"TAB1",#N/A,TRUE,"GENERAL";"TAB2",#N/A,TRUE,"GENERAL";"TAB3",#N/A,TRUE,"GENERAL";"TAB4",#N/A,TRUE,"GENERAL";"TAB5",#N/A,TRUE,"GENERAL"}</definedName>
    <definedName name="___b2" localSheetId="10" hidden="1">{"TAB1",#N/A,TRUE,"GENERAL";"TAB2",#N/A,TRUE,"GENERAL";"TAB3",#N/A,TRUE,"GENERAL";"TAB4",#N/A,TRUE,"GENERAL";"TAB5",#N/A,TRUE,"GENERAL"}</definedName>
    <definedName name="___b2" localSheetId="4" hidden="1">{"TAB1",#N/A,TRUE,"GENERAL";"TAB2",#N/A,TRUE,"GENERAL";"TAB3",#N/A,TRUE,"GENERAL";"TAB4",#N/A,TRUE,"GENERAL";"TAB5",#N/A,TRUE,"GENERAL"}</definedName>
    <definedName name="___b2" localSheetId="38" hidden="1">{"TAB1",#N/A,TRUE,"GENERAL";"TAB2",#N/A,TRUE,"GENERAL";"TAB3",#N/A,TRUE,"GENERAL";"TAB4",#N/A,TRUE,"GENERAL";"TAB5",#N/A,TRUE,"GENERAL"}</definedName>
    <definedName name="___b2" localSheetId="37" hidden="1">{"TAB1",#N/A,TRUE,"GENERAL";"TAB2",#N/A,TRUE,"GENERAL";"TAB3",#N/A,TRUE,"GENERAL";"TAB4",#N/A,TRUE,"GENERAL";"TAB5",#N/A,TRUE,"GENERAL"}</definedName>
    <definedName name="___b2" localSheetId="23" hidden="1">{"TAB1",#N/A,TRUE,"GENERAL";"TAB2",#N/A,TRUE,"GENERAL";"TAB3",#N/A,TRUE,"GENERAL";"TAB4",#N/A,TRUE,"GENERAL";"TAB5",#N/A,TRUE,"GENERAL"}</definedName>
    <definedName name="___b2" localSheetId="16" hidden="1">{"TAB1",#N/A,TRUE,"GENERAL";"TAB2",#N/A,TRUE,"GENERAL";"TAB3",#N/A,TRUE,"GENERAL";"TAB4",#N/A,TRUE,"GENERAL";"TAB5",#N/A,TRUE,"GENERAL"}</definedName>
    <definedName name="___b2" localSheetId="27" hidden="1">{"TAB1",#N/A,TRUE,"GENERAL";"TAB2",#N/A,TRUE,"GENERAL";"TAB3",#N/A,TRUE,"GENERAL";"TAB4",#N/A,TRUE,"GENERAL";"TAB5",#N/A,TRUE,"GENERAL"}</definedName>
    <definedName name="___b2" localSheetId="18" hidden="1">{"TAB1",#N/A,TRUE,"GENERAL";"TAB2",#N/A,TRUE,"GENERAL";"TAB3",#N/A,TRUE,"GENERAL";"TAB4",#N/A,TRUE,"GENERAL";"TAB5",#N/A,TRUE,"GENERAL"}</definedName>
    <definedName name="___b2" localSheetId="17" hidden="1">{"TAB1",#N/A,TRUE,"GENERAL";"TAB2",#N/A,TRUE,"GENERAL";"TAB3",#N/A,TRUE,"GENERAL";"TAB4",#N/A,TRUE,"GENERAL";"TAB5",#N/A,TRUE,"GENERAL"}</definedName>
    <definedName name="___b2" localSheetId="25" hidden="1">{"TAB1",#N/A,TRUE,"GENERAL";"TAB2",#N/A,TRUE,"GENERAL";"TAB3",#N/A,TRUE,"GENERAL";"TAB4",#N/A,TRUE,"GENERAL";"TAB5",#N/A,TRUE,"GENERAL"}</definedName>
    <definedName name="___b2" localSheetId="49" hidden="1">{"TAB1",#N/A,TRUE,"GENERAL";"TAB2",#N/A,TRUE,"GENERAL";"TAB3",#N/A,TRUE,"GENERAL";"TAB4",#N/A,TRUE,"GENERAL";"TAB5",#N/A,TRUE,"GENERAL"}</definedName>
    <definedName name="___b2" localSheetId="34" hidden="1">{"TAB1",#N/A,TRUE,"GENERAL";"TAB2",#N/A,TRUE,"GENERAL";"TAB3",#N/A,TRUE,"GENERAL";"TAB4",#N/A,TRUE,"GENERAL";"TAB5",#N/A,TRUE,"GENERAL"}</definedName>
    <definedName name="___b2" localSheetId="12" hidden="1">{"TAB1",#N/A,TRUE,"GENERAL";"TAB2",#N/A,TRUE,"GENERAL";"TAB3",#N/A,TRUE,"GENERAL";"TAB4",#N/A,TRUE,"GENERAL";"TAB5",#N/A,TRUE,"GENERAL"}</definedName>
    <definedName name="___b2" localSheetId="13" hidden="1">{"TAB1",#N/A,TRUE,"GENERAL";"TAB2",#N/A,TRUE,"GENERAL";"TAB3",#N/A,TRUE,"GENERAL";"TAB4",#N/A,TRUE,"GENERAL";"TAB5",#N/A,TRUE,"GENERAL"}</definedName>
    <definedName name="___b2" localSheetId="14" hidden="1">{"TAB1",#N/A,TRUE,"GENERAL";"TAB2",#N/A,TRUE,"GENERAL";"TAB3",#N/A,TRUE,"GENERAL";"TAB4",#N/A,TRUE,"GENERAL";"TAB5",#N/A,TRUE,"GENERAL"}</definedName>
    <definedName name="___b2" localSheetId="5" hidden="1">{"TAB1",#N/A,TRUE,"GENERAL";"TAB2",#N/A,TRUE,"GENERAL";"TAB3",#N/A,TRUE,"GENERAL";"TAB4",#N/A,TRUE,"GENERAL";"TAB5",#N/A,TRUE,"GENERAL"}</definedName>
    <definedName name="___b2" localSheetId="6" hidden="1">{"TAB1",#N/A,TRUE,"GENERAL";"TAB2",#N/A,TRUE,"GENERAL";"TAB3",#N/A,TRUE,"GENERAL";"TAB4",#N/A,TRUE,"GENERAL";"TAB5",#N/A,TRUE,"GENERAL"}</definedName>
    <definedName name="___b2" localSheetId="7" hidden="1">{"TAB1",#N/A,TRUE,"GENERAL";"TAB2",#N/A,TRUE,"GENERAL";"TAB3",#N/A,TRUE,"GENERAL";"TAB4",#N/A,TRUE,"GENERAL";"TAB5",#N/A,TRUE,"GENERAL"}</definedName>
    <definedName name="___b2" localSheetId="8" hidden="1">{"TAB1",#N/A,TRUE,"GENERAL";"TAB2",#N/A,TRUE,"GENERAL";"TAB3",#N/A,TRUE,"GENERAL";"TAB4",#N/A,TRUE,"GENERAL";"TAB5",#N/A,TRUE,"GENERAL"}</definedName>
    <definedName name="___b2" localSheetId="31" hidden="1">{"TAB1",#N/A,TRUE,"GENERAL";"TAB2",#N/A,TRUE,"GENERAL";"TAB3",#N/A,TRUE,"GENERAL";"TAB4",#N/A,TRUE,"GENERAL";"TAB5",#N/A,TRUE,"GENERAL"}</definedName>
    <definedName name="___b2" localSheetId="30" hidden="1">{"TAB1",#N/A,TRUE,"GENERAL";"TAB2",#N/A,TRUE,"GENERAL";"TAB3",#N/A,TRUE,"GENERAL";"TAB4",#N/A,TRUE,"GENERAL";"TAB5",#N/A,TRUE,"GENERAL"}</definedName>
    <definedName name="___b2" localSheetId="15" hidden="1">{"TAB1",#N/A,TRUE,"GENERAL";"TAB2",#N/A,TRUE,"GENERAL";"TAB3",#N/A,TRUE,"GENERAL";"TAB4",#N/A,TRUE,"GENERAL";"TAB5",#N/A,TRUE,"GENERAL"}</definedName>
    <definedName name="___b2" hidden="1">{"TAB1",#N/A,TRUE,"GENERAL";"TAB2",#N/A,TRUE,"GENERAL";"TAB3",#N/A,TRUE,"GENERAL";"TAB4",#N/A,TRUE,"GENERAL";"TAB5",#N/A,TRUE,"GENERAL"}</definedName>
    <definedName name="___b3" localSheetId="32" hidden="1">{"TAB1",#N/A,TRUE,"GENERAL";"TAB2",#N/A,TRUE,"GENERAL";"TAB3",#N/A,TRUE,"GENERAL";"TAB4",#N/A,TRUE,"GENERAL";"TAB5",#N/A,TRUE,"GENERAL"}</definedName>
    <definedName name="___b3" localSheetId="3" hidden="1">{"TAB1",#N/A,TRUE,"GENERAL";"TAB2",#N/A,TRUE,"GENERAL";"TAB3",#N/A,TRUE,"GENERAL";"TAB4",#N/A,TRUE,"GENERAL";"TAB5",#N/A,TRUE,"GENERAL"}</definedName>
    <definedName name="___b3" localSheetId="26" hidden="1">{"TAB1",#N/A,TRUE,"GENERAL";"TAB2",#N/A,TRUE,"GENERAL";"TAB3",#N/A,TRUE,"GENERAL";"TAB4",#N/A,TRUE,"GENERAL";"TAB5",#N/A,TRUE,"GENERAL"}</definedName>
    <definedName name="___b3" localSheetId="24" hidden="1">{"TAB1",#N/A,TRUE,"GENERAL";"TAB2",#N/A,TRUE,"GENERAL";"TAB3",#N/A,TRUE,"GENERAL";"TAB4",#N/A,TRUE,"GENERAL";"TAB5",#N/A,TRUE,"GENERAL"}</definedName>
    <definedName name="___b3" localSheetId="10" hidden="1">{"TAB1",#N/A,TRUE,"GENERAL";"TAB2",#N/A,TRUE,"GENERAL";"TAB3",#N/A,TRUE,"GENERAL";"TAB4",#N/A,TRUE,"GENERAL";"TAB5",#N/A,TRUE,"GENERAL"}</definedName>
    <definedName name="___b3" localSheetId="4" hidden="1">{"TAB1",#N/A,TRUE,"GENERAL";"TAB2",#N/A,TRUE,"GENERAL";"TAB3",#N/A,TRUE,"GENERAL";"TAB4",#N/A,TRUE,"GENERAL";"TAB5",#N/A,TRUE,"GENERAL"}</definedName>
    <definedName name="___b3" localSheetId="38" hidden="1">{"TAB1",#N/A,TRUE,"GENERAL";"TAB2",#N/A,TRUE,"GENERAL";"TAB3",#N/A,TRUE,"GENERAL";"TAB4",#N/A,TRUE,"GENERAL";"TAB5",#N/A,TRUE,"GENERAL"}</definedName>
    <definedName name="___b3" localSheetId="37" hidden="1">{"TAB1",#N/A,TRUE,"GENERAL";"TAB2",#N/A,TRUE,"GENERAL";"TAB3",#N/A,TRUE,"GENERAL";"TAB4",#N/A,TRUE,"GENERAL";"TAB5",#N/A,TRUE,"GENERAL"}</definedName>
    <definedName name="___b3" localSheetId="23" hidden="1">{"TAB1",#N/A,TRUE,"GENERAL";"TAB2",#N/A,TRUE,"GENERAL";"TAB3",#N/A,TRUE,"GENERAL";"TAB4",#N/A,TRUE,"GENERAL";"TAB5",#N/A,TRUE,"GENERAL"}</definedName>
    <definedName name="___b3" localSheetId="16" hidden="1">{"TAB1",#N/A,TRUE,"GENERAL";"TAB2",#N/A,TRUE,"GENERAL";"TAB3",#N/A,TRUE,"GENERAL";"TAB4",#N/A,TRUE,"GENERAL";"TAB5",#N/A,TRUE,"GENERAL"}</definedName>
    <definedName name="___b3" localSheetId="27" hidden="1">{"TAB1",#N/A,TRUE,"GENERAL";"TAB2",#N/A,TRUE,"GENERAL";"TAB3",#N/A,TRUE,"GENERAL";"TAB4",#N/A,TRUE,"GENERAL";"TAB5",#N/A,TRUE,"GENERAL"}</definedName>
    <definedName name="___b3" localSheetId="18" hidden="1">{"TAB1",#N/A,TRUE,"GENERAL";"TAB2",#N/A,TRUE,"GENERAL";"TAB3",#N/A,TRUE,"GENERAL";"TAB4",#N/A,TRUE,"GENERAL";"TAB5",#N/A,TRUE,"GENERAL"}</definedName>
    <definedName name="___b3" localSheetId="17" hidden="1">{"TAB1",#N/A,TRUE,"GENERAL";"TAB2",#N/A,TRUE,"GENERAL";"TAB3",#N/A,TRUE,"GENERAL";"TAB4",#N/A,TRUE,"GENERAL";"TAB5",#N/A,TRUE,"GENERAL"}</definedName>
    <definedName name="___b3" localSheetId="25" hidden="1">{"TAB1",#N/A,TRUE,"GENERAL";"TAB2",#N/A,TRUE,"GENERAL";"TAB3",#N/A,TRUE,"GENERAL";"TAB4",#N/A,TRUE,"GENERAL";"TAB5",#N/A,TRUE,"GENERAL"}</definedName>
    <definedName name="___b3" localSheetId="49" hidden="1">{"TAB1",#N/A,TRUE,"GENERAL";"TAB2",#N/A,TRUE,"GENERAL";"TAB3",#N/A,TRUE,"GENERAL";"TAB4",#N/A,TRUE,"GENERAL";"TAB5",#N/A,TRUE,"GENERAL"}</definedName>
    <definedName name="___b3" localSheetId="34" hidden="1">{"TAB1",#N/A,TRUE,"GENERAL";"TAB2",#N/A,TRUE,"GENERAL";"TAB3",#N/A,TRUE,"GENERAL";"TAB4",#N/A,TRUE,"GENERAL";"TAB5",#N/A,TRUE,"GENERAL"}</definedName>
    <definedName name="___b3" localSheetId="12" hidden="1">{"TAB1",#N/A,TRUE,"GENERAL";"TAB2",#N/A,TRUE,"GENERAL";"TAB3",#N/A,TRUE,"GENERAL";"TAB4",#N/A,TRUE,"GENERAL";"TAB5",#N/A,TRUE,"GENERAL"}</definedName>
    <definedName name="___b3" localSheetId="13" hidden="1">{"TAB1",#N/A,TRUE,"GENERAL";"TAB2",#N/A,TRUE,"GENERAL";"TAB3",#N/A,TRUE,"GENERAL";"TAB4",#N/A,TRUE,"GENERAL";"TAB5",#N/A,TRUE,"GENERAL"}</definedName>
    <definedName name="___b3" localSheetId="14" hidden="1">{"TAB1",#N/A,TRUE,"GENERAL";"TAB2",#N/A,TRUE,"GENERAL";"TAB3",#N/A,TRUE,"GENERAL";"TAB4",#N/A,TRUE,"GENERAL";"TAB5",#N/A,TRUE,"GENERAL"}</definedName>
    <definedName name="___b3" localSheetId="5" hidden="1">{"TAB1",#N/A,TRUE,"GENERAL";"TAB2",#N/A,TRUE,"GENERAL";"TAB3",#N/A,TRUE,"GENERAL";"TAB4",#N/A,TRUE,"GENERAL";"TAB5",#N/A,TRUE,"GENERAL"}</definedName>
    <definedName name="___b3" localSheetId="6" hidden="1">{"TAB1",#N/A,TRUE,"GENERAL";"TAB2",#N/A,TRUE,"GENERAL";"TAB3",#N/A,TRUE,"GENERAL";"TAB4",#N/A,TRUE,"GENERAL";"TAB5",#N/A,TRUE,"GENERAL"}</definedName>
    <definedName name="___b3" localSheetId="7" hidden="1">{"TAB1",#N/A,TRUE,"GENERAL";"TAB2",#N/A,TRUE,"GENERAL";"TAB3",#N/A,TRUE,"GENERAL";"TAB4",#N/A,TRUE,"GENERAL";"TAB5",#N/A,TRUE,"GENERAL"}</definedName>
    <definedName name="___b3" localSheetId="8" hidden="1">{"TAB1",#N/A,TRUE,"GENERAL";"TAB2",#N/A,TRUE,"GENERAL";"TAB3",#N/A,TRUE,"GENERAL";"TAB4",#N/A,TRUE,"GENERAL";"TAB5",#N/A,TRUE,"GENERAL"}</definedName>
    <definedName name="___b3" localSheetId="31" hidden="1">{"TAB1",#N/A,TRUE,"GENERAL";"TAB2",#N/A,TRUE,"GENERAL";"TAB3",#N/A,TRUE,"GENERAL";"TAB4",#N/A,TRUE,"GENERAL";"TAB5",#N/A,TRUE,"GENERAL"}</definedName>
    <definedName name="___b3" localSheetId="30" hidden="1">{"TAB1",#N/A,TRUE,"GENERAL";"TAB2",#N/A,TRUE,"GENERAL";"TAB3",#N/A,TRUE,"GENERAL";"TAB4",#N/A,TRUE,"GENERAL";"TAB5",#N/A,TRUE,"GENERAL"}</definedName>
    <definedName name="___b3" localSheetId="15" hidden="1">{"TAB1",#N/A,TRUE,"GENERAL";"TAB2",#N/A,TRUE,"GENERAL";"TAB3",#N/A,TRUE,"GENERAL";"TAB4",#N/A,TRUE,"GENERAL";"TAB5",#N/A,TRUE,"GENERAL"}</definedName>
    <definedName name="___b3" hidden="1">{"TAB1",#N/A,TRUE,"GENERAL";"TAB2",#N/A,TRUE,"GENERAL";"TAB3",#N/A,TRUE,"GENERAL";"TAB4",#N/A,TRUE,"GENERAL";"TAB5",#N/A,TRUE,"GENERAL"}</definedName>
    <definedName name="___b4" localSheetId="32" hidden="1">{"TAB1",#N/A,TRUE,"GENERAL";"TAB2",#N/A,TRUE,"GENERAL";"TAB3",#N/A,TRUE,"GENERAL";"TAB4",#N/A,TRUE,"GENERAL";"TAB5",#N/A,TRUE,"GENERAL"}</definedName>
    <definedName name="___b4" localSheetId="3" hidden="1">{"TAB1",#N/A,TRUE,"GENERAL";"TAB2",#N/A,TRUE,"GENERAL";"TAB3",#N/A,TRUE,"GENERAL";"TAB4",#N/A,TRUE,"GENERAL";"TAB5",#N/A,TRUE,"GENERAL"}</definedName>
    <definedName name="___b4" localSheetId="26" hidden="1">{"TAB1",#N/A,TRUE,"GENERAL";"TAB2",#N/A,TRUE,"GENERAL";"TAB3",#N/A,TRUE,"GENERAL";"TAB4",#N/A,TRUE,"GENERAL";"TAB5",#N/A,TRUE,"GENERAL"}</definedName>
    <definedName name="___b4" localSheetId="24" hidden="1">{"TAB1",#N/A,TRUE,"GENERAL";"TAB2",#N/A,TRUE,"GENERAL";"TAB3",#N/A,TRUE,"GENERAL";"TAB4",#N/A,TRUE,"GENERAL";"TAB5",#N/A,TRUE,"GENERAL"}</definedName>
    <definedName name="___b4" localSheetId="10" hidden="1">{"TAB1",#N/A,TRUE,"GENERAL";"TAB2",#N/A,TRUE,"GENERAL";"TAB3",#N/A,TRUE,"GENERAL";"TAB4",#N/A,TRUE,"GENERAL";"TAB5",#N/A,TRUE,"GENERAL"}</definedName>
    <definedName name="___b4" localSheetId="4" hidden="1">{"TAB1",#N/A,TRUE,"GENERAL";"TAB2",#N/A,TRUE,"GENERAL";"TAB3",#N/A,TRUE,"GENERAL";"TAB4",#N/A,TRUE,"GENERAL";"TAB5",#N/A,TRUE,"GENERAL"}</definedName>
    <definedName name="___b4" localSheetId="38" hidden="1">{"TAB1",#N/A,TRUE,"GENERAL";"TAB2",#N/A,TRUE,"GENERAL";"TAB3",#N/A,TRUE,"GENERAL";"TAB4",#N/A,TRUE,"GENERAL";"TAB5",#N/A,TRUE,"GENERAL"}</definedName>
    <definedName name="___b4" localSheetId="37" hidden="1">{"TAB1",#N/A,TRUE,"GENERAL";"TAB2",#N/A,TRUE,"GENERAL";"TAB3",#N/A,TRUE,"GENERAL";"TAB4",#N/A,TRUE,"GENERAL";"TAB5",#N/A,TRUE,"GENERAL"}</definedName>
    <definedName name="___b4" localSheetId="23" hidden="1">{"TAB1",#N/A,TRUE,"GENERAL";"TAB2",#N/A,TRUE,"GENERAL";"TAB3",#N/A,TRUE,"GENERAL";"TAB4",#N/A,TRUE,"GENERAL";"TAB5",#N/A,TRUE,"GENERAL"}</definedName>
    <definedName name="___b4" localSheetId="16" hidden="1">{"TAB1",#N/A,TRUE,"GENERAL";"TAB2",#N/A,TRUE,"GENERAL";"TAB3",#N/A,TRUE,"GENERAL";"TAB4",#N/A,TRUE,"GENERAL";"TAB5",#N/A,TRUE,"GENERAL"}</definedName>
    <definedName name="___b4" localSheetId="27" hidden="1">{"TAB1",#N/A,TRUE,"GENERAL";"TAB2",#N/A,TRUE,"GENERAL";"TAB3",#N/A,TRUE,"GENERAL";"TAB4",#N/A,TRUE,"GENERAL";"TAB5",#N/A,TRUE,"GENERAL"}</definedName>
    <definedName name="___b4" localSheetId="18" hidden="1">{"TAB1",#N/A,TRUE,"GENERAL";"TAB2",#N/A,TRUE,"GENERAL";"TAB3",#N/A,TRUE,"GENERAL";"TAB4",#N/A,TRUE,"GENERAL";"TAB5",#N/A,TRUE,"GENERAL"}</definedName>
    <definedName name="___b4" localSheetId="17" hidden="1">{"TAB1",#N/A,TRUE,"GENERAL";"TAB2",#N/A,TRUE,"GENERAL";"TAB3",#N/A,TRUE,"GENERAL";"TAB4",#N/A,TRUE,"GENERAL";"TAB5",#N/A,TRUE,"GENERAL"}</definedName>
    <definedName name="___b4" localSheetId="25" hidden="1">{"TAB1",#N/A,TRUE,"GENERAL";"TAB2",#N/A,TRUE,"GENERAL";"TAB3",#N/A,TRUE,"GENERAL";"TAB4",#N/A,TRUE,"GENERAL";"TAB5",#N/A,TRUE,"GENERAL"}</definedName>
    <definedName name="___b4" localSheetId="49" hidden="1">{"TAB1",#N/A,TRUE,"GENERAL";"TAB2",#N/A,TRUE,"GENERAL";"TAB3",#N/A,TRUE,"GENERAL";"TAB4",#N/A,TRUE,"GENERAL";"TAB5",#N/A,TRUE,"GENERAL"}</definedName>
    <definedName name="___b4" localSheetId="34" hidden="1">{"TAB1",#N/A,TRUE,"GENERAL";"TAB2",#N/A,TRUE,"GENERAL";"TAB3",#N/A,TRUE,"GENERAL";"TAB4",#N/A,TRUE,"GENERAL";"TAB5",#N/A,TRUE,"GENERAL"}</definedName>
    <definedName name="___b4" localSheetId="12" hidden="1">{"TAB1",#N/A,TRUE,"GENERAL";"TAB2",#N/A,TRUE,"GENERAL";"TAB3",#N/A,TRUE,"GENERAL";"TAB4",#N/A,TRUE,"GENERAL";"TAB5",#N/A,TRUE,"GENERAL"}</definedName>
    <definedName name="___b4" localSheetId="13" hidden="1">{"TAB1",#N/A,TRUE,"GENERAL";"TAB2",#N/A,TRUE,"GENERAL";"TAB3",#N/A,TRUE,"GENERAL";"TAB4",#N/A,TRUE,"GENERAL";"TAB5",#N/A,TRUE,"GENERAL"}</definedName>
    <definedName name="___b4" localSheetId="14" hidden="1">{"TAB1",#N/A,TRUE,"GENERAL";"TAB2",#N/A,TRUE,"GENERAL";"TAB3",#N/A,TRUE,"GENERAL";"TAB4",#N/A,TRUE,"GENERAL";"TAB5",#N/A,TRUE,"GENERAL"}</definedName>
    <definedName name="___b4" localSheetId="5" hidden="1">{"TAB1",#N/A,TRUE,"GENERAL";"TAB2",#N/A,TRUE,"GENERAL";"TAB3",#N/A,TRUE,"GENERAL";"TAB4",#N/A,TRUE,"GENERAL";"TAB5",#N/A,TRUE,"GENERAL"}</definedName>
    <definedName name="___b4" localSheetId="6" hidden="1">{"TAB1",#N/A,TRUE,"GENERAL";"TAB2",#N/A,TRUE,"GENERAL";"TAB3",#N/A,TRUE,"GENERAL";"TAB4",#N/A,TRUE,"GENERAL";"TAB5",#N/A,TRUE,"GENERAL"}</definedName>
    <definedName name="___b4" localSheetId="7" hidden="1">{"TAB1",#N/A,TRUE,"GENERAL";"TAB2",#N/A,TRUE,"GENERAL";"TAB3",#N/A,TRUE,"GENERAL";"TAB4",#N/A,TRUE,"GENERAL";"TAB5",#N/A,TRUE,"GENERAL"}</definedName>
    <definedName name="___b4" localSheetId="8" hidden="1">{"TAB1",#N/A,TRUE,"GENERAL";"TAB2",#N/A,TRUE,"GENERAL";"TAB3",#N/A,TRUE,"GENERAL";"TAB4",#N/A,TRUE,"GENERAL";"TAB5",#N/A,TRUE,"GENERAL"}</definedName>
    <definedName name="___b4" localSheetId="31" hidden="1">{"TAB1",#N/A,TRUE,"GENERAL";"TAB2",#N/A,TRUE,"GENERAL";"TAB3",#N/A,TRUE,"GENERAL";"TAB4",#N/A,TRUE,"GENERAL";"TAB5",#N/A,TRUE,"GENERAL"}</definedName>
    <definedName name="___b4" localSheetId="30" hidden="1">{"TAB1",#N/A,TRUE,"GENERAL";"TAB2",#N/A,TRUE,"GENERAL";"TAB3",#N/A,TRUE,"GENERAL";"TAB4",#N/A,TRUE,"GENERAL";"TAB5",#N/A,TRUE,"GENERAL"}</definedName>
    <definedName name="___b4" localSheetId="15" hidden="1">{"TAB1",#N/A,TRUE,"GENERAL";"TAB2",#N/A,TRUE,"GENERAL";"TAB3",#N/A,TRUE,"GENERAL";"TAB4",#N/A,TRUE,"GENERAL";"TAB5",#N/A,TRUE,"GENERAL"}</definedName>
    <definedName name="___b4" hidden="1">{"TAB1",#N/A,TRUE,"GENERAL";"TAB2",#N/A,TRUE,"GENERAL";"TAB3",#N/A,TRUE,"GENERAL";"TAB4",#N/A,TRUE,"GENERAL";"TAB5",#N/A,TRUE,"GENERAL"}</definedName>
    <definedName name="___b5" localSheetId="32" hidden="1">{"TAB1",#N/A,TRUE,"GENERAL";"TAB2",#N/A,TRUE,"GENERAL";"TAB3",#N/A,TRUE,"GENERAL";"TAB4",#N/A,TRUE,"GENERAL";"TAB5",#N/A,TRUE,"GENERAL"}</definedName>
    <definedName name="___b5" localSheetId="3" hidden="1">{"TAB1",#N/A,TRUE,"GENERAL";"TAB2",#N/A,TRUE,"GENERAL";"TAB3",#N/A,TRUE,"GENERAL";"TAB4",#N/A,TRUE,"GENERAL";"TAB5",#N/A,TRUE,"GENERAL"}</definedName>
    <definedName name="___b5" localSheetId="26" hidden="1">{"TAB1",#N/A,TRUE,"GENERAL";"TAB2",#N/A,TRUE,"GENERAL";"TAB3",#N/A,TRUE,"GENERAL";"TAB4",#N/A,TRUE,"GENERAL";"TAB5",#N/A,TRUE,"GENERAL"}</definedName>
    <definedName name="___b5" localSheetId="24" hidden="1">{"TAB1",#N/A,TRUE,"GENERAL";"TAB2",#N/A,TRUE,"GENERAL";"TAB3",#N/A,TRUE,"GENERAL";"TAB4",#N/A,TRUE,"GENERAL";"TAB5",#N/A,TRUE,"GENERAL"}</definedName>
    <definedName name="___b5" localSheetId="10" hidden="1">{"TAB1",#N/A,TRUE,"GENERAL";"TAB2",#N/A,TRUE,"GENERAL";"TAB3",#N/A,TRUE,"GENERAL";"TAB4",#N/A,TRUE,"GENERAL";"TAB5",#N/A,TRUE,"GENERAL"}</definedName>
    <definedName name="___b5" localSheetId="4" hidden="1">{"TAB1",#N/A,TRUE,"GENERAL";"TAB2",#N/A,TRUE,"GENERAL";"TAB3",#N/A,TRUE,"GENERAL";"TAB4",#N/A,TRUE,"GENERAL";"TAB5",#N/A,TRUE,"GENERAL"}</definedName>
    <definedName name="___b5" localSheetId="38" hidden="1">{"TAB1",#N/A,TRUE,"GENERAL";"TAB2",#N/A,TRUE,"GENERAL";"TAB3",#N/A,TRUE,"GENERAL";"TAB4",#N/A,TRUE,"GENERAL";"TAB5",#N/A,TRUE,"GENERAL"}</definedName>
    <definedName name="___b5" localSheetId="37" hidden="1">{"TAB1",#N/A,TRUE,"GENERAL";"TAB2",#N/A,TRUE,"GENERAL";"TAB3",#N/A,TRUE,"GENERAL";"TAB4",#N/A,TRUE,"GENERAL";"TAB5",#N/A,TRUE,"GENERAL"}</definedName>
    <definedName name="___b5" localSheetId="23" hidden="1">{"TAB1",#N/A,TRUE,"GENERAL";"TAB2",#N/A,TRUE,"GENERAL";"TAB3",#N/A,TRUE,"GENERAL";"TAB4",#N/A,TRUE,"GENERAL";"TAB5",#N/A,TRUE,"GENERAL"}</definedName>
    <definedName name="___b5" localSheetId="16" hidden="1">{"TAB1",#N/A,TRUE,"GENERAL";"TAB2",#N/A,TRUE,"GENERAL";"TAB3",#N/A,TRUE,"GENERAL";"TAB4",#N/A,TRUE,"GENERAL";"TAB5",#N/A,TRUE,"GENERAL"}</definedName>
    <definedName name="___b5" localSheetId="27" hidden="1">{"TAB1",#N/A,TRUE,"GENERAL";"TAB2",#N/A,TRUE,"GENERAL";"TAB3",#N/A,TRUE,"GENERAL";"TAB4",#N/A,TRUE,"GENERAL";"TAB5",#N/A,TRUE,"GENERAL"}</definedName>
    <definedName name="___b5" localSheetId="18" hidden="1">{"TAB1",#N/A,TRUE,"GENERAL";"TAB2",#N/A,TRUE,"GENERAL";"TAB3",#N/A,TRUE,"GENERAL";"TAB4",#N/A,TRUE,"GENERAL";"TAB5",#N/A,TRUE,"GENERAL"}</definedName>
    <definedName name="___b5" localSheetId="17" hidden="1">{"TAB1",#N/A,TRUE,"GENERAL";"TAB2",#N/A,TRUE,"GENERAL";"TAB3",#N/A,TRUE,"GENERAL";"TAB4",#N/A,TRUE,"GENERAL";"TAB5",#N/A,TRUE,"GENERAL"}</definedName>
    <definedName name="___b5" localSheetId="25" hidden="1">{"TAB1",#N/A,TRUE,"GENERAL";"TAB2",#N/A,TRUE,"GENERAL";"TAB3",#N/A,TRUE,"GENERAL";"TAB4",#N/A,TRUE,"GENERAL";"TAB5",#N/A,TRUE,"GENERAL"}</definedName>
    <definedName name="___b5" localSheetId="49" hidden="1">{"TAB1",#N/A,TRUE,"GENERAL";"TAB2",#N/A,TRUE,"GENERAL";"TAB3",#N/A,TRUE,"GENERAL";"TAB4",#N/A,TRUE,"GENERAL";"TAB5",#N/A,TRUE,"GENERAL"}</definedName>
    <definedName name="___b5" localSheetId="34" hidden="1">{"TAB1",#N/A,TRUE,"GENERAL";"TAB2",#N/A,TRUE,"GENERAL";"TAB3",#N/A,TRUE,"GENERAL";"TAB4",#N/A,TRUE,"GENERAL";"TAB5",#N/A,TRUE,"GENERAL"}</definedName>
    <definedName name="___b5" localSheetId="12" hidden="1">{"TAB1",#N/A,TRUE,"GENERAL";"TAB2",#N/A,TRUE,"GENERAL";"TAB3",#N/A,TRUE,"GENERAL";"TAB4",#N/A,TRUE,"GENERAL";"TAB5",#N/A,TRUE,"GENERAL"}</definedName>
    <definedName name="___b5" localSheetId="13" hidden="1">{"TAB1",#N/A,TRUE,"GENERAL";"TAB2",#N/A,TRUE,"GENERAL";"TAB3",#N/A,TRUE,"GENERAL";"TAB4",#N/A,TRUE,"GENERAL";"TAB5",#N/A,TRUE,"GENERAL"}</definedName>
    <definedName name="___b5" localSheetId="14" hidden="1">{"TAB1",#N/A,TRUE,"GENERAL";"TAB2",#N/A,TRUE,"GENERAL";"TAB3",#N/A,TRUE,"GENERAL";"TAB4",#N/A,TRUE,"GENERAL";"TAB5",#N/A,TRUE,"GENERAL"}</definedName>
    <definedName name="___b5" localSheetId="5" hidden="1">{"TAB1",#N/A,TRUE,"GENERAL";"TAB2",#N/A,TRUE,"GENERAL";"TAB3",#N/A,TRUE,"GENERAL";"TAB4",#N/A,TRUE,"GENERAL";"TAB5",#N/A,TRUE,"GENERAL"}</definedName>
    <definedName name="___b5" localSheetId="6" hidden="1">{"TAB1",#N/A,TRUE,"GENERAL";"TAB2",#N/A,TRUE,"GENERAL";"TAB3",#N/A,TRUE,"GENERAL";"TAB4",#N/A,TRUE,"GENERAL";"TAB5",#N/A,TRUE,"GENERAL"}</definedName>
    <definedName name="___b5" localSheetId="7" hidden="1">{"TAB1",#N/A,TRUE,"GENERAL";"TAB2",#N/A,TRUE,"GENERAL";"TAB3",#N/A,TRUE,"GENERAL";"TAB4",#N/A,TRUE,"GENERAL";"TAB5",#N/A,TRUE,"GENERAL"}</definedName>
    <definedName name="___b5" localSheetId="8" hidden="1">{"TAB1",#N/A,TRUE,"GENERAL";"TAB2",#N/A,TRUE,"GENERAL";"TAB3",#N/A,TRUE,"GENERAL";"TAB4",#N/A,TRUE,"GENERAL";"TAB5",#N/A,TRUE,"GENERAL"}</definedName>
    <definedName name="___b5" localSheetId="31" hidden="1">{"TAB1",#N/A,TRUE,"GENERAL";"TAB2",#N/A,TRUE,"GENERAL";"TAB3",#N/A,TRUE,"GENERAL";"TAB4",#N/A,TRUE,"GENERAL";"TAB5",#N/A,TRUE,"GENERAL"}</definedName>
    <definedName name="___b5" localSheetId="30" hidden="1">{"TAB1",#N/A,TRUE,"GENERAL";"TAB2",#N/A,TRUE,"GENERAL";"TAB3",#N/A,TRUE,"GENERAL";"TAB4",#N/A,TRUE,"GENERAL";"TAB5",#N/A,TRUE,"GENERAL"}</definedName>
    <definedName name="___b5" localSheetId="15" hidden="1">{"TAB1",#N/A,TRUE,"GENERAL";"TAB2",#N/A,TRUE,"GENERAL";"TAB3",#N/A,TRUE,"GENERAL";"TAB4",#N/A,TRUE,"GENERAL";"TAB5",#N/A,TRUE,"GENERAL"}</definedName>
    <definedName name="___b5" hidden="1">{"TAB1",#N/A,TRUE,"GENERAL";"TAB2",#N/A,TRUE,"GENERAL";"TAB3",#N/A,TRUE,"GENERAL";"TAB4",#N/A,TRUE,"GENERAL";"TAB5",#N/A,TRUE,"GENERAL"}</definedName>
    <definedName name="___b6" localSheetId="32" hidden="1">{"TAB1",#N/A,TRUE,"GENERAL";"TAB2",#N/A,TRUE,"GENERAL";"TAB3",#N/A,TRUE,"GENERAL";"TAB4",#N/A,TRUE,"GENERAL";"TAB5",#N/A,TRUE,"GENERAL"}</definedName>
    <definedName name="___b6" localSheetId="3" hidden="1">{"TAB1",#N/A,TRUE,"GENERAL";"TAB2",#N/A,TRUE,"GENERAL";"TAB3",#N/A,TRUE,"GENERAL";"TAB4",#N/A,TRUE,"GENERAL";"TAB5",#N/A,TRUE,"GENERAL"}</definedName>
    <definedName name="___b6" localSheetId="26" hidden="1">{"TAB1",#N/A,TRUE,"GENERAL";"TAB2",#N/A,TRUE,"GENERAL";"TAB3",#N/A,TRUE,"GENERAL";"TAB4",#N/A,TRUE,"GENERAL";"TAB5",#N/A,TRUE,"GENERAL"}</definedName>
    <definedName name="___b6" localSheetId="24" hidden="1">{"TAB1",#N/A,TRUE,"GENERAL";"TAB2",#N/A,TRUE,"GENERAL";"TAB3",#N/A,TRUE,"GENERAL";"TAB4",#N/A,TRUE,"GENERAL";"TAB5",#N/A,TRUE,"GENERAL"}</definedName>
    <definedName name="___b6" localSheetId="10" hidden="1">{"TAB1",#N/A,TRUE,"GENERAL";"TAB2",#N/A,TRUE,"GENERAL";"TAB3",#N/A,TRUE,"GENERAL";"TAB4",#N/A,TRUE,"GENERAL";"TAB5",#N/A,TRUE,"GENERAL"}</definedName>
    <definedName name="___b6" localSheetId="4" hidden="1">{"TAB1",#N/A,TRUE,"GENERAL";"TAB2",#N/A,TRUE,"GENERAL";"TAB3",#N/A,TRUE,"GENERAL";"TAB4",#N/A,TRUE,"GENERAL";"TAB5",#N/A,TRUE,"GENERAL"}</definedName>
    <definedName name="___b6" localSheetId="38" hidden="1">{"TAB1",#N/A,TRUE,"GENERAL";"TAB2",#N/A,TRUE,"GENERAL";"TAB3",#N/A,TRUE,"GENERAL";"TAB4",#N/A,TRUE,"GENERAL";"TAB5",#N/A,TRUE,"GENERAL"}</definedName>
    <definedName name="___b6" localSheetId="37" hidden="1">{"TAB1",#N/A,TRUE,"GENERAL";"TAB2",#N/A,TRUE,"GENERAL";"TAB3",#N/A,TRUE,"GENERAL";"TAB4",#N/A,TRUE,"GENERAL";"TAB5",#N/A,TRUE,"GENERAL"}</definedName>
    <definedName name="___b6" localSheetId="23" hidden="1">{"TAB1",#N/A,TRUE,"GENERAL";"TAB2",#N/A,TRUE,"GENERAL";"TAB3",#N/A,TRUE,"GENERAL";"TAB4",#N/A,TRUE,"GENERAL";"TAB5",#N/A,TRUE,"GENERAL"}</definedName>
    <definedName name="___b6" localSheetId="16" hidden="1">{"TAB1",#N/A,TRUE,"GENERAL";"TAB2",#N/A,TRUE,"GENERAL";"TAB3",#N/A,TRUE,"GENERAL";"TAB4",#N/A,TRUE,"GENERAL";"TAB5",#N/A,TRUE,"GENERAL"}</definedName>
    <definedName name="___b6" localSheetId="27" hidden="1">{"TAB1",#N/A,TRUE,"GENERAL";"TAB2",#N/A,TRUE,"GENERAL";"TAB3",#N/A,TRUE,"GENERAL";"TAB4",#N/A,TRUE,"GENERAL";"TAB5",#N/A,TRUE,"GENERAL"}</definedName>
    <definedName name="___b6" localSheetId="18" hidden="1">{"TAB1",#N/A,TRUE,"GENERAL";"TAB2",#N/A,TRUE,"GENERAL";"TAB3",#N/A,TRUE,"GENERAL";"TAB4",#N/A,TRUE,"GENERAL";"TAB5",#N/A,TRUE,"GENERAL"}</definedName>
    <definedName name="___b6" localSheetId="17" hidden="1">{"TAB1",#N/A,TRUE,"GENERAL";"TAB2",#N/A,TRUE,"GENERAL";"TAB3",#N/A,TRUE,"GENERAL";"TAB4",#N/A,TRUE,"GENERAL";"TAB5",#N/A,TRUE,"GENERAL"}</definedName>
    <definedName name="___b6" localSheetId="25" hidden="1">{"TAB1",#N/A,TRUE,"GENERAL";"TAB2",#N/A,TRUE,"GENERAL";"TAB3",#N/A,TRUE,"GENERAL";"TAB4",#N/A,TRUE,"GENERAL";"TAB5",#N/A,TRUE,"GENERAL"}</definedName>
    <definedName name="___b6" localSheetId="49" hidden="1">{"TAB1",#N/A,TRUE,"GENERAL";"TAB2",#N/A,TRUE,"GENERAL";"TAB3",#N/A,TRUE,"GENERAL";"TAB4",#N/A,TRUE,"GENERAL";"TAB5",#N/A,TRUE,"GENERAL"}</definedName>
    <definedName name="___b6" localSheetId="34" hidden="1">{"TAB1",#N/A,TRUE,"GENERAL";"TAB2",#N/A,TRUE,"GENERAL";"TAB3",#N/A,TRUE,"GENERAL";"TAB4",#N/A,TRUE,"GENERAL";"TAB5",#N/A,TRUE,"GENERAL"}</definedName>
    <definedName name="___b6" localSheetId="12" hidden="1">{"TAB1",#N/A,TRUE,"GENERAL";"TAB2",#N/A,TRUE,"GENERAL";"TAB3",#N/A,TRUE,"GENERAL";"TAB4",#N/A,TRUE,"GENERAL";"TAB5",#N/A,TRUE,"GENERAL"}</definedName>
    <definedName name="___b6" localSheetId="13" hidden="1">{"TAB1",#N/A,TRUE,"GENERAL";"TAB2",#N/A,TRUE,"GENERAL";"TAB3",#N/A,TRUE,"GENERAL";"TAB4",#N/A,TRUE,"GENERAL";"TAB5",#N/A,TRUE,"GENERAL"}</definedName>
    <definedName name="___b6" localSheetId="14" hidden="1">{"TAB1",#N/A,TRUE,"GENERAL";"TAB2",#N/A,TRUE,"GENERAL";"TAB3",#N/A,TRUE,"GENERAL";"TAB4",#N/A,TRUE,"GENERAL";"TAB5",#N/A,TRUE,"GENERAL"}</definedName>
    <definedName name="___b6" localSheetId="5" hidden="1">{"TAB1",#N/A,TRUE,"GENERAL";"TAB2",#N/A,TRUE,"GENERAL";"TAB3",#N/A,TRUE,"GENERAL";"TAB4",#N/A,TRUE,"GENERAL";"TAB5",#N/A,TRUE,"GENERAL"}</definedName>
    <definedName name="___b6" localSheetId="6" hidden="1">{"TAB1",#N/A,TRUE,"GENERAL";"TAB2",#N/A,TRUE,"GENERAL";"TAB3",#N/A,TRUE,"GENERAL";"TAB4",#N/A,TRUE,"GENERAL";"TAB5",#N/A,TRUE,"GENERAL"}</definedName>
    <definedName name="___b6" localSheetId="7" hidden="1">{"TAB1",#N/A,TRUE,"GENERAL";"TAB2",#N/A,TRUE,"GENERAL";"TAB3",#N/A,TRUE,"GENERAL";"TAB4",#N/A,TRUE,"GENERAL";"TAB5",#N/A,TRUE,"GENERAL"}</definedName>
    <definedName name="___b6" localSheetId="8" hidden="1">{"TAB1",#N/A,TRUE,"GENERAL";"TAB2",#N/A,TRUE,"GENERAL";"TAB3",#N/A,TRUE,"GENERAL";"TAB4",#N/A,TRUE,"GENERAL";"TAB5",#N/A,TRUE,"GENERAL"}</definedName>
    <definedName name="___b6" localSheetId="31" hidden="1">{"TAB1",#N/A,TRUE,"GENERAL";"TAB2",#N/A,TRUE,"GENERAL";"TAB3",#N/A,TRUE,"GENERAL";"TAB4",#N/A,TRUE,"GENERAL";"TAB5",#N/A,TRUE,"GENERAL"}</definedName>
    <definedName name="___b6" localSheetId="30" hidden="1">{"TAB1",#N/A,TRUE,"GENERAL";"TAB2",#N/A,TRUE,"GENERAL";"TAB3",#N/A,TRUE,"GENERAL";"TAB4",#N/A,TRUE,"GENERAL";"TAB5",#N/A,TRUE,"GENERAL"}</definedName>
    <definedName name="___b6" localSheetId="15" hidden="1">{"TAB1",#N/A,TRUE,"GENERAL";"TAB2",#N/A,TRUE,"GENERAL";"TAB3",#N/A,TRUE,"GENERAL";"TAB4",#N/A,TRUE,"GENERAL";"TAB5",#N/A,TRUE,"GENERAL"}</definedName>
    <definedName name="___b6" hidden="1">{"TAB1",#N/A,TRUE,"GENERAL";"TAB2",#N/A,TRUE,"GENERAL";"TAB3",#N/A,TRUE,"GENERAL";"TAB4",#N/A,TRUE,"GENERAL";"TAB5",#N/A,TRUE,"GENERAL"}</definedName>
    <definedName name="___b7" localSheetId="32" hidden="1">{"via1",#N/A,TRUE,"general";"via2",#N/A,TRUE,"general";"via3",#N/A,TRUE,"general"}</definedName>
    <definedName name="___b7" localSheetId="3" hidden="1">{"via1",#N/A,TRUE,"general";"via2",#N/A,TRUE,"general";"via3",#N/A,TRUE,"general"}</definedName>
    <definedName name="___b7" localSheetId="26" hidden="1">{"via1",#N/A,TRUE,"general";"via2",#N/A,TRUE,"general";"via3",#N/A,TRUE,"general"}</definedName>
    <definedName name="___b7" localSheetId="24" hidden="1">{"via1",#N/A,TRUE,"general";"via2",#N/A,TRUE,"general";"via3",#N/A,TRUE,"general"}</definedName>
    <definedName name="___b7" localSheetId="10" hidden="1">{"via1",#N/A,TRUE,"general";"via2",#N/A,TRUE,"general";"via3",#N/A,TRUE,"general"}</definedName>
    <definedName name="___b7" localSheetId="4" hidden="1">{"via1",#N/A,TRUE,"general";"via2",#N/A,TRUE,"general";"via3",#N/A,TRUE,"general"}</definedName>
    <definedName name="___b7" localSheetId="38" hidden="1">{"via1",#N/A,TRUE,"general";"via2",#N/A,TRUE,"general";"via3",#N/A,TRUE,"general"}</definedName>
    <definedName name="___b7" localSheetId="37" hidden="1">{"via1",#N/A,TRUE,"general";"via2",#N/A,TRUE,"general";"via3",#N/A,TRUE,"general"}</definedName>
    <definedName name="___b7" localSheetId="23" hidden="1">{"via1",#N/A,TRUE,"general";"via2",#N/A,TRUE,"general";"via3",#N/A,TRUE,"general"}</definedName>
    <definedName name="___b7" localSheetId="16" hidden="1">{"via1",#N/A,TRUE,"general";"via2",#N/A,TRUE,"general";"via3",#N/A,TRUE,"general"}</definedName>
    <definedName name="___b7" localSheetId="27" hidden="1">{"via1",#N/A,TRUE,"general";"via2",#N/A,TRUE,"general";"via3",#N/A,TRUE,"general"}</definedName>
    <definedName name="___b7" localSheetId="18" hidden="1">{"via1",#N/A,TRUE,"general";"via2",#N/A,TRUE,"general";"via3",#N/A,TRUE,"general"}</definedName>
    <definedName name="___b7" localSheetId="17" hidden="1">{"via1",#N/A,TRUE,"general";"via2",#N/A,TRUE,"general";"via3",#N/A,TRUE,"general"}</definedName>
    <definedName name="___b7" localSheetId="25" hidden="1">{"via1",#N/A,TRUE,"general";"via2",#N/A,TRUE,"general";"via3",#N/A,TRUE,"general"}</definedName>
    <definedName name="___b7" localSheetId="49" hidden="1">{"via1",#N/A,TRUE,"general";"via2",#N/A,TRUE,"general";"via3",#N/A,TRUE,"general"}</definedName>
    <definedName name="___b7" localSheetId="34" hidden="1">{"via1",#N/A,TRUE,"general";"via2",#N/A,TRUE,"general";"via3",#N/A,TRUE,"general"}</definedName>
    <definedName name="___b7" localSheetId="12" hidden="1">{"via1",#N/A,TRUE,"general";"via2",#N/A,TRUE,"general";"via3",#N/A,TRUE,"general"}</definedName>
    <definedName name="___b7" localSheetId="13" hidden="1">{"via1",#N/A,TRUE,"general";"via2",#N/A,TRUE,"general";"via3",#N/A,TRUE,"general"}</definedName>
    <definedName name="___b7" localSheetId="14" hidden="1">{"via1",#N/A,TRUE,"general";"via2",#N/A,TRUE,"general";"via3",#N/A,TRUE,"general"}</definedName>
    <definedName name="___b7" localSheetId="5" hidden="1">{"via1",#N/A,TRUE,"general";"via2",#N/A,TRUE,"general";"via3",#N/A,TRUE,"general"}</definedName>
    <definedName name="___b7" localSheetId="6" hidden="1">{"via1",#N/A,TRUE,"general";"via2",#N/A,TRUE,"general";"via3",#N/A,TRUE,"general"}</definedName>
    <definedName name="___b7" localSheetId="7" hidden="1">{"via1",#N/A,TRUE,"general";"via2",#N/A,TRUE,"general";"via3",#N/A,TRUE,"general"}</definedName>
    <definedName name="___b7" localSheetId="8" hidden="1">{"via1",#N/A,TRUE,"general";"via2",#N/A,TRUE,"general";"via3",#N/A,TRUE,"general"}</definedName>
    <definedName name="___b7" localSheetId="31" hidden="1">{"via1",#N/A,TRUE,"general";"via2",#N/A,TRUE,"general";"via3",#N/A,TRUE,"general"}</definedName>
    <definedName name="___b7" localSheetId="30" hidden="1">{"via1",#N/A,TRUE,"general";"via2",#N/A,TRUE,"general";"via3",#N/A,TRUE,"general"}</definedName>
    <definedName name="___b7" localSheetId="15" hidden="1">{"via1",#N/A,TRUE,"general";"via2",#N/A,TRUE,"general";"via3",#N/A,TRUE,"general"}</definedName>
    <definedName name="___b7" hidden="1">{"via1",#N/A,TRUE,"general";"via2",#N/A,TRUE,"general";"via3",#N/A,TRUE,"general"}</definedName>
    <definedName name="___b8" localSheetId="32" hidden="1">{"via1",#N/A,TRUE,"general";"via2",#N/A,TRUE,"general";"via3",#N/A,TRUE,"general"}</definedName>
    <definedName name="___b8" localSheetId="3" hidden="1">{"via1",#N/A,TRUE,"general";"via2",#N/A,TRUE,"general";"via3",#N/A,TRUE,"general"}</definedName>
    <definedName name="___b8" localSheetId="26" hidden="1">{"via1",#N/A,TRUE,"general";"via2",#N/A,TRUE,"general";"via3",#N/A,TRUE,"general"}</definedName>
    <definedName name="___b8" localSheetId="24" hidden="1">{"via1",#N/A,TRUE,"general";"via2",#N/A,TRUE,"general";"via3",#N/A,TRUE,"general"}</definedName>
    <definedName name="___b8" localSheetId="10" hidden="1">{"via1",#N/A,TRUE,"general";"via2",#N/A,TRUE,"general";"via3",#N/A,TRUE,"general"}</definedName>
    <definedName name="___b8" localSheetId="4" hidden="1">{"via1",#N/A,TRUE,"general";"via2",#N/A,TRUE,"general";"via3",#N/A,TRUE,"general"}</definedName>
    <definedName name="___b8" localSheetId="38" hidden="1">{"via1",#N/A,TRUE,"general";"via2",#N/A,TRUE,"general";"via3",#N/A,TRUE,"general"}</definedName>
    <definedName name="___b8" localSheetId="37" hidden="1">{"via1",#N/A,TRUE,"general";"via2",#N/A,TRUE,"general";"via3",#N/A,TRUE,"general"}</definedName>
    <definedName name="___b8" localSheetId="23" hidden="1">{"via1",#N/A,TRUE,"general";"via2",#N/A,TRUE,"general";"via3",#N/A,TRUE,"general"}</definedName>
    <definedName name="___b8" localSheetId="16" hidden="1">{"via1",#N/A,TRUE,"general";"via2",#N/A,TRUE,"general";"via3",#N/A,TRUE,"general"}</definedName>
    <definedName name="___b8" localSheetId="27" hidden="1">{"via1",#N/A,TRUE,"general";"via2",#N/A,TRUE,"general";"via3",#N/A,TRUE,"general"}</definedName>
    <definedName name="___b8" localSheetId="18" hidden="1">{"via1",#N/A,TRUE,"general";"via2",#N/A,TRUE,"general";"via3",#N/A,TRUE,"general"}</definedName>
    <definedName name="___b8" localSheetId="17" hidden="1">{"via1",#N/A,TRUE,"general";"via2",#N/A,TRUE,"general";"via3",#N/A,TRUE,"general"}</definedName>
    <definedName name="___b8" localSheetId="25" hidden="1">{"via1",#N/A,TRUE,"general";"via2",#N/A,TRUE,"general";"via3",#N/A,TRUE,"general"}</definedName>
    <definedName name="___b8" localSheetId="49" hidden="1">{"via1",#N/A,TRUE,"general";"via2",#N/A,TRUE,"general";"via3",#N/A,TRUE,"general"}</definedName>
    <definedName name="___b8" localSheetId="34" hidden="1">{"via1",#N/A,TRUE,"general";"via2",#N/A,TRUE,"general";"via3",#N/A,TRUE,"general"}</definedName>
    <definedName name="___b8" localSheetId="12" hidden="1">{"via1",#N/A,TRUE,"general";"via2",#N/A,TRUE,"general";"via3",#N/A,TRUE,"general"}</definedName>
    <definedName name="___b8" localSheetId="13" hidden="1">{"via1",#N/A,TRUE,"general";"via2",#N/A,TRUE,"general";"via3",#N/A,TRUE,"general"}</definedName>
    <definedName name="___b8" localSheetId="14" hidden="1">{"via1",#N/A,TRUE,"general";"via2",#N/A,TRUE,"general";"via3",#N/A,TRUE,"general"}</definedName>
    <definedName name="___b8" localSheetId="5" hidden="1">{"via1",#N/A,TRUE,"general";"via2",#N/A,TRUE,"general";"via3",#N/A,TRUE,"general"}</definedName>
    <definedName name="___b8" localSheetId="6" hidden="1">{"via1",#N/A,TRUE,"general";"via2",#N/A,TRUE,"general";"via3",#N/A,TRUE,"general"}</definedName>
    <definedName name="___b8" localSheetId="7" hidden="1">{"via1",#N/A,TRUE,"general";"via2",#N/A,TRUE,"general";"via3",#N/A,TRUE,"general"}</definedName>
    <definedName name="___b8" localSheetId="8" hidden="1">{"via1",#N/A,TRUE,"general";"via2",#N/A,TRUE,"general";"via3",#N/A,TRUE,"general"}</definedName>
    <definedName name="___b8" localSheetId="31" hidden="1">{"via1",#N/A,TRUE,"general";"via2",#N/A,TRUE,"general";"via3",#N/A,TRUE,"general"}</definedName>
    <definedName name="___b8" localSheetId="30" hidden="1">{"via1",#N/A,TRUE,"general";"via2",#N/A,TRUE,"general";"via3",#N/A,TRUE,"general"}</definedName>
    <definedName name="___b8" localSheetId="15" hidden="1">{"via1",#N/A,TRUE,"general";"via2",#N/A,TRUE,"general";"via3",#N/A,TRUE,"general"}</definedName>
    <definedName name="___b8" hidden="1">{"via1",#N/A,TRUE,"general";"via2",#N/A,TRUE,"general";"via3",#N/A,TRUE,"general"}</definedName>
    <definedName name="___bb9" localSheetId="32"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26" hidden="1">{"TAB1",#N/A,TRUE,"GENERAL";"TAB2",#N/A,TRUE,"GENERAL";"TAB3",#N/A,TRUE,"GENERAL";"TAB4",#N/A,TRUE,"GENERAL";"TAB5",#N/A,TRUE,"GENERAL"}</definedName>
    <definedName name="___bb9" localSheetId="24" hidden="1">{"TAB1",#N/A,TRUE,"GENERAL";"TAB2",#N/A,TRUE,"GENERAL";"TAB3",#N/A,TRUE,"GENERAL";"TAB4",#N/A,TRUE,"GENERAL";"TAB5",#N/A,TRUE,"GENERAL"}</definedName>
    <definedName name="___bb9" localSheetId="10" hidden="1">{"TAB1",#N/A,TRUE,"GENERAL";"TAB2",#N/A,TRUE,"GENERAL";"TAB3",#N/A,TRUE,"GENERAL";"TAB4",#N/A,TRUE,"GENERAL";"TAB5",#N/A,TRUE,"GENERAL"}</definedName>
    <definedName name="___bb9" localSheetId="4" hidden="1">{"TAB1",#N/A,TRUE,"GENERAL";"TAB2",#N/A,TRUE,"GENERAL";"TAB3",#N/A,TRUE,"GENERAL";"TAB4",#N/A,TRUE,"GENERAL";"TAB5",#N/A,TRUE,"GENERAL"}</definedName>
    <definedName name="___bb9" localSheetId="38" hidden="1">{"TAB1",#N/A,TRUE,"GENERAL";"TAB2",#N/A,TRUE,"GENERAL";"TAB3",#N/A,TRUE,"GENERAL";"TAB4",#N/A,TRUE,"GENERAL";"TAB5",#N/A,TRUE,"GENERAL"}</definedName>
    <definedName name="___bb9" localSheetId="37" hidden="1">{"TAB1",#N/A,TRUE,"GENERAL";"TAB2",#N/A,TRUE,"GENERAL";"TAB3",#N/A,TRUE,"GENERAL";"TAB4",#N/A,TRUE,"GENERAL";"TAB5",#N/A,TRUE,"GENERAL"}</definedName>
    <definedName name="___bb9" localSheetId="23" hidden="1">{"TAB1",#N/A,TRUE,"GENERAL";"TAB2",#N/A,TRUE,"GENERAL";"TAB3",#N/A,TRUE,"GENERAL";"TAB4",#N/A,TRUE,"GENERAL";"TAB5",#N/A,TRUE,"GENERAL"}</definedName>
    <definedName name="___bb9" localSheetId="16" hidden="1">{"TAB1",#N/A,TRUE,"GENERAL";"TAB2",#N/A,TRUE,"GENERAL";"TAB3",#N/A,TRUE,"GENERAL";"TAB4",#N/A,TRUE,"GENERAL";"TAB5",#N/A,TRUE,"GENERAL"}</definedName>
    <definedName name="___bb9" localSheetId="27" hidden="1">{"TAB1",#N/A,TRUE,"GENERAL";"TAB2",#N/A,TRUE,"GENERAL";"TAB3",#N/A,TRUE,"GENERAL";"TAB4",#N/A,TRUE,"GENERAL";"TAB5",#N/A,TRUE,"GENERAL"}</definedName>
    <definedName name="___bb9" localSheetId="18" hidden="1">{"TAB1",#N/A,TRUE,"GENERAL";"TAB2",#N/A,TRUE,"GENERAL";"TAB3",#N/A,TRUE,"GENERAL";"TAB4",#N/A,TRUE,"GENERAL";"TAB5",#N/A,TRUE,"GENERAL"}</definedName>
    <definedName name="___bb9" localSheetId="17" hidden="1">{"TAB1",#N/A,TRUE,"GENERAL";"TAB2",#N/A,TRUE,"GENERAL";"TAB3",#N/A,TRUE,"GENERAL";"TAB4",#N/A,TRUE,"GENERAL";"TAB5",#N/A,TRUE,"GENERAL"}</definedName>
    <definedName name="___bb9" localSheetId="25" hidden="1">{"TAB1",#N/A,TRUE,"GENERAL";"TAB2",#N/A,TRUE,"GENERAL";"TAB3",#N/A,TRUE,"GENERAL";"TAB4",#N/A,TRUE,"GENERAL";"TAB5",#N/A,TRUE,"GENERAL"}</definedName>
    <definedName name="___bb9" localSheetId="49" hidden="1">{"TAB1",#N/A,TRUE,"GENERAL";"TAB2",#N/A,TRUE,"GENERAL";"TAB3",#N/A,TRUE,"GENERAL";"TAB4",#N/A,TRUE,"GENERAL";"TAB5",#N/A,TRUE,"GENERAL"}</definedName>
    <definedName name="___bb9" localSheetId="34" hidden="1">{"TAB1",#N/A,TRUE,"GENERAL";"TAB2",#N/A,TRUE,"GENERAL";"TAB3",#N/A,TRUE,"GENERAL";"TAB4",#N/A,TRUE,"GENERAL";"TAB5",#N/A,TRUE,"GENERAL"}</definedName>
    <definedName name="___bb9" localSheetId="12" hidden="1">{"TAB1",#N/A,TRUE,"GENERAL";"TAB2",#N/A,TRUE,"GENERAL";"TAB3",#N/A,TRUE,"GENERAL";"TAB4",#N/A,TRUE,"GENERAL";"TAB5",#N/A,TRUE,"GENERAL"}</definedName>
    <definedName name="___bb9" localSheetId="13" hidden="1">{"TAB1",#N/A,TRUE,"GENERAL";"TAB2",#N/A,TRUE,"GENERAL";"TAB3",#N/A,TRUE,"GENERAL";"TAB4",#N/A,TRUE,"GENERAL";"TAB5",#N/A,TRUE,"GENERAL"}</definedName>
    <definedName name="___bb9" localSheetId="14" hidden="1">{"TAB1",#N/A,TRUE,"GENERAL";"TAB2",#N/A,TRUE,"GENERAL";"TAB3",#N/A,TRUE,"GENERAL";"TAB4",#N/A,TRUE,"GENERAL";"TAB5",#N/A,TRUE,"GENERAL"}</definedName>
    <definedName name="___bb9" localSheetId="5" hidden="1">{"TAB1",#N/A,TRUE,"GENERAL";"TAB2",#N/A,TRUE,"GENERAL";"TAB3",#N/A,TRUE,"GENERAL";"TAB4",#N/A,TRUE,"GENERAL";"TAB5",#N/A,TRUE,"GENERAL"}</definedName>
    <definedName name="___bb9" localSheetId="6" hidden="1">{"TAB1",#N/A,TRUE,"GENERAL";"TAB2",#N/A,TRUE,"GENERAL";"TAB3",#N/A,TRUE,"GENERAL";"TAB4",#N/A,TRUE,"GENERAL";"TAB5",#N/A,TRUE,"GENERAL"}</definedName>
    <definedName name="___bb9" localSheetId="7" hidden="1">{"TAB1",#N/A,TRUE,"GENERAL";"TAB2",#N/A,TRUE,"GENERAL";"TAB3",#N/A,TRUE,"GENERAL";"TAB4",#N/A,TRUE,"GENERAL";"TAB5",#N/A,TRUE,"GENERAL"}</definedName>
    <definedName name="___bb9" localSheetId="8" hidden="1">{"TAB1",#N/A,TRUE,"GENERAL";"TAB2",#N/A,TRUE,"GENERAL";"TAB3",#N/A,TRUE,"GENERAL";"TAB4",#N/A,TRUE,"GENERAL";"TAB5",#N/A,TRUE,"GENERAL"}</definedName>
    <definedName name="___bb9" localSheetId="31" hidden="1">{"TAB1",#N/A,TRUE,"GENERAL";"TAB2",#N/A,TRUE,"GENERAL";"TAB3",#N/A,TRUE,"GENERAL";"TAB4",#N/A,TRUE,"GENERAL";"TAB5",#N/A,TRUE,"GENERAL"}</definedName>
    <definedName name="___bb9" localSheetId="30" hidden="1">{"TAB1",#N/A,TRUE,"GENERAL";"TAB2",#N/A,TRUE,"GENERAL";"TAB3",#N/A,TRUE,"GENERAL";"TAB4",#N/A,TRUE,"GENERAL";"TAB5",#N/A,TRUE,"GENERAL"}</definedName>
    <definedName name="___bb9" localSheetId="15" hidden="1">{"TAB1",#N/A,TRUE,"GENERAL";"TAB2",#N/A,TRUE,"GENERAL";"TAB3",#N/A,TRUE,"GENERAL";"TAB4",#N/A,TRUE,"GENERAL";"TAB5",#N/A,TRUE,"GENERAL"}</definedName>
    <definedName name="___bb9" hidden="1">{"TAB1",#N/A,TRUE,"GENERAL";"TAB2",#N/A,TRUE,"GENERAL";"TAB3",#N/A,TRUE,"GENERAL";"TAB4",#N/A,TRUE,"GENERAL";"TAB5",#N/A,TRUE,"GENERAL"}</definedName>
    <definedName name="___bgb5" localSheetId="32"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26" hidden="1">{"TAB1",#N/A,TRUE,"GENERAL";"TAB2",#N/A,TRUE,"GENERAL";"TAB3",#N/A,TRUE,"GENERAL";"TAB4",#N/A,TRUE,"GENERAL";"TAB5",#N/A,TRUE,"GENERAL"}</definedName>
    <definedName name="___bgb5" localSheetId="24" hidden="1">{"TAB1",#N/A,TRUE,"GENERAL";"TAB2",#N/A,TRUE,"GENERAL";"TAB3",#N/A,TRUE,"GENERAL";"TAB4",#N/A,TRUE,"GENERAL";"TAB5",#N/A,TRUE,"GENERAL"}</definedName>
    <definedName name="___bgb5" localSheetId="10" hidden="1">{"TAB1",#N/A,TRUE,"GENERAL";"TAB2",#N/A,TRUE,"GENERAL";"TAB3",#N/A,TRUE,"GENERAL";"TAB4",#N/A,TRUE,"GENERAL";"TAB5",#N/A,TRUE,"GENERAL"}</definedName>
    <definedName name="___bgb5" localSheetId="4" hidden="1">{"TAB1",#N/A,TRUE,"GENERAL";"TAB2",#N/A,TRUE,"GENERAL";"TAB3",#N/A,TRUE,"GENERAL";"TAB4",#N/A,TRUE,"GENERAL";"TAB5",#N/A,TRUE,"GENERAL"}</definedName>
    <definedName name="___bgb5" localSheetId="38" hidden="1">{"TAB1",#N/A,TRUE,"GENERAL";"TAB2",#N/A,TRUE,"GENERAL";"TAB3",#N/A,TRUE,"GENERAL";"TAB4",#N/A,TRUE,"GENERAL";"TAB5",#N/A,TRUE,"GENERAL"}</definedName>
    <definedName name="___bgb5" localSheetId="37" hidden="1">{"TAB1",#N/A,TRUE,"GENERAL";"TAB2",#N/A,TRUE,"GENERAL";"TAB3",#N/A,TRUE,"GENERAL";"TAB4",#N/A,TRUE,"GENERAL";"TAB5",#N/A,TRUE,"GENERAL"}</definedName>
    <definedName name="___bgb5" localSheetId="23" hidden="1">{"TAB1",#N/A,TRUE,"GENERAL";"TAB2",#N/A,TRUE,"GENERAL";"TAB3",#N/A,TRUE,"GENERAL";"TAB4",#N/A,TRUE,"GENERAL";"TAB5",#N/A,TRUE,"GENERAL"}</definedName>
    <definedName name="___bgb5" localSheetId="16" hidden="1">{"TAB1",#N/A,TRUE,"GENERAL";"TAB2",#N/A,TRUE,"GENERAL";"TAB3",#N/A,TRUE,"GENERAL";"TAB4",#N/A,TRUE,"GENERAL";"TAB5",#N/A,TRUE,"GENERAL"}</definedName>
    <definedName name="___bgb5" localSheetId="27" hidden="1">{"TAB1",#N/A,TRUE,"GENERAL";"TAB2",#N/A,TRUE,"GENERAL";"TAB3",#N/A,TRUE,"GENERAL";"TAB4",#N/A,TRUE,"GENERAL";"TAB5",#N/A,TRUE,"GENERAL"}</definedName>
    <definedName name="___bgb5" localSheetId="18" hidden="1">{"TAB1",#N/A,TRUE,"GENERAL";"TAB2",#N/A,TRUE,"GENERAL";"TAB3",#N/A,TRUE,"GENERAL";"TAB4",#N/A,TRUE,"GENERAL";"TAB5",#N/A,TRUE,"GENERAL"}</definedName>
    <definedName name="___bgb5" localSheetId="17" hidden="1">{"TAB1",#N/A,TRUE,"GENERAL";"TAB2",#N/A,TRUE,"GENERAL";"TAB3",#N/A,TRUE,"GENERAL";"TAB4",#N/A,TRUE,"GENERAL";"TAB5",#N/A,TRUE,"GENERAL"}</definedName>
    <definedName name="___bgb5" localSheetId="25" hidden="1">{"TAB1",#N/A,TRUE,"GENERAL";"TAB2",#N/A,TRUE,"GENERAL";"TAB3",#N/A,TRUE,"GENERAL";"TAB4",#N/A,TRUE,"GENERAL";"TAB5",#N/A,TRUE,"GENERAL"}</definedName>
    <definedName name="___bgb5" localSheetId="49" hidden="1">{"TAB1",#N/A,TRUE,"GENERAL";"TAB2",#N/A,TRUE,"GENERAL";"TAB3",#N/A,TRUE,"GENERAL";"TAB4",#N/A,TRUE,"GENERAL";"TAB5",#N/A,TRUE,"GENERAL"}</definedName>
    <definedName name="___bgb5" localSheetId="34" hidden="1">{"TAB1",#N/A,TRUE,"GENERAL";"TAB2",#N/A,TRUE,"GENERAL";"TAB3",#N/A,TRUE,"GENERAL";"TAB4",#N/A,TRUE,"GENERAL";"TAB5",#N/A,TRUE,"GENERAL"}</definedName>
    <definedName name="___bgb5" localSheetId="12" hidden="1">{"TAB1",#N/A,TRUE,"GENERAL";"TAB2",#N/A,TRUE,"GENERAL";"TAB3",#N/A,TRUE,"GENERAL";"TAB4",#N/A,TRUE,"GENERAL";"TAB5",#N/A,TRUE,"GENERAL"}</definedName>
    <definedName name="___bgb5" localSheetId="13" hidden="1">{"TAB1",#N/A,TRUE,"GENERAL";"TAB2",#N/A,TRUE,"GENERAL";"TAB3",#N/A,TRUE,"GENERAL";"TAB4",#N/A,TRUE,"GENERAL";"TAB5",#N/A,TRUE,"GENERAL"}</definedName>
    <definedName name="___bgb5" localSheetId="14" hidden="1">{"TAB1",#N/A,TRUE,"GENERAL";"TAB2",#N/A,TRUE,"GENERAL";"TAB3",#N/A,TRUE,"GENERAL";"TAB4",#N/A,TRUE,"GENERAL";"TAB5",#N/A,TRUE,"GENERAL"}</definedName>
    <definedName name="___bgb5" localSheetId="5" hidden="1">{"TAB1",#N/A,TRUE,"GENERAL";"TAB2",#N/A,TRUE,"GENERAL";"TAB3",#N/A,TRUE,"GENERAL";"TAB4",#N/A,TRUE,"GENERAL";"TAB5",#N/A,TRUE,"GENERAL"}</definedName>
    <definedName name="___bgb5" localSheetId="6" hidden="1">{"TAB1",#N/A,TRUE,"GENERAL";"TAB2",#N/A,TRUE,"GENERAL";"TAB3",#N/A,TRUE,"GENERAL";"TAB4",#N/A,TRUE,"GENERAL";"TAB5",#N/A,TRUE,"GENERAL"}</definedName>
    <definedName name="___bgb5" localSheetId="7" hidden="1">{"TAB1",#N/A,TRUE,"GENERAL";"TAB2",#N/A,TRUE,"GENERAL";"TAB3",#N/A,TRUE,"GENERAL";"TAB4",#N/A,TRUE,"GENERAL";"TAB5",#N/A,TRUE,"GENERAL"}</definedName>
    <definedName name="___bgb5" localSheetId="8" hidden="1">{"TAB1",#N/A,TRUE,"GENERAL";"TAB2",#N/A,TRUE,"GENERAL";"TAB3",#N/A,TRUE,"GENERAL";"TAB4",#N/A,TRUE,"GENERAL";"TAB5",#N/A,TRUE,"GENERAL"}</definedName>
    <definedName name="___bgb5" localSheetId="31" hidden="1">{"TAB1",#N/A,TRUE,"GENERAL";"TAB2",#N/A,TRUE,"GENERAL";"TAB3",#N/A,TRUE,"GENERAL";"TAB4",#N/A,TRUE,"GENERAL";"TAB5",#N/A,TRUE,"GENERAL"}</definedName>
    <definedName name="___bgb5" localSheetId="30" hidden="1">{"TAB1",#N/A,TRUE,"GENERAL";"TAB2",#N/A,TRUE,"GENERAL";"TAB3",#N/A,TRUE,"GENERAL";"TAB4",#N/A,TRUE,"GENERAL";"TAB5",#N/A,TRUE,"GENERAL"}</definedName>
    <definedName name="___bgb5" localSheetId="15" hidden="1">{"TAB1",#N/A,TRUE,"GENERAL";"TAB2",#N/A,TRUE,"GENERAL";"TAB3",#N/A,TRUE,"GENERAL";"TAB4",#N/A,TRUE,"GENERAL";"TAB5",#N/A,TRUE,"GENERAL"}</definedName>
    <definedName name="___bgb5" hidden="1">{"TAB1",#N/A,TRUE,"GENERAL";"TAB2",#N/A,TRUE,"GENERAL";"TAB3",#N/A,TRUE,"GENERAL";"TAB4",#N/A,TRUE,"GENERAL";"TAB5",#N/A,TRUE,"GENERAL"}</definedName>
    <definedName name="___g2" localSheetId="32" hidden="1">{"TAB1",#N/A,TRUE,"GENERAL";"TAB2",#N/A,TRUE,"GENERAL";"TAB3",#N/A,TRUE,"GENERAL";"TAB4",#N/A,TRUE,"GENERAL";"TAB5",#N/A,TRUE,"GENERAL"}</definedName>
    <definedName name="___g2" localSheetId="3" hidden="1">{"TAB1",#N/A,TRUE,"GENERAL";"TAB2",#N/A,TRUE,"GENERAL";"TAB3",#N/A,TRUE,"GENERAL";"TAB4",#N/A,TRUE,"GENERAL";"TAB5",#N/A,TRUE,"GENERAL"}</definedName>
    <definedName name="___g2" localSheetId="26" hidden="1">{"TAB1",#N/A,TRUE,"GENERAL";"TAB2",#N/A,TRUE,"GENERAL";"TAB3",#N/A,TRUE,"GENERAL";"TAB4",#N/A,TRUE,"GENERAL";"TAB5",#N/A,TRUE,"GENERAL"}</definedName>
    <definedName name="___g2" localSheetId="24" hidden="1">{"TAB1",#N/A,TRUE,"GENERAL";"TAB2",#N/A,TRUE,"GENERAL";"TAB3",#N/A,TRUE,"GENERAL";"TAB4",#N/A,TRUE,"GENERAL";"TAB5",#N/A,TRUE,"GENERAL"}</definedName>
    <definedName name="___g2" localSheetId="10" hidden="1">{"TAB1",#N/A,TRUE,"GENERAL";"TAB2",#N/A,TRUE,"GENERAL";"TAB3",#N/A,TRUE,"GENERAL";"TAB4",#N/A,TRUE,"GENERAL";"TAB5",#N/A,TRUE,"GENERAL"}</definedName>
    <definedName name="___g2" localSheetId="4" hidden="1">{"TAB1",#N/A,TRUE,"GENERAL";"TAB2",#N/A,TRUE,"GENERAL";"TAB3",#N/A,TRUE,"GENERAL";"TAB4",#N/A,TRUE,"GENERAL";"TAB5",#N/A,TRUE,"GENERAL"}</definedName>
    <definedName name="___g2" localSheetId="38" hidden="1">{"TAB1",#N/A,TRUE,"GENERAL";"TAB2",#N/A,TRUE,"GENERAL";"TAB3",#N/A,TRUE,"GENERAL";"TAB4",#N/A,TRUE,"GENERAL";"TAB5",#N/A,TRUE,"GENERAL"}</definedName>
    <definedName name="___g2" localSheetId="37" hidden="1">{"TAB1",#N/A,TRUE,"GENERAL";"TAB2",#N/A,TRUE,"GENERAL";"TAB3",#N/A,TRUE,"GENERAL";"TAB4",#N/A,TRUE,"GENERAL";"TAB5",#N/A,TRUE,"GENERAL"}</definedName>
    <definedName name="___g2" localSheetId="23" hidden="1">{"TAB1",#N/A,TRUE,"GENERAL";"TAB2",#N/A,TRUE,"GENERAL";"TAB3",#N/A,TRUE,"GENERAL";"TAB4",#N/A,TRUE,"GENERAL";"TAB5",#N/A,TRUE,"GENERAL"}</definedName>
    <definedName name="___g2" localSheetId="16" hidden="1">{"TAB1",#N/A,TRUE,"GENERAL";"TAB2",#N/A,TRUE,"GENERAL";"TAB3",#N/A,TRUE,"GENERAL";"TAB4",#N/A,TRUE,"GENERAL";"TAB5",#N/A,TRUE,"GENERAL"}</definedName>
    <definedName name="___g2" localSheetId="27" hidden="1">{"TAB1",#N/A,TRUE,"GENERAL";"TAB2",#N/A,TRUE,"GENERAL";"TAB3",#N/A,TRUE,"GENERAL";"TAB4",#N/A,TRUE,"GENERAL";"TAB5",#N/A,TRUE,"GENERAL"}</definedName>
    <definedName name="___g2" localSheetId="18" hidden="1">{"TAB1",#N/A,TRUE,"GENERAL";"TAB2",#N/A,TRUE,"GENERAL";"TAB3",#N/A,TRUE,"GENERAL";"TAB4",#N/A,TRUE,"GENERAL";"TAB5",#N/A,TRUE,"GENERAL"}</definedName>
    <definedName name="___g2" localSheetId="17" hidden="1">{"TAB1",#N/A,TRUE,"GENERAL";"TAB2",#N/A,TRUE,"GENERAL";"TAB3",#N/A,TRUE,"GENERAL";"TAB4",#N/A,TRUE,"GENERAL";"TAB5",#N/A,TRUE,"GENERAL"}</definedName>
    <definedName name="___g2" localSheetId="25" hidden="1">{"TAB1",#N/A,TRUE,"GENERAL";"TAB2",#N/A,TRUE,"GENERAL";"TAB3",#N/A,TRUE,"GENERAL";"TAB4",#N/A,TRUE,"GENERAL";"TAB5",#N/A,TRUE,"GENERAL"}</definedName>
    <definedName name="___g2" localSheetId="49" hidden="1">{"TAB1",#N/A,TRUE,"GENERAL";"TAB2",#N/A,TRUE,"GENERAL";"TAB3",#N/A,TRUE,"GENERAL";"TAB4",#N/A,TRUE,"GENERAL";"TAB5",#N/A,TRUE,"GENERAL"}</definedName>
    <definedName name="___g2" localSheetId="34" hidden="1">{"TAB1",#N/A,TRUE,"GENERAL";"TAB2",#N/A,TRUE,"GENERAL";"TAB3",#N/A,TRUE,"GENERAL";"TAB4",#N/A,TRUE,"GENERAL";"TAB5",#N/A,TRUE,"GENERAL"}</definedName>
    <definedName name="___g2" localSheetId="12" hidden="1">{"TAB1",#N/A,TRUE,"GENERAL";"TAB2",#N/A,TRUE,"GENERAL";"TAB3",#N/A,TRUE,"GENERAL";"TAB4",#N/A,TRUE,"GENERAL";"TAB5",#N/A,TRUE,"GENERAL"}</definedName>
    <definedName name="___g2" localSheetId="13" hidden="1">{"TAB1",#N/A,TRUE,"GENERAL";"TAB2",#N/A,TRUE,"GENERAL";"TAB3",#N/A,TRUE,"GENERAL";"TAB4",#N/A,TRUE,"GENERAL";"TAB5",#N/A,TRUE,"GENERAL"}</definedName>
    <definedName name="___g2" localSheetId="14" hidden="1">{"TAB1",#N/A,TRUE,"GENERAL";"TAB2",#N/A,TRUE,"GENERAL";"TAB3",#N/A,TRUE,"GENERAL";"TAB4",#N/A,TRUE,"GENERAL";"TAB5",#N/A,TRUE,"GENERAL"}</definedName>
    <definedName name="___g2" localSheetId="5" hidden="1">{"TAB1",#N/A,TRUE,"GENERAL";"TAB2",#N/A,TRUE,"GENERAL";"TAB3",#N/A,TRUE,"GENERAL";"TAB4",#N/A,TRUE,"GENERAL";"TAB5",#N/A,TRUE,"GENERAL"}</definedName>
    <definedName name="___g2" localSheetId="6" hidden="1">{"TAB1",#N/A,TRUE,"GENERAL";"TAB2",#N/A,TRUE,"GENERAL";"TAB3",#N/A,TRUE,"GENERAL";"TAB4",#N/A,TRUE,"GENERAL";"TAB5",#N/A,TRUE,"GENERAL"}</definedName>
    <definedName name="___g2" localSheetId="7" hidden="1">{"TAB1",#N/A,TRUE,"GENERAL";"TAB2",#N/A,TRUE,"GENERAL";"TAB3",#N/A,TRUE,"GENERAL";"TAB4",#N/A,TRUE,"GENERAL";"TAB5",#N/A,TRUE,"GENERAL"}</definedName>
    <definedName name="___g2" localSheetId="8" hidden="1">{"TAB1",#N/A,TRUE,"GENERAL";"TAB2",#N/A,TRUE,"GENERAL";"TAB3",#N/A,TRUE,"GENERAL";"TAB4",#N/A,TRUE,"GENERAL";"TAB5",#N/A,TRUE,"GENERAL"}</definedName>
    <definedName name="___g2" localSheetId="31" hidden="1">{"TAB1",#N/A,TRUE,"GENERAL";"TAB2",#N/A,TRUE,"GENERAL";"TAB3",#N/A,TRUE,"GENERAL";"TAB4",#N/A,TRUE,"GENERAL";"TAB5",#N/A,TRUE,"GENERAL"}</definedName>
    <definedName name="___g2" localSheetId="30" hidden="1">{"TAB1",#N/A,TRUE,"GENERAL";"TAB2",#N/A,TRUE,"GENERAL";"TAB3",#N/A,TRUE,"GENERAL";"TAB4",#N/A,TRUE,"GENERAL";"TAB5",#N/A,TRUE,"GENERAL"}</definedName>
    <definedName name="___g2" localSheetId="15" hidden="1">{"TAB1",#N/A,TRUE,"GENERAL";"TAB2",#N/A,TRUE,"GENERAL";"TAB3",#N/A,TRUE,"GENERAL";"TAB4",#N/A,TRUE,"GENERAL";"TAB5",#N/A,TRUE,"GENERAL"}</definedName>
    <definedName name="___g2" hidden="1">{"TAB1",#N/A,TRUE,"GENERAL";"TAB2",#N/A,TRUE,"GENERAL";"TAB3",#N/A,TRUE,"GENERAL";"TAB4",#N/A,TRUE,"GENERAL";"TAB5",#N/A,TRUE,"GENERAL"}</definedName>
    <definedName name="___g3" localSheetId="32" hidden="1">{"via1",#N/A,TRUE,"general";"via2",#N/A,TRUE,"general";"via3",#N/A,TRUE,"general"}</definedName>
    <definedName name="___g3" localSheetId="3" hidden="1">{"via1",#N/A,TRUE,"general";"via2",#N/A,TRUE,"general";"via3",#N/A,TRUE,"general"}</definedName>
    <definedName name="___g3" localSheetId="26" hidden="1">{"via1",#N/A,TRUE,"general";"via2",#N/A,TRUE,"general";"via3",#N/A,TRUE,"general"}</definedName>
    <definedName name="___g3" localSheetId="24" hidden="1">{"via1",#N/A,TRUE,"general";"via2",#N/A,TRUE,"general";"via3",#N/A,TRUE,"general"}</definedName>
    <definedName name="___g3" localSheetId="10" hidden="1">{"via1",#N/A,TRUE,"general";"via2",#N/A,TRUE,"general";"via3",#N/A,TRUE,"general"}</definedName>
    <definedName name="___g3" localSheetId="4" hidden="1">{"via1",#N/A,TRUE,"general";"via2",#N/A,TRUE,"general";"via3",#N/A,TRUE,"general"}</definedName>
    <definedName name="___g3" localSheetId="38" hidden="1">{"via1",#N/A,TRUE,"general";"via2",#N/A,TRUE,"general";"via3",#N/A,TRUE,"general"}</definedName>
    <definedName name="___g3" localSheetId="37" hidden="1">{"via1",#N/A,TRUE,"general";"via2",#N/A,TRUE,"general";"via3",#N/A,TRUE,"general"}</definedName>
    <definedName name="___g3" localSheetId="23" hidden="1">{"via1",#N/A,TRUE,"general";"via2",#N/A,TRUE,"general";"via3",#N/A,TRUE,"general"}</definedName>
    <definedName name="___g3" localSheetId="16" hidden="1">{"via1",#N/A,TRUE,"general";"via2",#N/A,TRUE,"general";"via3",#N/A,TRUE,"general"}</definedName>
    <definedName name="___g3" localSheetId="27" hidden="1">{"via1",#N/A,TRUE,"general";"via2",#N/A,TRUE,"general";"via3",#N/A,TRUE,"general"}</definedName>
    <definedName name="___g3" localSheetId="18" hidden="1">{"via1",#N/A,TRUE,"general";"via2",#N/A,TRUE,"general";"via3",#N/A,TRUE,"general"}</definedName>
    <definedName name="___g3" localSheetId="17" hidden="1">{"via1",#N/A,TRUE,"general";"via2",#N/A,TRUE,"general";"via3",#N/A,TRUE,"general"}</definedName>
    <definedName name="___g3" localSheetId="25" hidden="1">{"via1",#N/A,TRUE,"general";"via2",#N/A,TRUE,"general";"via3",#N/A,TRUE,"general"}</definedName>
    <definedName name="___g3" localSheetId="49" hidden="1">{"via1",#N/A,TRUE,"general";"via2",#N/A,TRUE,"general";"via3",#N/A,TRUE,"general"}</definedName>
    <definedName name="___g3" localSheetId="34" hidden="1">{"via1",#N/A,TRUE,"general";"via2",#N/A,TRUE,"general";"via3",#N/A,TRUE,"general"}</definedName>
    <definedName name="___g3" localSheetId="12" hidden="1">{"via1",#N/A,TRUE,"general";"via2",#N/A,TRUE,"general";"via3",#N/A,TRUE,"general"}</definedName>
    <definedName name="___g3" localSheetId="13" hidden="1">{"via1",#N/A,TRUE,"general";"via2",#N/A,TRUE,"general";"via3",#N/A,TRUE,"general"}</definedName>
    <definedName name="___g3" localSheetId="14" hidden="1">{"via1",#N/A,TRUE,"general";"via2",#N/A,TRUE,"general";"via3",#N/A,TRUE,"general"}</definedName>
    <definedName name="___g3" localSheetId="5" hidden="1">{"via1",#N/A,TRUE,"general";"via2",#N/A,TRUE,"general";"via3",#N/A,TRUE,"general"}</definedName>
    <definedName name="___g3" localSheetId="6" hidden="1">{"via1",#N/A,TRUE,"general";"via2",#N/A,TRUE,"general";"via3",#N/A,TRUE,"general"}</definedName>
    <definedName name="___g3" localSheetId="7" hidden="1">{"via1",#N/A,TRUE,"general";"via2",#N/A,TRUE,"general";"via3",#N/A,TRUE,"general"}</definedName>
    <definedName name="___g3" localSheetId="8" hidden="1">{"via1",#N/A,TRUE,"general";"via2",#N/A,TRUE,"general";"via3",#N/A,TRUE,"general"}</definedName>
    <definedName name="___g3" localSheetId="31" hidden="1">{"via1",#N/A,TRUE,"general";"via2",#N/A,TRUE,"general";"via3",#N/A,TRUE,"general"}</definedName>
    <definedName name="___g3" localSheetId="30" hidden="1">{"via1",#N/A,TRUE,"general";"via2",#N/A,TRUE,"general";"via3",#N/A,TRUE,"general"}</definedName>
    <definedName name="___g3" localSheetId="15" hidden="1">{"via1",#N/A,TRUE,"general";"via2",#N/A,TRUE,"general";"via3",#N/A,TRUE,"general"}</definedName>
    <definedName name="___g3" hidden="1">{"via1",#N/A,TRUE,"general";"via2",#N/A,TRUE,"general";"via3",#N/A,TRUE,"general"}</definedName>
    <definedName name="___g4" localSheetId="32" hidden="1">{"via1",#N/A,TRUE,"general";"via2",#N/A,TRUE,"general";"via3",#N/A,TRUE,"general"}</definedName>
    <definedName name="___g4" localSheetId="3" hidden="1">{"via1",#N/A,TRUE,"general";"via2",#N/A,TRUE,"general";"via3",#N/A,TRUE,"general"}</definedName>
    <definedName name="___g4" localSheetId="26" hidden="1">{"via1",#N/A,TRUE,"general";"via2",#N/A,TRUE,"general";"via3",#N/A,TRUE,"general"}</definedName>
    <definedName name="___g4" localSheetId="24" hidden="1">{"via1",#N/A,TRUE,"general";"via2",#N/A,TRUE,"general";"via3",#N/A,TRUE,"general"}</definedName>
    <definedName name="___g4" localSheetId="10" hidden="1">{"via1",#N/A,TRUE,"general";"via2",#N/A,TRUE,"general";"via3",#N/A,TRUE,"general"}</definedName>
    <definedName name="___g4" localSheetId="4" hidden="1">{"via1",#N/A,TRUE,"general";"via2",#N/A,TRUE,"general";"via3",#N/A,TRUE,"general"}</definedName>
    <definedName name="___g4" localSheetId="38" hidden="1">{"via1",#N/A,TRUE,"general";"via2",#N/A,TRUE,"general";"via3",#N/A,TRUE,"general"}</definedName>
    <definedName name="___g4" localSheetId="37" hidden="1">{"via1",#N/A,TRUE,"general";"via2",#N/A,TRUE,"general";"via3",#N/A,TRUE,"general"}</definedName>
    <definedName name="___g4" localSheetId="23" hidden="1">{"via1",#N/A,TRUE,"general";"via2",#N/A,TRUE,"general";"via3",#N/A,TRUE,"general"}</definedName>
    <definedName name="___g4" localSheetId="16" hidden="1">{"via1",#N/A,TRUE,"general";"via2",#N/A,TRUE,"general";"via3",#N/A,TRUE,"general"}</definedName>
    <definedName name="___g4" localSheetId="27" hidden="1">{"via1",#N/A,TRUE,"general";"via2",#N/A,TRUE,"general";"via3",#N/A,TRUE,"general"}</definedName>
    <definedName name="___g4" localSheetId="18" hidden="1">{"via1",#N/A,TRUE,"general";"via2",#N/A,TRUE,"general";"via3",#N/A,TRUE,"general"}</definedName>
    <definedName name="___g4" localSheetId="17" hidden="1">{"via1",#N/A,TRUE,"general";"via2",#N/A,TRUE,"general";"via3",#N/A,TRUE,"general"}</definedName>
    <definedName name="___g4" localSheetId="25" hidden="1">{"via1",#N/A,TRUE,"general";"via2",#N/A,TRUE,"general";"via3",#N/A,TRUE,"general"}</definedName>
    <definedName name="___g4" localSheetId="49" hidden="1">{"via1",#N/A,TRUE,"general";"via2",#N/A,TRUE,"general";"via3",#N/A,TRUE,"general"}</definedName>
    <definedName name="___g4" localSheetId="34" hidden="1">{"via1",#N/A,TRUE,"general";"via2",#N/A,TRUE,"general";"via3",#N/A,TRUE,"general"}</definedName>
    <definedName name="___g4" localSheetId="12" hidden="1">{"via1",#N/A,TRUE,"general";"via2",#N/A,TRUE,"general";"via3",#N/A,TRUE,"general"}</definedName>
    <definedName name="___g4" localSheetId="13" hidden="1">{"via1",#N/A,TRUE,"general";"via2",#N/A,TRUE,"general";"via3",#N/A,TRUE,"general"}</definedName>
    <definedName name="___g4" localSheetId="14" hidden="1">{"via1",#N/A,TRUE,"general";"via2",#N/A,TRUE,"general";"via3",#N/A,TRUE,"general"}</definedName>
    <definedName name="___g4" localSheetId="5" hidden="1">{"via1",#N/A,TRUE,"general";"via2",#N/A,TRUE,"general";"via3",#N/A,TRUE,"general"}</definedName>
    <definedName name="___g4" localSheetId="6" hidden="1">{"via1",#N/A,TRUE,"general";"via2",#N/A,TRUE,"general";"via3",#N/A,TRUE,"general"}</definedName>
    <definedName name="___g4" localSheetId="7" hidden="1">{"via1",#N/A,TRUE,"general";"via2",#N/A,TRUE,"general";"via3",#N/A,TRUE,"general"}</definedName>
    <definedName name="___g4" localSheetId="8" hidden="1">{"via1",#N/A,TRUE,"general";"via2",#N/A,TRUE,"general";"via3",#N/A,TRUE,"general"}</definedName>
    <definedName name="___g4" localSheetId="31" hidden="1">{"via1",#N/A,TRUE,"general";"via2",#N/A,TRUE,"general";"via3",#N/A,TRUE,"general"}</definedName>
    <definedName name="___g4" localSheetId="30" hidden="1">{"via1",#N/A,TRUE,"general";"via2",#N/A,TRUE,"general";"via3",#N/A,TRUE,"general"}</definedName>
    <definedName name="___g4" localSheetId="15" hidden="1">{"via1",#N/A,TRUE,"general";"via2",#N/A,TRUE,"general";"via3",#N/A,TRUE,"general"}</definedName>
    <definedName name="___g4" hidden="1">{"via1",#N/A,TRUE,"general";"via2",#N/A,TRUE,"general";"via3",#N/A,TRUE,"general"}</definedName>
    <definedName name="___g5" localSheetId="32" hidden="1">{"via1",#N/A,TRUE,"general";"via2",#N/A,TRUE,"general";"via3",#N/A,TRUE,"general"}</definedName>
    <definedName name="___g5" localSheetId="3" hidden="1">{"via1",#N/A,TRUE,"general";"via2",#N/A,TRUE,"general";"via3",#N/A,TRUE,"general"}</definedName>
    <definedName name="___g5" localSheetId="26" hidden="1">{"via1",#N/A,TRUE,"general";"via2",#N/A,TRUE,"general";"via3",#N/A,TRUE,"general"}</definedName>
    <definedName name="___g5" localSheetId="24" hidden="1">{"via1",#N/A,TRUE,"general";"via2",#N/A,TRUE,"general";"via3",#N/A,TRUE,"general"}</definedName>
    <definedName name="___g5" localSheetId="10" hidden="1">{"via1",#N/A,TRUE,"general";"via2",#N/A,TRUE,"general";"via3",#N/A,TRUE,"general"}</definedName>
    <definedName name="___g5" localSheetId="4" hidden="1">{"via1",#N/A,TRUE,"general";"via2",#N/A,TRUE,"general";"via3",#N/A,TRUE,"general"}</definedName>
    <definedName name="___g5" localSheetId="38" hidden="1">{"via1",#N/A,TRUE,"general";"via2",#N/A,TRUE,"general";"via3",#N/A,TRUE,"general"}</definedName>
    <definedName name="___g5" localSheetId="37" hidden="1">{"via1",#N/A,TRUE,"general";"via2",#N/A,TRUE,"general";"via3",#N/A,TRUE,"general"}</definedName>
    <definedName name="___g5" localSheetId="23" hidden="1">{"via1",#N/A,TRUE,"general";"via2",#N/A,TRUE,"general";"via3",#N/A,TRUE,"general"}</definedName>
    <definedName name="___g5" localSheetId="16" hidden="1">{"via1",#N/A,TRUE,"general";"via2",#N/A,TRUE,"general";"via3",#N/A,TRUE,"general"}</definedName>
    <definedName name="___g5" localSheetId="27" hidden="1">{"via1",#N/A,TRUE,"general";"via2",#N/A,TRUE,"general";"via3",#N/A,TRUE,"general"}</definedName>
    <definedName name="___g5" localSheetId="18" hidden="1">{"via1",#N/A,TRUE,"general";"via2",#N/A,TRUE,"general";"via3",#N/A,TRUE,"general"}</definedName>
    <definedName name="___g5" localSheetId="17" hidden="1">{"via1",#N/A,TRUE,"general";"via2",#N/A,TRUE,"general";"via3",#N/A,TRUE,"general"}</definedName>
    <definedName name="___g5" localSheetId="25" hidden="1">{"via1",#N/A,TRUE,"general";"via2",#N/A,TRUE,"general";"via3",#N/A,TRUE,"general"}</definedName>
    <definedName name="___g5" localSheetId="49" hidden="1">{"via1",#N/A,TRUE,"general";"via2",#N/A,TRUE,"general";"via3",#N/A,TRUE,"general"}</definedName>
    <definedName name="___g5" localSheetId="34" hidden="1">{"via1",#N/A,TRUE,"general";"via2",#N/A,TRUE,"general";"via3",#N/A,TRUE,"general"}</definedName>
    <definedName name="___g5" localSheetId="12" hidden="1">{"via1",#N/A,TRUE,"general";"via2",#N/A,TRUE,"general";"via3",#N/A,TRUE,"general"}</definedName>
    <definedName name="___g5" localSheetId="13" hidden="1">{"via1",#N/A,TRUE,"general";"via2",#N/A,TRUE,"general";"via3",#N/A,TRUE,"general"}</definedName>
    <definedName name="___g5" localSheetId="14" hidden="1">{"via1",#N/A,TRUE,"general";"via2",#N/A,TRUE,"general";"via3",#N/A,TRUE,"general"}</definedName>
    <definedName name="___g5" localSheetId="5" hidden="1">{"via1",#N/A,TRUE,"general";"via2",#N/A,TRUE,"general";"via3",#N/A,TRUE,"general"}</definedName>
    <definedName name="___g5" localSheetId="6" hidden="1">{"via1",#N/A,TRUE,"general";"via2",#N/A,TRUE,"general";"via3",#N/A,TRUE,"general"}</definedName>
    <definedName name="___g5" localSheetId="7" hidden="1">{"via1",#N/A,TRUE,"general";"via2",#N/A,TRUE,"general";"via3",#N/A,TRUE,"general"}</definedName>
    <definedName name="___g5" localSheetId="8" hidden="1">{"via1",#N/A,TRUE,"general";"via2",#N/A,TRUE,"general";"via3",#N/A,TRUE,"general"}</definedName>
    <definedName name="___g5" localSheetId="31" hidden="1">{"via1",#N/A,TRUE,"general";"via2",#N/A,TRUE,"general";"via3",#N/A,TRUE,"general"}</definedName>
    <definedName name="___g5" localSheetId="30" hidden="1">{"via1",#N/A,TRUE,"general";"via2",#N/A,TRUE,"general";"via3",#N/A,TRUE,"general"}</definedName>
    <definedName name="___g5" localSheetId="15" hidden="1">{"via1",#N/A,TRUE,"general";"via2",#N/A,TRUE,"general";"via3",#N/A,TRUE,"general"}</definedName>
    <definedName name="___g5" hidden="1">{"via1",#N/A,TRUE,"general";"via2",#N/A,TRUE,"general";"via3",#N/A,TRUE,"general"}</definedName>
    <definedName name="___g6" localSheetId="32" hidden="1">{"via1",#N/A,TRUE,"general";"via2",#N/A,TRUE,"general";"via3",#N/A,TRUE,"general"}</definedName>
    <definedName name="___g6" localSheetId="3" hidden="1">{"via1",#N/A,TRUE,"general";"via2",#N/A,TRUE,"general";"via3",#N/A,TRUE,"general"}</definedName>
    <definedName name="___g6" localSheetId="26" hidden="1">{"via1",#N/A,TRUE,"general";"via2",#N/A,TRUE,"general";"via3",#N/A,TRUE,"general"}</definedName>
    <definedName name="___g6" localSheetId="24" hidden="1">{"via1",#N/A,TRUE,"general";"via2",#N/A,TRUE,"general";"via3",#N/A,TRUE,"general"}</definedName>
    <definedName name="___g6" localSheetId="10" hidden="1">{"via1",#N/A,TRUE,"general";"via2",#N/A,TRUE,"general";"via3",#N/A,TRUE,"general"}</definedName>
    <definedName name="___g6" localSheetId="4" hidden="1">{"via1",#N/A,TRUE,"general";"via2",#N/A,TRUE,"general";"via3",#N/A,TRUE,"general"}</definedName>
    <definedName name="___g6" localSheetId="38" hidden="1">{"via1",#N/A,TRUE,"general";"via2",#N/A,TRUE,"general";"via3",#N/A,TRUE,"general"}</definedName>
    <definedName name="___g6" localSheetId="37" hidden="1">{"via1",#N/A,TRUE,"general";"via2",#N/A,TRUE,"general";"via3",#N/A,TRUE,"general"}</definedName>
    <definedName name="___g6" localSheetId="23" hidden="1">{"via1",#N/A,TRUE,"general";"via2",#N/A,TRUE,"general";"via3",#N/A,TRUE,"general"}</definedName>
    <definedName name="___g6" localSheetId="16" hidden="1">{"via1",#N/A,TRUE,"general";"via2",#N/A,TRUE,"general";"via3",#N/A,TRUE,"general"}</definedName>
    <definedName name="___g6" localSheetId="27" hidden="1">{"via1",#N/A,TRUE,"general";"via2",#N/A,TRUE,"general";"via3",#N/A,TRUE,"general"}</definedName>
    <definedName name="___g6" localSheetId="18" hidden="1">{"via1",#N/A,TRUE,"general";"via2",#N/A,TRUE,"general";"via3",#N/A,TRUE,"general"}</definedName>
    <definedName name="___g6" localSheetId="17" hidden="1">{"via1",#N/A,TRUE,"general";"via2",#N/A,TRUE,"general";"via3",#N/A,TRUE,"general"}</definedName>
    <definedName name="___g6" localSheetId="25" hidden="1">{"via1",#N/A,TRUE,"general";"via2",#N/A,TRUE,"general";"via3",#N/A,TRUE,"general"}</definedName>
    <definedName name="___g6" localSheetId="49" hidden="1">{"via1",#N/A,TRUE,"general";"via2",#N/A,TRUE,"general";"via3",#N/A,TRUE,"general"}</definedName>
    <definedName name="___g6" localSheetId="34" hidden="1">{"via1",#N/A,TRUE,"general";"via2",#N/A,TRUE,"general";"via3",#N/A,TRUE,"general"}</definedName>
    <definedName name="___g6" localSheetId="12" hidden="1">{"via1",#N/A,TRUE,"general";"via2",#N/A,TRUE,"general";"via3",#N/A,TRUE,"general"}</definedName>
    <definedName name="___g6" localSheetId="13" hidden="1">{"via1",#N/A,TRUE,"general";"via2",#N/A,TRUE,"general";"via3",#N/A,TRUE,"general"}</definedName>
    <definedName name="___g6" localSheetId="14" hidden="1">{"via1",#N/A,TRUE,"general";"via2",#N/A,TRUE,"general";"via3",#N/A,TRUE,"general"}</definedName>
    <definedName name="___g6" localSheetId="5" hidden="1">{"via1",#N/A,TRUE,"general";"via2",#N/A,TRUE,"general";"via3",#N/A,TRUE,"general"}</definedName>
    <definedName name="___g6" localSheetId="6" hidden="1">{"via1",#N/A,TRUE,"general";"via2",#N/A,TRUE,"general";"via3",#N/A,TRUE,"general"}</definedName>
    <definedName name="___g6" localSheetId="7" hidden="1">{"via1",#N/A,TRUE,"general";"via2",#N/A,TRUE,"general";"via3",#N/A,TRUE,"general"}</definedName>
    <definedName name="___g6" localSheetId="8" hidden="1">{"via1",#N/A,TRUE,"general";"via2",#N/A,TRUE,"general";"via3",#N/A,TRUE,"general"}</definedName>
    <definedName name="___g6" localSheetId="31" hidden="1">{"via1",#N/A,TRUE,"general";"via2",#N/A,TRUE,"general";"via3",#N/A,TRUE,"general"}</definedName>
    <definedName name="___g6" localSheetId="30" hidden="1">{"via1",#N/A,TRUE,"general";"via2",#N/A,TRUE,"general";"via3",#N/A,TRUE,"general"}</definedName>
    <definedName name="___g6" localSheetId="15" hidden="1">{"via1",#N/A,TRUE,"general";"via2",#N/A,TRUE,"general";"via3",#N/A,TRUE,"general"}</definedName>
    <definedName name="___g6" hidden="1">{"via1",#N/A,TRUE,"general";"via2",#N/A,TRUE,"general";"via3",#N/A,TRUE,"general"}</definedName>
    <definedName name="___g7" localSheetId="32" hidden="1">{"TAB1",#N/A,TRUE,"GENERAL";"TAB2",#N/A,TRUE,"GENERAL";"TAB3",#N/A,TRUE,"GENERAL";"TAB4",#N/A,TRUE,"GENERAL";"TAB5",#N/A,TRUE,"GENERAL"}</definedName>
    <definedName name="___g7" localSheetId="3" hidden="1">{"TAB1",#N/A,TRUE,"GENERAL";"TAB2",#N/A,TRUE,"GENERAL";"TAB3",#N/A,TRUE,"GENERAL";"TAB4",#N/A,TRUE,"GENERAL";"TAB5",#N/A,TRUE,"GENERAL"}</definedName>
    <definedName name="___g7" localSheetId="26" hidden="1">{"TAB1",#N/A,TRUE,"GENERAL";"TAB2",#N/A,TRUE,"GENERAL";"TAB3",#N/A,TRUE,"GENERAL";"TAB4",#N/A,TRUE,"GENERAL";"TAB5",#N/A,TRUE,"GENERAL"}</definedName>
    <definedName name="___g7" localSheetId="24" hidden="1">{"TAB1",#N/A,TRUE,"GENERAL";"TAB2",#N/A,TRUE,"GENERAL";"TAB3",#N/A,TRUE,"GENERAL";"TAB4",#N/A,TRUE,"GENERAL";"TAB5",#N/A,TRUE,"GENERAL"}</definedName>
    <definedName name="___g7" localSheetId="10" hidden="1">{"TAB1",#N/A,TRUE,"GENERAL";"TAB2",#N/A,TRUE,"GENERAL";"TAB3",#N/A,TRUE,"GENERAL";"TAB4",#N/A,TRUE,"GENERAL";"TAB5",#N/A,TRUE,"GENERAL"}</definedName>
    <definedName name="___g7" localSheetId="4" hidden="1">{"TAB1",#N/A,TRUE,"GENERAL";"TAB2",#N/A,TRUE,"GENERAL";"TAB3",#N/A,TRUE,"GENERAL";"TAB4",#N/A,TRUE,"GENERAL";"TAB5",#N/A,TRUE,"GENERAL"}</definedName>
    <definedName name="___g7" localSheetId="38" hidden="1">{"TAB1",#N/A,TRUE,"GENERAL";"TAB2",#N/A,TRUE,"GENERAL";"TAB3",#N/A,TRUE,"GENERAL";"TAB4",#N/A,TRUE,"GENERAL";"TAB5",#N/A,TRUE,"GENERAL"}</definedName>
    <definedName name="___g7" localSheetId="37" hidden="1">{"TAB1",#N/A,TRUE,"GENERAL";"TAB2",#N/A,TRUE,"GENERAL";"TAB3",#N/A,TRUE,"GENERAL";"TAB4",#N/A,TRUE,"GENERAL";"TAB5",#N/A,TRUE,"GENERAL"}</definedName>
    <definedName name="___g7" localSheetId="23" hidden="1">{"TAB1",#N/A,TRUE,"GENERAL";"TAB2",#N/A,TRUE,"GENERAL";"TAB3",#N/A,TRUE,"GENERAL";"TAB4",#N/A,TRUE,"GENERAL";"TAB5",#N/A,TRUE,"GENERAL"}</definedName>
    <definedName name="___g7" localSheetId="16" hidden="1">{"TAB1",#N/A,TRUE,"GENERAL";"TAB2",#N/A,TRUE,"GENERAL";"TAB3",#N/A,TRUE,"GENERAL";"TAB4",#N/A,TRUE,"GENERAL";"TAB5",#N/A,TRUE,"GENERAL"}</definedName>
    <definedName name="___g7" localSheetId="27" hidden="1">{"TAB1",#N/A,TRUE,"GENERAL";"TAB2",#N/A,TRUE,"GENERAL";"TAB3",#N/A,TRUE,"GENERAL";"TAB4",#N/A,TRUE,"GENERAL";"TAB5",#N/A,TRUE,"GENERAL"}</definedName>
    <definedName name="___g7" localSheetId="18" hidden="1">{"TAB1",#N/A,TRUE,"GENERAL";"TAB2",#N/A,TRUE,"GENERAL";"TAB3",#N/A,TRUE,"GENERAL";"TAB4",#N/A,TRUE,"GENERAL";"TAB5",#N/A,TRUE,"GENERAL"}</definedName>
    <definedName name="___g7" localSheetId="17" hidden="1">{"TAB1",#N/A,TRUE,"GENERAL";"TAB2",#N/A,TRUE,"GENERAL";"TAB3",#N/A,TRUE,"GENERAL";"TAB4",#N/A,TRUE,"GENERAL";"TAB5",#N/A,TRUE,"GENERAL"}</definedName>
    <definedName name="___g7" localSheetId="25" hidden="1">{"TAB1",#N/A,TRUE,"GENERAL";"TAB2",#N/A,TRUE,"GENERAL";"TAB3",#N/A,TRUE,"GENERAL";"TAB4",#N/A,TRUE,"GENERAL";"TAB5",#N/A,TRUE,"GENERAL"}</definedName>
    <definedName name="___g7" localSheetId="49" hidden="1">{"TAB1",#N/A,TRUE,"GENERAL";"TAB2",#N/A,TRUE,"GENERAL";"TAB3",#N/A,TRUE,"GENERAL";"TAB4",#N/A,TRUE,"GENERAL";"TAB5",#N/A,TRUE,"GENERAL"}</definedName>
    <definedName name="___g7" localSheetId="34" hidden="1">{"TAB1",#N/A,TRUE,"GENERAL";"TAB2",#N/A,TRUE,"GENERAL";"TAB3",#N/A,TRUE,"GENERAL";"TAB4",#N/A,TRUE,"GENERAL";"TAB5",#N/A,TRUE,"GENERAL"}</definedName>
    <definedName name="___g7" localSheetId="12" hidden="1">{"TAB1",#N/A,TRUE,"GENERAL";"TAB2",#N/A,TRUE,"GENERAL";"TAB3",#N/A,TRUE,"GENERAL";"TAB4",#N/A,TRUE,"GENERAL";"TAB5",#N/A,TRUE,"GENERAL"}</definedName>
    <definedName name="___g7" localSheetId="13" hidden="1">{"TAB1",#N/A,TRUE,"GENERAL";"TAB2",#N/A,TRUE,"GENERAL";"TAB3",#N/A,TRUE,"GENERAL";"TAB4",#N/A,TRUE,"GENERAL";"TAB5",#N/A,TRUE,"GENERAL"}</definedName>
    <definedName name="___g7" localSheetId="14" hidden="1">{"TAB1",#N/A,TRUE,"GENERAL";"TAB2",#N/A,TRUE,"GENERAL";"TAB3",#N/A,TRUE,"GENERAL";"TAB4",#N/A,TRUE,"GENERAL";"TAB5",#N/A,TRUE,"GENERAL"}</definedName>
    <definedName name="___g7" localSheetId="5" hidden="1">{"TAB1",#N/A,TRUE,"GENERAL";"TAB2",#N/A,TRUE,"GENERAL";"TAB3",#N/A,TRUE,"GENERAL";"TAB4",#N/A,TRUE,"GENERAL";"TAB5",#N/A,TRUE,"GENERAL"}</definedName>
    <definedName name="___g7" localSheetId="6" hidden="1">{"TAB1",#N/A,TRUE,"GENERAL";"TAB2",#N/A,TRUE,"GENERAL";"TAB3",#N/A,TRUE,"GENERAL";"TAB4",#N/A,TRUE,"GENERAL";"TAB5",#N/A,TRUE,"GENERAL"}</definedName>
    <definedName name="___g7" localSheetId="7" hidden="1">{"TAB1",#N/A,TRUE,"GENERAL";"TAB2",#N/A,TRUE,"GENERAL";"TAB3",#N/A,TRUE,"GENERAL";"TAB4",#N/A,TRUE,"GENERAL";"TAB5",#N/A,TRUE,"GENERAL"}</definedName>
    <definedName name="___g7" localSheetId="8" hidden="1">{"TAB1",#N/A,TRUE,"GENERAL";"TAB2",#N/A,TRUE,"GENERAL";"TAB3",#N/A,TRUE,"GENERAL";"TAB4",#N/A,TRUE,"GENERAL";"TAB5",#N/A,TRUE,"GENERAL"}</definedName>
    <definedName name="___g7" localSheetId="31" hidden="1">{"TAB1",#N/A,TRUE,"GENERAL";"TAB2",#N/A,TRUE,"GENERAL";"TAB3",#N/A,TRUE,"GENERAL";"TAB4",#N/A,TRUE,"GENERAL";"TAB5",#N/A,TRUE,"GENERAL"}</definedName>
    <definedName name="___g7" localSheetId="30" hidden="1">{"TAB1",#N/A,TRUE,"GENERAL";"TAB2",#N/A,TRUE,"GENERAL";"TAB3",#N/A,TRUE,"GENERAL";"TAB4",#N/A,TRUE,"GENERAL";"TAB5",#N/A,TRUE,"GENERAL"}</definedName>
    <definedName name="___g7" localSheetId="15" hidden="1">{"TAB1",#N/A,TRUE,"GENERAL";"TAB2",#N/A,TRUE,"GENERAL";"TAB3",#N/A,TRUE,"GENERAL";"TAB4",#N/A,TRUE,"GENERAL";"TAB5",#N/A,TRUE,"GENERAL"}</definedName>
    <definedName name="___g7" hidden="1">{"TAB1",#N/A,TRUE,"GENERAL";"TAB2",#N/A,TRUE,"GENERAL";"TAB3",#N/A,TRUE,"GENERAL";"TAB4",#N/A,TRUE,"GENERAL";"TAB5",#N/A,TRUE,"GENERAL"}</definedName>
    <definedName name="___GR1" localSheetId="32"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26" hidden="1">{"TAB1",#N/A,TRUE,"GENERAL";"TAB2",#N/A,TRUE,"GENERAL";"TAB3",#N/A,TRUE,"GENERAL";"TAB4",#N/A,TRUE,"GENERAL";"TAB5",#N/A,TRUE,"GENERAL"}</definedName>
    <definedName name="___GR1" localSheetId="24" hidden="1">{"TAB1",#N/A,TRUE,"GENERAL";"TAB2",#N/A,TRUE,"GENERAL";"TAB3",#N/A,TRUE,"GENERAL";"TAB4",#N/A,TRUE,"GENERAL";"TAB5",#N/A,TRUE,"GENERAL"}</definedName>
    <definedName name="___GR1" localSheetId="10" hidden="1">{"TAB1",#N/A,TRUE,"GENERAL";"TAB2",#N/A,TRUE,"GENERAL";"TAB3",#N/A,TRUE,"GENERAL";"TAB4",#N/A,TRUE,"GENERAL";"TAB5",#N/A,TRUE,"GENERAL"}</definedName>
    <definedName name="___GR1" localSheetId="4" hidden="1">{"TAB1",#N/A,TRUE,"GENERAL";"TAB2",#N/A,TRUE,"GENERAL";"TAB3",#N/A,TRUE,"GENERAL";"TAB4",#N/A,TRUE,"GENERAL";"TAB5",#N/A,TRUE,"GENERAL"}</definedName>
    <definedName name="___GR1" localSheetId="38" hidden="1">{"TAB1",#N/A,TRUE,"GENERAL";"TAB2",#N/A,TRUE,"GENERAL";"TAB3",#N/A,TRUE,"GENERAL";"TAB4",#N/A,TRUE,"GENERAL";"TAB5",#N/A,TRUE,"GENERAL"}</definedName>
    <definedName name="___GR1" localSheetId="37" hidden="1">{"TAB1",#N/A,TRUE,"GENERAL";"TAB2",#N/A,TRUE,"GENERAL";"TAB3",#N/A,TRUE,"GENERAL";"TAB4",#N/A,TRUE,"GENERAL";"TAB5",#N/A,TRUE,"GENERAL"}</definedName>
    <definedName name="___GR1" localSheetId="23" hidden="1">{"TAB1",#N/A,TRUE,"GENERAL";"TAB2",#N/A,TRUE,"GENERAL";"TAB3",#N/A,TRUE,"GENERAL";"TAB4",#N/A,TRUE,"GENERAL";"TAB5",#N/A,TRUE,"GENERAL"}</definedName>
    <definedName name="___GR1" localSheetId="16" hidden="1">{"TAB1",#N/A,TRUE,"GENERAL";"TAB2",#N/A,TRUE,"GENERAL";"TAB3",#N/A,TRUE,"GENERAL";"TAB4",#N/A,TRUE,"GENERAL";"TAB5",#N/A,TRUE,"GENERAL"}</definedName>
    <definedName name="___GR1" localSheetId="27" hidden="1">{"TAB1",#N/A,TRUE,"GENERAL";"TAB2",#N/A,TRUE,"GENERAL";"TAB3",#N/A,TRUE,"GENERAL";"TAB4",#N/A,TRUE,"GENERAL";"TAB5",#N/A,TRUE,"GENERAL"}</definedName>
    <definedName name="___GR1" localSheetId="18" hidden="1">{"TAB1",#N/A,TRUE,"GENERAL";"TAB2",#N/A,TRUE,"GENERAL";"TAB3",#N/A,TRUE,"GENERAL";"TAB4",#N/A,TRUE,"GENERAL";"TAB5",#N/A,TRUE,"GENERAL"}</definedName>
    <definedName name="___GR1" localSheetId="17" hidden="1">{"TAB1",#N/A,TRUE,"GENERAL";"TAB2",#N/A,TRUE,"GENERAL";"TAB3",#N/A,TRUE,"GENERAL";"TAB4",#N/A,TRUE,"GENERAL";"TAB5",#N/A,TRUE,"GENERAL"}</definedName>
    <definedName name="___GR1" localSheetId="25" hidden="1">{"TAB1",#N/A,TRUE,"GENERAL";"TAB2",#N/A,TRUE,"GENERAL";"TAB3",#N/A,TRUE,"GENERAL";"TAB4",#N/A,TRUE,"GENERAL";"TAB5",#N/A,TRUE,"GENERAL"}</definedName>
    <definedName name="___GR1" localSheetId="49" hidden="1">{"TAB1",#N/A,TRUE,"GENERAL";"TAB2",#N/A,TRUE,"GENERAL";"TAB3",#N/A,TRUE,"GENERAL";"TAB4",#N/A,TRUE,"GENERAL";"TAB5",#N/A,TRUE,"GENERAL"}</definedName>
    <definedName name="___GR1" localSheetId="34" hidden="1">{"TAB1",#N/A,TRUE,"GENERAL";"TAB2",#N/A,TRUE,"GENERAL";"TAB3",#N/A,TRUE,"GENERAL";"TAB4",#N/A,TRUE,"GENERAL";"TAB5",#N/A,TRUE,"GENERAL"}</definedName>
    <definedName name="___GR1" localSheetId="12" hidden="1">{"TAB1",#N/A,TRUE,"GENERAL";"TAB2",#N/A,TRUE,"GENERAL";"TAB3",#N/A,TRUE,"GENERAL";"TAB4",#N/A,TRUE,"GENERAL";"TAB5",#N/A,TRUE,"GENERAL"}</definedName>
    <definedName name="___GR1" localSheetId="13" hidden="1">{"TAB1",#N/A,TRUE,"GENERAL";"TAB2",#N/A,TRUE,"GENERAL";"TAB3",#N/A,TRUE,"GENERAL";"TAB4",#N/A,TRUE,"GENERAL";"TAB5",#N/A,TRUE,"GENERAL"}</definedName>
    <definedName name="___GR1" localSheetId="14" hidden="1">{"TAB1",#N/A,TRUE,"GENERAL";"TAB2",#N/A,TRUE,"GENERAL";"TAB3",#N/A,TRUE,"GENERAL";"TAB4",#N/A,TRUE,"GENERAL";"TAB5",#N/A,TRUE,"GENERAL"}</definedName>
    <definedName name="___GR1" localSheetId="5" hidden="1">{"TAB1",#N/A,TRUE,"GENERAL";"TAB2",#N/A,TRUE,"GENERAL";"TAB3",#N/A,TRUE,"GENERAL";"TAB4",#N/A,TRUE,"GENERAL";"TAB5",#N/A,TRUE,"GENERAL"}</definedName>
    <definedName name="___GR1" localSheetId="6" hidden="1">{"TAB1",#N/A,TRUE,"GENERAL";"TAB2",#N/A,TRUE,"GENERAL";"TAB3",#N/A,TRUE,"GENERAL";"TAB4",#N/A,TRUE,"GENERAL";"TAB5",#N/A,TRUE,"GENERAL"}</definedName>
    <definedName name="___GR1" localSheetId="7" hidden="1">{"TAB1",#N/A,TRUE,"GENERAL";"TAB2",#N/A,TRUE,"GENERAL";"TAB3",#N/A,TRUE,"GENERAL";"TAB4",#N/A,TRUE,"GENERAL";"TAB5",#N/A,TRUE,"GENERAL"}</definedName>
    <definedName name="___GR1" localSheetId="8" hidden="1">{"TAB1",#N/A,TRUE,"GENERAL";"TAB2",#N/A,TRUE,"GENERAL";"TAB3",#N/A,TRUE,"GENERAL";"TAB4",#N/A,TRUE,"GENERAL";"TAB5",#N/A,TRUE,"GENERAL"}</definedName>
    <definedName name="___GR1" localSheetId="31" hidden="1">{"TAB1",#N/A,TRUE,"GENERAL";"TAB2",#N/A,TRUE,"GENERAL";"TAB3",#N/A,TRUE,"GENERAL";"TAB4",#N/A,TRUE,"GENERAL";"TAB5",#N/A,TRUE,"GENERAL"}</definedName>
    <definedName name="___GR1" localSheetId="30" hidden="1">{"TAB1",#N/A,TRUE,"GENERAL";"TAB2",#N/A,TRUE,"GENERAL";"TAB3",#N/A,TRUE,"GENERAL";"TAB4",#N/A,TRUE,"GENERAL";"TAB5",#N/A,TRUE,"GENERAL"}</definedName>
    <definedName name="___GR1" localSheetId="15" hidden="1">{"TAB1",#N/A,TRUE,"GENERAL";"TAB2",#N/A,TRUE,"GENERAL";"TAB3",#N/A,TRUE,"GENERAL";"TAB4",#N/A,TRUE,"GENERAL";"TAB5",#N/A,TRUE,"GENERAL"}</definedName>
    <definedName name="___GR1" hidden="1">{"TAB1",#N/A,TRUE,"GENERAL";"TAB2",#N/A,TRUE,"GENERAL";"TAB3",#N/A,TRUE,"GENERAL";"TAB4",#N/A,TRUE,"GENERAL";"TAB5",#N/A,TRUE,"GENERAL"}</definedName>
    <definedName name="___gtr4" localSheetId="32" hidden="1">{"via1",#N/A,TRUE,"general";"via2",#N/A,TRUE,"general";"via3",#N/A,TRUE,"general"}</definedName>
    <definedName name="___gtr4" localSheetId="3" hidden="1">{"via1",#N/A,TRUE,"general";"via2",#N/A,TRUE,"general";"via3",#N/A,TRUE,"general"}</definedName>
    <definedName name="___gtr4" localSheetId="26" hidden="1">{"via1",#N/A,TRUE,"general";"via2",#N/A,TRUE,"general";"via3",#N/A,TRUE,"general"}</definedName>
    <definedName name="___gtr4" localSheetId="24" hidden="1">{"via1",#N/A,TRUE,"general";"via2",#N/A,TRUE,"general";"via3",#N/A,TRUE,"general"}</definedName>
    <definedName name="___gtr4" localSheetId="10" hidden="1">{"via1",#N/A,TRUE,"general";"via2",#N/A,TRUE,"general";"via3",#N/A,TRUE,"general"}</definedName>
    <definedName name="___gtr4" localSheetId="4" hidden="1">{"via1",#N/A,TRUE,"general";"via2",#N/A,TRUE,"general";"via3",#N/A,TRUE,"general"}</definedName>
    <definedName name="___gtr4" localSheetId="38" hidden="1">{"via1",#N/A,TRUE,"general";"via2",#N/A,TRUE,"general";"via3",#N/A,TRUE,"general"}</definedName>
    <definedName name="___gtr4" localSheetId="37" hidden="1">{"via1",#N/A,TRUE,"general";"via2",#N/A,TRUE,"general";"via3",#N/A,TRUE,"general"}</definedName>
    <definedName name="___gtr4" localSheetId="23" hidden="1">{"via1",#N/A,TRUE,"general";"via2",#N/A,TRUE,"general";"via3",#N/A,TRUE,"general"}</definedName>
    <definedName name="___gtr4" localSheetId="16" hidden="1">{"via1",#N/A,TRUE,"general";"via2",#N/A,TRUE,"general";"via3",#N/A,TRUE,"general"}</definedName>
    <definedName name="___gtr4" localSheetId="27" hidden="1">{"via1",#N/A,TRUE,"general";"via2",#N/A,TRUE,"general";"via3",#N/A,TRUE,"general"}</definedName>
    <definedName name="___gtr4" localSheetId="18" hidden="1">{"via1",#N/A,TRUE,"general";"via2",#N/A,TRUE,"general";"via3",#N/A,TRUE,"general"}</definedName>
    <definedName name="___gtr4" localSheetId="17" hidden="1">{"via1",#N/A,TRUE,"general";"via2",#N/A,TRUE,"general";"via3",#N/A,TRUE,"general"}</definedName>
    <definedName name="___gtr4" localSheetId="25" hidden="1">{"via1",#N/A,TRUE,"general";"via2",#N/A,TRUE,"general";"via3",#N/A,TRUE,"general"}</definedName>
    <definedName name="___gtr4" localSheetId="49" hidden="1">{"via1",#N/A,TRUE,"general";"via2",#N/A,TRUE,"general";"via3",#N/A,TRUE,"general"}</definedName>
    <definedName name="___gtr4" localSheetId="34" hidden="1">{"via1",#N/A,TRUE,"general";"via2",#N/A,TRUE,"general";"via3",#N/A,TRUE,"general"}</definedName>
    <definedName name="___gtr4" localSheetId="12" hidden="1">{"via1",#N/A,TRUE,"general";"via2",#N/A,TRUE,"general";"via3",#N/A,TRUE,"general"}</definedName>
    <definedName name="___gtr4" localSheetId="13" hidden="1">{"via1",#N/A,TRUE,"general";"via2",#N/A,TRUE,"general";"via3",#N/A,TRUE,"general"}</definedName>
    <definedName name="___gtr4" localSheetId="14" hidden="1">{"via1",#N/A,TRUE,"general";"via2",#N/A,TRUE,"general";"via3",#N/A,TRUE,"general"}</definedName>
    <definedName name="___gtr4" localSheetId="5" hidden="1">{"via1",#N/A,TRUE,"general";"via2",#N/A,TRUE,"general";"via3",#N/A,TRUE,"general"}</definedName>
    <definedName name="___gtr4" localSheetId="6" hidden="1">{"via1",#N/A,TRUE,"general";"via2",#N/A,TRUE,"general";"via3",#N/A,TRUE,"general"}</definedName>
    <definedName name="___gtr4" localSheetId="7" hidden="1">{"via1",#N/A,TRUE,"general";"via2",#N/A,TRUE,"general";"via3",#N/A,TRUE,"general"}</definedName>
    <definedName name="___gtr4" localSheetId="8" hidden="1">{"via1",#N/A,TRUE,"general";"via2",#N/A,TRUE,"general";"via3",#N/A,TRUE,"general"}</definedName>
    <definedName name="___gtr4" localSheetId="31" hidden="1">{"via1",#N/A,TRUE,"general";"via2",#N/A,TRUE,"general";"via3",#N/A,TRUE,"general"}</definedName>
    <definedName name="___gtr4" localSheetId="30" hidden="1">{"via1",#N/A,TRUE,"general";"via2",#N/A,TRUE,"general";"via3",#N/A,TRUE,"general"}</definedName>
    <definedName name="___gtr4" localSheetId="15" hidden="1">{"via1",#N/A,TRUE,"general";"via2",#N/A,TRUE,"general";"via3",#N/A,TRUE,"general"}</definedName>
    <definedName name="___gtr4" hidden="1">{"via1",#N/A,TRUE,"general";"via2",#N/A,TRUE,"general";"via3",#N/A,TRUE,"general"}</definedName>
    <definedName name="___h2" localSheetId="32" hidden="1">{"via1",#N/A,TRUE,"general";"via2",#N/A,TRUE,"general";"via3",#N/A,TRUE,"general"}</definedName>
    <definedName name="___h2" localSheetId="3" hidden="1">{"via1",#N/A,TRUE,"general";"via2",#N/A,TRUE,"general";"via3",#N/A,TRUE,"general"}</definedName>
    <definedName name="___h2" localSheetId="26" hidden="1">{"via1",#N/A,TRUE,"general";"via2",#N/A,TRUE,"general";"via3",#N/A,TRUE,"general"}</definedName>
    <definedName name="___h2" localSheetId="24" hidden="1">{"via1",#N/A,TRUE,"general";"via2",#N/A,TRUE,"general";"via3",#N/A,TRUE,"general"}</definedName>
    <definedName name="___h2" localSheetId="10" hidden="1">{"via1",#N/A,TRUE,"general";"via2",#N/A,TRUE,"general";"via3",#N/A,TRUE,"general"}</definedName>
    <definedName name="___h2" localSheetId="4" hidden="1">{"via1",#N/A,TRUE,"general";"via2",#N/A,TRUE,"general";"via3",#N/A,TRUE,"general"}</definedName>
    <definedName name="___h2" localSheetId="38" hidden="1">{"via1",#N/A,TRUE,"general";"via2",#N/A,TRUE,"general";"via3",#N/A,TRUE,"general"}</definedName>
    <definedName name="___h2" localSheetId="37" hidden="1">{"via1",#N/A,TRUE,"general";"via2",#N/A,TRUE,"general";"via3",#N/A,TRUE,"general"}</definedName>
    <definedName name="___h2" localSheetId="23" hidden="1">{"via1",#N/A,TRUE,"general";"via2",#N/A,TRUE,"general";"via3",#N/A,TRUE,"general"}</definedName>
    <definedName name="___h2" localSheetId="16" hidden="1">{"via1",#N/A,TRUE,"general";"via2",#N/A,TRUE,"general";"via3",#N/A,TRUE,"general"}</definedName>
    <definedName name="___h2" localSheetId="27" hidden="1">{"via1",#N/A,TRUE,"general";"via2",#N/A,TRUE,"general";"via3",#N/A,TRUE,"general"}</definedName>
    <definedName name="___h2" localSheetId="18" hidden="1">{"via1",#N/A,TRUE,"general";"via2",#N/A,TRUE,"general";"via3",#N/A,TRUE,"general"}</definedName>
    <definedName name="___h2" localSheetId="17" hidden="1">{"via1",#N/A,TRUE,"general";"via2",#N/A,TRUE,"general";"via3",#N/A,TRUE,"general"}</definedName>
    <definedName name="___h2" localSheetId="25" hidden="1">{"via1",#N/A,TRUE,"general";"via2",#N/A,TRUE,"general";"via3",#N/A,TRUE,"general"}</definedName>
    <definedName name="___h2" localSheetId="49" hidden="1">{"via1",#N/A,TRUE,"general";"via2",#N/A,TRUE,"general";"via3",#N/A,TRUE,"general"}</definedName>
    <definedName name="___h2" localSheetId="34" hidden="1">{"via1",#N/A,TRUE,"general";"via2",#N/A,TRUE,"general";"via3",#N/A,TRUE,"general"}</definedName>
    <definedName name="___h2" localSheetId="12" hidden="1">{"via1",#N/A,TRUE,"general";"via2",#N/A,TRUE,"general";"via3",#N/A,TRUE,"general"}</definedName>
    <definedName name="___h2" localSheetId="13" hidden="1">{"via1",#N/A,TRUE,"general";"via2",#N/A,TRUE,"general";"via3",#N/A,TRUE,"general"}</definedName>
    <definedName name="___h2" localSheetId="14" hidden="1">{"via1",#N/A,TRUE,"general";"via2",#N/A,TRUE,"general";"via3",#N/A,TRUE,"general"}</definedName>
    <definedName name="___h2" localSheetId="5" hidden="1">{"via1",#N/A,TRUE,"general";"via2",#N/A,TRUE,"general";"via3",#N/A,TRUE,"general"}</definedName>
    <definedName name="___h2" localSheetId="6" hidden="1">{"via1",#N/A,TRUE,"general";"via2",#N/A,TRUE,"general";"via3",#N/A,TRUE,"general"}</definedName>
    <definedName name="___h2" localSheetId="7" hidden="1">{"via1",#N/A,TRUE,"general";"via2",#N/A,TRUE,"general";"via3",#N/A,TRUE,"general"}</definedName>
    <definedName name="___h2" localSheetId="8" hidden="1">{"via1",#N/A,TRUE,"general";"via2",#N/A,TRUE,"general";"via3",#N/A,TRUE,"general"}</definedName>
    <definedName name="___h2" localSheetId="31" hidden="1">{"via1",#N/A,TRUE,"general";"via2",#N/A,TRUE,"general";"via3",#N/A,TRUE,"general"}</definedName>
    <definedName name="___h2" localSheetId="30" hidden="1">{"via1",#N/A,TRUE,"general";"via2",#N/A,TRUE,"general";"via3",#N/A,TRUE,"general"}</definedName>
    <definedName name="___h2" localSheetId="15" hidden="1">{"via1",#N/A,TRUE,"general";"via2",#N/A,TRUE,"general";"via3",#N/A,TRUE,"general"}</definedName>
    <definedName name="___h2" hidden="1">{"via1",#N/A,TRUE,"general";"via2",#N/A,TRUE,"general";"via3",#N/A,TRUE,"general"}</definedName>
    <definedName name="___h3" localSheetId="32" hidden="1">{"via1",#N/A,TRUE,"general";"via2",#N/A,TRUE,"general";"via3",#N/A,TRUE,"general"}</definedName>
    <definedName name="___h3" localSheetId="3" hidden="1">{"via1",#N/A,TRUE,"general";"via2",#N/A,TRUE,"general";"via3",#N/A,TRUE,"general"}</definedName>
    <definedName name="___h3" localSheetId="26" hidden="1">{"via1",#N/A,TRUE,"general";"via2",#N/A,TRUE,"general";"via3",#N/A,TRUE,"general"}</definedName>
    <definedName name="___h3" localSheetId="24" hidden="1">{"via1",#N/A,TRUE,"general";"via2",#N/A,TRUE,"general";"via3",#N/A,TRUE,"general"}</definedName>
    <definedName name="___h3" localSheetId="10" hidden="1">{"via1",#N/A,TRUE,"general";"via2",#N/A,TRUE,"general";"via3",#N/A,TRUE,"general"}</definedName>
    <definedName name="___h3" localSheetId="4" hidden="1">{"via1",#N/A,TRUE,"general";"via2",#N/A,TRUE,"general";"via3",#N/A,TRUE,"general"}</definedName>
    <definedName name="___h3" localSheetId="38" hidden="1">{"via1",#N/A,TRUE,"general";"via2",#N/A,TRUE,"general";"via3",#N/A,TRUE,"general"}</definedName>
    <definedName name="___h3" localSheetId="37" hidden="1">{"via1",#N/A,TRUE,"general";"via2",#N/A,TRUE,"general";"via3",#N/A,TRUE,"general"}</definedName>
    <definedName name="___h3" localSheetId="23" hidden="1">{"via1",#N/A,TRUE,"general";"via2",#N/A,TRUE,"general";"via3",#N/A,TRUE,"general"}</definedName>
    <definedName name="___h3" localSheetId="16" hidden="1">{"via1",#N/A,TRUE,"general";"via2",#N/A,TRUE,"general";"via3",#N/A,TRUE,"general"}</definedName>
    <definedName name="___h3" localSheetId="27" hidden="1">{"via1",#N/A,TRUE,"general";"via2",#N/A,TRUE,"general";"via3",#N/A,TRUE,"general"}</definedName>
    <definedName name="___h3" localSheetId="18" hidden="1">{"via1",#N/A,TRUE,"general";"via2",#N/A,TRUE,"general";"via3",#N/A,TRUE,"general"}</definedName>
    <definedName name="___h3" localSheetId="17" hidden="1">{"via1",#N/A,TRUE,"general";"via2",#N/A,TRUE,"general";"via3",#N/A,TRUE,"general"}</definedName>
    <definedName name="___h3" localSheetId="25" hidden="1">{"via1",#N/A,TRUE,"general";"via2",#N/A,TRUE,"general";"via3",#N/A,TRUE,"general"}</definedName>
    <definedName name="___h3" localSheetId="49" hidden="1">{"via1",#N/A,TRUE,"general";"via2",#N/A,TRUE,"general";"via3",#N/A,TRUE,"general"}</definedName>
    <definedName name="___h3" localSheetId="34" hidden="1">{"via1",#N/A,TRUE,"general";"via2",#N/A,TRUE,"general";"via3",#N/A,TRUE,"general"}</definedName>
    <definedName name="___h3" localSheetId="12" hidden="1">{"via1",#N/A,TRUE,"general";"via2",#N/A,TRUE,"general";"via3",#N/A,TRUE,"general"}</definedName>
    <definedName name="___h3" localSheetId="13" hidden="1">{"via1",#N/A,TRUE,"general";"via2",#N/A,TRUE,"general";"via3",#N/A,TRUE,"general"}</definedName>
    <definedName name="___h3" localSheetId="14" hidden="1">{"via1",#N/A,TRUE,"general";"via2",#N/A,TRUE,"general";"via3",#N/A,TRUE,"general"}</definedName>
    <definedName name="___h3" localSheetId="5" hidden="1">{"via1",#N/A,TRUE,"general";"via2",#N/A,TRUE,"general";"via3",#N/A,TRUE,"general"}</definedName>
    <definedName name="___h3" localSheetId="6" hidden="1">{"via1",#N/A,TRUE,"general";"via2",#N/A,TRUE,"general";"via3",#N/A,TRUE,"general"}</definedName>
    <definedName name="___h3" localSheetId="7" hidden="1">{"via1",#N/A,TRUE,"general";"via2",#N/A,TRUE,"general";"via3",#N/A,TRUE,"general"}</definedName>
    <definedName name="___h3" localSheetId="8" hidden="1">{"via1",#N/A,TRUE,"general";"via2",#N/A,TRUE,"general";"via3",#N/A,TRUE,"general"}</definedName>
    <definedName name="___h3" localSheetId="31" hidden="1">{"via1",#N/A,TRUE,"general";"via2",#N/A,TRUE,"general";"via3",#N/A,TRUE,"general"}</definedName>
    <definedName name="___h3" localSheetId="30" hidden="1">{"via1",#N/A,TRUE,"general";"via2",#N/A,TRUE,"general";"via3",#N/A,TRUE,"general"}</definedName>
    <definedName name="___h3" localSheetId="15" hidden="1">{"via1",#N/A,TRUE,"general";"via2",#N/A,TRUE,"general";"via3",#N/A,TRUE,"general"}</definedName>
    <definedName name="___h3" hidden="1">{"via1",#N/A,TRUE,"general";"via2",#N/A,TRUE,"general";"via3",#N/A,TRUE,"general"}</definedName>
    <definedName name="___h4" localSheetId="32" hidden="1">{"TAB1",#N/A,TRUE,"GENERAL";"TAB2",#N/A,TRUE,"GENERAL";"TAB3",#N/A,TRUE,"GENERAL";"TAB4",#N/A,TRUE,"GENERAL";"TAB5",#N/A,TRUE,"GENERAL"}</definedName>
    <definedName name="___h4" localSheetId="3" hidden="1">{"TAB1",#N/A,TRUE,"GENERAL";"TAB2",#N/A,TRUE,"GENERAL";"TAB3",#N/A,TRUE,"GENERAL";"TAB4",#N/A,TRUE,"GENERAL";"TAB5",#N/A,TRUE,"GENERAL"}</definedName>
    <definedName name="___h4" localSheetId="26" hidden="1">{"TAB1",#N/A,TRUE,"GENERAL";"TAB2",#N/A,TRUE,"GENERAL";"TAB3",#N/A,TRUE,"GENERAL";"TAB4",#N/A,TRUE,"GENERAL";"TAB5",#N/A,TRUE,"GENERAL"}</definedName>
    <definedName name="___h4" localSheetId="24" hidden="1">{"TAB1",#N/A,TRUE,"GENERAL";"TAB2",#N/A,TRUE,"GENERAL";"TAB3",#N/A,TRUE,"GENERAL";"TAB4",#N/A,TRUE,"GENERAL";"TAB5",#N/A,TRUE,"GENERAL"}</definedName>
    <definedName name="___h4" localSheetId="10" hidden="1">{"TAB1",#N/A,TRUE,"GENERAL";"TAB2",#N/A,TRUE,"GENERAL";"TAB3",#N/A,TRUE,"GENERAL";"TAB4",#N/A,TRUE,"GENERAL";"TAB5",#N/A,TRUE,"GENERAL"}</definedName>
    <definedName name="___h4" localSheetId="4" hidden="1">{"TAB1",#N/A,TRUE,"GENERAL";"TAB2",#N/A,TRUE,"GENERAL";"TAB3",#N/A,TRUE,"GENERAL";"TAB4",#N/A,TRUE,"GENERAL";"TAB5",#N/A,TRUE,"GENERAL"}</definedName>
    <definedName name="___h4" localSheetId="38" hidden="1">{"TAB1",#N/A,TRUE,"GENERAL";"TAB2",#N/A,TRUE,"GENERAL";"TAB3",#N/A,TRUE,"GENERAL";"TAB4",#N/A,TRUE,"GENERAL";"TAB5",#N/A,TRUE,"GENERAL"}</definedName>
    <definedName name="___h4" localSheetId="37" hidden="1">{"TAB1",#N/A,TRUE,"GENERAL";"TAB2",#N/A,TRUE,"GENERAL";"TAB3",#N/A,TRUE,"GENERAL";"TAB4",#N/A,TRUE,"GENERAL";"TAB5",#N/A,TRUE,"GENERAL"}</definedName>
    <definedName name="___h4" localSheetId="23" hidden="1">{"TAB1",#N/A,TRUE,"GENERAL";"TAB2",#N/A,TRUE,"GENERAL";"TAB3",#N/A,TRUE,"GENERAL";"TAB4",#N/A,TRUE,"GENERAL";"TAB5",#N/A,TRUE,"GENERAL"}</definedName>
    <definedName name="___h4" localSheetId="16" hidden="1">{"TAB1",#N/A,TRUE,"GENERAL";"TAB2",#N/A,TRUE,"GENERAL";"TAB3",#N/A,TRUE,"GENERAL";"TAB4",#N/A,TRUE,"GENERAL";"TAB5",#N/A,TRUE,"GENERAL"}</definedName>
    <definedName name="___h4" localSheetId="27" hidden="1">{"TAB1",#N/A,TRUE,"GENERAL";"TAB2",#N/A,TRUE,"GENERAL";"TAB3",#N/A,TRUE,"GENERAL";"TAB4",#N/A,TRUE,"GENERAL";"TAB5",#N/A,TRUE,"GENERAL"}</definedName>
    <definedName name="___h4" localSheetId="18" hidden="1">{"TAB1",#N/A,TRUE,"GENERAL";"TAB2",#N/A,TRUE,"GENERAL";"TAB3",#N/A,TRUE,"GENERAL";"TAB4",#N/A,TRUE,"GENERAL";"TAB5",#N/A,TRUE,"GENERAL"}</definedName>
    <definedName name="___h4" localSheetId="17" hidden="1">{"TAB1",#N/A,TRUE,"GENERAL";"TAB2",#N/A,TRUE,"GENERAL";"TAB3",#N/A,TRUE,"GENERAL";"TAB4",#N/A,TRUE,"GENERAL";"TAB5",#N/A,TRUE,"GENERAL"}</definedName>
    <definedName name="___h4" localSheetId="25" hidden="1">{"TAB1",#N/A,TRUE,"GENERAL";"TAB2",#N/A,TRUE,"GENERAL";"TAB3",#N/A,TRUE,"GENERAL";"TAB4",#N/A,TRUE,"GENERAL";"TAB5",#N/A,TRUE,"GENERAL"}</definedName>
    <definedName name="___h4" localSheetId="49" hidden="1">{"TAB1",#N/A,TRUE,"GENERAL";"TAB2",#N/A,TRUE,"GENERAL";"TAB3",#N/A,TRUE,"GENERAL";"TAB4",#N/A,TRUE,"GENERAL";"TAB5",#N/A,TRUE,"GENERAL"}</definedName>
    <definedName name="___h4" localSheetId="34" hidden="1">{"TAB1",#N/A,TRUE,"GENERAL";"TAB2",#N/A,TRUE,"GENERAL";"TAB3",#N/A,TRUE,"GENERAL";"TAB4",#N/A,TRUE,"GENERAL";"TAB5",#N/A,TRUE,"GENERAL"}</definedName>
    <definedName name="___h4" localSheetId="12" hidden="1">{"TAB1",#N/A,TRUE,"GENERAL";"TAB2",#N/A,TRUE,"GENERAL";"TAB3",#N/A,TRUE,"GENERAL";"TAB4",#N/A,TRUE,"GENERAL";"TAB5",#N/A,TRUE,"GENERAL"}</definedName>
    <definedName name="___h4" localSheetId="13" hidden="1">{"TAB1",#N/A,TRUE,"GENERAL";"TAB2",#N/A,TRUE,"GENERAL";"TAB3",#N/A,TRUE,"GENERAL";"TAB4",#N/A,TRUE,"GENERAL";"TAB5",#N/A,TRUE,"GENERAL"}</definedName>
    <definedName name="___h4" localSheetId="14" hidden="1">{"TAB1",#N/A,TRUE,"GENERAL";"TAB2",#N/A,TRUE,"GENERAL";"TAB3",#N/A,TRUE,"GENERAL";"TAB4",#N/A,TRUE,"GENERAL";"TAB5",#N/A,TRUE,"GENERAL"}</definedName>
    <definedName name="___h4" localSheetId="5" hidden="1">{"TAB1",#N/A,TRUE,"GENERAL";"TAB2",#N/A,TRUE,"GENERAL";"TAB3",#N/A,TRUE,"GENERAL";"TAB4",#N/A,TRUE,"GENERAL";"TAB5",#N/A,TRUE,"GENERAL"}</definedName>
    <definedName name="___h4" localSheetId="6" hidden="1">{"TAB1",#N/A,TRUE,"GENERAL";"TAB2",#N/A,TRUE,"GENERAL";"TAB3",#N/A,TRUE,"GENERAL";"TAB4",#N/A,TRUE,"GENERAL";"TAB5",#N/A,TRUE,"GENERAL"}</definedName>
    <definedName name="___h4" localSheetId="7" hidden="1">{"TAB1",#N/A,TRUE,"GENERAL";"TAB2",#N/A,TRUE,"GENERAL";"TAB3",#N/A,TRUE,"GENERAL";"TAB4",#N/A,TRUE,"GENERAL";"TAB5",#N/A,TRUE,"GENERAL"}</definedName>
    <definedName name="___h4" localSheetId="8" hidden="1">{"TAB1",#N/A,TRUE,"GENERAL";"TAB2",#N/A,TRUE,"GENERAL";"TAB3",#N/A,TRUE,"GENERAL";"TAB4",#N/A,TRUE,"GENERAL";"TAB5",#N/A,TRUE,"GENERAL"}</definedName>
    <definedName name="___h4" localSheetId="31" hidden="1">{"TAB1",#N/A,TRUE,"GENERAL";"TAB2",#N/A,TRUE,"GENERAL";"TAB3",#N/A,TRUE,"GENERAL";"TAB4",#N/A,TRUE,"GENERAL";"TAB5",#N/A,TRUE,"GENERAL"}</definedName>
    <definedName name="___h4" localSheetId="30" hidden="1">{"TAB1",#N/A,TRUE,"GENERAL";"TAB2",#N/A,TRUE,"GENERAL";"TAB3",#N/A,TRUE,"GENERAL";"TAB4",#N/A,TRUE,"GENERAL";"TAB5",#N/A,TRUE,"GENERAL"}</definedName>
    <definedName name="___h4" localSheetId="15" hidden="1">{"TAB1",#N/A,TRUE,"GENERAL";"TAB2",#N/A,TRUE,"GENERAL";"TAB3",#N/A,TRUE,"GENERAL";"TAB4",#N/A,TRUE,"GENERAL";"TAB5",#N/A,TRUE,"GENERAL"}</definedName>
    <definedName name="___h4" hidden="1">{"TAB1",#N/A,TRUE,"GENERAL";"TAB2",#N/A,TRUE,"GENERAL";"TAB3",#N/A,TRUE,"GENERAL";"TAB4",#N/A,TRUE,"GENERAL";"TAB5",#N/A,TRUE,"GENERAL"}</definedName>
    <definedName name="___h5" localSheetId="32" hidden="1">{"TAB1",#N/A,TRUE,"GENERAL";"TAB2",#N/A,TRUE,"GENERAL";"TAB3",#N/A,TRUE,"GENERAL";"TAB4",#N/A,TRUE,"GENERAL";"TAB5",#N/A,TRUE,"GENERAL"}</definedName>
    <definedName name="___h5" localSheetId="3" hidden="1">{"TAB1",#N/A,TRUE,"GENERAL";"TAB2",#N/A,TRUE,"GENERAL";"TAB3",#N/A,TRUE,"GENERAL";"TAB4",#N/A,TRUE,"GENERAL";"TAB5",#N/A,TRUE,"GENERAL"}</definedName>
    <definedName name="___h5" localSheetId="26" hidden="1">{"TAB1",#N/A,TRUE,"GENERAL";"TAB2",#N/A,TRUE,"GENERAL";"TAB3",#N/A,TRUE,"GENERAL";"TAB4",#N/A,TRUE,"GENERAL";"TAB5",#N/A,TRUE,"GENERAL"}</definedName>
    <definedName name="___h5" localSheetId="24" hidden="1">{"TAB1",#N/A,TRUE,"GENERAL";"TAB2",#N/A,TRUE,"GENERAL";"TAB3",#N/A,TRUE,"GENERAL";"TAB4",#N/A,TRUE,"GENERAL";"TAB5",#N/A,TRUE,"GENERAL"}</definedName>
    <definedName name="___h5" localSheetId="10" hidden="1">{"TAB1",#N/A,TRUE,"GENERAL";"TAB2",#N/A,TRUE,"GENERAL";"TAB3",#N/A,TRUE,"GENERAL";"TAB4",#N/A,TRUE,"GENERAL";"TAB5",#N/A,TRUE,"GENERAL"}</definedName>
    <definedName name="___h5" localSheetId="4" hidden="1">{"TAB1",#N/A,TRUE,"GENERAL";"TAB2",#N/A,TRUE,"GENERAL";"TAB3",#N/A,TRUE,"GENERAL";"TAB4",#N/A,TRUE,"GENERAL";"TAB5",#N/A,TRUE,"GENERAL"}</definedName>
    <definedName name="___h5" localSheetId="38" hidden="1">{"TAB1",#N/A,TRUE,"GENERAL";"TAB2",#N/A,TRUE,"GENERAL";"TAB3",#N/A,TRUE,"GENERAL";"TAB4",#N/A,TRUE,"GENERAL";"TAB5",#N/A,TRUE,"GENERAL"}</definedName>
    <definedName name="___h5" localSheetId="37" hidden="1">{"TAB1",#N/A,TRUE,"GENERAL";"TAB2",#N/A,TRUE,"GENERAL";"TAB3",#N/A,TRUE,"GENERAL";"TAB4",#N/A,TRUE,"GENERAL";"TAB5",#N/A,TRUE,"GENERAL"}</definedName>
    <definedName name="___h5" localSheetId="23" hidden="1">{"TAB1",#N/A,TRUE,"GENERAL";"TAB2",#N/A,TRUE,"GENERAL";"TAB3",#N/A,TRUE,"GENERAL";"TAB4",#N/A,TRUE,"GENERAL";"TAB5",#N/A,TRUE,"GENERAL"}</definedName>
    <definedName name="___h5" localSheetId="16" hidden="1">{"TAB1",#N/A,TRUE,"GENERAL";"TAB2",#N/A,TRUE,"GENERAL";"TAB3",#N/A,TRUE,"GENERAL";"TAB4",#N/A,TRUE,"GENERAL";"TAB5",#N/A,TRUE,"GENERAL"}</definedName>
    <definedName name="___h5" localSheetId="27" hidden="1">{"TAB1",#N/A,TRUE,"GENERAL";"TAB2",#N/A,TRUE,"GENERAL";"TAB3",#N/A,TRUE,"GENERAL";"TAB4",#N/A,TRUE,"GENERAL";"TAB5",#N/A,TRUE,"GENERAL"}</definedName>
    <definedName name="___h5" localSheetId="18" hidden="1">{"TAB1",#N/A,TRUE,"GENERAL";"TAB2",#N/A,TRUE,"GENERAL";"TAB3",#N/A,TRUE,"GENERAL";"TAB4",#N/A,TRUE,"GENERAL";"TAB5",#N/A,TRUE,"GENERAL"}</definedName>
    <definedName name="___h5" localSheetId="17" hidden="1">{"TAB1",#N/A,TRUE,"GENERAL";"TAB2",#N/A,TRUE,"GENERAL";"TAB3",#N/A,TRUE,"GENERAL";"TAB4",#N/A,TRUE,"GENERAL";"TAB5",#N/A,TRUE,"GENERAL"}</definedName>
    <definedName name="___h5" localSheetId="25" hidden="1">{"TAB1",#N/A,TRUE,"GENERAL";"TAB2",#N/A,TRUE,"GENERAL";"TAB3",#N/A,TRUE,"GENERAL";"TAB4",#N/A,TRUE,"GENERAL";"TAB5",#N/A,TRUE,"GENERAL"}</definedName>
    <definedName name="___h5" localSheetId="49" hidden="1">{"TAB1",#N/A,TRUE,"GENERAL";"TAB2",#N/A,TRUE,"GENERAL";"TAB3",#N/A,TRUE,"GENERAL";"TAB4",#N/A,TRUE,"GENERAL";"TAB5",#N/A,TRUE,"GENERAL"}</definedName>
    <definedName name="___h5" localSheetId="34" hidden="1">{"TAB1",#N/A,TRUE,"GENERAL";"TAB2",#N/A,TRUE,"GENERAL";"TAB3",#N/A,TRUE,"GENERAL";"TAB4",#N/A,TRUE,"GENERAL";"TAB5",#N/A,TRUE,"GENERAL"}</definedName>
    <definedName name="___h5" localSheetId="12" hidden="1">{"TAB1",#N/A,TRUE,"GENERAL";"TAB2",#N/A,TRUE,"GENERAL";"TAB3",#N/A,TRUE,"GENERAL";"TAB4",#N/A,TRUE,"GENERAL";"TAB5",#N/A,TRUE,"GENERAL"}</definedName>
    <definedName name="___h5" localSheetId="13" hidden="1">{"TAB1",#N/A,TRUE,"GENERAL";"TAB2",#N/A,TRUE,"GENERAL";"TAB3",#N/A,TRUE,"GENERAL";"TAB4",#N/A,TRUE,"GENERAL";"TAB5",#N/A,TRUE,"GENERAL"}</definedName>
    <definedName name="___h5" localSheetId="14" hidden="1">{"TAB1",#N/A,TRUE,"GENERAL";"TAB2",#N/A,TRUE,"GENERAL";"TAB3",#N/A,TRUE,"GENERAL";"TAB4",#N/A,TRUE,"GENERAL";"TAB5",#N/A,TRUE,"GENERAL"}</definedName>
    <definedName name="___h5" localSheetId="5" hidden="1">{"TAB1",#N/A,TRUE,"GENERAL";"TAB2",#N/A,TRUE,"GENERAL";"TAB3",#N/A,TRUE,"GENERAL";"TAB4",#N/A,TRUE,"GENERAL";"TAB5",#N/A,TRUE,"GENERAL"}</definedName>
    <definedName name="___h5" localSheetId="6" hidden="1">{"TAB1",#N/A,TRUE,"GENERAL";"TAB2",#N/A,TRUE,"GENERAL";"TAB3",#N/A,TRUE,"GENERAL";"TAB4",#N/A,TRUE,"GENERAL";"TAB5",#N/A,TRUE,"GENERAL"}</definedName>
    <definedName name="___h5" localSheetId="7" hidden="1">{"TAB1",#N/A,TRUE,"GENERAL";"TAB2",#N/A,TRUE,"GENERAL";"TAB3",#N/A,TRUE,"GENERAL";"TAB4",#N/A,TRUE,"GENERAL";"TAB5",#N/A,TRUE,"GENERAL"}</definedName>
    <definedName name="___h5" localSheetId="8" hidden="1">{"TAB1",#N/A,TRUE,"GENERAL";"TAB2",#N/A,TRUE,"GENERAL";"TAB3",#N/A,TRUE,"GENERAL";"TAB4",#N/A,TRUE,"GENERAL";"TAB5",#N/A,TRUE,"GENERAL"}</definedName>
    <definedName name="___h5" localSheetId="31" hidden="1">{"TAB1",#N/A,TRUE,"GENERAL";"TAB2",#N/A,TRUE,"GENERAL";"TAB3",#N/A,TRUE,"GENERAL";"TAB4",#N/A,TRUE,"GENERAL";"TAB5",#N/A,TRUE,"GENERAL"}</definedName>
    <definedName name="___h5" localSheetId="30" hidden="1">{"TAB1",#N/A,TRUE,"GENERAL";"TAB2",#N/A,TRUE,"GENERAL";"TAB3",#N/A,TRUE,"GENERAL";"TAB4",#N/A,TRUE,"GENERAL";"TAB5",#N/A,TRUE,"GENERAL"}</definedName>
    <definedName name="___h5" localSheetId="15" hidden="1">{"TAB1",#N/A,TRUE,"GENERAL";"TAB2",#N/A,TRUE,"GENERAL";"TAB3",#N/A,TRUE,"GENERAL";"TAB4",#N/A,TRUE,"GENERAL";"TAB5",#N/A,TRUE,"GENERAL"}</definedName>
    <definedName name="___h5" hidden="1">{"TAB1",#N/A,TRUE,"GENERAL";"TAB2",#N/A,TRUE,"GENERAL";"TAB3",#N/A,TRUE,"GENERAL";"TAB4",#N/A,TRUE,"GENERAL";"TAB5",#N/A,TRUE,"GENERAL"}</definedName>
    <definedName name="___h6" localSheetId="32" hidden="1">{"via1",#N/A,TRUE,"general";"via2",#N/A,TRUE,"general";"via3",#N/A,TRUE,"general"}</definedName>
    <definedName name="___h6" localSheetId="3" hidden="1">{"via1",#N/A,TRUE,"general";"via2",#N/A,TRUE,"general";"via3",#N/A,TRUE,"general"}</definedName>
    <definedName name="___h6" localSheetId="26" hidden="1">{"via1",#N/A,TRUE,"general";"via2",#N/A,TRUE,"general";"via3",#N/A,TRUE,"general"}</definedName>
    <definedName name="___h6" localSheetId="24" hidden="1">{"via1",#N/A,TRUE,"general";"via2",#N/A,TRUE,"general";"via3",#N/A,TRUE,"general"}</definedName>
    <definedName name="___h6" localSheetId="10" hidden="1">{"via1",#N/A,TRUE,"general";"via2",#N/A,TRUE,"general";"via3",#N/A,TRUE,"general"}</definedName>
    <definedName name="___h6" localSheetId="4" hidden="1">{"via1",#N/A,TRUE,"general";"via2",#N/A,TRUE,"general";"via3",#N/A,TRUE,"general"}</definedName>
    <definedName name="___h6" localSheetId="38" hidden="1">{"via1",#N/A,TRUE,"general";"via2",#N/A,TRUE,"general";"via3",#N/A,TRUE,"general"}</definedName>
    <definedName name="___h6" localSheetId="37" hidden="1">{"via1",#N/A,TRUE,"general";"via2",#N/A,TRUE,"general";"via3",#N/A,TRUE,"general"}</definedName>
    <definedName name="___h6" localSheetId="23" hidden="1">{"via1",#N/A,TRUE,"general";"via2",#N/A,TRUE,"general";"via3",#N/A,TRUE,"general"}</definedName>
    <definedName name="___h6" localSheetId="16" hidden="1">{"via1",#N/A,TRUE,"general";"via2",#N/A,TRUE,"general";"via3",#N/A,TRUE,"general"}</definedName>
    <definedName name="___h6" localSheetId="27" hidden="1">{"via1",#N/A,TRUE,"general";"via2",#N/A,TRUE,"general";"via3",#N/A,TRUE,"general"}</definedName>
    <definedName name="___h6" localSheetId="18" hidden="1">{"via1",#N/A,TRUE,"general";"via2",#N/A,TRUE,"general";"via3",#N/A,TRUE,"general"}</definedName>
    <definedName name="___h6" localSheetId="17" hidden="1">{"via1",#N/A,TRUE,"general";"via2",#N/A,TRUE,"general";"via3",#N/A,TRUE,"general"}</definedName>
    <definedName name="___h6" localSheetId="25" hidden="1">{"via1",#N/A,TRUE,"general";"via2",#N/A,TRUE,"general";"via3",#N/A,TRUE,"general"}</definedName>
    <definedName name="___h6" localSheetId="49" hidden="1">{"via1",#N/A,TRUE,"general";"via2",#N/A,TRUE,"general";"via3",#N/A,TRUE,"general"}</definedName>
    <definedName name="___h6" localSheetId="34" hidden="1">{"via1",#N/A,TRUE,"general";"via2",#N/A,TRUE,"general";"via3",#N/A,TRUE,"general"}</definedName>
    <definedName name="___h6" localSheetId="12" hidden="1">{"via1",#N/A,TRUE,"general";"via2",#N/A,TRUE,"general";"via3",#N/A,TRUE,"general"}</definedName>
    <definedName name="___h6" localSheetId="13" hidden="1">{"via1",#N/A,TRUE,"general";"via2",#N/A,TRUE,"general";"via3",#N/A,TRUE,"general"}</definedName>
    <definedName name="___h6" localSheetId="14" hidden="1">{"via1",#N/A,TRUE,"general";"via2",#N/A,TRUE,"general";"via3",#N/A,TRUE,"general"}</definedName>
    <definedName name="___h6" localSheetId="5" hidden="1">{"via1",#N/A,TRUE,"general";"via2",#N/A,TRUE,"general";"via3",#N/A,TRUE,"general"}</definedName>
    <definedName name="___h6" localSheetId="6" hidden="1">{"via1",#N/A,TRUE,"general";"via2",#N/A,TRUE,"general";"via3",#N/A,TRUE,"general"}</definedName>
    <definedName name="___h6" localSheetId="7" hidden="1">{"via1",#N/A,TRUE,"general";"via2",#N/A,TRUE,"general";"via3",#N/A,TRUE,"general"}</definedName>
    <definedName name="___h6" localSheetId="8" hidden="1">{"via1",#N/A,TRUE,"general";"via2",#N/A,TRUE,"general";"via3",#N/A,TRUE,"general"}</definedName>
    <definedName name="___h6" localSheetId="31" hidden="1">{"via1",#N/A,TRUE,"general";"via2",#N/A,TRUE,"general";"via3",#N/A,TRUE,"general"}</definedName>
    <definedName name="___h6" localSheetId="30" hidden="1">{"via1",#N/A,TRUE,"general";"via2",#N/A,TRUE,"general";"via3",#N/A,TRUE,"general"}</definedName>
    <definedName name="___h6" localSheetId="15" hidden="1">{"via1",#N/A,TRUE,"general";"via2",#N/A,TRUE,"general";"via3",#N/A,TRUE,"general"}</definedName>
    <definedName name="___h6" hidden="1">{"via1",#N/A,TRUE,"general";"via2",#N/A,TRUE,"general";"via3",#N/A,TRUE,"general"}</definedName>
    <definedName name="___h7" localSheetId="32" hidden="1">{"TAB1",#N/A,TRUE,"GENERAL";"TAB2",#N/A,TRUE,"GENERAL";"TAB3",#N/A,TRUE,"GENERAL";"TAB4",#N/A,TRUE,"GENERAL";"TAB5",#N/A,TRUE,"GENERAL"}</definedName>
    <definedName name="___h7" localSheetId="3" hidden="1">{"TAB1",#N/A,TRUE,"GENERAL";"TAB2",#N/A,TRUE,"GENERAL";"TAB3",#N/A,TRUE,"GENERAL";"TAB4",#N/A,TRUE,"GENERAL";"TAB5",#N/A,TRUE,"GENERAL"}</definedName>
    <definedName name="___h7" localSheetId="26" hidden="1">{"TAB1",#N/A,TRUE,"GENERAL";"TAB2",#N/A,TRUE,"GENERAL";"TAB3",#N/A,TRUE,"GENERAL";"TAB4",#N/A,TRUE,"GENERAL";"TAB5",#N/A,TRUE,"GENERAL"}</definedName>
    <definedName name="___h7" localSheetId="24" hidden="1">{"TAB1",#N/A,TRUE,"GENERAL";"TAB2",#N/A,TRUE,"GENERAL";"TAB3",#N/A,TRUE,"GENERAL";"TAB4",#N/A,TRUE,"GENERAL";"TAB5",#N/A,TRUE,"GENERAL"}</definedName>
    <definedName name="___h7" localSheetId="10" hidden="1">{"TAB1",#N/A,TRUE,"GENERAL";"TAB2",#N/A,TRUE,"GENERAL";"TAB3",#N/A,TRUE,"GENERAL";"TAB4",#N/A,TRUE,"GENERAL";"TAB5",#N/A,TRUE,"GENERAL"}</definedName>
    <definedName name="___h7" localSheetId="4" hidden="1">{"TAB1",#N/A,TRUE,"GENERAL";"TAB2",#N/A,TRUE,"GENERAL";"TAB3",#N/A,TRUE,"GENERAL";"TAB4",#N/A,TRUE,"GENERAL";"TAB5",#N/A,TRUE,"GENERAL"}</definedName>
    <definedName name="___h7" localSheetId="38" hidden="1">{"TAB1",#N/A,TRUE,"GENERAL";"TAB2",#N/A,TRUE,"GENERAL";"TAB3",#N/A,TRUE,"GENERAL";"TAB4",#N/A,TRUE,"GENERAL";"TAB5",#N/A,TRUE,"GENERAL"}</definedName>
    <definedName name="___h7" localSheetId="37" hidden="1">{"TAB1",#N/A,TRUE,"GENERAL";"TAB2",#N/A,TRUE,"GENERAL";"TAB3",#N/A,TRUE,"GENERAL";"TAB4",#N/A,TRUE,"GENERAL";"TAB5",#N/A,TRUE,"GENERAL"}</definedName>
    <definedName name="___h7" localSheetId="23" hidden="1">{"TAB1",#N/A,TRUE,"GENERAL";"TAB2",#N/A,TRUE,"GENERAL";"TAB3",#N/A,TRUE,"GENERAL";"TAB4",#N/A,TRUE,"GENERAL";"TAB5",#N/A,TRUE,"GENERAL"}</definedName>
    <definedName name="___h7" localSheetId="16" hidden="1">{"TAB1",#N/A,TRUE,"GENERAL";"TAB2",#N/A,TRUE,"GENERAL";"TAB3",#N/A,TRUE,"GENERAL";"TAB4",#N/A,TRUE,"GENERAL";"TAB5",#N/A,TRUE,"GENERAL"}</definedName>
    <definedName name="___h7" localSheetId="27" hidden="1">{"TAB1",#N/A,TRUE,"GENERAL";"TAB2",#N/A,TRUE,"GENERAL";"TAB3",#N/A,TRUE,"GENERAL";"TAB4",#N/A,TRUE,"GENERAL";"TAB5",#N/A,TRUE,"GENERAL"}</definedName>
    <definedName name="___h7" localSheetId="18" hidden="1">{"TAB1",#N/A,TRUE,"GENERAL";"TAB2",#N/A,TRUE,"GENERAL";"TAB3",#N/A,TRUE,"GENERAL";"TAB4",#N/A,TRUE,"GENERAL";"TAB5",#N/A,TRUE,"GENERAL"}</definedName>
    <definedName name="___h7" localSheetId="17" hidden="1">{"TAB1",#N/A,TRUE,"GENERAL";"TAB2",#N/A,TRUE,"GENERAL";"TAB3",#N/A,TRUE,"GENERAL";"TAB4",#N/A,TRUE,"GENERAL";"TAB5",#N/A,TRUE,"GENERAL"}</definedName>
    <definedName name="___h7" localSheetId="25" hidden="1">{"TAB1",#N/A,TRUE,"GENERAL";"TAB2",#N/A,TRUE,"GENERAL";"TAB3",#N/A,TRUE,"GENERAL";"TAB4",#N/A,TRUE,"GENERAL";"TAB5",#N/A,TRUE,"GENERAL"}</definedName>
    <definedName name="___h7" localSheetId="49" hidden="1">{"TAB1",#N/A,TRUE,"GENERAL";"TAB2",#N/A,TRUE,"GENERAL";"TAB3",#N/A,TRUE,"GENERAL";"TAB4",#N/A,TRUE,"GENERAL";"TAB5",#N/A,TRUE,"GENERAL"}</definedName>
    <definedName name="___h7" localSheetId="34" hidden="1">{"TAB1",#N/A,TRUE,"GENERAL";"TAB2",#N/A,TRUE,"GENERAL";"TAB3",#N/A,TRUE,"GENERAL";"TAB4",#N/A,TRUE,"GENERAL";"TAB5",#N/A,TRUE,"GENERAL"}</definedName>
    <definedName name="___h7" localSheetId="12" hidden="1">{"TAB1",#N/A,TRUE,"GENERAL";"TAB2",#N/A,TRUE,"GENERAL";"TAB3",#N/A,TRUE,"GENERAL";"TAB4",#N/A,TRUE,"GENERAL";"TAB5",#N/A,TRUE,"GENERAL"}</definedName>
    <definedName name="___h7" localSheetId="13" hidden="1">{"TAB1",#N/A,TRUE,"GENERAL";"TAB2",#N/A,TRUE,"GENERAL";"TAB3",#N/A,TRUE,"GENERAL";"TAB4",#N/A,TRUE,"GENERAL";"TAB5",#N/A,TRUE,"GENERAL"}</definedName>
    <definedName name="___h7" localSheetId="14" hidden="1">{"TAB1",#N/A,TRUE,"GENERAL";"TAB2",#N/A,TRUE,"GENERAL";"TAB3",#N/A,TRUE,"GENERAL";"TAB4",#N/A,TRUE,"GENERAL";"TAB5",#N/A,TRUE,"GENERAL"}</definedName>
    <definedName name="___h7" localSheetId="5" hidden="1">{"TAB1",#N/A,TRUE,"GENERAL";"TAB2",#N/A,TRUE,"GENERAL";"TAB3",#N/A,TRUE,"GENERAL";"TAB4",#N/A,TRUE,"GENERAL";"TAB5",#N/A,TRUE,"GENERAL"}</definedName>
    <definedName name="___h7" localSheetId="6" hidden="1">{"TAB1",#N/A,TRUE,"GENERAL";"TAB2",#N/A,TRUE,"GENERAL";"TAB3",#N/A,TRUE,"GENERAL";"TAB4",#N/A,TRUE,"GENERAL";"TAB5",#N/A,TRUE,"GENERAL"}</definedName>
    <definedName name="___h7" localSheetId="7" hidden="1">{"TAB1",#N/A,TRUE,"GENERAL";"TAB2",#N/A,TRUE,"GENERAL";"TAB3",#N/A,TRUE,"GENERAL";"TAB4",#N/A,TRUE,"GENERAL";"TAB5",#N/A,TRUE,"GENERAL"}</definedName>
    <definedName name="___h7" localSheetId="8" hidden="1">{"TAB1",#N/A,TRUE,"GENERAL";"TAB2",#N/A,TRUE,"GENERAL";"TAB3",#N/A,TRUE,"GENERAL";"TAB4",#N/A,TRUE,"GENERAL";"TAB5",#N/A,TRUE,"GENERAL"}</definedName>
    <definedName name="___h7" localSheetId="31" hidden="1">{"TAB1",#N/A,TRUE,"GENERAL";"TAB2",#N/A,TRUE,"GENERAL";"TAB3",#N/A,TRUE,"GENERAL";"TAB4",#N/A,TRUE,"GENERAL";"TAB5",#N/A,TRUE,"GENERAL"}</definedName>
    <definedName name="___h7" localSheetId="30" hidden="1">{"TAB1",#N/A,TRUE,"GENERAL";"TAB2",#N/A,TRUE,"GENERAL";"TAB3",#N/A,TRUE,"GENERAL";"TAB4",#N/A,TRUE,"GENERAL";"TAB5",#N/A,TRUE,"GENERAL"}</definedName>
    <definedName name="___h7" localSheetId="15" hidden="1">{"TAB1",#N/A,TRUE,"GENERAL";"TAB2",#N/A,TRUE,"GENERAL";"TAB3",#N/A,TRUE,"GENERAL";"TAB4",#N/A,TRUE,"GENERAL";"TAB5",#N/A,TRUE,"GENERAL"}</definedName>
    <definedName name="___h7" hidden="1">{"TAB1",#N/A,TRUE,"GENERAL";"TAB2",#N/A,TRUE,"GENERAL";"TAB3",#N/A,TRUE,"GENERAL";"TAB4",#N/A,TRUE,"GENERAL";"TAB5",#N/A,TRUE,"GENERAL"}</definedName>
    <definedName name="___h8" localSheetId="32" hidden="1">{"via1",#N/A,TRUE,"general";"via2",#N/A,TRUE,"general";"via3",#N/A,TRUE,"general"}</definedName>
    <definedName name="___h8" localSheetId="3" hidden="1">{"via1",#N/A,TRUE,"general";"via2",#N/A,TRUE,"general";"via3",#N/A,TRUE,"general"}</definedName>
    <definedName name="___h8" localSheetId="26" hidden="1">{"via1",#N/A,TRUE,"general";"via2",#N/A,TRUE,"general";"via3",#N/A,TRUE,"general"}</definedName>
    <definedName name="___h8" localSheetId="24" hidden="1">{"via1",#N/A,TRUE,"general";"via2",#N/A,TRUE,"general";"via3",#N/A,TRUE,"general"}</definedName>
    <definedName name="___h8" localSheetId="10" hidden="1">{"via1",#N/A,TRUE,"general";"via2",#N/A,TRUE,"general";"via3",#N/A,TRUE,"general"}</definedName>
    <definedName name="___h8" localSheetId="4" hidden="1">{"via1",#N/A,TRUE,"general";"via2",#N/A,TRUE,"general";"via3",#N/A,TRUE,"general"}</definedName>
    <definedName name="___h8" localSheetId="38" hidden="1">{"via1",#N/A,TRUE,"general";"via2",#N/A,TRUE,"general";"via3",#N/A,TRUE,"general"}</definedName>
    <definedName name="___h8" localSheetId="37" hidden="1">{"via1",#N/A,TRUE,"general";"via2",#N/A,TRUE,"general";"via3",#N/A,TRUE,"general"}</definedName>
    <definedName name="___h8" localSheetId="23" hidden="1">{"via1",#N/A,TRUE,"general";"via2",#N/A,TRUE,"general";"via3",#N/A,TRUE,"general"}</definedName>
    <definedName name="___h8" localSheetId="16" hidden="1">{"via1",#N/A,TRUE,"general";"via2",#N/A,TRUE,"general";"via3",#N/A,TRUE,"general"}</definedName>
    <definedName name="___h8" localSheetId="27" hidden="1">{"via1",#N/A,TRUE,"general";"via2",#N/A,TRUE,"general";"via3",#N/A,TRUE,"general"}</definedName>
    <definedName name="___h8" localSheetId="18" hidden="1">{"via1",#N/A,TRUE,"general";"via2",#N/A,TRUE,"general";"via3",#N/A,TRUE,"general"}</definedName>
    <definedName name="___h8" localSheetId="17" hidden="1">{"via1",#N/A,TRUE,"general";"via2",#N/A,TRUE,"general";"via3",#N/A,TRUE,"general"}</definedName>
    <definedName name="___h8" localSheetId="25" hidden="1">{"via1",#N/A,TRUE,"general";"via2",#N/A,TRUE,"general";"via3",#N/A,TRUE,"general"}</definedName>
    <definedName name="___h8" localSheetId="49" hidden="1">{"via1",#N/A,TRUE,"general";"via2",#N/A,TRUE,"general";"via3",#N/A,TRUE,"general"}</definedName>
    <definedName name="___h8" localSheetId="34" hidden="1">{"via1",#N/A,TRUE,"general";"via2",#N/A,TRUE,"general";"via3",#N/A,TRUE,"general"}</definedName>
    <definedName name="___h8" localSheetId="12" hidden="1">{"via1",#N/A,TRUE,"general";"via2",#N/A,TRUE,"general";"via3",#N/A,TRUE,"general"}</definedName>
    <definedName name="___h8" localSheetId="13" hidden="1">{"via1",#N/A,TRUE,"general";"via2",#N/A,TRUE,"general";"via3",#N/A,TRUE,"general"}</definedName>
    <definedName name="___h8" localSheetId="14" hidden="1">{"via1",#N/A,TRUE,"general";"via2",#N/A,TRUE,"general";"via3",#N/A,TRUE,"general"}</definedName>
    <definedName name="___h8" localSheetId="5" hidden="1">{"via1",#N/A,TRUE,"general";"via2",#N/A,TRUE,"general";"via3",#N/A,TRUE,"general"}</definedName>
    <definedName name="___h8" localSheetId="6" hidden="1">{"via1",#N/A,TRUE,"general";"via2",#N/A,TRUE,"general";"via3",#N/A,TRUE,"general"}</definedName>
    <definedName name="___h8" localSheetId="7" hidden="1">{"via1",#N/A,TRUE,"general";"via2",#N/A,TRUE,"general";"via3",#N/A,TRUE,"general"}</definedName>
    <definedName name="___h8" localSheetId="8" hidden="1">{"via1",#N/A,TRUE,"general";"via2",#N/A,TRUE,"general";"via3",#N/A,TRUE,"general"}</definedName>
    <definedName name="___h8" localSheetId="31" hidden="1">{"via1",#N/A,TRUE,"general";"via2",#N/A,TRUE,"general";"via3",#N/A,TRUE,"general"}</definedName>
    <definedName name="___h8" localSheetId="30" hidden="1">{"via1",#N/A,TRUE,"general";"via2",#N/A,TRUE,"general";"via3",#N/A,TRUE,"general"}</definedName>
    <definedName name="___h8" localSheetId="15" hidden="1">{"via1",#N/A,TRUE,"general";"via2",#N/A,TRUE,"general";"via3",#N/A,TRUE,"general"}</definedName>
    <definedName name="___h8" hidden="1">{"via1",#N/A,TRUE,"general";"via2",#N/A,TRUE,"general";"via3",#N/A,TRUE,"general"}</definedName>
    <definedName name="___hfh7" localSheetId="32" hidden="1">{"via1",#N/A,TRUE,"general";"via2",#N/A,TRUE,"general";"via3",#N/A,TRUE,"general"}</definedName>
    <definedName name="___hfh7" localSheetId="3" hidden="1">{"via1",#N/A,TRUE,"general";"via2",#N/A,TRUE,"general";"via3",#N/A,TRUE,"general"}</definedName>
    <definedName name="___hfh7" localSheetId="26" hidden="1">{"via1",#N/A,TRUE,"general";"via2",#N/A,TRUE,"general";"via3",#N/A,TRUE,"general"}</definedName>
    <definedName name="___hfh7" localSheetId="24" hidden="1">{"via1",#N/A,TRUE,"general";"via2",#N/A,TRUE,"general";"via3",#N/A,TRUE,"general"}</definedName>
    <definedName name="___hfh7" localSheetId="10" hidden="1">{"via1",#N/A,TRUE,"general";"via2",#N/A,TRUE,"general";"via3",#N/A,TRUE,"general"}</definedName>
    <definedName name="___hfh7" localSheetId="4" hidden="1">{"via1",#N/A,TRUE,"general";"via2",#N/A,TRUE,"general";"via3",#N/A,TRUE,"general"}</definedName>
    <definedName name="___hfh7" localSheetId="38" hidden="1">{"via1",#N/A,TRUE,"general";"via2",#N/A,TRUE,"general";"via3",#N/A,TRUE,"general"}</definedName>
    <definedName name="___hfh7" localSheetId="37" hidden="1">{"via1",#N/A,TRUE,"general";"via2",#N/A,TRUE,"general";"via3",#N/A,TRUE,"general"}</definedName>
    <definedName name="___hfh7" localSheetId="23" hidden="1">{"via1",#N/A,TRUE,"general";"via2",#N/A,TRUE,"general";"via3",#N/A,TRUE,"general"}</definedName>
    <definedName name="___hfh7" localSheetId="16" hidden="1">{"via1",#N/A,TRUE,"general";"via2",#N/A,TRUE,"general";"via3",#N/A,TRUE,"general"}</definedName>
    <definedName name="___hfh7" localSheetId="27" hidden="1">{"via1",#N/A,TRUE,"general";"via2",#N/A,TRUE,"general";"via3",#N/A,TRUE,"general"}</definedName>
    <definedName name="___hfh7" localSheetId="18" hidden="1">{"via1",#N/A,TRUE,"general";"via2",#N/A,TRUE,"general";"via3",#N/A,TRUE,"general"}</definedName>
    <definedName name="___hfh7" localSheetId="17" hidden="1">{"via1",#N/A,TRUE,"general";"via2",#N/A,TRUE,"general";"via3",#N/A,TRUE,"general"}</definedName>
    <definedName name="___hfh7" localSheetId="25" hidden="1">{"via1",#N/A,TRUE,"general";"via2",#N/A,TRUE,"general";"via3",#N/A,TRUE,"general"}</definedName>
    <definedName name="___hfh7" localSheetId="49" hidden="1">{"via1",#N/A,TRUE,"general";"via2",#N/A,TRUE,"general";"via3",#N/A,TRUE,"general"}</definedName>
    <definedName name="___hfh7" localSheetId="34" hidden="1">{"via1",#N/A,TRUE,"general";"via2",#N/A,TRUE,"general";"via3",#N/A,TRUE,"general"}</definedName>
    <definedName name="___hfh7" localSheetId="12" hidden="1">{"via1",#N/A,TRUE,"general";"via2",#N/A,TRUE,"general";"via3",#N/A,TRUE,"general"}</definedName>
    <definedName name="___hfh7" localSheetId="13" hidden="1">{"via1",#N/A,TRUE,"general";"via2",#N/A,TRUE,"general";"via3",#N/A,TRUE,"general"}</definedName>
    <definedName name="___hfh7" localSheetId="14" hidden="1">{"via1",#N/A,TRUE,"general";"via2",#N/A,TRUE,"general";"via3",#N/A,TRUE,"general"}</definedName>
    <definedName name="___hfh7" localSheetId="5" hidden="1">{"via1",#N/A,TRUE,"general";"via2",#N/A,TRUE,"general";"via3",#N/A,TRUE,"general"}</definedName>
    <definedName name="___hfh7" localSheetId="6" hidden="1">{"via1",#N/A,TRUE,"general";"via2",#N/A,TRUE,"general";"via3",#N/A,TRUE,"general"}</definedName>
    <definedName name="___hfh7" localSheetId="7" hidden="1">{"via1",#N/A,TRUE,"general";"via2",#N/A,TRUE,"general";"via3",#N/A,TRUE,"general"}</definedName>
    <definedName name="___hfh7" localSheetId="8" hidden="1">{"via1",#N/A,TRUE,"general";"via2",#N/A,TRUE,"general";"via3",#N/A,TRUE,"general"}</definedName>
    <definedName name="___hfh7" localSheetId="31" hidden="1">{"via1",#N/A,TRUE,"general";"via2",#N/A,TRUE,"general";"via3",#N/A,TRUE,"general"}</definedName>
    <definedName name="___hfh7" localSheetId="30" hidden="1">{"via1",#N/A,TRUE,"general";"via2",#N/A,TRUE,"general";"via3",#N/A,TRUE,"general"}</definedName>
    <definedName name="___hfh7" localSheetId="15" hidden="1">{"via1",#N/A,TRUE,"general";"via2",#N/A,TRUE,"general";"via3",#N/A,TRUE,"general"}</definedName>
    <definedName name="___hfh7" hidden="1">{"via1",#N/A,TRUE,"general";"via2",#N/A,TRUE,"general";"via3",#N/A,TRUE,"general"}</definedName>
    <definedName name="___i4" localSheetId="32" hidden="1">{"via1",#N/A,TRUE,"general";"via2",#N/A,TRUE,"general";"via3",#N/A,TRUE,"general"}</definedName>
    <definedName name="___i4" localSheetId="3" hidden="1">{"via1",#N/A,TRUE,"general";"via2",#N/A,TRUE,"general";"via3",#N/A,TRUE,"general"}</definedName>
    <definedName name="___i4" localSheetId="26" hidden="1">{"via1",#N/A,TRUE,"general";"via2",#N/A,TRUE,"general";"via3",#N/A,TRUE,"general"}</definedName>
    <definedName name="___i4" localSheetId="24" hidden="1">{"via1",#N/A,TRUE,"general";"via2",#N/A,TRUE,"general";"via3",#N/A,TRUE,"general"}</definedName>
    <definedName name="___i4" localSheetId="10" hidden="1">{"via1",#N/A,TRUE,"general";"via2",#N/A,TRUE,"general";"via3",#N/A,TRUE,"general"}</definedName>
    <definedName name="___i4" localSheetId="4" hidden="1">{"via1",#N/A,TRUE,"general";"via2",#N/A,TRUE,"general";"via3",#N/A,TRUE,"general"}</definedName>
    <definedName name="___i4" localSheetId="38" hidden="1">{"via1",#N/A,TRUE,"general";"via2",#N/A,TRUE,"general";"via3",#N/A,TRUE,"general"}</definedName>
    <definedName name="___i4" localSheetId="37" hidden="1">{"via1",#N/A,TRUE,"general";"via2",#N/A,TRUE,"general";"via3",#N/A,TRUE,"general"}</definedName>
    <definedName name="___i4" localSheetId="23" hidden="1">{"via1",#N/A,TRUE,"general";"via2",#N/A,TRUE,"general";"via3",#N/A,TRUE,"general"}</definedName>
    <definedName name="___i4" localSheetId="16" hidden="1">{"via1",#N/A,TRUE,"general";"via2",#N/A,TRUE,"general";"via3",#N/A,TRUE,"general"}</definedName>
    <definedName name="___i4" localSheetId="27" hidden="1">{"via1",#N/A,TRUE,"general";"via2",#N/A,TRUE,"general";"via3",#N/A,TRUE,"general"}</definedName>
    <definedName name="___i4" localSheetId="18" hidden="1">{"via1",#N/A,TRUE,"general";"via2",#N/A,TRUE,"general";"via3",#N/A,TRUE,"general"}</definedName>
    <definedName name="___i4" localSheetId="17" hidden="1">{"via1",#N/A,TRUE,"general";"via2",#N/A,TRUE,"general";"via3",#N/A,TRUE,"general"}</definedName>
    <definedName name="___i4" localSheetId="25" hidden="1">{"via1",#N/A,TRUE,"general";"via2",#N/A,TRUE,"general";"via3",#N/A,TRUE,"general"}</definedName>
    <definedName name="___i4" localSheetId="49" hidden="1">{"via1",#N/A,TRUE,"general";"via2",#N/A,TRUE,"general";"via3",#N/A,TRUE,"general"}</definedName>
    <definedName name="___i4" localSheetId="34" hidden="1">{"via1",#N/A,TRUE,"general";"via2",#N/A,TRUE,"general";"via3",#N/A,TRUE,"general"}</definedName>
    <definedName name="___i4" localSheetId="12" hidden="1">{"via1",#N/A,TRUE,"general";"via2",#N/A,TRUE,"general";"via3",#N/A,TRUE,"general"}</definedName>
    <definedName name="___i4" localSheetId="13" hidden="1">{"via1",#N/A,TRUE,"general";"via2",#N/A,TRUE,"general";"via3",#N/A,TRUE,"general"}</definedName>
    <definedName name="___i4" localSheetId="14" hidden="1">{"via1",#N/A,TRUE,"general";"via2",#N/A,TRUE,"general";"via3",#N/A,TRUE,"general"}</definedName>
    <definedName name="___i4" localSheetId="5" hidden="1">{"via1",#N/A,TRUE,"general";"via2",#N/A,TRUE,"general";"via3",#N/A,TRUE,"general"}</definedName>
    <definedName name="___i4" localSheetId="6" hidden="1">{"via1",#N/A,TRUE,"general";"via2",#N/A,TRUE,"general";"via3",#N/A,TRUE,"general"}</definedName>
    <definedName name="___i4" localSheetId="7" hidden="1">{"via1",#N/A,TRUE,"general";"via2",#N/A,TRUE,"general";"via3",#N/A,TRUE,"general"}</definedName>
    <definedName name="___i4" localSheetId="8" hidden="1">{"via1",#N/A,TRUE,"general";"via2",#N/A,TRUE,"general";"via3",#N/A,TRUE,"general"}</definedName>
    <definedName name="___i4" localSheetId="31" hidden="1">{"via1",#N/A,TRUE,"general";"via2",#N/A,TRUE,"general";"via3",#N/A,TRUE,"general"}</definedName>
    <definedName name="___i4" localSheetId="30" hidden="1">{"via1",#N/A,TRUE,"general";"via2",#N/A,TRUE,"general";"via3",#N/A,TRUE,"general"}</definedName>
    <definedName name="___i4" localSheetId="15" hidden="1">{"via1",#N/A,TRUE,"general";"via2",#N/A,TRUE,"general";"via3",#N/A,TRUE,"general"}</definedName>
    <definedName name="___i4" hidden="1">{"via1",#N/A,TRUE,"general";"via2",#N/A,TRUE,"general";"via3",#N/A,TRUE,"general"}</definedName>
    <definedName name="___i5" localSheetId="32" hidden="1">{"TAB1",#N/A,TRUE,"GENERAL";"TAB2",#N/A,TRUE,"GENERAL";"TAB3",#N/A,TRUE,"GENERAL";"TAB4",#N/A,TRUE,"GENERAL";"TAB5",#N/A,TRUE,"GENERAL"}</definedName>
    <definedName name="___i5" localSheetId="3" hidden="1">{"TAB1",#N/A,TRUE,"GENERAL";"TAB2",#N/A,TRUE,"GENERAL";"TAB3",#N/A,TRUE,"GENERAL";"TAB4",#N/A,TRUE,"GENERAL";"TAB5",#N/A,TRUE,"GENERAL"}</definedName>
    <definedName name="___i5" localSheetId="26" hidden="1">{"TAB1",#N/A,TRUE,"GENERAL";"TAB2",#N/A,TRUE,"GENERAL";"TAB3",#N/A,TRUE,"GENERAL";"TAB4",#N/A,TRUE,"GENERAL";"TAB5",#N/A,TRUE,"GENERAL"}</definedName>
    <definedName name="___i5" localSheetId="24" hidden="1">{"TAB1",#N/A,TRUE,"GENERAL";"TAB2",#N/A,TRUE,"GENERAL";"TAB3",#N/A,TRUE,"GENERAL";"TAB4",#N/A,TRUE,"GENERAL";"TAB5",#N/A,TRUE,"GENERAL"}</definedName>
    <definedName name="___i5" localSheetId="10" hidden="1">{"TAB1",#N/A,TRUE,"GENERAL";"TAB2",#N/A,TRUE,"GENERAL";"TAB3",#N/A,TRUE,"GENERAL";"TAB4",#N/A,TRUE,"GENERAL";"TAB5",#N/A,TRUE,"GENERAL"}</definedName>
    <definedName name="___i5" localSheetId="4" hidden="1">{"TAB1",#N/A,TRUE,"GENERAL";"TAB2",#N/A,TRUE,"GENERAL";"TAB3",#N/A,TRUE,"GENERAL";"TAB4",#N/A,TRUE,"GENERAL";"TAB5",#N/A,TRUE,"GENERAL"}</definedName>
    <definedName name="___i5" localSheetId="38" hidden="1">{"TAB1",#N/A,TRUE,"GENERAL";"TAB2",#N/A,TRUE,"GENERAL";"TAB3",#N/A,TRUE,"GENERAL";"TAB4",#N/A,TRUE,"GENERAL";"TAB5",#N/A,TRUE,"GENERAL"}</definedName>
    <definedName name="___i5" localSheetId="37" hidden="1">{"TAB1",#N/A,TRUE,"GENERAL";"TAB2",#N/A,TRUE,"GENERAL";"TAB3",#N/A,TRUE,"GENERAL";"TAB4",#N/A,TRUE,"GENERAL";"TAB5",#N/A,TRUE,"GENERAL"}</definedName>
    <definedName name="___i5" localSheetId="23" hidden="1">{"TAB1",#N/A,TRUE,"GENERAL";"TAB2",#N/A,TRUE,"GENERAL";"TAB3",#N/A,TRUE,"GENERAL";"TAB4",#N/A,TRUE,"GENERAL";"TAB5",#N/A,TRUE,"GENERAL"}</definedName>
    <definedName name="___i5" localSheetId="16" hidden="1">{"TAB1",#N/A,TRUE,"GENERAL";"TAB2",#N/A,TRUE,"GENERAL";"TAB3",#N/A,TRUE,"GENERAL";"TAB4",#N/A,TRUE,"GENERAL";"TAB5",#N/A,TRUE,"GENERAL"}</definedName>
    <definedName name="___i5" localSheetId="27" hidden="1">{"TAB1",#N/A,TRUE,"GENERAL";"TAB2",#N/A,TRUE,"GENERAL";"TAB3",#N/A,TRUE,"GENERAL";"TAB4",#N/A,TRUE,"GENERAL";"TAB5",#N/A,TRUE,"GENERAL"}</definedName>
    <definedName name="___i5" localSheetId="18" hidden="1">{"TAB1",#N/A,TRUE,"GENERAL";"TAB2",#N/A,TRUE,"GENERAL";"TAB3",#N/A,TRUE,"GENERAL";"TAB4",#N/A,TRUE,"GENERAL";"TAB5",#N/A,TRUE,"GENERAL"}</definedName>
    <definedName name="___i5" localSheetId="17" hidden="1">{"TAB1",#N/A,TRUE,"GENERAL";"TAB2",#N/A,TRUE,"GENERAL";"TAB3",#N/A,TRUE,"GENERAL";"TAB4",#N/A,TRUE,"GENERAL";"TAB5",#N/A,TRUE,"GENERAL"}</definedName>
    <definedName name="___i5" localSheetId="25" hidden="1">{"TAB1",#N/A,TRUE,"GENERAL";"TAB2",#N/A,TRUE,"GENERAL";"TAB3",#N/A,TRUE,"GENERAL";"TAB4",#N/A,TRUE,"GENERAL";"TAB5",#N/A,TRUE,"GENERAL"}</definedName>
    <definedName name="___i5" localSheetId="49" hidden="1">{"TAB1",#N/A,TRUE,"GENERAL";"TAB2",#N/A,TRUE,"GENERAL";"TAB3",#N/A,TRUE,"GENERAL";"TAB4",#N/A,TRUE,"GENERAL";"TAB5",#N/A,TRUE,"GENERAL"}</definedName>
    <definedName name="___i5" localSheetId="34" hidden="1">{"TAB1",#N/A,TRUE,"GENERAL";"TAB2",#N/A,TRUE,"GENERAL";"TAB3",#N/A,TRUE,"GENERAL";"TAB4",#N/A,TRUE,"GENERAL";"TAB5",#N/A,TRUE,"GENERAL"}</definedName>
    <definedName name="___i5" localSheetId="12" hidden="1">{"TAB1",#N/A,TRUE,"GENERAL";"TAB2",#N/A,TRUE,"GENERAL";"TAB3",#N/A,TRUE,"GENERAL";"TAB4",#N/A,TRUE,"GENERAL";"TAB5",#N/A,TRUE,"GENERAL"}</definedName>
    <definedName name="___i5" localSheetId="13" hidden="1">{"TAB1",#N/A,TRUE,"GENERAL";"TAB2",#N/A,TRUE,"GENERAL";"TAB3",#N/A,TRUE,"GENERAL";"TAB4",#N/A,TRUE,"GENERAL";"TAB5",#N/A,TRUE,"GENERAL"}</definedName>
    <definedName name="___i5" localSheetId="14" hidden="1">{"TAB1",#N/A,TRUE,"GENERAL";"TAB2",#N/A,TRUE,"GENERAL";"TAB3",#N/A,TRUE,"GENERAL";"TAB4",#N/A,TRUE,"GENERAL";"TAB5",#N/A,TRUE,"GENERAL"}</definedName>
    <definedName name="___i5" localSheetId="5" hidden="1">{"TAB1",#N/A,TRUE,"GENERAL";"TAB2",#N/A,TRUE,"GENERAL";"TAB3",#N/A,TRUE,"GENERAL";"TAB4",#N/A,TRUE,"GENERAL";"TAB5",#N/A,TRUE,"GENERAL"}</definedName>
    <definedName name="___i5" localSheetId="6" hidden="1">{"TAB1",#N/A,TRUE,"GENERAL";"TAB2",#N/A,TRUE,"GENERAL";"TAB3",#N/A,TRUE,"GENERAL";"TAB4",#N/A,TRUE,"GENERAL";"TAB5",#N/A,TRUE,"GENERAL"}</definedName>
    <definedName name="___i5" localSheetId="7" hidden="1">{"TAB1",#N/A,TRUE,"GENERAL";"TAB2",#N/A,TRUE,"GENERAL";"TAB3",#N/A,TRUE,"GENERAL";"TAB4",#N/A,TRUE,"GENERAL";"TAB5",#N/A,TRUE,"GENERAL"}</definedName>
    <definedName name="___i5" localSheetId="8" hidden="1">{"TAB1",#N/A,TRUE,"GENERAL";"TAB2",#N/A,TRUE,"GENERAL";"TAB3",#N/A,TRUE,"GENERAL";"TAB4",#N/A,TRUE,"GENERAL";"TAB5",#N/A,TRUE,"GENERAL"}</definedName>
    <definedName name="___i5" localSheetId="31" hidden="1">{"TAB1",#N/A,TRUE,"GENERAL";"TAB2",#N/A,TRUE,"GENERAL";"TAB3",#N/A,TRUE,"GENERAL";"TAB4",#N/A,TRUE,"GENERAL";"TAB5",#N/A,TRUE,"GENERAL"}</definedName>
    <definedName name="___i5" localSheetId="30" hidden="1">{"TAB1",#N/A,TRUE,"GENERAL";"TAB2",#N/A,TRUE,"GENERAL";"TAB3",#N/A,TRUE,"GENERAL";"TAB4",#N/A,TRUE,"GENERAL";"TAB5",#N/A,TRUE,"GENERAL"}</definedName>
    <definedName name="___i5" localSheetId="15" hidden="1">{"TAB1",#N/A,TRUE,"GENERAL";"TAB2",#N/A,TRUE,"GENERAL";"TAB3",#N/A,TRUE,"GENERAL";"TAB4",#N/A,TRUE,"GENERAL";"TAB5",#N/A,TRUE,"GENERAL"}</definedName>
    <definedName name="___i5" hidden="1">{"TAB1",#N/A,TRUE,"GENERAL";"TAB2",#N/A,TRUE,"GENERAL";"TAB3",#N/A,TRUE,"GENERAL";"TAB4",#N/A,TRUE,"GENERAL";"TAB5",#N/A,TRUE,"GENERAL"}</definedName>
    <definedName name="___i6" localSheetId="32" hidden="1">{"TAB1",#N/A,TRUE,"GENERAL";"TAB2",#N/A,TRUE,"GENERAL";"TAB3",#N/A,TRUE,"GENERAL";"TAB4",#N/A,TRUE,"GENERAL";"TAB5",#N/A,TRUE,"GENERAL"}</definedName>
    <definedName name="___i6" localSheetId="3" hidden="1">{"TAB1",#N/A,TRUE,"GENERAL";"TAB2",#N/A,TRUE,"GENERAL";"TAB3",#N/A,TRUE,"GENERAL";"TAB4",#N/A,TRUE,"GENERAL";"TAB5",#N/A,TRUE,"GENERAL"}</definedName>
    <definedName name="___i6" localSheetId="26" hidden="1">{"TAB1",#N/A,TRUE,"GENERAL";"TAB2",#N/A,TRUE,"GENERAL";"TAB3",#N/A,TRUE,"GENERAL";"TAB4",#N/A,TRUE,"GENERAL";"TAB5",#N/A,TRUE,"GENERAL"}</definedName>
    <definedName name="___i6" localSheetId="24" hidden="1">{"TAB1",#N/A,TRUE,"GENERAL";"TAB2",#N/A,TRUE,"GENERAL";"TAB3",#N/A,TRUE,"GENERAL";"TAB4",#N/A,TRUE,"GENERAL";"TAB5",#N/A,TRUE,"GENERAL"}</definedName>
    <definedName name="___i6" localSheetId="10" hidden="1">{"TAB1",#N/A,TRUE,"GENERAL";"TAB2",#N/A,TRUE,"GENERAL";"TAB3",#N/A,TRUE,"GENERAL";"TAB4",#N/A,TRUE,"GENERAL";"TAB5",#N/A,TRUE,"GENERAL"}</definedName>
    <definedName name="___i6" localSheetId="4" hidden="1">{"TAB1",#N/A,TRUE,"GENERAL";"TAB2",#N/A,TRUE,"GENERAL";"TAB3",#N/A,TRUE,"GENERAL";"TAB4",#N/A,TRUE,"GENERAL";"TAB5",#N/A,TRUE,"GENERAL"}</definedName>
    <definedName name="___i6" localSheetId="38" hidden="1">{"TAB1",#N/A,TRUE,"GENERAL";"TAB2",#N/A,TRUE,"GENERAL";"TAB3",#N/A,TRUE,"GENERAL";"TAB4",#N/A,TRUE,"GENERAL";"TAB5",#N/A,TRUE,"GENERAL"}</definedName>
    <definedName name="___i6" localSheetId="37" hidden="1">{"TAB1",#N/A,TRUE,"GENERAL";"TAB2",#N/A,TRUE,"GENERAL";"TAB3",#N/A,TRUE,"GENERAL";"TAB4",#N/A,TRUE,"GENERAL";"TAB5",#N/A,TRUE,"GENERAL"}</definedName>
    <definedName name="___i6" localSheetId="23" hidden="1">{"TAB1",#N/A,TRUE,"GENERAL";"TAB2",#N/A,TRUE,"GENERAL";"TAB3",#N/A,TRUE,"GENERAL";"TAB4",#N/A,TRUE,"GENERAL";"TAB5",#N/A,TRUE,"GENERAL"}</definedName>
    <definedName name="___i6" localSheetId="16" hidden="1">{"TAB1",#N/A,TRUE,"GENERAL";"TAB2",#N/A,TRUE,"GENERAL";"TAB3",#N/A,TRUE,"GENERAL";"TAB4",#N/A,TRUE,"GENERAL";"TAB5",#N/A,TRUE,"GENERAL"}</definedName>
    <definedName name="___i6" localSheetId="27" hidden="1">{"TAB1",#N/A,TRUE,"GENERAL";"TAB2",#N/A,TRUE,"GENERAL";"TAB3",#N/A,TRUE,"GENERAL";"TAB4",#N/A,TRUE,"GENERAL";"TAB5",#N/A,TRUE,"GENERAL"}</definedName>
    <definedName name="___i6" localSheetId="18" hidden="1">{"TAB1",#N/A,TRUE,"GENERAL";"TAB2",#N/A,TRUE,"GENERAL";"TAB3",#N/A,TRUE,"GENERAL";"TAB4",#N/A,TRUE,"GENERAL";"TAB5",#N/A,TRUE,"GENERAL"}</definedName>
    <definedName name="___i6" localSheetId="17" hidden="1">{"TAB1",#N/A,TRUE,"GENERAL";"TAB2",#N/A,TRUE,"GENERAL";"TAB3",#N/A,TRUE,"GENERAL";"TAB4",#N/A,TRUE,"GENERAL";"TAB5",#N/A,TRUE,"GENERAL"}</definedName>
    <definedName name="___i6" localSheetId="25" hidden="1">{"TAB1",#N/A,TRUE,"GENERAL";"TAB2",#N/A,TRUE,"GENERAL";"TAB3",#N/A,TRUE,"GENERAL";"TAB4",#N/A,TRUE,"GENERAL";"TAB5",#N/A,TRUE,"GENERAL"}</definedName>
    <definedName name="___i6" localSheetId="49" hidden="1">{"TAB1",#N/A,TRUE,"GENERAL";"TAB2",#N/A,TRUE,"GENERAL";"TAB3",#N/A,TRUE,"GENERAL";"TAB4",#N/A,TRUE,"GENERAL";"TAB5",#N/A,TRUE,"GENERAL"}</definedName>
    <definedName name="___i6" localSheetId="34" hidden="1">{"TAB1",#N/A,TRUE,"GENERAL";"TAB2",#N/A,TRUE,"GENERAL";"TAB3",#N/A,TRUE,"GENERAL";"TAB4",#N/A,TRUE,"GENERAL";"TAB5",#N/A,TRUE,"GENERAL"}</definedName>
    <definedName name="___i6" localSheetId="12" hidden="1">{"TAB1",#N/A,TRUE,"GENERAL";"TAB2",#N/A,TRUE,"GENERAL";"TAB3",#N/A,TRUE,"GENERAL";"TAB4",#N/A,TRUE,"GENERAL";"TAB5",#N/A,TRUE,"GENERAL"}</definedName>
    <definedName name="___i6" localSheetId="13" hidden="1">{"TAB1",#N/A,TRUE,"GENERAL";"TAB2",#N/A,TRUE,"GENERAL";"TAB3",#N/A,TRUE,"GENERAL";"TAB4",#N/A,TRUE,"GENERAL";"TAB5",#N/A,TRUE,"GENERAL"}</definedName>
    <definedName name="___i6" localSheetId="14" hidden="1">{"TAB1",#N/A,TRUE,"GENERAL";"TAB2",#N/A,TRUE,"GENERAL";"TAB3",#N/A,TRUE,"GENERAL";"TAB4",#N/A,TRUE,"GENERAL";"TAB5",#N/A,TRUE,"GENERAL"}</definedName>
    <definedName name="___i6" localSheetId="5" hidden="1">{"TAB1",#N/A,TRUE,"GENERAL";"TAB2",#N/A,TRUE,"GENERAL";"TAB3",#N/A,TRUE,"GENERAL";"TAB4",#N/A,TRUE,"GENERAL";"TAB5",#N/A,TRUE,"GENERAL"}</definedName>
    <definedName name="___i6" localSheetId="6" hidden="1">{"TAB1",#N/A,TRUE,"GENERAL";"TAB2",#N/A,TRUE,"GENERAL";"TAB3",#N/A,TRUE,"GENERAL";"TAB4",#N/A,TRUE,"GENERAL";"TAB5",#N/A,TRUE,"GENERAL"}</definedName>
    <definedName name="___i6" localSheetId="7" hidden="1">{"TAB1",#N/A,TRUE,"GENERAL";"TAB2",#N/A,TRUE,"GENERAL";"TAB3",#N/A,TRUE,"GENERAL";"TAB4",#N/A,TRUE,"GENERAL";"TAB5",#N/A,TRUE,"GENERAL"}</definedName>
    <definedName name="___i6" localSheetId="8" hidden="1">{"TAB1",#N/A,TRUE,"GENERAL";"TAB2",#N/A,TRUE,"GENERAL";"TAB3",#N/A,TRUE,"GENERAL";"TAB4",#N/A,TRUE,"GENERAL";"TAB5",#N/A,TRUE,"GENERAL"}</definedName>
    <definedName name="___i6" localSheetId="31" hidden="1">{"TAB1",#N/A,TRUE,"GENERAL";"TAB2",#N/A,TRUE,"GENERAL";"TAB3",#N/A,TRUE,"GENERAL";"TAB4",#N/A,TRUE,"GENERAL";"TAB5",#N/A,TRUE,"GENERAL"}</definedName>
    <definedName name="___i6" localSheetId="30" hidden="1">{"TAB1",#N/A,TRUE,"GENERAL";"TAB2",#N/A,TRUE,"GENERAL";"TAB3",#N/A,TRUE,"GENERAL";"TAB4",#N/A,TRUE,"GENERAL";"TAB5",#N/A,TRUE,"GENERAL"}</definedName>
    <definedName name="___i6" localSheetId="15" hidden="1">{"TAB1",#N/A,TRUE,"GENERAL";"TAB2",#N/A,TRUE,"GENERAL";"TAB3",#N/A,TRUE,"GENERAL";"TAB4",#N/A,TRUE,"GENERAL";"TAB5",#N/A,TRUE,"GENERAL"}</definedName>
    <definedName name="___i6" hidden="1">{"TAB1",#N/A,TRUE,"GENERAL";"TAB2",#N/A,TRUE,"GENERAL";"TAB3",#N/A,TRUE,"GENERAL";"TAB4",#N/A,TRUE,"GENERAL";"TAB5",#N/A,TRUE,"GENERAL"}</definedName>
    <definedName name="___i7" localSheetId="32" hidden="1">{"via1",#N/A,TRUE,"general";"via2",#N/A,TRUE,"general";"via3",#N/A,TRUE,"general"}</definedName>
    <definedName name="___i7" localSheetId="3" hidden="1">{"via1",#N/A,TRUE,"general";"via2",#N/A,TRUE,"general";"via3",#N/A,TRUE,"general"}</definedName>
    <definedName name="___i7" localSheetId="26" hidden="1">{"via1",#N/A,TRUE,"general";"via2",#N/A,TRUE,"general";"via3",#N/A,TRUE,"general"}</definedName>
    <definedName name="___i7" localSheetId="24" hidden="1">{"via1",#N/A,TRUE,"general";"via2",#N/A,TRUE,"general";"via3",#N/A,TRUE,"general"}</definedName>
    <definedName name="___i7" localSheetId="10" hidden="1">{"via1",#N/A,TRUE,"general";"via2",#N/A,TRUE,"general";"via3",#N/A,TRUE,"general"}</definedName>
    <definedName name="___i7" localSheetId="4" hidden="1">{"via1",#N/A,TRUE,"general";"via2",#N/A,TRUE,"general";"via3",#N/A,TRUE,"general"}</definedName>
    <definedName name="___i7" localSheetId="38" hidden="1">{"via1",#N/A,TRUE,"general";"via2",#N/A,TRUE,"general";"via3",#N/A,TRUE,"general"}</definedName>
    <definedName name="___i7" localSheetId="37" hidden="1">{"via1",#N/A,TRUE,"general";"via2",#N/A,TRUE,"general";"via3",#N/A,TRUE,"general"}</definedName>
    <definedName name="___i7" localSheetId="23" hidden="1">{"via1",#N/A,TRUE,"general";"via2",#N/A,TRUE,"general";"via3",#N/A,TRUE,"general"}</definedName>
    <definedName name="___i7" localSheetId="16" hidden="1">{"via1",#N/A,TRUE,"general";"via2",#N/A,TRUE,"general";"via3",#N/A,TRUE,"general"}</definedName>
    <definedName name="___i7" localSheetId="27" hidden="1">{"via1",#N/A,TRUE,"general";"via2",#N/A,TRUE,"general";"via3",#N/A,TRUE,"general"}</definedName>
    <definedName name="___i7" localSheetId="18" hidden="1">{"via1",#N/A,TRUE,"general";"via2",#N/A,TRUE,"general";"via3",#N/A,TRUE,"general"}</definedName>
    <definedName name="___i7" localSheetId="17" hidden="1">{"via1",#N/A,TRUE,"general";"via2",#N/A,TRUE,"general";"via3",#N/A,TRUE,"general"}</definedName>
    <definedName name="___i7" localSheetId="25" hidden="1">{"via1",#N/A,TRUE,"general";"via2",#N/A,TRUE,"general";"via3",#N/A,TRUE,"general"}</definedName>
    <definedName name="___i7" localSheetId="49" hidden="1">{"via1",#N/A,TRUE,"general";"via2",#N/A,TRUE,"general";"via3",#N/A,TRUE,"general"}</definedName>
    <definedName name="___i7" localSheetId="34" hidden="1">{"via1",#N/A,TRUE,"general";"via2",#N/A,TRUE,"general";"via3",#N/A,TRUE,"general"}</definedName>
    <definedName name="___i7" localSheetId="12" hidden="1">{"via1",#N/A,TRUE,"general";"via2",#N/A,TRUE,"general";"via3",#N/A,TRUE,"general"}</definedName>
    <definedName name="___i7" localSheetId="13" hidden="1">{"via1",#N/A,TRUE,"general";"via2",#N/A,TRUE,"general";"via3",#N/A,TRUE,"general"}</definedName>
    <definedName name="___i7" localSheetId="14" hidden="1">{"via1",#N/A,TRUE,"general";"via2",#N/A,TRUE,"general";"via3",#N/A,TRUE,"general"}</definedName>
    <definedName name="___i7" localSheetId="5" hidden="1">{"via1",#N/A,TRUE,"general";"via2",#N/A,TRUE,"general";"via3",#N/A,TRUE,"general"}</definedName>
    <definedName name="___i7" localSheetId="6" hidden="1">{"via1",#N/A,TRUE,"general";"via2",#N/A,TRUE,"general";"via3",#N/A,TRUE,"general"}</definedName>
    <definedName name="___i7" localSheetId="7" hidden="1">{"via1",#N/A,TRUE,"general";"via2",#N/A,TRUE,"general";"via3",#N/A,TRUE,"general"}</definedName>
    <definedName name="___i7" localSheetId="8" hidden="1">{"via1",#N/A,TRUE,"general";"via2",#N/A,TRUE,"general";"via3",#N/A,TRUE,"general"}</definedName>
    <definedName name="___i7" localSheetId="31" hidden="1">{"via1",#N/A,TRUE,"general";"via2",#N/A,TRUE,"general";"via3",#N/A,TRUE,"general"}</definedName>
    <definedName name="___i7" localSheetId="30" hidden="1">{"via1",#N/A,TRUE,"general";"via2",#N/A,TRUE,"general";"via3",#N/A,TRUE,"general"}</definedName>
    <definedName name="___i7" localSheetId="15" hidden="1">{"via1",#N/A,TRUE,"general";"via2",#N/A,TRUE,"general";"via3",#N/A,TRUE,"general"}</definedName>
    <definedName name="___i7" hidden="1">{"via1",#N/A,TRUE,"general";"via2",#N/A,TRUE,"general";"via3",#N/A,TRUE,"general"}</definedName>
    <definedName name="___i77" localSheetId="32"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26" hidden="1">{"TAB1",#N/A,TRUE,"GENERAL";"TAB2",#N/A,TRUE,"GENERAL";"TAB3",#N/A,TRUE,"GENERAL";"TAB4",#N/A,TRUE,"GENERAL";"TAB5",#N/A,TRUE,"GENERAL"}</definedName>
    <definedName name="___i77" localSheetId="24" hidden="1">{"TAB1",#N/A,TRUE,"GENERAL";"TAB2",#N/A,TRUE,"GENERAL";"TAB3",#N/A,TRUE,"GENERAL";"TAB4",#N/A,TRUE,"GENERAL";"TAB5",#N/A,TRUE,"GENERAL"}</definedName>
    <definedName name="___i77" localSheetId="10" hidden="1">{"TAB1",#N/A,TRUE,"GENERAL";"TAB2",#N/A,TRUE,"GENERAL";"TAB3",#N/A,TRUE,"GENERAL";"TAB4",#N/A,TRUE,"GENERAL";"TAB5",#N/A,TRUE,"GENERAL"}</definedName>
    <definedName name="___i77" localSheetId="4" hidden="1">{"TAB1",#N/A,TRUE,"GENERAL";"TAB2",#N/A,TRUE,"GENERAL";"TAB3",#N/A,TRUE,"GENERAL";"TAB4",#N/A,TRUE,"GENERAL";"TAB5",#N/A,TRUE,"GENERAL"}</definedName>
    <definedName name="___i77" localSheetId="38" hidden="1">{"TAB1",#N/A,TRUE,"GENERAL";"TAB2",#N/A,TRUE,"GENERAL";"TAB3",#N/A,TRUE,"GENERAL";"TAB4",#N/A,TRUE,"GENERAL";"TAB5",#N/A,TRUE,"GENERAL"}</definedName>
    <definedName name="___i77" localSheetId="37" hidden="1">{"TAB1",#N/A,TRUE,"GENERAL";"TAB2",#N/A,TRUE,"GENERAL";"TAB3",#N/A,TRUE,"GENERAL";"TAB4",#N/A,TRUE,"GENERAL";"TAB5",#N/A,TRUE,"GENERAL"}</definedName>
    <definedName name="___i77" localSheetId="23" hidden="1">{"TAB1",#N/A,TRUE,"GENERAL";"TAB2",#N/A,TRUE,"GENERAL";"TAB3",#N/A,TRUE,"GENERAL";"TAB4",#N/A,TRUE,"GENERAL";"TAB5",#N/A,TRUE,"GENERAL"}</definedName>
    <definedName name="___i77" localSheetId="16" hidden="1">{"TAB1",#N/A,TRUE,"GENERAL";"TAB2",#N/A,TRUE,"GENERAL";"TAB3",#N/A,TRUE,"GENERAL";"TAB4",#N/A,TRUE,"GENERAL";"TAB5",#N/A,TRUE,"GENERAL"}</definedName>
    <definedName name="___i77" localSheetId="27" hidden="1">{"TAB1",#N/A,TRUE,"GENERAL";"TAB2",#N/A,TRUE,"GENERAL";"TAB3",#N/A,TRUE,"GENERAL";"TAB4",#N/A,TRUE,"GENERAL";"TAB5",#N/A,TRUE,"GENERAL"}</definedName>
    <definedName name="___i77" localSheetId="18" hidden="1">{"TAB1",#N/A,TRUE,"GENERAL";"TAB2",#N/A,TRUE,"GENERAL";"TAB3",#N/A,TRUE,"GENERAL";"TAB4",#N/A,TRUE,"GENERAL";"TAB5",#N/A,TRUE,"GENERAL"}</definedName>
    <definedName name="___i77" localSheetId="17" hidden="1">{"TAB1",#N/A,TRUE,"GENERAL";"TAB2",#N/A,TRUE,"GENERAL";"TAB3",#N/A,TRUE,"GENERAL";"TAB4",#N/A,TRUE,"GENERAL";"TAB5",#N/A,TRUE,"GENERAL"}</definedName>
    <definedName name="___i77" localSheetId="25" hidden="1">{"TAB1",#N/A,TRUE,"GENERAL";"TAB2",#N/A,TRUE,"GENERAL";"TAB3",#N/A,TRUE,"GENERAL";"TAB4",#N/A,TRUE,"GENERAL";"TAB5",#N/A,TRUE,"GENERAL"}</definedName>
    <definedName name="___i77" localSheetId="49" hidden="1">{"TAB1",#N/A,TRUE,"GENERAL";"TAB2",#N/A,TRUE,"GENERAL";"TAB3",#N/A,TRUE,"GENERAL";"TAB4",#N/A,TRUE,"GENERAL";"TAB5",#N/A,TRUE,"GENERAL"}</definedName>
    <definedName name="___i77" localSheetId="34" hidden="1">{"TAB1",#N/A,TRUE,"GENERAL";"TAB2",#N/A,TRUE,"GENERAL";"TAB3",#N/A,TRUE,"GENERAL";"TAB4",#N/A,TRUE,"GENERAL";"TAB5",#N/A,TRUE,"GENERAL"}</definedName>
    <definedName name="___i77" localSheetId="12" hidden="1">{"TAB1",#N/A,TRUE,"GENERAL";"TAB2",#N/A,TRUE,"GENERAL";"TAB3",#N/A,TRUE,"GENERAL";"TAB4",#N/A,TRUE,"GENERAL";"TAB5",#N/A,TRUE,"GENERAL"}</definedName>
    <definedName name="___i77" localSheetId="13" hidden="1">{"TAB1",#N/A,TRUE,"GENERAL";"TAB2",#N/A,TRUE,"GENERAL";"TAB3",#N/A,TRUE,"GENERAL";"TAB4",#N/A,TRUE,"GENERAL";"TAB5",#N/A,TRUE,"GENERAL"}</definedName>
    <definedName name="___i77" localSheetId="14" hidden="1">{"TAB1",#N/A,TRUE,"GENERAL";"TAB2",#N/A,TRUE,"GENERAL";"TAB3",#N/A,TRUE,"GENERAL";"TAB4",#N/A,TRUE,"GENERAL";"TAB5",#N/A,TRUE,"GENERAL"}</definedName>
    <definedName name="___i77" localSheetId="5" hidden="1">{"TAB1",#N/A,TRUE,"GENERAL";"TAB2",#N/A,TRUE,"GENERAL";"TAB3",#N/A,TRUE,"GENERAL";"TAB4",#N/A,TRUE,"GENERAL";"TAB5",#N/A,TRUE,"GENERAL"}</definedName>
    <definedName name="___i77" localSheetId="6" hidden="1">{"TAB1",#N/A,TRUE,"GENERAL";"TAB2",#N/A,TRUE,"GENERAL";"TAB3",#N/A,TRUE,"GENERAL";"TAB4",#N/A,TRUE,"GENERAL";"TAB5",#N/A,TRUE,"GENERAL"}</definedName>
    <definedName name="___i77" localSheetId="7" hidden="1">{"TAB1",#N/A,TRUE,"GENERAL";"TAB2",#N/A,TRUE,"GENERAL";"TAB3",#N/A,TRUE,"GENERAL";"TAB4",#N/A,TRUE,"GENERAL";"TAB5",#N/A,TRUE,"GENERAL"}</definedName>
    <definedName name="___i77" localSheetId="8" hidden="1">{"TAB1",#N/A,TRUE,"GENERAL";"TAB2",#N/A,TRUE,"GENERAL";"TAB3",#N/A,TRUE,"GENERAL";"TAB4",#N/A,TRUE,"GENERAL";"TAB5",#N/A,TRUE,"GENERAL"}</definedName>
    <definedName name="___i77" localSheetId="31" hidden="1">{"TAB1",#N/A,TRUE,"GENERAL";"TAB2",#N/A,TRUE,"GENERAL";"TAB3",#N/A,TRUE,"GENERAL";"TAB4",#N/A,TRUE,"GENERAL";"TAB5",#N/A,TRUE,"GENERAL"}</definedName>
    <definedName name="___i77" localSheetId="30" hidden="1">{"TAB1",#N/A,TRUE,"GENERAL";"TAB2",#N/A,TRUE,"GENERAL";"TAB3",#N/A,TRUE,"GENERAL";"TAB4",#N/A,TRUE,"GENERAL";"TAB5",#N/A,TRUE,"GENERAL"}</definedName>
    <definedName name="___i77" localSheetId="15" hidden="1">{"TAB1",#N/A,TRUE,"GENERAL";"TAB2",#N/A,TRUE,"GENERAL";"TAB3",#N/A,TRUE,"GENERAL";"TAB4",#N/A,TRUE,"GENERAL";"TAB5",#N/A,TRUE,"GENERAL"}</definedName>
    <definedName name="___i77" hidden="1">{"TAB1",#N/A,TRUE,"GENERAL";"TAB2",#N/A,TRUE,"GENERAL";"TAB3",#N/A,TRUE,"GENERAL";"TAB4",#N/A,TRUE,"GENERAL";"TAB5",#N/A,TRUE,"GENERAL"}</definedName>
    <definedName name="___i8" localSheetId="32" hidden="1">{"via1",#N/A,TRUE,"general";"via2",#N/A,TRUE,"general";"via3",#N/A,TRUE,"general"}</definedName>
    <definedName name="___i8" localSheetId="3" hidden="1">{"via1",#N/A,TRUE,"general";"via2",#N/A,TRUE,"general";"via3",#N/A,TRUE,"general"}</definedName>
    <definedName name="___i8" localSheetId="26" hidden="1">{"via1",#N/A,TRUE,"general";"via2",#N/A,TRUE,"general";"via3",#N/A,TRUE,"general"}</definedName>
    <definedName name="___i8" localSheetId="24" hidden="1">{"via1",#N/A,TRUE,"general";"via2",#N/A,TRUE,"general";"via3",#N/A,TRUE,"general"}</definedName>
    <definedName name="___i8" localSheetId="10" hidden="1">{"via1",#N/A,TRUE,"general";"via2",#N/A,TRUE,"general";"via3",#N/A,TRUE,"general"}</definedName>
    <definedName name="___i8" localSheetId="4" hidden="1">{"via1",#N/A,TRUE,"general";"via2",#N/A,TRUE,"general";"via3",#N/A,TRUE,"general"}</definedName>
    <definedName name="___i8" localSheetId="38" hidden="1">{"via1",#N/A,TRUE,"general";"via2",#N/A,TRUE,"general";"via3",#N/A,TRUE,"general"}</definedName>
    <definedName name="___i8" localSheetId="37" hidden="1">{"via1",#N/A,TRUE,"general";"via2",#N/A,TRUE,"general";"via3",#N/A,TRUE,"general"}</definedName>
    <definedName name="___i8" localSheetId="23" hidden="1">{"via1",#N/A,TRUE,"general";"via2",#N/A,TRUE,"general";"via3",#N/A,TRUE,"general"}</definedName>
    <definedName name="___i8" localSheetId="16" hidden="1">{"via1",#N/A,TRUE,"general";"via2",#N/A,TRUE,"general";"via3",#N/A,TRUE,"general"}</definedName>
    <definedName name="___i8" localSheetId="27" hidden="1">{"via1",#N/A,TRUE,"general";"via2",#N/A,TRUE,"general";"via3",#N/A,TRUE,"general"}</definedName>
    <definedName name="___i8" localSheetId="18" hidden="1">{"via1",#N/A,TRUE,"general";"via2",#N/A,TRUE,"general";"via3",#N/A,TRUE,"general"}</definedName>
    <definedName name="___i8" localSheetId="17" hidden="1">{"via1",#N/A,TRUE,"general";"via2",#N/A,TRUE,"general";"via3",#N/A,TRUE,"general"}</definedName>
    <definedName name="___i8" localSheetId="25" hidden="1">{"via1",#N/A,TRUE,"general";"via2",#N/A,TRUE,"general";"via3",#N/A,TRUE,"general"}</definedName>
    <definedName name="___i8" localSheetId="49" hidden="1">{"via1",#N/A,TRUE,"general";"via2",#N/A,TRUE,"general";"via3",#N/A,TRUE,"general"}</definedName>
    <definedName name="___i8" localSheetId="34" hidden="1">{"via1",#N/A,TRUE,"general";"via2",#N/A,TRUE,"general";"via3",#N/A,TRUE,"general"}</definedName>
    <definedName name="___i8" localSheetId="12" hidden="1">{"via1",#N/A,TRUE,"general";"via2",#N/A,TRUE,"general";"via3",#N/A,TRUE,"general"}</definedName>
    <definedName name="___i8" localSheetId="13" hidden="1">{"via1",#N/A,TRUE,"general";"via2",#N/A,TRUE,"general";"via3",#N/A,TRUE,"general"}</definedName>
    <definedName name="___i8" localSheetId="14" hidden="1">{"via1",#N/A,TRUE,"general";"via2",#N/A,TRUE,"general";"via3",#N/A,TRUE,"general"}</definedName>
    <definedName name="___i8" localSheetId="5" hidden="1">{"via1",#N/A,TRUE,"general";"via2",#N/A,TRUE,"general";"via3",#N/A,TRUE,"general"}</definedName>
    <definedName name="___i8" localSheetId="6" hidden="1">{"via1",#N/A,TRUE,"general";"via2",#N/A,TRUE,"general";"via3",#N/A,TRUE,"general"}</definedName>
    <definedName name="___i8" localSheetId="7" hidden="1">{"via1",#N/A,TRUE,"general";"via2",#N/A,TRUE,"general";"via3",#N/A,TRUE,"general"}</definedName>
    <definedName name="___i8" localSheetId="8" hidden="1">{"via1",#N/A,TRUE,"general";"via2",#N/A,TRUE,"general";"via3",#N/A,TRUE,"general"}</definedName>
    <definedName name="___i8" localSheetId="31" hidden="1">{"via1",#N/A,TRUE,"general";"via2",#N/A,TRUE,"general";"via3",#N/A,TRUE,"general"}</definedName>
    <definedName name="___i8" localSheetId="30" hidden="1">{"via1",#N/A,TRUE,"general";"via2",#N/A,TRUE,"general";"via3",#N/A,TRUE,"general"}</definedName>
    <definedName name="___i8" localSheetId="15" hidden="1">{"via1",#N/A,TRUE,"general";"via2",#N/A,TRUE,"general";"via3",#N/A,TRUE,"general"}</definedName>
    <definedName name="___i8" hidden="1">{"via1",#N/A,TRUE,"general";"via2",#N/A,TRUE,"general";"via3",#N/A,TRUE,"general"}</definedName>
    <definedName name="___i9" localSheetId="32" hidden="1">{"TAB1",#N/A,TRUE,"GENERAL";"TAB2",#N/A,TRUE,"GENERAL";"TAB3",#N/A,TRUE,"GENERAL";"TAB4",#N/A,TRUE,"GENERAL";"TAB5",#N/A,TRUE,"GENERAL"}</definedName>
    <definedName name="___i9" localSheetId="3" hidden="1">{"TAB1",#N/A,TRUE,"GENERAL";"TAB2",#N/A,TRUE,"GENERAL";"TAB3",#N/A,TRUE,"GENERAL";"TAB4",#N/A,TRUE,"GENERAL";"TAB5",#N/A,TRUE,"GENERAL"}</definedName>
    <definedName name="___i9" localSheetId="26" hidden="1">{"TAB1",#N/A,TRUE,"GENERAL";"TAB2",#N/A,TRUE,"GENERAL";"TAB3",#N/A,TRUE,"GENERAL";"TAB4",#N/A,TRUE,"GENERAL";"TAB5",#N/A,TRUE,"GENERAL"}</definedName>
    <definedName name="___i9" localSheetId="24" hidden="1">{"TAB1",#N/A,TRUE,"GENERAL";"TAB2",#N/A,TRUE,"GENERAL";"TAB3",#N/A,TRUE,"GENERAL";"TAB4",#N/A,TRUE,"GENERAL";"TAB5",#N/A,TRUE,"GENERAL"}</definedName>
    <definedName name="___i9" localSheetId="10" hidden="1">{"TAB1",#N/A,TRUE,"GENERAL";"TAB2",#N/A,TRUE,"GENERAL";"TAB3",#N/A,TRUE,"GENERAL";"TAB4",#N/A,TRUE,"GENERAL";"TAB5",#N/A,TRUE,"GENERAL"}</definedName>
    <definedName name="___i9" localSheetId="4" hidden="1">{"TAB1",#N/A,TRUE,"GENERAL";"TAB2",#N/A,TRUE,"GENERAL";"TAB3",#N/A,TRUE,"GENERAL";"TAB4",#N/A,TRUE,"GENERAL";"TAB5",#N/A,TRUE,"GENERAL"}</definedName>
    <definedName name="___i9" localSheetId="38" hidden="1">{"TAB1",#N/A,TRUE,"GENERAL";"TAB2",#N/A,TRUE,"GENERAL";"TAB3",#N/A,TRUE,"GENERAL";"TAB4",#N/A,TRUE,"GENERAL";"TAB5",#N/A,TRUE,"GENERAL"}</definedName>
    <definedName name="___i9" localSheetId="37" hidden="1">{"TAB1",#N/A,TRUE,"GENERAL";"TAB2",#N/A,TRUE,"GENERAL";"TAB3",#N/A,TRUE,"GENERAL";"TAB4",#N/A,TRUE,"GENERAL";"TAB5",#N/A,TRUE,"GENERAL"}</definedName>
    <definedName name="___i9" localSheetId="23" hidden="1">{"TAB1",#N/A,TRUE,"GENERAL";"TAB2",#N/A,TRUE,"GENERAL";"TAB3",#N/A,TRUE,"GENERAL";"TAB4",#N/A,TRUE,"GENERAL";"TAB5",#N/A,TRUE,"GENERAL"}</definedName>
    <definedName name="___i9" localSheetId="16" hidden="1">{"TAB1",#N/A,TRUE,"GENERAL";"TAB2",#N/A,TRUE,"GENERAL";"TAB3",#N/A,TRUE,"GENERAL";"TAB4",#N/A,TRUE,"GENERAL";"TAB5",#N/A,TRUE,"GENERAL"}</definedName>
    <definedName name="___i9" localSheetId="27" hidden="1">{"TAB1",#N/A,TRUE,"GENERAL";"TAB2",#N/A,TRUE,"GENERAL";"TAB3",#N/A,TRUE,"GENERAL";"TAB4",#N/A,TRUE,"GENERAL";"TAB5",#N/A,TRUE,"GENERAL"}</definedName>
    <definedName name="___i9" localSheetId="18" hidden="1">{"TAB1",#N/A,TRUE,"GENERAL";"TAB2",#N/A,TRUE,"GENERAL";"TAB3",#N/A,TRUE,"GENERAL";"TAB4",#N/A,TRUE,"GENERAL";"TAB5",#N/A,TRUE,"GENERAL"}</definedName>
    <definedName name="___i9" localSheetId="17" hidden="1">{"TAB1",#N/A,TRUE,"GENERAL";"TAB2",#N/A,TRUE,"GENERAL";"TAB3",#N/A,TRUE,"GENERAL";"TAB4",#N/A,TRUE,"GENERAL";"TAB5",#N/A,TRUE,"GENERAL"}</definedName>
    <definedName name="___i9" localSheetId="25" hidden="1">{"TAB1",#N/A,TRUE,"GENERAL";"TAB2",#N/A,TRUE,"GENERAL";"TAB3",#N/A,TRUE,"GENERAL";"TAB4",#N/A,TRUE,"GENERAL";"TAB5",#N/A,TRUE,"GENERAL"}</definedName>
    <definedName name="___i9" localSheetId="49" hidden="1">{"TAB1",#N/A,TRUE,"GENERAL";"TAB2",#N/A,TRUE,"GENERAL";"TAB3",#N/A,TRUE,"GENERAL";"TAB4",#N/A,TRUE,"GENERAL";"TAB5",#N/A,TRUE,"GENERAL"}</definedName>
    <definedName name="___i9" localSheetId="34" hidden="1">{"TAB1",#N/A,TRUE,"GENERAL";"TAB2",#N/A,TRUE,"GENERAL";"TAB3",#N/A,TRUE,"GENERAL";"TAB4",#N/A,TRUE,"GENERAL";"TAB5",#N/A,TRUE,"GENERAL"}</definedName>
    <definedName name="___i9" localSheetId="12" hidden="1">{"TAB1",#N/A,TRUE,"GENERAL";"TAB2",#N/A,TRUE,"GENERAL";"TAB3",#N/A,TRUE,"GENERAL";"TAB4",#N/A,TRUE,"GENERAL";"TAB5",#N/A,TRUE,"GENERAL"}</definedName>
    <definedName name="___i9" localSheetId="13" hidden="1">{"TAB1",#N/A,TRUE,"GENERAL";"TAB2",#N/A,TRUE,"GENERAL";"TAB3",#N/A,TRUE,"GENERAL";"TAB4",#N/A,TRUE,"GENERAL";"TAB5",#N/A,TRUE,"GENERAL"}</definedName>
    <definedName name="___i9" localSheetId="14" hidden="1">{"TAB1",#N/A,TRUE,"GENERAL";"TAB2",#N/A,TRUE,"GENERAL";"TAB3",#N/A,TRUE,"GENERAL";"TAB4",#N/A,TRUE,"GENERAL";"TAB5",#N/A,TRUE,"GENERAL"}</definedName>
    <definedName name="___i9" localSheetId="5" hidden="1">{"TAB1",#N/A,TRUE,"GENERAL";"TAB2",#N/A,TRUE,"GENERAL";"TAB3",#N/A,TRUE,"GENERAL";"TAB4",#N/A,TRUE,"GENERAL";"TAB5",#N/A,TRUE,"GENERAL"}</definedName>
    <definedName name="___i9" localSheetId="6" hidden="1">{"TAB1",#N/A,TRUE,"GENERAL";"TAB2",#N/A,TRUE,"GENERAL";"TAB3",#N/A,TRUE,"GENERAL";"TAB4",#N/A,TRUE,"GENERAL";"TAB5",#N/A,TRUE,"GENERAL"}</definedName>
    <definedName name="___i9" localSheetId="7" hidden="1">{"TAB1",#N/A,TRUE,"GENERAL";"TAB2",#N/A,TRUE,"GENERAL";"TAB3",#N/A,TRUE,"GENERAL";"TAB4",#N/A,TRUE,"GENERAL";"TAB5",#N/A,TRUE,"GENERAL"}</definedName>
    <definedName name="___i9" localSheetId="8" hidden="1">{"TAB1",#N/A,TRUE,"GENERAL";"TAB2",#N/A,TRUE,"GENERAL";"TAB3",#N/A,TRUE,"GENERAL";"TAB4",#N/A,TRUE,"GENERAL";"TAB5",#N/A,TRUE,"GENERAL"}</definedName>
    <definedName name="___i9" localSheetId="31" hidden="1">{"TAB1",#N/A,TRUE,"GENERAL";"TAB2",#N/A,TRUE,"GENERAL";"TAB3",#N/A,TRUE,"GENERAL";"TAB4",#N/A,TRUE,"GENERAL";"TAB5",#N/A,TRUE,"GENERAL"}</definedName>
    <definedName name="___i9" localSheetId="30" hidden="1">{"TAB1",#N/A,TRUE,"GENERAL";"TAB2",#N/A,TRUE,"GENERAL";"TAB3",#N/A,TRUE,"GENERAL";"TAB4",#N/A,TRUE,"GENERAL";"TAB5",#N/A,TRUE,"GENERAL"}</definedName>
    <definedName name="___i9" localSheetId="15" hidden="1">{"TAB1",#N/A,TRUE,"GENERAL";"TAB2",#N/A,TRUE,"GENERAL";"TAB3",#N/A,TRUE,"GENERAL";"TAB4",#N/A,TRUE,"GENERAL";"TAB5",#N/A,TRUE,"GENERAL"}</definedName>
    <definedName name="___i9" hidden="1">{"TAB1",#N/A,TRUE,"GENERAL";"TAB2",#N/A,TRUE,"GENERAL";"TAB3",#N/A,TRUE,"GENERAL";"TAB4",#N/A,TRUE,"GENERAL";"TAB5",#N/A,TRUE,"GENERAL"}</definedName>
    <definedName name="___k3" localSheetId="32" hidden="1">{"TAB1",#N/A,TRUE,"GENERAL";"TAB2",#N/A,TRUE,"GENERAL";"TAB3",#N/A,TRUE,"GENERAL";"TAB4",#N/A,TRUE,"GENERAL";"TAB5",#N/A,TRUE,"GENERAL"}</definedName>
    <definedName name="___k3" localSheetId="3" hidden="1">{"TAB1",#N/A,TRUE,"GENERAL";"TAB2",#N/A,TRUE,"GENERAL";"TAB3",#N/A,TRUE,"GENERAL";"TAB4",#N/A,TRUE,"GENERAL";"TAB5",#N/A,TRUE,"GENERAL"}</definedName>
    <definedName name="___k3" localSheetId="26" hidden="1">{"TAB1",#N/A,TRUE,"GENERAL";"TAB2",#N/A,TRUE,"GENERAL";"TAB3",#N/A,TRUE,"GENERAL";"TAB4",#N/A,TRUE,"GENERAL";"TAB5",#N/A,TRUE,"GENERAL"}</definedName>
    <definedName name="___k3" localSheetId="24" hidden="1">{"TAB1",#N/A,TRUE,"GENERAL";"TAB2",#N/A,TRUE,"GENERAL";"TAB3",#N/A,TRUE,"GENERAL";"TAB4",#N/A,TRUE,"GENERAL";"TAB5",#N/A,TRUE,"GENERAL"}</definedName>
    <definedName name="___k3" localSheetId="10" hidden="1">{"TAB1",#N/A,TRUE,"GENERAL";"TAB2",#N/A,TRUE,"GENERAL";"TAB3",#N/A,TRUE,"GENERAL";"TAB4",#N/A,TRUE,"GENERAL";"TAB5",#N/A,TRUE,"GENERAL"}</definedName>
    <definedName name="___k3" localSheetId="4" hidden="1">{"TAB1",#N/A,TRUE,"GENERAL";"TAB2",#N/A,TRUE,"GENERAL";"TAB3",#N/A,TRUE,"GENERAL";"TAB4",#N/A,TRUE,"GENERAL";"TAB5",#N/A,TRUE,"GENERAL"}</definedName>
    <definedName name="___k3" localSheetId="38" hidden="1">{"TAB1",#N/A,TRUE,"GENERAL";"TAB2",#N/A,TRUE,"GENERAL";"TAB3",#N/A,TRUE,"GENERAL";"TAB4",#N/A,TRUE,"GENERAL";"TAB5",#N/A,TRUE,"GENERAL"}</definedName>
    <definedName name="___k3" localSheetId="37" hidden="1">{"TAB1",#N/A,TRUE,"GENERAL";"TAB2",#N/A,TRUE,"GENERAL";"TAB3",#N/A,TRUE,"GENERAL";"TAB4",#N/A,TRUE,"GENERAL";"TAB5",#N/A,TRUE,"GENERAL"}</definedName>
    <definedName name="___k3" localSheetId="23" hidden="1">{"TAB1",#N/A,TRUE,"GENERAL";"TAB2",#N/A,TRUE,"GENERAL";"TAB3",#N/A,TRUE,"GENERAL";"TAB4",#N/A,TRUE,"GENERAL";"TAB5",#N/A,TRUE,"GENERAL"}</definedName>
    <definedName name="___k3" localSheetId="16" hidden="1">{"TAB1",#N/A,TRUE,"GENERAL";"TAB2",#N/A,TRUE,"GENERAL";"TAB3",#N/A,TRUE,"GENERAL";"TAB4",#N/A,TRUE,"GENERAL";"TAB5",#N/A,TRUE,"GENERAL"}</definedName>
    <definedName name="___k3" localSheetId="27" hidden="1">{"TAB1",#N/A,TRUE,"GENERAL";"TAB2",#N/A,TRUE,"GENERAL";"TAB3",#N/A,TRUE,"GENERAL";"TAB4",#N/A,TRUE,"GENERAL";"TAB5",#N/A,TRUE,"GENERAL"}</definedName>
    <definedName name="___k3" localSheetId="18" hidden="1">{"TAB1",#N/A,TRUE,"GENERAL";"TAB2",#N/A,TRUE,"GENERAL";"TAB3",#N/A,TRUE,"GENERAL";"TAB4",#N/A,TRUE,"GENERAL";"TAB5",#N/A,TRUE,"GENERAL"}</definedName>
    <definedName name="___k3" localSheetId="17" hidden="1">{"TAB1",#N/A,TRUE,"GENERAL";"TAB2",#N/A,TRUE,"GENERAL";"TAB3",#N/A,TRUE,"GENERAL";"TAB4",#N/A,TRUE,"GENERAL";"TAB5",#N/A,TRUE,"GENERAL"}</definedName>
    <definedName name="___k3" localSheetId="25" hidden="1">{"TAB1",#N/A,TRUE,"GENERAL";"TAB2",#N/A,TRUE,"GENERAL";"TAB3",#N/A,TRUE,"GENERAL";"TAB4",#N/A,TRUE,"GENERAL";"TAB5",#N/A,TRUE,"GENERAL"}</definedName>
    <definedName name="___k3" localSheetId="49" hidden="1">{"TAB1",#N/A,TRUE,"GENERAL";"TAB2",#N/A,TRUE,"GENERAL";"TAB3",#N/A,TRUE,"GENERAL";"TAB4",#N/A,TRUE,"GENERAL";"TAB5",#N/A,TRUE,"GENERAL"}</definedName>
    <definedName name="___k3" localSheetId="34" hidden="1">{"TAB1",#N/A,TRUE,"GENERAL";"TAB2",#N/A,TRUE,"GENERAL";"TAB3",#N/A,TRUE,"GENERAL";"TAB4",#N/A,TRUE,"GENERAL";"TAB5",#N/A,TRUE,"GENERAL"}</definedName>
    <definedName name="___k3" localSheetId="12" hidden="1">{"TAB1",#N/A,TRUE,"GENERAL";"TAB2",#N/A,TRUE,"GENERAL";"TAB3",#N/A,TRUE,"GENERAL";"TAB4",#N/A,TRUE,"GENERAL";"TAB5",#N/A,TRUE,"GENERAL"}</definedName>
    <definedName name="___k3" localSheetId="13" hidden="1">{"TAB1",#N/A,TRUE,"GENERAL";"TAB2",#N/A,TRUE,"GENERAL";"TAB3",#N/A,TRUE,"GENERAL";"TAB4",#N/A,TRUE,"GENERAL";"TAB5",#N/A,TRUE,"GENERAL"}</definedName>
    <definedName name="___k3" localSheetId="14" hidden="1">{"TAB1",#N/A,TRUE,"GENERAL";"TAB2",#N/A,TRUE,"GENERAL";"TAB3",#N/A,TRUE,"GENERAL";"TAB4",#N/A,TRUE,"GENERAL";"TAB5",#N/A,TRUE,"GENERAL"}</definedName>
    <definedName name="___k3" localSheetId="5" hidden="1">{"TAB1",#N/A,TRUE,"GENERAL";"TAB2",#N/A,TRUE,"GENERAL";"TAB3",#N/A,TRUE,"GENERAL";"TAB4",#N/A,TRUE,"GENERAL";"TAB5",#N/A,TRUE,"GENERAL"}</definedName>
    <definedName name="___k3" localSheetId="6" hidden="1">{"TAB1",#N/A,TRUE,"GENERAL";"TAB2",#N/A,TRUE,"GENERAL";"TAB3",#N/A,TRUE,"GENERAL";"TAB4",#N/A,TRUE,"GENERAL";"TAB5",#N/A,TRUE,"GENERAL"}</definedName>
    <definedName name="___k3" localSheetId="7" hidden="1">{"TAB1",#N/A,TRUE,"GENERAL";"TAB2",#N/A,TRUE,"GENERAL";"TAB3",#N/A,TRUE,"GENERAL";"TAB4",#N/A,TRUE,"GENERAL";"TAB5",#N/A,TRUE,"GENERAL"}</definedName>
    <definedName name="___k3" localSheetId="8" hidden="1">{"TAB1",#N/A,TRUE,"GENERAL";"TAB2",#N/A,TRUE,"GENERAL";"TAB3",#N/A,TRUE,"GENERAL";"TAB4",#N/A,TRUE,"GENERAL";"TAB5",#N/A,TRUE,"GENERAL"}</definedName>
    <definedName name="___k3" localSheetId="31" hidden="1">{"TAB1",#N/A,TRUE,"GENERAL";"TAB2",#N/A,TRUE,"GENERAL";"TAB3",#N/A,TRUE,"GENERAL";"TAB4",#N/A,TRUE,"GENERAL";"TAB5",#N/A,TRUE,"GENERAL"}</definedName>
    <definedName name="___k3" localSheetId="30" hidden="1">{"TAB1",#N/A,TRUE,"GENERAL";"TAB2",#N/A,TRUE,"GENERAL";"TAB3",#N/A,TRUE,"GENERAL";"TAB4",#N/A,TRUE,"GENERAL";"TAB5",#N/A,TRUE,"GENERAL"}</definedName>
    <definedName name="___k3" localSheetId="15" hidden="1">{"TAB1",#N/A,TRUE,"GENERAL";"TAB2",#N/A,TRUE,"GENERAL";"TAB3",#N/A,TRUE,"GENERAL";"TAB4",#N/A,TRUE,"GENERAL";"TAB5",#N/A,TRUE,"GENERAL"}</definedName>
    <definedName name="___k3" hidden="1">{"TAB1",#N/A,TRUE,"GENERAL";"TAB2",#N/A,TRUE,"GENERAL";"TAB3",#N/A,TRUE,"GENERAL";"TAB4",#N/A,TRUE,"GENERAL";"TAB5",#N/A,TRUE,"GENERAL"}</definedName>
    <definedName name="___k4" localSheetId="32" hidden="1">{"via1",#N/A,TRUE,"general";"via2",#N/A,TRUE,"general";"via3",#N/A,TRUE,"general"}</definedName>
    <definedName name="___k4" localSheetId="3" hidden="1">{"via1",#N/A,TRUE,"general";"via2",#N/A,TRUE,"general";"via3",#N/A,TRUE,"general"}</definedName>
    <definedName name="___k4" localSheetId="26" hidden="1">{"via1",#N/A,TRUE,"general";"via2",#N/A,TRUE,"general";"via3",#N/A,TRUE,"general"}</definedName>
    <definedName name="___k4" localSheetId="24" hidden="1">{"via1",#N/A,TRUE,"general";"via2",#N/A,TRUE,"general";"via3",#N/A,TRUE,"general"}</definedName>
    <definedName name="___k4" localSheetId="10" hidden="1">{"via1",#N/A,TRUE,"general";"via2",#N/A,TRUE,"general";"via3",#N/A,TRUE,"general"}</definedName>
    <definedName name="___k4" localSheetId="4" hidden="1">{"via1",#N/A,TRUE,"general";"via2",#N/A,TRUE,"general";"via3",#N/A,TRUE,"general"}</definedName>
    <definedName name="___k4" localSheetId="38" hidden="1">{"via1",#N/A,TRUE,"general";"via2",#N/A,TRUE,"general";"via3",#N/A,TRUE,"general"}</definedName>
    <definedName name="___k4" localSheetId="37" hidden="1">{"via1",#N/A,TRUE,"general";"via2",#N/A,TRUE,"general";"via3",#N/A,TRUE,"general"}</definedName>
    <definedName name="___k4" localSheetId="23" hidden="1">{"via1",#N/A,TRUE,"general";"via2",#N/A,TRUE,"general";"via3",#N/A,TRUE,"general"}</definedName>
    <definedName name="___k4" localSheetId="16" hidden="1">{"via1",#N/A,TRUE,"general";"via2",#N/A,TRUE,"general";"via3",#N/A,TRUE,"general"}</definedName>
    <definedName name="___k4" localSheetId="27" hidden="1">{"via1",#N/A,TRUE,"general";"via2",#N/A,TRUE,"general";"via3",#N/A,TRUE,"general"}</definedName>
    <definedName name="___k4" localSheetId="18" hidden="1">{"via1",#N/A,TRUE,"general";"via2",#N/A,TRUE,"general";"via3",#N/A,TRUE,"general"}</definedName>
    <definedName name="___k4" localSheetId="17" hidden="1">{"via1",#N/A,TRUE,"general";"via2",#N/A,TRUE,"general";"via3",#N/A,TRUE,"general"}</definedName>
    <definedName name="___k4" localSheetId="25" hidden="1">{"via1",#N/A,TRUE,"general";"via2",#N/A,TRUE,"general";"via3",#N/A,TRUE,"general"}</definedName>
    <definedName name="___k4" localSheetId="49" hidden="1">{"via1",#N/A,TRUE,"general";"via2",#N/A,TRUE,"general";"via3",#N/A,TRUE,"general"}</definedName>
    <definedName name="___k4" localSheetId="34" hidden="1">{"via1",#N/A,TRUE,"general";"via2",#N/A,TRUE,"general";"via3",#N/A,TRUE,"general"}</definedName>
    <definedName name="___k4" localSheetId="12" hidden="1">{"via1",#N/A,TRUE,"general";"via2",#N/A,TRUE,"general";"via3",#N/A,TRUE,"general"}</definedName>
    <definedName name="___k4" localSheetId="13" hidden="1">{"via1",#N/A,TRUE,"general";"via2",#N/A,TRUE,"general";"via3",#N/A,TRUE,"general"}</definedName>
    <definedName name="___k4" localSheetId="14" hidden="1">{"via1",#N/A,TRUE,"general";"via2",#N/A,TRUE,"general";"via3",#N/A,TRUE,"general"}</definedName>
    <definedName name="___k4" localSheetId="5" hidden="1">{"via1",#N/A,TRUE,"general";"via2",#N/A,TRUE,"general";"via3",#N/A,TRUE,"general"}</definedName>
    <definedName name="___k4" localSheetId="6" hidden="1">{"via1",#N/A,TRUE,"general";"via2",#N/A,TRUE,"general";"via3",#N/A,TRUE,"general"}</definedName>
    <definedName name="___k4" localSheetId="7" hidden="1">{"via1",#N/A,TRUE,"general";"via2",#N/A,TRUE,"general";"via3",#N/A,TRUE,"general"}</definedName>
    <definedName name="___k4" localSheetId="8" hidden="1">{"via1",#N/A,TRUE,"general";"via2",#N/A,TRUE,"general";"via3",#N/A,TRUE,"general"}</definedName>
    <definedName name="___k4" localSheetId="31" hidden="1">{"via1",#N/A,TRUE,"general";"via2",#N/A,TRUE,"general";"via3",#N/A,TRUE,"general"}</definedName>
    <definedName name="___k4" localSheetId="30" hidden="1">{"via1",#N/A,TRUE,"general";"via2",#N/A,TRUE,"general";"via3",#N/A,TRUE,"general"}</definedName>
    <definedName name="___k4" localSheetId="15" hidden="1">{"via1",#N/A,TRUE,"general";"via2",#N/A,TRUE,"general";"via3",#N/A,TRUE,"general"}</definedName>
    <definedName name="___k4" hidden="1">{"via1",#N/A,TRUE,"general";"via2",#N/A,TRUE,"general";"via3",#N/A,TRUE,"general"}</definedName>
    <definedName name="___k5" localSheetId="32" hidden="1">{"via1",#N/A,TRUE,"general";"via2",#N/A,TRUE,"general";"via3",#N/A,TRUE,"general"}</definedName>
    <definedName name="___k5" localSheetId="3" hidden="1">{"via1",#N/A,TRUE,"general";"via2",#N/A,TRUE,"general";"via3",#N/A,TRUE,"general"}</definedName>
    <definedName name="___k5" localSheetId="26" hidden="1">{"via1",#N/A,TRUE,"general";"via2",#N/A,TRUE,"general";"via3",#N/A,TRUE,"general"}</definedName>
    <definedName name="___k5" localSheetId="24" hidden="1">{"via1",#N/A,TRUE,"general";"via2",#N/A,TRUE,"general";"via3",#N/A,TRUE,"general"}</definedName>
    <definedName name="___k5" localSheetId="10" hidden="1">{"via1",#N/A,TRUE,"general";"via2",#N/A,TRUE,"general";"via3",#N/A,TRUE,"general"}</definedName>
    <definedName name="___k5" localSheetId="4" hidden="1">{"via1",#N/A,TRUE,"general";"via2",#N/A,TRUE,"general";"via3",#N/A,TRUE,"general"}</definedName>
    <definedName name="___k5" localSheetId="38" hidden="1">{"via1",#N/A,TRUE,"general";"via2",#N/A,TRUE,"general";"via3",#N/A,TRUE,"general"}</definedName>
    <definedName name="___k5" localSheetId="37" hidden="1">{"via1",#N/A,TRUE,"general";"via2",#N/A,TRUE,"general";"via3",#N/A,TRUE,"general"}</definedName>
    <definedName name="___k5" localSheetId="23" hidden="1">{"via1",#N/A,TRUE,"general";"via2",#N/A,TRUE,"general";"via3",#N/A,TRUE,"general"}</definedName>
    <definedName name="___k5" localSheetId="16" hidden="1">{"via1",#N/A,TRUE,"general";"via2",#N/A,TRUE,"general";"via3",#N/A,TRUE,"general"}</definedName>
    <definedName name="___k5" localSheetId="27" hidden="1">{"via1",#N/A,TRUE,"general";"via2",#N/A,TRUE,"general";"via3",#N/A,TRUE,"general"}</definedName>
    <definedName name="___k5" localSheetId="18" hidden="1">{"via1",#N/A,TRUE,"general";"via2",#N/A,TRUE,"general";"via3",#N/A,TRUE,"general"}</definedName>
    <definedName name="___k5" localSheetId="17" hidden="1">{"via1",#N/A,TRUE,"general";"via2",#N/A,TRUE,"general";"via3",#N/A,TRUE,"general"}</definedName>
    <definedName name="___k5" localSheetId="25" hidden="1">{"via1",#N/A,TRUE,"general";"via2",#N/A,TRUE,"general";"via3",#N/A,TRUE,"general"}</definedName>
    <definedName name="___k5" localSheetId="49" hidden="1">{"via1",#N/A,TRUE,"general";"via2",#N/A,TRUE,"general";"via3",#N/A,TRUE,"general"}</definedName>
    <definedName name="___k5" localSheetId="34" hidden="1">{"via1",#N/A,TRUE,"general";"via2",#N/A,TRUE,"general";"via3",#N/A,TRUE,"general"}</definedName>
    <definedName name="___k5" localSheetId="12" hidden="1">{"via1",#N/A,TRUE,"general";"via2",#N/A,TRUE,"general";"via3",#N/A,TRUE,"general"}</definedName>
    <definedName name="___k5" localSheetId="13" hidden="1">{"via1",#N/A,TRUE,"general";"via2",#N/A,TRUE,"general";"via3",#N/A,TRUE,"general"}</definedName>
    <definedName name="___k5" localSheetId="14" hidden="1">{"via1",#N/A,TRUE,"general";"via2",#N/A,TRUE,"general";"via3",#N/A,TRUE,"general"}</definedName>
    <definedName name="___k5" localSheetId="5" hidden="1">{"via1",#N/A,TRUE,"general";"via2",#N/A,TRUE,"general";"via3",#N/A,TRUE,"general"}</definedName>
    <definedName name="___k5" localSheetId="6" hidden="1">{"via1",#N/A,TRUE,"general";"via2",#N/A,TRUE,"general";"via3",#N/A,TRUE,"general"}</definedName>
    <definedName name="___k5" localSheetId="7" hidden="1">{"via1",#N/A,TRUE,"general";"via2",#N/A,TRUE,"general";"via3",#N/A,TRUE,"general"}</definedName>
    <definedName name="___k5" localSheetId="8" hidden="1">{"via1",#N/A,TRUE,"general";"via2",#N/A,TRUE,"general";"via3",#N/A,TRUE,"general"}</definedName>
    <definedName name="___k5" localSheetId="31" hidden="1">{"via1",#N/A,TRUE,"general";"via2",#N/A,TRUE,"general";"via3",#N/A,TRUE,"general"}</definedName>
    <definedName name="___k5" localSheetId="30" hidden="1">{"via1",#N/A,TRUE,"general";"via2",#N/A,TRUE,"general";"via3",#N/A,TRUE,"general"}</definedName>
    <definedName name="___k5" localSheetId="15" hidden="1">{"via1",#N/A,TRUE,"general";"via2",#N/A,TRUE,"general";"via3",#N/A,TRUE,"general"}</definedName>
    <definedName name="___k5" hidden="1">{"via1",#N/A,TRUE,"general";"via2",#N/A,TRUE,"general";"via3",#N/A,TRUE,"general"}</definedName>
    <definedName name="___k6" localSheetId="32" hidden="1">{"TAB1",#N/A,TRUE,"GENERAL";"TAB2",#N/A,TRUE,"GENERAL";"TAB3",#N/A,TRUE,"GENERAL";"TAB4",#N/A,TRUE,"GENERAL";"TAB5",#N/A,TRUE,"GENERAL"}</definedName>
    <definedName name="___k6" localSheetId="3" hidden="1">{"TAB1",#N/A,TRUE,"GENERAL";"TAB2",#N/A,TRUE,"GENERAL";"TAB3",#N/A,TRUE,"GENERAL";"TAB4",#N/A,TRUE,"GENERAL";"TAB5",#N/A,TRUE,"GENERAL"}</definedName>
    <definedName name="___k6" localSheetId="26" hidden="1">{"TAB1",#N/A,TRUE,"GENERAL";"TAB2",#N/A,TRUE,"GENERAL";"TAB3",#N/A,TRUE,"GENERAL";"TAB4",#N/A,TRUE,"GENERAL";"TAB5",#N/A,TRUE,"GENERAL"}</definedName>
    <definedName name="___k6" localSheetId="24" hidden="1">{"TAB1",#N/A,TRUE,"GENERAL";"TAB2",#N/A,TRUE,"GENERAL";"TAB3",#N/A,TRUE,"GENERAL";"TAB4",#N/A,TRUE,"GENERAL";"TAB5",#N/A,TRUE,"GENERAL"}</definedName>
    <definedName name="___k6" localSheetId="10" hidden="1">{"TAB1",#N/A,TRUE,"GENERAL";"TAB2",#N/A,TRUE,"GENERAL";"TAB3",#N/A,TRUE,"GENERAL";"TAB4",#N/A,TRUE,"GENERAL";"TAB5",#N/A,TRUE,"GENERAL"}</definedName>
    <definedName name="___k6" localSheetId="4" hidden="1">{"TAB1",#N/A,TRUE,"GENERAL";"TAB2",#N/A,TRUE,"GENERAL";"TAB3",#N/A,TRUE,"GENERAL";"TAB4",#N/A,TRUE,"GENERAL";"TAB5",#N/A,TRUE,"GENERAL"}</definedName>
    <definedName name="___k6" localSheetId="38" hidden="1">{"TAB1",#N/A,TRUE,"GENERAL";"TAB2",#N/A,TRUE,"GENERAL";"TAB3",#N/A,TRUE,"GENERAL";"TAB4",#N/A,TRUE,"GENERAL";"TAB5",#N/A,TRUE,"GENERAL"}</definedName>
    <definedName name="___k6" localSheetId="37" hidden="1">{"TAB1",#N/A,TRUE,"GENERAL";"TAB2",#N/A,TRUE,"GENERAL";"TAB3",#N/A,TRUE,"GENERAL";"TAB4",#N/A,TRUE,"GENERAL";"TAB5",#N/A,TRUE,"GENERAL"}</definedName>
    <definedName name="___k6" localSheetId="23" hidden="1">{"TAB1",#N/A,TRUE,"GENERAL";"TAB2",#N/A,TRUE,"GENERAL";"TAB3",#N/A,TRUE,"GENERAL";"TAB4",#N/A,TRUE,"GENERAL";"TAB5",#N/A,TRUE,"GENERAL"}</definedName>
    <definedName name="___k6" localSheetId="16" hidden="1">{"TAB1",#N/A,TRUE,"GENERAL";"TAB2",#N/A,TRUE,"GENERAL";"TAB3",#N/A,TRUE,"GENERAL";"TAB4",#N/A,TRUE,"GENERAL";"TAB5",#N/A,TRUE,"GENERAL"}</definedName>
    <definedName name="___k6" localSheetId="27" hidden="1">{"TAB1",#N/A,TRUE,"GENERAL";"TAB2",#N/A,TRUE,"GENERAL";"TAB3",#N/A,TRUE,"GENERAL";"TAB4",#N/A,TRUE,"GENERAL";"TAB5",#N/A,TRUE,"GENERAL"}</definedName>
    <definedName name="___k6" localSheetId="18" hidden="1">{"TAB1",#N/A,TRUE,"GENERAL";"TAB2",#N/A,TRUE,"GENERAL";"TAB3",#N/A,TRUE,"GENERAL";"TAB4",#N/A,TRUE,"GENERAL";"TAB5",#N/A,TRUE,"GENERAL"}</definedName>
    <definedName name="___k6" localSheetId="17" hidden="1">{"TAB1",#N/A,TRUE,"GENERAL";"TAB2",#N/A,TRUE,"GENERAL";"TAB3",#N/A,TRUE,"GENERAL";"TAB4",#N/A,TRUE,"GENERAL";"TAB5",#N/A,TRUE,"GENERAL"}</definedName>
    <definedName name="___k6" localSheetId="25" hidden="1">{"TAB1",#N/A,TRUE,"GENERAL";"TAB2",#N/A,TRUE,"GENERAL";"TAB3",#N/A,TRUE,"GENERAL";"TAB4",#N/A,TRUE,"GENERAL";"TAB5",#N/A,TRUE,"GENERAL"}</definedName>
    <definedName name="___k6" localSheetId="49" hidden="1">{"TAB1",#N/A,TRUE,"GENERAL";"TAB2",#N/A,TRUE,"GENERAL";"TAB3",#N/A,TRUE,"GENERAL";"TAB4",#N/A,TRUE,"GENERAL";"TAB5",#N/A,TRUE,"GENERAL"}</definedName>
    <definedName name="___k6" localSheetId="34" hidden="1">{"TAB1",#N/A,TRUE,"GENERAL";"TAB2",#N/A,TRUE,"GENERAL";"TAB3",#N/A,TRUE,"GENERAL";"TAB4",#N/A,TRUE,"GENERAL";"TAB5",#N/A,TRUE,"GENERAL"}</definedName>
    <definedName name="___k6" localSheetId="12" hidden="1">{"TAB1",#N/A,TRUE,"GENERAL";"TAB2",#N/A,TRUE,"GENERAL";"TAB3",#N/A,TRUE,"GENERAL";"TAB4",#N/A,TRUE,"GENERAL";"TAB5",#N/A,TRUE,"GENERAL"}</definedName>
    <definedName name="___k6" localSheetId="13" hidden="1">{"TAB1",#N/A,TRUE,"GENERAL";"TAB2",#N/A,TRUE,"GENERAL";"TAB3",#N/A,TRUE,"GENERAL";"TAB4",#N/A,TRUE,"GENERAL";"TAB5",#N/A,TRUE,"GENERAL"}</definedName>
    <definedName name="___k6" localSheetId="14" hidden="1">{"TAB1",#N/A,TRUE,"GENERAL";"TAB2",#N/A,TRUE,"GENERAL";"TAB3",#N/A,TRUE,"GENERAL";"TAB4",#N/A,TRUE,"GENERAL";"TAB5",#N/A,TRUE,"GENERAL"}</definedName>
    <definedName name="___k6" localSheetId="5" hidden="1">{"TAB1",#N/A,TRUE,"GENERAL";"TAB2",#N/A,TRUE,"GENERAL";"TAB3",#N/A,TRUE,"GENERAL";"TAB4",#N/A,TRUE,"GENERAL";"TAB5",#N/A,TRUE,"GENERAL"}</definedName>
    <definedName name="___k6" localSheetId="6" hidden="1">{"TAB1",#N/A,TRUE,"GENERAL";"TAB2",#N/A,TRUE,"GENERAL";"TAB3",#N/A,TRUE,"GENERAL";"TAB4",#N/A,TRUE,"GENERAL";"TAB5",#N/A,TRUE,"GENERAL"}</definedName>
    <definedName name="___k6" localSheetId="7" hidden="1">{"TAB1",#N/A,TRUE,"GENERAL";"TAB2",#N/A,TRUE,"GENERAL";"TAB3",#N/A,TRUE,"GENERAL";"TAB4",#N/A,TRUE,"GENERAL";"TAB5",#N/A,TRUE,"GENERAL"}</definedName>
    <definedName name="___k6" localSheetId="8" hidden="1">{"TAB1",#N/A,TRUE,"GENERAL";"TAB2",#N/A,TRUE,"GENERAL";"TAB3",#N/A,TRUE,"GENERAL";"TAB4",#N/A,TRUE,"GENERAL";"TAB5",#N/A,TRUE,"GENERAL"}</definedName>
    <definedName name="___k6" localSheetId="31" hidden="1">{"TAB1",#N/A,TRUE,"GENERAL";"TAB2",#N/A,TRUE,"GENERAL";"TAB3",#N/A,TRUE,"GENERAL";"TAB4",#N/A,TRUE,"GENERAL";"TAB5",#N/A,TRUE,"GENERAL"}</definedName>
    <definedName name="___k6" localSheetId="30" hidden="1">{"TAB1",#N/A,TRUE,"GENERAL";"TAB2",#N/A,TRUE,"GENERAL";"TAB3",#N/A,TRUE,"GENERAL";"TAB4",#N/A,TRUE,"GENERAL";"TAB5",#N/A,TRUE,"GENERAL"}</definedName>
    <definedName name="___k6" localSheetId="15" hidden="1">{"TAB1",#N/A,TRUE,"GENERAL";"TAB2",#N/A,TRUE,"GENERAL";"TAB3",#N/A,TRUE,"GENERAL";"TAB4",#N/A,TRUE,"GENERAL";"TAB5",#N/A,TRUE,"GENERAL"}</definedName>
    <definedName name="___k6" hidden="1">{"TAB1",#N/A,TRUE,"GENERAL";"TAB2",#N/A,TRUE,"GENERAL";"TAB3",#N/A,TRUE,"GENERAL";"TAB4",#N/A,TRUE,"GENERAL";"TAB5",#N/A,TRUE,"GENERAL"}</definedName>
    <definedName name="___k7" localSheetId="32" hidden="1">{"via1",#N/A,TRUE,"general";"via2",#N/A,TRUE,"general";"via3",#N/A,TRUE,"general"}</definedName>
    <definedName name="___k7" localSheetId="3" hidden="1">{"via1",#N/A,TRUE,"general";"via2",#N/A,TRUE,"general";"via3",#N/A,TRUE,"general"}</definedName>
    <definedName name="___k7" localSheetId="26" hidden="1">{"via1",#N/A,TRUE,"general";"via2",#N/A,TRUE,"general";"via3",#N/A,TRUE,"general"}</definedName>
    <definedName name="___k7" localSheetId="24" hidden="1">{"via1",#N/A,TRUE,"general";"via2",#N/A,TRUE,"general";"via3",#N/A,TRUE,"general"}</definedName>
    <definedName name="___k7" localSheetId="10" hidden="1">{"via1",#N/A,TRUE,"general";"via2",#N/A,TRUE,"general";"via3",#N/A,TRUE,"general"}</definedName>
    <definedName name="___k7" localSheetId="4" hidden="1">{"via1",#N/A,TRUE,"general";"via2",#N/A,TRUE,"general";"via3",#N/A,TRUE,"general"}</definedName>
    <definedName name="___k7" localSheetId="38" hidden="1">{"via1",#N/A,TRUE,"general";"via2",#N/A,TRUE,"general";"via3",#N/A,TRUE,"general"}</definedName>
    <definedName name="___k7" localSheetId="37" hidden="1">{"via1",#N/A,TRUE,"general";"via2",#N/A,TRUE,"general";"via3",#N/A,TRUE,"general"}</definedName>
    <definedName name="___k7" localSheetId="23" hidden="1">{"via1",#N/A,TRUE,"general";"via2",#N/A,TRUE,"general";"via3",#N/A,TRUE,"general"}</definedName>
    <definedName name="___k7" localSheetId="16" hidden="1">{"via1",#N/A,TRUE,"general";"via2",#N/A,TRUE,"general";"via3",#N/A,TRUE,"general"}</definedName>
    <definedName name="___k7" localSheetId="27" hidden="1">{"via1",#N/A,TRUE,"general";"via2",#N/A,TRUE,"general";"via3",#N/A,TRUE,"general"}</definedName>
    <definedName name="___k7" localSheetId="18" hidden="1">{"via1",#N/A,TRUE,"general";"via2",#N/A,TRUE,"general";"via3",#N/A,TRUE,"general"}</definedName>
    <definedName name="___k7" localSheetId="17" hidden="1">{"via1",#N/A,TRUE,"general";"via2",#N/A,TRUE,"general";"via3",#N/A,TRUE,"general"}</definedName>
    <definedName name="___k7" localSheetId="25" hidden="1">{"via1",#N/A,TRUE,"general";"via2",#N/A,TRUE,"general";"via3",#N/A,TRUE,"general"}</definedName>
    <definedName name="___k7" localSheetId="49" hidden="1">{"via1",#N/A,TRUE,"general";"via2",#N/A,TRUE,"general";"via3",#N/A,TRUE,"general"}</definedName>
    <definedName name="___k7" localSheetId="34" hidden="1">{"via1",#N/A,TRUE,"general";"via2",#N/A,TRUE,"general";"via3",#N/A,TRUE,"general"}</definedName>
    <definedName name="___k7" localSheetId="12" hidden="1">{"via1",#N/A,TRUE,"general";"via2",#N/A,TRUE,"general";"via3",#N/A,TRUE,"general"}</definedName>
    <definedName name="___k7" localSheetId="13" hidden="1">{"via1",#N/A,TRUE,"general";"via2",#N/A,TRUE,"general";"via3",#N/A,TRUE,"general"}</definedName>
    <definedName name="___k7" localSheetId="14" hidden="1">{"via1",#N/A,TRUE,"general";"via2",#N/A,TRUE,"general";"via3",#N/A,TRUE,"general"}</definedName>
    <definedName name="___k7" localSheetId="5" hidden="1">{"via1",#N/A,TRUE,"general";"via2",#N/A,TRUE,"general";"via3",#N/A,TRUE,"general"}</definedName>
    <definedName name="___k7" localSheetId="6" hidden="1">{"via1",#N/A,TRUE,"general";"via2",#N/A,TRUE,"general";"via3",#N/A,TRUE,"general"}</definedName>
    <definedName name="___k7" localSheetId="7" hidden="1">{"via1",#N/A,TRUE,"general";"via2",#N/A,TRUE,"general";"via3",#N/A,TRUE,"general"}</definedName>
    <definedName name="___k7" localSheetId="8" hidden="1">{"via1",#N/A,TRUE,"general";"via2",#N/A,TRUE,"general";"via3",#N/A,TRUE,"general"}</definedName>
    <definedName name="___k7" localSheetId="31" hidden="1">{"via1",#N/A,TRUE,"general";"via2",#N/A,TRUE,"general";"via3",#N/A,TRUE,"general"}</definedName>
    <definedName name="___k7" localSheetId="30" hidden="1">{"via1",#N/A,TRUE,"general";"via2",#N/A,TRUE,"general";"via3",#N/A,TRUE,"general"}</definedName>
    <definedName name="___k7" localSheetId="15" hidden="1">{"via1",#N/A,TRUE,"general";"via2",#N/A,TRUE,"general";"via3",#N/A,TRUE,"general"}</definedName>
    <definedName name="___k7" hidden="1">{"via1",#N/A,TRUE,"general";"via2",#N/A,TRUE,"general";"via3",#N/A,TRUE,"general"}</definedName>
    <definedName name="___k8" localSheetId="32" hidden="1">{"via1",#N/A,TRUE,"general";"via2",#N/A,TRUE,"general";"via3",#N/A,TRUE,"general"}</definedName>
    <definedName name="___k8" localSheetId="3" hidden="1">{"via1",#N/A,TRUE,"general";"via2",#N/A,TRUE,"general";"via3",#N/A,TRUE,"general"}</definedName>
    <definedName name="___k8" localSheetId="26" hidden="1">{"via1",#N/A,TRUE,"general";"via2",#N/A,TRUE,"general";"via3",#N/A,TRUE,"general"}</definedName>
    <definedName name="___k8" localSheetId="24" hidden="1">{"via1",#N/A,TRUE,"general";"via2",#N/A,TRUE,"general";"via3",#N/A,TRUE,"general"}</definedName>
    <definedName name="___k8" localSheetId="10" hidden="1">{"via1",#N/A,TRUE,"general";"via2",#N/A,TRUE,"general";"via3",#N/A,TRUE,"general"}</definedName>
    <definedName name="___k8" localSheetId="4" hidden="1">{"via1",#N/A,TRUE,"general";"via2",#N/A,TRUE,"general";"via3",#N/A,TRUE,"general"}</definedName>
    <definedName name="___k8" localSheetId="38" hidden="1">{"via1",#N/A,TRUE,"general";"via2",#N/A,TRUE,"general";"via3",#N/A,TRUE,"general"}</definedName>
    <definedName name="___k8" localSheetId="37" hidden="1">{"via1",#N/A,TRUE,"general";"via2",#N/A,TRUE,"general";"via3",#N/A,TRUE,"general"}</definedName>
    <definedName name="___k8" localSheetId="23" hidden="1">{"via1",#N/A,TRUE,"general";"via2",#N/A,TRUE,"general";"via3",#N/A,TRUE,"general"}</definedName>
    <definedName name="___k8" localSheetId="16" hidden="1">{"via1",#N/A,TRUE,"general";"via2",#N/A,TRUE,"general";"via3",#N/A,TRUE,"general"}</definedName>
    <definedName name="___k8" localSheetId="27" hidden="1">{"via1",#N/A,TRUE,"general";"via2",#N/A,TRUE,"general";"via3",#N/A,TRUE,"general"}</definedName>
    <definedName name="___k8" localSheetId="18" hidden="1">{"via1",#N/A,TRUE,"general";"via2",#N/A,TRUE,"general";"via3",#N/A,TRUE,"general"}</definedName>
    <definedName name="___k8" localSheetId="17" hidden="1">{"via1",#N/A,TRUE,"general";"via2",#N/A,TRUE,"general";"via3",#N/A,TRUE,"general"}</definedName>
    <definedName name="___k8" localSheetId="25" hidden="1">{"via1",#N/A,TRUE,"general";"via2",#N/A,TRUE,"general";"via3",#N/A,TRUE,"general"}</definedName>
    <definedName name="___k8" localSheetId="49" hidden="1">{"via1",#N/A,TRUE,"general";"via2",#N/A,TRUE,"general";"via3",#N/A,TRUE,"general"}</definedName>
    <definedName name="___k8" localSheetId="34" hidden="1">{"via1",#N/A,TRUE,"general";"via2",#N/A,TRUE,"general";"via3",#N/A,TRUE,"general"}</definedName>
    <definedName name="___k8" localSheetId="12" hidden="1">{"via1",#N/A,TRUE,"general";"via2",#N/A,TRUE,"general";"via3",#N/A,TRUE,"general"}</definedName>
    <definedName name="___k8" localSheetId="13" hidden="1">{"via1",#N/A,TRUE,"general";"via2",#N/A,TRUE,"general";"via3",#N/A,TRUE,"general"}</definedName>
    <definedName name="___k8" localSheetId="14" hidden="1">{"via1",#N/A,TRUE,"general";"via2",#N/A,TRUE,"general";"via3",#N/A,TRUE,"general"}</definedName>
    <definedName name="___k8" localSheetId="5" hidden="1">{"via1",#N/A,TRUE,"general";"via2",#N/A,TRUE,"general";"via3",#N/A,TRUE,"general"}</definedName>
    <definedName name="___k8" localSheetId="6" hidden="1">{"via1",#N/A,TRUE,"general";"via2",#N/A,TRUE,"general";"via3",#N/A,TRUE,"general"}</definedName>
    <definedName name="___k8" localSheetId="7" hidden="1">{"via1",#N/A,TRUE,"general";"via2",#N/A,TRUE,"general";"via3",#N/A,TRUE,"general"}</definedName>
    <definedName name="___k8" localSheetId="8" hidden="1">{"via1",#N/A,TRUE,"general";"via2",#N/A,TRUE,"general";"via3",#N/A,TRUE,"general"}</definedName>
    <definedName name="___k8" localSheetId="31" hidden="1">{"via1",#N/A,TRUE,"general";"via2",#N/A,TRUE,"general";"via3",#N/A,TRUE,"general"}</definedName>
    <definedName name="___k8" localSheetId="30" hidden="1">{"via1",#N/A,TRUE,"general";"via2",#N/A,TRUE,"general";"via3",#N/A,TRUE,"general"}</definedName>
    <definedName name="___k8" localSheetId="15" hidden="1">{"via1",#N/A,TRUE,"general";"via2",#N/A,TRUE,"general";"via3",#N/A,TRUE,"general"}</definedName>
    <definedName name="___k8" hidden="1">{"via1",#N/A,TRUE,"general";"via2",#N/A,TRUE,"general";"via3",#N/A,TRUE,"general"}</definedName>
    <definedName name="___k9" localSheetId="32" hidden="1">{"TAB1",#N/A,TRUE,"GENERAL";"TAB2",#N/A,TRUE,"GENERAL";"TAB3",#N/A,TRUE,"GENERAL";"TAB4",#N/A,TRUE,"GENERAL";"TAB5",#N/A,TRUE,"GENERAL"}</definedName>
    <definedName name="___k9" localSheetId="3" hidden="1">{"TAB1",#N/A,TRUE,"GENERAL";"TAB2",#N/A,TRUE,"GENERAL";"TAB3",#N/A,TRUE,"GENERAL";"TAB4",#N/A,TRUE,"GENERAL";"TAB5",#N/A,TRUE,"GENERAL"}</definedName>
    <definedName name="___k9" localSheetId="26" hidden="1">{"TAB1",#N/A,TRUE,"GENERAL";"TAB2",#N/A,TRUE,"GENERAL";"TAB3",#N/A,TRUE,"GENERAL";"TAB4",#N/A,TRUE,"GENERAL";"TAB5",#N/A,TRUE,"GENERAL"}</definedName>
    <definedName name="___k9" localSheetId="24" hidden="1">{"TAB1",#N/A,TRUE,"GENERAL";"TAB2",#N/A,TRUE,"GENERAL";"TAB3",#N/A,TRUE,"GENERAL";"TAB4",#N/A,TRUE,"GENERAL";"TAB5",#N/A,TRUE,"GENERAL"}</definedName>
    <definedName name="___k9" localSheetId="10" hidden="1">{"TAB1",#N/A,TRUE,"GENERAL";"TAB2",#N/A,TRUE,"GENERAL";"TAB3",#N/A,TRUE,"GENERAL";"TAB4",#N/A,TRUE,"GENERAL";"TAB5",#N/A,TRUE,"GENERAL"}</definedName>
    <definedName name="___k9" localSheetId="4" hidden="1">{"TAB1",#N/A,TRUE,"GENERAL";"TAB2",#N/A,TRUE,"GENERAL";"TAB3",#N/A,TRUE,"GENERAL";"TAB4",#N/A,TRUE,"GENERAL";"TAB5",#N/A,TRUE,"GENERAL"}</definedName>
    <definedName name="___k9" localSheetId="38" hidden="1">{"TAB1",#N/A,TRUE,"GENERAL";"TAB2",#N/A,TRUE,"GENERAL";"TAB3",#N/A,TRUE,"GENERAL";"TAB4",#N/A,TRUE,"GENERAL";"TAB5",#N/A,TRUE,"GENERAL"}</definedName>
    <definedName name="___k9" localSheetId="37" hidden="1">{"TAB1",#N/A,TRUE,"GENERAL";"TAB2",#N/A,TRUE,"GENERAL";"TAB3",#N/A,TRUE,"GENERAL";"TAB4",#N/A,TRUE,"GENERAL";"TAB5",#N/A,TRUE,"GENERAL"}</definedName>
    <definedName name="___k9" localSheetId="23" hidden="1">{"TAB1",#N/A,TRUE,"GENERAL";"TAB2",#N/A,TRUE,"GENERAL";"TAB3",#N/A,TRUE,"GENERAL";"TAB4",#N/A,TRUE,"GENERAL";"TAB5",#N/A,TRUE,"GENERAL"}</definedName>
    <definedName name="___k9" localSheetId="16" hidden="1">{"TAB1",#N/A,TRUE,"GENERAL";"TAB2",#N/A,TRUE,"GENERAL";"TAB3",#N/A,TRUE,"GENERAL";"TAB4",#N/A,TRUE,"GENERAL";"TAB5",#N/A,TRUE,"GENERAL"}</definedName>
    <definedName name="___k9" localSheetId="27" hidden="1">{"TAB1",#N/A,TRUE,"GENERAL";"TAB2",#N/A,TRUE,"GENERAL";"TAB3",#N/A,TRUE,"GENERAL";"TAB4",#N/A,TRUE,"GENERAL";"TAB5",#N/A,TRUE,"GENERAL"}</definedName>
    <definedName name="___k9" localSheetId="18" hidden="1">{"TAB1",#N/A,TRUE,"GENERAL";"TAB2",#N/A,TRUE,"GENERAL";"TAB3",#N/A,TRUE,"GENERAL";"TAB4",#N/A,TRUE,"GENERAL";"TAB5",#N/A,TRUE,"GENERAL"}</definedName>
    <definedName name="___k9" localSheetId="17" hidden="1">{"TAB1",#N/A,TRUE,"GENERAL";"TAB2",#N/A,TRUE,"GENERAL";"TAB3",#N/A,TRUE,"GENERAL";"TAB4",#N/A,TRUE,"GENERAL";"TAB5",#N/A,TRUE,"GENERAL"}</definedName>
    <definedName name="___k9" localSheetId="25" hidden="1">{"TAB1",#N/A,TRUE,"GENERAL";"TAB2",#N/A,TRUE,"GENERAL";"TAB3",#N/A,TRUE,"GENERAL";"TAB4",#N/A,TRUE,"GENERAL";"TAB5",#N/A,TRUE,"GENERAL"}</definedName>
    <definedName name="___k9" localSheetId="49" hidden="1">{"TAB1",#N/A,TRUE,"GENERAL";"TAB2",#N/A,TRUE,"GENERAL";"TAB3",#N/A,TRUE,"GENERAL";"TAB4",#N/A,TRUE,"GENERAL";"TAB5",#N/A,TRUE,"GENERAL"}</definedName>
    <definedName name="___k9" localSheetId="34" hidden="1">{"TAB1",#N/A,TRUE,"GENERAL";"TAB2",#N/A,TRUE,"GENERAL";"TAB3",#N/A,TRUE,"GENERAL";"TAB4",#N/A,TRUE,"GENERAL";"TAB5",#N/A,TRUE,"GENERAL"}</definedName>
    <definedName name="___k9" localSheetId="12" hidden="1">{"TAB1",#N/A,TRUE,"GENERAL";"TAB2",#N/A,TRUE,"GENERAL";"TAB3",#N/A,TRUE,"GENERAL";"TAB4",#N/A,TRUE,"GENERAL";"TAB5",#N/A,TRUE,"GENERAL"}</definedName>
    <definedName name="___k9" localSheetId="13" hidden="1">{"TAB1",#N/A,TRUE,"GENERAL";"TAB2",#N/A,TRUE,"GENERAL";"TAB3",#N/A,TRUE,"GENERAL";"TAB4",#N/A,TRUE,"GENERAL";"TAB5",#N/A,TRUE,"GENERAL"}</definedName>
    <definedName name="___k9" localSheetId="14" hidden="1">{"TAB1",#N/A,TRUE,"GENERAL";"TAB2",#N/A,TRUE,"GENERAL";"TAB3",#N/A,TRUE,"GENERAL";"TAB4",#N/A,TRUE,"GENERAL";"TAB5",#N/A,TRUE,"GENERAL"}</definedName>
    <definedName name="___k9" localSheetId="5" hidden="1">{"TAB1",#N/A,TRUE,"GENERAL";"TAB2",#N/A,TRUE,"GENERAL";"TAB3",#N/A,TRUE,"GENERAL";"TAB4",#N/A,TRUE,"GENERAL";"TAB5",#N/A,TRUE,"GENERAL"}</definedName>
    <definedName name="___k9" localSheetId="6" hidden="1">{"TAB1",#N/A,TRUE,"GENERAL";"TAB2",#N/A,TRUE,"GENERAL";"TAB3",#N/A,TRUE,"GENERAL";"TAB4",#N/A,TRUE,"GENERAL";"TAB5",#N/A,TRUE,"GENERAL"}</definedName>
    <definedName name="___k9" localSheetId="7" hidden="1">{"TAB1",#N/A,TRUE,"GENERAL";"TAB2",#N/A,TRUE,"GENERAL";"TAB3",#N/A,TRUE,"GENERAL";"TAB4",#N/A,TRUE,"GENERAL";"TAB5",#N/A,TRUE,"GENERAL"}</definedName>
    <definedName name="___k9" localSheetId="8" hidden="1">{"TAB1",#N/A,TRUE,"GENERAL";"TAB2",#N/A,TRUE,"GENERAL";"TAB3",#N/A,TRUE,"GENERAL";"TAB4",#N/A,TRUE,"GENERAL";"TAB5",#N/A,TRUE,"GENERAL"}</definedName>
    <definedName name="___k9" localSheetId="31" hidden="1">{"TAB1",#N/A,TRUE,"GENERAL";"TAB2",#N/A,TRUE,"GENERAL";"TAB3",#N/A,TRUE,"GENERAL";"TAB4",#N/A,TRUE,"GENERAL";"TAB5",#N/A,TRUE,"GENERAL"}</definedName>
    <definedName name="___k9" localSheetId="30" hidden="1">{"TAB1",#N/A,TRUE,"GENERAL";"TAB2",#N/A,TRUE,"GENERAL";"TAB3",#N/A,TRUE,"GENERAL";"TAB4",#N/A,TRUE,"GENERAL";"TAB5",#N/A,TRUE,"GENERAL"}</definedName>
    <definedName name="___k9" localSheetId="15" hidden="1">{"TAB1",#N/A,TRUE,"GENERAL";"TAB2",#N/A,TRUE,"GENERAL";"TAB3",#N/A,TRUE,"GENERAL";"TAB4",#N/A,TRUE,"GENERAL";"TAB5",#N/A,TRUE,"GENERAL"}</definedName>
    <definedName name="___k9" hidden="1">{"TAB1",#N/A,TRUE,"GENERAL";"TAB2",#N/A,TRUE,"GENERAL";"TAB3",#N/A,TRUE,"GENERAL";"TAB4",#N/A,TRUE,"GENERAL";"TAB5",#N/A,TRUE,"GENERAL"}</definedName>
    <definedName name="___kjk6" localSheetId="32"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26" hidden="1">{"TAB1",#N/A,TRUE,"GENERAL";"TAB2",#N/A,TRUE,"GENERAL";"TAB3",#N/A,TRUE,"GENERAL";"TAB4",#N/A,TRUE,"GENERAL";"TAB5",#N/A,TRUE,"GENERAL"}</definedName>
    <definedName name="___kjk6" localSheetId="24" hidden="1">{"TAB1",#N/A,TRUE,"GENERAL";"TAB2",#N/A,TRUE,"GENERAL";"TAB3",#N/A,TRUE,"GENERAL";"TAB4",#N/A,TRUE,"GENERAL";"TAB5",#N/A,TRUE,"GENERAL"}</definedName>
    <definedName name="___kjk6" localSheetId="10" hidden="1">{"TAB1",#N/A,TRUE,"GENERAL";"TAB2",#N/A,TRUE,"GENERAL";"TAB3",#N/A,TRUE,"GENERAL";"TAB4",#N/A,TRUE,"GENERAL";"TAB5",#N/A,TRUE,"GENERAL"}</definedName>
    <definedName name="___kjk6" localSheetId="4" hidden="1">{"TAB1",#N/A,TRUE,"GENERAL";"TAB2",#N/A,TRUE,"GENERAL";"TAB3",#N/A,TRUE,"GENERAL";"TAB4",#N/A,TRUE,"GENERAL";"TAB5",#N/A,TRUE,"GENERAL"}</definedName>
    <definedName name="___kjk6" localSheetId="38" hidden="1">{"TAB1",#N/A,TRUE,"GENERAL";"TAB2",#N/A,TRUE,"GENERAL";"TAB3",#N/A,TRUE,"GENERAL";"TAB4",#N/A,TRUE,"GENERAL";"TAB5",#N/A,TRUE,"GENERAL"}</definedName>
    <definedName name="___kjk6" localSheetId="37" hidden="1">{"TAB1",#N/A,TRUE,"GENERAL";"TAB2",#N/A,TRUE,"GENERAL";"TAB3",#N/A,TRUE,"GENERAL";"TAB4",#N/A,TRUE,"GENERAL";"TAB5",#N/A,TRUE,"GENERAL"}</definedName>
    <definedName name="___kjk6" localSheetId="23" hidden="1">{"TAB1",#N/A,TRUE,"GENERAL";"TAB2",#N/A,TRUE,"GENERAL";"TAB3",#N/A,TRUE,"GENERAL";"TAB4",#N/A,TRUE,"GENERAL";"TAB5",#N/A,TRUE,"GENERAL"}</definedName>
    <definedName name="___kjk6" localSheetId="16" hidden="1">{"TAB1",#N/A,TRUE,"GENERAL";"TAB2",#N/A,TRUE,"GENERAL";"TAB3",#N/A,TRUE,"GENERAL";"TAB4",#N/A,TRUE,"GENERAL";"TAB5",#N/A,TRUE,"GENERAL"}</definedName>
    <definedName name="___kjk6" localSheetId="27" hidden="1">{"TAB1",#N/A,TRUE,"GENERAL";"TAB2",#N/A,TRUE,"GENERAL";"TAB3",#N/A,TRUE,"GENERAL";"TAB4",#N/A,TRUE,"GENERAL";"TAB5",#N/A,TRUE,"GENERAL"}</definedName>
    <definedName name="___kjk6" localSheetId="18" hidden="1">{"TAB1",#N/A,TRUE,"GENERAL";"TAB2",#N/A,TRUE,"GENERAL";"TAB3",#N/A,TRUE,"GENERAL";"TAB4",#N/A,TRUE,"GENERAL";"TAB5",#N/A,TRUE,"GENERAL"}</definedName>
    <definedName name="___kjk6" localSheetId="17" hidden="1">{"TAB1",#N/A,TRUE,"GENERAL";"TAB2",#N/A,TRUE,"GENERAL";"TAB3",#N/A,TRUE,"GENERAL";"TAB4",#N/A,TRUE,"GENERAL";"TAB5",#N/A,TRUE,"GENERAL"}</definedName>
    <definedName name="___kjk6" localSheetId="25" hidden="1">{"TAB1",#N/A,TRUE,"GENERAL";"TAB2",#N/A,TRUE,"GENERAL";"TAB3",#N/A,TRUE,"GENERAL";"TAB4",#N/A,TRUE,"GENERAL";"TAB5",#N/A,TRUE,"GENERAL"}</definedName>
    <definedName name="___kjk6" localSheetId="49" hidden="1">{"TAB1",#N/A,TRUE,"GENERAL";"TAB2",#N/A,TRUE,"GENERAL";"TAB3",#N/A,TRUE,"GENERAL";"TAB4",#N/A,TRUE,"GENERAL";"TAB5",#N/A,TRUE,"GENERAL"}</definedName>
    <definedName name="___kjk6" localSheetId="34" hidden="1">{"TAB1",#N/A,TRUE,"GENERAL";"TAB2",#N/A,TRUE,"GENERAL";"TAB3",#N/A,TRUE,"GENERAL";"TAB4",#N/A,TRUE,"GENERAL";"TAB5",#N/A,TRUE,"GENERAL"}</definedName>
    <definedName name="___kjk6" localSheetId="12" hidden="1">{"TAB1",#N/A,TRUE,"GENERAL";"TAB2",#N/A,TRUE,"GENERAL";"TAB3",#N/A,TRUE,"GENERAL";"TAB4",#N/A,TRUE,"GENERAL";"TAB5",#N/A,TRUE,"GENERAL"}</definedName>
    <definedName name="___kjk6" localSheetId="13" hidden="1">{"TAB1",#N/A,TRUE,"GENERAL";"TAB2",#N/A,TRUE,"GENERAL";"TAB3",#N/A,TRUE,"GENERAL";"TAB4",#N/A,TRUE,"GENERAL";"TAB5",#N/A,TRUE,"GENERAL"}</definedName>
    <definedName name="___kjk6" localSheetId="14" hidden="1">{"TAB1",#N/A,TRUE,"GENERAL";"TAB2",#N/A,TRUE,"GENERAL";"TAB3",#N/A,TRUE,"GENERAL";"TAB4",#N/A,TRUE,"GENERAL";"TAB5",#N/A,TRUE,"GENERAL"}</definedName>
    <definedName name="___kjk6" localSheetId="5" hidden="1">{"TAB1",#N/A,TRUE,"GENERAL";"TAB2",#N/A,TRUE,"GENERAL";"TAB3",#N/A,TRUE,"GENERAL";"TAB4",#N/A,TRUE,"GENERAL";"TAB5",#N/A,TRUE,"GENERAL"}</definedName>
    <definedName name="___kjk6" localSheetId="6" hidden="1">{"TAB1",#N/A,TRUE,"GENERAL";"TAB2",#N/A,TRUE,"GENERAL";"TAB3",#N/A,TRUE,"GENERAL";"TAB4",#N/A,TRUE,"GENERAL";"TAB5",#N/A,TRUE,"GENERAL"}</definedName>
    <definedName name="___kjk6" localSheetId="7" hidden="1">{"TAB1",#N/A,TRUE,"GENERAL";"TAB2",#N/A,TRUE,"GENERAL";"TAB3",#N/A,TRUE,"GENERAL";"TAB4",#N/A,TRUE,"GENERAL";"TAB5",#N/A,TRUE,"GENERAL"}</definedName>
    <definedName name="___kjk6" localSheetId="8" hidden="1">{"TAB1",#N/A,TRUE,"GENERAL";"TAB2",#N/A,TRUE,"GENERAL";"TAB3",#N/A,TRUE,"GENERAL";"TAB4",#N/A,TRUE,"GENERAL";"TAB5",#N/A,TRUE,"GENERAL"}</definedName>
    <definedName name="___kjk6" localSheetId="31" hidden="1">{"TAB1",#N/A,TRUE,"GENERAL";"TAB2",#N/A,TRUE,"GENERAL";"TAB3",#N/A,TRUE,"GENERAL";"TAB4",#N/A,TRUE,"GENERAL";"TAB5",#N/A,TRUE,"GENERAL"}</definedName>
    <definedName name="___kjk6" localSheetId="30" hidden="1">{"TAB1",#N/A,TRUE,"GENERAL";"TAB2",#N/A,TRUE,"GENERAL";"TAB3",#N/A,TRUE,"GENERAL";"TAB4",#N/A,TRUE,"GENERAL";"TAB5",#N/A,TRUE,"GENERAL"}</definedName>
    <definedName name="___kjk6" localSheetId="15" hidden="1">{"TAB1",#N/A,TRUE,"GENERAL";"TAB2",#N/A,TRUE,"GENERAL";"TAB3",#N/A,TRUE,"GENERAL";"TAB4",#N/A,TRUE,"GENERAL";"TAB5",#N/A,TRUE,"GENERAL"}</definedName>
    <definedName name="___kjk6" hidden="1">{"TAB1",#N/A,TRUE,"GENERAL";"TAB2",#N/A,TRUE,"GENERAL";"TAB3",#N/A,TRUE,"GENERAL";"TAB4",#N/A,TRUE,"GENERAL";"TAB5",#N/A,TRUE,"GENERAL"}</definedName>
    <definedName name="___m3" localSheetId="32" hidden="1">{"via1",#N/A,TRUE,"general";"via2",#N/A,TRUE,"general";"via3",#N/A,TRUE,"general"}</definedName>
    <definedName name="___m3" localSheetId="3" hidden="1">{"via1",#N/A,TRUE,"general";"via2",#N/A,TRUE,"general";"via3",#N/A,TRUE,"general"}</definedName>
    <definedName name="___m3" localSheetId="26" hidden="1">{"via1",#N/A,TRUE,"general";"via2",#N/A,TRUE,"general";"via3",#N/A,TRUE,"general"}</definedName>
    <definedName name="___m3" localSheetId="24" hidden="1">{"via1",#N/A,TRUE,"general";"via2",#N/A,TRUE,"general";"via3",#N/A,TRUE,"general"}</definedName>
    <definedName name="___m3" localSheetId="10" hidden="1">{"via1",#N/A,TRUE,"general";"via2",#N/A,TRUE,"general";"via3",#N/A,TRUE,"general"}</definedName>
    <definedName name="___m3" localSheetId="4" hidden="1">{"via1",#N/A,TRUE,"general";"via2",#N/A,TRUE,"general";"via3",#N/A,TRUE,"general"}</definedName>
    <definedName name="___m3" localSheetId="38" hidden="1">{"via1",#N/A,TRUE,"general";"via2",#N/A,TRUE,"general";"via3",#N/A,TRUE,"general"}</definedName>
    <definedName name="___m3" localSheetId="37" hidden="1">{"via1",#N/A,TRUE,"general";"via2",#N/A,TRUE,"general";"via3",#N/A,TRUE,"general"}</definedName>
    <definedName name="___m3" localSheetId="23" hidden="1">{"via1",#N/A,TRUE,"general";"via2",#N/A,TRUE,"general";"via3",#N/A,TRUE,"general"}</definedName>
    <definedName name="___m3" localSheetId="16" hidden="1">{"via1",#N/A,TRUE,"general";"via2",#N/A,TRUE,"general";"via3",#N/A,TRUE,"general"}</definedName>
    <definedName name="___m3" localSheetId="27" hidden="1">{"via1",#N/A,TRUE,"general";"via2",#N/A,TRUE,"general";"via3",#N/A,TRUE,"general"}</definedName>
    <definedName name="___m3" localSheetId="18" hidden="1">{"via1",#N/A,TRUE,"general";"via2",#N/A,TRUE,"general";"via3",#N/A,TRUE,"general"}</definedName>
    <definedName name="___m3" localSheetId="17" hidden="1">{"via1",#N/A,TRUE,"general";"via2",#N/A,TRUE,"general";"via3",#N/A,TRUE,"general"}</definedName>
    <definedName name="___m3" localSheetId="25" hidden="1">{"via1",#N/A,TRUE,"general";"via2",#N/A,TRUE,"general";"via3",#N/A,TRUE,"general"}</definedName>
    <definedName name="___m3" localSheetId="49" hidden="1">{"via1",#N/A,TRUE,"general";"via2",#N/A,TRUE,"general";"via3",#N/A,TRUE,"general"}</definedName>
    <definedName name="___m3" localSheetId="34" hidden="1">{"via1",#N/A,TRUE,"general";"via2",#N/A,TRUE,"general";"via3",#N/A,TRUE,"general"}</definedName>
    <definedName name="___m3" localSheetId="12" hidden="1">{"via1",#N/A,TRUE,"general";"via2",#N/A,TRUE,"general";"via3",#N/A,TRUE,"general"}</definedName>
    <definedName name="___m3" localSheetId="13" hidden="1">{"via1",#N/A,TRUE,"general";"via2",#N/A,TRUE,"general";"via3",#N/A,TRUE,"general"}</definedName>
    <definedName name="___m3" localSheetId="14" hidden="1">{"via1",#N/A,TRUE,"general";"via2",#N/A,TRUE,"general";"via3",#N/A,TRUE,"general"}</definedName>
    <definedName name="___m3" localSheetId="5" hidden="1">{"via1",#N/A,TRUE,"general";"via2",#N/A,TRUE,"general";"via3",#N/A,TRUE,"general"}</definedName>
    <definedName name="___m3" localSheetId="6" hidden="1">{"via1",#N/A,TRUE,"general";"via2",#N/A,TRUE,"general";"via3",#N/A,TRUE,"general"}</definedName>
    <definedName name="___m3" localSheetId="7" hidden="1">{"via1",#N/A,TRUE,"general";"via2",#N/A,TRUE,"general";"via3",#N/A,TRUE,"general"}</definedName>
    <definedName name="___m3" localSheetId="8" hidden="1">{"via1",#N/A,TRUE,"general";"via2",#N/A,TRUE,"general";"via3",#N/A,TRUE,"general"}</definedName>
    <definedName name="___m3" localSheetId="31" hidden="1">{"via1",#N/A,TRUE,"general";"via2",#N/A,TRUE,"general";"via3",#N/A,TRUE,"general"}</definedName>
    <definedName name="___m3" localSheetId="30" hidden="1">{"via1",#N/A,TRUE,"general";"via2",#N/A,TRUE,"general";"via3",#N/A,TRUE,"general"}</definedName>
    <definedName name="___m3" localSheetId="15" hidden="1">{"via1",#N/A,TRUE,"general";"via2",#N/A,TRUE,"general";"via3",#N/A,TRUE,"general"}</definedName>
    <definedName name="___m3" hidden="1">{"via1",#N/A,TRUE,"general";"via2",#N/A,TRUE,"general";"via3",#N/A,TRUE,"general"}</definedName>
    <definedName name="___m4" localSheetId="32" hidden="1">{"TAB1",#N/A,TRUE,"GENERAL";"TAB2",#N/A,TRUE,"GENERAL";"TAB3",#N/A,TRUE,"GENERAL";"TAB4",#N/A,TRUE,"GENERAL";"TAB5",#N/A,TRUE,"GENERAL"}</definedName>
    <definedName name="___m4" localSheetId="3" hidden="1">{"TAB1",#N/A,TRUE,"GENERAL";"TAB2",#N/A,TRUE,"GENERAL";"TAB3",#N/A,TRUE,"GENERAL";"TAB4",#N/A,TRUE,"GENERAL";"TAB5",#N/A,TRUE,"GENERAL"}</definedName>
    <definedName name="___m4" localSheetId="26" hidden="1">{"TAB1",#N/A,TRUE,"GENERAL";"TAB2",#N/A,TRUE,"GENERAL";"TAB3",#N/A,TRUE,"GENERAL";"TAB4",#N/A,TRUE,"GENERAL";"TAB5",#N/A,TRUE,"GENERAL"}</definedName>
    <definedName name="___m4" localSheetId="24" hidden="1">{"TAB1",#N/A,TRUE,"GENERAL";"TAB2",#N/A,TRUE,"GENERAL";"TAB3",#N/A,TRUE,"GENERAL";"TAB4",#N/A,TRUE,"GENERAL";"TAB5",#N/A,TRUE,"GENERAL"}</definedName>
    <definedName name="___m4" localSheetId="10" hidden="1">{"TAB1",#N/A,TRUE,"GENERAL";"TAB2",#N/A,TRUE,"GENERAL";"TAB3",#N/A,TRUE,"GENERAL";"TAB4",#N/A,TRUE,"GENERAL";"TAB5",#N/A,TRUE,"GENERAL"}</definedName>
    <definedName name="___m4" localSheetId="4" hidden="1">{"TAB1",#N/A,TRUE,"GENERAL";"TAB2",#N/A,TRUE,"GENERAL";"TAB3",#N/A,TRUE,"GENERAL";"TAB4",#N/A,TRUE,"GENERAL";"TAB5",#N/A,TRUE,"GENERAL"}</definedName>
    <definedName name="___m4" localSheetId="38" hidden="1">{"TAB1",#N/A,TRUE,"GENERAL";"TAB2",#N/A,TRUE,"GENERAL";"TAB3",#N/A,TRUE,"GENERAL";"TAB4",#N/A,TRUE,"GENERAL";"TAB5",#N/A,TRUE,"GENERAL"}</definedName>
    <definedName name="___m4" localSheetId="37" hidden="1">{"TAB1",#N/A,TRUE,"GENERAL";"TAB2",#N/A,TRUE,"GENERAL";"TAB3",#N/A,TRUE,"GENERAL";"TAB4",#N/A,TRUE,"GENERAL";"TAB5",#N/A,TRUE,"GENERAL"}</definedName>
    <definedName name="___m4" localSheetId="23" hidden="1">{"TAB1",#N/A,TRUE,"GENERAL";"TAB2",#N/A,TRUE,"GENERAL";"TAB3",#N/A,TRUE,"GENERAL";"TAB4",#N/A,TRUE,"GENERAL";"TAB5",#N/A,TRUE,"GENERAL"}</definedName>
    <definedName name="___m4" localSheetId="16" hidden="1">{"TAB1",#N/A,TRUE,"GENERAL";"TAB2",#N/A,TRUE,"GENERAL";"TAB3",#N/A,TRUE,"GENERAL";"TAB4",#N/A,TRUE,"GENERAL";"TAB5",#N/A,TRUE,"GENERAL"}</definedName>
    <definedName name="___m4" localSheetId="27" hidden="1">{"TAB1",#N/A,TRUE,"GENERAL";"TAB2",#N/A,TRUE,"GENERAL";"TAB3",#N/A,TRUE,"GENERAL";"TAB4",#N/A,TRUE,"GENERAL";"TAB5",#N/A,TRUE,"GENERAL"}</definedName>
    <definedName name="___m4" localSheetId="18" hidden="1">{"TAB1",#N/A,TRUE,"GENERAL";"TAB2",#N/A,TRUE,"GENERAL";"TAB3",#N/A,TRUE,"GENERAL";"TAB4",#N/A,TRUE,"GENERAL";"TAB5",#N/A,TRUE,"GENERAL"}</definedName>
    <definedName name="___m4" localSheetId="17" hidden="1">{"TAB1",#N/A,TRUE,"GENERAL";"TAB2",#N/A,TRUE,"GENERAL";"TAB3",#N/A,TRUE,"GENERAL";"TAB4",#N/A,TRUE,"GENERAL";"TAB5",#N/A,TRUE,"GENERAL"}</definedName>
    <definedName name="___m4" localSheetId="25" hidden="1">{"TAB1",#N/A,TRUE,"GENERAL";"TAB2",#N/A,TRUE,"GENERAL";"TAB3",#N/A,TRUE,"GENERAL";"TAB4",#N/A,TRUE,"GENERAL";"TAB5",#N/A,TRUE,"GENERAL"}</definedName>
    <definedName name="___m4" localSheetId="49" hidden="1">{"TAB1",#N/A,TRUE,"GENERAL";"TAB2",#N/A,TRUE,"GENERAL";"TAB3",#N/A,TRUE,"GENERAL";"TAB4",#N/A,TRUE,"GENERAL";"TAB5",#N/A,TRUE,"GENERAL"}</definedName>
    <definedName name="___m4" localSheetId="34" hidden="1">{"TAB1",#N/A,TRUE,"GENERAL";"TAB2",#N/A,TRUE,"GENERAL";"TAB3",#N/A,TRUE,"GENERAL";"TAB4",#N/A,TRUE,"GENERAL";"TAB5",#N/A,TRUE,"GENERAL"}</definedName>
    <definedName name="___m4" localSheetId="12" hidden="1">{"TAB1",#N/A,TRUE,"GENERAL";"TAB2",#N/A,TRUE,"GENERAL";"TAB3",#N/A,TRUE,"GENERAL";"TAB4",#N/A,TRUE,"GENERAL";"TAB5",#N/A,TRUE,"GENERAL"}</definedName>
    <definedName name="___m4" localSheetId="13" hidden="1">{"TAB1",#N/A,TRUE,"GENERAL";"TAB2",#N/A,TRUE,"GENERAL";"TAB3",#N/A,TRUE,"GENERAL";"TAB4",#N/A,TRUE,"GENERAL";"TAB5",#N/A,TRUE,"GENERAL"}</definedName>
    <definedName name="___m4" localSheetId="14" hidden="1">{"TAB1",#N/A,TRUE,"GENERAL";"TAB2",#N/A,TRUE,"GENERAL";"TAB3",#N/A,TRUE,"GENERAL";"TAB4",#N/A,TRUE,"GENERAL";"TAB5",#N/A,TRUE,"GENERAL"}</definedName>
    <definedName name="___m4" localSheetId="5" hidden="1">{"TAB1",#N/A,TRUE,"GENERAL";"TAB2",#N/A,TRUE,"GENERAL";"TAB3",#N/A,TRUE,"GENERAL";"TAB4",#N/A,TRUE,"GENERAL";"TAB5",#N/A,TRUE,"GENERAL"}</definedName>
    <definedName name="___m4" localSheetId="6" hidden="1">{"TAB1",#N/A,TRUE,"GENERAL";"TAB2",#N/A,TRUE,"GENERAL";"TAB3",#N/A,TRUE,"GENERAL";"TAB4",#N/A,TRUE,"GENERAL";"TAB5",#N/A,TRUE,"GENERAL"}</definedName>
    <definedName name="___m4" localSheetId="7" hidden="1">{"TAB1",#N/A,TRUE,"GENERAL";"TAB2",#N/A,TRUE,"GENERAL";"TAB3",#N/A,TRUE,"GENERAL";"TAB4",#N/A,TRUE,"GENERAL";"TAB5",#N/A,TRUE,"GENERAL"}</definedName>
    <definedName name="___m4" localSheetId="8" hidden="1">{"TAB1",#N/A,TRUE,"GENERAL";"TAB2",#N/A,TRUE,"GENERAL";"TAB3",#N/A,TRUE,"GENERAL";"TAB4",#N/A,TRUE,"GENERAL";"TAB5",#N/A,TRUE,"GENERAL"}</definedName>
    <definedName name="___m4" localSheetId="31" hidden="1">{"TAB1",#N/A,TRUE,"GENERAL";"TAB2",#N/A,TRUE,"GENERAL";"TAB3",#N/A,TRUE,"GENERAL";"TAB4",#N/A,TRUE,"GENERAL";"TAB5",#N/A,TRUE,"GENERAL"}</definedName>
    <definedName name="___m4" localSheetId="30" hidden="1">{"TAB1",#N/A,TRUE,"GENERAL";"TAB2",#N/A,TRUE,"GENERAL";"TAB3",#N/A,TRUE,"GENERAL";"TAB4",#N/A,TRUE,"GENERAL";"TAB5",#N/A,TRUE,"GENERAL"}</definedName>
    <definedName name="___m4" localSheetId="15" hidden="1">{"TAB1",#N/A,TRUE,"GENERAL";"TAB2",#N/A,TRUE,"GENERAL";"TAB3",#N/A,TRUE,"GENERAL";"TAB4",#N/A,TRUE,"GENERAL";"TAB5",#N/A,TRUE,"GENERAL"}</definedName>
    <definedName name="___m4" hidden="1">{"TAB1",#N/A,TRUE,"GENERAL";"TAB2",#N/A,TRUE,"GENERAL";"TAB3",#N/A,TRUE,"GENERAL";"TAB4",#N/A,TRUE,"GENERAL";"TAB5",#N/A,TRUE,"GENERAL"}</definedName>
    <definedName name="___m5" localSheetId="32" hidden="1">{"via1",#N/A,TRUE,"general";"via2",#N/A,TRUE,"general";"via3",#N/A,TRUE,"general"}</definedName>
    <definedName name="___m5" localSheetId="3" hidden="1">{"via1",#N/A,TRUE,"general";"via2",#N/A,TRUE,"general";"via3",#N/A,TRUE,"general"}</definedName>
    <definedName name="___m5" localSheetId="26" hidden="1">{"via1",#N/A,TRUE,"general";"via2",#N/A,TRUE,"general";"via3",#N/A,TRUE,"general"}</definedName>
    <definedName name="___m5" localSheetId="24" hidden="1">{"via1",#N/A,TRUE,"general";"via2",#N/A,TRUE,"general";"via3",#N/A,TRUE,"general"}</definedName>
    <definedName name="___m5" localSheetId="10" hidden="1">{"via1",#N/A,TRUE,"general";"via2",#N/A,TRUE,"general";"via3",#N/A,TRUE,"general"}</definedName>
    <definedName name="___m5" localSheetId="4" hidden="1">{"via1",#N/A,TRUE,"general";"via2",#N/A,TRUE,"general";"via3",#N/A,TRUE,"general"}</definedName>
    <definedName name="___m5" localSheetId="38" hidden="1">{"via1",#N/A,TRUE,"general";"via2",#N/A,TRUE,"general";"via3",#N/A,TRUE,"general"}</definedName>
    <definedName name="___m5" localSheetId="37" hidden="1">{"via1",#N/A,TRUE,"general";"via2",#N/A,TRUE,"general";"via3",#N/A,TRUE,"general"}</definedName>
    <definedName name="___m5" localSheetId="23" hidden="1">{"via1",#N/A,TRUE,"general";"via2",#N/A,TRUE,"general";"via3",#N/A,TRUE,"general"}</definedName>
    <definedName name="___m5" localSheetId="16" hidden="1">{"via1",#N/A,TRUE,"general";"via2",#N/A,TRUE,"general";"via3",#N/A,TRUE,"general"}</definedName>
    <definedName name="___m5" localSheetId="27" hidden="1">{"via1",#N/A,TRUE,"general";"via2",#N/A,TRUE,"general";"via3",#N/A,TRUE,"general"}</definedName>
    <definedName name="___m5" localSheetId="18" hidden="1">{"via1",#N/A,TRUE,"general";"via2",#N/A,TRUE,"general";"via3",#N/A,TRUE,"general"}</definedName>
    <definedName name="___m5" localSheetId="17" hidden="1">{"via1",#N/A,TRUE,"general";"via2",#N/A,TRUE,"general";"via3",#N/A,TRUE,"general"}</definedName>
    <definedName name="___m5" localSheetId="25" hidden="1">{"via1",#N/A,TRUE,"general";"via2",#N/A,TRUE,"general";"via3",#N/A,TRUE,"general"}</definedName>
    <definedName name="___m5" localSheetId="49" hidden="1">{"via1",#N/A,TRUE,"general";"via2",#N/A,TRUE,"general";"via3",#N/A,TRUE,"general"}</definedName>
    <definedName name="___m5" localSheetId="34" hidden="1">{"via1",#N/A,TRUE,"general";"via2",#N/A,TRUE,"general";"via3",#N/A,TRUE,"general"}</definedName>
    <definedName name="___m5" localSheetId="12" hidden="1">{"via1",#N/A,TRUE,"general";"via2",#N/A,TRUE,"general";"via3",#N/A,TRUE,"general"}</definedName>
    <definedName name="___m5" localSheetId="13" hidden="1">{"via1",#N/A,TRUE,"general";"via2",#N/A,TRUE,"general";"via3",#N/A,TRUE,"general"}</definedName>
    <definedName name="___m5" localSheetId="14" hidden="1">{"via1",#N/A,TRUE,"general";"via2",#N/A,TRUE,"general";"via3",#N/A,TRUE,"general"}</definedName>
    <definedName name="___m5" localSheetId="5" hidden="1">{"via1",#N/A,TRUE,"general";"via2",#N/A,TRUE,"general";"via3",#N/A,TRUE,"general"}</definedName>
    <definedName name="___m5" localSheetId="6" hidden="1">{"via1",#N/A,TRUE,"general";"via2",#N/A,TRUE,"general";"via3",#N/A,TRUE,"general"}</definedName>
    <definedName name="___m5" localSheetId="7" hidden="1">{"via1",#N/A,TRUE,"general";"via2",#N/A,TRUE,"general";"via3",#N/A,TRUE,"general"}</definedName>
    <definedName name="___m5" localSheetId="8" hidden="1">{"via1",#N/A,TRUE,"general";"via2",#N/A,TRUE,"general";"via3",#N/A,TRUE,"general"}</definedName>
    <definedName name="___m5" localSheetId="31" hidden="1">{"via1",#N/A,TRUE,"general";"via2",#N/A,TRUE,"general";"via3",#N/A,TRUE,"general"}</definedName>
    <definedName name="___m5" localSheetId="30" hidden="1">{"via1",#N/A,TRUE,"general";"via2",#N/A,TRUE,"general";"via3",#N/A,TRUE,"general"}</definedName>
    <definedName name="___m5" localSheetId="15" hidden="1">{"via1",#N/A,TRUE,"general";"via2",#N/A,TRUE,"general";"via3",#N/A,TRUE,"general"}</definedName>
    <definedName name="___m5" hidden="1">{"via1",#N/A,TRUE,"general";"via2",#N/A,TRUE,"general";"via3",#N/A,TRUE,"general"}</definedName>
    <definedName name="___m6" localSheetId="32" hidden="1">{"TAB1",#N/A,TRUE,"GENERAL";"TAB2",#N/A,TRUE,"GENERAL";"TAB3",#N/A,TRUE,"GENERAL";"TAB4",#N/A,TRUE,"GENERAL";"TAB5",#N/A,TRUE,"GENERAL"}</definedName>
    <definedName name="___m6" localSheetId="3" hidden="1">{"TAB1",#N/A,TRUE,"GENERAL";"TAB2",#N/A,TRUE,"GENERAL";"TAB3",#N/A,TRUE,"GENERAL";"TAB4",#N/A,TRUE,"GENERAL";"TAB5",#N/A,TRUE,"GENERAL"}</definedName>
    <definedName name="___m6" localSheetId="26" hidden="1">{"TAB1",#N/A,TRUE,"GENERAL";"TAB2",#N/A,TRUE,"GENERAL";"TAB3",#N/A,TRUE,"GENERAL";"TAB4",#N/A,TRUE,"GENERAL";"TAB5",#N/A,TRUE,"GENERAL"}</definedName>
    <definedName name="___m6" localSheetId="24" hidden="1">{"TAB1",#N/A,TRUE,"GENERAL";"TAB2",#N/A,TRUE,"GENERAL";"TAB3",#N/A,TRUE,"GENERAL";"TAB4",#N/A,TRUE,"GENERAL";"TAB5",#N/A,TRUE,"GENERAL"}</definedName>
    <definedName name="___m6" localSheetId="10" hidden="1">{"TAB1",#N/A,TRUE,"GENERAL";"TAB2",#N/A,TRUE,"GENERAL";"TAB3",#N/A,TRUE,"GENERAL";"TAB4",#N/A,TRUE,"GENERAL";"TAB5",#N/A,TRUE,"GENERAL"}</definedName>
    <definedName name="___m6" localSheetId="4" hidden="1">{"TAB1",#N/A,TRUE,"GENERAL";"TAB2",#N/A,TRUE,"GENERAL";"TAB3",#N/A,TRUE,"GENERAL";"TAB4",#N/A,TRUE,"GENERAL";"TAB5",#N/A,TRUE,"GENERAL"}</definedName>
    <definedName name="___m6" localSheetId="38" hidden="1">{"TAB1",#N/A,TRUE,"GENERAL";"TAB2",#N/A,TRUE,"GENERAL";"TAB3",#N/A,TRUE,"GENERAL";"TAB4",#N/A,TRUE,"GENERAL";"TAB5",#N/A,TRUE,"GENERAL"}</definedName>
    <definedName name="___m6" localSheetId="37" hidden="1">{"TAB1",#N/A,TRUE,"GENERAL";"TAB2",#N/A,TRUE,"GENERAL";"TAB3",#N/A,TRUE,"GENERAL";"TAB4",#N/A,TRUE,"GENERAL";"TAB5",#N/A,TRUE,"GENERAL"}</definedName>
    <definedName name="___m6" localSheetId="23" hidden="1">{"TAB1",#N/A,TRUE,"GENERAL";"TAB2",#N/A,TRUE,"GENERAL";"TAB3",#N/A,TRUE,"GENERAL";"TAB4",#N/A,TRUE,"GENERAL";"TAB5",#N/A,TRUE,"GENERAL"}</definedName>
    <definedName name="___m6" localSheetId="16" hidden="1">{"TAB1",#N/A,TRUE,"GENERAL";"TAB2",#N/A,TRUE,"GENERAL";"TAB3",#N/A,TRUE,"GENERAL";"TAB4",#N/A,TRUE,"GENERAL";"TAB5",#N/A,TRUE,"GENERAL"}</definedName>
    <definedName name="___m6" localSheetId="27" hidden="1">{"TAB1",#N/A,TRUE,"GENERAL";"TAB2",#N/A,TRUE,"GENERAL";"TAB3",#N/A,TRUE,"GENERAL";"TAB4",#N/A,TRUE,"GENERAL";"TAB5",#N/A,TRUE,"GENERAL"}</definedName>
    <definedName name="___m6" localSheetId="18" hidden="1">{"TAB1",#N/A,TRUE,"GENERAL";"TAB2",#N/A,TRUE,"GENERAL";"TAB3",#N/A,TRUE,"GENERAL";"TAB4",#N/A,TRUE,"GENERAL";"TAB5",#N/A,TRUE,"GENERAL"}</definedName>
    <definedName name="___m6" localSheetId="17" hidden="1">{"TAB1",#N/A,TRUE,"GENERAL";"TAB2",#N/A,TRUE,"GENERAL";"TAB3",#N/A,TRUE,"GENERAL";"TAB4",#N/A,TRUE,"GENERAL";"TAB5",#N/A,TRUE,"GENERAL"}</definedName>
    <definedName name="___m6" localSheetId="25" hidden="1">{"TAB1",#N/A,TRUE,"GENERAL";"TAB2",#N/A,TRUE,"GENERAL";"TAB3",#N/A,TRUE,"GENERAL";"TAB4",#N/A,TRUE,"GENERAL";"TAB5",#N/A,TRUE,"GENERAL"}</definedName>
    <definedName name="___m6" localSheetId="49" hidden="1">{"TAB1",#N/A,TRUE,"GENERAL";"TAB2",#N/A,TRUE,"GENERAL";"TAB3",#N/A,TRUE,"GENERAL";"TAB4",#N/A,TRUE,"GENERAL";"TAB5",#N/A,TRUE,"GENERAL"}</definedName>
    <definedName name="___m6" localSheetId="34" hidden="1">{"TAB1",#N/A,TRUE,"GENERAL";"TAB2",#N/A,TRUE,"GENERAL";"TAB3",#N/A,TRUE,"GENERAL";"TAB4",#N/A,TRUE,"GENERAL";"TAB5",#N/A,TRUE,"GENERAL"}</definedName>
    <definedName name="___m6" localSheetId="12" hidden="1">{"TAB1",#N/A,TRUE,"GENERAL";"TAB2",#N/A,TRUE,"GENERAL";"TAB3",#N/A,TRUE,"GENERAL";"TAB4",#N/A,TRUE,"GENERAL";"TAB5",#N/A,TRUE,"GENERAL"}</definedName>
    <definedName name="___m6" localSheetId="13" hidden="1">{"TAB1",#N/A,TRUE,"GENERAL";"TAB2",#N/A,TRUE,"GENERAL";"TAB3",#N/A,TRUE,"GENERAL";"TAB4",#N/A,TRUE,"GENERAL";"TAB5",#N/A,TRUE,"GENERAL"}</definedName>
    <definedName name="___m6" localSheetId="14" hidden="1">{"TAB1",#N/A,TRUE,"GENERAL";"TAB2",#N/A,TRUE,"GENERAL";"TAB3",#N/A,TRUE,"GENERAL";"TAB4",#N/A,TRUE,"GENERAL";"TAB5",#N/A,TRUE,"GENERAL"}</definedName>
    <definedName name="___m6" localSheetId="5" hidden="1">{"TAB1",#N/A,TRUE,"GENERAL";"TAB2",#N/A,TRUE,"GENERAL";"TAB3",#N/A,TRUE,"GENERAL";"TAB4",#N/A,TRUE,"GENERAL";"TAB5",#N/A,TRUE,"GENERAL"}</definedName>
    <definedName name="___m6" localSheetId="6" hidden="1">{"TAB1",#N/A,TRUE,"GENERAL";"TAB2",#N/A,TRUE,"GENERAL";"TAB3",#N/A,TRUE,"GENERAL";"TAB4",#N/A,TRUE,"GENERAL";"TAB5",#N/A,TRUE,"GENERAL"}</definedName>
    <definedName name="___m6" localSheetId="7" hidden="1">{"TAB1",#N/A,TRUE,"GENERAL";"TAB2",#N/A,TRUE,"GENERAL";"TAB3",#N/A,TRUE,"GENERAL";"TAB4",#N/A,TRUE,"GENERAL";"TAB5",#N/A,TRUE,"GENERAL"}</definedName>
    <definedName name="___m6" localSheetId="8" hidden="1">{"TAB1",#N/A,TRUE,"GENERAL";"TAB2",#N/A,TRUE,"GENERAL";"TAB3",#N/A,TRUE,"GENERAL";"TAB4",#N/A,TRUE,"GENERAL";"TAB5",#N/A,TRUE,"GENERAL"}</definedName>
    <definedName name="___m6" localSheetId="31" hidden="1">{"TAB1",#N/A,TRUE,"GENERAL";"TAB2",#N/A,TRUE,"GENERAL";"TAB3",#N/A,TRUE,"GENERAL";"TAB4",#N/A,TRUE,"GENERAL";"TAB5",#N/A,TRUE,"GENERAL"}</definedName>
    <definedName name="___m6" localSheetId="30" hidden="1">{"TAB1",#N/A,TRUE,"GENERAL";"TAB2",#N/A,TRUE,"GENERAL";"TAB3",#N/A,TRUE,"GENERAL";"TAB4",#N/A,TRUE,"GENERAL";"TAB5",#N/A,TRUE,"GENERAL"}</definedName>
    <definedName name="___m6" localSheetId="15" hidden="1">{"TAB1",#N/A,TRUE,"GENERAL";"TAB2",#N/A,TRUE,"GENERAL";"TAB3",#N/A,TRUE,"GENERAL";"TAB4",#N/A,TRUE,"GENERAL";"TAB5",#N/A,TRUE,"GENERAL"}</definedName>
    <definedName name="___m6" hidden="1">{"TAB1",#N/A,TRUE,"GENERAL";"TAB2",#N/A,TRUE,"GENERAL";"TAB3",#N/A,TRUE,"GENERAL";"TAB4",#N/A,TRUE,"GENERAL";"TAB5",#N/A,TRUE,"GENERAL"}</definedName>
    <definedName name="___m7" localSheetId="32" hidden="1">{"TAB1",#N/A,TRUE,"GENERAL";"TAB2",#N/A,TRUE,"GENERAL";"TAB3",#N/A,TRUE,"GENERAL";"TAB4",#N/A,TRUE,"GENERAL";"TAB5",#N/A,TRUE,"GENERAL"}</definedName>
    <definedName name="___m7" localSheetId="3" hidden="1">{"TAB1",#N/A,TRUE,"GENERAL";"TAB2",#N/A,TRUE,"GENERAL";"TAB3",#N/A,TRUE,"GENERAL";"TAB4",#N/A,TRUE,"GENERAL";"TAB5",#N/A,TRUE,"GENERAL"}</definedName>
    <definedName name="___m7" localSheetId="26" hidden="1">{"TAB1",#N/A,TRUE,"GENERAL";"TAB2",#N/A,TRUE,"GENERAL";"TAB3",#N/A,TRUE,"GENERAL";"TAB4",#N/A,TRUE,"GENERAL";"TAB5",#N/A,TRUE,"GENERAL"}</definedName>
    <definedName name="___m7" localSheetId="24" hidden="1">{"TAB1",#N/A,TRUE,"GENERAL";"TAB2",#N/A,TRUE,"GENERAL";"TAB3",#N/A,TRUE,"GENERAL";"TAB4",#N/A,TRUE,"GENERAL";"TAB5",#N/A,TRUE,"GENERAL"}</definedName>
    <definedName name="___m7" localSheetId="10" hidden="1">{"TAB1",#N/A,TRUE,"GENERAL";"TAB2",#N/A,TRUE,"GENERAL";"TAB3",#N/A,TRUE,"GENERAL";"TAB4",#N/A,TRUE,"GENERAL";"TAB5",#N/A,TRUE,"GENERAL"}</definedName>
    <definedName name="___m7" localSheetId="4" hidden="1">{"TAB1",#N/A,TRUE,"GENERAL";"TAB2",#N/A,TRUE,"GENERAL";"TAB3",#N/A,TRUE,"GENERAL";"TAB4",#N/A,TRUE,"GENERAL";"TAB5",#N/A,TRUE,"GENERAL"}</definedName>
    <definedName name="___m7" localSheetId="38" hidden="1">{"TAB1",#N/A,TRUE,"GENERAL";"TAB2",#N/A,TRUE,"GENERAL";"TAB3",#N/A,TRUE,"GENERAL";"TAB4",#N/A,TRUE,"GENERAL";"TAB5",#N/A,TRUE,"GENERAL"}</definedName>
    <definedName name="___m7" localSheetId="37" hidden="1">{"TAB1",#N/A,TRUE,"GENERAL";"TAB2",#N/A,TRUE,"GENERAL";"TAB3",#N/A,TRUE,"GENERAL";"TAB4",#N/A,TRUE,"GENERAL";"TAB5",#N/A,TRUE,"GENERAL"}</definedName>
    <definedName name="___m7" localSheetId="23" hidden="1">{"TAB1",#N/A,TRUE,"GENERAL";"TAB2",#N/A,TRUE,"GENERAL";"TAB3",#N/A,TRUE,"GENERAL";"TAB4",#N/A,TRUE,"GENERAL";"TAB5",#N/A,TRUE,"GENERAL"}</definedName>
    <definedName name="___m7" localSheetId="16" hidden="1">{"TAB1",#N/A,TRUE,"GENERAL";"TAB2",#N/A,TRUE,"GENERAL";"TAB3",#N/A,TRUE,"GENERAL";"TAB4",#N/A,TRUE,"GENERAL";"TAB5",#N/A,TRUE,"GENERAL"}</definedName>
    <definedName name="___m7" localSheetId="27" hidden="1">{"TAB1",#N/A,TRUE,"GENERAL";"TAB2",#N/A,TRUE,"GENERAL";"TAB3",#N/A,TRUE,"GENERAL";"TAB4",#N/A,TRUE,"GENERAL";"TAB5",#N/A,TRUE,"GENERAL"}</definedName>
    <definedName name="___m7" localSheetId="18" hidden="1">{"TAB1",#N/A,TRUE,"GENERAL";"TAB2",#N/A,TRUE,"GENERAL";"TAB3",#N/A,TRUE,"GENERAL";"TAB4",#N/A,TRUE,"GENERAL";"TAB5",#N/A,TRUE,"GENERAL"}</definedName>
    <definedName name="___m7" localSheetId="17" hidden="1">{"TAB1",#N/A,TRUE,"GENERAL";"TAB2",#N/A,TRUE,"GENERAL";"TAB3",#N/A,TRUE,"GENERAL";"TAB4",#N/A,TRUE,"GENERAL";"TAB5",#N/A,TRUE,"GENERAL"}</definedName>
    <definedName name="___m7" localSheetId="25" hidden="1">{"TAB1",#N/A,TRUE,"GENERAL";"TAB2",#N/A,TRUE,"GENERAL";"TAB3",#N/A,TRUE,"GENERAL";"TAB4",#N/A,TRUE,"GENERAL";"TAB5",#N/A,TRUE,"GENERAL"}</definedName>
    <definedName name="___m7" localSheetId="49" hidden="1">{"TAB1",#N/A,TRUE,"GENERAL";"TAB2",#N/A,TRUE,"GENERAL";"TAB3",#N/A,TRUE,"GENERAL";"TAB4",#N/A,TRUE,"GENERAL";"TAB5",#N/A,TRUE,"GENERAL"}</definedName>
    <definedName name="___m7" localSheetId="34" hidden="1">{"TAB1",#N/A,TRUE,"GENERAL";"TAB2",#N/A,TRUE,"GENERAL";"TAB3",#N/A,TRUE,"GENERAL";"TAB4",#N/A,TRUE,"GENERAL";"TAB5",#N/A,TRUE,"GENERAL"}</definedName>
    <definedName name="___m7" localSheetId="12" hidden="1">{"TAB1",#N/A,TRUE,"GENERAL";"TAB2",#N/A,TRUE,"GENERAL";"TAB3",#N/A,TRUE,"GENERAL";"TAB4",#N/A,TRUE,"GENERAL";"TAB5",#N/A,TRUE,"GENERAL"}</definedName>
    <definedName name="___m7" localSheetId="13" hidden="1">{"TAB1",#N/A,TRUE,"GENERAL";"TAB2",#N/A,TRUE,"GENERAL";"TAB3",#N/A,TRUE,"GENERAL";"TAB4",#N/A,TRUE,"GENERAL";"TAB5",#N/A,TRUE,"GENERAL"}</definedName>
    <definedName name="___m7" localSheetId="14" hidden="1">{"TAB1",#N/A,TRUE,"GENERAL";"TAB2",#N/A,TRUE,"GENERAL";"TAB3",#N/A,TRUE,"GENERAL";"TAB4",#N/A,TRUE,"GENERAL";"TAB5",#N/A,TRUE,"GENERAL"}</definedName>
    <definedName name="___m7" localSheetId="5" hidden="1">{"TAB1",#N/A,TRUE,"GENERAL";"TAB2",#N/A,TRUE,"GENERAL";"TAB3",#N/A,TRUE,"GENERAL";"TAB4",#N/A,TRUE,"GENERAL";"TAB5",#N/A,TRUE,"GENERAL"}</definedName>
    <definedName name="___m7" localSheetId="6" hidden="1">{"TAB1",#N/A,TRUE,"GENERAL";"TAB2",#N/A,TRUE,"GENERAL";"TAB3",#N/A,TRUE,"GENERAL";"TAB4",#N/A,TRUE,"GENERAL";"TAB5",#N/A,TRUE,"GENERAL"}</definedName>
    <definedName name="___m7" localSheetId="7" hidden="1">{"TAB1",#N/A,TRUE,"GENERAL";"TAB2",#N/A,TRUE,"GENERAL";"TAB3",#N/A,TRUE,"GENERAL";"TAB4",#N/A,TRUE,"GENERAL";"TAB5",#N/A,TRUE,"GENERAL"}</definedName>
    <definedName name="___m7" localSheetId="8" hidden="1">{"TAB1",#N/A,TRUE,"GENERAL";"TAB2",#N/A,TRUE,"GENERAL";"TAB3",#N/A,TRUE,"GENERAL";"TAB4",#N/A,TRUE,"GENERAL";"TAB5",#N/A,TRUE,"GENERAL"}</definedName>
    <definedName name="___m7" localSheetId="31" hidden="1">{"TAB1",#N/A,TRUE,"GENERAL";"TAB2",#N/A,TRUE,"GENERAL";"TAB3",#N/A,TRUE,"GENERAL";"TAB4",#N/A,TRUE,"GENERAL";"TAB5",#N/A,TRUE,"GENERAL"}</definedName>
    <definedName name="___m7" localSheetId="30" hidden="1">{"TAB1",#N/A,TRUE,"GENERAL";"TAB2",#N/A,TRUE,"GENERAL";"TAB3",#N/A,TRUE,"GENERAL";"TAB4",#N/A,TRUE,"GENERAL";"TAB5",#N/A,TRUE,"GENERAL"}</definedName>
    <definedName name="___m7" localSheetId="15" hidden="1">{"TAB1",#N/A,TRUE,"GENERAL";"TAB2",#N/A,TRUE,"GENERAL";"TAB3",#N/A,TRUE,"GENERAL";"TAB4",#N/A,TRUE,"GENERAL";"TAB5",#N/A,TRUE,"GENERAL"}</definedName>
    <definedName name="___m7" hidden="1">{"TAB1",#N/A,TRUE,"GENERAL";"TAB2",#N/A,TRUE,"GENERAL";"TAB3",#N/A,TRUE,"GENERAL";"TAB4",#N/A,TRUE,"GENERAL";"TAB5",#N/A,TRUE,"GENERAL"}</definedName>
    <definedName name="___m8" localSheetId="32" hidden="1">{"via1",#N/A,TRUE,"general";"via2",#N/A,TRUE,"general";"via3",#N/A,TRUE,"general"}</definedName>
    <definedName name="___m8" localSheetId="3" hidden="1">{"via1",#N/A,TRUE,"general";"via2",#N/A,TRUE,"general";"via3",#N/A,TRUE,"general"}</definedName>
    <definedName name="___m8" localSheetId="26" hidden="1">{"via1",#N/A,TRUE,"general";"via2",#N/A,TRUE,"general";"via3",#N/A,TRUE,"general"}</definedName>
    <definedName name="___m8" localSheetId="24" hidden="1">{"via1",#N/A,TRUE,"general";"via2",#N/A,TRUE,"general";"via3",#N/A,TRUE,"general"}</definedName>
    <definedName name="___m8" localSheetId="10" hidden="1">{"via1",#N/A,TRUE,"general";"via2",#N/A,TRUE,"general";"via3",#N/A,TRUE,"general"}</definedName>
    <definedName name="___m8" localSheetId="4" hidden="1">{"via1",#N/A,TRUE,"general";"via2",#N/A,TRUE,"general";"via3",#N/A,TRUE,"general"}</definedName>
    <definedName name="___m8" localSheetId="38" hidden="1">{"via1",#N/A,TRUE,"general";"via2",#N/A,TRUE,"general";"via3",#N/A,TRUE,"general"}</definedName>
    <definedName name="___m8" localSheetId="37" hidden="1">{"via1",#N/A,TRUE,"general";"via2",#N/A,TRUE,"general";"via3",#N/A,TRUE,"general"}</definedName>
    <definedName name="___m8" localSheetId="23" hidden="1">{"via1",#N/A,TRUE,"general";"via2",#N/A,TRUE,"general";"via3",#N/A,TRUE,"general"}</definedName>
    <definedName name="___m8" localSheetId="16" hidden="1">{"via1",#N/A,TRUE,"general";"via2",#N/A,TRUE,"general";"via3",#N/A,TRUE,"general"}</definedName>
    <definedName name="___m8" localSheetId="27" hidden="1">{"via1",#N/A,TRUE,"general";"via2",#N/A,TRUE,"general";"via3",#N/A,TRUE,"general"}</definedName>
    <definedName name="___m8" localSheetId="18" hidden="1">{"via1",#N/A,TRUE,"general";"via2",#N/A,TRUE,"general";"via3",#N/A,TRUE,"general"}</definedName>
    <definedName name="___m8" localSheetId="17" hidden="1">{"via1",#N/A,TRUE,"general";"via2",#N/A,TRUE,"general";"via3",#N/A,TRUE,"general"}</definedName>
    <definedName name="___m8" localSheetId="25" hidden="1">{"via1",#N/A,TRUE,"general";"via2",#N/A,TRUE,"general";"via3",#N/A,TRUE,"general"}</definedName>
    <definedName name="___m8" localSheetId="49" hidden="1">{"via1",#N/A,TRUE,"general";"via2",#N/A,TRUE,"general";"via3",#N/A,TRUE,"general"}</definedName>
    <definedName name="___m8" localSheetId="34" hidden="1">{"via1",#N/A,TRUE,"general";"via2",#N/A,TRUE,"general";"via3",#N/A,TRUE,"general"}</definedName>
    <definedName name="___m8" localSheetId="12" hidden="1">{"via1",#N/A,TRUE,"general";"via2",#N/A,TRUE,"general";"via3",#N/A,TRUE,"general"}</definedName>
    <definedName name="___m8" localSheetId="13" hidden="1">{"via1",#N/A,TRUE,"general";"via2",#N/A,TRUE,"general";"via3",#N/A,TRUE,"general"}</definedName>
    <definedName name="___m8" localSheetId="14" hidden="1">{"via1",#N/A,TRUE,"general";"via2",#N/A,TRUE,"general";"via3",#N/A,TRUE,"general"}</definedName>
    <definedName name="___m8" localSheetId="5" hidden="1">{"via1",#N/A,TRUE,"general";"via2",#N/A,TRUE,"general";"via3",#N/A,TRUE,"general"}</definedName>
    <definedName name="___m8" localSheetId="6" hidden="1">{"via1",#N/A,TRUE,"general";"via2",#N/A,TRUE,"general";"via3",#N/A,TRUE,"general"}</definedName>
    <definedName name="___m8" localSheetId="7" hidden="1">{"via1",#N/A,TRUE,"general";"via2",#N/A,TRUE,"general";"via3",#N/A,TRUE,"general"}</definedName>
    <definedName name="___m8" localSheetId="8" hidden="1">{"via1",#N/A,TRUE,"general";"via2",#N/A,TRUE,"general";"via3",#N/A,TRUE,"general"}</definedName>
    <definedName name="___m8" localSheetId="31" hidden="1">{"via1",#N/A,TRUE,"general";"via2",#N/A,TRUE,"general";"via3",#N/A,TRUE,"general"}</definedName>
    <definedName name="___m8" localSheetId="30" hidden="1">{"via1",#N/A,TRUE,"general";"via2",#N/A,TRUE,"general";"via3",#N/A,TRUE,"general"}</definedName>
    <definedName name="___m8" localSheetId="15" hidden="1">{"via1",#N/A,TRUE,"general";"via2",#N/A,TRUE,"general";"via3",#N/A,TRUE,"general"}</definedName>
    <definedName name="___m8" hidden="1">{"via1",#N/A,TRUE,"general";"via2",#N/A,TRUE,"general";"via3",#N/A,TRUE,"general"}</definedName>
    <definedName name="___m9" localSheetId="32" hidden="1">{"via1",#N/A,TRUE,"general";"via2",#N/A,TRUE,"general";"via3",#N/A,TRUE,"general"}</definedName>
    <definedName name="___m9" localSheetId="3" hidden="1">{"via1",#N/A,TRUE,"general";"via2",#N/A,TRUE,"general";"via3",#N/A,TRUE,"general"}</definedName>
    <definedName name="___m9" localSheetId="26" hidden="1">{"via1",#N/A,TRUE,"general";"via2",#N/A,TRUE,"general";"via3",#N/A,TRUE,"general"}</definedName>
    <definedName name="___m9" localSheetId="24" hidden="1">{"via1",#N/A,TRUE,"general";"via2",#N/A,TRUE,"general";"via3",#N/A,TRUE,"general"}</definedName>
    <definedName name="___m9" localSheetId="10" hidden="1">{"via1",#N/A,TRUE,"general";"via2",#N/A,TRUE,"general";"via3",#N/A,TRUE,"general"}</definedName>
    <definedName name="___m9" localSheetId="4" hidden="1">{"via1",#N/A,TRUE,"general";"via2",#N/A,TRUE,"general";"via3",#N/A,TRUE,"general"}</definedName>
    <definedName name="___m9" localSheetId="38" hidden="1">{"via1",#N/A,TRUE,"general";"via2",#N/A,TRUE,"general";"via3",#N/A,TRUE,"general"}</definedName>
    <definedName name="___m9" localSheetId="37" hidden="1">{"via1",#N/A,TRUE,"general";"via2",#N/A,TRUE,"general";"via3",#N/A,TRUE,"general"}</definedName>
    <definedName name="___m9" localSheetId="23" hidden="1">{"via1",#N/A,TRUE,"general";"via2",#N/A,TRUE,"general";"via3",#N/A,TRUE,"general"}</definedName>
    <definedName name="___m9" localSheetId="16" hidden="1">{"via1",#N/A,TRUE,"general";"via2",#N/A,TRUE,"general";"via3",#N/A,TRUE,"general"}</definedName>
    <definedName name="___m9" localSheetId="27" hidden="1">{"via1",#N/A,TRUE,"general";"via2",#N/A,TRUE,"general";"via3",#N/A,TRUE,"general"}</definedName>
    <definedName name="___m9" localSheetId="18" hidden="1">{"via1",#N/A,TRUE,"general";"via2",#N/A,TRUE,"general";"via3",#N/A,TRUE,"general"}</definedName>
    <definedName name="___m9" localSheetId="17" hidden="1">{"via1",#N/A,TRUE,"general";"via2",#N/A,TRUE,"general";"via3",#N/A,TRUE,"general"}</definedName>
    <definedName name="___m9" localSheetId="25" hidden="1">{"via1",#N/A,TRUE,"general";"via2",#N/A,TRUE,"general";"via3",#N/A,TRUE,"general"}</definedName>
    <definedName name="___m9" localSheetId="49" hidden="1">{"via1",#N/A,TRUE,"general";"via2",#N/A,TRUE,"general";"via3",#N/A,TRUE,"general"}</definedName>
    <definedName name="___m9" localSheetId="34" hidden="1">{"via1",#N/A,TRUE,"general";"via2",#N/A,TRUE,"general";"via3",#N/A,TRUE,"general"}</definedName>
    <definedName name="___m9" localSheetId="12" hidden="1">{"via1",#N/A,TRUE,"general";"via2",#N/A,TRUE,"general";"via3",#N/A,TRUE,"general"}</definedName>
    <definedName name="___m9" localSheetId="13" hidden="1">{"via1",#N/A,TRUE,"general";"via2",#N/A,TRUE,"general";"via3",#N/A,TRUE,"general"}</definedName>
    <definedName name="___m9" localSheetId="14" hidden="1">{"via1",#N/A,TRUE,"general";"via2",#N/A,TRUE,"general";"via3",#N/A,TRUE,"general"}</definedName>
    <definedName name="___m9" localSheetId="5" hidden="1">{"via1",#N/A,TRUE,"general";"via2",#N/A,TRUE,"general";"via3",#N/A,TRUE,"general"}</definedName>
    <definedName name="___m9" localSheetId="6" hidden="1">{"via1",#N/A,TRUE,"general";"via2",#N/A,TRUE,"general";"via3",#N/A,TRUE,"general"}</definedName>
    <definedName name="___m9" localSheetId="7" hidden="1">{"via1",#N/A,TRUE,"general";"via2",#N/A,TRUE,"general";"via3",#N/A,TRUE,"general"}</definedName>
    <definedName name="___m9" localSheetId="8" hidden="1">{"via1",#N/A,TRUE,"general";"via2",#N/A,TRUE,"general";"via3",#N/A,TRUE,"general"}</definedName>
    <definedName name="___m9" localSheetId="31" hidden="1">{"via1",#N/A,TRUE,"general";"via2",#N/A,TRUE,"general";"via3",#N/A,TRUE,"general"}</definedName>
    <definedName name="___m9" localSheetId="30" hidden="1">{"via1",#N/A,TRUE,"general";"via2",#N/A,TRUE,"general";"via3",#N/A,TRUE,"general"}</definedName>
    <definedName name="___m9" localSheetId="15" hidden="1">{"via1",#N/A,TRUE,"general";"via2",#N/A,TRUE,"general";"via3",#N/A,TRUE,"general"}</definedName>
    <definedName name="___m9" hidden="1">{"via1",#N/A,TRUE,"general";"via2",#N/A,TRUE,"general";"via3",#N/A,TRUE,"general"}</definedName>
    <definedName name="___n3" localSheetId="32" hidden="1">{"TAB1",#N/A,TRUE,"GENERAL";"TAB2",#N/A,TRUE,"GENERAL";"TAB3",#N/A,TRUE,"GENERAL";"TAB4",#N/A,TRUE,"GENERAL";"TAB5",#N/A,TRUE,"GENERAL"}</definedName>
    <definedName name="___n3" localSheetId="3" hidden="1">{"TAB1",#N/A,TRUE,"GENERAL";"TAB2",#N/A,TRUE,"GENERAL";"TAB3",#N/A,TRUE,"GENERAL";"TAB4",#N/A,TRUE,"GENERAL";"TAB5",#N/A,TRUE,"GENERAL"}</definedName>
    <definedName name="___n3" localSheetId="26" hidden="1">{"TAB1",#N/A,TRUE,"GENERAL";"TAB2",#N/A,TRUE,"GENERAL";"TAB3",#N/A,TRUE,"GENERAL";"TAB4",#N/A,TRUE,"GENERAL";"TAB5",#N/A,TRUE,"GENERAL"}</definedName>
    <definedName name="___n3" localSheetId="24" hidden="1">{"TAB1",#N/A,TRUE,"GENERAL";"TAB2",#N/A,TRUE,"GENERAL";"TAB3",#N/A,TRUE,"GENERAL";"TAB4",#N/A,TRUE,"GENERAL";"TAB5",#N/A,TRUE,"GENERAL"}</definedName>
    <definedName name="___n3" localSheetId="10" hidden="1">{"TAB1",#N/A,TRUE,"GENERAL";"TAB2",#N/A,TRUE,"GENERAL";"TAB3",#N/A,TRUE,"GENERAL";"TAB4",#N/A,TRUE,"GENERAL";"TAB5",#N/A,TRUE,"GENERAL"}</definedName>
    <definedName name="___n3" localSheetId="4" hidden="1">{"TAB1",#N/A,TRUE,"GENERAL";"TAB2",#N/A,TRUE,"GENERAL";"TAB3",#N/A,TRUE,"GENERAL";"TAB4",#N/A,TRUE,"GENERAL";"TAB5",#N/A,TRUE,"GENERAL"}</definedName>
    <definedName name="___n3" localSheetId="38" hidden="1">{"TAB1",#N/A,TRUE,"GENERAL";"TAB2",#N/A,TRUE,"GENERAL";"TAB3",#N/A,TRUE,"GENERAL";"TAB4",#N/A,TRUE,"GENERAL";"TAB5",#N/A,TRUE,"GENERAL"}</definedName>
    <definedName name="___n3" localSheetId="37" hidden="1">{"TAB1",#N/A,TRUE,"GENERAL";"TAB2",#N/A,TRUE,"GENERAL";"TAB3",#N/A,TRUE,"GENERAL";"TAB4",#N/A,TRUE,"GENERAL";"TAB5",#N/A,TRUE,"GENERAL"}</definedName>
    <definedName name="___n3" localSheetId="23" hidden="1">{"TAB1",#N/A,TRUE,"GENERAL";"TAB2",#N/A,TRUE,"GENERAL";"TAB3",#N/A,TRUE,"GENERAL";"TAB4",#N/A,TRUE,"GENERAL";"TAB5",#N/A,TRUE,"GENERAL"}</definedName>
    <definedName name="___n3" localSheetId="16" hidden="1">{"TAB1",#N/A,TRUE,"GENERAL";"TAB2",#N/A,TRUE,"GENERAL";"TAB3",#N/A,TRUE,"GENERAL";"TAB4",#N/A,TRUE,"GENERAL";"TAB5",#N/A,TRUE,"GENERAL"}</definedName>
    <definedName name="___n3" localSheetId="27" hidden="1">{"TAB1",#N/A,TRUE,"GENERAL";"TAB2",#N/A,TRUE,"GENERAL";"TAB3",#N/A,TRUE,"GENERAL";"TAB4",#N/A,TRUE,"GENERAL";"TAB5",#N/A,TRUE,"GENERAL"}</definedName>
    <definedName name="___n3" localSheetId="18" hidden="1">{"TAB1",#N/A,TRUE,"GENERAL";"TAB2",#N/A,TRUE,"GENERAL";"TAB3",#N/A,TRUE,"GENERAL";"TAB4",#N/A,TRUE,"GENERAL";"TAB5",#N/A,TRUE,"GENERAL"}</definedName>
    <definedName name="___n3" localSheetId="17" hidden="1">{"TAB1",#N/A,TRUE,"GENERAL";"TAB2",#N/A,TRUE,"GENERAL";"TAB3",#N/A,TRUE,"GENERAL";"TAB4",#N/A,TRUE,"GENERAL";"TAB5",#N/A,TRUE,"GENERAL"}</definedName>
    <definedName name="___n3" localSheetId="25" hidden="1">{"TAB1",#N/A,TRUE,"GENERAL";"TAB2",#N/A,TRUE,"GENERAL";"TAB3",#N/A,TRUE,"GENERAL";"TAB4",#N/A,TRUE,"GENERAL";"TAB5",#N/A,TRUE,"GENERAL"}</definedName>
    <definedName name="___n3" localSheetId="49" hidden="1">{"TAB1",#N/A,TRUE,"GENERAL";"TAB2",#N/A,TRUE,"GENERAL";"TAB3",#N/A,TRUE,"GENERAL";"TAB4",#N/A,TRUE,"GENERAL";"TAB5",#N/A,TRUE,"GENERAL"}</definedName>
    <definedName name="___n3" localSheetId="34" hidden="1">{"TAB1",#N/A,TRUE,"GENERAL";"TAB2",#N/A,TRUE,"GENERAL";"TAB3",#N/A,TRUE,"GENERAL";"TAB4",#N/A,TRUE,"GENERAL";"TAB5",#N/A,TRUE,"GENERAL"}</definedName>
    <definedName name="___n3" localSheetId="12" hidden="1">{"TAB1",#N/A,TRUE,"GENERAL";"TAB2",#N/A,TRUE,"GENERAL";"TAB3",#N/A,TRUE,"GENERAL";"TAB4",#N/A,TRUE,"GENERAL";"TAB5",#N/A,TRUE,"GENERAL"}</definedName>
    <definedName name="___n3" localSheetId="13" hidden="1">{"TAB1",#N/A,TRUE,"GENERAL";"TAB2",#N/A,TRUE,"GENERAL";"TAB3",#N/A,TRUE,"GENERAL";"TAB4",#N/A,TRUE,"GENERAL";"TAB5",#N/A,TRUE,"GENERAL"}</definedName>
    <definedName name="___n3" localSheetId="14" hidden="1">{"TAB1",#N/A,TRUE,"GENERAL";"TAB2",#N/A,TRUE,"GENERAL";"TAB3",#N/A,TRUE,"GENERAL";"TAB4",#N/A,TRUE,"GENERAL";"TAB5",#N/A,TRUE,"GENERAL"}</definedName>
    <definedName name="___n3" localSheetId="5" hidden="1">{"TAB1",#N/A,TRUE,"GENERAL";"TAB2",#N/A,TRUE,"GENERAL";"TAB3",#N/A,TRUE,"GENERAL";"TAB4",#N/A,TRUE,"GENERAL";"TAB5",#N/A,TRUE,"GENERAL"}</definedName>
    <definedName name="___n3" localSheetId="6" hidden="1">{"TAB1",#N/A,TRUE,"GENERAL";"TAB2",#N/A,TRUE,"GENERAL";"TAB3",#N/A,TRUE,"GENERAL";"TAB4",#N/A,TRUE,"GENERAL";"TAB5",#N/A,TRUE,"GENERAL"}</definedName>
    <definedName name="___n3" localSheetId="7" hidden="1">{"TAB1",#N/A,TRUE,"GENERAL";"TAB2",#N/A,TRUE,"GENERAL";"TAB3",#N/A,TRUE,"GENERAL";"TAB4",#N/A,TRUE,"GENERAL";"TAB5",#N/A,TRUE,"GENERAL"}</definedName>
    <definedName name="___n3" localSheetId="8" hidden="1">{"TAB1",#N/A,TRUE,"GENERAL";"TAB2",#N/A,TRUE,"GENERAL";"TAB3",#N/A,TRUE,"GENERAL";"TAB4",#N/A,TRUE,"GENERAL";"TAB5",#N/A,TRUE,"GENERAL"}</definedName>
    <definedName name="___n3" localSheetId="31" hidden="1">{"TAB1",#N/A,TRUE,"GENERAL";"TAB2",#N/A,TRUE,"GENERAL";"TAB3",#N/A,TRUE,"GENERAL";"TAB4",#N/A,TRUE,"GENERAL";"TAB5",#N/A,TRUE,"GENERAL"}</definedName>
    <definedName name="___n3" localSheetId="30" hidden="1">{"TAB1",#N/A,TRUE,"GENERAL";"TAB2",#N/A,TRUE,"GENERAL";"TAB3",#N/A,TRUE,"GENERAL";"TAB4",#N/A,TRUE,"GENERAL";"TAB5",#N/A,TRUE,"GENERAL"}</definedName>
    <definedName name="___n3" localSheetId="15" hidden="1">{"TAB1",#N/A,TRUE,"GENERAL";"TAB2",#N/A,TRUE,"GENERAL";"TAB3",#N/A,TRUE,"GENERAL";"TAB4",#N/A,TRUE,"GENERAL";"TAB5",#N/A,TRUE,"GENERAL"}</definedName>
    <definedName name="___n3" hidden="1">{"TAB1",#N/A,TRUE,"GENERAL";"TAB2",#N/A,TRUE,"GENERAL";"TAB3",#N/A,TRUE,"GENERAL";"TAB4",#N/A,TRUE,"GENERAL";"TAB5",#N/A,TRUE,"GENERAL"}</definedName>
    <definedName name="___n4" localSheetId="32" hidden="1">{"via1",#N/A,TRUE,"general";"via2",#N/A,TRUE,"general";"via3",#N/A,TRUE,"general"}</definedName>
    <definedName name="___n4" localSheetId="3" hidden="1">{"via1",#N/A,TRUE,"general";"via2",#N/A,TRUE,"general";"via3",#N/A,TRUE,"general"}</definedName>
    <definedName name="___n4" localSheetId="26" hidden="1">{"via1",#N/A,TRUE,"general";"via2",#N/A,TRUE,"general";"via3",#N/A,TRUE,"general"}</definedName>
    <definedName name="___n4" localSheetId="24" hidden="1">{"via1",#N/A,TRUE,"general";"via2",#N/A,TRUE,"general";"via3",#N/A,TRUE,"general"}</definedName>
    <definedName name="___n4" localSheetId="10" hidden="1">{"via1",#N/A,TRUE,"general";"via2",#N/A,TRUE,"general";"via3",#N/A,TRUE,"general"}</definedName>
    <definedName name="___n4" localSheetId="4" hidden="1">{"via1",#N/A,TRUE,"general";"via2",#N/A,TRUE,"general";"via3",#N/A,TRUE,"general"}</definedName>
    <definedName name="___n4" localSheetId="38" hidden="1">{"via1",#N/A,TRUE,"general";"via2",#N/A,TRUE,"general";"via3",#N/A,TRUE,"general"}</definedName>
    <definedName name="___n4" localSheetId="37" hidden="1">{"via1",#N/A,TRUE,"general";"via2",#N/A,TRUE,"general";"via3",#N/A,TRUE,"general"}</definedName>
    <definedName name="___n4" localSheetId="23" hidden="1">{"via1",#N/A,TRUE,"general";"via2",#N/A,TRUE,"general";"via3",#N/A,TRUE,"general"}</definedName>
    <definedName name="___n4" localSheetId="16" hidden="1">{"via1",#N/A,TRUE,"general";"via2",#N/A,TRUE,"general";"via3",#N/A,TRUE,"general"}</definedName>
    <definedName name="___n4" localSheetId="27" hidden="1">{"via1",#N/A,TRUE,"general";"via2",#N/A,TRUE,"general";"via3",#N/A,TRUE,"general"}</definedName>
    <definedName name="___n4" localSheetId="18" hidden="1">{"via1",#N/A,TRUE,"general";"via2",#N/A,TRUE,"general";"via3",#N/A,TRUE,"general"}</definedName>
    <definedName name="___n4" localSheetId="17" hidden="1">{"via1",#N/A,TRUE,"general";"via2",#N/A,TRUE,"general";"via3",#N/A,TRUE,"general"}</definedName>
    <definedName name="___n4" localSheetId="25" hidden="1">{"via1",#N/A,TRUE,"general";"via2",#N/A,TRUE,"general";"via3",#N/A,TRUE,"general"}</definedName>
    <definedName name="___n4" localSheetId="49" hidden="1">{"via1",#N/A,TRUE,"general";"via2",#N/A,TRUE,"general";"via3",#N/A,TRUE,"general"}</definedName>
    <definedName name="___n4" localSheetId="34" hidden="1">{"via1",#N/A,TRUE,"general";"via2",#N/A,TRUE,"general";"via3",#N/A,TRUE,"general"}</definedName>
    <definedName name="___n4" localSheetId="12" hidden="1">{"via1",#N/A,TRUE,"general";"via2",#N/A,TRUE,"general";"via3",#N/A,TRUE,"general"}</definedName>
    <definedName name="___n4" localSheetId="13" hidden="1">{"via1",#N/A,TRUE,"general";"via2",#N/A,TRUE,"general";"via3",#N/A,TRUE,"general"}</definedName>
    <definedName name="___n4" localSheetId="14" hidden="1">{"via1",#N/A,TRUE,"general";"via2",#N/A,TRUE,"general";"via3",#N/A,TRUE,"general"}</definedName>
    <definedName name="___n4" localSheetId="5" hidden="1">{"via1",#N/A,TRUE,"general";"via2",#N/A,TRUE,"general";"via3",#N/A,TRUE,"general"}</definedName>
    <definedName name="___n4" localSheetId="6" hidden="1">{"via1",#N/A,TRUE,"general";"via2",#N/A,TRUE,"general";"via3",#N/A,TRUE,"general"}</definedName>
    <definedName name="___n4" localSheetId="7" hidden="1">{"via1",#N/A,TRUE,"general";"via2",#N/A,TRUE,"general";"via3",#N/A,TRUE,"general"}</definedName>
    <definedName name="___n4" localSheetId="8" hidden="1">{"via1",#N/A,TRUE,"general";"via2",#N/A,TRUE,"general";"via3",#N/A,TRUE,"general"}</definedName>
    <definedName name="___n4" localSheetId="31" hidden="1">{"via1",#N/A,TRUE,"general";"via2",#N/A,TRUE,"general";"via3",#N/A,TRUE,"general"}</definedName>
    <definedName name="___n4" localSheetId="30" hidden="1">{"via1",#N/A,TRUE,"general";"via2",#N/A,TRUE,"general";"via3",#N/A,TRUE,"general"}</definedName>
    <definedName name="___n4" localSheetId="15" hidden="1">{"via1",#N/A,TRUE,"general";"via2",#N/A,TRUE,"general";"via3",#N/A,TRUE,"general"}</definedName>
    <definedName name="___n4" hidden="1">{"via1",#N/A,TRUE,"general";"via2",#N/A,TRUE,"general";"via3",#N/A,TRUE,"general"}</definedName>
    <definedName name="___n5" localSheetId="32" hidden="1">{"TAB1",#N/A,TRUE,"GENERAL";"TAB2",#N/A,TRUE,"GENERAL";"TAB3",#N/A,TRUE,"GENERAL";"TAB4",#N/A,TRUE,"GENERAL";"TAB5",#N/A,TRUE,"GENERAL"}</definedName>
    <definedName name="___n5" localSheetId="3" hidden="1">{"TAB1",#N/A,TRUE,"GENERAL";"TAB2",#N/A,TRUE,"GENERAL";"TAB3",#N/A,TRUE,"GENERAL";"TAB4",#N/A,TRUE,"GENERAL";"TAB5",#N/A,TRUE,"GENERAL"}</definedName>
    <definedName name="___n5" localSheetId="26" hidden="1">{"TAB1",#N/A,TRUE,"GENERAL";"TAB2",#N/A,TRUE,"GENERAL";"TAB3",#N/A,TRUE,"GENERAL";"TAB4",#N/A,TRUE,"GENERAL";"TAB5",#N/A,TRUE,"GENERAL"}</definedName>
    <definedName name="___n5" localSheetId="24" hidden="1">{"TAB1",#N/A,TRUE,"GENERAL";"TAB2",#N/A,TRUE,"GENERAL";"TAB3",#N/A,TRUE,"GENERAL";"TAB4",#N/A,TRUE,"GENERAL";"TAB5",#N/A,TRUE,"GENERAL"}</definedName>
    <definedName name="___n5" localSheetId="10" hidden="1">{"TAB1",#N/A,TRUE,"GENERAL";"TAB2",#N/A,TRUE,"GENERAL";"TAB3",#N/A,TRUE,"GENERAL";"TAB4",#N/A,TRUE,"GENERAL";"TAB5",#N/A,TRUE,"GENERAL"}</definedName>
    <definedName name="___n5" localSheetId="4" hidden="1">{"TAB1",#N/A,TRUE,"GENERAL";"TAB2",#N/A,TRUE,"GENERAL";"TAB3",#N/A,TRUE,"GENERAL";"TAB4",#N/A,TRUE,"GENERAL";"TAB5",#N/A,TRUE,"GENERAL"}</definedName>
    <definedName name="___n5" localSheetId="38" hidden="1">{"TAB1",#N/A,TRUE,"GENERAL";"TAB2",#N/A,TRUE,"GENERAL";"TAB3",#N/A,TRUE,"GENERAL";"TAB4",#N/A,TRUE,"GENERAL";"TAB5",#N/A,TRUE,"GENERAL"}</definedName>
    <definedName name="___n5" localSheetId="37" hidden="1">{"TAB1",#N/A,TRUE,"GENERAL";"TAB2",#N/A,TRUE,"GENERAL";"TAB3",#N/A,TRUE,"GENERAL";"TAB4",#N/A,TRUE,"GENERAL";"TAB5",#N/A,TRUE,"GENERAL"}</definedName>
    <definedName name="___n5" localSheetId="23" hidden="1">{"TAB1",#N/A,TRUE,"GENERAL";"TAB2",#N/A,TRUE,"GENERAL";"TAB3",#N/A,TRUE,"GENERAL";"TAB4",#N/A,TRUE,"GENERAL";"TAB5",#N/A,TRUE,"GENERAL"}</definedName>
    <definedName name="___n5" localSheetId="16" hidden="1">{"TAB1",#N/A,TRUE,"GENERAL";"TAB2",#N/A,TRUE,"GENERAL";"TAB3",#N/A,TRUE,"GENERAL";"TAB4",#N/A,TRUE,"GENERAL";"TAB5",#N/A,TRUE,"GENERAL"}</definedName>
    <definedName name="___n5" localSheetId="27" hidden="1">{"TAB1",#N/A,TRUE,"GENERAL";"TAB2",#N/A,TRUE,"GENERAL";"TAB3",#N/A,TRUE,"GENERAL";"TAB4",#N/A,TRUE,"GENERAL";"TAB5",#N/A,TRUE,"GENERAL"}</definedName>
    <definedName name="___n5" localSheetId="18" hidden="1">{"TAB1",#N/A,TRUE,"GENERAL";"TAB2",#N/A,TRUE,"GENERAL";"TAB3",#N/A,TRUE,"GENERAL";"TAB4",#N/A,TRUE,"GENERAL";"TAB5",#N/A,TRUE,"GENERAL"}</definedName>
    <definedName name="___n5" localSheetId="17" hidden="1">{"TAB1",#N/A,TRUE,"GENERAL";"TAB2",#N/A,TRUE,"GENERAL";"TAB3",#N/A,TRUE,"GENERAL";"TAB4",#N/A,TRUE,"GENERAL";"TAB5",#N/A,TRUE,"GENERAL"}</definedName>
    <definedName name="___n5" localSheetId="25" hidden="1">{"TAB1",#N/A,TRUE,"GENERAL";"TAB2",#N/A,TRUE,"GENERAL";"TAB3",#N/A,TRUE,"GENERAL";"TAB4",#N/A,TRUE,"GENERAL";"TAB5",#N/A,TRUE,"GENERAL"}</definedName>
    <definedName name="___n5" localSheetId="49" hidden="1">{"TAB1",#N/A,TRUE,"GENERAL";"TAB2",#N/A,TRUE,"GENERAL";"TAB3",#N/A,TRUE,"GENERAL";"TAB4",#N/A,TRUE,"GENERAL";"TAB5",#N/A,TRUE,"GENERAL"}</definedName>
    <definedName name="___n5" localSheetId="34" hidden="1">{"TAB1",#N/A,TRUE,"GENERAL";"TAB2",#N/A,TRUE,"GENERAL";"TAB3",#N/A,TRUE,"GENERAL";"TAB4",#N/A,TRUE,"GENERAL";"TAB5",#N/A,TRUE,"GENERAL"}</definedName>
    <definedName name="___n5" localSheetId="12" hidden="1">{"TAB1",#N/A,TRUE,"GENERAL";"TAB2",#N/A,TRUE,"GENERAL";"TAB3",#N/A,TRUE,"GENERAL";"TAB4",#N/A,TRUE,"GENERAL";"TAB5",#N/A,TRUE,"GENERAL"}</definedName>
    <definedName name="___n5" localSheetId="13" hidden="1">{"TAB1",#N/A,TRUE,"GENERAL";"TAB2",#N/A,TRUE,"GENERAL";"TAB3",#N/A,TRUE,"GENERAL";"TAB4",#N/A,TRUE,"GENERAL";"TAB5",#N/A,TRUE,"GENERAL"}</definedName>
    <definedName name="___n5" localSheetId="14" hidden="1">{"TAB1",#N/A,TRUE,"GENERAL";"TAB2",#N/A,TRUE,"GENERAL";"TAB3",#N/A,TRUE,"GENERAL";"TAB4",#N/A,TRUE,"GENERAL";"TAB5",#N/A,TRUE,"GENERAL"}</definedName>
    <definedName name="___n5" localSheetId="5" hidden="1">{"TAB1",#N/A,TRUE,"GENERAL";"TAB2",#N/A,TRUE,"GENERAL";"TAB3",#N/A,TRUE,"GENERAL";"TAB4",#N/A,TRUE,"GENERAL";"TAB5",#N/A,TRUE,"GENERAL"}</definedName>
    <definedName name="___n5" localSheetId="6" hidden="1">{"TAB1",#N/A,TRUE,"GENERAL";"TAB2",#N/A,TRUE,"GENERAL";"TAB3",#N/A,TRUE,"GENERAL";"TAB4",#N/A,TRUE,"GENERAL";"TAB5",#N/A,TRUE,"GENERAL"}</definedName>
    <definedName name="___n5" localSheetId="7" hidden="1">{"TAB1",#N/A,TRUE,"GENERAL";"TAB2",#N/A,TRUE,"GENERAL";"TAB3",#N/A,TRUE,"GENERAL";"TAB4",#N/A,TRUE,"GENERAL";"TAB5",#N/A,TRUE,"GENERAL"}</definedName>
    <definedName name="___n5" localSheetId="8" hidden="1">{"TAB1",#N/A,TRUE,"GENERAL";"TAB2",#N/A,TRUE,"GENERAL";"TAB3",#N/A,TRUE,"GENERAL";"TAB4",#N/A,TRUE,"GENERAL";"TAB5",#N/A,TRUE,"GENERAL"}</definedName>
    <definedName name="___n5" localSheetId="31" hidden="1">{"TAB1",#N/A,TRUE,"GENERAL";"TAB2",#N/A,TRUE,"GENERAL";"TAB3",#N/A,TRUE,"GENERAL";"TAB4",#N/A,TRUE,"GENERAL";"TAB5",#N/A,TRUE,"GENERAL"}</definedName>
    <definedName name="___n5" localSheetId="30" hidden="1">{"TAB1",#N/A,TRUE,"GENERAL";"TAB2",#N/A,TRUE,"GENERAL";"TAB3",#N/A,TRUE,"GENERAL";"TAB4",#N/A,TRUE,"GENERAL";"TAB5",#N/A,TRUE,"GENERAL"}</definedName>
    <definedName name="___n5" localSheetId="15" hidden="1">{"TAB1",#N/A,TRUE,"GENERAL";"TAB2",#N/A,TRUE,"GENERAL";"TAB3",#N/A,TRUE,"GENERAL";"TAB4",#N/A,TRUE,"GENERAL";"TAB5",#N/A,TRUE,"GENERAL"}</definedName>
    <definedName name="___n5" hidden="1">{"TAB1",#N/A,TRUE,"GENERAL";"TAB2",#N/A,TRUE,"GENERAL";"TAB3",#N/A,TRUE,"GENERAL";"TAB4",#N/A,TRUE,"GENERAL";"TAB5",#N/A,TRUE,"GENERAL"}</definedName>
    <definedName name="___nyn7" localSheetId="32" hidden="1">{"via1",#N/A,TRUE,"general";"via2",#N/A,TRUE,"general";"via3",#N/A,TRUE,"general"}</definedName>
    <definedName name="___nyn7" localSheetId="3" hidden="1">{"via1",#N/A,TRUE,"general";"via2",#N/A,TRUE,"general";"via3",#N/A,TRUE,"general"}</definedName>
    <definedName name="___nyn7" localSheetId="26" hidden="1">{"via1",#N/A,TRUE,"general";"via2",#N/A,TRUE,"general";"via3",#N/A,TRUE,"general"}</definedName>
    <definedName name="___nyn7" localSheetId="24" hidden="1">{"via1",#N/A,TRUE,"general";"via2",#N/A,TRUE,"general";"via3",#N/A,TRUE,"general"}</definedName>
    <definedName name="___nyn7" localSheetId="10" hidden="1">{"via1",#N/A,TRUE,"general";"via2",#N/A,TRUE,"general";"via3",#N/A,TRUE,"general"}</definedName>
    <definedName name="___nyn7" localSheetId="4" hidden="1">{"via1",#N/A,TRUE,"general";"via2",#N/A,TRUE,"general";"via3",#N/A,TRUE,"general"}</definedName>
    <definedName name="___nyn7" localSheetId="38" hidden="1">{"via1",#N/A,TRUE,"general";"via2",#N/A,TRUE,"general";"via3",#N/A,TRUE,"general"}</definedName>
    <definedName name="___nyn7" localSheetId="37" hidden="1">{"via1",#N/A,TRUE,"general";"via2",#N/A,TRUE,"general";"via3",#N/A,TRUE,"general"}</definedName>
    <definedName name="___nyn7" localSheetId="23" hidden="1">{"via1",#N/A,TRUE,"general";"via2",#N/A,TRUE,"general";"via3",#N/A,TRUE,"general"}</definedName>
    <definedName name="___nyn7" localSheetId="16" hidden="1">{"via1",#N/A,TRUE,"general";"via2",#N/A,TRUE,"general";"via3",#N/A,TRUE,"general"}</definedName>
    <definedName name="___nyn7" localSheetId="27" hidden="1">{"via1",#N/A,TRUE,"general";"via2",#N/A,TRUE,"general";"via3",#N/A,TRUE,"general"}</definedName>
    <definedName name="___nyn7" localSheetId="18" hidden="1">{"via1",#N/A,TRUE,"general";"via2",#N/A,TRUE,"general";"via3",#N/A,TRUE,"general"}</definedName>
    <definedName name="___nyn7" localSheetId="17" hidden="1">{"via1",#N/A,TRUE,"general";"via2",#N/A,TRUE,"general";"via3",#N/A,TRUE,"general"}</definedName>
    <definedName name="___nyn7" localSheetId="25" hidden="1">{"via1",#N/A,TRUE,"general";"via2",#N/A,TRUE,"general";"via3",#N/A,TRUE,"general"}</definedName>
    <definedName name="___nyn7" localSheetId="49" hidden="1">{"via1",#N/A,TRUE,"general";"via2",#N/A,TRUE,"general";"via3",#N/A,TRUE,"general"}</definedName>
    <definedName name="___nyn7" localSheetId="34" hidden="1">{"via1",#N/A,TRUE,"general";"via2",#N/A,TRUE,"general";"via3",#N/A,TRUE,"general"}</definedName>
    <definedName name="___nyn7" localSheetId="12" hidden="1">{"via1",#N/A,TRUE,"general";"via2",#N/A,TRUE,"general";"via3",#N/A,TRUE,"general"}</definedName>
    <definedName name="___nyn7" localSheetId="13" hidden="1">{"via1",#N/A,TRUE,"general";"via2",#N/A,TRUE,"general";"via3",#N/A,TRUE,"general"}</definedName>
    <definedName name="___nyn7" localSheetId="14" hidden="1">{"via1",#N/A,TRUE,"general";"via2",#N/A,TRUE,"general";"via3",#N/A,TRUE,"general"}</definedName>
    <definedName name="___nyn7" localSheetId="5" hidden="1">{"via1",#N/A,TRUE,"general";"via2",#N/A,TRUE,"general";"via3",#N/A,TRUE,"general"}</definedName>
    <definedName name="___nyn7" localSheetId="6" hidden="1">{"via1",#N/A,TRUE,"general";"via2",#N/A,TRUE,"general";"via3",#N/A,TRUE,"general"}</definedName>
    <definedName name="___nyn7" localSheetId="7" hidden="1">{"via1",#N/A,TRUE,"general";"via2",#N/A,TRUE,"general";"via3",#N/A,TRUE,"general"}</definedName>
    <definedName name="___nyn7" localSheetId="8" hidden="1">{"via1",#N/A,TRUE,"general";"via2",#N/A,TRUE,"general";"via3",#N/A,TRUE,"general"}</definedName>
    <definedName name="___nyn7" localSheetId="31" hidden="1">{"via1",#N/A,TRUE,"general";"via2",#N/A,TRUE,"general";"via3",#N/A,TRUE,"general"}</definedName>
    <definedName name="___nyn7" localSheetId="30" hidden="1">{"via1",#N/A,TRUE,"general";"via2",#N/A,TRUE,"general";"via3",#N/A,TRUE,"general"}</definedName>
    <definedName name="___nyn7" localSheetId="15" hidden="1">{"via1",#N/A,TRUE,"general";"via2",#N/A,TRUE,"general";"via3",#N/A,TRUE,"general"}</definedName>
    <definedName name="___nyn7" hidden="1">{"via1",#N/A,TRUE,"general";"via2",#N/A,TRUE,"general";"via3",#N/A,TRUE,"general"}</definedName>
    <definedName name="___o4" localSheetId="32" hidden="1">{"via1",#N/A,TRUE,"general";"via2",#N/A,TRUE,"general";"via3",#N/A,TRUE,"general"}</definedName>
    <definedName name="___o4" localSheetId="3" hidden="1">{"via1",#N/A,TRUE,"general";"via2",#N/A,TRUE,"general";"via3",#N/A,TRUE,"general"}</definedName>
    <definedName name="___o4" localSheetId="26" hidden="1">{"via1",#N/A,TRUE,"general";"via2",#N/A,TRUE,"general";"via3",#N/A,TRUE,"general"}</definedName>
    <definedName name="___o4" localSheetId="24" hidden="1">{"via1",#N/A,TRUE,"general";"via2",#N/A,TRUE,"general";"via3",#N/A,TRUE,"general"}</definedName>
    <definedName name="___o4" localSheetId="10" hidden="1">{"via1",#N/A,TRUE,"general";"via2",#N/A,TRUE,"general";"via3",#N/A,TRUE,"general"}</definedName>
    <definedName name="___o4" localSheetId="4" hidden="1">{"via1",#N/A,TRUE,"general";"via2",#N/A,TRUE,"general";"via3",#N/A,TRUE,"general"}</definedName>
    <definedName name="___o4" localSheetId="38" hidden="1">{"via1",#N/A,TRUE,"general";"via2",#N/A,TRUE,"general";"via3",#N/A,TRUE,"general"}</definedName>
    <definedName name="___o4" localSheetId="37" hidden="1">{"via1",#N/A,TRUE,"general";"via2",#N/A,TRUE,"general";"via3",#N/A,TRUE,"general"}</definedName>
    <definedName name="___o4" localSheetId="23" hidden="1">{"via1",#N/A,TRUE,"general";"via2",#N/A,TRUE,"general";"via3",#N/A,TRUE,"general"}</definedName>
    <definedName name="___o4" localSheetId="16" hidden="1">{"via1",#N/A,TRUE,"general";"via2",#N/A,TRUE,"general";"via3",#N/A,TRUE,"general"}</definedName>
    <definedName name="___o4" localSheetId="27" hidden="1">{"via1",#N/A,TRUE,"general";"via2",#N/A,TRUE,"general";"via3",#N/A,TRUE,"general"}</definedName>
    <definedName name="___o4" localSheetId="18" hidden="1">{"via1",#N/A,TRUE,"general";"via2",#N/A,TRUE,"general";"via3",#N/A,TRUE,"general"}</definedName>
    <definedName name="___o4" localSheetId="17" hidden="1">{"via1",#N/A,TRUE,"general";"via2",#N/A,TRUE,"general";"via3",#N/A,TRUE,"general"}</definedName>
    <definedName name="___o4" localSheetId="25" hidden="1">{"via1",#N/A,TRUE,"general";"via2",#N/A,TRUE,"general";"via3",#N/A,TRUE,"general"}</definedName>
    <definedName name="___o4" localSheetId="49" hidden="1">{"via1",#N/A,TRUE,"general";"via2",#N/A,TRUE,"general";"via3",#N/A,TRUE,"general"}</definedName>
    <definedName name="___o4" localSheetId="34" hidden="1">{"via1",#N/A,TRUE,"general";"via2",#N/A,TRUE,"general";"via3",#N/A,TRUE,"general"}</definedName>
    <definedName name="___o4" localSheetId="12" hidden="1">{"via1",#N/A,TRUE,"general";"via2",#N/A,TRUE,"general";"via3",#N/A,TRUE,"general"}</definedName>
    <definedName name="___o4" localSheetId="13" hidden="1">{"via1",#N/A,TRUE,"general";"via2",#N/A,TRUE,"general";"via3",#N/A,TRUE,"general"}</definedName>
    <definedName name="___o4" localSheetId="14" hidden="1">{"via1",#N/A,TRUE,"general";"via2",#N/A,TRUE,"general";"via3",#N/A,TRUE,"general"}</definedName>
    <definedName name="___o4" localSheetId="5" hidden="1">{"via1",#N/A,TRUE,"general";"via2",#N/A,TRUE,"general";"via3",#N/A,TRUE,"general"}</definedName>
    <definedName name="___o4" localSheetId="6" hidden="1">{"via1",#N/A,TRUE,"general";"via2",#N/A,TRUE,"general";"via3",#N/A,TRUE,"general"}</definedName>
    <definedName name="___o4" localSheetId="7" hidden="1">{"via1",#N/A,TRUE,"general";"via2",#N/A,TRUE,"general";"via3",#N/A,TRUE,"general"}</definedName>
    <definedName name="___o4" localSheetId="8" hidden="1">{"via1",#N/A,TRUE,"general";"via2",#N/A,TRUE,"general";"via3",#N/A,TRUE,"general"}</definedName>
    <definedName name="___o4" localSheetId="31" hidden="1">{"via1",#N/A,TRUE,"general";"via2",#N/A,TRUE,"general";"via3",#N/A,TRUE,"general"}</definedName>
    <definedName name="___o4" localSheetId="30" hidden="1">{"via1",#N/A,TRUE,"general";"via2",#N/A,TRUE,"general";"via3",#N/A,TRUE,"general"}</definedName>
    <definedName name="___o4" localSheetId="15" hidden="1">{"via1",#N/A,TRUE,"general";"via2",#N/A,TRUE,"general";"via3",#N/A,TRUE,"general"}</definedName>
    <definedName name="___o4" hidden="1">{"via1",#N/A,TRUE,"general";"via2",#N/A,TRUE,"general";"via3",#N/A,TRUE,"general"}</definedName>
    <definedName name="___o5" localSheetId="32" hidden="1">{"TAB1",#N/A,TRUE,"GENERAL";"TAB2",#N/A,TRUE,"GENERAL";"TAB3",#N/A,TRUE,"GENERAL";"TAB4",#N/A,TRUE,"GENERAL";"TAB5",#N/A,TRUE,"GENERAL"}</definedName>
    <definedName name="___o5" localSheetId="3" hidden="1">{"TAB1",#N/A,TRUE,"GENERAL";"TAB2",#N/A,TRUE,"GENERAL";"TAB3",#N/A,TRUE,"GENERAL";"TAB4",#N/A,TRUE,"GENERAL";"TAB5",#N/A,TRUE,"GENERAL"}</definedName>
    <definedName name="___o5" localSheetId="26" hidden="1">{"TAB1",#N/A,TRUE,"GENERAL";"TAB2",#N/A,TRUE,"GENERAL";"TAB3",#N/A,TRUE,"GENERAL";"TAB4",#N/A,TRUE,"GENERAL";"TAB5",#N/A,TRUE,"GENERAL"}</definedName>
    <definedName name="___o5" localSheetId="24" hidden="1">{"TAB1",#N/A,TRUE,"GENERAL";"TAB2",#N/A,TRUE,"GENERAL";"TAB3",#N/A,TRUE,"GENERAL";"TAB4",#N/A,TRUE,"GENERAL";"TAB5",#N/A,TRUE,"GENERAL"}</definedName>
    <definedName name="___o5" localSheetId="10" hidden="1">{"TAB1",#N/A,TRUE,"GENERAL";"TAB2",#N/A,TRUE,"GENERAL";"TAB3",#N/A,TRUE,"GENERAL";"TAB4",#N/A,TRUE,"GENERAL";"TAB5",#N/A,TRUE,"GENERAL"}</definedName>
    <definedName name="___o5" localSheetId="4" hidden="1">{"TAB1",#N/A,TRUE,"GENERAL";"TAB2",#N/A,TRUE,"GENERAL";"TAB3",#N/A,TRUE,"GENERAL";"TAB4",#N/A,TRUE,"GENERAL";"TAB5",#N/A,TRUE,"GENERAL"}</definedName>
    <definedName name="___o5" localSheetId="38" hidden="1">{"TAB1",#N/A,TRUE,"GENERAL";"TAB2",#N/A,TRUE,"GENERAL";"TAB3",#N/A,TRUE,"GENERAL";"TAB4",#N/A,TRUE,"GENERAL";"TAB5",#N/A,TRUE,"GENERAL"}</definedName>
    <definedName name="___o5" localSheetId="37" hidden="1">{"TAB1",#N/A,TRUE,"GENERAL";"TAB2",#N/A,TRUE,"GENERAL";"TAB3",#N/A,TRUE,"GENERAL";"TAB4",#N/A,TRUE,"GENERAL";"TAB5",#N/A,TRUE,"GENERAL"}</definedName>
    <definedName name="___o5" localSheetId="23" hidden="1">{"TAB1",#N/A,TRUE,"GENERAL";"TAB2",#N/A,TRUE,"GENERAL";"TAB3",#N/A,TRUE,"GENERAL";"TAB4",#N/A,TRUE,"GENERAL";"TAB5",#N/A,TRUE,"GENERAL"}</definedName>
    <definedName name="___o5" localSheetId="16" hidden="1">{"TAB1",#N/A,TRUE,"GENERAL";"TAB2",#N/A,TRUE,"GENERAL";"TAB3",#N/A,TRUE,"GENERAL";"TAB4",#N/A,TRUE,"GENERAL";"TAB5",#N/A,TRUE,"GENERAL"}</definedName>
    <definedName name="___o5" localSheetId="27" hidden="1">{"TAB1",#N/A,TRUE,"GENERAL";"TAB2",#N/A,TRUE,"GENERAL";"TAB3",#N/A,TRUE,"GENERAL";"TAB4",#N/A,TRUE,"GENERAL";"TAB5",#N/A,TRUE,"GENERAL"}</definedName>
    <definedName name="___o5" localSheetId="18" hidden="1">{"TAB1",#N/A,TRUE,"GENERAL";"TAB2",#N/A,TRUE,"GENERAL";"TAB3",#N/A,TRUE,"GENERAL";"TAB4",#N/A,TRUE,"GENERAL";"TAB5",#N/A,TRUE,"GENERAL"}</definedName>
    <definedName name="___o5" localSheetId="17" hidden="1">{"TAB1",#N/A,TRUE,"GENERAL";"TAB2",#N/A,TRUE,"GENERAL";"TAB3",#N/A,TRUE,"GENERAL";"TAB4",#N/A,TRUE,"GENERAL";"TAB5",#N/A,TRUE,"GENERAL"}</definedName>
    <definedName name="___o5" localSheetId="25" hidden="1">{"TAB1",#N/A,TRUE,"GENERAL";"TAB2",#N/A,TRUE,"GENERAL";"TAB3",#N/A,TRUE,"GENERAL";"TAB4",#N/A,TRUE,"GENERAL";"TAB5",#N/A,TRUE,"GENERAL"}</definedName>
    <definedName name="___o5" localSheetId="49" hidden="1">{"TAB1",#N/A,TRUE,"GENERAL";"TAB2",#N/A,TRUE,"GENERAL";"TAB3",#N/A,TRUE,"GENERAL";"TAB4",#N/A,TRUE,"GENERAL";"TAB5",#N/A,TRUE,"GENERAL"}</definedName>
    <definedName name="___o5" localSheetId="34" hidden="1">{"TAB1",#N/A,TRUE,"GENERAL";"TAB2",#N/A,TRUE,"GENERAL";"TAB3",#N/A,TRUE,"GENERAL";"TAB4",#N/A,TRUE,"GENERAL";"TAB5",#N/A,TRUE,"GENERAL"}</definedName>
    <definedName name="___o5" localSheetId="12" hidden="1">{"TAB1",#N/A,TRUE,"GENERAL";"TAB2",#N/A,TRUE,"GENERAL";"TAB3",#N/A,TRUE,"GENERAL";"TAB4",#N/A,TRUE,"GENERAL";"TAB5",#N/A,TRUE,"GENERAL"}</definedName>
    <definedName name="___o5" localSheetId="13" hidden="1">{"TAB1",#N/A,TRUE,"GENERAL";"TAB2",#N/A,TRUE,"GENERAL";"TAB3",#N/A,TRUE,"GENERAL";"TAB4",#N/A,TRUE,"GENERAL";"TAB5",#N/A,TRUE,"GENERAL"}</definedName>
    <definedName name="___o5" localSheetId="14" hidden="1">{"TAB1",#N/A,TRUE,"GENERAL";"TAB2",#N/A,TRUE,"GENERAL";"TAB3",#N/A,TRUE,"GENERAL";"TAB4",#N/A,TRUE,"GENERAL";"TAB5",#N/A,TRUE,"GENERAL"}</definedName>
    <definedName name="___o5" localSheetId="5" hidden="1">{"TAB1",#N/A,TRUE,"GENERAL";"TAB2",#N/A,TRUE,"GENERAL";"TAB3",#N/A,TRUE,"GENERAL";"TAB4",#N/A,TRUE,"GENERAL";"TAB5",#N/A,TRUE,"GENERAL"}</definedName>
    <definedName name="___o5" localSheetId="6" hidden="1">{"TAB1",#N/A,TRUE,"GENERAL";"TAB2",#N/A,TRUE,"GENERAL";"TAB3",#N/A,TRUE,"GENERAL";"TAB4",#N/A,TRUE,"GENERAL";"TAB5",#N/A,TRUE,"GENERAL"}</definedName>
    <definedName name="___o5" localSheetId="7" hidden="1">{"TAB1",#N/A,TRUE,"GENERAL";"TAB2",#N/A,TRUE,"GENERAL";"TAB3",#N/A,TRUE,"GENERAL";"TAB4",#N/A,TRUE,"GENERAL";"TAB5",#N/A,TRUE,"GENERAL"}</definedName>
    <definedName name="___o5" localSheetId="8" hidden="1">{"TAB1",#N/A,TRUE,"GENERAL";"TAB2",#N/A,TRUE,"GENERAL";"TAB3",#N/A,TRUE,"GENERAL";"TAB4",#N/A,TRUE,"GENERAL";"TAB5",#N/A,TRUE,"GENERAL"}</definedName>
    <definedName name="___o5" localSheetId="31" hidden="1">{"TAB1",#N/A,TRUE,"GENERAL";"TAB2",#N/A,TRUE,"GENERAL";"TAB3",#N/A,TRUE,"GENERAL";"TAB4",#N/A,TRUE,"GENERAL";"TAB5",#N/A,TRUE,"GENERAL"}</definedName>
    <definedName name="___o5" localSheetId="30" hidden="1">{"TAB1",#N/A,TRUE,"GENERAL";"TAB2",#N/A,TRUE,"GENERAL";"TAB3",#N/A,TRUE,"GENERAL";"TAB4",#N/A,TRUE,"GENERAL";"TAB5",#N/A,TRUE,"GENERAL"}</definedName>
    <definedName name="___o5" localSheetId="15" hidden="1">{"TAB1",#N/A,TRUE,"GENERAL";"TAB2",#N/A,TRUE,"GENERAL";"TAB3",#N/A,TRUE,"GENERAL";"TAB4",#N/A,TRUE,"GENERAL";"TAB5",#N/A,TRUE,"GENERAL"}</definedName>
    <definedName name="___o5" hidden="1">{"TAB1",#N/A,TRUE,"GENERAL";"TAB2",#N/A,TRUE,"GENERAL";"TAB3",#N/A,TRUE,"GENERAL";"TAB4",#N/A,TRUE,"GENERAL";"TAB5",#N/A,TRUE,"GENERAL"}</definedName>
    <definedName name="___o6" localSheetId="32" hidden="1">{"TAB1",#N/A,TRUE,"GENERAL";"TAB2",#N/A,TRUE,"GENERAL";"TAB3",#N/A,TRUE,"GENERAL";"TAB4",#N/A,TRUE,"GENERAL";"TAB5",#N/A,TRUE,"GENERAL"}</definedName>
    <definedName name="___o6" localSheetId="3" hidden="1">{"TAB1",#N/A,TRUE,"GENERAL";"TAB2",#N/A,TRUE,"GENERAL";"TAB3",#N/A,TRUE,"GENERAL";"TAB4",#N/A,TRUE,"GENERAL";"TAB5",#N/A,TRUE,"GENERAL"}</definedName>
    <definedName name="___o6" localSheetId="26" hidden="1">{"TAB1",#N/A,TRUE,"GENERAL";"TAB2",#N/A,TRUE,"GENERAL";"TAB3",#N/A,TRUE,"GENERAL";"TAB4",#N/A,TRUE,"GENERAL";"TAB5",#N/A,TRUE,"GENERAL"}</definedName>
    <definedName name="___o6" localSheetId="24" hidden="1">{"TAB1",#N/A,TRUE,"GENERAL";"TAB2",#N/A,TRUE,"GENERAL";"TAB3",#N/A,TRUE,"GENERAL";"TAB4",#N/A,TRUE,"GENERAL";"TAB5",#N/A,TRUE,"GENERAL"}</definedName>
    <definedName name="___o6" localSheetId="10" hidden="1">{"TAB1",#N/A,TRUE,"GENERAL";"TAB2",#N/A,TRUE,"GENERAL";"TAB3",#N/A,TRUE,"GENERAL";"TAB4",#N/A,TRUE,"GENERAL";"TAB5",#N/A,TRUE,"GENERAL"}</definedName>
    <definedName name="___o6" localSheetId="4" hidden="1">{"TAB1",#N/A,TRUE,"GENERAL";"TAB2",#N/A,TRUE,"GENERAL";"TAB3",#N/A,TRUE,"GENERAL";"TAB4",#N/A,TRUE,"GENERAL";"TAB5",#N/A,TRUE,"GENERAL"}</definedName>
    <definedName name="___o6" localSheetId="38" hidden="1">{"TAB1",#N/A,TRUE,"GENERAL";"TAB2",#N/A,TRUE,"GENERAL";"TAB3",#N/A,TRUE,"GENERAL";"TAB4",#N/A,TRUE,"GENERAL";"TAB5",#N/A,TRUE,"GENERAL"}</definedName>
    <definedName name="___o6" localSheetId="37" hidden="1">{"TAB1",#N/A,TRUE,"GENERAL";"TAB2",#N/A,TRUE,"GENERAL";"TAB3",#N/A,TRUE,"GENERAL";"TAB4",#N/A,TRUE,"GENERAL";"TAB5",#N/A,TRUE,"GENERAL"}</definedName>
    <definedName name="___o6" localSheetId="23" hidden="1">{"TAB1",#N/A,TRUE,"GENERAL";"TAB2",#N/A,TRUE,"GENERAL";"TAB3",#N/A,TRUE,"GENERAL";"TAB4",#N/A,TRUE,"GENERAL";"TAB5",#N/A,TRUE,"GENERAL"}</definedName>
    <definedName name="___o6" localSheetId="16" hidden="1">{"TAB1",#N/A,TRUE,"GENERAL";"TAB2",#N/A,TRUE,"GENERAL";"TAB3",#N/A,TRUE,"GENERAL";"TAB4",#N/A,TRUE,"GENERAL";"TAB5",#N/A,TRUE,"GENERAL"}</definedName>
    <definedName name="___o6" localSheetId="27" hidden="1">{"TAB1",#N/A,TRUE,"GENERAL";"TAB2",#N/A,TRUE,"GENERAL";"TAB3",#N/A,TRUE,"GENERAL";"TAB4",#N/A,TRUE,"GENERAL";"TAB5",#N/A,TRUE,"GENERAL"}</definedName>
    <definedName name="___o6" localSheetId="18" hidden="1">{"TAB1",#N/A,TRUE,"GENERAL";"TAB2",#N/A,TRUE,"GENERAL";"TAB3",#N/A,TRUE,"GENERAL";"TAB4",#N/A,TRUE,"GENERAL";"TAB5",#N/A,TRUE,"GENERAL"}</definedName>
    <definedName name="___o6" localSheetId="17" hidden="1">{"TAB1",#N/A,TRUE,"GENERAL";"TAB2",#N/A,TRUE,"GENERAL";"TAB3",#N/A,TRUE,"GENERAL";"TAB4",#N/A,TRUE,"GENERAL";"TAB5",#N/A,TRUE,"GENERAL"}</definedName>
    <definedName name="___o6" localSheetId="25" hidden="1">{"TAB1",#N/A,TRUE,"GENERAL";"TAB2",#N/A,TRUE,"GENERAL";"TAB3",#N/A,TRUE,"GENERAL";"TAB4",#N/A,TRUE,"GENERAL";"TAB5",#N/A,TRUE,"GENERAL"}</definedName>
    <definedName name="___o6" localSheetId="49" hidden="1">{"TAB1",#N/A,TRUE,"GENERAL";"TAB2",#N/A,TRUE,"GENERAL";"TAB3",#N/A,TRUE,"GENERAL";"TAB4",#N/A,TRUE,"GENERAL";"TAB5",#N/A,TRUE,"GENERAL"}</definedName>
    <definedName name="___o6" localSheetId="34" hidden="1">{"TAB1",#N/A,TRUE,"GENERAL";"TAB2",#N/A,TRUE,"GENERAL";"TAB3",#N/A,TRUE,"GENERAL";"TAB4",#N/A,TRUE,"GENERAL";"TAB5",#N/A,TRUE,"GENERAL"}</definedName>
    <definedName name="___o6" localSheetId="12" hidden="1">{"TAB1",#N/A,TRUE,"GENERAL";"TAB2",#N/A,TRUE,"GENERAL";"TAB3",#N/A,TRUE,"GENERAL";"TAB4",#N/A,TRUE,"GENERAL";"TAB5",#N/A,TRUE,"GENERAL"}</definedName>
    <definedName name="___o6" localSheetId="13" hidden="1">{"TAB1",#N/A,TRUE,"GENERAL";"TAB2",#N/A,TRUE,"GENERAL";"TAB3",#N/A,TRUE,"GENERAL";"TAB4",#N/A,TRUE,"GENERAL";"TAB5",#N/A,TRUE,"GENERAL"}</definedName>
    <definedName name="___o6" localSheetId="14" hidden="1">{"TAB1",#N/A,TRUE,"GENERAL";"TAB2",#N/A,TRUE,"GENERAL";"TAB3",#N/A,TRUE,"GENERAL";"TAB4",#N/A,TRUE,"GENERAL";"TAB5",#N/A,TRUE,"GENERAL"}</definedName>
    <definedName name="___o6" localSheetId="5" hidden="1">{"TAB1",#N/A,TRUE,"GENERAL";"TAB2",#N/A,TRUE,"GENERAL";"TAB3",#N/A,TRUE,"GENERAL";"TAB4",#N/A,TRUE,"GENERAL";"TAB5",#N/A,TRUE,"GENERAL"}</definedName>
    <definedName name="___o6" localSheetId="6" hidden="1">{"TAB1",#N/A,TRUE,"GENERAL";"TAB2",#N/A,TRUE,"GENERAL";"TAB3",#N/A,TRUE,"GENERAL";"TAB4",#N/A,TRUE,"GENERAL";"TAB5",#N/A,TRUE,"GENERAL"}</definedName>
    <definedName name="___o6" localSheetId="7" hidden="1">{"TAB1",#N/A,TRUE,"GENERAL";"TAB2",#N/A,TRUE,"GENERAL";"TAB3",#N/A,TRUE,"GENERAL";"TAB4",#N/A,TRUE,"GENERAL";"TAB5",#N/A,TRUE,"GENERAL"}</definedName>
    <definedName name="___o6" localSheetId="8" hidden="1">{"TAB1",#N/A,TRUE,"GENERAL";"TAB2",#N/A,TRUE,"GENERAL";"TAB3",#N/A,TRUE,"GENERAL";"TAB4",#N/A,TRUE,"GENERAL";"TAB5",#N/A,TRUE,"GENERAL"}</definedName>
    <definedName name="___o6" localSheetId="31" hidden="1">{"TAB1",#N/A,TRUE,"GENERAL";"TAB2",#N/A,TRUE,"GENERAL";"TAB3",#N/A,TRUE,"GENERAL";"TAB4",#N/A,TRUE,"GENERAL";"TAB5",#N/A,TRUE,"GENERAL"}</definedName>
    <definedName name="___o6" localSheetId="30" hidden="1">{"TAB1",#N/A,TRUE,"GENERAL";"TAB2",#N/A,TRUE,"GENERAL";"TAB3",#N/A,TRUE,"GENERAL";"TAB4",#N/A,TRUE,"GENERAL";"TAB5",#N/A,TRUE,"GENERAL"}</definedName>
    <definedName name="___o6" localSheetId="15" hidden="1">{"TAB1",#N/A,TRUE,"GENERAL";"TAB2",#N/A,TRUE,"GENERAL";"TAB3",#N/A,TRUE,"GENERAL";"TAB4",#N/A,TRUE,"GENERAL";"TAB5",#N/A,TRUE,"GENERAL"}</definedName>
    <definedName name="___o6" hidden="1">{"TAB1",#N/A,TRUE,"GENERAL";"TAB2",#N/A,TRUE,"GENERAL";"TAB3",#N/A,TRUE,"GENERAL";"TAB4",#N/A,TRUE,"GENERAL";"TAB5",#N/A,TRUE,"GENERAL"}</definedName>
    <definedName name="___o7" localSheetId="32" hidden="1">{"TAB1",#N/A,TRUE,"GENERAL";"TAB2",#N/A,TRUE,"GENERAL";"TAB3",#N/A,TRUE,"GENERAL";"TAB4",#N/A,TRUE,"GENERAL";"TAB5",#N/A,TRUE,"GENERAL"}</definedName>
    <definedName name="___o7" localSheetId="3" hidden="1">{"TAB1",#N/A,TRUE,"GENERAL";"TAB2",#N/A,TRUE,"GENERAL";"TAB3",#N/A,TRUE,"GENERAL";"TAB4",#N/A,TRUE,"GENERAL";"TAB5",#N/A,TRUE,"GENERAL"}</definedName>
    <definedName name="___o7" localSheetId="26" hidden="1">{"TAB1",#N/A,TRUE,"GENERAL";"TAB2",#N/A,TRUE,"GENERAL";"TAB3",#N/A,TRUE,"GENERAL";"TAB4",#N/A,TRUE,"GENERAL";"TAB5",#N/A,TRUE,"GENERAL"}</definedName>
    <definedName name="___o7" localSheetId="24" hidden="1">{"TAB1",#N/A,TRUE,"GENERAL";"TAB2",#N/A,TRUE,"GENERAL";"TAB3",#N/A,TRUE,"GENERAL";"TAB4",#N/A,TRUE,"GENERAL";"TAB5",#N/A,TRUE,"GENERAL"}</definedName>
    <definedName name="___o7" localSheetId="10" hidden="1">{"TAB1",#N/A,TRUE,"GENERAL";"TAB2",#N/A,TRUE,"GENERAL";"TAB3",#N/A,TRUE,"GENERAL";"TAB4",#N/A,TRUE,"GENERAL";"TAB5",#N/A,TRUE,"GENERAL"}</definedName>
    <definedName name="___o7" localSheetId="4" hidden="1">{"TAB1",#N/A,TRUE,"GENERAL";"TAB2",#N/A,TRUE,"GENERAL";"TAB3",#N/A,TRUE,"GENERAL";"TAB4",#N/A,TRUE,"GENERAL";"TAB5",#N/A,TRUE,"GENERAL"}</definedName>
    <definedName name="___o7" localSheetId="38" hidden="1">{"TAB1",#N/A,TRUE,"GENERAL";"TAB2",#N/A,TRUE,"GENERAL";"TAB3",#N/A,TRUE,"GENERAL";"TAB4",#N/A,TRUE,"GENERAL";"TAB5",#N/A,TRUE,"GENERAL"}</definedName>
    <definedName name="___o7" localSheetId="37" hidden="1">{"TAB1",#N/A,TRUE,"GENERAL";"TAB2",#N/A,TRUE,"GENERAL";"TAB3",#N/A,TRUE,"GENERAL";"TAB4",#N/A,TRUE,"GENERAL";"TAB5",#N/A,TRUE,"GENERAL"}</definedName>
    <definedName name="___o7" localSheetId="23" hidden="1">{"TAB1",#N/A,TRUE,"GENERAL";"TAB2",#N/A,TRUE,"GENERAL";"TAB3",#N/A,TRUE,"GENERAL";"TAB4",#N/A,TRUE,"GENERAL";"TAB5",#N/A,TRUE,"GENERAL"}</definedName>
    <definedName name="___o7" localSheetId="16" hidden="1">{"TAB1",#N/A,TRUE,"GENERAL";"TAB2",#N/A,TRUE,"GENERAL";"TAB3",#N/A,TRUE,"GENERAL";"TAB4",#N/A,TRUE,"GENERAL";"TAB5",#N/A,TRUE,"GENERAL"}</definedName>
    <definedName name="___o7" localSheetId="27" hidden="1">{"TAB1",#N/A,TRUE,"GENERAL";"TAB2",#N/A,TRUE,"GENERAL";"TAB3",#N/A,TRUE,"GENERAL";"TAB4",#N/A,TRUE,"GENERAL";"TAB5",#N/A,TRUE,"GENERAL"}</definedName>
    <definedName name="___o7" localSheetId="18" hidden="1">{"TAB1",#N/A,TRUE,"GENERAL";"TAB2",#N/A,TRUE,"GENERAL";"TAB3",#N/A,TRUE,"GENERAL";"TAB4",#N/A,TRUE,"GENERAL";"TAB5",#N/A,TRUE,"GENERAL"}</definedName>
    <definedName name="___o7" localSheetId="17" hidden="1">{"TAB1",#N/A,TRUE,"GENERAL";"TAB2",#N/A,TRUE,"GENERAL";"TAB3",#N/A,TRUE,"GENERAL";"TAB4",#N/A,TRUE,"GENERAL";"TAB5",#N/A,TRUE,"GENERAL"}</definedName>
    <definedName name="___o7" localSheetId="25" hidden="1">{"TAB1",#N/A,TRUE,"GENERAL";"TAB2",#N/A,TRUE,"GENERAL";"TAB3",#N/A,TRUE,"GENERAL";"TAB4",#N/A,TRUE,"GENERAL";"TAB5",#N/A,TRUE,"GENERAL"}</definedName>
    <definedName name="___o7" localSheetId="49" hidden="1">{"TAB1",#N/A,TRUE,"GENERAL";"TAB2",#N/A,TRUE,"GENERAL";"TAB3",#N/A,TRUE,"GENERAL";"TAB4",#N/A,TRUE,"GENERAL";"TAB5",#N/A,TRUE,"GENERAL"}</definedName>
    <definedName name="___o7" localSheetId="34" hidden="1">{"TAB1",#N/A,TRUE,"GENERAL";"TAB2",#N/A,TRUE,"GENERAL";"TAB3",#N/A,TRUE,"GENERAL";"TAB4",#N/A,TRUE,"GENERAL";"TAB5",#N/A,TRUE,"GENERAL"}</definedName>
    <definedName name="___o7" localSheetId="12" hidden="1">{"TAB1",#N/A,TRUE,"GENERAL";"TAB2",#N/A,TRUE,"GENERAL";"TAB3",#N/A,TRUE,"GENERAL";"TAB4",#N/A,TRUE,"GENERAL";"TAB5",#N/A,TRUE,"GENERAL"}</definedName>
    <definedName name="___o7" localSheetId="13" hidden="1">{"TAB1",#N/A,TRUE,"GENERAL";"TAB2",#N/A,TRUE,"GENERAL";"TAB3",#N/A,TRUE,"GENERAL";"TAB4",#N/A,TRUE,"GENERAL";"TAB5",#N/A,TRUE,"GENERAL"}</definedName>
    <definedName name="___o7" localSheetId="14" hidden="1">{"TAB1",#N/A,TRUE,"GENERAL";"TAB2",#N/A,TRUE,"GENERAL";"TAB3",#N/A,TRUE,"GENERAL";"TAB4",#N/A,TRUE,"GENERAL";"TAB5",#N/A,TRUE,"GENERAL"}</definedName>
    <definedName name="___o7" localSheetId="5" hidden="1">{"TAB1",#N/A,TRUE,"GENERAL";"TAB2",#N/A,TRUE,"GENERAL";"TAB3",#N/A,TRUE,"GENERAL";"TAB4",#N/A,TRUE,"GENERAL";"TAB5",#N/A,TRUE,"GENERAL"}</definedName>
    <definedName name="___o7" localSheetId="6" hidden="1">{"TAB1",#N/A,TRUE,"GENERAL";"TAB2",#N/A,TRUE,"GENERAL";"TAB3",#N/A,TRUE,"GENERAL";"TAB4",#N/A,TRUE,"GENERAL";"TAB5",#N/A,TRUE,"GENERAL"}</definedName>
    <definedName name="___o7" localSheetId="7" hidden="1">{"TAB1",#N/A,TRUE,"GENERAL";"TAB2",#N/A,TRUE,"GENERAL";"TAB3",#N/A,TRUE,"GENERAL";"TAB4",#N/A,TRUE,"GENERAL";"TAB5",#N/A,TRUE,"GENERAL"}</definedName>
    <definedName name="___o7" localSheetId="8" hidden="1">{"TAB1",#N/A,TRUE,"GENERAL";"TAB2",#N/A,TRUE,"GENERAL";"TAB3",#N/A,TRUE,"GENERAL";"TAB4",#N/A,TRUE,"GENERAL";"TAB5",#N/A,TRUE,"GENERAL"}</definedName>
    <definedName name="___o7" localSheetId="31" hidden="1">{"TAB1",#N/A,TRUE,"GENERAL";"TAB2",#N/A,TRUE,"GENERAL";"TAB3",#N/A,TRUE,"GENERAL";"TAB4",#N/A,TRUE,"GENERAL";"TAB5",#N/A,TRUE,"GENERAL"}</definedName>
    <definedName name="___o7" localSheetId="30" hidden="1">{"TAB1",#N/A,TRUE,"GENERAL";"TAB2",#N/A,TRUE,"GENERAL";"TAB3",#N/A,TRUE,"GENERAL";"TAB4",#N/A,TRUE,"GENERAL";"TAB5",#N/A,TRUE,"GENERAL"}</definedName>
    <definedName name="___o7" localSheetId="15" hidden="1">{"TAB1",#N/A,TRUE,"GENERAL";"TAB2",#N/A,TRUE,"GENERAL";"TAB3",#N/A,TRUE,"GENERAL";"TAB4",#N/A,TRUE,"GENERAL";"TAB5",#N/A,TRUE,"GENERAL"}</definedName>
    <definedName name="___o7" hidden="1">{"TAB1",#N/A,TRUE,"GENERAL";"TAB2",#N/A,TRUE,"GENERAL";"TAB3",#N/A,TRUE,"GENERAL";"TAB4",#N/A,TRUE,"GENERAL";"TAB5",#N/A,TRUE,"GENERAL"}</definedName>
    <definedName name="___o8" localSheetId="32" hidden="1">{"via1",#N/A,TRUE,"general";"via2",#N/A,TRUE,"general";"via3",#N/A,TRUE,"general"}</definedName>
    <definedName name="___o8" localSheetId="3" hidden="1">{"via1",#N/A,TRUE,"general";"via2",#N/A,TRUE,"general";"via3",#N/A,TRUE,"general"}</definedName>
    <definedName name="___o8" localSheetId="26" hidden="1">{"via1",#N/A,TRUE,"general";"via2",#N/A,TRUE,"general";"via3",#N/A,TRUE,"general"}</definedName>
    <definedName name="___o8" localSheetId="24" hidden="1">{"via1",#N/A,TRUE,"general";"via2",#N/A,TRUE,"general";"via3",#N/A,TRUE,"general"}</definedName>
    <definedName name="___o8" localSheetId="10" hidden="1">{"via1",#N/A,TRUE,"general";"via2",#N/A,TRUE,"general";"via3",#N/A,TRUE,"general"}</definedName>
    <definedName name="___o8" localSheetId="4" hidden="1">{"via1",#N/A,TRUE,"general";"via2",#N/A,TRUE,"general";"via3",#N/A,TRUE,"general"}</definedName>
    <definedName name="___o8" localSheetId="38" hidden="1">{"via1",#N/A,TRUE,"general";"via2",#N/A,TRUE,"general";"via3",#N/A,TRUE,"general"}</definedName>
    <definedName name="___o8" localSheetId="37" hidden="1">{"via1",#N/A,TRUE,"general";"via2",#N/A,TRUE,"general";"via3",#N/A,TRUE,"general"}</definedName>
    <definedName name="___o8" localSheetId="23" hidden="1">{"via1",#N/A,TRUE,"general";"via2",#N/A,TRUE,"general";"via3",#N/A,TRUE,"general"}</definedName>
    <definedName name="___o8" localSheetId="16" hidden="1">{"via1",#N/A,TRUE,"general";"via2",#N/A,TRUE,"general";"via3",#N/A,TRUE,"general"}</definedName>
    <definedName name="___o8" localSheetId="27" hidden="1">{"via1",#N/A,TRUE,"general";"via2",#N/A,TRUE,"general";"via3",#N/A,TRUE,"general"}</definedName>
    <definedName name="___o8" localSheetId="18" hidden="1">{"via1",#N/A,TRUE,"general";"via2",#N/A,TRUE,"general";"via3",#N/A,TRUE,"general"}</definedName>
    <definedName name="___o8" localSheetId="17" hidden="1">{"via1",#N/A,TRUE,"general";"via2",#N/A,TRUE,"general";"via3",#N/A,TRUE,"general"}</definedName>
    <definedName name="___o8" localSheetId="25" hidden="1">{"via1",#N/A,TRUE,"general";"via2",#N/A,TRUE,"general";"via3",#N/A,TRUE,"general"}</definedName>
    <definedName name="___o8" localSheetId="49" hidden="1">{"via1",#N/A,TRUE,"general";"via2",#N/A,TRUE,"general";"via3",#N/A,TRUE,"general"}</definedName>
    <definedName name="___o8" localSheetId="34" hidden="1">{"via1",#N/A,TRUE,"general";"via2",#N/A,TRUE,"general";"via3",#N/A,TRUE,"general"}</definedName>
    <definedName name="___o8" localSheetId="12" hidden="1">{"via1",#N/A,TRUE,"general";"via2",#N/A,TRUE,"general";"via3",#N/A,TRUE,"general"}</definedName>
    <definedName name="___o8" localSheetId="13" hidden="1">{"via1",#N/A,TRUE,"general";"via2",#N/A,TRUE,"general";"via3",#N/A,TRUE,"general"}</definedName>
    <definedName name="___o8" localSheetId="14" hidden="1">{"via1",#N/A,TRUE,"general";"via2",#N/A,TRUE,"general";"via3",#N/A,TRUE,"general"}</definedName>
    <definedName name="___o8" localSheetId="5" hidden="1">{"via1",#N/A,TRUE,"general";"via2",#N/A,TRUE,"general";"via3",#N/A,TRUE,"general"}</definedName>
    <definedName name="___o8" localSheetId="6" hidden="1">{"via1",#N/A,TRUE,"general";"via2",#N/A,TRUE,"general";"via3",#N/A,TRUE,"general"}</definedName>
    <definedName name="___o8" localSheetId="7" hidden="1">{"via1",#N/A,TRUE,"general";"via2",#N/A,TRUE,"general";"via3",#N/A,TRUE,"general"}</definedName>
    <definedName name="___o8" localSheetId="8" hidden="1">{"via1",#N/A,TRUE,"general";"via2",#N/A,TRUE,"general";"via3",#N/A,TRUE,"general"}</definedName>
    <definedName name="___o8" localSheetId="31" hidden="1">{"via1",#N/A,TRUE,"general";"via2",#N/A,TRUE,"general";"via3",#N/A,TRUE,"general"}</definedName>
    <definedName name="___o8" localSheetId="30" hidden="1">{"via1",#N/A,TRUE,"general";"via2",#N/A,TRUE,"general";"via3",#N/A,TRUE,"general"}</definedName>
    <definedName name="___o8" localSheetId="15" hidden="1">{"via1",#N/A,TRUE,"general";"via2",#N/A,TRUE,"general";"via3",#N/A,TRUE,"general"}</definedName>
    <definedName name="___o8" hidden="1">{"via1",#N/A,TRUE,"general";"via2",#N/A,TRUE,"general";"via3",#N/A,TRUE,"general"}</definedName>
    <definedName name="___o9" localSheetId="32" hidden="1">{"TAB1",#N/A,TRUE,"GENERAL";"TAB2",#N/A,TRUE,"GENERAL";"TAB3",#N/A,TRUE,"GENERAL";"TAB4",#N/A,TRUE,"GENERAL";"TAB5",#N/A,TRUE,"GENERAL"}</definedName>
    <definedName name="___o9" localSheetId="3" hidden="1">{"TAB1",#N/A,TRUE,"GENERAL";"TAB2",#N/A,TRUE,"GENERAL";"TAB3",#N/A,TRUE,"GENERAL";"TAB4",#N/A,TRUE,"GENERAL";"TAB5",#N/A,TRUE,"GENERAL"}</definedName>
    <definedName name="___o9" localSheetId="26" hidden="1">{"TAB1",#N/A,TRUE,"GENERAL";"TAB2",#N/A,TRUE,"GENERAL";"TAB3",#N/A,TRUE,"GENERAL";"TAB4",#N/A,TRUE,"GENERAL";"TAB5",#N/A,TRUE,"GENERAL"}</definedName>
    <definedName name="___o9" localSheetId="24" hidden="1">{"TAB1",#N/A,TRUE,"GENERAL";"TAB2",#N/A,TRUE,"GENERAL";"TAB3",#N/A,TRUE,"GENERAL";"TAB4",#N/A,TRUE,"GENERAL";"TAB5",#N/A,TRUE,"GENERAL"}</definedName>
    <definedName name="___o9" localSheetId="10" hidden="1">{"TAB1",#N/A,TRUE,"GENERAL";"TAB2",#N/A,TRUE,"GENERAL";"TAB3",#N/A,TRUE,"GENERAL";"TAB4",#N/A,TRUE,"GENERAL";"TAB5",#N/A,TRUE,"GENERAL"}</definedName>
    <definedName name="___o9" localSheetId="4" hidden="1">{"TAB1",#N/A,TRUE,"GENERAL";"TAB2",#N/A,TRUE,"GENERAL";"TAB3",#N/A,TRUE,"GENERAL";"TAB4",#N/A,TRUE,"GENERAL";"TAB5",#N/A,TRUE,"GENERAL"}</definedName>
    <definedName name="___o9" localSheetId="38" hidden="1">{"TAB1",#N/A,TRUE,"GENERAL";"TAB2",#N/A,TRUE,"GENERAL";"TAB3",#N/A,TRUE,"GENERAL";"TAB4",#N/A,TRUE,"GENERAL";"TAB5",#N/A,TRUE,"GENERAL"}</definedName>
    <definedName name="___o9" localSheetId="37" hidden="1">{"TAB1",#N/A,TRUE,"GENERAL";"TAB2",#N/A,TRUE,"GENERAL";"TAB3",#N/A,TRUE,"GENERAL";"TAB4",#N/A,TRUE,"GENERAL";"TAB5",#N/A,TRUE,"GENERAL"}</definedName>
    <definedName name="___o9" localSheetId="23" hidden="1">{"TAB1",#N/A,TRUE,"GENERAL";"TAB2",#N/A,TRUE,"GENERAL";"TAB3",#N/A,TRUE,"GENERAL";"TAB4",#N/A,TRUE,"GENERAL";"TAB5",#N/A,TRUE,"GENERAL"}</definedName>
    <definedName name="___o9" localSheetId="16" hidden="1">{"TAB1",#N/A,TRUE,"GENERAL";"TAB2",#N/A,TRUE,"GENERAL";"TAB3",#N/A,TRUE,"GENERAL";"TAB4",#N/A,TRUE,"GENERAL";"TAB5",#N/A,TRUE,"GENERAL"}</definedName>
    <definedName name="___o9" localSheetId="27" hidden="1">{"TAB1",#N/A,TRUE,"GENERAL";"TAB2",#N/A,TRUE,"GENERAL";"TAB3",#N/A,TRUE,"GENERAL";"TAB4",#N/A,TRUE,"GENERAL";"TAB5",#N/A,TRUE,"GENERAL"}</definedName>
    <definedName name="___o9" localSheetId="18" hidden="1">{"TAB1",#N/A,TRUE,"GENERAL";"TAB2",#N/A,TRUE,"GENERAL";"TAB3",#N/A,TRUE,"GENERAL";"TAB4",#N/A,TRUE,"GENERAL";"TAB5",#N/A,TRUE,"GENERAL"}</definedName>
    <definedName name="___o9" localSheetId="17" hidden="1">{"TAB1",#N/A,TRUE,"GENERAL";"TAB2",#N/A,TRUE,"GENERAL";"TAB3",#N/A,TRUE,"GENERAL";"TAB4",#N/A,TRUE,"GENERAL";"TAB5",#N/A,TRUE,"GENERAL"}</definedName>
    <definedName name="___o9" localSheetId="25" hidden="1">{"TAB1",#N/A,TRUE,"GENERAL";"TAB2",#N/A,TRUE,"GENERAL";"TAB3",#N/A,TRUE,"GENERAL";"TAB4",#N/A,TRUE,"GENERAL";"TAB5",#N/A,TRUE,"GENERAL"}</definedName>
    <definedName name="___o9" localSheetId="49" hidden="1">{"TAB1",#N/A,TRUE,"GENERAL";"TAB2",#N/A,TRUE,"GENERAL";"TAB3",#N/A,TRUE,"GENERAL";"TAB4",#N/A,TRUE,"GENERAL";"TAB5",#N/A,TRUE,"GENERAL"}</definedName>
    <definedName name="___o9" localSheetId="34" hidden="1">{"TAB1",#N/A,TRUE,"GENERAL";"TAB2",#N/A,TRUE,"GENERAL";"TAB3",#N/A,TRUE,"GENERAL";"TAB4",#N/A,TRUE,"GENERAL";"TAB5",#N/A,TRUE,"GENERAL"}</definedName>
    <definedName name="___o9" localSheetId="12" hidden="1">{"TAB1",#N/A,TRUE,"GENERAL";"TAB2",#N/A,TRUE,"GENERAL";"TAB3",#N/A,TRUE,"GENERAL";"TAB4",#N/A,TRUE,"GENERAL";"TAB5",#N/A,TRUE,"GENERAL"}</definedName>
    <definedName name="___o9" localSheetId="13" hidden="1">{"TAB1",#N/A,TRUE,"GENERAL";"TAB2",#N/A,TRUE,"GENERAL";"TAB3",#N/A,TRUE,"GENERAL";"TAB4",#N/A,TRUE,"GENERAL";"TAB5",#N/A,TRUE,"GENERAL"}</definedName>
    <definedName name="___o9" localSheetId="14" hidden="1">{"TAB1",#N/A,TRUE,"GENERAL";"TAB2",#N/A,TRUE,"GENERAL";"TAB3",#N/A,TRUE,"GENERAL";"TAB4",#N/A,TRUE,"GENERAL";"TAB5",#N/A,TRUE,"GENERAL"}</definedName>
    <definedName name="___o9" localSheetId="5" hidden="1">{"TAB1",#N/A,TRUE,"GENERAL";"TAB2",#N/A,TRUE,"GENERAL";"TAB3",#N/A,TRUE,"GENERAL";"TAB4",#N/A,TRUE,"GENERAL";"TAB5",#N/A,TRUE,"GENERAL"}</definedName>
    <definedName name="___o9" localSheetId="6" hidden="1">{"TAB1",#N/A,TRUE,"GENERAL";"TAB2",#N/A,TRUE,"GENERAL";"TAB3",#N/A,TRUE,"GENERAL";"TAB4",#N/A,TRUE,"GENERAL";"TAB5",#N/A,TRUE,"GENERAL"}</definedName>
    <definedName name="___o9" localSheetId="7" hidden="1">{"TAB1",#N/A,TRUE,"GENERAL";"TAB2",#N/A,TRUE,"GENERAL";"TAB3",#N/A,TRUE,"GENERAL";"TAB4",#N/A,TRUE,"GENERAL";"TAB5",#N/A,TRUE,"GENERAL"}</definedName>
    <definedName name="___o9" localSheetId="8" hidden="1">{"TAB1",#N/A,TRUE,"GENERAL";"TAB2",#N/A,TRUE,"GENERAL";"TAB3",#N/A,TRUE,"GENERAL";"TAB4",#N/A,TRUE,"GENERAL";"TAB5",#N/A,TRUE,"GENERAL"}</definedName>
    <definedName name="___o9" localSheetId="31" hidden="1">{"TAB1",#N/A,TRUE,"GENERAL";"TAB2",#N/A,TRUE,"GENERAL";"TAB3",#N/A,TRUE,"GENERAL";"TAB4",#N/A,TRUE,"GENERAL";"TAB5",#N/A,TRUE,"GENERAL"}</definedName>
    <definedName name="___o9" localSheetId="30" hidden="1">{"TAB1",#N/A,TRUE,"GENERAL";"TAB2",#N/A,TRUE,"GENERAL";"TAB3",#N/A,TRUE,"GENERAL";"TAB4",#N/A,TRUE,"GENERAL";"TAB5",#N/A,TRUE,"GENERAL"}</definedName>
    <definedName name="___o9" localSheetId="15" hidden="1">{"TAB1",#N/A,TRUE,"GENERAL";"TAB2",#N/A,TRUE,"GENERAL";"TAB3",#N/A,TRUE,"GENERAL";"TAB4",#N/A,TRUE,"GENERAL";"TAB5",#N/A,TRUE,"GENERAL"}</definedName>
    <definedName name="___o9" hidden="1">{"TAB1",#N/A,TRUE,"GENERAL";"TAB2",#N/A,TRUE,"GENERAL";"TAB3",#N/A,TRUE,"GENERAL";"TAB4",#N/A,TRUE,"GENERAL";"TAB5",#N/A,TRUE,"GENERAL"}</definedName>
    <definedName name="___p6" localSheetId="32" hidden="1">{"via1",#N/A,TRUE,"general";"via2",#N/A,TRUE,"general";"via3",#N/A,TRUE,"general"}</definedName>
    <definedName name="___p6" localSheetId="3" hidden="1">{"via1",#N/A,TRUE,"general";"via2",#N/A,TRUE,"general";"via3",#N/A,TRUE,"general"}</definedName>
    <definedName name="___p6" localSheetId="26" hidden="1">{"via1",#N/A,TRUE,"general";"via2",#N/A,TRUE,"general";"via3",#N/A,TRUE,"general"}</definedName>
    <definedName name="___p6" localSheetId="24" hidden="1">{"via1",#N/A,TRUE,"general";"via2",#N/A,TRUE,"general";"via3",#N/A,TRUE,"general"}</definedName>
    <definedName name="___p6" localSheetId="10" hidden="1">{"via1",#N/A,TRUE,"general";"via2",#N/A,TRUE,"general";"via3",#N/A,TRUE,"general"}</definedName>
    <definedName name="___p6" localSheetId="4" hidden="1">{"via1",#N/A,TRUE,"general";"via2",#N/A,TRUE,"general";"via3",#N/A,TRUE,"general"}</definedName>
    <definedName name="___p6" localSheetId="38" hidden="1">{"via1",#N/A,TRUE,"general";"via2",#N/A,TRUE,"general";"via3",#N/A,TRUE,"general"}</definedName>
    <definedName name="___p6" localSheetId="37" hidden="1">{"via1",#N/A,TRUE,"general";"via2",#N/A,TRUE,"general";"via3",#N/A,TRUE,"general"}</definedName>
    <definedName name="___p6" localSheetId="23" hidden="1">{"via1",#N/A,TRUE,"general";"via2",#N/A,TRUE,"general";"via3",#N/A,TRUE,"general"}</definedName>
    <definedName name="___p6" localSheetId="16" hidden="1">{"via1",#N/A,TRUE,"general";"via2",#N/A,TRUE,"general";"via3",#N/A,TRUE,"general"}</definedName>
    <definedName name="___p6" localSheetId="27" hidden="1">{"via1",#N/A,TRUE,"general";"via2",#N/A,TRUE,"general";"via3",#N/A,TRUE,"general"}</definedName>
    <definedName name="___p6" localSheetId="18" hidden="1">{"via1",#N/A,TRUE,"general";"via2",#N/A,TRUE,"general";"via3",#N/A,TRUE,"general"}</definedName>
    <definedName name="___p6" localSheetId="17" hidden="1">{"via1",#N/A,TRUE,"general";"via2",#N/A,TRUE,"general";"via3",#N/A,TRUE,"general"}</definedName>
    <definedName name="___p6" localSheetId="25" hidden="1">{"via1",#N/A,TRUE,"general";"via2",#N/A,TRUE,"general";"via3",#N/A,TRUE,"general"}</definedName>
    <definedName name="___p6" localSheetId="49" hidden="1">{"via1",#N/A,TRUE,"general";"via2",#N/A,TRUE,"general";"via3",#N/A,TRUE,"general"}</definedName>
    <definedName name="___p6" localSheetId="34" hidden="1">{"via1",#N/A,TRUE,"general";"via2",#N/A,TRUE,"general";"via3",#N/A,TRUE,"general"}</definedName>
    <definedName name="___p6" localSheetId="12" hidden="1">{"via1",#N/A,TRUE,"general";"via2",#N/A,TRUE,"general";"via3",#N/A,TRUE,"general"}</definedName>
    <definedName name="___p6" localSheetId="13" hidden="1">{"via1",#N/A,TRUE,"general";"via2",#N/A,TRUE,"general";"via3",#N/A,TRUE,"general"}</definedName>
    <definedName name="___p6" localSheetId="14" hidden="1">{"via1",#N/A,TRUE,"general";"via2",#N/A,TRUE,"general";"via3",#N/A,TRUE,"general"}</definedName>
    <definedName name="___p6" localSheetId="5" hidden="1">{"via1",#N/A,TRUE,"general";"via2",#N/A,TRUE,"general";"via3",#N/A,TRUE,"general"}</definedName>
    <definedName name="___p6" localSheetId="6" hidden="1">{"via1",#N/A,TRUE,"general";"via2",#N/A,TRUE,"general";"via3",#N/A,TRUE,"general"}</definedName>
    <definedName name="___p6" localSheetId="7" hidden="1">{"via1",#N/A,TRUE,"general";"via2",#N/A,TRUE,"general";"via3",#N/A,TRUE,"general"}</definedName>
    <definedName name="___p6" localSheetId="8" hidden="1">{"via1",#N/A,TRUE,"general";"via2",#N/A,TRUE,"general";"via3",#N/A,TRUE,"general"}</definedName>
    <definedName name="___p6" localSheetId="31" hidden="1">{"via1",#N/A,TRUE,"general";"via2",#N/A,TRUE,"general";"via3",#N/A,TRUE,"general"}</definedName>
    <definedName name="___p6" localSheetId="30" hidden="1">{"via1",#N/A,TRUE,"general";"via2",#N/A,TRUE,"general";"via3",#N/A,TRUE,"general"}</definedName>
    <definedName name="___p6" localSheetId="15" hidden="1">{"via1",#N/A,TRUE,"general";"via2",#N/A,TRUE,"general";"via3",#N/A,TRUE,"general"}</definedName>
    <definedName name="___p6" hidden="1">{"via1",#N/A,TRUE,"general";"via2",#N/A,TRUE,"general";"via3",#N/A,TRUE,"general"}</definedName>
    <definedName name="___p7" localSheetId="32" hidden="1">{"via1",#N/A,TRUE,"general";"via2",#N/A,TRUE,"general";"via3",#N/A,TRUE,"general"}</definedName>
    <definedName name="___p7" localSheetId="3" hidden="1">{"via1",#N/A,TRUE,"general";"via2",#N/A,TRUE,"general";"via3",#N/A,TRUE,"general"}</definedName>
    <definedName name="___p7" localSheetId="26" hidden="1">{"via1",#N/A,TRUE,"general";"via2",#N/A,TRUE,"general";"via3",#N/A,TRUE,"general"}</definedName>
    <definedName name="___p7" localSheetId="24" hidden="1">{"via1",#N/A,TRUE,"general";"via2",#N/A,TRUE,"general";"via3",#N/A,TRUE,"general"}</definedName>
    <definedName name="___p7" localSheetId="10" hidden="1">{"via1",#N/A,TRUE,"general";"via2",#N/A,TRUE,"general";"via3",#N/A,TRUE,"general"}</definedName>
    <definedName name="___p7" localSheetId="4" hidden="1">{"via1",#N/A,TRUE,"general";"via2",#N/A,TRUE,"general";"via3",#N/A,TRUE,"general"}</definedName>
    <definedName name="___p7" localSheetId="38" hidden="1">{"via1",#N/A,TRUE,"general";"via2",#N/A,TRUE,"general";"via3",#N/A,TRUE,"general"}</definedName>
    <definedName name="___p7" localSheetId="37" hidden="1">{"via1",#N/A,TRUE,"general";"via2",#N/A,TRUE,"general";"via3",#N/A,TRUE,"general"}</definedName>
    <definedName name="___p7" localSheetId="23" hidden="1">{"via1",#N/A,TRUE,"general";"via2",#N/A,TRUE,"general";"via3",#N/A,TRUE,"general"}</definedName>
    <definedName name="___p7" localSheetId="16" hidden="1">{"via1",#N/A,TRUE,"general";"via2",#N/A,TRUE,"general";"via3",#N/A,TRUE,"general"}</definedName>
    <definedName name="___p7" localSheetId="27" hidden="1">{"via1",#N/A,TRUE,"general";"via2",#N/A,TRUE,"general";"via3",#N/A,TRUE,"general"}</definedName>
    <definedName name="___p7" localSheetId="18" hidden="1">{"via1",#N/A,TRUE,"general";"via2",#N/A,TRUE,"general";"via3",#N/A,TRUE,"general"}</definedName>
    <definedName name="___p7" localSheetId="17" hidden="1">{"via1",#N/A,TRUE,"general";"via2",#N/A,TRUE,"general";"via3",#N/A,TRUE,"general"}</definedName>
    <definedName name="___p7" localSheetId="25" hidden="1">{"via1",#N/A,TRUE,"general";"via2",#N/A,TRUE,"general";"via3",#N/A,TRUE,"general"}</definedName>
    <definedName name="___p7" localSheetId="49" hidden="1">{"via1",#N/A,TRUE,"general";"via2",#N/A,TRUE,"general";"via3",#N/A,TRUE,"general"}</definedName>
    <definedName name="___p7" localSheetId="34" hidden="1">{"via1",#N/A,TRUE,"general";"via2",#N/A,TRUE,"general";"via3",#N/A,TRUE,"general"}</definedName>
    <definedName name="___p7" localSheetId="12" hidden="1">{"via1",#N/A,TRUE,"general";"via2",#N/A,TRUE,"general";"via3",#N/A,TRUE,"general"}</definedName>
    <definedName name="___p7" localSheetId="13" hidden="1">{"via1",#N/A,TRUE,"general";"via2",#N/A,TRUE,"general";"via3",#N/A,TRUE,"general"}</definedName>
    <definedName name="___p7" localSheetId="14" hidden="1">{"via1",#N/A,TRUE,"general";"via2",#N/A,TRUE,"general";"via3",#N/A,TRUE,"general"}</definedName>
    <definedName name="___p7" localSheetId="5" hidden="1">{"via1",#N/A,TRUE,"general";"via2",#N/A,TRUE,"general";"via3",#N/A,TRUE,"general"}</definedName>
    <definedName name="___p7" localSheetId="6" hidden="1">{"via1",#N/A,TRUE,"general";"via2",#N/A,TRUE,"general";"via3",#N/A,TRUE,"general"}</definedName>
    <definedName name="___p7" localSheetId="7" hidden="1">{"via1",#N/A,TRUE,"general";"via2",#N/A,TRUE,"general";"via3",#N/A,TRUE,"general"}</definedName>
    <definedName name="___p7" localSheetId="8" hidden="1">{"via1",#N/A,TRUE,"general";"via2",#N/A,TRUE,"general";"via3",#N/A,TRUE,"general"}</definedName>
    <definedName name="___p7" localSheetId="31" hidden="1">{"via1",#N/A,TRUE,"general";"via2",#N/A,TRUE,"general";"via3",#N/A,TRUE,"general"}</definedName>
    <definedName name="___p7" localSheetId="30" hidden="1">{"via1",#N/A,TRUE,"general";"via2",#N/A,TRUE,"general";"via3",#N/A,TRUE,"general"}</definedName>
    <definedName name="___p7" localSheetId="15" hidden="1">{"via1",#N/A,TRUE,"general";"via2",#N/A,TRUE,"general";"via3",#N/A,TRUE,"general"}</definedName>
    <definedName name="___p7" hidden="1">{"via1",#N/A,TRUE,"general";"via2",#N/A,TRUE,"general";"via3",#N/A,TRUE,"general"}</definedName>
    <definedName name="___p8" localSheetId="32" hidden="1">{"TAB1",#N/A,TRUE,"GENERAL";"TAB2",#N/A,TRUE,"GENERAL";"TAB3",#N/A,TRUE,"GENERAL";"TAB4",#N/A,TRUE,"GENERAL";"TAB5",#N/A,TRUE,"GENERAL"}</definedName>
    <definedName name="___p8" localSheetId="3" hidden="1">{"TAB1",#N/A,TRUE,"GENERAL";"TAB2",#N/A,TRUE,"GENERAL";"TAB3",#N/A,TRUE,"GENERAL";"TAB4",#N/A,TRUE,"GENERAL";"TAB5",#N/A,TRUE,"GENERAL"}</definedName>
    <definedName name="___p8" localSheetId="26" hidden="1">{"TAB1",#N/A,TRUE,"GENERAL";"TAB2",#N/A,TRUE,"GENERAL";"TAB3",#N/A,TRUE,"GENERAL";"TAB4",#N/A,TRUE,"GENERAL";"TAB5",#N/A,TRUE,"GENERAL"}</definedName>
    <definedName name="___p8" localSheetId="24" hidden="1">{"TAB1",#N/A,TRUE,"GENERAL";"TAB2",#N/A,TRUE,"GENERAL";"TAB3",#N/A,TRUE,"GENERAL";"TAB4",#N/A,TRUE,"GENERAL";"TAB5",#N/A,TRUE,"GENERAL"}</definedName>
    <definedName name="___p8" localSheetId="10" hidden="1">{"TAB1",#N/A,TRUE,"GENERAL";"TAB2",#N/A,TRUE,"GENERAL";"TAB3",#N/A,TRUE,"GENERAL";"TAB4",#N/A,TRUE,"GENERAL";"TAB5",#N/A,TRUE,"GENERAL"}</definedName>
    <definedName name="___p8" localSheetId="4" hidden="1">{"TAB1",#N/A,TRUE,"GENERAL";"TAB2",#N/A,TRUE,"GENERAL";"TAB3",#N/A,TRUE,"GENERAL";"TAB4",#N/A,TRUE,"GENERAL";"TAB5",#N/A,TRUE,"GENERAL"}</definedName>
    <definedName name="___p8" localSheetId="38" hidden="1">{"TAB1",#N/A,TRUE,"GENERAL";"TAB2",#N/A,TRUE,"GENERAL";"TAB3",#N/A,TRUE,"GENERAL";"TAB4",#N/A,TRUE,"GENERAL";"TAB5",#N/A,TRUE,"GENERAL"}</definedName>
    <definedName name="___p8" localSheetId="37" hidden="1">{"TAB1",#N/A,TRUE,"GENERAL";"TAB2",#N/A,TRUE,"GENERAL";"TAB3",#N/A,TRUE,"GENERAL";"TAB4",#N/A,TRUE,"GENERAL";"TAB5",#N/A,TRUE,"GENERAL"}</definedName>
    <definedName name="___p8" localSheetId="23" hidden="1">{"TAB1",#N/A,TRUE,"GENERAL";"TAB2",#N/A,TRUE,"GENERAL";"TAB3",#N/A,TRUE,"GENERAL";"TAB4",#N/A,TRUE,"GENERAL";"TAB5",#N/A,TRUE,"GENERAL"}</definedName>
    <definedName name="___p8" localSheetId="16" hidden="1">{"TAB1",#N/A,TRUE,"GENERAL";"TAB2",#N/A,TRUE,"GENERAL";"TAB3",#N/A,TRUE,"GENERAL";"TAB4",#N/A,TRUE,"GENERAL";"TAB5",#N/A,TRUE,"GENERAL"}</definedName>
    <definedName name="___p8" localSheetId="27" hidden="1">{"TAB1",#N/A,TRUE,"GENERAL";"TAB2",#N/A,TRUE,"GENERAL";"TAB3",#N/A,TRUE,"GENERAL";"TAB4",#N/A,TRUE,"GENERAL";"TAB5",#N/A,TRUE,"GENERAL"}</definedName>
    <definedName name="___p8" localSheetId="18" hidden="1">{"TAB1",#N/A,TRUE,"GENERAL";"TAB2",#N/A,TRUE,"GENERAL";"TAB3",#N/A,TRUE,"GENERAL";"TAB4",#N/A,TRUE,"GENERAL";"TAB5",#N/A,TRUE,"GENERAL"}</definedName>
    <definedName name="___p8" localSheetId="17" hidden="1">{"TAB1",#N/A,TRUE,"GENERAL";"TAB2",#N/A,TRUE,"GENERAL";"TAB3",#N/A,TRUE,"GENERAL";"TAB4",#N/A,TRUE,"GENERAL";"TAB5",#N/A,TRUE,"GENERAL"}</definedName>
    <definedName name="___p8" localSheetId="25" hidden="1">{"TAB1",#N/A,TRUE,"GENERAL";"TAB2",#N/A,TRUE,"GENERAL";"TAB3",#N/A,TRUE,"GENERAL";"TAB4",#N/A,TRUE,"GENERAL";"TAB5",#N/A,TRUE,"GENERAL"}</definedName>
    <definedName name="___p8" localSheetId="49" hidden="1">{"TAB1",#N/A,TRUE,"GENERAL";"TAB2",#N/A,TRUE,"GENERAL";"TAB3",#N/A,TRUE,"GENERAL";"TAB4",#N/A,TRUE,"GENERAL";"TAB5",#N/A,TRUE,"GENERAL"}</definedName>
    <definedName name="___p8" localSheetId="34" hidden="1">{"TAB1",#N/A,TRUE,"GENERAL";"TAB2",#N/A,TRUE,"GENERAL";"TAB3",#N/A,TRUE,"GENERAL";"TAB4",#N/A,TRUE,"GENERAL";"TAB5",#N/A,TRUE,"GENERAL"}</definedName>
    <definedName name="___p8" localSheetId="12" hidden="1">{"TAB1",#N/A,TRUE,"GENERAL";"TAB2",#N/A,TRUE,"GENERAL";"TAB3",#N/A,TRUE,"GENERAL";"TAB4",#N/A,TRUE,"GENERAL";"TAB5",#N/A,TRUE,"GENERAL"}</definedName>
    <definedName name="___p8" localSheetId="13" hidden="1">{"TAB1",#N/A,TRUE,"GENERAL";"TAB2",#N/A,TRUE,"GENERAL";"TAB3",#N/A,TRUE,"GENERAL";"TAB4",#N/A,TRUE,"GENERAL";"TAB5",#N/A,TRUE,"GENERAL"}</definedName>
    <definedName name="___p8" localSheetId="14" hidden="1">{"TAB1",#N/A,TRUE,"GENERAL";"TAB2",#N/A,TRUE,"GENERAL";"TAB3",#N/A,TRUE,"GENERAL";"TAB4",#N/A,TRUE,"GENERAL";"TAB5",#N/A,TRUE,"GENERAL"}</definedName>
    <definedName name="___p8" localSheetId="5" hidden="1">{"TAB1",#N/A,TRUE,"GENERAL";"TAB2",#N/A,TRUE,"GENERAL";"TAB3",#N/A,TRUE,"GENERAL";"TAB4",#N/A,TRUE,"GENERAL";"TAB5",#N/A,TRUE,"GENERAL"}</definedName>
    <definedName name="___p8" localSheetId="6" hidden="1">{"TAB1",#N/A,TRUE,"GENERAL";"TAB2",#N/A,TRUE,"GENERAL";"TAB3",#N/A,TRUE,"GENERAL";"TAB4",#N/A,TRUE,"GENERAL";"TAB5",#N/A,TRUE,"GENERAL"}</definedName>
    <definedName name="___p8" localSheetId="7" hidden="1">{"TAB1",#N/A,TRUE,"GENERAL";"TAB2",#N/A,TRUE,"GENERAL";"TAB3",#N/A,TRUE,"GENERAL";"TAB4",#N/A,TRUE,"GENERAL";"TAB5",#N/A,TRUE,"GENERAL"}</definedName>
    <definedName name="___p8" localSheetId="8" hidden="1">{"TAB1",#N/A,TRUE,"GENERAL";"TAB2",#N/A,TRUE,"GENERAL";"TAB3",#N/A,TRUE,"GENERAL";"TAB4",#N/A,TRUE,"GENERAL";"TAB5",#N/A,TRUE,"GENERAL"}</definedName>
    <definedName name="___p8" localSheetId="31" hidden="1">{"TAB1",#N/A,TRUE,"GENERAL";"TAB2",#N/A,TRUE,"GENERAL";"TAB3",#N/A,TRUE,"GENERAL";"TAB4",#N/A,TRUE,"GENERAL";"TAB5",#N/A,TRUE,"GENERAL"}</definedName>
    <definedName name="___p8" localSheetId="30" hidden="1">{"TAB1",#N/A,TRUE,"GENERAL";"TAB2",#N/A,TRUE,"GENERAL";"TAB3",#N/A,TRUE,"GENERAL";"TAB4",#N/A,TRUE,"GENERAL";"TAB5",#N/A,TRUE,"GENERAL"}</definedName>
    <definedName name="___p8" localSheetId="15" hidden="1">{"TAB1",#N/A,TRUE,"GENERAL";"TAB2",#N/A,TRUE,"GENERAL";"TAB3",#N/A,TRUE,"GENERAL";"TAB4",#N/A,TRUE,"GENERAL";"TAB5",#N/A,TRUE,"GENERAL"}</definedName>
    <definedName name="___p8" hidden="1">{"TAB1",#N/A,TRUE,"GENERAL";"TAB2",#N/A,TRUE,"GENERAL";"TAB3",#N/A,TRUE,"GENERAL";"TAB4",#N/A,TRUE,"GENERAL";"TAB5",#N/A,TRUE,"GENERAL"}</definedName>
    <definedName name="___r" localSheetId="32" hidden="1">{"TAB1",#N/A,TRUE,"GENERAL";"TAB2",#N/A,TRUE,"GENERAL";"TAB3",#N/A,TRUE,"GENERAL";"TAB4",#N/A,TRUE,"GENERAL";"TAB5",#N/A,TRUE,"GENERAL"}</definedName>
    <definedName name="___r" localSheetId="3" hidden="1">{"TAB1",#N/A,TRUE,"GENERAL";"TAB2",#N/A,TRUE,"GENERAL";"TAB3",#N/A,TRUE,"GENERAL";"TAB4",#N/A,TRUE,"GENERAL";"TAB5",#N/A,TRUE,"GENERAL"}</definedName>
    <definedName name="___r" localSheetId="26" hidden="1">{"TAB1",#N/A,TRUE,"GENERAL";"TAB2",#N/A,TRUE,"GENERAL";"TAB3",#N/A,TRUE,"GENERAL";"TAB4",#N/A,TRUE,"GENERAL";"TAB5",#N/A,TRUE,"GENERAL"}</definedName>
    <definedName name="___r" localSheetId="24" hidden="1">{"TAB1",#N/A,TRUE,"GENERAL";"TAB2",#N/A,TRUE,"GENERAL";"TAB3",#N/A,TRUE,"GENERAL";"TAB4",#N/A,TRUE,"GENERAL";"TAB5",#N/A,TRUE,"GENERAL"}</definedName>
    <definedName name="___r" localSheetId="10" hidden="1">{"TAB1",#N/A,TRUE,"GENERAL";"TAB2",#N/A,TRUE,"GENERAL";"TAB3",#N/A,TRUE,"GENERAL";"TAB4",#N/A,TRUE,"GENERAL";"TAB5",#N/A,TRUE,"GENERAL"}</definedName>
    <definedName name="___r" localSheetId="4" hidden="1">{"TAB1",#N/A,TRUE,"GENERAL";"TAB2",#N/A,TRUE,"GENERAL";"TAB3",#N/A,TRUE,"GENERAL";"TAB4",#N/A,TRUE,"GENERAL";"TAB5",#N/A,TRUE,"GENERAL"}</definedName>
    <definedName name="___r" localSheetId="38" hidden="1">{"TAB1",#N/A,TRUE,"GENERAL";"TAB2",#N/A,TRUE,"GENERAL";"TAB3",#N/A,TRUE,"GENERAL";"TAB4",#N/A,TRUE,"GENERAL";"TAB5",#N/A,TRUE,"GENERAL"}</definedName>
    <definedName name="___r" localSheetId="37" hidden="1">{"TAB1",#N/A,TRUE,"GENERAL";"TAB2",#N/A,TRUE,"GENERAL";"TAB3",#N/A,TRUE,"GENERAL";"TAB4",#N/A,TRUE,"GENERAL";"TAB5",#N/A,TRUE,"GENERAL"}</definedName>
    <definedName name="___r" localSheetId="23" hidden="1">{"TAB1",#N/A,TRUE,"GENERAL";"TAB2",#N/A,TRUE,"GENERAL";"TAB3",#N/A,TRUE,"GENERAL";"TAB4",#N/A,TRUE,"GENERAL";"TAB5",#N/A,TRUE,"GENERAL"}</definedName>
    <definedName name="___r" localSheetId="16" hidden="1">{"TAB1",#N/A,TRUE,"GENERAL";"TAB2",#N/A,TRUE,"GENERAL";"TAB3",#N/A,TRUE,"GENERAL";"TAB4",#N/A,TRUE,"GENERAL";"TAB5",#N/A,TRUE,"GENERAL"}</definedName>
    <definedName name="___r" localSheetId="27" hidden="1">{"TAB1",#N/A,TRUE,"GENERAL";"TAB2",#N/A,TRUE,"GENERAL";"TAB3",#N/A,TRUE,"GENERAL";"TAB4",#N/A,TRUE,"GENERAL";"TAB5",#N/A,TRUE,"GENERAL"}</definedName>
    <definedName name="___r" localSheetId="18" hidden="1">{"TAB1",#N/A,TRUE,"GENERAL";"TAB2",#N/A,TRUE,"GENERAL";"TAB3",#N/A,TRUE,"GENERAL";"TAB4",#N/A,TRUE,"GENERAL";"TAB5",#N/A,TRUE,"GENERAL"}</definedName>
    <definedName name="___r" localSheetId="17" hidden="1">{"TAB1",#N/A,TRUE,"GENERAL";"TAB2",#N/A,TRUE,"GENERAL";"TAB3",#N/A,TRUE,"GENERAL";"TAB4",#N/A,TRUE,"GENERAL";"TAB5",#N/A,TRUE,"GENERAL"}</definedName>
    <definedName name="___r" localSheetId="25" hidden="1">{"TAB1",#N/A,TRUE,"GENERAL";"TAB2",#N/A,TRUE,"GENERAL";"TAB3",#N/A,TRUE,"GENERAL";"TAB4",#N/A,TRUE,"GENERAL";"TAB5",#N/A,TRUE,"GENERAL"}</definedName>
    <definedName name="___r" localSheetId="49" hidden="1">{"TAB1",#N/A,TRUE,"GENERAL";"TAB2",#N/A,TRUE,"GENERAL";"TAB3",#N/A,TRUE,"GENERAL";"TAB4",#N/A,TRUE,"GENERAL";"TAB5",#N/A,TRUE,"GENERAL"}</definedName>
    <definedName name="___r" localSheetId="34" hidden="1">{"TAB1",#N/A,TRUE,"GENERAL";"TAB2",#N/A,TRUE,"GENERAL";"TAB3",#N/A,TRUE,"GENERAL";"TAB4",#N/A,TRUE,"GENERAL";"TAB5",#N/A,TRUE,"GENERAL"}</definedName>
    <definedName name="___r" localSheetId="12" hidden="1">{"TAB1",#N/A,TRUE,"GENERAL";"TAB2",#N/A,TRUE,"GENERAL";"TAB3",#N/A,TRUE,"GENERAL";"TAB4",#N/A,TRUE,"GENERAL";"TAB5",#N/A,TRUE,"GENERAL"}</definedName>
    <definedName name="___r" localSheetId="13" hidden="1">{"TAB1",#N/A,TRUE,"GENERAL";"TAB2",#N/A,TRUE,"GENERAL";"TAB3",#N/A,TRUE,"GENERAL";"TAB4",#N/A,TRUE,"GENERAL";"TAB5",#N/A,TRUE,"GENERAL"}</definedName>
    <definedName name="___r" localSheetId="14" hidden="1">{"TAB1",#N/A,TRUE,"GENERAL";"TAB2",#N/A,TRUE,"GENERAL";"TAB3",#N/A,TRUE,"GENERAL";"TAB4",#N/A,TRUE,"GENERAL";"TAB5",#N/A,TRUE,"GENERAL"}</definedName>
    <definedName name="___r" localSheetId="5" hidden="1">{"TAB1",#N/A,TRUE,"GENERAL";"TAB2",#N/A,TRUE,"GENERAL";"TAB3",#N/A,TRUE,"GENERAL";"TAB4",#N/A,TRUE,"GENERAL";"TAB5",#N/A,TRUE,"GENERAL"}</definedName>
    <definedName name="___r" localSheetId="6" hidden="1">{"TAB1",#N/A,TRUE,"GENERAL";"TAB2",#N/A,TRUE,"GENERAL";"TAB3",#N/A,TRUE,"GENERAL";"TAB4",#N/A,TRUE,"GENERAL";"TAB5",#N/A,TRUE,"GENERAL"}</definedName>
    <definedName name="___r" localSheetId="7" hidden="1">{"TAB1",#N/A,TRUE,"GENERAL";"TAB2",#N/A,TRUE,"GENERAL";"TAB3",#N/A,TRUE,"GENERAL";"TAB4",#N/A,TRUE,"GENERAL";"TAB5",#N/A,TRUE,"GENERAL"}</definedName>
    <definedName name="___r" localSheetId="8" hidden="1">{"TAB1",#N/A,TRUE,"GENERAL";"TAB2",#N/A,TRUE,"GENERAL";"TAB3",#N/A,TRUE,"GENERAL";"TAB4",#N/A,TRUE,"GENERAL";"TAB5",#N/A,TRUE,"GENERAL"}</definedName>
    <definedName name="___r" localSheetId="31" hidden="1">{"TAB1",#N/A,TRUE,"GENERAL";"TAB2",#N/A,TRUE,"GENERAL";"TAB3",#N/A,TRUE,"GENERAL";"TAB4",#N/A,TRUE,"GENERAL";"TAB5",#N/A,TRUE,"GENERAL"}</definedName>
    <definedName name="___r" localSheetId="30" hidden="1">{"TAB1",#N/A,TRUE,"GENERAL";"TAB2",#N/A,TRUE,"GENERAL";"TAB3",#N/A,TRUE,"GENERAL";"TAB4",#N/A,TRUE,"GENERAL";"TAB5",#N/A,TRUE,"GENERAL"}</definedName>
    <definedName name="___r" localSheetId="15" hidden="1">{"TAB1",#N/A,TRUE,"GENERAL";"TAB2",#N/A,TRUE,"GENERAL";"TAB3",#N/A,TRUE,"GENERAL";"TAB4",#N/A,TRUE,"GENERAL";"TAB5",#N/A,TRUE,"GENERAL"}</definedName>
    <definedName name="___r" hidden="1">{"TAB1",#N/A,TRUE,"GENERAL";"TAB2",#N/A,TRUE,"GENERAL";"TAB3",#N/A,TRUE,"GENERAL";"TAB4",#N/A,TRUE,"GENERAL";"TAB5",#N/A,TRUE,"GENERAL"}</definedName>
    <definedName name="___r4r" localSheetId="32" hidden="1">{"via1",#N/A,TRUE,"general";"via2",#N/A,TRUE,"general";"via3",#N/A,TRUE,"general"}</definedName>
    <definedName name="___r4r" localSheetId="3" hidden="1">{"via1",#N/A,TRUE,"general";"via2",#N/A,TRUE,"general";"via3",#N/A,TRUE,"general"}</definedName>
    <definedName name="___r4r" localSheetId="26" hidden="1">{"via1",#N/A,TRUE,"general";"via2",#N/A,TRUE,"general";"via3",#N/A,TRUE,"general"}</definedName>
    <definedName name="___r4r" localSheetId="24" hidden="1">{"via1",#N/A,TRUE,"general";"via2",#N/A,TRUE,"general";"via3",#N/A,TRUE,"general"}</definedName>
    <definedName name="___r4r" localSheetId="10" hidden="1">{"via1",#N/A,TRUE,"general";"via2",#N/A,TRUE,"general";"via3",#N/A,TRUE,"general"}</definedName>
    <definedName name="___r4r" localSheetId="4" hidden="1">{"via1",#N/A,TRUE,"general";"via2",#N/A,TRUE,"general";"via3",#N/A,TRUE,"general"}</definedName>
    <definedName name="___r4r" localSheetId="38" hidden="1">{"via1",#N/A,TRUE,"general";"via2",#N/A,TRUE,"general";"via3",#N/A,TRUE,"general"}</definedName>
    <definedName name="___r4r" localSheetId="37" hidden="1">{"via1",#N/A,TRUE,"general";"via2",#N/A,TRUE,"general";"via3",#N/A,TRUE,"general"}</definedName>
    <definedName name="___r4r" localSheetId="23" hidden="1">{"via1",#N/A,TRUE,"general";"via2",#N/A,TRUE,"general";"via3",#N/A,TRUE,"general"}</definedName>
    <definedName name="___r4r" localSheetId="16" hidden="1">{"via1",#N/A,TRUE,"general";"via2",#N/A,TRUE,"general";"via3",#N/A,TRUE,"general"}</definedName>
    <definedName name="___r4r" localSheetId="27" hidden="1">{"via1",#N/A,TRUE,"general";"via2",#N/A,TRUE,"general";"via3",#N/A,TRUE,"general"}</definedName>
    <definedName name="___r4r" localSheetId="18" hidden="1">{"via1",#N/A,TRUE,"general";"via2",#N/A,TRUE,"general";"via3",#N/A,TRUE,"general"}</definedName>
    <definedName name="___r4r" localSheetId="17" hidden="1">{"via1",#N/A,TRUE,"general";"via2",#N/A,TRUE,"general";"via3",#N/A,TRUE,"general"}</definedName>
    <definedName name="___r4r" localSheetId="25" hidden="1">{"via1",#N/A,TRUE,"general";"via2",#N/A,TRUE,"general";"via3",#N/A,TRUE,"general"}</definedName>
    <definedName name="___r4r" localSheetId="49" hidden="1">{"via1",#N/A,TRUE,"general";"via2",#N/A,TRUE,"general";"via3",#N/A,TRUE,"general"}</definedName>
    <definedName name="___r4r" localSheetId="34" hidden="1">{"via1",#N/A,TRUE,"general";"via2",#N/A,TRUE,"general";"via3",#N/A,TRUE,"general"}</definedName>
    <definedName name="___r4r" localSheetId="12" hidden="1">{"via1",#N/A,TRUE,"general";"via2",#N/A,TRUE,"general";"via3",#N/A,TRUE,"general"}</definedName>
    <definedName name="___r4r" localSheetId="13" hidden="1">{"via1",#N/A,TRUE,"general";"via2",#N/A,TRUE,"general";"via3",#N/A,TRUE,"general"}</definedName>
    <definedName name="___r4r" localSheetId="14" hidden="1">{"via1",#N/A,TRUE,"general";"via2",#N/A,TRUE,"general";"via3",#N/A,TRUE,"general"}</definedName>
    <definedName name="___r4r" localSheetId="5" hidden="1">{"via1",#N/A,TRUE,"general";"via2",#N/A,TRUE,"general";"via3",#N/A,TRUE,"general"}</definedName>
    <definedName name="___r4r" localSheetId="6" hidden="1">{"via1",#N/A,TRUE,"general";"via2",#N/A,TRUE,"general";"via3",#N/A,TRUE,"general"}</definedName>
    <definedName name="___r4r" localSheetId="7" hidden="1">{"via1",#N/A,TRUE,"general";"via2",#N/A,TRUE,"general";"via3",#N/A,TRUE,"general"}</definedName>
    <definedName name="___r4r" localSheetId="8" hidden="1">{"via1",#N/A,TRUE,"general";"via2",#N/A,TRUE,"general";"via3",#N/A,TRUE,"general"}</definedName>
    <definedName name="___r4r" localSheetId="31" hidden="1">{"via1",#N/A,TRUE,"general";"via2",#N/A,TRUE,"general";"via3",#N/A,TRUE,"general"}</definedName>
    <definedName name="___r4r" localSheetId="30" hidden="1">{"via1",#N/A,TRUE,"general";"via2",#N/A,TRUE,"general";"via3",#N/A,TRUE,"general"}</definedName>
    <definedName name="___r4r" localSheetId="15" hidden="1">{"via1",#N/A,TRUE,"general";"via2",#N/A,TRUE,"general";"via3",#N/A,TRUE,"general"}</definedName>
    <definedName name="___r4r" hidden="1">{"via1",#N/A,TRUE,"general";"via2",#N/A,TRUE,"general";"via3",#N/A,TRUE,"general"}</definedName>
    <definedName name="___rtu6" localSheetId="32" hidden="1">{"via1",#N/A,TRUE,"general";"via2",#N/A,TRUE,"general";"via3",#N/A,TRUE,"general"}</definedName>
    <definedName name="___rtu6" localSheetId="3" hidden="1">{"via1",#N/A,TRUE,"general";"via2",#N/A,TRUE,"general";"via3",#N/A,TRUE,"general"}</definedName>
    <definedName name="___rtu6" localSheetId="26" hidden="1">{"via1",#N/A,TRUE,"general";"via2",#N/A,TRUE,"general";"via3",#N/A,TRUE,"general"}</definedName>
    <definedName name="___rtu6" localSheetId="24" hidden="1">{"via1",#N/A,TRUE,"general";"via2",#N/A,TRUE,"general";"via3",#N/A,TRUE,"general"}</definedName>
    <definedName name="___rtu6" localSheetId="10" hidden="1">{"via1",#N/A,TRUE,"general";"via2",#N/A,TRUE,"general";"via3",#N/A,TRUE,"general"}</definedName>
    <definedName name="___rtu6" localSheetId="4" hidden="1">{"via1",#N/A,TRUE,"general";"via2",#N/A,TRUE,"general";"via3",#N/A,TRUE,"general"}</definedName>
    <definedName name="___rtu6" localSheetId="38" hidden="1">{"via1",#N/A,TRUE,"general";"via2",#N/A,TRUE,"general";"via3",#N/A,TRUE,"general"}</definedName>
    <definedName name="___rtu6" localSheetId="37" hidden="1">{"via1",#N/A,TRUE,"general";"via2",#N/A,TRUE,"general";"via3",#N/A,TRUE,"general"}</definedName>
    <definedName name="___rtu6" localSheetId="23" hidden="1">{"via1",#N/A,TRUE,"general";"via2",#N/A,TRUE,"general";"via3",#N/A,TRUE,"general"}</definedName>
    <definedName name="___rtu6" localSheetId="16" hidden="1">{"via1",#N/A,TRUE,"general";"via2",#N/A,TRUE,"general";"via3",#N/A,TRUE,"general"}</definedName>
    <definedName name="___rtu6" localSheetId="27" hidden="1">{"via1",#N/A,TRUE,"general";"via2",#N/A,TRUE,"general";"via3",#N/A,TRUE,"general"}</definedName>
    <definedName name="___rtu6" localSheetId="18" hidden="1">{"via1",#N/A,TRUE,"general";"via2",#N/A,TRUE,"general";"via3",#N/A,TRUE,"general"}</definedName>
    <definedName name="___rtu6" localSheetId="17" hidden="1">{"via1",#N/A,TRUE,"general";"via2",#N/A,TRUE,"general";"via3",#N/A,TRUE,"general"}</definedName>
    <definedName name="___rtu6" localSheetId="25" hidden="1">{"via1",#N/A,TRUE,"general";"via2",#N/A,TRUE,"general";"via3",#N/A,TRUE,"general"}</definedName>
    <definedName name="___rtu6" localSheetId="49" hidden="1">{"via1",#N/A,TRUE,"general";"via2",#N/A,TRUE,"general";"via3",#N/A,TRUE,"general"}</definedName>
    <definedName name="___rtu6" localSheetId="34" hidden="1">{"via1",#N/A,TRUE,"general";"via2",#N/A,TRUE,"general";"via3",#N/A,TRUE,"general"}</definedName>
    <definedName name="___rtu6" localSheetId="12" hidden="1">{"via1",#N/A,TRUE,"general";"via2",#N/A,TRUE,"general";"via3",#N/A,TRUE,"general"}</definedName>
    <definedName name="___rtu6" localSheetId="13" hidden="1">{"via1",#N/A,TRUE,"general";"via2",#N/A,TRUE,"general";"via3",#N/A,TRUE,"general"}</definedName>
    <definedName name="___rtu6" localSheetId="14" hidden="1">{"via1",#N/A,TRUE,"general";"via2",#N/A,TRUE,"general";"via3",#N/A,TRUE,"general"}</definedName>
    <definedName name="___rtu6" localSheetId="5" hidden="1">{"via1",#N/A,TRUE,"general";"via2",#N/A,TRUE,"general";"via3",#N/A,TRUE,"general"}</definedName>
    <definedName name="___rtu6" localSheetId="6" hidden="1">{"via1",#N/A,TRUE,"general";"via2",#N/A,TRUE,"general";"via3",#N/A,TRUE,"general"}</definedName>
    <definedName name="___rtu6" localSheetId="7" hidden="1">{"via1",#N/A,TRUE,"general";"via2",#N/A,TRUE,"general";"via3",#N/A,TRUE,"general"}</definedName>
    <definedName name="___rtu6" localSheetId="8" hidden="1">{"via1",#N/A,TRUE,"general";"via2",#N/A,TRUE,"general";"via3",#N/A,TRUE,"general"}</definedName>
    <definedName name="___rtu6" localSheetId="31" hidden="1">{"via1",#N/A,TRUE,"general";"via2",#N/A,TRUE,"general";"via3",#N/A,TRUE,"general"}</definedName>
    <definedName name="___rtu6" localSheetId="30" hidden="1">{"via1",#N/A,TRUE,"general";"via2",#N/A,TRUE,"general";"via3",#N/A,TRUE,"general"}</definedName>
    <definedName name="___rtu6" localSheetId="15" hidden="1">{"via1",#N/A,TRUE,"general";"via2",#N/A,TRUE,"general";"via3",#N/A,TRUE,"general"}</definedName>
    <definedName name="___rtu6" hidden="1">{"via1",#N/A,TRUE,"general";"via2",#N/A,TRUE,"general";"via3",#N/A,TRUE,"general"}</definedName>
    <definedName name="___s1" localSheetId="32" hidden="1">{"via1",#N/A,TRUE,"general";"via2",#N/A,TRUE,"general";"via3",#N/A,TRUE,"general"}</definedName>
    <definedName name="___s1" localSheetId="3" hidden="1">{"via1",#N/A,TRUE,"general";"via2",#N/A,TRUE,"general";"via3",#N/A,TRUE,"general"}</definedName>
    <definedName name="___s1" localSheetId="26" hidden="1">{"via1",#N/A,TRUE,"general";"via2",#N/A,TRUE,"general";"via3",#N/A,TRUE,"general"}</definedName>
    <definedName name="___s1" localSheetId="24" hidden="1">{"via1",#N/A,TRUE,"general";"via2",#N/A,TRUE,"general";"via3",#N/A,TRUE,"general"}</definedName>
    <definedName name="___s1" localSheetId="10" hidden="1">{"via1",#N/A,TRUE,"general";"via2",#N/A,TRUE,"general";"via3",#N/A,TRUE,"general"}</definedName>
    <definedName name="___s1" localSheetId="4" hidden="1">{"via1",#N/A,TRUE,"general";"via2",#N/A,TRUE,"general";"via3",#N/A,TRUE,"general"}</definedName>
    <definedName name="___s1" localSheetId="38" hidden="1">{"via1",#N/A,TRUE,"general";"via2",#N/A,TRUE,"general";"via3",#N/A,TRUE,"general"}</definedName>
    <definedName name="___s1" localSheetId="37" hidden="1">{"via1",#N/A,TRUE,"general";"via2",#N/A,TRUE,"general";"via3",#N/A,TRUE,"general"}</definedName>
    <definedName name="___s1" localSheetId="23" hidden="1">{"via1",#N/A,TRUE,"general";"via2",#N/A,TRUE,"general";"via3",#N/A,TRUE,"general"}</definedName>
    <definedName name="___s1" localSheetId="16" hidden="1">{"via1",#N/A,TRUE,"general";"via2",#N/A,TRUE,"general";"via3",#N/A,TRUE,"general"}</definedName>
    <definedName name="___s1" localSheetId="27" hidden="1">{"via1",#N/A,TRUE,"general";"via2",#N/A,TRUE,"general";"via3",#N/A,TRUE,"general"}</definedName>
    <definedName name="___s1" localSheetId="18" hidden="1">{"via1",#N/A,TRUE,"general";"via2",#N/A,TRUE,"general";"via3",#N/A,TRUE,"general"}</definedName>
    <definedName name="___s1" localSheetId="17" hidden="1">{"via1",#N/A,TRUE,"general";"via2",#N/A,TRUE,"general";"via3",#N/A,TRUE,"general"}</definedName>
    <definedName name="___s1" localSheetId="25" hidden="1">{"via1",#N/A,TRUE,"general";"via2",#N/A,TRUE,"general";"via3",#N/A,TRUE,"general"}</definedName>
    <definedName name="___s1" localSheetId="49" hidden="1">{"via1",#N/A,TRUE,"general";"via2",#N/A,TRUE,"general";"via3",#N/A,TRUE,"general"}</definedName>
    <definedName name="___s1" localSheetId="34" hidden="1">{"via1",#N/A,TRUE,"general";"via2",#N/A,TRUE,"general";"via3",#N/A,TRUE,"general"}</definedName>
    <definedName name="___s1" localSheetId="12" hidden="1">{"via1",#N/A,TRUE,"general";"via2",#N/A,TRUE,"general";"via3",#N/A,TRUE,"general"}</definedName>
    <definedName name="___s1" localSheetId="13" hidden="1">{"via1",#N/A,TRUE,"general";"via2",#N/A,TRUE,"general";"via3",#N/A,TRUE,"general"}</definedName>
    <definedName name="___s1" localSheetId="14" hidden="1">{"via1",#N/A,TRUE,"general";"via2",#N/A,TRUE,"general";"via3",#N/A,TRUE,"general"}</definedName>
    <definedName name="___s1" localSheetId="5" hidden="1">{"via1",#N/A,TRUE,"general";"via2",#N/A,TRUE,"general";"via3",#N/A,TRUE,"general"}</definedName>
    <definedName name="___s1" localSheetId="6" hidden="1">{"via1",#N/A,TRUE,"general";"via2",#N/A,TRUE,"general";"via3",#N/A,TRUE,"general"}</definedName>
    <definedName name="___s1" localSheetId="7" hidden="1">{"via1",#N/A,TRUE,"general";"via2",#N/A,TRUE,"general";"via3",#N/A,TRUE,"general"}</definedName>
    <definedName name="___s1" localSheetId="8" hidden="1">{"via1",#N/A,TRUE,"general";"via2",#N/A,TRUE,"general";"via3",#N/A,TRUE,"general"}</definedName>
    <definedName name="___s1" localSheetId="31" hidden="1">{"via1",#N/A,TRUE,"general";"via2",#N/A,TRUE,"general";"via3",#N/A,TRUE,"general"}</definedName>
    <definedName name="___s1" localSheetId="30" hidden="1">{"via1",#N/A,TRUE,"general";"via2",#N/A,TRUE,"general";"via3",#N/A,TRUE,"general"}</definedName>
    <definedName name="___s1" localSheetId="15" hidden="1">{"via1",#N/A,TRUE,"general";"via2",#N/A,TRUE,"general";"via3",#N/A,TRUE,"general"}</definedName>
    <definedName name="___s1" hidden="1">{"via1",#N/A,TRUE,"general";"via2",#N/A,TRUE,"general";"via3",#N/A,TRUE,"general"}</definedName>
    <definedName name="___s2" localSheetId="32" hidden="1">{"TAB1",#N/A,TRUE,"GENERAL";"TAB2",#N/A,TRUE,"GENERAL";"TAB3",#N/A,TRUE,"GENERAL";"TAB4",#N/A,TRUE,"GENERAL";"TAB5",#N/A,TRUE,"GENERAL"}</definedName>
    <definedName name="___s2" localSheetId="3" hidden="1">{"TAB1",#N/A,TRUE,"GENERAL";"TAB2",#N/A,TRUE,"GENERAL";"TAB3",#N/A,TRUE,"GENERAL";"TAB4",#N/A,TRUE,"GENERAL";"TAB5",#N/A,TRUE,"GENERAL"}</definedName>
    <definedName name="___s2" localSheetId="26" hidden="1">{"TAB1",#N/A,TRUE,"GENERAL";"TAB2",#N/A,TRUE,"GENERAL";"TAB3",#N/A,TRUE,"GENERAL";"TAB4",#N/A,TRUE,"GENERAL";"TAB5",#N/A,TRUE,"GENERAL"}</definedName>
    <definedName name="___s2" localSheetId="24" hidden="1">{"TAB1",#N/A,TRUE,"GENERAL";"TAB2",#N/A,TRUE,"GENERAL";"TAB3",#N/A,TRUE,"GENERAL";"TAB4",#N/A,TRUE,"GENERAL";"TAB5",#N/A,TRUE,"GENERAL"}</definedName>
    <definedName name="___s2" localSheetId="10" hidden="1">{"TAB1",#N/A,TRUE,"GENERAL";"TAB2",#N/A,TRUE,"GENERAL";"TAB3",#N/A,TRUE,"GENERAL";"TAB4",#N/A,TRUE,"GENERAL";"TAB5",#N/A,TRUE,"GENERAL"}</definedName>
    <definedName name="___s2" localSheetId="4" hidden="1">{"TAB1",#N/A,TRUE,"GENERAL";"TAB2",#N/A,TRUE,"GENERAL";"TAB3",#N/A,TRUE,"GENERAL";"TAB4",#N/A,TRUE,"GENERAL";"TAB5",#N/A,TRUE,"GENERAL"}</definedName>
    <definedName name="___s2" localSheetId="38" hidden="1">{"TAB1",#N/A,TRUE,"GENERAL";"TAB2",#N/A,TRUE,"GENERAL";"TAB3",#N/A,TRUE,"GENERAL";"TAB4",#N/A,TRUE,"GENERAL";"TAB5",#N/A,TRUE,"GENERAL"}</definedName>
    <definedName name="___s2" localSheetId="37" hidden="1">{"TAB1",#N/A,TRUE,"GENERAL";"TAB2",#N/A,TRUE,"GENERAL";"TAB3",#N/A,TRUE,"GENERAL";"TAB4",#N/A,TRUE,"GENERAL";"TAB5",#N/A,TRUE,"GENERAL"}</definedName>
    <definedName name="___s2" localSheetId="23" hidden="1">{"TAB1",#N/A,TRUE,"GENERAL";"TAB2",#N/A,TRUE,"GENERAL";"TAB3",#N/A,TRUE,"GENERAL";"TAB4",#N/A,TRUE,"GENERAL";"TAB5",#N/A,TRUE,"GENERAL"}</definedName>
    <definedName name="___s2" localSheetId="16" hidden="1">{"TAB1",#N/A,TRUE,"GENERAL";"TAB2",#N/A,TRUE,"GENERAL";"TAB3",#N/A,TRUE,"GENERAL";"TAB4",#N/A,TRUE,"GENERAL";"TAB5",#N/A,TRUE,"GENERAL"}</definedName>
    <definedName name="___s2" localSheetId="27" hidden="1">{"TAB1",#N/A,TRUE,"GENERAL";"TAB2",#N/A,TRUE,"GENERAL";"TAB3",#N/A,TRUE,"GENERAL";"TAB4",#N/A,TRUE,"GENERAL";"TAB5",#N/A,TRUE,"GENERAL"}</definedName>
    <definedName name="___s2" localSheetId="18" hidden="1">{"TAB1",#N/A,TRUE,"GENERAL";"TAB2",#N/A,TRUE,"GENERAL";"TAB3",#N/A,TRUE,"GENERAL";"TAB4",#N/A,TRUE,"GENERAL";"TAB5",#N/A,TRUE,"GENERAL"}</definedName>
    <definedName name="___s2" localSheetId="17" hidden="1">{"TAB1",#N/A,TRUE,"GENERAL";"TAB2",#N/A,TRUE,"GENERAL";"TAB3",#N/A,TRUE,"GENERAL";"TAB4",#N/A,TRUE,"GENERAL";"TAB5",#N/A,TRUE,"GENERAL"}</definedName>
    <definedName name="___s2" localSheetId="25" hidden="1">{"TAB1",#N/A,TRUE,"GENERAL";"TAB2",#N/A,TRUE,"GENERAL";"TAB3",#N/A,TRUE,"GENERAL";"TAB4",#N/A,TRUE,"GENERAL";"TAB5",#N/A,TRUE,"GENERAL"}</definedName>
    <definedName name="___s2" localSheetId="49" hidden="1">{"TAB1",#N/A,TRUE,"GENERAL";"TAB2",#N/A,TRUE,"GENERAL";"TAB3",#N/A,TRUE,"GENERAL";"TAB4",#N/A,TRUE,"GENERAL";"TAB5",#N/A,TRUE,"GENERAL"}</definedName>
    <definedName name="___s2" localSheetId="34" hidden="1">{"TAB1",#N/A,TRUE,"GENERAL";"TAB2",#N/A,TRUE,"GENERAL";"TAB3",#N/A,TRUE,"GENERAL";"TAB4",#N/A,TRUE,"GENERAL";"TAB5",#N/A,TRUE,"GENERAL"}</definedName>
    <definedName name="___s2" localSheetId="12" hidden="1">{"TAB1",#N/A,TRUE,"GENERAL";"TAB2",#N/A,TRUE,"GENERAL";"TAB3",#N/A,TRUE,"GENERAL";"TAB4",#N/A,TRUE,"GENERAL";"TAB5",#N/A,TRUE,"GENERAL"}</definedName>
    <definedName name="___s2" localSheetId="13" hidden="1">{"TAB1",#N/A,TRUE,"GENERAL";"TAB2",#N/A,TRUE,"GENERAL";"TAB3",#N/A,TRUE,"GENERAL";"TAB4",#N/A,TRUE,"GENERAL";"TAB5",#N/A,TRUE,"GENERAL"}</definedName>
    <definedName name="___s2" localSheetId="14" hidden="1">{"TAB1",#N/A,TRUE,"GENERAL";"TAB2",#N/A,TRUE,"GENERAL";"TAB3",#N/A,TRUE,"GENERAL";"TAB4",#N/A,TRUE,"GENERAL";"TAB5",#N/A,TRUE,"GENERAL"}</definedName>
    <definedName name="___s2" localSheetId="5" hidden="1">{"TAB1",#N/A,TRUE,"GENERAL";"TAB2",#N/A,TRUE,"GENERAL";"TAB3",#N/A,TRUE,"GENERAL";"TAB4",#N/A,TRUE,"GENERAL";"TAB5",#N/A,TRUE,"GENERAL"}</definedName>
    <definedName name="___s2" localSheetId="6" hidden="1">{"TAB1",#N/A,TRUE,"GENERAL";"TAB2",#N/A,TRUE,"GENERAL";"TAB3",#N/A,TRUE,"GENERAL";"TAB4",#N/A,TRUE,"GENERAL";"TAB5",#N/A,TRUE,"GENERAL"}</definedName>
    <definedName name="___s2" localSheetId="7" hidden="1">{"TAB1",#N/A,TRUE,"GENERAL";"TAB2",#N/A,TRUE,"GENERAL";"TAB3",#N/A,TRUE,"GENERAL";"TAB4",#N/A,TRUE,"GENERAL";"TAB5",#N/A,TRUE,"GENERAL"}</definedName>
    <definedName name="___s2" localSheetId="8" hidden="1">{"TAB1",#N/A,TRUE,"GENERAL";"TAB2",#N/A,TRUE,"GENERAL";"TAB3",#N/A,TRUE,"GENERAL";"TAB4",#N/A,TRUE,"GENERAL";"TAB5",#N/A,TRUE,"GENERAL"}</definedName>
    <definedName name="___s2" localSheetId="31" hidden="1">{"TAB1",#N/A,TRUE,"GENERAL";"TAB2",#N/A,TRUE,"GENERAL";"TAB3",#N/A,TRUE,"GENERAL";"TAB4",#N/A,TRUE,"GENERAL";"TAB5",#N/A,TRUE,"GENERAL"}</definedName>
    <definedName name="___s2" localSheetId="30" hidden="1">{"TAB1",#N/A,TRUE,"GENERAL";"TAB2",#N/A,TRUE,"GENERAL";"TAB3",#N/A,TRUE,"GENERAL";"TAB4",#N/A,TRUE,"GENERAL";"TAB5",#N/A,TRUE,"GENERAL"}</definedName>
    <definedName name="___s2" localSheetId="15" hidden="1">{"TAB1",#N/A,TRUE,"GENERAL";"TAB2",#N/A,TRUE,"GENERAL";"TAB3",#N/A,TRUE,"GENERAL";"TAB4",#N/A,TRUE,"GENERAL";"TAB5",#N/A,TRUE,"GENERAL"}</definedName>
    <definedName name="___s2" hidden="1">{"TAB1",#N/A,TRUE,"GENERAL";"TAB2",#N/A,TRUE,"GENERAL";"TAB3",#N/A,TRUE,"GENERAL";"TAB4",#N/A,TRUE,"GENERAL";"TAB5",#N/A,TRUE,"GENERAL"}</definedName>
    <definedName name="___s3" localSheetId="32" hidden="1">{"TAB1",#N/A,TRUE,"GENERAL";"TAB2",#N/A,TRUE,"GENERAL";"TAB3",#N/A,TRUE,"GENERAL";"TAB4",#N/A,TRUE,"GENERAL";"TAB5",#N/A,TRUE,"GENERAL"}</definedName>
    <definedName name="___s3" localSheetId="3" hidden="1">{"TAB1",#N/A,TRUE,"GENERAL";"TAB2",#N/A,TRUE,"GENERAL";"TAB3",#N/A,TRUE,"GENERAL";"TAB4",#N/A,TRUE,"GENERAL";"TAB5",#N/A,TRUE,"GENERAL"}</definedName>
    <definedName name="___s3" localSheetId="26" hidden="1">{"TAB1",#N/A,TRUE,"GENERAL";"TAB2",#N/A,TRUE,"GENERAL";"TAB3",#N/A,TRUE,"GENERAL";"TAB4",#N/A,TRUE,"GENERAL";"TAB5",#N/A,TRUE,"GENERAL"}</definedName>
    <definedName name="___s3" localSheetId="24" hidden="1">{"TAB1",#N/A,TRUE,"GENERAL";"TAB2",#N/A,TRUE,"GENERAL";"TAB3",#N/A,TRUE,"GENERAL";"TAB4",#N/A,TRUE,"GENERAL";"TAB5",#N/A,TRUE,"GENERAL"}</definedName>
    <definedName name="___s3" localSheetId="10" hidden="1">{"TAB1",#N/A,TRUE,"GENERAL";"TAB2",#N/A,TRUE,"GENERAL";"TAB3",#N/A,TRUE,"GENERAL";"TAB4",#N/A,TRUE,"GENERAL";"TAB5",#N/A,TRUE,"GENERAL"}</definedName>
    <definedName name="___s3" localSheetId="4" hidden="1">{"TAB1",#N/A,TRUE,"GENERAL";"TAB2",#N/A,TRUE,"GENERAL";"TAB3",#N/A,TRUE,"GENERAL";"TAB4",#N/A,TRUE,"GENERAL";"TAB5",#N/A,TRUE,"GENERAL"}</definedName>
    <definedName name="___s3" localSheetId="38" hidden="1">{"TAB1",#N/A,TRUE,"GENERAL";"TAB2",#N/A,TRUE,"GENERAL";"TAB3",#N/A,TRUE,"GENERAL";"TAB4",#N/A,TRUE,"GENERAL";"TAB5",#N/A,TRUE,"GENERAL"}</definedName>
    <definedName name="___s3" localSheetId="37" hidden="1">{"TAB1",#N/A,TRUE,"GENERAL";"TAB2",#N/A,TRUE,"GENERAL";"TAB3",#N/A,TRUE,"GENERAL";"TAB4",#N/A,TRUE,"GENERAL";"TAB5",#N/A,TRUE,"GENERAL"}</definedName>
    <definedName name="___s3" localSheetId="23" hidden="1">{"TAB1",#N/A,TRUE,"GENERAL";"TAB2",#N/A,TRUE,"GENERAL";"TAB3",#N/A,TRUE,"GENERAL";"TAB4",#N/A,TRUE,"GENERAL";"TAB5",#N/A,TRUE,"GENERAL"}</definedName>
    <definedName name="___s3" localSheetId="16" hidden="1">{"TAB1",#N/A,TRUE,"GENERAL";"TAB2",#N/A,TRUE,"GENERAL";"TAB3",#N/A,TRUE,"GENERAL";"TAB4",#N/A,TRUE,"GENERAL";"TAB5",#N/A,TRUE,"GENERAL"}</definedName>
    <definedName name="___s3" localSheetId="27" hidden="1">{"TAB1",#N/A,TRUE,"GENERAL";"TAB2",#N/A,TRUE,"GENERAL";"TAB3",#N/A,TRUE,"GENERAL";"TAB4",#N/A,TRUE,"GENERAL";"TAB5",#N/A,TRUE,"GENERAL"}</definedName>
    <definedName name="___s3" localSheetId="18" hidden="1">{"TAB1",#N/A,TRUE,"GENERAL";"TAB2",#N/A,TRUE,"GENERAL";"TAB3",#N/A,TRUE,"GENERAL";"TAB4",#N/A,TRUE,"GENERAL";"TAB5",#N/A,TRUE,"GENERAL"}</definedName>
    <definedName name="___s3" localSheetId="17" hidden="1">{"TAB1",#N/A,TRUE,"GENERAL";"TAB2",#N/A,TRUE,"GENERAL";"TAB3",#N/A,TRUE,"GENERAL";"TAB4",#N/A,TRUE,"GENERAL";"TAB5",#N/A,TRUE,"GENERAL"}</definedName>
    <definedName name="___s3" localSheetId="25" hidden="1">{"TAB1",#N/A,TRUE,"GENERAL";"TAB2",#N/A,TRUE,"GENERAL";"TAB3",#N/A,TRUE,"GENERAL";"TAB4",#N/A,TRUE,"GENERAL";"TAB5",#N/A,TRUE,"GENERAL"}</definedName>
    <definedName name="___s3" localSheetId="49" hidden="1">{"TAB1",#N/A,TRUE,"GENERAL";"TAB2",#N/A,TRUE,"GENERAL";"TAB3",#N/A,TRUE,"GENERAL";"TAB4",#N/A,TRUE,"GENERAL";"TAB5",#N/A,TRUE,"GENERAL"}</definedName>
    <definedName name="___s3" localSheetId="34" hidden="1">{"TAB1",#N/A,TRUE,"GENERAL";"TAB2",#N/A,TRUE,"GENERAL";"TAB3",#N/A,TRUE,"GENERAL";"TAB4",#N/A,TRUE,"GENERAL";"TAB5",#N/A,TRUE,"GENERAL"}</definedName>
    <definedName name="___s3" localSheetId="12" hidden="1">{"TAB1",#N/A,TRUE,"GENERAL";"TAB2",#N/A,TRUE,"GENERAL";"TAB3",#N/A,TRUE,"GENERAL";"TAB4",#N/A,TRUE,"GENERAL";"TAB5",#N/A,TRUE,"GENERAL"}</definedName>
    <definedName name="___s3" localSheetId="13" hidden="1">{"TAB1",#N/A,TRUE,"GENERAL";"TAB2",#N/A,TRUE,"GENERAL";"TAB3",#N/A,TRUE,"GENERAL";"TAB4",#N/A,TRUE,"GENERAL";"TAB5",#N/A,TRUE,"GENERAL"}</definedName>
    <definedName name="___s3" localSheetId="14" hidden="1">{"TAB1",#N/A,TRUE,"GENERAL";"TAB2",#N/A,TRUE,"GENERAL";"TAB3",#N/A,TRUE,"GENERAL";"TAB4",#N/A,TRUE,"GENERAL";"TAB5",#N/A,TRUE,"GENERAL"}</definedName>
    <definedName name="___s3" localSheetId="5" hidden="1">{"TAB1",#N/A,TRUE,"GENERAL";"TAB2",#N/A,TRUE,"GENERAL";"TAB3",#N/A,TRUE,"GENERAL";"TAB4",#N/A,TRUE,"GENERAL";"TAB5",#N/A,TRUE,"GENERAL"}</definedName>
    <definedName name="___s3" localSheetId="6" hidden="1">{"TAB1",#N/A,TRUE,"GENERAL";"TAB2",#N/A,TRUE,"GENERAL";"TAB3",#N/A,TRUE,"GENERAL";"TAB4",#N/A,TRUE,"GENERAL";"TAB5",#N/A,TRUE,"GENERAL"}</definedName>
    <definedName name="___s3" localSheetId="7" hidden="1">{"TAB1",#N/A,TRUE,"GENERAL";"TAB2",#N/A,TRUE,"GENERAL";"TAB3",#N/A,TRUE,"GENERAL";"TAB4",#N/A,TRUE,"GENERAL";"TAB5",#N/A,TRUE,"GENERAL"}</definedName>
    <definedName name="___s3" localSheetId="8" hidden="1">{"TAB1",#N/A,TRUE,"GENERAL";"TAB2",#N/A,TRUE,"GENERAL";"TAB3",#N/A,TRUE,"GENERAL";"TAB4",#N/A,TRUE,"GENERAL";"TAB5",#N/A,TRUE,"GENERAL"}</definedName>
    <definedName name="___s3" localSheetId="31" hidden="1">{"TAB1",#N/A,TRUE,"GENERAL";"TAB2",#N/A,TRUE,"GENERAL";"TAB3",#N/A,TRUE,"GENERAL";"TAB4",#N/A,TRUE,"GENERAL";"TAB5",#N/A,TRUE,"GENERAL"}</definedName>
    <definedName name="___s3" localSheetId="30" hidden="1">{"TAB1",#N/A,TRUE,"GENERAL";"TAB2",#N/A,TRUE,"GENERAL";"TAB3",#N/A,TRUE,"GENERAL";"TAB4",#N/A,TRUE,"GENERAL";"TAB5",#N/A,TRUE,"GENERAL"}</definedName>
    <definedName name="___s3" localSheetId="15" hidden="1">{"TAB1",#N/A,TRUE,"GENERAL";"TAB2",#N/A,TRUE,"GENERAL";"TAB3",#N/A,TRUE,"GENERAL";"TAB4",#N/A,TRUE,"GENERAL";"TAB5",#N/A,TRUE,"GENERAL"}</definedName>
    <definedName name="___s3" hidden="1">{"TAB1",#N/A,TRUE,"GENERAL";"TAB2",#N/A,TRUE,"GENERAL";"TAB3",#N/A,TRUE,"GENERAL";"TAB4",#N/A,TRUE,"GENERAL";"TAB5",#N/A,TRUE,"GENERAL"}</definedName>
    <definedName name="___s4" localSheetId="32" hidden="1">{"via1",#N/A,TRUE,"general";"via2",#N/A,TRUE,"general";"via3",#N/A,TRUE,"general"}</definedName>
    <definedName name="___s4" localSheetId="3" hidden="1">{"via1",#N/A,TRUE,"general";"via2",#N/A,TRUE,"general";"via3",#N/A,TRUE,"general"}</definedName>
    <definedName name="___s4" localSheetId="26" hidden="1">{"via1",#N/A,TRUE,"general";"via2",#N/A,TRUE,"general";"via3",#N/A,TRUE,"general"}</definedName>
    <definedName name="___s4" localSheetId="24" hidden="1">{"via1",#N/A,TRUE,"general";"via2",#N/A,TRUE,"general";"via3",#N/A,TRUE,"general"}</definedName>
    <definedName name="___s4" localSheetId="10" hidden="1">{"via1",#N/A,TRUE,"general";"via2",#N/A,TRUE,"general";"via3",#N/A,TRUE,"general"}</definedName>
    <definedName name="___s4" localSheetId="4" hidden="1">{"via1",#N/A,TRUE,"general";"via2",#N/A,TRUE,"general";"via3",#N/A,TRUE,"general"}</definedName>
    <definedName name="___s4" localSheetId="38" hidden="1">{"via1",#N/A,TRUE,"general";"via2",#N/A,TRUE,"general";"via3",#N/A,TRUE,"general"}</definedName>
    <definedName name="___s4" localSheetId="37" hidden="1">{"via1",#N/A,TRUE,"general";"via2",#N/A,TRUE,"general";"via3",#N/A,TRUE,"general"}</definedName>
    <definedName name="___s4" localSheetId="23" hidden="1">{"via1",#N/A,TRUE,"general";"via2",#N/A,TRUE,"general";"via3",#N/A,TRUE,"general"}</definedName>
    <definedName name="___s4" localSheetId="16" hidden="1">{"via1",#N/A,TRUE,"general";"via2",#N/A,TRUE,"general";"via3",#N/A,TRUE,"general"}</definedName>
    <definedName name="___s4" localSheetId="27" hidden="1">{"via1",#N/A,TRUE,"general";"via2",#N/A,TRUE,"general";"via3",#N/A,TRUE,"general"}</definedName>
    <definedName name="___s4" localSheetId="18" hidden="1">{"via1",#N/A,TRUE,"general";"via2",#N/A,TRUE,"general";"via3",#N/A,TRUE,"general"}</definedName>
    <definedName name="___s4" localSheetId="17" hidden="1">{"via1",#N/A,TRUE,"general";"via2",#N/A,TRUE,"general";"via3",#N/A,TRUE,"general"}</definedName>
    <definedName name="___s4" localSheetId="25" hidden="1">{"via1",#N/A,TRUE,"general";"via2",#N/A,TRUE,"general";"via3",#N/A,TRUE,"general"}</definedName>
    <definedName name="___s4" localSheetId="49" hidden="1">{"via1",#N/A,TRUE,"general";"via2",#N/A,TRUE,"general";"via3",#N/A,TRUE,"general"}</definedName>
    <definedName name="___s4" localSheetId="34" hidden="1">{"via1",#N/A,TRUE,"general";"via2",#N/A,TRUE,"general";"via3",#N/A,TRUE,"general"}</definedName>
    <definedName name="___s4" localSheetId="12" hidden="1">{"via1",#N/A,TRUE,"general";"via2",#N/A,TRUE,"general";"via3",#N/A,TRUE,"general"}</definedName>
    <definedName name="___s4" localSheetId="13" hidden="1">{"via1",#N/A,TRUE,"general";"via2",#N/A,TRUE,"general";"via3",#N/A,TRUE,"general"}</definedName>
    <definedName name="___s4" localSheetId="14" hidden="1">{"via1",#N/A,TRUE,"general";"via2",#N/A,TRUE,"general";"via3",#N/A,TRUE,"general"}</definedName>
    <definedName name="___s4" localSheetId="5" hidden="1">{"via1",#N/A,TRUE,"general";"via2",#N/A,TRUE,"general";"via3",#N/A,TRUE,"general"}</definedName>
    <definedName name="___s4" localSheetId="6" hidden="1">{"via1",#N/A,TRUE,"general";"via2",#N/A,TRUE,"general";"via3",#N/A,TRUE,"general"}</definedName>
    <definedName name="___s4" localSheetId="7" hidden="1">{"via1",#N/A,TRUE,"general";"via2",#N/A,TRUE,"general";"via3",#N/A,TRUE,"general"}</definedName>
    <definedName name="___s4" localSheetId="8" hidden="1">{"via1",#N/A,TRUE,"general";"via2",#N/A,TRUE,"general";"via3",#N/A,TRUE,"general"}</definedName>
    <definedName name="___s4" localSheetId="31" hidden="1">{"via1",#N/A,TRUE,"general";"via2",#N/A,TRUE,"general";"via3",#N/A,TRUE,"general"}</definedName>
    <definedName name="___s4" localSheetId="30" hidden="1">{"via1",#N/A,TRUE,"general";"via2",#N/A,TRUE,"general";"via3",#N/A,TRUE,"general"}</definedName>
    <definedName name="___s4" localSheetId="15" hidden="1">{"via1",#N/A,TRUE,"general";"via2",#N/A,TRUE,"general";"via3",#N/A,TRUE,"general"}</definedName>
    <definedName name="___s4" hidden="1">{"via1",#N/A,TRUE,"general";"via2",#N/A,TRUE,"general";"via3",#N/A,TRUE,"general"}</definedName>
    <definedName name="___s5" localSheetId="32" hidden="1">{"via1",#N/A,TRUE,"general";"via2",#N/A,TRUE,"general";"via3",#N/A,TRUE,"general"}</definedName>
    <definedName name="___s5" localSheetId="3" hidden="1">{"via1",#N/A,TRUE,"general";"via2",#N/A,TRUE,"general";"via3",#N/A,TRUE,"general"}</definedName>
    <definedName name="___s5" localSheetId="26" hidden="1">{"via1",#N/A,TRUE,"general";"via2",#N/A,TRUE,"general";"via3",#N/A,TRUE,"general"}</definedName>
    <definedName name="___s5" localSheetId="24" hidden="1">{"via1",#N/A,TRUE,"general";"via2",#N/A,TRUE,"general";"via3",#N/A,TRUE,"general"}</definedName>
    <definedName name="___s5" localSheetId="10" hidden="1">{"via1",#N/A,TRUE,"general";"via2",#N/A,TRUE,"general";"via3",#N/A,TRUE,"general"}</definedName>
    <definedName name="___s5" localSheetId="4" hidden="1">{"via1",#N/A,TRUE,"general";"via2",#N/A,TRUE,"general";"via3",#N/A,TRUE,"general"}</definedName>
    <definedName name="___s5" localSheetId="38" hidden="1">{"via1",#N/A,TRUE,"general";"via2",#N/A,TRUE,"general";"via3",#N/A,TRUE,"general"}</definedName>
    <definedName name="___s5" localSheetId="37" hidden="1">{"via1",#N/A,TRUE,"general";"via2",#N/A,TRUE,"general";"via3",#N/A,TRUE,"general"}</definedName>
    <definedName name="___s5" localSheetId="23" hidden="1">{"via1",#N/A,TRUE,"general";"via2",#N/A,TRUE,"general";"via3",#N/A,TRUE,"general"}</definedName>
    <definedName name="___s5" localSheetId="16" hidden="1">{"via1",#N/A,TRUE,"general";"via2",#N/A,TRUE,"general";"via3",#N/A,TRUE,"general"}</definedName>
    <definedName name="___s5" localSheetId="27" hidden="1">{"via1",#N/A,TRUE,"general";"via2",#N/A,TRUE,"general";"via3",#N/A,TRUE,"general"}</definedName>
    <definedName name="___s5" localSheetId="18" hidden="1">{"via1",#N/A,TRUE,"general";"via2",#N/A,TRUE,"general";"via3",#N/A,TRUE,"general"}</definedName>
    <definedName name="___s5" localSheetId="17" hidden="1">{"via1",#N/A,TRUE,"general";"via2",#N/A,TRUE,"general";"via3",#N/A,TRUE,"general"}</definedName>
    <definedName name="___s5" localSheetId="25" hidden="1">{"via1",#N/A,TRUE,"general";"via2",#N/A,TRUE,"general";"via3",#N/A,TRUE,"general"}</definedName>
    <definedName name="___s5" localSheetId="49" hidden="1">{"via1",#N/A,TRUE,"general";"via2",#N/A,TRUE,"general";"via3",#N/A,TRUE,"general"}</definedName>
    <definedName name="___s5" localSheetId="34" hidden="1">{"via1",#N/A,TRUE,"general";"via2",#N/A,TRUE,"general";"via3",#N/A,TRUE,"general"}</definedName>
    <definedName name="___s5" localSheetId="12" hidden="1">{"via1",#N/A,TRUE,"general";"via2",#N/A,TRUE,"general";"via3",#N/A,TRUE,"general"}</definedName>
    <definedName name="___s5" localSheetId="13" hidden="1">{"via1",#N/A,TRUE,"general";"via2",#N/A,TRUE,"general";"via3",#N/A,TRUE,"general"}</definedName>
    <definedName name="___s5" localSheetId="14" hidden="1">{"via1",#N/A,TRUE,"general";"via2",#N/A,TRUE,"general";"via3",#N/A,TRUE,"general"}</definedName>
    <definedName name="___s5" localSheetId="5" hidden="1">{"via1",#N/A,TRUE,"general";"via2",#N/A,TRUE,"general";"via3",#N/A,TRUE,"general"}</definedName>
    <definedName name="___s5" localSheetId="6" hidden="1">{"via1",#N/A,TRUE,"general";"via2",#N/A,TRUE,"general";"via3",#N/A,TRUE,"general"}</definedName>
    <definedName name="___s5" localSheetId="7" hidden="1">{"via1",#N/A,TRUE,"general";"via2",#N/A,TRUE,"general";"via3",#N/A,TRUE,"general"}</definedName>
    <definedName name="___s5" localSheetId="8" hidden="1">{"via1",#N/A,TRUE,"general";"via2",#N/A,TRUE,"general";"via3",#N/A,TRUE,"general"}</definedName>
    <definedName name="___s5" localSheetId="31" hidden="1">{"via1",#N/A,TRUE,"general";"via2",#N/A,TRUE,"general";"via3",#N/A,TRUE,"general"}</definedName>
    <definedName name="___s5" localSheetId="30" hidden="1">{"via1",#N/A,TRUE,"general";"via2",#N/A,TRUE,"general";"via3",#N/A,TRUE,"general"}</definedName>
    <definedName name="___s5" localSheetId="15" hidden="1">{"via1",#N/A,TRUE,"general";"via2",#N/A,TRUE,"general";"via3",#N/A,TRUE,"general"}</definedName>
    <definedName name="___s5" hidden="1">{"via1",#N/A,TRUE,"general";"via2",#N/A,TRUE,"general";"via3",#N/A,TRUE,"general"}</definedName>
    <definedName name="___s6" localSheetId="32" hidden="1">{"TAB1",#N/A,TRUE,"GENERAL";"TAB2",#N/A,TRUE,"GENERAL";"TAB3",#N/A,TRUE,"GENERAL";"TAB4",#N/A,TRUE,"GENERAL";"TAB5",#N/A,TRUE,"GENERAL"}</definedName>
    <definedName name="___s6" localSheetId="3" hidden="1">{"TAB1",#N/A,TRUE,"GENERAL";"TAB2",#N/A,TRUE,"GENERAL";"TAB3",#N/A,TRUE,"GENERAL";"TAB4",#N/A,TRUE,"GENERAL";"TAB5",#N/A,TRUE,"GENERAL"}</definedName>
    <definedName name="___s6" localSheetId="26" hidden="1">{"TAB1",#N/A,TRUE,"GENERAL";"TAB2",#N/A,TRUE,"GENERAL";"TAB3",#N/A,TRUE,"GENERAL";"TAB4",#N/A,TRUE,"GENERAL";"TAB5",#N/A,TRUE,"GENERAL"}</definedName>
    <definedName name="___s6" localSheetId="24" hidden="1">{"TAB1",#N/A,TRUE,"GENERAL";"TAB2",#N/A,TRUE,"GENERAL";"TAB3",#N/A,TRUE,"GENERAL";"TAB4",#N/A,TRUE,"GENERAL";"TAB5",#N/A,TRUE,"GENERAL"}</definedName>
    <definedName name="___s6" localSheetId="10" hidden="1">{"TAB1",#N/A,TRUE,"GENERAL";"TAB2",#N/A,TRUE,"GENERAL";"TAB3",#N/A,TRUE,"GENERAL";"TAB4",#N/A,TRUE,"GENERAL";"TAB5",#N/A,TRUE,"GENERAL"}</definedName>
    <definedName name="___s6" localSheetId="4" hidden="1">{"TAB1",#N/A,TRUE,"GENERAL";"TAB2",#N/A,TRUE,"GENERAL";"TAB3",#N/A,TRUE,"GENERAL";"TAB4",#N/A,TRUE,"GENERAL";"TAB5",#N/A,TRUE,"GENERAL"}</definedName>
    <definedName name="___s6" localSheetId="38" hidden="1">{"TAB1",#N/A,TRUE,"GENERAL";"TAB2",#N/A,TRUE,"GENERAL";"TAB3",#N/A,TRUE,"GENERAL";"TAB4",#N/A,TRUE,"GENERAL";"TAB5",#N/A,TRUE,"GENERAL"}</definedName>
    <definedName name="___s6" localSheetId="37" hidden="1">{"TAB1",#N/A,TRUE,"GENERAL";"TAB2",#N/A,TRUE,"GENERAL";"TAB3",#N/A,TRUE,"GENERAL";"TAB4",#N/A,TRUE,"GENERAL";"TAB5",#N/A,TRUE,"GENERAL"}</definedName>
    <definedName name="___s6" localSheetId="23" hidden="1">{"TAB1",#N/A,TRUE,"GENERAL";"TAB2",#N/A,TRUE,"GENERAL";"TAB3",#N/A,TRUE,"GENERAL";"TAB4",#N/A,TRUE,"GENERAL";"TAB5",#N/A,TRUE,"GENERAL"}</definedName>
    <definedName name="___s6" localSheetId="16" hidden="1">{"TAB1",#N/A,TRUE,"GENERAL";"TAB2",#N/A,TRUE,"GENERAL";"TAB3",#N/A,TRUE,"GENERAL";"TAB4",#N/A,TRUE,"GENERAL";"TAB5",#N/A,TRUE,"GENERAL"}</definedName>
    <definedName name="___s6" localSheetId="27" hidden="1">{"TAB1",#N/A,TRUE,"GENERAL";"TAB2",#N/A,TRUE,"GENERAL";"TAB3",#N/A,TRUE,"GENERAL";"TAB4",#N/A,TRUE,"GENERAL";"TAB5",#N/A,TRUE,"GENERAL"}</definedName>
    <definedName name="___s6" localSheetId="18" hidden="1">{"TAB1",#N/A,TRUE,"GENERAL";"TAB2",#N/A,TRUE,"GENERAL";"TAB3",#N/A,TRUE,"GENERAL";"TAB4",#N/A,TRUE,"GENERAL";"TAB5",#N/A,TRUE,"GENERAL"}</definedName>
    <definedName name="___s6" localSheetId="17" hidden="1">{"TAB1",#N/A,TRUE,"GENERAL";"TAB2",#N/A,TRUE,"GENERAL";"TAB3",#N/A,TRUE,"GENERAL";"TAB4",#N/A,TRUE,"GENERAL";"TAB5",#N/A,TRUE,"GENERAL"}</definedName>
    <definedName name="___s6" localSheetId="25" hidden="1">{"TAB1",#N/A,TRUE,"GENERAL";"TAB2",#N/A,TRUE,"GENERAL";"TAB3",#N/A,TRUE,"GENERAL";"TAB4",#N/A,TRUE,"GENERAL";"TAB5",#N/A,TRUE,"GENERAL"}</definedName>
    <definedName name="___s6" localSheetId="49" hidden="1">{"TAB1",#N/A,TRUE,"GENERAL";"TAB2",#N/A,TRUE,"GENERAL";"TAB3",#N/A,TRUE,"GENERAL";"TAB4",#N/A,TRUE,"GENERAL";"TAB5",#N/A,TRUE,"GENERAL"}</definedName>
    <definedName name="___s6" localSheetId="34" hidden="1">{"TAB1",#N/A,TRUE,"GENERAL";"TAB2",#N/A,TRUE,"GENERAL";"TAB3",#N/A,TRUE,"GENERAL";"TAB4",#N/A,TRUE,"GENERAL";"TAB5",#N/A,TRUE,"GENERAL"}</definedName>
    <definedName name="___s6" localSheetId="12" hidden="1">{"TAB1",#N/A,TRUE,"GENERAL";"TAB2",#N/A,TRUE,"GENERAL";"TAB3",#N/A,TRUE,"GENERAL";"TAB4",#N/A,TRUE,"GENERAL";"TAB5",#N/A,TRUE,"GENERAL"}</definedName>
    <definedName name="___s6" localSheetId="13" hidden="1">{"TAB1",#N/A,TRUE,"GENERAL";"TAB2",#N/A,TRUE,"GENERAL";"TAB3",#N/A,TRUE,"GENERAL";"TAB4",#N/A,TRUE,"GENERAL";"TAB5",#N/A,TRUE,"GENERAL"}</definedName>
    <definedName name="___s6" localSheetId="14" hidden="1">{"TAB1",#N/A,TRUE,"GENERAL";"TAB2",#N/A,TRUE,"GENERAL";"TAB3",#N/A,TRUE,"GENERAL";"TAB4",#N/A,TRUE,"GENERAL";"TAB5",#N/A,TRUE,"GENERAL"}</definedName>
    <definedName name="___s6" localSheetId="5" hidden="1">{"TAB1",#N/A,TRUE,"GENERAL";"TAB2",#N/A,TRUE,"GENERAL";"TAB3",#N/A,TRUE,"GENERAL";"TAB4",#N/A,TRUE,"GENERAL";"TAB5",#N/A,TRUE,"GENERAL"}</definedName>
    <definedName name="___s6" localSheetId="6" hidden="1">{"TAB1",#N/A,TRUE,"GENERAL";"TAB2",#N/A,TRUE,"GENERAL";"TAB3",#N/A,TRUE,"GENERAL";"TAB4",#N/A,TRUE,"GENERAL";"TAB5",#N/A,TRUE,"GENERAL"}</definedName>
    <definedName name="___s6" localSheetId="7" hidden="1">{"TAB1",#N/A,TRUE,"GENERAL";"TAB2",#N/A,TRUE,"GENERAL";"TAB3",#N/A,TRUE,"GENERAL";"TAB4",#N/A,TRUE,"GENERAL";"TAB5",#N/A,TRUE,"GENERAL"}</definedName>
    <definedName name="___s6" localSheetId="8" hidden="1">{"TAB1",#N/A,TRUE,"GENERAL";"TAB2",#N/A,TRUE,"GENERAL";"TAB3",#N/A,TRUE,"GENERAL";"TAB4",#N/A,TRUE,"GENERAL";"TAB5",#N/A,TRUE,"GENERAL"}</definedName>
    <definedName name="___s6" localSheetId="31" hidden="1">{"TAB1",#N/A,TRUE,"GENERAL";"TAB2",#N/A,TRUE,"GENERAL";"TAB3",#N/A,TRUE,"GENERAL";"TAB4",#N/A,TRUE,"GENERAL";"TAB5",#N/A,TRUE,"GENERAL"}</definedName>
    <definedName name="___s6" localSheetId="30" hidden="1">{"TAB1",#N/A,TRUE,"GENERAL";"TAB2",#N/A,TRUE,"GENERAL";"TAB3",#N/A,TRUE,"GENERAL";"TAB4",#N/A,TRUE,"GENERAL";"TAB5",#N/A,TRUE,"GENERAL"}</definedName>
    <definedName name="___s6" localSheetId="15" hidden="1">{"TAB1",#N/A,TRUE,"GENERAL";"TAB2",#N/A,TRUE,"GENERAL";"TAB3",#N/A,TRUE,"GENERAL";"TAB4",#N/A,TRUE,"GENERAL";"TAB5",#N/A,TRUE,"GENERAL"}</definedName>
    <definedName name="___s6" hidden="1">{"TAB1",#N/A,TRUE,"GENERAL";"TAB2",#N/A,TRUE,"GENERAL";"TAB3",#N/A,TRUE,"GENERAL";"TAB4",#N/A,TRUE,"GENERAL";"TAB5",#N/A,TRUE,"GENERAL"}</definedName>
    <definedName name="___s7" localSheetId="32" hidden="1">{"via1",#N/A,TRUE,"general";"via2",#N/A,TRUE,"general";"via3",#N/A,TRUE,"general"}</definedName>
    <definedName name="___s7" localSheetId="3" hidden="1">{"via1",#N/A,TRUE,"general";"via2",#N/A,TRUE,"general";"via3",#N/A,TRUE,"general"}</definedName>
    <definedName name="___s7" localSheetId="26" hidden="1">{"via1",#N/A,TRUE,"general";"via2",#N/A,TRUE,"general";"via3",#N/A,TRUE,"general"}</definedName>
    <definedName name="___s7" localSheetId="24" hidden="1">{"via1",#N/A,TRUE,"general";"via2",#N/A,TRUE,"general";"via3",#N/A,TRUE,"general"}</definedName>
    <definedName name="___s7" localSheetId="10" hidden="1">{"via1",#N/A,TRUE,"general";"via2",#N/A,TRUE,"general";"via3",#N/A,TRUE,"general"}</definedName>
    <definedName name="___s7" localSheetId="4" hidden="1">{"via1",#N/A,TRUE,"general";"via2",#N/A,TRUE,"general";"via3",#N/A,TRUE,"general"}</definedName>
    <definedName name="___s7" localSheetId="38" hidden="1">{"via1",#N/A,TRUE,"general";"via2",#N/A,TRUE,"general";"via3",#N/A,TRUE,"general"}</definedName>
    <definedName name="___s7" localSheetId="37" hidden="1">{"via1",#N/A,TRUE,"general";"via2",#N/A,TRUE,"general";"via3",#N/A,TRUE,"general"}</definedName>
    <definedName name="___s7" localSheetId="23" hidden="1">{"via1",#N/A,TRUE,"general";"via2",#N/A,TRUE,"general";"via3",#N/A,TRUE,"general"}</definedName>
    <definedName name="___s7" localSheetId="16" hidden="1">{"via1",#N/A,TRUE,"general";"via2",#N/A,TRUE,"general";"via3",#N/A,TRUE,"general"}</definedName>
    <definedName name="___s7" localSheetId="27" hidden="1">{"via1",#N/A,TRUE,"general";"via2",#N/A,TRUE,"general";"via3",#N/A,TRUE,"general"}</definedName>
    <definedName name="___s7" localSheetId="18" hidden="1">{"via1",#N/A,TRUE,"general";"via2",#N/A,TRUE,"general";"via3",#N/A,TRUE,"general"}</definedName>
    <definedName name="___s7" localSheetId="17" hidden="1">{"via1",#N/A,TRUE,"general";"via2",#N/A,TRUE,"general";"via3",#N/A,TRUE,"general"}</definedName>
    <definedName name="___s7" localSheetId="25" hidden="1">{"via1",#N/A,TRUE,"general";"via2",#N/A,TRUE,"general";"via3",#N/A,TRUE,"general"}</definedName>
    <definedName name="___s7" localSheetId="49" hidden="1">{"via1",#N/A,TRUE,"general";"via2",#N/A,TRUE,"general";"via3",#N/A,TRUE,"general"}</definedName>
    <definedName name="___s7" localSheetId="34" hidden="1">{"via1",#N/A,TRUE,"general";"via2",#N/A,TRUE,"general";"via3",#N/A,TRUE,"general"}</definedName>
    <definedName name="___s7" localSheetId="12" hidden="1">{"via1",#N/A,TRUE,"general";"via2",#N/A,TRUE,"general";"via3",#N/A,TRUE,"general"}</definedName>
    <definedName name="___s7" localSheetId="13" hidden="1">{"via1",#N/A,TRUE,"general";"via2",#N/A,TRUE,"general";"via3",#N/A,TRUE,"general"}</definedName>
    <definedName name="___s7" localSheetId="14" hidden="1">{"via1",#N/A,TRUE,"general";"via2",#N/A,TRUE,"general";"via3",#N/A,TRUE,"general"}</definedName>
    <definedName name="___s7" localSheetId="5" hidden="1">{"via1",#N/A,TRUE,"general";"via2",#N/A,TRUE,"general";"via3",#N/A,TRUE,"general"}</definedName>
    <definedName name="___s7" localSheetId="6" hidden="1">{"via1",#N/A,TRUE,"general";"via2",#N/A,TRUE,"general";"via3",#N/A,TRUE,"general"}</definedName>
    <definedName name="___s7" localSheetId="7" hidden="1">{"via1",#N/A,TRUE,"general";"via2",#N/A,TRUE,"general";"via3",#N/A,TRUE,"general"}</definedName>
    <definedName name="___s7" localSheetId="8" hidden="1">{"via1",#N/A,TRUE,"general";"via2",#N/A,TRUE,"general";"via3",#N/A,TRUE,"general"}</definedName>
    <definedName name="___s7" localSheetId="31" hidden="1">{"via1",#N/A,TRUE,"general";"via2",#N/A,TRUE,"general";"via3",#N/A,TRUE,"general"}</definedName>
    <definedName name="___s7" localSheetId="30" hidden="1">{"via1",#N/A,TRUE,"general";"via2",#N/A,TRUE,"general";"via3",#N/A,TRUE,"general"}</definedName>
    <definedName name="___s7" localSheetId="15" hidden="1">{"via1",#N/A,TRUE,"general";"via2",#N/A,TRUE,"general";"via3",#N/A,TRUE,"general"}</definedName>
    <definedName name="___s7" hidden="1">{"via1",#N/A,TRUE,"general";"via2",#N/A,TRUE,"general";"via3",#N/A,TRUE,"general"}</definedName>
    <definedName name="___t3" localSheetId="32" hidden="1">{"TAB1",#N/A,TRUE,"GENERAL";"TAB2",#N/A,TRUE,"GENERAL";"TAB3",#N/A,TRUE,"GENERAL";"TAB4",#N/A,TRUE,"GENERAL";"TAB5",#N/A,TRUE,"GENERAL"}</definedName>
    <definedName name="___t3" localSheetId="3" hidden="1">{"TAB1",#N/A,TRUE,"GENERAL";"TAB2",#N/A,TRUE,"GENERAL";"TAB3",#N/A,TRUE,"GENERAL";"TAB4",#N/A,TRUE,"GENERAL";"TAB5",#N/A,TRUE,"GENERAL"}</definedName>
    <definedName name="___t3" localSheetId="26" hidden="1">{"TAB1",#N/A,TRUE,"GENERAL";"TAB2",#N/A,TRUE,"GENERAL";"TAB3",#N/A,TRUE,"GENERAL";"TAB4",#N/A,TRUE,"GENERAL";"TAB5",#N/A,TRUE,"GENERAL"}</definedName>
    <definedName name="___t3" localSheetId="24" hidden="1">{"TAB1",#N/A,TRUE,"GENERAL";"TAB2",#N/A,TRUE,"GENERAL";"TAB3",#N/A,TRUE,"GENERAL";"TAB4",#N/A,TRUE,"GENERAL";"TAB5",#N/A,TRUE,"GENERAL"}</definedName>
    <definedName name="___t3" localSheetId="10" hidden="1">{"TAB1",#N/A,TRUE,"GENERAL";"TAB2",#N/A,TRUE,"GENERAL";"TAB3",#N/A,TRUE,"GENERAL";"TAB4",#N/A,TRUE,"GENERAL";"TAB5",#N/A,TRUE,"GENERAL"}</definedName>
    <definedName name="___t3" localSheetId="4" hidden="1">{"TAB1",#N/A,TRUE,"GENERAL";"TAB2",#N/A,TRUE,"GENERAL";"TAB3",#N/A,TRUE,"GENERAL";"TAB4",#N/A,TRUE,"GENERAL";"TAB5",#N/A,TRUE,"GENERAL"}</definedName>
    <definedName name="___t3" localSheetId="38" hidden="1">{"TAB1",#N/A,TRUE,"GENERAL";"TAB2",#N/A,TRUE,"GENERAL";"TAB3",#N/A,TRUE,"GENERAL";"TAB4",#N/A,TRUE,"GENERAL";"TAB5",#N/A,TRUE,"GENERAL"}</definedName>
    <definedName name="___t3" localSheetId="37" hidden="1">{"TAB1",#N/A,TRUE,"GENERAL";"TAB2",#N/A,TRUE,"GENERAL";"TAB3",#N/A,TRUE,"GENERAL";"TAB4",#N/A,TRUE,"GENERAL";"TAB5",#N/A,TRUE,"GENERAL"}</definedName>
    <definedName name="___t3" localSheetId="23" hidden="1">{"TAB1",#N/A,TRUE,"GENERAL";"TAB2",#N/A,TRUE,"GENERAL";"TAB3",#N/A,TRUE,"GENERAL";"TAB4",#N/A,TRUE,"GENERAL";"TAB5",#N/A,TRUE,"GENERAL"}</definedName>
    <definedName name="___t3" localSheetId="16" hidden="1">{"TAB1",#N/A,TRUE,"GENERAL";"TAB2",#N/A,TRUE,"GENERAL";"TAB3",#N/A,TRUE,"GENERAL";"TAB4",#N/A,TRUE,"GENERAL";"TAB5",#N/A,TRUE,"GENERAL"}</definedName>
    <definedName name="___t3" localSheetId="27" hidden="1">{"TAB1",#N/A,TRUE,"GENERAL";"TAB2",#N/A,TRUE,"GENERAL";"TAB3",#N/A,TRUE,"GENERAL";"TAB4",#N/A,TRUE,"GENERAL";"TAB5",#N/A,TRUE,"GENERAL"}</definedName>
    <definedName name="___t3" localSheetId="18" hidden="1">{"TAB1",#N/A,TRUE,"GENERAL";"TAB2",#N/A,TRUE,"GENERAL";"TAB3",#N/A,TRUE,"GENERAL";"TAB4",#N/A,TRUE,"GENERAL";"TAB5",#N/A,TRUE,"GENERAL"}</definedName>
    <definedName name="___t3" localSheetId="17" hidden="1">{"TAB1",#N/A,TRUE,"GENERAL";"TAB2",#N/A,TRUE,"GENERAL";"TAB3",#N/A,TRUE,"GENERAL";"TAB4",#N/A,TRUE,"GENERAL";"TAB5",#N/A,TRUE,"GENERAL"}</definedName>
    <definedName name="___t3" localSheetId="25" hidden="1">{"TAB1",#N/A,TRUE,"GENERAL";"TAB2",#N/A,TRUE,"GENERAL";"TAB3",#N/A,TRUE,"GENERAL";"TAB4",#N/A,TRUE,"GENERAL";"TAB5",#N/A,TRUE,"GENERAL"}</definedName>
    <definedName name="___t3" localSheetId="49" hidden="1">{"TAB1",#N/A,TRUE,"GENERAL";"TAB2",#N/A,TRUE,"GENERAL";"TAB3",#N/A,TRUE,"GENERAL";"TAB4",#N/A,TRUE,"GENERAL";"TAB5",#N/A,TRUE,"GENERAL"}</definedName>
    <definedName name="___t3" localSheetId="34" hidden="1">{"TAB1",#N/A,TRUE,"GENERAL";"TAB2",#N/A,TRUE,"GENERAL";"TAB3",#N/A,TRUE,"GENERAL";"TAB4",#N/A,TRUE,"GENERAL";"TAB5",#N/A,TRUE,"GENERAL"}</definedName>
    <definedName name="___t3" localSheetId="12" hidden="1">{"TAB1",#N/A,TRUE,"GENERAL";"TAB2",#N/A,TRUE,"GENERAL";"TAB3",#N/A,TRUE,"GENERAL";"TAB4",#N/A,TRUE,"GENERAL";"TAB5",#N/A,TRUE,"GENERAL"}</definedName>
    <definedName name="___t3" localSheetId="13" hidden="1">{"TAB1",#N/A,TRUE,"GENERAL";"TAB2",#N/A,TRUE,"GENERAL";"TAB3",#N/A,TRUE,"GENERAL";"TAB4",#N/A,TRUE,"GENERAL";"TAB5",#N/A,TRUE,"GENERAL"}</definedName>
    <definedName name="___t3" localSheetId="14" hidden="1">{"TAB1",#N/A,TRUE,"GENERAL";"TAB2",#N/A,TRUE,"GENERAL";"TAB3",#N/A,TRUE,"GENERAL";"TAB4",#N/A,TRUE,"GENERAL";"TAB5",#N/A,TRUE,"GENERAL"}</definedName>
    <definedName name="___t3" localSheetId="5" hidden="1">{"TAB1",#N/A,TRUE,"GENERAL";"TAB2",#N/A,TRUE,"GENERAL";"TAB3",#N/A,TRUE,"GENERAL";"TAB4",#N/A,TRUE,"GENERAL";"TAB5",#N/A,TRUE,"GENERAL"}</definedName>
    <definedName name="___t3" localSheetId="6" hidden="1">{"TAB1",#N/A,TRUE,"GENERAL";"TAB2",#N/A,TRUE,"GENERAL";"TAB3",#N/A,TRUE,"GENERAL";"TAB4",#N/A,TRUE,"GENERAL";"TAB5",#N/A,TRUE,"GENERAL"}</definedName>
    <definedName name="___t3" localSheetId="7" hidden="1">{"TAB1",#N/A,TRUE,"GENERAL";"TAB2",#N/A,TRUE,"GENERAL";"TAB3",#N/A,TRUE,"GENERAL";"TAB4",#N/A,TRUE,"GENERAL";"TAB5",#N/A,TRUE,"GENERAL"}</definedName>
    <definedName name="___t3" localSheetId="8" hidden="1">{"TAB1",#N/A,TRUE,"GENERAL";"TAB2",#N/A,TRUE,"GENERAL";"TAB3",#N/A,TRUE,"GENERAL";"TAB4",#N/A,TRUE,"GENERAL";"TAB5",#N/A,TRUE,"GENERAL"}</definedName>
    <definedName name="___t3" localSheetId="31" hidden="1">{"TAB1",#N/A,TRUE,"GENERAL";"TAB2",#N/A,TRUE,"GENERAL";"TAB3",#N/A,TRUE,"GENERAL";"TAB4",#N/A,TRUE,"GENERAL";"TAB5",#N/A,TRUE,"GENERAL"}</definedName>
    <definedName name="___t3" localSheetId="30" hidden="1">{"TAB1",#N/A,TRUE,"GENERAL";"TAB2",#N/A,TRUE,"GENERAL";"TAB3",#N/A,TRUE,"GENERAL";"TAB4",#N/A,TRUE,"GENERAL";"TAB5",#N/A,TRUE,"GENERAL"}</definedName>
    <definedName name="___t3" localSheetId="15" hidden="1">{"TAB1",#N/A,TRUE,"GENERAL";"TAB2",#N/A,TRUE,"GENERAL";"TAB3",#N/A,TRUE,"GENERAL";"TAB4",#N/A,TRUE,"GENERAL";"TAB5",#N/A,TRUE,"GENERAL"}</definedName>
    <definedName name="___t3" hidden="1">{"TAB1",#N/A,TRUE,"GENERAL";"TAB2",#N/A,TRUE,"GENERAL";"TAB3",#N/A,TRUE,"GENERAL";"TAB4",#N/A,TRUE,"GENERAL";"TAB5",#N/A,TRUE,"GENERAL"}</definedName>
    <definedName name="___t4" localSheetId="32" hidden="1">{"via1",#N/A,TRUE,"general";"via2",#N/A,TRUE,"general";"via3",#N/A,TRUE,"general"}</definedName>
    <definedName name="___t4" localSheetId="3" hidden="1">{"via1",#N/A,TRUE,"general";"via2",#N/A,TRUE,"general";"via3",#N/A,TRUE,"general"}</definedName>
    <definedName name="___t4" localSheetId="26" hidden="1">{"via1",#N/A,TRUE,"general";"via2",#N/A,TRUE,"general";"via3",#N/A,TRUE,"general"}</definedName>
    <definedName name="___t4" localSheetId="24" hidden="1">{"via1",#N/A,TRUE,"general";"via2",#N/A,TRUE,"general";"via3",#N/A,TRUE,"general"}</definedName>
    <definedName name="___t4" localSheetId="10" hidden="1">{"via1",#N/A,TRUE,"general";"via2",#N/A,TRUE,"general";"via3",#N/A,TRUE,"general"}</definedName>
    <definedName name="___t4" localSheetId="4" hidden="1">{"via1",#N/A,TRUE,"general";"via2",#N/A,TRUE,"general";"via3",#N/A,TRUE,"general"}</definedName>
    <definedName name="___t4" localSheetId="38" hidden="1">{"via1",#N/A,TRUE,"general";"via2",#N/A,TRUE,"general";"via3",#N/A,TRUE,"general"}</definedName>
    <definedName name="___t4" localSheetId="37" hidden="1">{"via1",#N/A,TRUE,"general";"via2",#N/A,TRUE,"general";"via3",#N/A,TRUE,"general"}</definedName>
    <definedName name="___t4" localSheetId="23" hidden="1">{"via1",#N/A,TRUE,"general";"via2",#N/A,TRUE,"general";"via3",#N/A,TRUE,"general"}</definedName>
    <definedName name="___t4" localSheetId="16" hidden="1">{"via1",#N/A,TRUE,"general";"via2",#N/A,TRUE,"general";"via3",#N/A,TRUE,"general"}</definedName>
    <definedName name="___t4" localSheetId="27" hidden="1">{"via1",#N/A,TRUE,"general";"via2",#N/A,TRUE,"general";"via3",#N/A,TRUE,"general"}</definedName>
    <definedName name="___t4" localSheetId="18" hidden="1">{"via1",#N/A,TRUE,"general";"via2",#N/A,TRUE,"general";"via3",#N/A,TRUE,"general"}</definedName>
    <definedName name="___t4" localSheetId="17" hidden="1">{"via1",#N/A,TRUE,"general";"via2",#N/A,TRUE,"general";"via3",#N/A,TRUE,"general"}</definedName>
    <definedName name="___t4" localSheetId="25" hidden="1">{"via1",#N/A,TRUE,"general";"via2",#N/A,TRUE,"general";"via3",#N/A,TRUE,"general"}</definedName>
    <definedName name="___t4" localSheetId="49" hidden="1">{"via1",#N/A,TRUE,"general";"via2",#N/A,TRUE,"general";"via3",#N/A,TRUE,"general"}</definedName>
    <definedName name="___t4" localSheetId="34" hidden="1">{"via1",#N/A,TRUE,"general";"via2",#N/A,TRUE,"general";"via3",#N/A,TRUE,"general"}</definedName>
    <definedName name="___t4" localSheetId="12" hidden="1">{"via1",#N/A,TRUE,"general";"via2",#N/A,TRUE,"general";"via3",#N/A,TRUE,"general"}</definedName>
    <definedName name="___t4" localSheetId="13" hidden="1">{"via1",#N/A,TRUE,"general";"via2",#N/A,TRUE,"general";"via3",#N/A,TRUE,"general"}</definedName>
    <definedName name="___t4" localSheetId="14" hidden="1">{"via1",#N/A,TRUE,"general";"via2",#N/A,TRUE,"general";"via3",#N/A,TRUE,"general"}</definedName>
    <definedName name="___t4" localSheetId="5" hidden="1">{"via1",#N/A,TRUE,"general";"via2",#N/A,TRUE,"general";"via3",#N/A,TRUE,"general"}</definedName>
    <definedName name="___t4" localSheetId="6" hidden="1">{"via1",#N/A,TRUE,"general";"via2",#N/A,TRUE,"general";"via3",#N/A,TRUE,"general"}</definedName>
    <definedName name="___t4" localSheetId="7" hidden="1">{"via1",#N/A,TRUE,"general";"via2",#N/A,TRUE,"general";"via3",#N/A,TRUE,"general"}</definedName>
    <definedName name="___t4" localSheetId="8" hidden="1">{"via1",#N/A,TRUE,"general";"via2",#N/A,TRUE,"general";"via3",#N/A,TRUE,"general"}</definedName>
    <definedName name="___t4" localSheetId="31" hidden="1">{"via1",#N/A,TRUE,"general";"via2",#N/A,TRUE,"general";"via3",#N/A,TRUE,"general"}</definedName>
    <definedName name="___t4" localSheetId="30" hidden="1">{"via1",#N/A,TRUE,"general";"via2",#N/A,TRUE,"general";"via3",#N/A,TRUE,"general"}</definedName>
    <definedName name="___t4" localSheetId="15" hidden="1">{"via1",#N/A,TRUE,"general";"via2",#N/A,TRUE,"general";"via3",#N/A,TRUE,"general"}</definedName>
    <definedName name="___t4" hidden="1">{"via1",#N/A,TRUE,"general";"via2",#N/A,TRUE,"general";"via3",#N/A,TRUE,"general"}</definedName>
    <definedName name="___t5" localSheetId="32" hidden="1">{"TAB1",#N/A,TRUE,"GENERAL";"TAB2",#N/A,TRUE,"GENERAL";"TAB3",#N/A,TRUE,"GENERAL";"TAB4",#N/A,TRUE,"GENERAL";"TAB5",#N/A,TRUE,"GENERAL"}</definedName>
    <definedName name="___t5" localSheetId="3" hidden="1">{"TAB1",#N/A,TRUE,"GENERAL";"TAB2",#N/A,TRUE,"GENERAL";"TAB3",#N/A,TRUE,"GENERAL";"TAB4",#N/A,TRUE,"GENERAL";"TAB5",#N/A,TRUE,"GENERAL"}</definedName>
    <definedName name="___t5" localSheetId="26" hidden="1">{"TAB1",#N/A,TRUE,"GENERAL";"TAB2",#N/A,TRUE,"GENERAL";"TAB3",#N/A,TRUE,"GENERAL";"TAB4",#N/A,TRUE,"GENERAL";"TAB5",#N/A,TRUE,"GENERAL"}</definedName>
    <definedName name="___t5" localSheetId="24" hidden="1">{"TAB1",#N/A,TRUE,"GENERAL";"TAB2",#N/A,TRUE,"GENERAL";"TAB3",#N/A,TRUE,"GENERAL";"TAB4",#N/A,TRUE,"GENERAL";"TAB5",#N/A,TRUE,"GENERAL"}</definedName>
    <definedName name="___t5" localSheetId="10" hidden="1">{"TAB1",#N/A,TRUE,"GENERAL";"TAB2",#N/A,TRUE,"GENERAL";"TAB3",#N/A,TRUE,"GENERAL";"TAB4",#N/A,TRUE,"GENERAL";"TAB5",#N/A,TRUE,"GENERAL"}</definedName>
    <definedName name="___t5" localSheetId="4" hidden="1">{"TAB1",#N/A,TRUE,"GENERAL";"TAB2",#N/A,TRUE,"GENERAL";"TAB3",#N/A,TRUE,"GENERAL";"TAB4",#N/A,TRUE,"GENERAL";"TAB5",#N/A,TRUE,"GENERAL"}</definedName>
    <definedName name="___t5" localSheetId="38" hidden="1">{"TAB1",#N/A,TRUE,"GENERAL";"TAB2",#N/A,TRUE,"GENERAL";"TAB3",#N/A,TRUE,"GENERAL";"TAB4",#N/A,TRUE,"GENERAL";"TAB5",#N/A,TRUE,"GENERAL"}</definedName>
    <definedName name="___t5" localSheetId="37" hidden="1">{"TAB1",#N/A,TRUE,"GENERAL";"TAB2",#N/A,TRUE,"GENERAL";"TAB3",#N/A,TRUE,"GENERAL";"TAB4",#N/A,TRUE,"GENERAL";"TAB5",#N/A,TRUE,"GENERAL"}</definedName>
    <definedName name="___t5" localSheetId="23" hidden="1">{"TAB1",#N/A,TRUE,"GENERAL";"TAB2",#N/A,TRUE,"GENERAL";"TAB3",#N/A,TRUE,"GENERAL";"TAB4",#N/A,TRUE,"GENERAL";"TAB5",#N/A,TRUE,"GENERAL"}</definedName>
    <definedName name="___t5" localSheetId="16" hidden="1">{"TAB1",#N/A,TRUE,"GENERAL";"TAB2",#N/A,TRUE,"GENERAL";"TAB3",#N/A,TRUE,"GENERAL";"TAB4",#N/A,TRUE,"GENERAL";"TAB5",#N/A,TRUE,"GENERAL"}</definedName>
    <definedName name="___t5" localSheetId="27" hidden="1">{"TAB1",#N/A,TRUE,"GENERAL";"TAB2",#N/A,TRUE,"GENERAL";"TAB3",#N/A,TRUE,"GENERAL";"TAB4",#N/A,TRUE,"GENERAL";"TAB5",#N/A,TRUE,"GENERAL"}</definedName>
    <definedName name="___t5" localSheetId="18" hidden="1">{"TAB1",#N/A,TRUE,"GENERAL";"TAB2",#N/A,TRUE,"GENERAL";"TAB3",#N/A,TRUE,"GENERAL";"TAB4",#N/A,TRUE,"GENERAL";"TAB5",#N/A,TRUE,"GENERAL"}</definedName>
    <definedName name="___t5" localSheetId="17" hidden="1">{"TAB1",#N/A,TRUE,"GENERAL";"TAB2",#N/A,TRUE,"GENERAL";"TAB3",#N/A,TRUE,"GENERAL";"TAB4",#N/A,TRUE,"GENERAL";"TAB5",#N/A,TRUE,"GENERAL"}</definedName>
    <definedName name="___t5" localSheetId="25" hidden="1">{"TAB1",#N/A,TRUE,"GENERAL";"TAB2",#N/A,TRUE,"GENERAL";"TAB3",#N/A,TRUE,"GENERAL";"TAB4",#N/A,TRUE,"GENERAL";"TAB5",#N/A,TRUE,"GENERAL"}</definedName>
    <definedName name="___t5" localSheetId="49" hidden="1">{"TAB1",#N/A,TRUE,"GENERAL";"TAB2",#N/A,TRUE,"GENERAL";"TAB3",#N/A,TRUE,"GENERAL";"TAB4",#N/A,TRUE,"GENERAL";"TAB5",#N/A,TRUE,"GENERAL"}</definedName>
    <definedName name="___t5" localSheetId="34" hidden="1">{"TAB1",#N/A,TRUE,"GENERAL";"TAB2",#N/A,TRUE,"GENERAL";"TAB3",#N/A,TRUE,"GENERAL";"TAB4",#N/A,TRUE,"GENERAL";"TAB5",#N/A,TRUE,"GENERAL"}</definedName>
    <definedName name="___t5" localSheetId="12" hidden="1">{"TAB1",#N/A,TRUE,"GENERAL";"TAB2",#N/A,TRUE,"GENERAL";"TAB3",#N/A,TRUE,"GENERAL";"TAB4",#N/A,TRUE,"GENERAL";"TAB5",#N/A,TRUE,"GENERAL"}</definedName>
    <definedName name="___t5" localSheetId="13" hidden="1">{"TAB1",#N/A,TRUE,"GENERAL";"TAB2",#N/A,TRUE,"GENERAL";"TAB3",#N/A,TRUE,"GENERAL";"TAB4",#N/A,TRUE,"GENERAL";"TAB5",#N/A,TRUE,"GENERAL"}</definedName>
    <definedName name="___t5" localSheetId="14" hidden="1">{"TAB1",#N/A,TRUE,"GENERAL";"TAB2",#N/A,TRUE,"GENERAL";"TAB3",#N/A,TRUE,"GENERAL";"TAB4",#N/A,TRUE,"GENERAL";"TAB5",#N/A,TRUE,"GENERAL"}</definedName>
    <definedName name="___t5" localSheetId="5" hidden="1">{"TAB1",#N/A,TRUE,"GENERAL";"TAB2",#N/A,TRUE,"GENERAL";"TAB3",#N/A,TRUE,"GENERAL";"TAB4",#N/A,TRUE,"GENERAL";"TAB5",#N/A,TRUE,"GENERAL"}</definedName>
    <definedName name="___t5" localSheetId="6" hidden="1">{"TAB1",#N/A,TRUE,"GENERAL";"TAB2",#N/A,TRUE,"GENERAL";"TAB3",#N/A,TRUE,"GENERAL";"TAB4",#N/A,TRUE,"GENERAL";"TAB5",#N/A,TRUE,"GENERAL"}</definedName>
    <definedName name="___t5" localSheetId="7" hidden="1">{"TAB1",#N/A,TRUE,"GENERAL";"TAB2",#N/A,TRUE,"GENERAL";"TAB3",#N/A,TRUE,"GENERAL";"TAB4",#N/A,TRUE,"GENERAL";"TAB5",#N/A,TRUE,"GENERAL"}</definedName>
    <definedName name="___t5" localSheetId="8" hidden="1">{"TAB1",#N/A,TRUE,"GENERAL";"TAB2",#N/A,TRUE,"GENERAL";"TAB3",#N/A,TRUE,"GENERAL";"TAB4",#N/A,TRUE,"GENERAL";"TAB5",#N/A,TRUE,"GENERAL"}</definedName>
    <definedName name="___t5" localSheetId="31" hidden="1">{"TAB1",#N/A,TRUE,"GENERAL";"TAB2",#N/A,TRUE,"GENERAL";"TAB3",#N/A,TRUE,"GENERAL";"TAB4",#N/A,TRUE,"GENERAL";"TAB5",#N/A,TRUE,"GENERAL"}</definedName>
    <definedName name="___t5" localSheetId="30" hidden="1">{"TAB1",#N/A,TRUE,"GENERAL";"TAB2",#N/A,TRUE,"GENERAL";"TAB3",#N/A,TRUE,"GENERAL";"TAB4",#N/A,TRUE,"GENERAL";"TAB5",#N/A,TRUE,"GENERAL"}</definedName>
    <definedName name="___t5" localSheetId="15" hidden="1">{"TAB1",#N/A,TRUE,"GENERAL";"TAB2",#N/A,TRUE,"GENERAL";"TAB3",#N/A,TRUE,"GENERAL";"TAB4",#N/A,TRUE,"GENERAL";"TAB5",#N/A,TRUE,"GENERAL"}</definedName>
    <definedName name="___t5" hidden="1">{"TAB1",#N/A,TRUE,"GENERAL";"TAB2",#N/A,TRUE,"GENERAL";"TAB3",#N/A,TRUE,"GENERAL";"TAB4",#N/A,TRUE,"GENERAL";"TAB5",#N/A,TRUE,"GENERAL"}</definedName>
    <definedName name="___t6" localSheetId="32" hidden="1">{"via1",#N/A,TRUE,"general";"via2",#N/A,TRUE,"general";"via3",#N/A,TRUE,"general"}</definedName>
    <definedName name="___t6" localSheetId="3" hidden="1">{"via1",#N/A,TRUE,"general";"via2",#N/A,TRUE,"general";"via3",#N/A,TRUE,"general"}</definedName>
    <definedName name="___t6" localSheetId="26" hidden="1">{"via1",#N/A,TRUE,"general";"via2",#N/A,TRUE,"general";"via3",#N/A,TRUE,"general"}</definedName>
    <definedName name="___t6" localSheetId="24" hidden="1">{"via1",#N/A,TRUE,"general";"via2",#N/A,TRUE,"general";"via3",#N/A,TRUE,"general"}</definedName>
    <definedName name="___t6" localSheetId="10" hidden="1">{"via1",#N/A,TRUE,"general";"via2",#N/A,TRUE,"general";"via3",#N/A,TRUE,"general"}</definedName>
    <definedName name="___t6" localSheetId="4" hidden="1">{"via1",#N/A,TRUE,"general";"via2",#N/A,TRUE,"general";"via3",#N/A,TRUE,"general"}</definedName>
    <definedName name="___t6" localSheetId="38" hidden="1">{"via1",#N/A,TRUE,"general";"via2",#N/A,TRUE,"general";"via3",#N/A,TRUE,"general"}</definedName>
    <definedName name="___t6" localSheetId="37" hidden="1">{"via1",#N/A,TRUE,"general";"via2",#N/A,TRUE,"general";"via3",#N/A,TRUE,"general"}</definedName>
    <definedName name="___t6" localSheetId="23" hidden="1">{"via1",#N/A,TRUE,"general";"via2",#N/A,TRUE,"general";"via3",#N/A,TRUE,"general"}</definedName>
    <definedName name="___t6" localSheetId="16" hidden="1">{"via1",#N/A,TRUE,"general";"via2",#N/A,TRUE,"general";"via3",#N/A,TRUE,"general"}</definedName>
    <definedName name="___t6" localSheetId="27" hidden="1">{"via1",#N/A,TRUE,"general";"via2",#N/A,TRUE,"general";"via3",#N/A,TRUE,"general"}</definedName>
    <definedName name="___t6" localSheetId="18" hidden="1">{"via1",#N/A,TRUE,"general";"via2",#N/A,TRUE,"general";"via3",#N/A,TRUE,"general"}</definedName>
    <definedName name="___t6" localSheetId="17" hidden="1">{"via1",#N/A,TRUE,"general";"via2",#N/A,TRUE,"general";"via3",#N/A,TRUE,"general"}</definedName>
    <definedName name="___t6" localSheetId="25" hidden="1">{"via1",#N/A,TRUE,"general";"via2",#N/A,TRUE,"general";"via3",#N/A,TRUE,"general"}</definedName>
    <definedName name="___t6" localSheetId="49" hidden="1">{"via1",#N/A,TRUE,"general";"via2",#N/A,TRUE,"general";"via3",#N/A,TRUE,"general"}</definedName>
    <definedName name="___t6" localSheetId="34" hidden="1">{"via1",#N/A,TRUE,"general";"via2",#N/A,TRUE,"general";"via3",#N/A,TRUE,"general"}</definedName>
    <definedName name="___t6" localSheetId="12" hidden="1">{"via1",#N/A,TRUE,"general";"via2",#N/A,TRUE,"general";"via3",#N/A,TRUE,"general"}</definedName>
    <definedName name="___t6" localSheetId="13" hidden="1">{"via1",#N/A,TRUE,"general";"via2",#N/A,TRUE,"general";"via3",#N/A,TRUE,"general"}</definedName>
    <definedName name="___t6" localSheetId="14" hidden="1">{"via1",#N/A,TRUE,"general";"via2",#N/A,TRUE,"general";"via3",#N/A,TRUE,"general"}</definedName>
    <definedName name="___t6" localSheetId="5" hidden="1">{"via1",#N/A,TRUE,"general";"via2",#N/A,TRUE,"general";"via3",#N/A,TRUE,"general"}</definedName>
    <definedName name="___t6" localSheetId="6" hidden="1">{"via1",#N/A,TRUE,"general";"via2",#N/A,TRUE,"general";"via3",#N/A,TRUE,"general"}</definedName>
    <definedName name="___t6" localSheetId="7" hidden="1">{"via1",#N/A,TRUE,"general";"via2",#N/A,TRUE,"general";"via3",#N/A,TRUE,"general"}</definedName>
    <definedName name="___t6" localSheetId="8" hidden="1">{"via1",#N/A,TRUE,"general";"via2",#N/A,TRUE,"general";"via3",#N/A,TRUE,"general"}</definedName>
    <definedName name="___t6" localSheetId="31" hidden="1">{"via1",#N/A,TRUE,"general";"via2",#N/A,TRUE,"general";"via3",#N/A,TRUE,"general"}</definedName>
    <definedName name="___t6" localSheetId="30" hidden="1">{"via1",#N/A,TRUE,"general";"via2",#N/A,TRUE,"general";"via3",#N/A,TRUE,"general"}</definedName>
    <definedName name="___t6" localSheetId="15" hidden="1">{"via1",#N/A,TRUE,"general";"via2",#N/A,TRUE,"general";"via3",#N/A,TRUE,"general"}</definedName>
    <definedName name="___t6" hidden="1">{"via1",#N/A,TRUE,"general";"via2",#N/A,TRUE,"general";"via3",#N/A,TRUE,"general"}</definedName>
    <definedName name="___t66" localSheetId="32"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26" hidden="1">{"TAB1",#N/A,TRUE,"GENERAL";"TAB2",#N/A,TRUE,"GENERAL";"TAB3",#N/A,TRUE,"GENERAL";"TAB4",#N/A,TRUE,"GENERAL";"TAB5",#N/A,TRUE,"GENERAL"}</definedName>
    <definedName name="___t66" localSheetId="24" hidden="1">{"TAB1",#N/A,TRUE,"GENERAL";"TAB2",#N/A,TRUE,"GENERAL";"TAB3",#N/A,TRUE,"GENERAL";"TAB4",#N/A,TRUE,"GENERAL";"TAB5",#N/A,TRUE,"GENERAL"}</definedName>
    <definedName name="___t66" localSheetId="10" hidden="1">{"TAB1",#N/A,TRUE,"GENERAL";"TAB2",#N/A,TRUE,"GENERAL";"TAB3",#N/A,TRUE,"GENERAL";"TAB4",#N/A,TRUE,"GENERAL";"TAB5",#N/A,TRUE,"GENERAL"}</definedName>
    <definedName name="___t66" localSheetId="4" hidden="1">{"TAB1",#N/A,TRUE,"GENERAL";"TAB2",#N/A,TRUE,"GENERAL";"TAB3",#N/A,TRUE,"GENERAL";"TAB4",#N/A,TRUE,"GENERAL";"TAB5",#N/A,TRUE,"GENERAL"}</definedName>
    <definedName name="___t66" localSheetId="38" hidden="1">{"TAB1",#N/A,TRUE,"GENERAL";"TAB2",#N/A,TRUE,"GENERAL";"TAB3",#N/A,TRUE,"GENERAL";"TAB4",#N/A,TRUE,"GENERAL";"TAB5",#N/A,TRUE,"GENERAL"}</definedName>
    <definedName name="___t66" localSheetId="37" hidden="1">{"TAB1",#N/A,TRUE,"GENERAL";"TAB2",#N/A,TRUE,"GENERAL";"TAB3",#N/A,TRUE,"GENERAL";"TAB4",#N/A,TRUE,"GENERAL";"TAB5",#N/A,TRUE,"GENERAL"}</definedName>
    <definedName name="___t66" localSheetId="23" hidden="1">{"TAB1",#N/A,TRUE,"GENERAL";"TAB2",#N/A,TRUE,"GENERAL";"TAB3",#N/A,TRUE,"GENERAL";"TAB4",#N/A,TRUE,"GENERAL";"TAB5",#N/A,TRUE,"GENERAL"}</definedName>
    <definedName name="___t66" localSheetId="16" hidden="1">{"TAB1",#N/A,TRUE,"GENERAL";"TAB2",#N/A,TRUE,"GENERAL";"TAB3",#N/A,TRUE,"GENERAL";"TAB4",#N/A,TRUE,"GENERAL";"TAB5",#N/A,TRUE,"GENERAL"}</definedName>
    <definedName name="___t66" localSheetId="27" hidden="1">{"TAB1",#N/A,TRUE,"GENERAL";"TAB2",#N/A,TRUE,"GENERAL";"TAB3",#N/A,TRUE,"GENERAL";"TAB4",#N/A,TRUE,"GENERAL";"TAB5",#N/A,TRUE,"GENERAL"}</definedName>
    <definedName name="___t66" localSheetId="18" hidden="1">{"TAB1",#N/A,TRUE,"GENERAL";"TAB2",#N/A,TRUE,"GENERAL";"TAB3",#N/A,TRUE,"GENERAL";"TAB4",#N/A,TRUE,"GENERAL";"TAB5",#N/A,TRUE,"GENERAL"}</definedName>
    <definedName name="___t66" localSheetId="17" hidden="1">{"TAB1",#N/A,TRUE,"GENERAL";"TAB2",#N/A,TRUE,"GENERAL";"TAB3",#N/A,TRUE,"GENERAL";"TAB4",#N/A,TRUE,"GENERAL";"TAB5",#N/A,TRUE,"GENERAL"}</definedName>
    <definedName name="___t66" localSheetId="25" hidden="1">{"TAB1",#N/A,TRUE,"GENERAL";"TAB2",#N/A,TRUE,"GENERAL";"TAB3",#N/A,TRUE,"GENERAL";"TAB4",#N/A,TRUE,"GENERAL";"TAB5",#N/A,TRUE,"GENERAL"}</definedName>
    <definedName name="___t66" localSheetId="49" hidden="1">{"TAB1",#N/A,TRUE,"GENERAL";"TAB2",#N/A,TRUE,"GENERAL";"TAB3",#N/A,TRUE,"GENERAL";"TAB4",#N/A,TRUE,"GENERAL";"TAB5",#N/A,TRUE,"GENERAL"}</definedName>
    <definedName name="___t66" localSheetId="34" hidden="1">{"TAB1",#N/A,TRUE,"GENERAL";"TAB2",#N/A,TRUE,"GENERAL";"TAB3",#N/A,TRUE,"GENERAL";"TAB4",#N/A,TRUE,"GENERAL";"TAB5",#N/A,TRUE,"GENERAL"}</definedName>
    <definedName name="___t66" localSheetId="12" hidden="1">{"TAB1",#N/A,TRUE,"GENERAL";"TAB2",#N/A,TRUE,"GENERAL";"TAB3",#N/A,TRUE,"GENERAL";"TAB4",#N/A,TRUE,"GENERAL";"TAB5",#N/A,TRUE,"GENERAL"}</definedName>
    <definedName name="___t66" localSheetId="13" hidden="1">{"TAB1",#N/A,TRUE,"GENERAL";"TAB2",#N/A,TRUE,"GENERAL";"TAB3",#N/A,TRUE,"GENERAL";"TAB4",#N/A,TRUE,"GENERAL";"TAB5",#N/A,TRUE,"GENERAL"}</definedName>
    <definedName name="___t66" localSheetId="14" hidden="1">{"TAB1",#N/A,TRUE,"GENERAL";"TAB2",#N/A,TRUE,"GENERAL";"TAB3",#N/A,TRUE,"GENERAL";"TAB4",#N/A,TRUE,"GENERAL";"TAB5",#N/A,TRUE,"GENERAL"}</definedName>
    <definedName name="___t66" localSheetId="5" hidden="1">{"TAB1",#N/A,TRUE,"GENERAL";"TAB2",#N/A,TRUE,"GENERAL";"TAB3",#N/A,TRUE,"GENERAL";"TAB4",#N/A,TRUE,"GENERAL";"TAB5",#N/A,TRUE,"GENERAL"}</definedName>
    <definedName name="___t66" localSheetId="6" hidden="1">{"TAB1",#N/A,TRUE,"GENERAL";"TAB2",#N/A,TRUE,"GENERAL";"TAB3",#N/A,TRUE,"GENERAL";"TAB4",#N/A,TRUE,"GENERAL";"TAB5",#N/A,TRUE,"GENERAL"}</definedName>
    <definedName name="___t66" localSheetId="7" hidden="1">{"TAB1",#N/A,TRUE,"GENERAL";"TAB2",#N/A,TRUE,"GENERAL";"TAB3",#N/A,TRUE,"GENERAL";"TAB4",#N/A,TRUE,"GENERAL";"TAB5",#N/A,TRUE,"GENERAL"}</definedName>
    <definedName name="___t66" localSheetId="8" hidden="1">{"TAB1",#N/A,TRUE,"GENERAL";"TAB2",#N/A,TRUE,"GENERAL";"TAB3",#N/A,TRUE,"GENERAL";"TAB4",#N/A,TRUE,"GENERAL";"TAB5",#N/A,TRUE,"GENERAL"}</definedName>
    <definedName name="___t66" localSheetId="31" hidden="1">{"TAB1",#N/A,TRUE,"GENERAL";"TAB2",#N/A,TRUE,"GENERAL";"TAB3",#N/A,TRUE,"GENERAL";"TAB4",#N/A,TRUE,"GENERAL";"TAB5",#N/A,TRUE,"GENERAL"}</definedName>
    <definedName name="___t66" localSheetId="30" hidden="1">{"TAB1",#N/A,TRUE,"GENERAL";"TAB2",#N/A,TRUE,"GENERAL";"TAB3",#N/A,TRUE,"GENERAL";"TAB4",#N/A,TRUE,"GENERAL";"TAB5",#N/A,TRUE,"GENERAL"}</definedName>
    <definedName name="___t66" localSheetId="15" hidden="1">{"TAB1",#N/A,TRUE,"GENERAL";"TAB2",#N/A,TRUE,"GENERAL";"TAB3",#N/A,TRUE,"GENERAL";"TAB4",#N/A,TRUE,"GENERAL";"TAB5",#N/A,TRUE,"GENERAL"}</definedName>
    <definedName name="___t66" hidden="1">{"TAB1",#N/A,TRUE,"GENERAL";"TAB2",#N/A,TRUE,"GENERAL";"TAB3",#N/A,TRUE,"GENERAL";"TAB4",#N/A,TRUE,"GENERAL";"TAB5",#N/A,TRUE,"GENERAL"}</definedName>
    <definedName name="___t7" localSheetId="32" hidden="1">{"via1",#N/A,TRUE,"general";"via2",#N/A,TRUE,"general";"via3",#N/A,TRUE,"general"}</definedName>
    <definedName name="___t7" localSheetId="3" hidden="1">{"via1",#N/A,TRUE,"general";"via2",#N/A,TRUE,"general";"via3",#N/A,TRUE,"general"}</definedName>
    <definedName name="___t7" localSheetId="26" hidden="1">{"via1",#N/A,TRUE,"general";"via2",#N/A,TRUE,"general";"via3",#N/A,TRUE,"general"}</definedName>
    <definedName name="___t7" localSheetId="24" hidden="1">{"via1",#N/A,TRUE,"general";"via2",#N/A,TRUE,"general";"via3",#N/A,TRUE,"general"}</definedName>
    <definedName name="___t7" localSheetId="10" hidden="1">{"via1",#N/A,TRUE,"general";"via2",#N/A,TRUE,"general";"via3",#N/A,TRUE,"general"}</definedName>
    <definedName name="___t7" localSheetId="4" hidden="1">{"via1",#N/A,TRUE,"general";"via2",#N/A,TRUE,"general";"via3",#N/A,TRUE,"general"}</definedName>
    <definedName name="___t7" localSheetId="38" hidden="1">{"via1",#N/A,TRUE,"general";"via2",#N/A,TRUE,"general";"via3",#N/A,TRUE,"general"}</definedName>
    <definedName name="___t7" localSheetId="37" hidden="1">{"via1",#N/A,TRUE,"general";"via2",#N/A,TRUE,"general";"via3",#N/A,TRUE,"general"}</definedName>
    <definedName name="___t7" localSheetId="23" hidden="1">{"via1",#N/A,TRUE,"general";"via2",#N/A,TRUE,"general";"via3",#N/A,TRUE,"general"}</definedName>
    <definedName name="___t7" localSheetId="16" hidden="1">{"via1",#N/A,TRUE,"general";"via2",#N/A,TRUE,"general";"via3",#N/A,TRUE,"general"}</definedName>
    <definedName name="___t7" localSheetId="27" hidden="1">{"via1",#N/A,TRUE,"general";"via2",#N/A,TRUE,"general";"via3",#N/A,TRUE,"general"}</definedName>
    <definedName name="___t7" localSheetId="18" hidden="1">{"via1",#N/A,TRUE,"general";"via2",#N/A,TRUE,"general";"via3",#N/A,TRUE,"general"}</definedName>
    <definedName name="___t7" localSheetId="17" hidden="1">{"via1",#N/A,TRUE,"general";"via2",#N/A,TRUE,"general";"via3",#N/A,TRUE,"general"}</definedName>
    <definedName name="___t7" localSheetId="25" hidden="1">{"via1",#N/A,TRUE,"general";"via2",#N/A,TRUE,"general";"via3",#N/A,TRUE,"general"}</definedName>
    <definedName name="___t7" localSheetId="49" hidden="1">{"via1",#N/A,TRUE,"general";"via2",#N/A,TRUE,"general";"via3",#N/A,TRUE,"general"}</definedName>
    <definedName name="___t7" localSheetId="34" hidden="1">{"via1",#N/A,TRUE,"general";"via2",#N/A,TRUE,"general";"via3",#N/A,TRUE,"general"}</definedName>
    <definedName name="___t7" localSheetId="12" hidden="1">{"via1",#N/A,TRUE,"general";"via2",#N/A,TRUE,"general";"via3",#N/A,TRUE,"general"}</definedName>
    <definedName name="___t7" localSheetId="13" hidden="1">{"via1",#N/A,TRUE,"general";"via2",#N/A,TRUE,"general";"via3",#N/A,TRUE,"general"}</definedName>
    <definedName name="___t7" localSheetId="14" hidden="1">{"via1",#N/A,TRUE,"general";"via2",#N/A,TRUE,"general";"via3",#N/A,TRUE,"general"}</definedName>
    <definedName name="___t7" localSheetId="5" hidden="1">{"via1",#N/A,TRUE,"general";"via2",#N/A,TRUE,"general";"via3",#N/A,TRUE,"general"}</definedName>
    <definedName name="___t7" localSheetId="6" hidden="1">{"via1",#N/A,TRUE,"general";"via2",#N/A,TRUE,"general";"via3",#N/A,TRUE,"general"}</definedName>
    <definedName name="___t7" localSheetId="7" hidden="1">{"via1",#N/A,TRUE,"general";"via2",#N/A,TRUE,"general";"via3",#N/A,TRUE,"general"}</definedName>
    <definedName name="___t7" localSheetId="8" hidden="1">{"via1",#N/A,TRUE,"general";"via2",#N/A,TRUE,"general";"via3",#N/A,TRUE,"general"}</definedName>
    <definedName name="___t7" localSheetId="31" hidden="1">{"via1",#N/A,TRUE,"general";"via2",#N/A,TRUE,"general";"via3",#N/A,TRUE,"general"}</definedName>
    <definedName name="___t7" localSheetId="30" hidden="1">{"via1",#N/A,TRUE,"general";"via2",#N/A,TRUE,"general";"via3",#N/A,TRUE,"general"}</definedName>
    <definedName name="___t7" localSheetId="15" hidden="1">{"via1",#N/A,TRUE,"general";"via2",#N/A,TRUE,"general";"via3",#N/A,TRUE,"general"}</definedName>
    <definedName name="___t7" hidden="1">{"via1",#N/A,TRUE,"general";"via2",#N/A,TRUE,"general";"via3",#N/A,TRUE,"general"}</definedName>
    <definedName name="___t77" localSheetId="32"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26" hidden="1">{"TAB1",#N/A,TRUE,"GENERAL";"TAB2",#N/A,TRUE,"GENERAL";"TAB3",#N/A,TRUE,"GENERAL";"TAB4",#N/A,TRUE,"GENERAL";"TAB5",#N/A,TRUE,"GENERAL"}</definedName>
    <definedName name="___t77" localSheetId="24" hidden="1">{"TAB1",#N/A,TRUE,"GENERAL";"TAB2",#N/A,TRUE,"GENERAL";"TAB3",#N/A,TRUE,"GENERAL";"TAB4",#N/A,TRUE,"GENERAL";"TAB5",#N/A,TRUE,"GENERAL"}</definedName>
    <definedName name="___t77" localSheetId="10" hidden="1">{"TAB1",#N/A,TRUE,"GENERAL";"TAB2",#N/A,TRUE,"GENERAL";"TAB3",#N/A,TRUE,"GENERAL";"TAB4",#N/A,TRUE,"GENERAL";"TAB5",#N/A,TRUE,"GENERAL"}</definedName>
    <definedName name="___t77" localSheetId="4" hidden="1">{"TAB1",#N/A,TRUE,"GENERAL";"TAB2",#N/A,TRUE,"GENERAL";"TAB3",#N/A,TRUE,"GENERAL";"TAB4",#N/A,TRUE,"GENERAL";"TAB5",#N/A,TRUE,"GENERAL"}</definedName>
    <definedName name="___t77" localSheetId="38" hidden="1">{"TAB1",#N/A,TRUE,"GENERAL";"TAB2",#N/A,TRUE,"GENERAL";"TAB3",#N/A,TRUE,"GENERAL";"TAB4",#N/A,TRUE,"GENERAL";"TAB5",#N/A,TRUE,"GENERAL"}</definedName>
    <definedName name="___t77" localSheetId="37" hidden="1">{"TAB1",#N/A,TRUE,"GENERAL";"TAB2",#N/A,TRUE,"GENERAL";"TAB3",#N/A,TRUE,"GENERAL";"TAB4",#N/A,TRUE,"GENERAL";"TAB5",#N/A,TRUE,"GENERAL"}</definedName>
    <definedName name="___t77" localSheetId="23" hidden="1">{"TAB1",#N/A,TRUE,"GENERAL";"TAB2",#N/A,TRUE,"GENERAL";"TAB3",#N/A,TRUE,"GENERAL";"TAB4",#N/A,TRUE,"GENERAL";"TAB5",#N/A,TRUE,"GENERAL"}</definedName>
    <definedName name="___t77" localSheetId="16" hidden="1">{"TAB1",#N/A,TRUE,"GENERAL";"TAB2",#N/A,TRUE,"GENERAL";"TAB3",#N/A,TRUE,"GENERAL";"TAB4",#N/A,TRUE,"GENERAL";"TAB5",#N/A,TRUE,"GENERAL"}</definedName>
    <definedName name="___t77" localSheetId="27" hidden="1">{"TAB1",#N/A,TRUE,"GENERAL";"TAB2",#N/A,TRUE,"GENERAL";"TAB3",#N/A,TRUE,"GENERAL";"TAB4",#N/A,TRUE,"GENERAL";"TAB5",#N/A,TRUE,"GENERAL"}</definedName>
    <definedName name="___t77" localSheetId="18" hidden="1">{"TAB1",#N/A,TRUE,"GENERAL";"TAB2",#N/A,TRUE,"GENERAL";"TAB3",#N/A,TRUE,"GENERAL";"TAB4",#N/A,TRUE,"GENERAL";"TAB5",#N/A,TRUE,"GENERAL"}</definedName>
    <definedName name="___t77" localSheetId="17" hidden="1">{"TAB1",#N/A,TRUE,"GENERAL";"TAB2",#N/A,TRUE,"GENERAL";"TAB3",#N/A,TRUE,"GENERAL";"TAB4",#N/A,TRUE,"GENERAL";"TAB5",#N/A,TRUE,"GENERAL"}</definedName>
    <definedName name="___t77" localSheetId="25" hidden="1">{"TAB1",#N/A,TRUE,"GENERAL";"TAB2",#N/A,TRUE,"GENERAL";"TAB3",#N/A,TRUE,"GENERAL";"TAB4",#N/A,TRUE,"GENERAL";"TAB5",#N/A,TRUE,"GENERAL"}</definedName>
    <definedName name="___t77" localSheetId="49" hidden="1">{"TAB1",#N/A,TRUE,"GENERAL";"TAB2",#N/A,TRUE,"GENERAL";"TAB3",#N/A,TRUE,"GENERAL";"TAB4",#N/A,TRUE,"GENERAL";"TAB5",#N/A,TRUE,"GENERAL"}</definedName>
    <definedName name="___t77" localSheetId="34" hidden="1">{"TAB1",#N/A,TRUE,"GENERAL";"TAB2",#N/A,TRUE,"GENERAL";"TAB3",#N/A,TRUE,"GENERAL";"TAB4",#N/A,TRUE,"GENERAL";"TAB5",#N/A,TRUE,"GENERAL"}</definedName>
    <definedName name="___t77" localSheetId="12" hidden="1">{"TAB1",#N/A,TRUE,"GENERAL";"TAB2",#N/A,TRUE,"GENERAL";"TAB3",#N/A,TRUE,"GENERAL";"TAB4",#N/A,TRUE,"GENERAL";"TAB5",#N/A,TRUE,"GENERAL"}</definedName>
    <definedName name="___t77" localSheetId="13" hidden="1">{"TAB1",#N/A,TRUE,"GENERAL";"TAB2",#N/A,TRUE,"GENERAL";"TAB3",#N/A,TRUE,"GENERAL";"TAB4",#N/A,TRUE,"GENERAL";"TAB5",#N/A,TRUE,"GENERAL"}</definedName>
    <definedName name="___t77" localSheetId="14" hidden="1">{"TAB1",#N/A,TRUE,"GENERAL";"TAB2",#N/A,TRUE,"GENERAL";"TAB3",#N/A,TRUE,"GENERAL";"TAB4",#N/A,TRUE,"GENERAL";"TAB5",#N/A,TRUE,"GENERAL"}</definedName>
    <definedName name="___t77" localSheetId="5" hidden="1">{"TAB1",#N/A,TRUE,"GENERAL";"TAB2",#N/A,TRUE,"GENERAL";"TAB3",#N/A,TRUE,"GENERAL";"TAB4",#N/A,TRUE,"GENERAL";"TAB5",#N/A,TRUE,"GENERAL"}</definedName>
    <definedName name="___t77" localSheetId="6" hidden="1">{"TAB1",#N/A,TRUE,"GENERAL";"TAB2",#N/A,TRUE,"GENERAL";"TAB3",#N/A,TRUE,"GENERAL";"TAB4",#N/A,TRUE,"GENERAL";"TAB5",#N/A,TRUE,"GENERAL"}</definedName>
    <definedName name="___t77" localSheetId="7" hidden="1">{"TAB1",#N/A,TRUE,"GENERAL";"TAB2",#N/A,TRUE,"GENERAL";"TAB3",#N/A,TRUE,"GENERAL";"TAB4",#N/A,TRUE,"GENERAL";"TAB5",#N/A,TRUE,"GENERAL"}</definedName>
    <definedName name="___t77" localSheetId="8" hidden="1">{"TAB1",#N/A,TRUE,"GENERAL";"TAB2",#N/A,TRUE,"GENERAL";"TAB3",#N/A,TRUE,"GENERAL";"TAB4",#N/A,TRUE,"GENERAL";"TAB5",#N/A,TRUE,"GENERAL"}</definedName>
    <definedName name="___t77" localSheetId="31" hidden="1">{"TAB1",#N/A,TRUE,"GENERAL";"TAB2",#N/A,TRUE,"GENERAL";"TAB3",#N/A,TRUE,"GENERAL";"TAB4",#N/A,TRUE,"GENERAL";"TAB5",#N/A,TRUE,"GENERAL"}</definedName>
    <definedName name="___t77" localSheetId="30" hidden="1">{"TAB1",#N/A,TRUE,"GENERAL";"TAB2",#N/A,TRUE,"GENERAL";"TAB3",#N/A,TRUE,"GENERAL";"TAB4",#N/A,TRUE,"GENERAL";"TAB5",#N/A,TRUE,"GENERAL"}</definedName>
    <definedName name="___t77" localSheetId="15" hidden="1">{"TAB1",#N/A,TRUE,"GENERAL";"TAB2",#N/A,TRUE,"GENERAL";"TAB3",#N/A,TRUE,"GENERAL";"TAB4",#N/A,TRUE,"GENERAL";"TAB5",#N/A,TRUE,"GENERAL"}</definedName>
    <definedName name="___t77" hidden="1">{"TAB1",#N/A,TRUE,"GENERAL";"TAB2",#N/A,TRUE,"GENERAL";"TAB3",#N/A,TRUE,"GENERAL";"TAB4",#N/A,TRUE,"GENERAL";"TAB5",#N/A,TRUE,"GENERAL"}</definedName>
    <definedName name="___t8" localSheetId="32" hidden="1">{"TAB1",#N/A,TRUE,"GENERAL";"TAB2",#N/A,TRUE,"GENERAL";"TAB3",#N/A,TRUE,"GENERAL";"TAB4",#N/A,TRUE,"GENERAL";"TAB5",#N/A,TRUE,"GENERAL"}</definedName>
    <definedName name="___t8" localSheetId="3" hidden="1">{"TAB1",#N/A,TRUE,"GENERAL";"TAB2",#N/A,TRUE,"GENERAL";"TAB3",#N/A,TRUE,"GENERAL";"TAB4",#N/A,TRUE,"GENERAL";"TAB5",#N/A,TRUE,"GENERAL"}</definedName>
    <definedName name="___t8" localSheetId="26" hidden="1">{"TAB1",#N/A,TRUE,"GENERAL";"TAB2",#N/A,TRUE,"GENERAL";"TAB3",#N/A,TRUE,"GENERAL";"TAB4",#N/A,TRUE,"GENERAL";"TAB5",#N/A,TRUE,"GENERAL"}</definedName>
    <definedName name="___t8" localSheetId="24" hidden="1">{"TAB1",#N/A,TRUE,"GENERAL";"TAB2",#N/A,TRUE,"GENERAL";"TAB3",#N/A,TRUE,"GENERAL";"TAB4",#N/A,TRUE,"GENERAL";"TAB5",#N/A,TRUE,"GENERAL"}</definedName>
    <definedName name="___t8" localSheetId="10" hidden="1">{"TAB1",#N/A,TRUE,"GENERAL";"TAB2",#N/A,TRUE,"GENERAL";"TAB3",#N/A,TRUE,"GENERAL";"TAB4",#N/A,TRUE,"GENERAL";"TAB5",#N/A,TRUE,"GENERAL"}</definedName>
    <definedName name="___t8" localSheetId="4" hidden="1">{"TAB1",#N/A,TRUE,"GENERAL";"TAB2",#N/A,TRUE,"GENERAL";"TAB3",#N/A,TRUE,"GENERAL";"TAB4",#N/A,TRUE,"GENERAL";"TAB5",#N/A,TRUE,"GENERAL"}</definedName>
    <definedName name="___t8" localSheetId="38" hidden="1">{"TAB1",#N/A,TRUE,"GENERAL";"TAB2",#N/A,TRUE,"GENERAL";"TAB3",#N/A,TRUE,"GENERAL";"TAB4",#N/A,TRUE,"GENERAL";"TAB5",#N/A,TRUE,"GENERAL"}</definedName>
    <definedName name="___t8" localSheetId="37" hidden="1">{"TAB1",#N/A,TRUE,"GENERAL";"TAB2",#N/A,TRUE,"GENERAL";"TAB3",#N/A,TRUE,"GENERAL";"TAB4",#N/A,TRUE,"GENERAL";"TAB5",#N/A,TRUE,"GENERAL"}</definedName>
    <definedName name="___t8" localSheetId="23" hidden="1">{"TAB1",#N/A,TRUE,"GENERAL";"TAB2",#N/A,TRUE,"GENERAL";"TAB3",#N/A,TRUE,"GENERAL";"TAB4",#N/A,TRUE,"GENERAL";"TAB5",#N/A,TRUE,"GENERAL"}</definedName>
    <definedName name="___t8" localSheetId="16" hidden="1">{"TAB1",#N/A,TRUE,"GENERAL";"TAB2",#N/A,TRUE,"GENERAL";"TAB3",#N/A,TRUE,"GENERAL";"TAB4",#N/A,TRUE,"GENERAL";"TAB5",#N/A,TRUE,"GENERAL"}</definedName>
    <definedName name="___t8" localSheetId="27" hidden="1">{"TAB1",#N/A,TRUE,"GENERAL";"TAB2",#N/A,TRUE,"GENERAL";"TAB3",#N/A,TRUE,"GENERAL";"TAB4",#N/A,TRUE,"GENERAL";"TAB5",#N/A,TRUE,"GENERAL"}</definedName>
    <definedName name="___t8" localSheetId="18" hidden="1">{"TAB1",#N/A,TRUE,"GENERAL";"TAB2",#N/A,TRUE,"GENERAL";"TAB3",#N/A,TRUE,"GENERAL";"TAB4",#N/A,TRUE,"GENERAL";"TAB5",#N/A,TRUE,"GENERAL"}</definedName>
    <definedName name="___t8" localSheetId="17" hidden="1">{"TAB1",#N/A,TRUE,"GENERAL";"TAB2",#N/A,TRUE,"GENERAL";"TAB3",#N/A,TRUE,"GENERAL";"TAB4",#N/A,TRUE,"GENERAL";"TAB5",#N/A,TRUE,"GENERAL"}</definedName>
    <definedName name="___t8" localSheetId="25" hidden="1">{"TAB1",#N/A,TRUE,"GENERAL";"TAB2",#N/A,TRUE,"GENERAL";"TAB3",#N/A,TRUE,"GENERAL";"TAB4",#N/A,TRUE,"GENERAL";"TAB5",#N/A,TRUE,"GENERAL"}</definedName>
    <definedName name="___t8" localSheetId="49" hidden="1">{"TAB1",#N/A,TRUE,"GENERAL";"TAB2",#N/A,TRUE,"GENERAL";"TAB3",#N/A,TRUE,"GENERAL";"TAB4",#N/A,TRUE,"GENERAL";"TAB5",#N/A,TRUE,"GENERAL"}</definedName>
    <definedName name="___t8" localSheetId="34" hidden="1">{"TAB1",#N/A,TRUE,"GENERAL";"TAB2",#N/A,TRUE,"GENERAL";"TAB3",#N/A,TRUE,"GENERAL";"TAB4",#N/A,TRUE,"GENERAL";"TAB5",#N/A,TRUE,"GENERAL"}</definedName>
    <definedName name="___t8" localSheetId="12" hidden="1">{"TAB1",#N/A,TRUE,"GENERAL";"TAB2",#N/A,TRUE,"GENERAL";"TAB3",#N/A,TRUE,"GENERAL";"TAB4",#N/A,TRUE,"GENERAL";"TAB5",#N/A,TRUE,"GENERAL"}</definedName>
    <definedName name="___t8" localSheetId="13" hidden="1">{"TAB1",#N/A,TRUE,"GENERAL";"TAB2",#N/A,TRUE,"GENERAL";"TAB3",#N/A,TRUE,"GENERAL";"TAB4",#N/A,TRUE,"GENERAL";"TAB5",#N/A,TRUE,"GENERAL"}</definedName>
    <definedName name="___t8" localSheetId="14" hidden="1">{"TAB1",#N/A,TRUE,"GENERAL";"TAB2",#N/A,TRUE,"GENERAL";"TAB3",#N/A,TRUE,"GENERAL";"TAB4",#N/A,TRUE,"GENERAL";"TAB5",#N/A,TRUE,"GENERAL"}</definedName>
    <definedName name="___t8" localSheetId="5" hidden="1">{"TAB1",#N/A,TRUE,"GENERAL";"TAB2",#N/A,TRUE,"GENERAL";"TAB3",#N/A,TRUE,"GENERAL";"TAB4",#N/A,TRUE,"GENERAL";"TAB5",#N/A,TRUE,"GENERAL"}</definedName>
    <definedName name="___t8" localSheetId="6" hidden="1">{"TAB1",#N/A,TRUE,"GENERAL";"TAB2",#N/A,TRUE,"GENERAL";"TAB3",#N/A,TRUE,"GENERAL";"TAB4",#N/A,TRUE,"GENERAL";"TAB5",#N/A,TRUE,"GENERAL"}</definedName>
    <definedName name="___t8" localSheetId="7" hidden="1">{"TAB1",#N/A,TRUE,"GENERAL";"TAB2",#N/A,TRUE,"GENERAL";"TAB3",#N/A,TRUE,"GENERAL";"TAB4",#N/A,TRUE,"GENERAL";"TAB5",#N/A,TRUE,"GENERAL"}</definedName>
    <definedName name="___t8" localSheetId="8" hidden="1">{"TAB1",#N/A,TRUE,"GENERAL";"TAB2",#N/A,TRUE,"GENERAL";"TAB3",#N/A,TRUE,"GENERAL";"TAB4",#N/A,TRUE,"GENERAL";"TAB5",#N/A,TRUE,"GENERAL"}</definedName>
    <definedName name="___t8" localSheetId="31" hidden="1">{"TAB1",#N/A,TRUE,"GENERAL";"TAB2",#N/A,TRUE,"GENERAL";"TAB3",#N/A,TRUE,"GENERAL";"TAB4",#N/A,TRUE,"GENERAL";"TAB5",#N/A,TRUE,"GENERAL"}</definedName>
    <definedName name="___t8" localSheetId="30" hidden="1">{"TAB1",#N/A,TRUE,"GENERAL";"TAB2",#N/A,TRUE,"GENERAL";"TAB3",#N/A,TRUE,"GENERAL";"TAB4",#N/A,TRUE,"GENERAL";"TAB5",#N/A,TRUE,"GENERAL"}</definedName>
    <definedName name="___t8" localSheetId="15" hidden="1">{"TAB1",#N/A,TRUE,"GENERAL";"TAB2",#N/A,TRUE,"GENERAL";"TAB3",#N/A,TRUE,"GENERAL";"TAB4",#N/A,TRUE,"GENERAL";"TAB5",#N/A,TRUE,"GENERAL"}</definedName>
    <definedName name="___t8" hidden="1">{"TAB1",#N/A,TRUE,"GENERAL";"TAB2",#N/A,TRUE,"GENERAL";"TAB3",#N/A,TRUE,"GENERAL";"TAB4",#N/A,TRUE,"GENERAL";"TAB5",#N/A,TRUE,"GENERAL"}</definedName>
    <definedName name="___t88" localSheetId="32" hidden="1">{"via1",#N/A,TRUE,"general";"via2",#N/A,TRUE,"general";"via3",#N/A,TRUE,"general"}</definedName>
    <definedName name="___t88" localSheetId="3" hidden="1">{"via1",#N/A,TRUE,"general";"via2",#N/A,TRUE,"general";"via3",#N/A,TRUE,"general"}</definedName>
    <definedName name="___t88" localSheetId="26" hidden="1">{"via1",#N/A,TRUE,"general";"via2",#N/A,TRUE,"general";"via3",#N/A,TRUE,"general"}</definedName>
    <definedName name="___t88" localSheetId="24" hidden="1">{"via1",#N/A,TRUE,"general";"via2",#N/A,TRUE,"general";"via3",#N/A,TRUE,"general"}</definedName>
    <definedName name="___t88" localSheetId="10" hidden="1">{"via1",#N/A,TRUE,"general";"via2",#N/A,TRUE,"general";"via3",#N/A,TRUE,"general"}</definedName>
    <definedName name="___t88" localSheetId="4" hidden="1">{"via1",#N/A,TRUE,"general";"via2",#N/A,TRUE,"general";"via3",#N/A,TRUE,"general"}</definedName>
    <definedName name="___t88" localSheetId="38" hidden="1">{"via1",#N/A,TRUE,"general";"via2",#N/A,TRUE,"general";"via3",#N/A,TRUE,"general"}</definedName>
    <definedName name="___t88" localSheetId="37" hidden="1">{"via1",#N/A,TRUE,"general";"via2",#N/A,TRUE,"general";"via3",#N/A,TRUE,"general"}</definedName>
    <definedName name="___t88" localSheetId="23" hidden="1">{"via1",#N/A,TRUE,"general";"via2",#N/A,TRUE,"general";"via3",#N/A,TRUE,"general"}</definedName>
    <definedName name="___t88" localSheetId="16" hidden="1">{"via1",#N/A,TRUE,"general";"via2",#N/A,TRUE,"general";"via3",#N/A,TRUE,"general"}</definedName>
    <definedName name="___t88" localSheetId="27" hidden="1">{"via1",#N/A,TRUE,"general";"via2",#N/A,TRUE,"general";"via3",#N/A,TRUE,"general"}</definedName>
    <definedName name="___t88" localSheetId="18" hidden="1">{"via1",#N/A,TRUE,"general";"via2",#N/A,TRUE,"general";"via3",#N/A,TRUE,"general"}</definedName>
    <definedName name="___t88" localSheetId="17" hidden="1">{"via1",#N/A,TRUE,"general";"via2",#N/A,TRUE,"general";"via3",#N/A,TRUE,"general"}</definedName>
    <definedName name="___t88" localSheetId="25" hidden="1">{"via1",#N/A,TRUE,"general";"via2",#N/A,TRUE,"general";"via3",#N/A,TRUE,"general"}</definedName>
    <definedName name="___t88" localSheetId="49" hidden="1">{"via1",#N/A,TRUE,"general";"via2",#N/A,TRUE,"general";"via3",#N/A,TRUE,"general"}</definedName>
    <definedName name="___t88" localSheetId="34" hidden="1">{"via1",#N/A,TRUE,"general";"via2",#N/A,TRUE,"general";"via3",#N/A,TRUE,"general"}</definedName>
    <definedName name="___t88" localSheetId="12" hidden="1">{"via1",#N/A,TRUE,"general";"via2",#N/A,TRUE,"general";"via3",#N/A,TRUE,"general"}</definedName>
    <definedName name="___t88" localSheetId="13" hidden="1">{"via1",#N/A,TRUE,"general";"via2",#N/A,TRUE,"general";"via3",#N/A,TRUE,"general"}</definedName>
    <definedName name="___t88" localSheetId="14" hidden="1">{"via1",#N/A,TRUE,"general";"via2",#N/A,TRUE,"general";"via3",#N/A,TRUE,"general"}</definedName>
    <definedName name="___t88" localSheetId="5" hidden="1">{"via1",#N/A,TRUE,"general";"via2",#N/A,TRUE,"general";"via3",#N/A,TRUE,"general"}</definedName>
    <definedName name="___t88" localSheetId="6" hidden="1">{"via1",#N/A,TRUE,"general";"via2",#N/A,TRUE,"general";"via3",#N/A,TRUE,"general"}</definedName>
    <definedName name="___t88" localSheetId="7" hidden="1">{"via1",#N/A,TRUE,"general";"via2",#N/A,TRUE,"general";"via3",#N/A,TRUE,"general"}</definedName>
    <definedName name="___t88" localSheetId="8" hidden="1">{"via1",#N/A,TRUE,"general";"via2",#N/A,TRUE,"general";"via3",#N/A,TRUE,"general"}</definedName>
    <definedName name="___t88" localSheetId="31" hidden="1">{"via1",#N/A,TRUE,"general";"via2",#N/A,TRUE,"general";"via3",#N/A,TRUE,"general"}</definedName>
    <definedName name="___t88" localSheetId="30" hidden="1">{"via1",#N/A,TRUE,"general";"via2",#N/A,TRUE,"general";"via3",#N/A,TRUE,"general"}</definedName>
    <definedName name="___t88" localSheetId="15" hidden="1">{"via1",#N/A,TRUE,"general";"via2",#N/A,TRUE,"general";"via3",#N/A,TRUE,"general"}</definedName>
    <definedName name="___t88" hidden="1">{"via1",#N/A,TRUE,"general";"via2",#N/A,TRUE,"general";"via3",#N/A,TRUE,"general"}</definedName>
    <definedName name="___t9" localSheetId="32" hidden="1">{"TAB1",#N/A,TRUE,"GENERAL";"TAB2",#N/A,TRUE,"GENERAL";"TAB3",#N/A,TRUE,"GENERAL";"TAB4",#N/A,TRUE,"GENERAL";"TAB5",#N/A,TRUE,"GENERAL"}</definedName>
    <definedName name="___t9" localSheetId="3" hidden="1">{"TAB1",#N/A,TRUE,"GENERAL";"TAB2",#N/A,TRUE,"GENERAL";"TAB3",#N/A,TRUE,"GENERAL";"TAB4",#N/A,TRUE,"GENERAL";"TAB5",#N/A,TRUE,"GENERAL"}</definedName>
    <definedName name="___t9" localSheetId="26" hidden="1">{"TAB1",#N/A,TRUE,"GENERAL";"TAB2",#N/A,TRUE,"GENERAL";"TAB3",#N/A,TRUE,"GENERAL";"TAB4",#N/A,TRUE,"GENERAL";"TAB5",#N/A,TRUE,"GENERAL"}</definedName>
    <definedName name="___t9" localSheetId="24" hidden="1">{"TAB1",#N/A,TRUE,"GENERAL";"TAB2",#N/A,TRUE,"GENERAL";"TAB3",#N/A,TRUE,"GENERAL";"TAB4",#N/A,TRUE,"GENERAL";"TAB5",#N/A,TRUE,"GENERAL"}</definedName>
    <definedName name="___t9" localSheetId="10" hidden="1">{"TAB1",#N/A,TRUE,"GENERAL";"TAB2",#N/A,TRUE,"GENERAL";"TAB3",#N/A,TRUE,"GENERAL";"TAB4",#N/A,TRUE,"GENERAL";"TAB5",#N/A,TRUE,"GENERAL"}</definedName>
    <definedName name="___t9" localSheetId="4" hidden="1">{"TAB1",#N/A,TRUE,"GENERAL";"TAB2",#N/A,TRUE,"GENERAL";"TAB3",#N/A,TRUE,"GENERAL";"TAB4",#N/A,TRUE,"GENERAL";"TAB5",#N/A,TRUE,"GENERAL"}</definedName>
    <definedName name="___t9" localSheetId="38" hidden="1">{"TAB1",#N/A,TRUE,"GENERAL";"TAB2",#N/A,TRUE,"GENERAL";"TAB3",#N/A,TRUE,"GENERAL";"TAB4",#N/A,TRUE,"GENERAL";"TAB5",#N/A,TRUE,"GENERAL"}</definedName>
    <definedName name="___t9" localSheetId="37" hidden="1">{"TAB1",#N/A,TRUE,"GENERAL";"TAB2",#N/A,TRUE,"GENERAL";"TAB3",#N/A,TRUE,"GENERAL";"TAB4",#N/A,TRUE,"GENERAL";"TAB5",#N/A,TRUE,"GENERAL"}</definedName>
    <definedName name="___t9" localSheetId="23" hidden="1">{"TAB1",#N/A,TRUE,"GENERAL";"TAB2",#N/A,TRUE,"GENERAL";"TAB3",#N/A,TRUE,"GENERAL";"TAB4",#N/A,TRUE,"GENERAL";"TAB5",#N/A,TRUE,"GENERAL"}</definedName>
    <definedName name="___t9" localSheetId="16" hidden="1">{"TAB1",#N/A,TRUE,"GENERAL";"TAB2",#N/A,TRUE,"GENERAL";"TAB3",#N/A,TRUE,"GENERAL";"TAB4",#N/A,TRUE,"GENERAL";"TAB5",#N/A,TRUE,"GENERAL"}</definedName>
    <definedName name="___t9" localSheetId="27" hidden="1">{"TAB1",#N/A,TRUE,"GENERAL";"TAB2",#N/A,TRUE,"GENERAL";"TAB3",#N/A,TRUE,"GENERAL";"TAB4",#N/A,TRUE,"GENERAL";"TAB5",#N/A,TRUE,"GENERAL"}</definedName>
    <definedName name="___t9" localSheetId="18" hidden="1">{"TAB1",#N/A,TRUE,"GENERAL";"TAB2",#N/A,TRUE,"GENERAL";"TAB3",#N/A,TRUE,"GENERAL";"TAB4",#N/A,TRUE,"GENERAL";"TAB5",#N/A,TRUE,"GENERAL"}</definedName>
    <definedName name="___t9" localSheetId="17" hidden="1">{"TAB1",#N/A,TRUE,"GENERAL";"TAB2",#N/A,TRUE,"GENERAL";"TAB3",#N/A,TRUE,"GENERAL";"TAB4",#N/A,TRUE,"GENERAL";"TAB5",#N/A,TRUE,"GENERAL"}</definedName>
    <definedName name="___t9" localSheetId="25" hidden="1">{"TAB1",#N/A,TRUE,"GENERAL";"TAB2",#N/A,TRUE,"GENERAL";"TAB3",#N/A,TRUE,"GENERAL";"TAB4",#N/A,TRUE,"GENERAL";"TAB5",#N/A,TRUE,"GENERAL"}</definedName>
    <definedName name="___t9" localSheetId="49" hidden="1">{"TAB1",#N/A,TRUE,"GENERAL";"TAB2",#N/A,TRUE,"GENERAL";"TAB3",#N/A,TRUE,"GENERAL";"TAB4",#N/A,TRUE,"GENERAL";"TAB5",#N/A,TRUE,"GENERAL"}</definedName>
    <definedName name="___t9" localSheetId="34" hidden="1">{"TAB1",#N/A,TRUE,"GENERAL";"TAB2",#N/A,TRUE,"GENERAL";"TAB3",#N/A,TRUE,"GENERAL";"TAB4",#N/A,TRUE,"GENERAL";"TAB5",#N/A,TRUE,"GENERAL"}</definedName>
    <definedName name="___t9" localSheetId="12" hidden="1">{"TAB1",#N/A,TRUE,"GENERAL";"TAB2",#N/A,TRUE,"GENERAL";"TAB3",#N/A,TRUE,"GENERAL";"TAB4",#N/A,TRUE,"GENERAL";"TAB5",#N/A,TRUE,"GENERAL"}</definedName>
    <definedName name="___t9" localSheetId="13" hidden="1">{"TAB1",#N/A,TRUE,"GENERAL";"TAB2",#N/A,TRUE,"GENERAL";"TAB3",#N/A,TRUE,"GENERAL";"TAB4",#N/A,TRUE,"GENERAL";"TAB5",#N/A,TRUE,"GENERAL"}</definedName>
    <definedName name="___t9" localSheetId="14" hidden="1">{"TAB1",#N/A,TRUE,"GENERAL";"TAB2",#N/A,TRUE,"GENERAL";"TAB3",#N/A,TRUE,"GENERAL";"TAB4",#N/A,TRUE,"GENERAL";"TAB5",#N/A,TRUE,"GENERAL"}</definedName>
    <definedName name="___t9" localSheetId="5" hidden="1">{"TAB1",#N/A,TRUE,"GENERAL";"TAB2",#N/A,TRUE,"GENERAL";"TAB3",#N/A,TRUE,"GENERAL";"TAB4",#N/A,TRUE,"GENERAL";"TAB5",#N/A,TRUE,"GENERAL"}</definedName>
    <definedName name="___t9" localSheetId="6" hidden="1">{"TAB1",#N/A,TRUE,"GENERAL";"TAB2",#N/A,TRUE,"GENERAL";"TAB3",#N/A,TRUE,"GENERAL";"TAB4",#N/A,TRUE,"GENERAL";"TAB5",#N/A,TRUE,"GENERAL"}</definedName>
    <definedName name="___t9" localSheetId="7" hidden="1">{"TAB1",#N/A,TRUE,"GENERAL";"TAB2",#N/A,TRUE,"GENERAL";"TAB3",#N/A,TRUE,"GENERAL";"TAB4",#N/A,TRUE,"GENERAL";"TAB5",#N/A,TRUE,"GENERAL"}</definedName>
    <definedName name="___t9" localSheetId="8" hidden="1">{"TAB1",#N/A,TRUE,"GENERAL";"TAB2",#N/A,TRUE,"GENERAL";"TAB3",#N/A,TRUE,"GENERAL";"TAB4",#N/A,TRUE,"GENERAL";"TAB5",#N/A,TRUE,"GENERAL"}</definedName>
    <definedName name="___t9" localSheetId="31" hidden="1">{"TAB1",#N/A,TRUE,"GENERAL";"TAB2",#N/A,TRUE,"GENERAL";"TAB3",#N/A,TRUE,"GENERAL";"TAB4",#N/A,TRUE,"GENERAL";"TAB5",#N/A,TRUE,"GENERAL"}</definedName>
    <definedName name="___t9" localSheetId="30" hidden="1">{"TAB1",#N/A,TRUE,"GENERAL";"TAB2",#N/A,TRUE,"GENERAL";"TAB3",#N/A,TRUE,"GENERAL";"TAB4",#N/A,TRUE,"GENERAL";"TAB5",#N/A,TRUE,"GENERAL"}</definedName>
    <definedName name="___t9" localSheetId="15" hidden="1">{"TAB1",#N/A,TRUE,"GENERAL";"TAB2",#N/A,TRUE,"GENERAL";"TAB3",#N/A,TRUE,"GENERAL";"TAB4",#N/A,TRUE,"GENERAL";"TAB5",#N/A,TRUE,"GENERAL"}</definedName>
    <definedName name="___t9" hidden="1">{"TAB1",#N/A,TRUE,"GENERAL";"TAB2",#N/A,TRUE,"GENERAL";"TAB3",#N/A,TRUE,"GENERAL";"TAB4",#N/A,TRUE,"GENERAL";"TAB5",#N/A,TRUE,"GENERAL"}</definedName>
    <definedName name="___t99" localSheetId="32" hidden="1">{"via1",#N/A,TRUE,"general";"via2",#N/A,TRUE,"general";"via3",#N/A,TRUE,"general"}</definedName>
    <definedName name="___t99" localSheetId="3" hidden="1">{"via1",#N/A,TRUE,"general";"via2",#N/A,TRUE,"general";"via3",#N/A,TRUE,"general"}</definedName>
    <definedName name="___t99" localSheetId="26" hidden="1">{"via1",#N/A,TRUE,"general";"via2",#N/A,TRUE,"general";"via3",#N/A,TRUE,"general"}</definedName>
    <definedName name="___t99" localSheetId="24" hidden="1">{"via1",#N/A,TRUE,"general";"via2",#N/A,TRUE,"general";"via3",#N/A,TRUE,"general"}</definedName>
    <definedName name="___t99" localSheetId="10" hidden="1">{"via1",#N/A,TRUE,"general";"via2",#N/A,TRUE,"general";"via3",#N/A,TRUE,"general"}</definedName>
    <definedName name="___t99" localSheetId="4" hidden="1">{"via1",#N/A,TRUE,"general";"via2",#N/A,TRUE,"general";"via3",#N/A,TRUE,"general"}</definedName>
    <definedName name="___t99" localSheetId="38" hidden="1">{"via1",#N/A,TRUE,"general";"via2",#N/A,TRUE,"general";"via3",#N/A,TRUE,"general"}</definedName>
    <definedName name="___t99" localSheetId="37" hidden="1">{"via1",#N/A,TRUE,"general";"via2",#N/A,TRUE,"general";"via3",#N/A,TRUE,"general"}</definedName>
    <definedName name="___t99" localSheetId="23" hidden="1">{"via1",#N/A,TRUE,"general";"via2",#N/A,TRUE,"general";"via3",#N/A,TRUE,"general"}</definedName>
    <definedName name="___t99" localSheetId="16" hidden="1">{"via1",#N/A,TRUE,"general";"via2",#N/A,TRUE,"general";"via3",#N/A,TRUE,"general"}</definedName>
    <definedName name="___t99" localSheetId="27" hidden="1">{"via1",#N/A,TRUE,"general";"via2",#N/A,TRUE,"general";"via3",#N/A,TRUE,"general"}</definedName>
    <definedName name="___t99" localSheetId="18" hidden="1">{"via1",#N/A,TRUE,"general";"via2",#N/A,TRUE,"general";"via3",#N/A,TRUE,"general"}</definedName>
    <definedName name="___t99" localSheetId="17" hidden="1">{"via1",#N/A,TRUE,"general";"via2",#N/A,TRUE,"general";"via3",#N/A,TRUE,"general"}</definedName>
    <definedName name="___t99" localSheetId="25" hidden="1">{"via1",#N/A,TRUE,"general";"via2",#N/A,TRUE,"general";"via3",#N/A,TRUE,"general"}</definedName>
    <definedName name="___t99" localSheetId="49" hidden="1">{"via1",#N/A,TRUE,"general";"via2",#N/A,TRUE,"general";"via3",#N/A,TRUE,"general"}</definedName>
    <definedName name="___t99" localSheetId="34" hidden="1">{"via1",#N/A,TRUE,"general";"via2",#N/A,TRUE,"general";"via3",#N/A,TRUE,"general"}</definedName>
    <definedName name="___t99" localSheetId="12" hidden="1">{"via1",#N/A,TRUE,"general";"via2",#N/A,TRUE,"general";"via3",#N/A,TRUE,"general"}</definedName>
    <definedName name="___t99" localSheetId="13" hidden="1">{"via1",#N/A,TRUE,"general";"via2",#N/A,TRUE,"general";"via3",#N/A,TRUE,"general"}</definedName>
    <definedName name="___t99" localSheetId="14" hidden="1">{"via1",#N/A,TRUE,"general";"via2",#N/A,TRUE,"general";"via3",#N/A,TRUE,"general"}</definedName>
    <definedName name="___t99" localSheetId="5" hidden="1">{"via1",#N/A,TRUE,"general";"via2",#N/A,TRUE,"general";"via3",#N/A,TRUE,"general"}</definedName>
    <definedName name="___t99" localSheetId="6" hidden="1">{"via1",#N/A,TRUE,"general";"via2",#N/A,TRUE,"general";"via3",#N/A,TRUE,"general"}</definedName>
    <definedName name="___t99" localSheetId="7" hidden="1">{"via1",#N/A,TRUE,"general";"via2",#N/A,TRUE,"general";"via3",#N/A,TRUE,"general"}</definedName>
    <definedName name="___t99" localSheetId="8" hidden="1">{"via1",#N/A,TRUE,"general";"via2",#N/A,TRUE,"general";"via3",#N/A,TRUE,"general"}</definedName>
    <definedName name="___t99" localSheetId="31" hidden="1">{"via1",#N/A,TRUE,"general";"via2",#N/A,TRUE,"general";"via3",#N/A,TRUE,"general"}</definedName>
    <definedName name="___t99" localSheetId="30" hidden="1">{"via1",#N/A,TRUE,"general";"via2",#N/A,TRUE,"general";"via3",#N/A,TRUE,"general"}</definedName>
    <definedName name="___t99" localSheetId="15" hidden="1">{"via1",#N/A,TRUE,"general";"via2",#N/A,TRUE,"general";"via3",#N/A,TRUE,"general"}</definedName>
    <definedName name="___t99" hidden="1">{"via1",#N/A,TRUE,"general";"via2",#N/A,TRUE,"general";"via3",#N/A,TRUE,"general"}</definedName>
    <definedName name="___u4" localSheetId="32" hidden="1">{"TAB1",#N/A,TRUE,"GENERAL";"TAB2",#N/A,TRUE,"GENERAL";"TAB3",#N/A,TRUE,"GENERAL";"TAB4",#N/A,TRUE,"GENERAL";"TAB5",#N/A,TRUE,"GENERAL"}</definedName>
    <definedName name="___u4" localSheetId="3" hidden="1">{"TAB1",#N/A,TRUE,"GENERAL";"TAB2",#N/A,TRUE,"GENERAL";"TAB3",#N/A,TRUE,"GENERAL";"TAB4",#N/A,TRUE,"GENERAL";"TAB5",#N/A,TRUE,"GENERAL"}</definedName>
    <definedName name="___u4" localSheetId="26" hidden="1">{"TAB1",#N/A,TRUE,"GENERAL";"TAB2",#N/A,TRUE,"GENERAL";"TAB3",#N/A,TRUE,"GENERAL";"TAB4",#N/A,TRUE,"GENERAL";"TAB5",#N/A,TRUE,"GENERAL"}</definedName>
    <definedName name="___u4" localSheetId="24" hidden="1">{"TAB1",#N/A,TRUE,"GENERAL";"TAB2",#N/A,TRUE,"GENERAL";"TAB3",#N/A,TRUE,"GENERAL";"TAB4",#N/A,TRUE,"GENERAL";"TAB5",#N/A,TRUE,"GENERAL"}</definedName>
    <definedName name="___u4" localSheetId="10" hidden="1">{"TAB1",#N/A,TRUE,"GENERAL";"TAB2",#N/A,TRUE,"GENERAL";"TAB3",#N/A,TRUE,"GENERAL";"TAB4",#N/A,TRUE,"GENERAL";"TAB5",#N/A,TRUE,"GENERAL"}</definedName>
    <definedName name="___u4" localSheetId="4" hidden="1">{"TAB1",#N/A,TRUE,"GENERAL";"TAB2",#N/A,TRUE,"GENERAL";"TAB3",#N/A,TRUE,"GENERAL";"TAB4",#N/A,TRUE,"GENERAL";"TAB5",#N/A,TRUE,"GENERAL"}</definedName>
    <definedName name="___u4" localSheetId="38" hidden="1">{"TAB1",#N/A,TRUE,"GENERAL";"TAB2",#N/A,TRUE,"GENERAL";"TAB3",#N/A,TRUE,"GENERAL";"TAB4",#N/A,TRUE,"GENERAL";"TAB5",#N/A,TRUE,"GENERAL"}</definedName>
    <definedName name="___u4" localSheetId="37" hidden="1">{"TAB1",#N/A,TRUE,"GENERAL";"TAB2",#N/A,TRUE,"GENERAL";"TAB3",#N/A,TRUE,"GENERAL";"TAB4",#N/A,TRUE,"GENERAL";"TAB5",#N/A,TRUE,"GENERAL"}</definedName>
    <definedName name="___u4" localSheetId="23" hidden="1">{"TAB1",#N/A,TRUE,"GENERAL";"TAB2",#N/A,TRUE,"GENERAL";"TAB3",#N/A,TRUE,"GENERAL";"TAB4",#N/A,TRUE,"GENERAL";"TAB5",#N/A,TRUE,"GENERAL"}</definedName>
    <definedName name="___u4" localSheetId="16" hidden="1">{"TAB1",#N/A,TRUE,"GENERAL";"TAB2",#N/A,TRUE,"GENERAL";"TAB3",#N/A,TRUE,"GENERAL";"TAB4",#N/A,TRUE,"GENERAL";"TAB5",#N/A,TRUE,"GENERAL"}</definedName>
    <definedName name="___u4" localSheetId="27" hidden="1">{"TAB1",#N/A,TRUE,"GENERAL";"TAB2",#N/A,TRUE,"GENERAL";"TAB3",#N/A,TRUE,"GENERAL";"TAB4",#N/A,TRUE,"GENERAL";"TAB5",#N/A,TRUE,"GENERAL"}</definedName>
    <definedName name="___u4" localSheetId="18" hidden="1">{"TAB1",#N/A,TRUE,"GENERAL";"TAB2",#N/A,TRUE,"GENERAL";"TAB3",#N/A,TRUE,"GENERAL";"TAB4",#N/A,TRUE,"GENERAL";"TAB5",#N/A,TRUE,"GENERAL"}</definedName>
    <definedName name="___u4" localSheetId="17" hidden="1">{"TAB1",#N/A,TRUE,"GENERAL";"TAB2",#N/A,TRUE,"GENERAL";"TAB3",#N/A,TRUE,"GENERAL";"TAB4",#N/A,TRUE,"GENERAL";"TAB5",#N/A,TRUE,"GENERAL"}</definedName>
    <definedName name="___u4" localSheetId="25" hidden="1">{"TAB1",#N/A,TRUE,"GENERAL";"TAB2",#N/A,TRUE,"GENERAL";"TAB3",#N/A,TRUE,"GENERAL";"TAB4",#N/A,TRUE,"GENERAL";"TAB5",#N/A,TRUE,"GENERAL"}</definedName>
    <definedName name="___u4" localSheetId="49" hidden="1">{"TAB1",#N/A,TRUE,"GENERAL";"TAB2",#N/A,TRUE,"GENERAL";"TAB3",#N/A,TRUE,"GENERAL";"TAB4",#N/A,TRUE,"GENERAL";"TAB5",#N/A,TRUE,"GENERAL"}</definedName>
    <definedName name="___u4" localSheetId="34" hidden="1">{"TAB1",#N/A,TRUE,"GENERAL";"TAB2",#N/A,TRUE,"GENERAL";"TAB3",#N/A,TRUE,"GENERAL";"TAB4",#N/A,TRUE,"GENERAL";"TAB5",#N/A,TRUE,"GENERAL"}</definedName>
    <definedName name="___u4" localSheetId="12" hidden="1">{"TAB1",#N/A,TRUE,"GENERAL";"TAB2",#N/A,TRUE,"GENERAL";"TAB3",#N/A,TRUE,"GENERAL";"TAB4",#N/A,TRUE,"GENERAL";"TAB5",#N/A,TRUE,"GENERAL"}</definedName>
    <definedName name="___u4" localSheetId="13" hidden="1">{"TAB1",#N/A,TRUE,"GENERAL";"TAB2",#N/A,TRUE,"GENERAL";"TAB3",#N/A,TRUE,"GENERAL";"TAB4",#N/A,TRUE,"GENERAL";"TAB5",#N/A,TRUE,"GENERAL"}</definedName>
    <definedName name="___u4" localSheetId="14" hidden="1">{"TAB1",#N/A,TRUE,"GENERAL";"TAB2",#N/A,TRUE,"GENERAL";"TAB3",#N/A,TRUE,"GENERAL";"TAB4",#N/A,TRUE,"GENERAL";"TAB5",#N/A,TRUE,"GENERAL"}</definedName>
    <definedName name="___u4" localSheetId="5" hidden="1">{"TAB1",#N/A,TRUE,"GENERAL";"TAB2",#N/A,TRUE,"GENERAL";"TAB3",#N/A,TRUE,"GENERAL";"TAB4",#N/A,TRUE,"GENERAL";"TAB5",#N/A,TRUE,"GENERAL"}</definedName>
    <definedName name="___u4" localSheetId="6" hidden="1">{"TAB1",#N/A,TRUE,"GENERAL";"TAB2",#N/A,TRUE,"GENERAL";"TAB3",#N/A,TRUE,"GENERAL";"TAB4",#N/A,TRUE,"GENERAL";"TAB5",#N/A,TRUE,"GENERAL"}</definedName>
    <definedName name="___u4" localSheetId="7" hidden="1">{"TAB1",#N/A,TRUE,"GENERAL";"TAB2",#N/A,TRUE,"GENERAL";"TAB3",#N/A,TRUE,"GENERAL";"TAB4",#N/A,TRUE,"GENERAL";"TAB5",#N/A,TRUE,"GENERAL"}</definedName>
    <definedName name="___u4" localSheetId="8" hidden="1">{"TAB1",#N/A,TRUE,"GENERAL";"TAB2",#N/A,TRUE,"GENERAL";"TAB3",#N/A,TRUE,"GENERAL";"TAB4",#N/A,TRUE,"GENERAL";"TAB5",#N/A,TRUE,"GENERAL"}</definedName>
    <definedName name="___u4" localSheetId="31" hidden="1">{"TAB1",#N/A,TRUE,"GENERAL";"TAB2",#N/A,TRUE,"GENERAL";"TAB3",#N/A,TRUE,"GENERAL";"TAB4",#N/A,TRUE,"GENERAL";"TAB5",#N/A,TRUE,"GENERAL"}</definedName>
    <definedName name="___u4" localSheetId="30" hidden="1">{"TAB1",#N/A,TRUE,"GENERAL";"TAB2",#N/A,TRUE,"GENERAL";"TAB3",#N/A,TRUE,"GENERAL";"TAB4",#N/A,TRUE,"GENERAL";"TAB5",#N/A,TRUE,"GENERAL"}</definedName>
    <definedName name="___u4" localSheetId="15" hidden="1">{"TAB1",#N/A,TRUE,"GENERAL";"TAB2",#N/A,TRUE,"GENERAL";"TAB3",#N/A,TRUE,"GENERAL";"TAB4",#N/A,TRUE,"GENERAL";"TAB5",#N/A,TRUE,"GENERAL"}</definedName>
    <definedName name="___u4" hidden="1">{"TAB1",#N/A,TRUE,"GENERAL";"TAB2",#N/A,TRUE,"GENERAL";"TAB3",#N/A,TRUE,"GENERAL";"TAB4",#N/A,TRUE,"GENERAL";"TAB5",#N/A,TRUE,"GENERAL"}</definedName>
    <definedName name="___u5" localSheetId="32" hidden="1">{"TAB1",#N/A,TRUE,"GENERAL";"TAB2",#N/A,TRUE,"GENERAL";"TAB3",#N/A,TRUE,"GENERAL";"TAB4",#N/A,TRUE,"GENERAL";"TAB5",#N/A,TRUE,"GENERAL"}</definedName>
    <definedName name="___u5" localSheetId="3" hidden="1">{"TAB1",#N/A,TRUE,"GENERAL";"TAB2",#N/A,TRUE,"GENERAL";"TAB3",#N/A,TRUE,"GENERAL";"TAB4",#N/A,TRUE,"GENERAL";"TAB5",#N/A,TRUE,"GENERAL"}</definedName>
    <definedName name="___u5" localSheetId="26" hidden="1">{"TAB1",#N/A,TRUE,"GENERAL";"TAB2",#N/A,TRUE,"GENERAL";"TAB3",#N/A,TRUE,"GENERAL";"TAB4",#N/A,TRUE,"GENERAL";"TAB5",#N/A,TRUE,"GENERAL"}</definedName>
    <definedName name="___u5" localSheetId="24" hidden="1">{"TAB1",#N/A,TRUE,"GENERAL";"TAB2",#N/A,TRUE,"GENERAL";"TAB3",#N/A,TRUE,"GENERAL";"TAB4",#N/A,TRUE,"GENERAL";"TAB5",#N/A,TRUE,"GENERAL"}</definedName>
    <definedName name="___u5" localSheetId="10" hidden="1">{"TAB1",#N/A,TRUE,"GENERAL";"TAB2",#N/A,TRUE,"GENERAL";"TAB3",#N/A,TRUE,"GENERAL";"TAB4",#N/A,TRUE,"GENERAL";"TAB5",#N/A,TRUE,"GENERAL"}</definedName>
    <definedName name="___u5" localSheetId="4" hidden="1">{"TAB1",#N/A,TRUE,"GENERAL";"TAB2",#N/A,TRUE,"GENERAL";"TAB3",#N/A,TRUE,"GENERAL";"TAB4",#N/A,TRUE,"GENERAL";"TAB5",#N/A,TRUE,"GENERAL"}</definedName>
    <definedName name="___u5" localSheetId="38" hidden="1">{"TAB1",#N/A,TRUE,"GENERAL";"TAB2",#N/A,TRUE,"GENERAL";"TAB3",#N/A,TRUE,"GENERAL";"TAB4",#N/A,TRUE,"GENERAL";"TAB5",#N/A,TRUE,"GENERAL"}</definedName>
    <definedName name="___u5" localSheetId="37" hidden="1">{"TAB1",#N/A,TRUE,"GENERAL";"TAB2",#N/A,TRUE,"GENERAL";"TAB3",#N/A,TRUE,"GENERAL";"TAB4",#N/A,TRUE,"GENERAL";"TAB5",#N/A,TRUE,"GENERAL"}</definedName>
    <definedName name="___u5" localSheetId="23" hidden="1">{"TAB1",#N/A,TRUE,"GENERAL";"TAB2",#N/A,TRUE,"GENERAL";"TAB3",#N/A,TRUE,"GENERAL";"TAB4",#N/A,TRUE,"GENERAL";"TAB5",#N/A,TRUE,"GENERAL"}</definedName>
    <definedName name="___u5" localSheetId="16" hidden="1">{"TAB1",#N/A,TRUE,"GENERAL";"TAB2",#N/A,TRUE,"GENERAL";"TAB3",#N/A,TRUE,"GENERAL";"TAB4",#N/A,TRUE,"GENERAL";"TAB5",#N/A,TRUE,"GENERAL"}</definedName>
    <definedName name="___u5" localSheetId="27" hidden="1">{"TAB1",#N/A,TRUE,"GENERAL";"TAB2",#N/A,TRUE,"GENERAL";"TAB3",#N/A,TRUE,"GENERAL";"TAB4",#N/A,TRUE,"GENERAL";"TAB5",#N/A,TRUE,"GENERAL"}</definedName>
    <definedName name="___u5" localSheetId="18" hidden="1">{"TAB1",#N/A,TRUE,"GENERAL";"TAB2",#N/A,TRUE,"GENERAL";"TAB3",#N/A,TRUE,"GENERAL";"TAB4",#N/A,TRUE,"GENERAL";"TAB5",#N/A,TRUE,"GENERAL"}</definedName>
    <definedName name="___u5" localSheetId="17" hidden="1">{"TAB1",#N/A,TRUE,"GENERAL";"TAB2",#N/A,TRUE,"GENERAL";"TAB3",#N/A,TRUE,"GENERAL";"TAB4",#N/A,TRUE,"GENERAL";"TAB5",#N/A,TRUE,"GENERAL"}</definedName>
    <definedName name="___u5" localSheetId="25" hidden="1">{"TAB1",#N/A,TRUE,"GENERAL";"TAB2",#N/A,TRUE,"GENERAL";"TAB3",#N/A,TRUE,"GENERAL";"TAB4",#N/A,TRUE,"GENERAL";"TAB5",#N/A,TRUE,"GENERAL"}</definedName>
    <definedName name="___u5" localSheetId="49" hidden="1">{"TAB1",#N/A,TRUE,"GENERAL";"TAB2",#N/A,TRUE,"GENERAL";"TAB3",#N/A,TRUE,"GENERAL";"TAB4",#N/A,TRUE,"GENERAL";"TAB5",#N/A,TRUE,"GENERAL"}</definedName>
    <definedName name="___u5" localSheetId="34" hidden="1">{"TAB1",#N/A,TRUE,"GENERAL";"TAB2",#N/A,TRUE,"GENERAL";"TAB3",#N/A,TRUE,"GENERAL";"TAB4",#N/A,TRUE,"GENERAL";"TAB5",#N/A,TRUE,"GENERAL"}</definedName>
    <definedName name="___u5" localSheetId="12" hidden="1">{"TAB1",#N/A,TRUE,"GENERAL";"TAB2",#N/A,TRUE,"GENERAL";"TAB3",#N/A,TRUE,"GENERAL";"TAB4",#N/A,TRUE,"GENERAL";"TAB5",#N/A,TRUE,"GENERAL"}</definedName>
    <definedName name="___u5" localSheetId="13" hidden="1">{"TAB1",#N/A,TRUE,"GENERAL";"TAB2",#N/A,TRUE,"GENERAL";"TAB3",#N/A,TRUE,"GENERAL";"TAB4",#N/A,TRUE,"GENERAL";"TAB5",#N/A,TRUE,"GENERAL"}</definedName>
    <definedName name="___u5" localSheetId="14" hidden="1">{"TAB1",#N/A,TRUE,"GENERAL";"TAB2",#N/A,TRUE,"GENERAL";"TAB3",#N/A,TRUE,"GENERAL";"TAB4",#N/A,TRUE,"GENERAL";"TAB5",#N/A,TRUE,"GENERAL"}</definedName>
    <definedName name="___u5" localSheetId="5" hidden="1">{"TAB1",#N/A,TRUE,"GENERAL";"TAB2",#N/A,TRUE,"GENERAL";"TAB3",#N/A,TRUE,"GENERAL";"TAB4",#N/A,TRUE,"GENERAL";"TAB5",#N/A,TRUE,"GENERAL"}</definedName>
    <definedName name="___u5" localSheetId="6" hidden="1">{"TAB1",#N/A,TRUE,"GENERAL";"TAB2",#N/A,TRUE,"GENERAL";"TAB3",#N/A,TRUE,"GENERAL";"TAB4",#N/A,TRUE,"GENERAL";"TAB5",#N/A,TRUE,"GENERAL"}</definedName>
    <definedName name="___u5" localSheetId="7" hidden="1">{"TAB1",#N/A,TRUE,"GENERAL";"TAB2",#N/A,TRUE,"GENERAL";"TAB3",#N/A,TRUE,"GENERAL";"TAB4",#N/A,TRUE,"GENERAL";"TAB5",#N/A,TRUE,"GENERAL"}</definedName>
    <definedName name="___u5" localSheetId="8" hidden="1">{"TAB1",#N/A,TRUE,"GENERAL";"TAB2",#N/A,TRUE,"GENERAL";"TAB3",#N/A,TRUE,"GENERAL";"TAB4",#N/A,TRUE,"GENERAL";"TAB5",#N/A,TRUE,"GENERAL"}</definedName>
    <definedName name="___u5" localSheetId="31" hidden="1">{"TAB1",#N/A,TRUE,"GENERAL";"TAB2",#N/A,TRUE,"GENERAL";"TAB3",#N/A,TRUE,"GENERAL";"TAB4",#N/A,TRUE,"GENERAL";"TAB5",#N/A,TRUE,"GENERAL"}</definedName>
    <definedName name="___u5" localSheetId="30" hidden="1">{"TAB1",#N/A,TRUE,"GENERAL";"TAB2",#N/A,TRUE,"GENERAL";"TAB3",#N/A,TRUE,"GENERAL";"TAB4",#N/A,TRUE,"GENERAL";"TAB5",#N/A,TRUE,"GENERAL"}</definedName>
    <definedName name="___u5" localSheetId="15" hidden="1">{"TAB1",#N/A,TRUE,"GENERAL";"TAB2",#N/A,TRUE,"GENERAL";"TAB3",#N/A,TRUE,"GENERAL";"TAB4",#N/A,TRUE,"GENERAL";"TAB5",#N/A,TRUE,"GENERAL"}</definedName>
    <definedName name="___u5" hidden="1">{"TAB1",#N/A,TRUE,"GENERAL";"TAB2",#N/A,TRUE,"GENERAL";"TAB3",#N/A,TRUE,"GENERAL";"TAB4",#N/A,TRUE,"GENERAL";"TAB5",#N/A,TRUE,"GENERAL"}</definedName>
    <definedName name="___u6" localSheetId="32" hidden="1">{"TAB1",#N/A,TRUE,"GENERAL";"TAB2",#N/A,TRUE,"GENERAL";"TAB3",#N/A,TRUE,"GENERAL";"TAB4",#N/A,TRUE,"GENERAL";"TAB5",#N/A,TRUE,"GENERAL"}</definedName>
    <definedName name="___u6" localSheetId="3" hidden="1">{"TAB1",#N/A,TRUE,"GENERAL";"TAB2",#N/A,TRUE,"GENERAL";"TAB3",#N/A,TRUE,"GENERAL";"TAB4",#N/A,TRUE,"GENERAL";"TAB5",#N/A,TRUE,"GENERAL"}</definedName>
    <definedName name="___u6" localSheetId="26" hidden="1">{"TAB1",#N/A,TRUE,"GENERAL";"TAB2",#N/A,TRUE,"GENERAL";"TAB3",#N/A,TRUE,"GENERAL";"TAB4",#N/A,TRUE,"GENERAL";"TAB5",#N/A,TRUE,"GENERAL"}</definedName>
    <definedName name="___u6" localSheetId="24" hidden="1">{"TAB1",#N/A,TRUE,"GENERAL";"TAB2",#N/A,TRUE,"GENERAL";"TAB3",#N/A,TRUE,"GENERAL";"TAB4",#N/A,TRUE,"GENERAL";"TAB5",#N/A,TRUE,"GENERAL"}</definedName>
    <definedName name="___u6" localSheetId="10" hidden="1">{"TAB1",#N/A,TRUE,"GENERAL";"TAB2",#N/A,TRUE,"GENERAL";"TAB3",#N/A,TRUE,"GENERAL";"TAB4",#N/A,TRUE,"GENERAL";"TAB5",#N/A,TRUE,"GENERAL"}</definedName>
    <definedName name="___u6" localSheetId="4" hidden="1">{"TAB1",#N/A,TRUE,"GENERAL";"TAB2",#N/A,TRUE,"GENERAL";"TAB3",#N/A,TRUE,"GENERAL";"TAB4",#N/A,TRUE,"GENERAL";"TAB5",#N/A,TRUE,"GENERAL"}</definedName>
    <definedName name="___u6" localSheetId="38" hidden="1">{"TAB1",#N/A,TRUE,"GENERAL";"TAB2",#N/A,TRUE,"GENERAL";"TAB3",#N/A,TRUE,"GENERAL";"TAB4",#N/A,TRUE,"GENERAL";"TAB5",#N/A,TRUE,"GENERAL"}</definedName>
    <definedName name="___u6" localSheetId="37" hidden="1">{"TAB1",#N/A,TRUE,"GENERAL";"TAB2",#N/A,TRUE,"GENERAL";"TAB3",#N/A,TRUE,"GENERAL";"TAB4",#N/A,TRUE,"GENERAL";"TAB5",#N/A,TRUE,"GENERAL"}</definedName>
    <definedName name="___u6" localSheetId="23" hidden="1">{"TAB1",#N/A,TRUE,"GENERAL";"TAB2",#N/A,TRUE,"GENERAL";"TAB3",#N/A,TRUE,"GENERAL";"TAB4",#N/A,TRUE,"GENERAL";"TAB5",#N/A,TRUE,"GENERAL"}</definedName>
    <definedName name="___u6" localSheetId="16" hidden="1">{"TAB1",#N/A,TRUE,"GENERAL";"TAB2",#N/A,TRUE,"GENERAL";"TAB3",#N/A,TRUE,"GENERAL";"TAB4",#N/A,TRUE,"GENERAL";"TAB5",#N/A,TRUE,"GENERAL"}</definedName>
    <definedName name="___u6" localSheetId="27" hidden="1">{"TAB1",#N/A,TRUE,"GENERAL";"TAB2",#N/A,TRUE,"GENERAL";"TAB3",#N/A,TRUE,"GENERAL";"TAB4",#N/A,TRUE,"GENERAL";"TAB5",#N/A,TRUE,"GENERAL"}</definedName>
    <definedName name="___u6" localSheetId="18" hidden="1">{"TAB1",#N/A,TRUE,"GENERAL";"TAB2",#N/A,TRUE,"GENERAL";"TAB3",#N/A,TRUE,"GENERAL";"TAB4",#N/A,TRUE,"GENERAL";"TAB5",#N/A,TRUE,"GENERAL"}</definedName>
    <definedName name="___u6" localSheetId="17" hidden="1">{"TAB1",#N/A,TRUE,"GENERAL";"TAB2",#N/A,TRUE,"GENERAL";"TAB3",#N/A,TRUE,"GENERAL";"TAB4",#N/A,TRUE,"GENERAL";"TAB5",#N/A,TRUE,"GENERAL"}</definedName>
    <definedName name="___u6" localSheetId="25" hidden="1">{"TAB1",#N/A,TRUE,"GENERAL";"TAB2",#N/A,TRUE,"GENERAL";"TAB3",#N/A,TRUE,"GENERAL";"TAB4",#N/A,TRUE,"GENERAL";"TAB5",#N/A,TRUE,"GENERAL"}</definedName>
    <definedName name="___u6" localSheetId="49" hidden="1">{"TAB1",#N/A,TRUE,"GENERAL";"TAB2",#N/A,TRUE,"GENERAL";"TAB3",#N/A,TRUE,"GENERAL";"TAB4",#N/A,TRUE,"GENERAL";"TAB5",#N/A,TRUE,"GENERAL"}</definedName>
    <definedName name="___u6" localSheetId="34" hidden="1">{"TAB1",#N/A,TRUE,"GENERAL";"TAB2",#N/A,TRUE,"GENERAL";"TAB3",#N/A,TRUE,"GENERAL";"TAB4",#N/A,TRUE,"GENERAL";"TAB5",#N/A,TRUE,"GENERAL"}</definedName>
    <definedName name="___u6" localSheetId="12" hidden="1">{"TAB1",#N/A,TRUE,"GENERAL";"TAB2",#N/A,TRUE,"GENERAL";"TAB3",#N/A,TRUE,"GENERAL";"TAB4",#N/A,TRUE,"GENERAL";"TAB5",#N/A,TRUE,"GENERAL"}</definedName>
    <definedName name="___u6" localSheetId="13" hidden="1">{"TAB1",#N/A,TRUE,"GENERAL";"TAB2",#N/A,TRUE,"GENERAL";"TAB3",#N/A,TRUE,"GENERAL";"TAB4",#N/A,TRUE,"GENERAL";"TAB5",#N/A,TRUE,"GENERAL"}</definedName>
    <definedName name="___u6" localSheetId="14" hidden="1">{"TAB1",#N/A,TRUE,"GENERAL";"TAB2",#N/A,TRUE,"GENERAL";"TAB3",#N/A,TRUE,"GENERAL";"TAB4",#N/A,TRUE,"GENERAL";"TAB5",#N/A,TRUE,"GENERAL"}</definedName>
    <definedName name="___u6" localSheetId="5" hidden="1">{"TAB1",#N/A,TRUE,"GENERAL";"TAB2",#N/A,TRUE,"GENERAL";"TAB3",#N/A,TRUE,"GENERAL";"TAB4",#N/A,TRUE,"GENERAL";"TAB5",#N/A,TRUE,"GENERAL"}</definedName>
    <definedName name="___u6" localSheetId="6" hidden="1">{"TAB1",#N/A,TRUE,"GENERAL";"TAB2",#N/A,TRUE,"GENERAL";"TAB3",#N/A,TRUE,"GENERAL";"TAB4",#N/A,TRUE,"GENERAL";"TAB5",#N/A,TRUE,"GENERAL"}</definedName>
    <definedName name="___u6" localSheetId="7" hidden="1">{"TAB1",#N/A,TRUE,"GENERAL";"TAB2",#N/A,TRUE,"GENERAL";"TAB3",#N/A,TRUE,"GENERAL";"TAB4",#N/A,TRUE,"GENERAL";"TAB5",#N/A,TRUE,"GENERAL"}</definedName>
    <definedName name="___u6" localSheetId="8" hidden="1">{"TAB1",#N/A,TRUE,"GENERAL";"TAB2",#N/A,TRUE,"GENERAL";"TAB3",#N/A,TRUE,"GENERAL";"TAB4",#N/A,TRUE,"GENERAL";"TAB5",#N/A,TRUE,"GENERAL"}</definedName>
    <definedName name="___u6" localSheetId="31" hidden="1">{"TAB1",#N/A,TRUE,"GENERAL";"TAB2",#N/A,TRUE,"GENERAL";"TAB3",#N/A,TRUE,"GENERAL";"TAB4",#N/A,TRUE,"GENERAL";"TAB5",#N/A,TRUE,"GENERAL"}</definedName>
    <definedName name="___u6" localSheetId="30" hidden="1">{"TAB1",#N/A,TRUE,"GENERAL";"TAB2",#N/A,TRUE,"GENERAL";"TAB3",#N/A,TRUE,"GENERAL";"TAB4",#N/A,TRUE,"GENERAL";"TAB5",#N/A,TRUE,"GENERAL"}</definedName>
    <definedName name="___u6" localSheetId="15" hidden="1">{"TAB1",#N/A,TRUE,"GENERAL";"TAB2",#N/A,TRUE,"GENERAL";"TAB3",#N/A,TRUE,"GENERAL";"TAB4",#N/A,TRUE,"GENERAL";"TAB5",#N/A,TRUE,"GENERAL"}</definedName>
    <definedName name="___u6" hidden="1">{"TAB1",#N/A,TRUE,"GENERAL";"TAB2",#N/A,TRUE,"GENERAL";"TAB3",#N/A,TRUE,"GENERAL";"TAB4",#N/A,TRUE,"GENERAL";"TAB5",#N/A,TRUE,"GENERAL"}</definedName>
    <definedName name="___u7" localSheetId="32" hidden="1">{"via1",#N/A,TRUE,"general";"via2",#N/A,TRUE,"general";"via3",#N/A,TRUE,"general"}</definedName>
    <definedName name="___u7" localSheetId="3" hidden="1">{"via1",#N/A,TRUE,"general";"via2",#N/A,TRUE,"general";"via3",#N/A,TRUE,"general"}</definedName>
    <definedName name="___u7" localSheetId="26" hidden="1">{"via1",#N/A,TRUE,"general";"via2",#N/A,TRUE,"general";"via3",#N/A,TRUE,"general"}</definedName>
    <definedName name="___u7" localSheetId="24" hidden="1">{"via1",#N/A,TRUE,"general";"via2",#N/A,TRUE,"general";"via3",#N/A,TRUE,"general"}</definedName>
    <definedName name="___u7" localSheetId="10" hidden="1">{"via1",#N/A,TRUE,"general";"via2",#N/A,TRUE,"general";"via3",#N/A,TRUE,"general"}</definedName>
    <definedName name="___u7" localSheetId="4" hidden="1">{"via1",#N/A,TRUE,"general";"via2",#N/A,TRUE,"general";"via3",#N/A,TRUE,"general"}</definedName>
    <definedName name="___u7" localSheetId="38" hidden="1">{"via1",#N/A,TRUE,"general";"via2",#N/A,TRUE,"general";"via3",#N/A,TRUE,"general"}</definedName>
    <definedName name="___u7" localSheetId="37" hidden="1">{"via1",#N/A,TRUE,"general";"via2",#N/A,TRUE,"general";"via3",#N/A,TRUE,"general"}</definedName>
    <definedName name="___u7" localSheetId="23" hidden="1">{"via1",#N/A,TRUE,"general";"via2",#N/A,TRUE,"general";"via3",#N/A,TRUE,"general"}</definedName>
    <definedName name="___u7" localSheetId="16" hidden="1">{"via1",#N/A,TRUE,"general";"via2",#N/A,TRUE,"general";"via3",#N/A,TRUE,"general"}</definedName>
    <definedName name="___u7" localSheetId="27" hidden="1">{"via1",#N/A,TRUE,"general";"via2",#N/A,TRUE,"general";"via3",#N/A,TRUE,"general"}</definedName>
    <definedName name="___u7" localSheetId="18" hidden="1">{"via1",#N/A,TRUE,"general";"via2",#N/A,TRUE,"general";"via3",#N/A,TRUE,"general"}</definedName>
    <definedName name="___u7" localSheetId="17" hidden="1">{"via1",#N/A,TRUE,"general";"via2",#N/A,TRUE,"general";"via3",#N/A,TRUE,"general"}</definedName>
    <definedName name="___u7" localSheetId="25" hidden="1">{"via1",#N/A,TRUE,"general";"via2",#N/A,TRUE,"general";"via3",#N/A,TRUE,"general"}</definedName>
    <definedName name="___u7" localSheetId="49" hidden="1">{"via1",#N/A,TRUE,"general";"via2",#N/A,TRUE,"general";"via3",#N/A,TRUE,"general"}</definedName>
    <definedName name="___u7" localSheetId="34" hidden="1">{"via1",#N/A,TRUE,"general";"via2",#N/A,TRUE,"general";"via3",#N/A,TRUE,"general"}</definedName>
    <definedName name="___u7" localSheetId="12" hidden="1">{"via1",#N/A,TRUE,"general";"via2",#N/A,TRUE,"general";"via3",#N/A,TRUE,"general"}</definedName>
    <definedName name="___u7" localSheetId="13" hidden="1">{"via1",#N/A,TRUE,"general";"via2",#N/A,TRUE,"general";"via3",#N/A,TRUE,"general"}</definedName>
    <definedName name="___u7" localSheetId="14" hidden="1">{"via1",#N/A,TRUE,"general";"via2",#N/A,TRUE,"general";"via3",#N/A,TRUE,"general"}</definedName>
    <definedName name="___u7" localSheetId="5" hidden="1">{"via1",#N/A,TRUE,"general";"via2",#N/A,TRUE,"general";"via3",#N/A,TRUE,"general"}</definedName>
    <definedName name="___u7" localSheetId="6" hidden="1">{"via1",#N/A,TRUE,"general";"via2",#N/A,TRUE,"general";"via3",#N/A,TRUE,"general"}</definedName>
    <definedName name="___u7" localSheetId="7" hidden="1">{"via1",#N/A,TRUE,"general";"via2",#N/A,TRUE,"general";"via3",#N/A,TRUE,"general"}</definedName>
    <definedName name="___u7" localSheetId="8" hidden="1">{"via1",#N/A,TRUE,"general";"via2",#N/A,TRUE,"general";"via3",#N/A,TRUE,"general"}</definedName>
    <definedName name="___u7" localSheetId="31" hidden="1">{"via1",#N/A,TRUE,"general";"via2",#N/A,TRUE,"general";"via3",#N/A,TRUE,"general"}</definedName>
    <definedName name="___u7" localSheetId="30" hidden="1">{"via1",#N/A,TRUE,"general";"via2",#N/A,TRUE,"general";"via3",#N/A,TRUE,"general"}</definedName>
    <definedName name="___u7" localSheetId="15" hidden="1">{"via1",#N/A,TRUE,"general";"via2",#N/A,TRUE,"general";"via3",#N/A,TRUE,"general"}</definedName>
    <definedName name="___u7" hidden="1">{"via1",#N/A,TRUE,"general";"via2",#N/A,TRUE,"general";"via3",#N/A,TRUE,"general"}</definedName>
    <definedName name="___u8" localSheetId="32" hidden="1">{"TAB1",#N/A,TRUE,"GENERAL";"TAB2",#N/A,TRUE,"GENERAL";"TAB3",#N/A,TRUE,"GENERAL";"TAB4",#N/A,TRUE,"GENERAL";"TAB5",#N/A,TRUE,"GENERAL"}</definedName>
    <definedName name="___u8" localSheetId="3" hidden="1">{"TAB1",#N/A,TRUE,"GENERAL";"TAB2",#N/A,TRUE,"GENERAL";"TAB3",#N/A,TRUE,"GENERAL";"TAB4",#N/A,TRUE,"GENERAL";"TAB5",#N/A,TRUE,"GENERAL"}</definedName>
    <definedName name="___u8" localSheetId="26" hidden="1">{"TAB1",#N/A,TRUE,"GENERAL";"TAB2",#N/A,TRUE,"GENERAL";"TAB3",#N/A,TRUE,"GENERAL";"TAB4",#N/A,TRUE,"GENERAL";"TAB5",#N/A,TRUE,"GENERAL"}</definedName>
    <definedName name="___u8" localSheetId="24" hidden="1">{"TAB1",#N/A,TRUE,"GENERAL";"TAB2",#N/A,TRUE,"GENERAL";"TAB3",#N/A,TRUE,"GENERAL";"TAB4",#N/A,TRUE,"GENERAL";"TAB5",#N/A,TRUE,"GENERAL"}</definedName>
    <definedName name="___u8" localSheetId="10" hidden="1">{"TAB1",#N/A,TRUE,"GENERAL";"TAB2",#N/A,TRUE,"GENERAL";"TAB3",#N/A,TRUE,"GENERAL";"TAB4",#N/A,TRUE,"GENERAL";"TAB5",#N/A,TRUE,"GENERAL"}</definedName>
    <definedName name="___u8" localSheetId="4" hidden="1">{"TAB1",#N/A,TRUE,"GENERAL";"TAB2",#N/A,TRUE,"GENERAL";"TAB3",#N/A,TRUE,"GENERAL";"TAB4",#N/A,TRUE,"GENERAL";"TAB5",#N/A,TRUE,"GENERAL"}</definedName>
    <definedName name="___u8" localSheetId="38" hidden="1">{"TAB1",#N/A,TRUE,"GENERAL";"TAB2",#N/A,TRUE,"GENERAL";"TAB3",#N/A,TRUE,"GENERAL";"TAB4",#N/A,TRUE,"GENERAL";"TAB5",#N/A,TRUE,"GENERAL"}</definedName>
    <definedName name="___u8" localSheetId="37" hidden="1">{"TAB1",#N/A,TRUE,"GENERAL";"TAB2",#N/A,TRUE,"GENERAL";"TAB3",#N/A,TRUE,"GENERAL";"TAB4",#N/A,TRUE,"GENERAL";"TAB5",#N/A,TRUE,"GENERAL"}</definedName>
    <definedName name="___u8" localSheetId="23" hidden="1">{"TAB1",#N/A,TRUE,"GENERAL";"TAB2",#N/A,TRUE,"GENERAL";"TAB3",#N/A,TRUE,"GENERAL";"TAB4",#N/A,TRUE,"GENERAL";"TAB5",#N/A,TRUE,"GENERAL"}</definedName>
    <definedName name="___u8" localSheetId="16" hidden="1">{"TAB1",#N/A,TRUE,"GENERAL";"TAB2",#N/A,TRUE,"GENERAL";"TAB3",#N/A,TRUE,"GENERAL";"TAB4",#N/A,TRUE,"GENERAL";"TAB5",#N/A,TRUE,"GENERAL"}</definedName>
    <definedName name="___u8" localSheetId="27" hidden="1">{"TAB1",#N/A,TRUE,"GENERAL";"TAB2",#N/A,TRUE,"GENERAL";"TAB3",#N/A,TRUE,"GENERAL";"TAB4",#N/A,TRUE,"GENERAL";"TAB5",#N/A,TRUE,"GENERAL"}</definedName>
    <definedName name="___u8" localSheetId="18" hidden="1">{"TAB1",#N/A,TRUE,"GENERAL";"TAB2",#N/A,TRUE,"GENERAL";"TAB3",#N/A,TRUE,"GENERAL";"TAB4",#N/A,TRUE,"GENERAL";"TAB5",#N/A,TRUE,"GENERAL"}</definedName>
    <definedName name="___u8" localSheetId="17" hidden="1">{"TAB1",#N/A,TRUE,"GENERAL";"TAB2",#N/A,TRUE,"GENERAL";"TAB3",#N/A,TRUE,"GENERAL";"TAB4",#N/A,TRUE,"GENERAL";"TAB5",#N/A,TRUE,"GENERAL"}</definedName>
    <definedName name="___u8" localSheetId="25" hidden="1">{"TAB1",#N/A,TRUE,"GENERAL";"TAB2",#N/A,TRUE,"GENERAL";"TAB3",#N/A,TRUE,"GENERAL";"TAB4",#N/A,TRUE,"GENERAL";"TAB5",#N/A,TRUE,"GENERAL"}</definedName>
    <definedName name="___u8" localSheetId="49" hidden="1">{"TAB1",#N/A,TRUE,"GENERAL";"TAB2",#N/A,TRUE,"GENERAL";"TAB3",#N/A,TRUE,"GENERAL";"TAB4",#N/A,TRUE,"GENERAL";"TAB5",#N/A,TRUE,"GENERAL"}</definedName>
    <definedName name="___u8" localSheetId="34" hidden="1">{"TAB1",#N/A,TRUE,"GENERAL";"TAB2",#N/A,TRUE,"GENERAL";"TAB3",#N/A,TRUE,"GENERAL";"TAB4",#N/A,TRUE,"GENERAL";"TAB5",#N/A,TRUE,"GENERAL"}</definedName>
    <definedName name="___u8" localSheetId="12" hidden="1">{"TAB1",#N/A,TRUE,"GENERAL";"TAB2",#N/A,TRUE,"GENERAL";"TAB3",#N/A,TRUE,"GENERAL";"TAB4",#N/A,TRUE,"GENERAL";"TAB5",#N/A,TRUE,"GENERAL"}</definedName>
    <definedName name="___u8" localSheetId="13" hidden="1">{"TAB1",#N/A,TRUE,"GENERAL";"TAB2",#N/A,TRUE,"GENERAL";"TAB3",#N/A,TRUE,"GENERAL";"TAB4",#N/A,TRUE,"GENERAL";"TAB5",#N/A,TRUE,"GENERAL"}</definedName>
    <definedName name="___u8" localSheetId="14" hidden="1">{"TAB1",#N/A,TRUE,"GENERAL";"TAB2",#N/A,TRUE,"GENERAL";"TAB3",#N/A,TRUE,"GENERAL";"TAB4",#N/A,TRUE,"GENERAL";"TAB5",#N/A,TRUE,"GENERAL"}</definedName>
    <definedName name="___u8" localSheetId="5" hidden="1">{"TAB1",#N/A,TRUE,"GENERAL";"TAB2",#N/A,TRUE,"GENERAL";"TAB3",#N/A,TRUE,"GENERAL";"TAB4",#N/A,TRUE,"GENERAL";"TAB5",#N/A,TRUE,"GENERAL"}</definedName>
    <definedName name="___u8" localSheetId="6" hidden="1">{"TAB1",#N/A,TRUE,"GENERAL";"TAB2",#N/A,TRUE,"GENERAL";"TAB3",#N/A,TRUE,"GENERAL";"TAB4",#N/A,TRUE,"GENERAL";"TAB5",#N/A,TRUE,"GENERAL"}</definedName>
    <definedName name="___u8" localSheetId="7" hidden="1">{"TAB1",#N/A,TRUE,"GENERAL";"TAB2",#N/A,TRUE,"GENERAL";"TAB3",#N/A,TRUE,"GENERAL";"TAB4",#N/A,TRUE,"GENERAL";"TAB5",#N/A,TRUE,"GENERAL"}</definedName>
    <definedName name="___u8" localSheetId="8" hidden="1">{"TAB1",#N/A,TRUE,"GENERAL";"TAB2",#N/A,TRUE,"GENERAL";"TAB3",#N/A,TRUE,"GENERAL";"TAB4",#N/A,TRUE,"GENERAL";"TAB5",#N/A,TRUE,"GENERAL"}</definedName>
    <definedName name="___u8" localSheetId="31" hidden="1">{"TAB1",#N/A,TRUE,"GENERAL";"TAB2",#N/A,TRUE,"GENERAL";"TAB3",#N/A,TRUE,"GENERAL";"TAB4",#N/A,TRUE,"GENERAL";"TAB5",#N/A,TRUE,"GENERAL"}</definedName>
    <definedName name="___u8" localSheetId="30" hidden="1">{"TAB1",#N/A,TRUE,"GENERAL";"TAB2",#N/A,TRUE,"GENERAL";"TAB3",#N/A,TRUE,"GENERAL";"TAB4",#N/A,TRUE,"GENERAL";"TAB5",#N/A,TRUE,"GENERAL"}</definedName>
    <definedName name="___u8" localSheetId="15" hidden="1">{"TAB1",#N/A,TRUE,"GENERAL";"TAB2",#N/A,TRUE,"GENERAL";"TAB3",#N/A,TRUE,"GENERAL";"TAB4",#N/A,TRUE,"GENERAL";"TAB5",#N/A,TRUE,"GENERAL"}</definedName>
    <definedName name="___u8" hidden="1">{"TAB1",#N/A,TRUE,"GENERAL";"TAB2",#N/A,TRUE,"GENERAL";"TAB3",#N/A,TRUE,"GENERAL";"TAB4",#N/A,TRUE,"GENERAL";"TAB5",#N/A,TRUE,"GENERAL"}</definedName>
    <definedName name="___u9" localSheetId="32" hidden="1">{"TAB1",#N/A,TRUE,"GENERAL";"TAB2",#N/A,TRUE,"GENERAL";"TAB3",#N/A,TRUE,"GENERAL";"TAB4",#N/A,TRUE,"GENERAL";"TAB5",#N/A,TRUE,"GENERAL"}</definedName>
    <definedName name="___u9" localSheetId="3" hidden="1">{"TAB1",#N/A,TRUE,"GENERAL";"TAB2",#N/A,TRUE,"GENERAL";"TAB3",#N/A,TRUE,"GENERAL";"TAB4",#N/A,TRUE,"GENERAL";"TAB5",#N/A,TRUE,"GENERAL"}</definedName>
    <definedName name="___u9" localSheetId="26" hidden="1">{"TAB1",#N/A,TRUE,"GENERAL";"TAB2",#N/A,TRUE,"GENERAL";"TAB3",#N/A,TRUE,"GENERAL";"TAB4",#N/A,TRUE,"GENERAL";"TAB5",#N/A,TRUE,"GENERAL"}</definedName>
    <definedName name="___u9" localSheetId="24" hidden="1">{"TAB1",#N/A,TRUE,"GENERAL";"TAB2",#N/A,TRUE,"GENERAL";"TAB3",#N/A,TRUE,"GENERAL";"TAB4",#N/A,TRUE,"GENERAL";"TAB5",#N/A,TRUE,"GENERAL"}</definedName>
    <definedName name="___u9" localSheetId="10" hidden="1">{"TAB1",#N/A,TRUE,"GENERAL";"TAB2",#N/A,TRUE,"GENERAL";"TAB3",#N/A,TRUE,"GENERAL";"TAB4",#N/A,TRUE,"GENERAL";"TAB5",#N/A,TRUE,"GENERAL"}</definedName>
    <definedName name="___u9" localSheetId="4" hidden="1">{"TAB1",#N/A,TRUE,"GENERAL";"TAB2",#N/A,TRUE,"GENERAL";"TAB3",#N/A,TRUE,"GENERAL";"TAB4",#N/A,TRUE,"GENERAL";"TAB5",#N/A,TRUE,"GENERAL"}</definedName>
    <definedName name="___u9" localSheetId="38" hidden="1">{"TAB1",#N/A,TRUE,"GENERAL";"TAB2",#N/A,TRUE,"GENERAL";"TAB3",#N/A,TRUE,"GENERAL";"TAB4",#N/A,TRUE,"GENERAL";"TAB5",#N/A,TRUE,"GENERAL"}</definedName>
    <definedName name="___u9" localSheetId="37" hidden="1">{"TAB1",#N/A,TRUE,"GENERAL";"TAB2",#N/A,TRUE,"GENERAL";"TAB3",#N/A,TRUE,"GENERAL";"TAB4",#N/A,TRUE,"GENERAL";"TAB5",#N/A,TRUE,"GENERAL"}</definedName>
    <definedName name="___u9" localSheetId="23" hidden="1">{"TAB1",#N/A,TRUE,"GENERAL";"TAB2",#N/A,TRUE,"GENERAL";"TAB3",#N/A,TRUE,"GENERAL";"TAB4",#N/A,TRUE,"GENERAL";"TAB5",#N/A,TRUE,"GENERAL"}</definedName>
    <definedName name="___u9" localSheetId="16" hidden="1">{"TAB1",#N/A,TRUE,"GENERAL";"TAB2",#N/A,TRUE,"GENERAL";"TAB3",#N/A,TRUE,"GENERAL";"TAB4",#N/A,TRUE,"GENERAL";"TAB5",#N/A,TRUE,"GENERAL"}</definedName>
    <definedName name="___u9" localSheetId="27" hidden="1">{"TAB1",#N/A,TRUE,"GENERAL";"TAB2",#N/A,TRUE,"GENERAL";"TAB3",#N/A,TRUE,"GENERAL";"TAB4",#N/A,TRUE,"GENERAL";"TAB5",#N/A,TRUE,"GENERAL"}</definedName>
    <definedName name="___u9" localSheetId="18" hidden="1">{"TAB1",#N/A,TRUE,"GENERAL";"TAB2",#N/A,TRUE,"GENERAL";"TAB3",#N/A,TRUE,"GENERAL";"TAB4",#N/A,TRUE,"GENERAL";"TAB5",#N/A,TRUE,"GENERAL"}</definedName>
    <definedName name="___u9" localSheetId="17" hidden="1">{"TAB1",#N/A,TRUE,"GENERAL";"TAB2",#N/A,TRUE,"GENERAL";"TAB3",#N/A,TRUE,"GENERAL";"TAB4",#N/A,TRUE,"GENERAL";"TAB5",#N/A,TRUE,"GENERAL"}</definedName>
    <definedName name="___u9" localSheetId="25" hidden="1">{"TAB1",#N/A,TRUE,"GENERAL";"TAB2",#N/A,TRUE,"GENERAL";"TAB3",#N/A,TRUE,"GENERAL";"TAB4",#N/A,TRUE,"GENERAL";"TAB5",#N/A,TRUE,"GENERAL"}</definedName>
    <definedName name="___u9" localSheetId="49" hidden="1">{"TAB1",#N/A,TRUE,"GENERAL";"TAB2",#N/A,TRUE,"GENERAL";"TAB3",#N/A,TRUE,"GENERAL";"TAB4",#N/A,TRUE,"GENERAL";"TAB5",#N/A,TRUE,"GENERAL"}</definedName>
    <definedName name="___u9" localSheetId="34" hidden="1">{"TAB1",#N/A,TRUE,"GENERAL";"TAB2",#N/A,TRUE,"GENERAL";"TAB3",#N/A,TRUE,"GENERAL";"TAB4",#N/A,TRUE,"GENERAL";"TAB5",#N/A,TRUE,"GENERAL"}</definedName>
    <definedName name="___u9" localSheetId="12" hidden="1">{"TAB1",#N/A,TRUE,"GENERAL";"TAB2",#N/A,TRUE,"GENERAL";"TAB3",#N/A,TRUE,"GENERAL";"TAB4",#N/A,TRUE,"GENERAL";"TAB5",#N/A,TRUE,"GENERAL"}</definedName>
    <definedName name="___u9" localSheetId="13" hidden="1">{"TAB1",#N/A,TRUE,"GENERAL";"TAB2",#N/A,TRUE,"GENERAL";"TAB3",#N/A,TRUE,"GENERAL";"TAB4",#N/A,TRUE,"GENERAL";"TAB5",#N/A,TRUE,"GENERAL"}</definedName>
    <definedName name="___u9" localSheetId="14" hidden="1">{"TAB1",#N/A,TRUE,"GENERAL";"TAB2",#N/A,TRUE,"GENERAL";"TAB3",#N/A,TRUE,"GENERAL";"TAB4",#N/A,TRUE,"GENERAL";"TAB5",#N/A,TRUE,"GENERAL"}</definedName>
    <definedName name="___u9" localSheetId="5" hidden="1">{"TAB1",#N/A,TRUE,"GENERAL";"TAB2",#N/A,TRUE,"GENERAL";"TAB3",#N/A,TRUE,"GENERAL";"TAB4",#N/A,TRUE,"GENERAL";"TAB5",#N/A,TRUE,"GENERAL"}</definedName>
    <definedName name="___u9" localSheetId="6" hidden="1">{"TAB1",#N/A,TRUE,"GENERAL";"TAB2",#N/A,TRUE,"GENERAL";"TAB3",#N/A,TRUE,"GENERAL";"TAB4",#N/A,TRUE,"GENERAL";"TAB5",#N/A,TRUE,"GENERAL"}</definedName>
    <definedName name="___u9" localSheetId="7" hidden="1">{"TAB1",#N/A,TRUE,"GENERAL";"TAB2",#N/A,TRUE,"GENERAL";"TAB3",#N/A,TRUE,"GENERAL";"TAB4",#N/A,TRUE,"GENERAL";"TAB5",#N/A,TRUE,"GENERAL"}</definedName>
    <definedName name="___u9" localSheetId="8" hidden="1">{"TAB1",#N/A,TRUE,"GENERAL";"TAB2",#N/A,TRUE,"GENERAL";"TAB3",#N/A,TRUE,"GENERAL";"TAB4",#N/A,TRUE,"GENERAL";"TAB5",#N/A,TRUE,"GENERAL"}</definedName>
    <definedName name="___u9" localSheetId="31" hidden="1">{"TAB1",#N/A,TRUE,"GENERAL";"TAB2",#N/A,TRUE,"GENERAL";"TAB3",#N/A,TRUE,"GENERAL";"TAB4",#N/A,TRUE,"GENERAL";"TAB5",#N/A,TRUE,"GENERAL"}</definedName>
    <definedName name="___u9" localSheetId="30" hidden="1">{"TAB1",#N/A,TRUE,"GENERAL";"TAB2",#N/A,TRUE,"GENERAL";"TAB3",#N/A,TRUE,"GENERAL";"TAB4",#N/A,TRUE,"GENERAL";"TAB5",#N/A,TRUE,"GENERAL"}</definedName>
    <definedName name="___u9" localSheetId="15" hidden="1">{"TAB1",#N/A,TRUE,"GENERAL";"TAB2",#N/A,TRUE,"GENERAL";"TAB3",#N/A,TRUE,"GENERAL";"TAB4",#N/A,TRUE,"GENERAL";"TAB5",#N/A,TRUE,"GENERAL"}</definedName>
    <definedName name="___u9" hidden="1">{"TAB1",#N/A,TRUE,"GENERAL";"TAB2",#N/A,TRUE,"GENERAL";"TAB3",#N/A,TRUE,"GENERAL";"TAB4",#N/A,TRUE,"GENERAL";"TAB5",#N/A,TRUE,"GENERAL"}</definedName>
    <definedName name="___ur7" localSheetId="32"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26" hidden="1">{"TAB1",#N/A,TRUE,"GENERAL";"TAB2",#N/A,TRUE,"GENERAL";"TAB3",#N/A,TRUE,"GENERAL";"TAB4",#N/A,TRUE,"GENERAL";"TAB5",#N/A,TRUE,"GENERAL"}</definedName>
    <definedName name="___ur7" localSheetId="24" hidden="1">{"TAB1",#N/A,TRUE,"GENERAL";"TAB2",#N/A,TRUE,"GENERAL";"TAB3",#N/A,TRUE,"GENERAL";"TAB4",#N/A,TRUE,"GENERAL";"TAB5",#N/A,TRUE,"GENERAL"}</definedName>
    <definedName name="___ur7" localSheetId="10" hidden="1">{"TAB1",#N/A,TRUE,"GENERAL";"TAB2",#N/A,TRUE,"GENERAL";"TAB3",#N/A,TRUE,"GENERAL";"TAB4",#N/A,TRUE,"GENERAL";"TAB5",#N/A,TRUE,"GENERAL"}</definedName>
    <definedName name="___ur7" localSheetId="4" hidden="1">{"TAB1",#N/A,TRUE,"GENERAL";"TAB2",#N/A,TRUE,"GENERAL";"TAB3",#N/A,TRUE,"GENERAL";"TAB4",#N/A,TRUE,"GENERAL";"TAB5",#N/A,TRUE,"GENERAL"}</definedName>
    <definedName name="___ur7" localSheetId="38" hidden="1">{"TAB1",#N/A,TRUE,"GENERAL";"TAB2",#N/A,TRUE,"GENERAL";"TAB3",#N/A,TRUE,"GENERAL";"TAB4",#N/A,TRUE,"GENERAL";"TAB5",#N/A,TRUE,"GENERAL"}</definedName>
    <definedName name="___ur7" localSheetId="37" hidden="1">{"TAB1",#N/A,TRUE,"GENERAL";"TAB2",#N/A,TRUE,"GENERAL";"TAB3",#N/A,TRUE,"GENERAL";"TAB4",#N/A,TRUE,"GENERAL";"TAB5",#N/A,TRUE,"GENERAL"}</definedName>
    <definedName name="___ur7" localSheetId="23" hidden="1">{"TAB1",#N/A,TRUE,"GENERAL";"TAB2",#N/A,TRUE,"GENERAL";"TAB3",#N/A,TRUE,"GENERAL";"TAB4",#N/A,TRUE,"GENERAL";"TAB5",#N/A,TRUE,"GENERAL"}</definedName>
    <definedName name="___ur7" localSheetId="16" hidden="1">{"TAB1",#N/A,TRUE,"GENERAL";"TAB2",#N/A,TRUE,"GENERAL";"TAB3",#N/A,TRUE,"GENERAL";"TAB4",#N/A,TRUE,"GENERAL";"TAB5",#N/A,TRUE,"GENERAL"}</definedName>
    <definedName name="___ur7" localSheetId="27" hidden="1">{"TAB1",#N/A,TRUE,"GENERAL";"TAB2",#N/A,TRUE,"GENERAL";"TAB3",#N/A,TRUE,"GENERAL";"TAB4",#N/A,TRUE,"GENERAL";"TAB5",#N/A,TRUE,"GENERAL"}</definedName>
    <definedName name="___ur7" localSheetId="18" hidden="1">{"TAB1",#N/A,TRUE,"GENERAL";"TAB2",#N/A,TRUE,"GENERAL";"TAB3",#N/A,TRUE,"GENERAL";"TAB4",#N/A,TRUE,"GENERAL";"TAB5",#N/A,TRUE,"GENERAL"}</definedName>
    <definedName name="___ur7" localSheetId="17" hidden="1">{"TAB1",#N/A,TRUE,"GENERAL";"TAB2",#N/A,TRUE,"GENERAL";"TAB3",#N/A,TRUE,"GENERAL";"TAB4",#N/A,TRUE,"GENERAL";"TAB5",#N/A,TRUE,"GENERAL"}</definedName>
    <definedName name="___ur7" localSheetId="25" hidden="1">{"TAB1",#N/A,TRUE,"GENERAL";"TAB2",#N/A,TRUE,"GENERAL";"TAB3",#N/A,TRUE,"GENERAL";"TAB4",#N/A,TRUE,"GENERAL";"TAB5",#N/A,TRUE,"GENERAL"}</definedName>
    <definedName name="___ur7" localSheetId="49" hidden="1">{"TAB1",#N/A,TRUE,"GENERAL";"TAB2",#N/A,TRUE,"GENERAL";"TAB3",#N/A,TRUE,"GENERAL";"TAB4",#N/A,TRUE,"GENERAL";"TAB5",#N/A,TRUE,"GENERAL"}</definedName>
    <definedName name="___ur7" localSheetId="34" hidden="1">{"TAB1",#N/A,TRUE,"GENERAL";"TAB2",#N/A,TRUE,"GENERAL";"TAB3",#N/A,TRUE,"GENERAL";"TAB4",#N/A,TRUE,"GENERAL";"TAB5",#N/A,TRUE,"GENERAL"}</definedName>
    <definedName name="___ur7" localSheetId="12" hidden="1">{"TAB1",#N/A,TRUE,"GENERAL";"TAB2",#N/A,TRUE,"GENERAL";"TAB3",#N/A,TRUE,"GENERAL";"TAB4",#N/A,TRUE,"GENERAL";"TAB5",#N/A,TRUE,"GENERAL"}</definedName>
    <definedName name="___ur7" localSheetId="13" hidden="1">{"TAB1",#N/A,TRUE,"GENERAL";"TAB2",#N/A,TRUE,"GENERAL";"TAB3",#N/A,TRUE,"GENERAL";"TAB4",#N/A,TRUE,"GENERAL";"TAB5",#N/A,TRUE,"GENERAL"}</definedName>
    <definedName name="___ur7" localSheetId="14" hidden="1">{"TAB1",#N/A,TRUE,"GENERAL";"TAB2",#N/A,TRUE,"GENERAL";"TAB3",#N/A,TRUE,"GENERAL";"TAB4",#N/A,TRUE,"GENERAL";"TAB5",#N/A,TRUE,"GENERAL"}</definedName>
    <definedName name="___ur7" localSheetId="5" hidden="1">{"TAB1",#N/A,TRUE,"GENERAL";"TAB2",#N/A,TRUE,"GENERAL";"TAB3",#N/A,TRUE,"GENERAL";"TAB4",#N/A,TRUE,"GENERAL";"TAB5",#N/A,TRUE,"GENERAL"}</definedName>
    <definedName name="___ur7" localSheetId="6" hidden="1">{"TAB1",#N/A,TRUE,"GENERAL";"TAB2",#N/A,TRUE,"GENERAL";"TAB3",#N/A,TRUE,"GENERAL";"TAB4",#N/A,TRUE,"GENERAL";"TAB5",#N/A,TRUE,"GENERAL"}</definedName>
    <definedName name="___ur7" localSheetId="7" hidden="1">{"TAB1",#N/A,TRUE,"GENERAL";"TAB2",#N/A,TRUE,"GENERAL";"TAB3",#N/A,TRUE,"GENERAL";"TAB4",#N/A,TRUE,"GENERAL";"TAB5",#N/A,TRUE,"GENERAL"}</definedName>
    <definedName name="___ur7" localSheetId="8" hidden="1">{"TAB1",#N/A,TRUE,"GENERAL";"TAB2",#N/A,TRUE,"GENERAL";"TAB3",#N/A,TRUE,"GENERAL";"TAB4",#N/A,TRUE,"GENERAL";"TAB5",#N/A,TRUE,"GENERAL"}</definedName>
    <definedName name="___ur7" localSheetId="31" hidden="1">{"TAB1",#N/A,TRUE,"GENERAL";"TAB2",#N/A,TRUE,"GENERAL";"TAB3",#N/A,TRUE,"GENERAL";"TAB4",#N/A,TRUE,"GENERAL";"TAB5",#N/A,TRUE,"GENERAL"}</definedName>
    <definedName name="___ur7" localSheetId="30" hidden="1">{"TAB1",#N/A,TRUE,"GENERAL";"TAB2",#N/A,TRUE,"GENERAL";"TAB3",#N/A,TRUE,"GENERAL";"TAB4",#N/A,TRUE,"GENERAL";"TAB5",#N/A,TRUE,"GENERAL"}</definedName>
    <definedName name="___ur7" localSheetId="15" hidden="1">{"TAB1",#N/A,TRUE,"GENERAL";"TAB2",#N/A,TRUE,"GENERAL";"TAB3",#N/A,TRUE,"GENERAL";"TAB4",#N/A,TRUE,"GENERAL";"TAB5",#N/A,TRUE,"GENERAL"}</definedName>
    <definedName name="___ur7" hidden="1">{"TAB1",#N/A,TRUE,"GENERAL";"TAB2",#N/A,TRUE,"GENERAL";"TAB3",#N/A,TRUE,"GENERAL";"TAB4",#N/A,TRUE,"GENERAL";"TAB5",#N/A,TRUE,"GENERAL"}</definedName>
    <definedName name="___v2" localSheetId="32" hidden="1">{"via1",#N/A,TRUE,"general";"via2",#N/A,TRUE,"general";"via3",#N/A,TRUE,"general"}</definedName>
    <definedName name="___v2" localSheetId="3" hidden="1">{"via1",#N/A,TRUE,"general";"via2",#N/A,TRUE,"general";"via3",#N/A,TRUE,"general"}</definedName>
    <definedName name="___v2" localSheetId="26" hidden="1">{"via1",#N/A,TRUE,"general";"via2",#N/A,TRUE,"general";"via3",#N/A,TRUE,"general"}</definedName>
    <definedName name="___v2" localSheetId="24" hidden="1">{"via1",#N/A,TRUE,"general";"via2",#N/A,TRUE,"general";"via3",#N/A,TRUE,"general"}</definedName>
    <definedName name="___v2" localSheetId="10" hidden="1">{"via1",#N/A,TRUE,"general";"via2",#N/A,TRUE,"general";"via3",#N/A,TRUE,"general"}</definedName>
    <definedName name="___v2" localSheetId="4" hidden="1">{"via1",#N/A,TRUE,"general";"via2",#N/A,TRUE,"general";"via3",#N/A,TRUE,"general"}</definedName>
    <definedName name="___v2" localSheetId="38" hidden="1">{"via1",#N/A,TRUE,"general";"via2",#N/A,TRUE,"general";"via3",#N/A,TRUE,"general"}</definedName>
    <definedName name="___v2" localSheetId="37" hidden="1">{"via1",#N/A,TRUE,"general";"via2",#N/A,TRUE,"general";"via3",#N/A,TRUE,"general"}</definedName>
    <definedName name="___v2" localSheetId="23" hidden="1">{"via1",#N/A,TRUE,"general";"via2",#N/A,TRUE,"general";"via3",#N/A,TRUE,"general"}</definedName>
    <definedName name="___v2" localSheetId="16" hidden="1">{"via1",#N/A,TRUE,"general";"via2",#N/A,TRUE,"general";"via3",#N/A,TRUE,"general"}</definedName>
    <definedName name="___v2" localSheetId="27" hidden="1">{"via1",#N/A,TRUE,"general";"via2",#N/A,TRUE,"general";"via3",#N/A,TRUE,"general"}</definedName>
    <definedName name="___v2" localSheetId="18" hidden="1">{"via1",#N/A,TRUE,"general";"via2",#N/A,TRUE,"general";"via3",#N/A,TRUE,"general"}</definedName>
    <definedName name="___v2" localSheetId="17" hidden="1">{"via1",#N/A,TRUE,"general";"via2",#N/A,TRUE,"general";"via3",#N/A,TRUE,"general"}</definedName>
    <definedName name="___v2" localSheetId="25" hidden="1">{"via1",#N/A,TRUE,"general";"via2",#N/A,TRUE,"general";"via3",#N/A,TRUE,"general"}</definedName>
    <definedName name="___v2" localSheetId="49" hidden="1">{"via1",#N/A,TRUE,"general";"via2",#N/A,TRUE,"general";"via3",#N/A,TRUE,"general"}</definedName>
    <definedName name="___v2" localSheetId="34" hidden="1">{"via1",#N/A,TRUE,"general";"via2",#N/A,TRUE,"general";"via3",#N/A,TRUE,"general"}</definedName>
    <definedName name="___v2" localSheetId="12" hidden="1">{"via1",#N/A,TRUE,"general";"via2",#N/A,TRUE,"general";"via3",#N/A,TRUE,"general"}</definedName>
    <definedName name="___v2" localSheetId="13" hidden="1">{"via1",#N/A,TRUE,"general";"via2",#N/A,TRUE,"general";"via3",#N/A,TRUE,"general"}</definedName>
    <definedName name="___v2" localSheetId="14" hidden="1">{"via1",#N/A,TRUE,"general";"via2",#N/A,TRUE,"general";"via3",#N/A,TRUE,"general"}</definedName>
    <definedName name="___v2" localSheetId="5" hidden="1">{"via1",#N/A,TRUE,"general";"via2",#N/A,TRUE,"general";"via3",#N/A,TRUE,"general"}</definedName>
    <definedName name="___v2" localSheetId="6" hidden="1">{"via1",#N/A,TRUE,"general";"via2",#N/A,TRUE,"general";"via3",#N/A,TRUE,"general"}</definedName>
    <definedName name="___v2" localSheetId="7" hidden="1">{"via1",#N/A,TRUE,"general";"via2",#N/A,TRUE,"general";"via3",#N/A,TRUE,"general"}</definedName>
    <definedName name="___v2" localSheetId="8" hidden="1">{"via1",#N/A,TRUE,"general";"via2",#N/A,TRUE,"general";"via3",#N/A,TRUE,"general"}</definedName>
    <definedName name="___v2" localSheetId="31" hidden="1">{"via1",#N/A,TRUE,"general";"via2",#N/A,TRUE,"general";"via3",#N/A,TRUE,"general"}</definedName>
    <definedName name="___v2" localSheetId="30" hidden="1">{"via1",#N/A,TRUE,"general";"via2",#N/A,TRUE,"general";"via3",#N/A,TRUE,"general"}</definedName>
    <definedName name="___v2" localSheetId="15" hidden="1">{"via1",#N/A,TRUE,"general";"via2",#N/A,TRUE,"general";"via3",#N/A,TRUE,"general"}</definedName>
    <definedName name="___v2" hidden="1">{"via1",#N/A,TRUE,"general";"via2",#N/A,TRUE,"general";"via3",#N/A,TRUE,"general"}</definedName>
    <definedName name="___v3" localSheetId="32" hidden="1">{"TAB1",#N/A,TRUE,"GENERAL";"TAB2",#N/A,TRUE,"GENERAL";"TAB3",#N/A,TRUE,"GENERAL";"TAB4",#N/A,TRUE,"GENERAL";"TAB5",#N/A,TRUE,"GENERAL"}</definedName>
    <definedName name="___v3" localSheetId="3" hidden="1">{"TAB1",#N/A,TRUE,"GENERAL";"TAB2",#N/A,TRUE,"GENERAL";"TAB3",#N/A,TRUE,"GENERAL";"TAB4",#N/A,TRUE,"GENERAL";"TAB5",#N/A,TRUE,"GENERAL"}</definedName>
    <definedName name="___v3" localSheetId="26" hidden="1">{"TAB1",#N/A,TRUE,"GENERAL";"TAB2",#N/A,TRUE,"GENERAL";"TAB3",#N/A,TRUE,"GENERAL";"TAB4",#N/A,TRUE,"GENERAL";"TAB5",#N/A,TRUE,"GENERAL"}</definedName>
    <definedName name="___v3" localSheetId="24" hidden="1">{"TAB1",#N/A,TRUE,"GENERAL";"TAB2",#N/A,TRUE,"GENERAL";"TAB3",#N/A,TRUE,"GENERAL";"TAB4",#N/A,TRUE,"GENERAL";"TAB5",#N/A,TRUE,"GENERAL"}</definedName>
    <definedName name="___v3" localSheetId="10" hidden="1">{"TAB1",#N/A,TRUE,"GENERAL";"TAB2",#N/A,TRUE,"GENERAL";"TAB3",#N/A,TRUE,"GENERAL";"TAB4",#N/A,TRUE,"GENERAL";"TAB5",#N/A,TRUE,"GENERAL"}</definedName>
    <definedName name="___v3" localSheetId="4" hidden="1">{"TAB1",#N/A,TRUE,"GENERAL";"TAB2",#N/A,TRUE,"GENERAL";"TAB3",#N/A,TRUE,"GENERAL";"TAB4",#N/A,TRUE,"GENERAL";"TAB5",#N/A,TRUE,"GENERAL"}</definedName>
    <definedName name="___v3" localSheetId="38" hidden="1">{"TAB1",#N/A,TRUE,"GENERAL";"TAB2",#N/A,TRUE,"GENERAL";"TAB3",#N/A,TRUE,"GENERAL";"TAB4",#N/A,TRUE,"GENERAL";"TAB5",#N/A,TRUE,"GENERAL"}</definedName>
    <definedName name="___v3" localSheetId="37" hidden="1">{"TAB1",#N/A,TRUE,"GENERAL";"TAB2",#N/A,TRUE,"GENERAL";"TAB3",#N/A,TRUE,"GENERAL";"TAB4",#N/A,TRUE,"GENERAL";"TAB5",#N/A,TRUE,"GENERAL"}</definedName>
    <definedName name="___v3" localSheetId="23" hidden="1">{"TAB1",#N/A,TRUE,"GENERAL";"TAB2",#N/A,TRUE,"GENERAL";"TAB3",#N/A,TRUE,"GENERAL";"TAB4",#N/A,TRUE,"GENERAL";"TAB5",#N/A,TRUE,"GENERAL"}</definedName>
    <definedName name="___v3" localSheetId="16" hidden="1">{"TAB1",#N/A,TRUE,"GENERAL";"TAB2",#N/A,TRUE,"GENERAL";"TAB3",#N/A,TRUE,"GENERAL";"TAB4",#N/A,TRUE,"GENERAL";"TAB5",#N/A,TRUE,"GENERAL"}</definedName>
    <definedName name="___v3" localSheetId="27" hidden="1">{"TAB1",#N/A,TRUE,"GENERAL";"TAB2",#N/A,TRUE,"GENERAL";"TAB3",#N/A,TRUE,"GENERAL";"TAB4",#N/A,TRUE,"GENERAL";"TAB5",#N/A,TRUE,"GENERAL"}</definedName>
    <definedName name="___v3" localSheetId="18" hidden="1">{"TAB1",#N/A,TRUE,"GENERAL";"TAB2",#N/A,TRUE,"GENERAL";"TAB3",#N/A,TRUE,"GENERAL";"TAB4",#N/A,TRUE,"GENERAL";"TAB5",#N/A,TRUE,"GENERAL"}</definedName>
    <definedName name="___v3" localSheetId="17" hidden="1">{"TAB1",#N/A,TRUE,"GENERAL";"TAB2",#N/A,TRUE,"GENERAL";"TAB3",#N/A,TRUE,"GENERAL";"TAB4",#N/A,TRUE,"GENERAL";"TAB5",#N/A,TRUE,"GENERAL"}</definedName>
    <definedName name="___v3" localSheetId="25" hidden="1">{"TAB1",#N/A,TRUE,"GENERAL";"TAB2",#N/A,TRUE,"GENERAL";"TAB3",#N/A,TRUE,"GENERAL";"TAB4",#N/A,TRUE,"GENERAL";"TAB5",#N/A,TRUE,"GENERAL"}</definedName>
    <definedName name="___v3" localSheetId="49" hidden="1">{"TAB1",#N/A,TRUE,"GENERAL";"TAB2",#N/A,TRUE,"GENERAL";"TAB3",#N/A,TRUE,"GENERAL";"TAB4",#N/A,TRUE,"GENERAL";"TAB5",#N/A,TRUE,"GENERAL"}</definedName>
    <definedName name="___v3" localSheetId="34" hidden="1">{"TAB1",#N/A,TRUE,"GENERAL";"TAB2",#N/A,TRUE,"GENERAL";"TAB3",#N/A,TRUE,"GENERAL";"TAB4",#N/A,TRUE,"GENERAL";"TAB5",#N/A,TRUE,"GENERAL"}</definedName>
    <definedName name="___v3" localSheetId="12" hidden="1">{"TAB1",#N/A,TRUE,"GENERAL";"TAB2",#N/A,TRUE,"GENERAL";"TAB3",#N/A,TRUE,"GENERAL";"TAB4",#N/A,TRUE,"GENERAL";"TAB5",#N/A,TRUE,"GENERAL"}</definedName>
    <definedName name="___v3" localSheetId="13" hidden="1">{"TAB1",#N/A,TRUE,"GENERAL";"TAB2",#N/A,TRUE,"GENERAL";"TAB3",#N/A,TRUE,"GENERAL";"TAB4",#N/A,TRUE,"GENERAL";"TAB5",#N/A,TRUE,"GENERAL"}</definedName>
    <definedName name="___v3" localSheetId="14" hidden="1">{"TAB1",#N/A,TRUE,"GENERAL";"TAB2",#N/A,TRUE,"GENERAL";"TAB3",#N/A,TRUE,"GENERAL";"TAB4",#N/A,TRUE,"GENERAL";"TAB5",#N/A,TRUE,"GENERAL"}</definedName>
    <definedName name="___v3" localSheetId="5" hidden="1">{"TAB1",#N/A,TRUE,"GENERAL";"TAB2",#N/A,TRUE,"GENERAL";"TAB3",#N/A,TRUE,"GENERAL";"TAB4",#N/A,TRUE,"GENERAL";"TAB5",#N/A,TRUE,"GENERAL"}</definedName>
    <definedName name="___v3" localSheetId="6" hidden="1">{"TAB1",#N/A,TRUE,"GENERAL";"TAB2",#N/A,TRUE,"GENERAL";"TAB3",#N/A,TRUE,"GENERAL";"TAB4",#N/A,TRUE,"GENERAL";"TAB5",#N/A,TRUE,"GENERAL"}</definedName>
    <definedName name="___v3" localSheetId="7" hidden="1">{"TAB1",#N/A,TRUE,"GENERAL";"TAB2",#N/A,TRUE,"GENERAL";"TAB3",#N/A,TRUE,"GENERAL";"TAB4",#N/A,TRUE,"GENERAL";"TAB5",#N/A,TRUE,"GENERAL"}</definedName>
    <definedName name="___v3" localSheetId="8" hidden="1">{"TAB1",#N/A,TRUE,"GENERAL";"TAB2",#N/A,TRUE,"GENERAL";"TAB3",#N/A,TRUE,"GENERAL";"TAB4",#N/A,TRUE,"GENERAL";"TAB5",#N/A,TRUE,"GENERAL"}</definedName>
    <definedName name="___v3" localSheetId="31" hidden="1">{"TAB1",#N/A,TRUE,"GENERAL";"TAB2",#N/A,TRUE,"GENERAL";"TAB3",#N/A,TRUE,"GENERAL";"TAB4",#N/A,TRUE,"GENERAL";"TAB5",#N/A,TRUE,"GENERAL"}</definedName>
    <definedName name="___v3" localSheetId="30" hidden="1">{"TAB1",#N/A,TRUE,"GENERAL";"TAB2",#N/A,TRUE,"GENERAL";"TAB3",#N/A,TRUE,"GENERAL";"TAB4",#N/A,TRUE,"GENERAL";"TAB5",#N/A,TRUE,"GENERAL"}</definedName>
    <definedName name="___v3" localSheetId="15" hidden="1">{"TAB1",#N/A,TRUE,"GENERAL";"TAB2",#N/A,TRUE,"GENERAL";"TAB3",#N/A,TRUE,"GENERAL";"TAB4",#N/A,TRUE,"GENERAL";"TAB5",#N/A,TRUE,"GENERAL"}</definedName>
    <definedName name="___v3" hidden="1">{"TAB1",#N/A,TRUE,"GENERAL";"TAB2",#N/A,TRUE,"GENERAL";"TAB3",#N/A,TRUE,"GENERAL";"TAB4",#N/A,TRUE,"GENERAL";"TAB5",#N/A,TRUE,"GENERAL"}</definedName>
    <definedName name="___v4" localSheetId="32" hidden="1">{"TAB1",#N/A,TRUE,"GENERAL";"TAB2",#N/A,TRUE,"GENERAL";"TAB3",#N/A,TRUE,"GENERAL";"TAB4",#N/A,TRUE,"GENERAL";"TAB5",#N/A,TRUE,"GENERAL"}</definedName>
    <definedName name="___v4" localSheetId="3" hidden="1">{"TAB1",#N/A,TRUE,"GENERAL";"TAB2",#N/A,TRUE,"GENERAL";"TAB3",#N/A,TRUE,"GENERAL";"TAB4",#N/A,TRUE,"GENERAL";"TAB5",#N/A,TRUE,"GENERAL"}</definedName>
    <definedName name="___v4" localSheetId="26" hidden="1">{"TAB1",#N/A,TRUE,"GENERAL";"TAB2",#N/A,TRUE,"GENERAL";"TAB3",#N/A,TRUE,"GENERAL";"TAB4",#N/A,TRUE,"GENERAL";"TAB5",#N/A,TRUE,"GENERAL"}</definedName>
    <definedName name="___v4" localSheetId="24" hidden="1">{"TAB1",#N/A,TRUE,"GENERAL";"TAB2",#N/A,TRUE,"GENERAL";"TAB3",#N/A,TRUE,"GENERAL";"TAB4",#N/A,TRUE,"GENERAL";"TAB5",#N/A,TRUE,"GENERAL"}</definedName>
    <definedName name="___v4" localSheetId="10" hidden="1">{"TAB1",#N/A,TRUE,"GENERAL";"TAB2",#N/A,TRUE,"GENERAL";"TAB3",#N/A,TRUE,"GENERAL";"TAB4",#N/A,TRUE,"GENERAL";"TAB5",#N/A,TRUE,"GENERAL"}</definedName>
    <definedName name="___v4" localSheetId="4" hidden="1">{"TAB1",#N/A,TRUE,"GENERAL";"TAB2",#N/A,TRUE,"GENERAL";"TAB3",#N/A,TRUE,"GENERAL";"TAB4",#N/A,TRUE,"GENERAL";"TAB5",#N/A,TRUE,"GENERAL"}</definedName>
    <definedName name="___v4" localSheetId="38" hidden="1">{"TAB1",#N/A,TRUE,"GENERAL";"TAB2",#N/A,TRUE,"GENERAL";"TAB3",#N/A,TRUE,"GENERAL";"TAB4",#N/A,TRUE,"GENERAL";"TAB5",#N/A,TRUE,"GENERAL"}</definedName>
    <definedName name="___v4" localSheetId="37" hidden="1">{"TAB1",#N/A,TRUE,"GENERAL";"TAB2",#N/A,TRUE,"GENERAL";"TAB3",#N/A,TRUE,"GENERAL";"TAB4",#N/A,TRUE,"GENERAL";"TAB5",#N/A,TRUE,"GENERAL"}</definedName>
    <definedName name="___v4" localSheetId="23" hidden="1">{"TAB1",#N/A,TRUE,"GENERAL";"TAB2",#N/A,TRUE,"GENERAL";"TAB3",#N/A,TRUE,"GENERAL";"TAB4",#N/A,TRUE,"GENERAL";"TAB5",#N/A,TRUE,"GENERAL"}</definedName>
    <definedName name="___v4" localSheetId="16" hidden="1">{"TAB1",#N/A,TRUE,"GENERAL";"TAB2",#N/A,TRUE,"GENERAL";"TAB3",#N/A,TRUE,"GENERAL";"TAB4",#N/A,TRUE,"GENERAL";"TAB5",#N/A,TRUE,"GENERAL"}</definedName>
    <definedName name="___v4" localSheetId="27" hidden="1">{"TAB1",#N/A,TRUE,"GENERAL";"TAB2",#N/A,TRUE,"GENERAL";"TAB3",#N/A,TRUE,"GENERAL";"TAB4",#N/A,TRUE,"GENERAL";"TAB5",#N/A,TRUE,"GENERAL"}</definedName>
    <definedName name="___v4" localSheetId="18" hidden="1">{"TAB1",#N/A,TRUE,"GENERAL";"TAB2",#N/A,TRUE,"GENERAL";"TAB3",#N/A,TRUE,"GENERAL";"TAB4",#N/A,TRUE,"GENERAL";"TAB5",#N/A,TRUE,"GENERAL"}</definedName>
    <definedName name="___v4" localSheetId="17" hidden="1">{"TAB1",#N/A,TRUE,"GENERAL";"TAB2",#N/A,TRUE,"GENERAL";"TAB3",#N/A,TRUE,"GENERAL";"TAB4",#N/A,TRUE,"GENERAL";"TAB5",#N/A,TRUE,"GENERAL"}</definedName>
    <definedName name="___v4" localSheetId="25" hidden="1">{"TAB1",#N/A,TRUE,"GENERAL";"TAB2",#N/A,TRUE,"GENERAL";"TAB3",#N/A,TRUE,"GENERAL";"TAB4",#N/A,TRUE,"GENERAL";"TAB5",#N/A,TRUE,"GENERAL"}</definedName>
    <definedName name="___v4" localSheetId="49" hidden="1">{"TAB1",#N/A,TRUE,"GENERAL";"TAB2",#N/A,TRUE,"GENERAL";"TAB3",#N/A,TRUE,"GENERAL";"TAB4",#N/A,TRUE,"GENERAL";"TAB5",#N/A,TRUE,"GENERAL"}</definedName>
    <definedName name="___v4" localSheetId="34" hidden="1">{"TAB1",#N/A,TRUE,"GENERAL";"TAB2",#N/A,TRUE,"GENERAL";"TAB3",#N/A,TRUE,"GENERAL";"TAB4",#N/A,TRUE,"GENERAL";"TAB5",#N/A,TRUE,"GENERAL"}</definedName>
    <definedName name="___v4" localSheetId="12" hidden="1">{"TAB1",#N/A,TRUE,"GENERAL";"TAB2",#N/A,TRUE,"GENERAL";"TAB3",#N/A,TRUE,"GENERAL";"TAB4",#N/A,TRUE,"GENERAL";"TAB5",#N/A,TRUE,"GENERAL"}</definedName>
    <definedName name="___v4" localSheetId="13" hidden="1">{"TAB1",#N/A,TRUE,"GENERAL";"TAB2",#N/A,TRUE,"GENERAL";"TAB3",#N/A,TRUE,"GENERAL";"TAB4",#N/A,TRUE,"GENERAL";"TAB5",#N/A,TRUE,"GENERAL"}</definedName>
    <definedName name="___v4" localSheetId="14" hidden="1">{"TAB1",#N/A,TRUE,"GENERAL";"TAB2",#N/A,TRUE,"GENERAL";"TAB3",#N/A,TRUE,"GENERAL";"TAB4",#N/A,TRUE,"GENERAL";"TAB5",#N/A,TRUE,"GENERAL"}</definedName>
    <definedName name="___v4" localSheetId="5" hidden="1">{"TAB1",#N/A,TRUE,"GENERAL";"TAB2",#N/A,TRUE,"GENERAL";"TAB3",#N/A,TRUE,"GENERAL";"TAB4",#N/A,TRUE,"GENERAL";"TAB5",#N/A,TRUE,"GENERAL"}</definedName>
    <definedName name="___v4" localSheetId="6" hidden="1">{"TAB1",#N/A,TRUE,"GENERAL";"TAB2",#N/A,TRUE,"GENERAL";"TAB3",#N/A,TRUE,"GENERAL";"TAB4",#N/A,TRUE,"GENERAL";"TAB5",#N/A,TRUE,"GENERAL"}</definedName>
    <definedName name="___v4" localSheetId="7" hidden="1">{"TAB1",#N/A,TRUE,"GENERAL";"TAB2",#N/A,TRUE,"GENERAL";"TAB3",#N/A,TRUE,"GENERAL";"TAB4",#N/A,TRUE,"GENERAL";"TAB5",#N/A,TRUE,"GENERAL"}</definedName>
    <definedName name="___v4" localSheetId="8" hidden="1">{"TAB1",#N/A,TRUE,"GENERAL";"TAB2",#N/A,TRUE,"GENERAL";"TAB3",#N/A,TRUE,"GENERAL";"TAB4",#N/A,TRUE,"GENERAL";"TAB5",#N/A,TRUE,"GENERAL"}</definedName>
    <definedName name="___v4" localSheetId="31" hidden="1">{"TAB1",#N/A,TRUE,"GENERAL";"TAB2",#N/A,TRUE,"GENERAL";"TAB3",#N/A,TRUE,"GENERAL";"TAB4",#N/A,TRUE,"GENERAL";"TAB5",#N/A,TRUE,"GENERAL"}</definedName>
    <definedName name="___v4" localSheetId="30" hidden="1">{"TAB1",#N/A,TRUE,"GENERAL";"TAB2",#N/A,TRUE,"GENERAL";"TAB3",#N/A,TRUE,"GENERAL";"TAB4",#N/A,TRUE,"GENERAL";"TAB5",#N/A,TRUE,"GENERAL"}</definedName>
    <definedName name="___v4" localSheetId="15" hidden="1">{"TAB1",#N/A,TRUE,"GENERAL";"TAB2",#N/A,TRUE,"GENERAL";"TAB3",#N/A,TRUE,"GENERAL";"TAB4",#N/A,TRUE,"GENERAL";"TAB5",#N/A,TRUE,"GENERAL"}</definedName>
    <definedName name="___v4" hidden="1">{"TAB1",#N/A,TRUE,"GENERAL";"TAB2",#N/A,TRUE,"GENERAL";"TAB3",#N/A,TRUE,"GENERAL";"TAB4",#N/A,TRUE,"GENERAL";"TAB5",#N/A,TRUE,"GENERAL"}</definedName>
    <definedName name="___v5" localSheetId="32" hidden="1">{"TAB1",#N/A,TRUE,"GENERAL";"TAB2",#N/A,TRUE,"GENERAL";"TAB3",#N/A,TRUE,"GENERAL";"TAB4",#N/A,TRUE,"GENERAL";"TAB5",#N/A,TRUE,"GENERAL"}</definedName>
    <definedName name="___v5" localSheetId="3" hidden="1">{"TAB1",#N/A,TRUE,"GENERAL";"TAB2",#N/A,TRUE,"GENERAL";"TAB3",#N/A,TRUE,"GENERAL";"TAB4",#N/A,TRUE,"GENERAL";"TAB5",#N/A,TRUE,"GENERAL"}</definedName>
    <definedName name="___v5" localSheetId="26" hidden="1">{"TAB1",#N/A,TRUE,"GENERAL";"TAB2",#N/A,TRUE,"GENERAL";"TAB3",#N/A,TRUE,"GENERAL";"TAB4",#N/A,TRUE,"GENERAL";"TAB5",#N/A,TRUE,"GENERAL"}</definedName>
    <definedName name="___v5" localSheetId="24" hidden="1">{"TAB1",#N/A,TRUE,"GENERAL";"TAB2",#N/A,TRUE,"GENERAL";"TAB3",#N/A,TRUE,"GENERAL";"TAB4",#N/A,TRUE,"GENERAL";"TAB5",#N/A,TRUE,"GENERAL"}</definedName>
    <definedName name="___v5" localSheetId="10" hidden="1">{"TAB1",#N/A,TRUE,"GENERAL";"TAB2",#N/A,TRUE,"GENERAL";"TAB3",#N/A,TRUE,"GENERAL";"TAB4",#N/A,TRUE,"GENERAL";"TAB5",#N/A,TRUE,"GENERAL"}</definedName>
    <definedName name="___v5" localSheetId="4" hidden="1">{"TAB1",#N/A,TRUE,"GENERAL";"TAB2",#N/A,TRUE,"GENERAL";"TAB3",#N/A,TRUE,"GENERAL";"TAB4",#N/A,TRUE,"GENERAL";"TAB5",#N/A,TRUE,"GENERAL"}</definedName>
    <definedName name="___v5" localSheetId="38" hidden="1">{"TAB1",#N/A,TRUE,"GENERAL";"TAB2",#N/A,TRUE,"GENERAL";"TAB3",#N/A,TRUE,"GENERAL";"TAB4",#N/A,TRUE,"GENERAL";"TAB5",#N/A,TRUE,"GENERAL"}</definedName>
    <definedName name="___v5" localSheetId="37" hidden="1">{"TAB1",#N/A,TRUE,"GENERAL";"TAB2",#N/A,TRUE,"GENERAL";"TAB3",#N/A,TRUE,"GENERAL";"TAB4",#N/A,TRUE,"GENERAL";"TAB5",#N/A,TRUE,"GENERAL"}</definedName>
    <definedName name="___v5" localSheetId="23" hidden="1">{"TAB1",#N/A,TRUE,"GENERAL";"TAB2",#N/A,TRUE,"GENERAL";"TAB3",#N/A,TRUE,"GENERAL";"TAB4",#N/A,TRUE,"GENERAL";"TAB5",#N/A,TRUE,"GENERAL"}</definedName>
    <definedName name="___v5" localSheetId="16" hidden="1">{"TAB1",#N/A,TRUE,"GENERAL";"TAB2",#N/A,TRUE,"GENERAL";"TAB3",#N/A,TRUE,"GENERAL";"TAB4",#N/A,TRUE,"GENERAL";"TAB5",#N/A,TRUE,"GENERAL"}</definedName>
    <definedName name="___v5" localSheetId="27" hidden="1">{"TAB1",#N/A,TRUE,"GENERAL";"TAB2",#N/A,TRUE,"GENERAL";"TAB3",#N/A,TRUE,"GENERAL";"TAB4",#N/A,TRUE,"GENERAL";"TAB5",#N/A,TRUE,"GENERAL"}</definedName>
    <definedName name="___v5" localSheetId="18" hidden="1">{"TAB1",#N/A,TRUE,"GENERAL";"TAB2",#N/A,TRUE,"GENERAL";"TAB3",#N/A,TRUE,"GENERAL";"TAB4",#N/A,TRUE,"GENERAL";"TAB5",#N/A,TRUE,"GENERAL"}</definedName>
    <definedName name="___v5" localSheetId="17" hidden="1">{"TAB1",#N/A,TRUE,"GENERAL";"TAB2",#N/A,TRUE,"GENERAL";"TAB3",#N/A,TRUE,"GENERAL";"TAB4",#N/A,TRUE,"GENERAL";"TAB5",#N/A,TRUE,"GENERAL"}</definedName>
    <definedName name="___v5" localSheetId="25" hidden="1">{"TAB1",#N/A,TRUE,"GENERAL";"TAB2",#N/A,TRUE,"GENERAL";"TAB3",#N/A,TRUE,"GENERAL";"TAB4",#N/A,TRUE,"GENERAL";"TAB5",#N/A,TRUE,"GENERAL"}</definedName>
    <definedName name="___v5" localSheetId="49" hidden="1">{"TAB1",#N/A,TRUE,"GENERAL";"TAB2",#N/A,TRUE,"GENERAL";"TAB3",#N/A,TRUE,"GENERAL";"TAB4",#N/A,TRUE,"GENERAL";"TAB5",#N/A,TRUE,"GENERAL"}</definedName>
    <definedName name="___v5" localSheetId="34" hidden="1">{"TAB1",#N/A,TRUE,"GENERAL";"TAB2",#N/A,TRUE,"GENERAL";"TAB3",#N/A,TRUE,"GENERAL";"TAB4",#N/A,TRUE,"GENERAL";"TAB5",#N/A,TRUE,"GENERAL"}</definedName>
    <definedName name="___v5" localSheetId="12" hidden="1">{"TAB1",#N/A,TRUE,"GENERAL";"TAB2",#N/A,TRUE,"GENERAL";"TAB3",#N/A,TRUE,"GENERAL";"TAB4",#N/A,TRUE,"GENERAL";"TAB5",#N/A,TRUE,"GENERAL"}</definedName>
    <definedName name="___v5" localSheetId="13" hidden="1">{"TAB1",#N/A,TRUE,"GENERAL";"TAB2",#N/A,TRUE,"GENERAL";"TAB3",#N/A,TRUE,"GENERAL";"TAB4",#N/A,TRUE,"GENERAL";"TAB5",#N/A,TRUE,"GENERAL"}</definedName>
    <definedName name="___v5" localSheetId="14" hidden="1">{"TAB1",#N/A,TRUE,"GENERAL";"TAB2",#N/A,TRUE,"GENERAL";"TAB3",#N/A,TRUE,"GENERAL";"TAB4",#N/A,TRUE,"GENERAL";"TAB5",#N/A,TRUE,"GENERAL"}</definedName>
    <definedName name="___v5" localSheetId="5" hidden="1">{"TAB1",#N/A,TRUE,"GENERAL";"TAB2",#N/A,TRUE,"GENERAL";"TAB3",#N/A,TRUE,"GENERAL";"TAB4",#N/A,TRUE,"GENERAL";"TAB5",#N/A,TRUE,"GENERAL"}</definedName>
    <definedName name="___v5" localSheetId="6" hidden="1">{"TAB1",#N/A,TRUE,"GENERAL";"TAB2",#N/A,TRUE,"GENERAL";"TAB3",#N/A,TRUE,"GENERAL";"TAB4",#N/A,TRUE,"GENERAL";"TAB5",#N/A,TRUE,"GENERAL"}</definedName>
    <definedName name="___v5" localSheetId="7" hidden="1">{"TAB1",#N/A,TRUE,"GENERAL";"TAB2",#N/A,TRUE,"GENERAL";"TAB3",#N/A,TRUE,"GENERAL";"TAB4",#N/A,TRUE,"GENERAL";"TAB5",#N/A,TRUE,"GENERAL"}</definedName>
    <definedName name="___v5" localSheetId="8" hidden="1">{"TAB1",#N/A,TRUE,"GENERAL";"TAB2",#N/A,TRUE,"GENERAL";"TAB3",#N/A,TRUE,"GENERAL";"TAB4",#N/A,TRUE,"GENERAL";"TAB5",#N/A,TRUE,"GENERAL"}</definedName>
    <definedName name="___v5" localSheetId="31" hidden="1">{"TAB1",#N/A,TRUE,"GENERAL";"TAB2",#N/A,TRUE,"GENERAL";"TAB3",#N/A,TRUE,"GENERAL";"TAB4",#N/A,TRUE,"GENERAL";"TAB5",#N/A,TRUE,"GENERAL"}</definedName>
    <definedName name="___v5" localSheetId="30" hidden="1">{"TAB1",#N/A,TRUE,"GENERAL";"TAB2",#N/A,TRUE,"GENERAL";"TAB3",#N/A,TRUE,"GENERAL";"TAB4",#N/A,TRUE,"GENERAL";"TAB5",#N/A,TRUE,"GENERAL"}</definedName>
    <definedName name="___v5" localSheetId="15" hidden="1">{"TAB1",#N/A,TRUE,"GENERAL";"TAB2",#N/A,TRUE,"GENERAL";"TAB3",#N/A,TRUE,"GENERAL";"TAB4",#N/A,TRUE,"GENERAL";"TAB5",#N/A,TRUE,"GENERAL"}</definedName>
    <definedName name="___v5" hidden="1">{"TAB1",#N/A,TRUE,"GENERAL";"TAB2",#N/A,TRUE,"GENERAL";"TAB3",#N/A,TRUE,"GENERAL";"TAB4",#N/A,TRUE,"GENERAL";"TAB5",#N/A,TRUE,"GENERAL"}</definedName>
    <definedName name="___v6" localSheetId="32" hidden="1">{"TAB1",#N/A,TRUE,"GENERAL";"TAB2",#N/A,TRUE,"GENERAL";"TAB3",#N/A,TRUE,"GENERAL";"TAB4",#N/A,TRUE,"GENERAL";"TAB5",#N/A,TRUE,"GENERAL"}</definedName>
    <definedName name="___v6" localSheetId="3" hidden="1">{"TAB1",#N/A,TRUE,"GENERAL";"TAB2",#N/A,TRUE,"GENERAL";"TAB3",#N/A,TRUE,"GENERAL";"TAB4",#N/A,TRUE,"GENERAL";"TAB5",#N/A,TRUE,"GENERAL"}</definedName>
    <definedName name="___v6" localSheetId="26" hidden="1">{"TAB1",#N/A,TRUE,"GENERAL";"TAB2",#N/A,TRUE,"GENERAL";"TAB3",#N/A,TRUE,"GENERAL";"TAB4",#N/A,TRUE,"GENERAL";"TAB5",#N/A,TRUE,"GENERAL"}</definedName>
    <definedName name="___v6" localSheetId="24" hidden="1">{"TAB1",#N/A,TRUE,"GENERAL";"TAB2",#N/A,TRUE,"GENERAL";"TAB3",#N/A,TRUE,"GENERAL";"TAB4",#N/A,TRUE,"GENERAL";"TAB5",#N/A,TRUE,"GENERAL"}</definedName>
    <definedName name="___v6" localSheetId="10" hidden="1">{"TAB1",#N/A,TRUE,"GENERAL";"TAB2",#N/A,TRUE,"GENERAL";"TAB3",#N/A,TRUE,"GENERAL";"TAB4",#N/A,TRUE,"GENERAL";"TAB5",#N/A,TRUE,"GENERAL"}</definedName>
    <definedName name="___v6" localSheetId="4" hidden="1">{"TAB1",#N/A,TRUE,"GENERAL";"TAB2",#N/A,TRUE,"GENERAL";"TAB3",#N/A,TRUE,"GENERAL";"TAB4",#N/A,TRUE,"GENERAL";"TAB5",#N/A,TRUE,"GENERAL"}</definedName>
    <definedName name="___v6" localSheetId="38" hidden="1">{"TAB1",#N/A,TRUE,"GENERAL";"TAB2",#N/A,TRUE,"GENERAL";"TAB3",#N/A,TRUE,"GENERAL";"TAB4",#N/A,TRUE,"GENERAL";"TAB5",#N/A,TRUE,"GENERAL"}</definedName>
    <definedName name="___v6" localSheetId="37" hidden="1">{"TAB1",#N/A,TRUE,"GENERAL";"TAB2",#N/A,TRUE,"GENERAL";"TAB3",#N/A,TRUE,"GENERAL";"TAB4",#N/A,TRUE,"GENERAL";"TAB5",#N/A,TRUE,"GENERAL"}</definedName>
    <definedName name="___v6" localSheetId="23" hidden="1">{"TAB1",#N/A,TRUE,"GENERAL";"TAB2",#N/A,TRUE,"GENERAL";"TAB3",#N/A,TRUE,"GENERAL";"TAB4",#N/A,TRUE,"GENERAL";"TAB5",#N/A,TRUE,"GENERAL"}</definedName>
    <definedName name="___v6" localSheetId="16" hidden="1">{"TAB1",#N/A,TRUE,"GENERAL";"TAB2",#N/A,TRUE,"GENERAL";"TAB3",#N/A,TRUE,"GENERAL";"TAB4",#N/A,TRUE,"GENERAL";"TAB5",#N/A,TRUE,"GENERAL"}</definedName>
    <definedName name="___v6" localSheetId="27" hidden="1">{"TAB1",#N/A,TRUE,"GENERAL";"TAB2",#N/A,TRUE,"GENERAL";"TAB3",#N/A,TRUE,"GENERAL";"TAB4",#N/A,TRUE,"GENERAL";"TAB5",#N/A,TRUE,"GENERAL"}</definedName>
    <definedName name="___v6" localSheetId="18" hidden="1">{"TAB1",#N/A,TRUE,"GENERAL";"TAB2",#N/A,TRUE,"GENERAL";"TAB3",#N/A,TRUE,"GENERAL";"TAB4",#N/A,TRUE,"GENERAL";"TAB5",#N/A,TRUE,"GENERAL"}</definedName>
    <definedName name="___v6" localSheetId="17" hidden="1">{"TAB1",#N/A,TRUE,"GENERAL";"TAB2",#N/A,TRUE,"GENERAL";"TAB3",#N/A,TRUE,"GENERAL";"TAB4",#N/A,TRUE,"GENERAL";"TAB5",#N/A,TRUE,"GENERAL"}</definedName>
    <definedName name="___v6" localSheetId="25" hidden="1">{"TAB1",#N/A,TRUE,"GENERAL";"TAB2",#N/A,TRUE,"GENERAL";"TAB3",#N/A,TRUE,"GENERAL";"TAB4",#N/A,TRUE,"GENERAL";"TAB5",#N/A,TRUE,"GENERAL"}</definedName>
    <definedName name="___v6" localSheetId="49" hidden="1">{"TAB1",#N/A,TRUE,"GENERAL";"TAB2",#N/A,TRUE,"GENERAL";"TAB3",#N/A,TRUE,"GENERAL";"TAB4",#N/A,TRUE,"GENERAL";"TAB5",#N/A,TRUE,"GENERAL"}</definedName>
    <definedName name="___v6" localSheetId="34" hidden="1">{"TAB1",#N/A,TRUE,"GENERAL";"TAB2",#N/A,TRUE,"GENERAL";"TAB3",#N/A,TRUE,"GENERAL";"TAB4",#N/A,TRUE,"GENERAL";"TAB5",#N/A,TRUE,"GENERAL"}</definedName>
    <definedName name="___v6" localSheetId="12" hidden="1">{"TAB1",#N/A,TRUE,"GENERAL";"TAB2",#N/A,TRUE,"GENERAL";"TAB3",#N/A,TRUE,"GENERAL";"TAB4",#N/A,TRUE,"GENERAL";"TAB5",#N/A,TRUE,"GENERAL"}</definedName>
    <definedName name="___v6" localSheetId="13" hidden="1">{"TAB1",#N/A,TRUE,"GENERAL";"TAB2",#N/A,TRUE,"GENERAL";"TAB3",#N/A,TRUE,"GENERAL";"TAB4",#N/A,TRUE,"GENERAL";"TAB5",#N/A,TRUE,"GENERAL"}</definedName>
    <definedName name="___v6" localSheetId="14" hidden="1">{"TAB1",#N/A,TRUE,"GENERAL";"TAB2",#N/A,TRUE,"GENERAL";"TAB3",#N/A,TRUE,"GENERAL";"TAB4",#N/A,TRUE,"GENERAL";"TAB5",#N/A,TRUE,"GENERAL"}</definedName>
    <definedName name="___v6" localSheetId="5" hidden="1">{"TAB1",#N/A,TRUE,"GENERAL";"TAB2",#N/A,TRUE,"GENERAL";"TAB3",#N/A,TRUE,"GENERAL";"TAB4",#N/A,TRUE,"GENERAL";"TAB5",#N/A,TRUE,"GENERAL"}</definedName>
    <definedName name="___v6" localSheetId="6" hidden="1">{"TAB1",#N/A,TRUE,"GENERAL";"TAB2",#N/A,TRUE,"GENERAL";"TAB3",#N/A,TRUE,"GENERAL";"TAB4",#N/A,TRUE,"GENERAL";"TAB5",#N/A,TRUE,"GENERAL"}</definedName>
    <definedName name="___v6" localSheetId="7" hidden="1">{"TAB1",#N/A,TRUE,"GENERAL";"TAB2",#N/A,TRUE,"GENERAL";"TAB3",#N/A,TRUE,"GENERAL";"TAB4",#N/A,TRUE,"GENERAL";"TAB5",#N/A,TRUE,"GENERAL"}</definedName>
    <definedName name="___v6" localSheetId="8" hidden="1">{"TAB1",#N/A,TRUE,"GENERAL";"TAB2",#N/A,TRUE,"GENERAL";"TAB3",#N/A,TRUE,"GENERAL";"TAB4",#N/A,TRUE,"GENERAL";"TAB5",#N/A,TRUE,"GENERAL"}</definedName>
    <definedName name="___v6" localSheetId="31" hidden="1">{"TAB1",#N/A,TRUE,"GENERAL";"TAB2",#N/A,TRUE,"GENERAL";"TAB3",#N/A,TRUE,"GENERAL";"TAB4",#N/A,TRUE,"GENERAL";"TAB5",#N/A,TRUE,"GENERAL"}</definedName>
    <definedName name="___v6" localSheetId="30" hidden="1">{"TAB1",#N/A,TRUE,"GENERAL";"TAB2",#N/A,TRUE,"GENERAL";"TAB3",#N/A,TRUE,"GENERAL";"TAB4",#N/A,TRUE,"GENERAL";"TAB5",#N/A,TRUE,"GENERAL"}</definedName>
    <definedName name="___v6" localSheetId="15" hidden="1">{"TAB1",#N/A,TRUE,"GENERAL";"TAB2",#N/A,TRUE,"GENERAL";"TAB3",#N/A,TRUE,"GENERAL";"TAB4",#N/A,TRUE,"GENERAL";"TAB5",#N/A,TRUE,"GENERAL"}</definedName>
    <definedName name="___v6" hidden="1">{"TAB1",#N/A,TRUE,"GENERAL";"TAB2",#N/A,TRUE,"GENERAL";"TAB3",#N/A,TRUE,"GENERAL";"TAB4",#N/A,TRUE,"GENERAL";"TAB5",#N/A,TRUE,"GENERAL"}</definedName>
    <definedName name="___v7" localSheetId="32" hidden="1">{"via1",#N/A,TRUE,"general";"via2",#N/A,TRUE,"general";"via3",#N/A,TRUE,"general"}</definedName>
    <definedName name="___v7" localSheetId="3" hidden="1">{"via1",#N/A,TRUE,"general";"via2",#N/A,TRUE,"general";"via3",#N/A,TRUE,"general"}</definedName>
    <definedName name="___v7" localSheetId="26" hidden="1">{"via1",#N/A,TRUE,"general";"via2",#N/A,TRUE,"general";"via3",#N/A,TRUE,"general"}</definedName>
    <definedName name="___v7" localSheetId="24" hidden="1">{"via1",#N/A,TRUE,"general";"via2",#N/A,TRUE,"general";"via3",#N/A,TRUE,"general"}</definedName>
    <definedName name="___v7" localSheetId="10" hidden="1">{"via1",#N/A,TRUE,"general";"via2",#N/A,TRUE,"general";"via3",#N/A,TRUE,"general"}</definedName>
    <definedName name="___v7" localSheetId="4" hidden="1">{"via1",#N/A,TRUE,"general";"via2",#N/A,TRUE,"general";"via3",#N/A,TRUE,"general"}</definedName>
    <definedName name="___v7" localSheetId="38" hidden="1">{"via1",#N/A,TRUE,"general";"via2",#N/A,TRUE,"general";"via3",#N/A,TRUE,"general"}</definedName>
    <definedName name="___v7" localSheetId="37" hidden="1">{"via1",#N/A,TRUE,"general";"via2",#N/A,TRUE,"general";"via3",#N/A,TRUE,"general"}</definedName>
    <definedName name="___v7" localSheetId="23" hidden="1">{"via1",#N/A,TRUE,"general";"via2",#N/A,TRUE,"general";"via3",#N/A,TRUE,"general"}</definedName>
    <definedName name="___v7" localSheetId="16" hidden="1">{"via1",#N/A,TRUE,"general";"via2",#N/A,TRUE,"general";"via3",#N/A,TRUE,"general"}</definedName>
    <definedName name="___v7" localSheetId="27" hidden="1">{"via1",#N/A,TRUE,"general";"via2",#N/A,TRUE,"general";"via3",#N/A,TRUE,"general"}</definedName>
    <definedName name="___v7" localSheetId="18" hidden="1">{"via1",#N/A,TRUE,"general";"via2",#N/A,TRUE,"general";"via3",#N/A,TRUE,"general"}</definedName>
    <definedName name="___v7" localSheetId="17" hidden="1">{"via1",#N/A,TRUE,"general";"via2",#N/A,TRUE,"general";"via3",#N/A,TRUE,"general"}</definedName>
    <definedName name="___v7" localSheetId="25" hidden="1">{"via1",#N/A,TRUE,"general";"via2",#N/A,TRUE,"general";"via3",#N/A,TRUE,"general"}</definedName>
    <definedName name="___v7" localSheetId="49" hidden="1">{"via1",#N/A,TRUE,"general";"via2",#N/A,TRUE,"general";"via3",#N/A,TRUE,"general"}</definedName>
    <definedName name="___v7" localSheetId="34" hidden="1">{"via1",#N/A,TRUE,"general";"via2",#N/A,TRUE,"general";"via3",#N/A,TRUE,"general"}</definedName>
    <definedName name="___v7" localSheetId="12" hidden="1">{"via1",#N/A,TRUE,"general";"via2",#N/A,TRUE,"general";"via3",#N/A,TRUE,"general"}</definedName>
    <definedName name="___v7" localSheetId="13" hidden="1">{"via1",#N/A,TRUE,"general";"via2",#N/A,TRUE,"general";"via3",#N/A,TRUE,"general"}</definedName>
    <definedName name="___v7" localSheetId="14" hidden="1">{"via1",#N/A,TRUE,"general";"via2",#N/A,TRUE,"general";"via3",#N/A,TRUE,"general"}</definedName>
    <definedName name="___v7" localSheetId="5" hidden="1">{"via1",#N/A,TRUE,"general";"via2",#N/A,TRUE,"general";"via3",#N/A,TRUE,"general"}</definedName>
    <definedName name="___v7" localSheetId="6" hidden="1">{"via1",#N/A,TRUE,"general";"via2",#N/A,TRUE,"general";"via3",#N/A,TRUE,"general"}</definedName>
    <definedName name="___v7" localSheetId="7" hidden="1">{"via1",#N/A,TRUE,"general";"via2",#N/A,TRUE,"general";"via3",#N/A,TRUE,"general"}</definedName>
    <definedName name="___v7" localSheetId="8" hidden="1">{"via1",#N/A,TRUE,"general";"via2",#N/A,TRUE,"general";"via3",#N/A,TRUE,"general"}</definedName>
    <definedName name="___v7" localSheetId="31" hidden="1">{"via1",#N/A,TRUE,"general";"via2",#N/A,TRUE,"general";"via3",#N/A,TRUE,"general"}</definedName>
    <definedName name="___v7" localSheetId="30" hidden="1">{"via1",#N/A,TRUE,"general";"via2",#N/A,TRUE,"general";"via3",#N/A,TRUE,"general"}</definedName>
    <definedName name="___v7" localSheetId="15" hidden="1">{"via1",#N/A,TRUE,"general";"via2",#N/A,TRUE,"general";"via3",#N/A,TRUE,"general"}</definedName>
    <definedName name="___v7" hidden="1">{"via1",#N/A,TRUE,"general";"via2",#N/A,TRUE,"general";"via3",#N/A,TRUE,"general"}</definedName>
    <definedName name="___v8" localSheetId="32" hidden="1">{"TAB1",#N/A,TRUE,"GENERAL";"TAB2",#N/A,TRUE,"GENERAL";"TAB3",#N/A,TRUE,"GENERAL";"TAB4",#N/A,TRUE,"GENERAL";"TAB5",#N/A,TRUE,"GENERAL"}</definedName>
    <definedName name="___v8" localSheetId="3" hidden="1">{"TAB1",#N/A,TRUE,"GENERAL";"TAB2",#N/A,TRUE,"GENERAL";"TAB3",#N/A,TRUE,"GENERAL";"TAB4",#N/A,TRUE,"GENERAL";"TAB5",#N/A,TRUE,"GENERAL"}</definedName>
    <definedName name="___v8" localSheetId="26" hidden="1">{"TAB1",#N/A,TRUE,"GENERAL";"TAB2",#N/A,TRUE,"GENERAL";"TAB3",#N/A,TRUE,"GENERAL";"TAB4",#N/A,TRUE,"GENERAL";"TAB5",#N/A,TRUE,"GENERAL"}</definedName>
    <definedName name="___v8" localSheetId="24" hidden="1">{"TAB1",#N/A,TRUE,"GENERAL";"TAB2",#N/A,TRUE,"GENERAL";"TAB3",#N/A,TRUE,"GENERAL";"TAB4",#N/A,TRUE,"GENERAL";"TAB5",#N/A,TRUE,"GENERAL"}</definedName>
    <definedName name="___v8" localSheetId="10" hidden="1">{"TAB1",#N/A,TRUE,"GENERAL";"TAB2",#N/A,TRUE,"GENERAL";"TAB3",#N/A,TRUE,"GENERAL";"TAB4",#N/A,TRUE,"GENERAL";"TAB5",#N/A,TRUE,"GENERAL"}</definedName>
    <definedName name="___v8" localSheetId="4" hidden="1">{"TAB1",#N/A,TRUE,"GENERAL";"TAB2",#N/A,TRUE,"GENERAL";"TAB3",#N/A,TRUE,"GENERAL";"TAB4",#N/A,TRUE,"GENERAL";"TAB5",#N/A,TRUE,"GENERAL"}</definedName>
    <definedName name="___v8" localSheetId="38" hidden="1">{"TAB1",#N/A,TRUE,"GENERAL";"TAB2",#N/A,TRUE,"GENERAL";"TAB3",#N/A,TRUE,"GENERAL";"TAB4",#N/A,TRUE,"GENERAL";"TAB5",#N/A,TRUE,"GENERAL"}</definedName>
    <definedName name="___v8" localSheetId="37" hidden="1">{"TAB1",#N/A,TRUE,"GENERAL";"TAB2",#N/A,TRUE,"GENERAL";"TAB3",#N/A,TRUE,"GENERAL";"TAB4",#N/A,TRUE,"GENERAL";"TAB5",#N/A,TRUE,"GENERAL"}</definedName>
    <definedName name="___v8" localSheetId="23" hidden="1">{"TAB1",#N/A,TRUE,"GENERAL";"TAB2",#N/A,TRUE,"GENERAL";"TAB3",#N/A,TRUE,"GENERAL";"TAB4",#N/A,TRUE,"GENERAL";"TAB5",#N/A,TRUE,"GENERAL"}</definedName>
    <definedName name="___v8" localSheetId="16" hidden="1">{"TAB1",#N/A,TRUE,"GENERAL";"TAB2",#N/A,TRUE,"GENERAL";"TAB3",#N/A,TRUE,"GENERAL";"TAB4",#N/A,TRUE,"GENERAL";"TAB5",#N/A,TRUE,"GENERAL"}</definedName>
    <definedName name="___v8" localSheetId="27" hidden="1">{"TAB1",#N/A,TRUE,"GENERAL";"TAB2",#N/A,TRUE,"GENERAL";"TAB3",#N/A,TRUE,"GENERAL";"TAB4",#N/A,TRUE,"GENERAL";"TAB5",#N/A,TRUE,"GENERAL"}</definedName>
    <definedName name="___v8" localSheetId="18" hidden="1">{"TAB1",#N/A,TRUE,"GENERAL";"TAB2",#N/A,TRUE,"GENERAL";"TAB3",#N/A,TRUE,"GENERAL";"TAB4",#N/A,TRUE,"GENERAL";"TAB5",#N/A,TRUE,"GENERAL"}</definedName>
    <definedName name="___v8" localSheetId="17" hidden="1">{"TAB1",#N/A,TRUE,"GENERAL";"TAB2",#N/A,TRUE,"GENERAL";"TAB3",#N/A,TRUE,"GENERAL";"TAB4",#N/A,TRUE,"GENERAL";"TAB5",#N/A,TRUE,"GENERAL"}</definedName>
    <definedName name="___v8" localSheetId="25" hidden="1">{"TAB1",#N/A,TRUE,"GENERAL";"TAB2",#N/A,TRUE,"GENERAL";"TAB3",#N/A,TRUE,"GENERAL";"TAB4",#N/A,TRUE,"GENERAL";"TAB5",#N/A,TRUE,"GENERAL"}</definedName>
    <definedName name="___v8" localSheetId="49" hidden="1">{"TAB1",#N/A,TRUE,"GENERAL";"TAB2",#N/A,TRUE,"GENERAL";"TAB3",#N/A,TRUE,"GENERAL";"TAB4",#N/A,TRUE,"GENERAL";"TAB5",#N/A,TRUE,"GENERAL"}</definedName>
    <definedName name="___v8" localSheetId="34" hidden="1">{"TAB1",#N/A,TRUE,"GENERAL";"TAB2",#N/A,TRUE,"GENERAL";"TAB3",#N/A,TRUE,"GENERAL";"TAB4",#N/A,TRUE,"GENERAL";"TAB5",#N/A,TRUE,"GENERAL"}</definedName>
    <definedName name="___v8" localSheetId="12" hidden="1">{"TAB1",#N/A,TRUE,"GENERAL";"TAB2",#N/A,TRUE,"GENERAL";"TAB3",#N/A,TRUE,"GENERAL";"TAB4",#N/A,TRUE,"GENERAL";"TAB5",#N/A,TRUE,"GENERAL"}</definedName>
    <definedName name="___v8" localSheetId="13" hidden="1">{"TAB1",#N/A,TRUE,"GENERAL";"TAB2",#N/A,TRUE,"GENERAL";"TAB3",#N/A,TRUE,"GENERAL";"TAB4",#N/A,TRUE,"GENERAL";"TAB5",#N/A,TRUE,"GENERAL"}</definedName>
    <definedName name="___v8" localSheetId="14" hidden="1">{"TAB1",#N/A,TRUE,"GENERAL";"TAB2",#N/A,TRUE,"GENERAL";"TAB3",#N/A,TRUE,"GENERAL";"TAB4",#N/A,TRUE,"GENERAL";"TAB5",#N/A,TRUE,"GENERAL"}</definedName>
    <definedName name="___v8" localSheetId="5" hidden="1">{"TAB1",#N/A,TRUE,"GENERAL";"TAB2",#N/A,TRUE,"GENERAL";"TAB3",#N/A,TRUE,"GENERAL";"TAB4",#N/A,TRUE,"GENERAL";"TAB5",#N/A,TRUE,"GENERAL"}</definedName>
    <definedName name="___v8" localSheetId="6" hidden="1">{"TAB1",#N/A,TRUE,"GENERAL";"TAB2",#N/A,TRUE,"GENERAL";"TAB3",#N/A,TRUE,"GENERAL";"TAB4",#N/A,TRUE,"GENERAL";"TAB5",#N/A,TRUE,"GENERAL"}</definedName>
    <definedName name="___v8" localSheetId="7" hidden="1">{"TAB1",#N/A,TRUE,"GENERAL";"TAB2",#N/A,TRUE,"GENERAL";"TAB3",#N/A,TRUE,"GENERAL";"TAB4",#N/A,TRUE,"GENERAL";"TAB5",#N/A,TRUE,"GENERAL"}</definedName>
    <definedName name="___v8" localSheetId="8" hidden="1">{"TAB1",#N/A,TRUE,"GENERAL";"TAB2",#N/A,TRUE,"GENERAL";"TAB3",#N/A,TRUE,"GENERAL";"TAB4",#N/A,TRUE,"GENERAL";"TAB5",#N/A,TRUE,"GENERAL"}</definedName>
    <definedName name="___v8" localSheetId="31" hidden="1">{"TAB1",#N/A,TRUE,"GENERAL";"TAB2",#N/A,TRUE,"GENERAL";"TAB3",#N/A,TRUE,"GENERAL";"TAB4",#N/A,TRUE,"GENERAL";"TAB5",#N/A,TRUE,"GENERAL"}</definedName>
    <definedName name="___v8" localSheetId="30" hidden="1">{"TAB1",#N/A,TRUE,"GENERAL";"TAB2",#N/A,TRUE,"GENERAL";"TAB3",#N/A,TRUE,"GENERAL";"TAB4",#N/A,TRUE,"GENERAL";"TAB5",#N/A,TRUE,"GENERAL"}</definedName>
    <definedName name="___v8" localSheetId="15" hidden="1">{"TAB1",#N/A,TRUE,"GENERAL";"TAB2",#N/A,TRUE,"GENERAL";"TAB3",#N/A,TRUE,"GENERAL";"TAB4",#N/A,TRUE,"GENERAL";"TAB5",#N/A,TRUE,"GENERAL"}</definedName>
    <definedName name="___v8" hidden="1">{"TAB1",#N/A,TRUE,"GENERAL";"TAB2",#N/A,TRUE,"GENERAL";"TAB3",#N/A,TRUE,"GENERAL";"TAB4",#N/A,TRUE,"GENERAL";"TAB5",#N/A,TRUE,"GENERAL"}</definedName>
    <definedName name="___v9" localSheetId="32" hidden="1">{"TAB1",#N/A,TRUE,"GENERAL";"TAB2",#N/A,TRUE,"GENERAL";"TAB3",#N/A,TRUE,"GENERAL";"TAB4",#N/A,TRUE,"GENERAL";"TAB5",#N/A,TRUE,"GENERAL"}</definedName>
    <definedName name="___v9" localSheetId="3" hidden="1">{"TAB1",#N/A,TRUE,"GENERAL";"TAB2",#N/A,TRUE,"GENERAL";"TAB3",#N/A,TRUE,"GENERAL";"TAB4",#N/A,TRUE,"GENERAL";"TAB5",#N/A,TRUE,"GENERAL"}</definedName>
    <definedName name="___v9" localSheetId="26" hidden="1">{"TAB1",#N/A,TRUE,"GENERAL";"TAB2",#N/A,TRUE,"GENERAL";"TAB3",#N/A,TRUE,"GENERAL";"TAB4",#N/A,TRUE,"GENERAL";"TAB5",#N/A,TRUE,"GENERAL"}</definedName>
    <definedName name="___v9" localSheetId="24" hidden="1">{"TAB1",#N/A,TRUE,"GENERAL";"TAB2",#N/A,TRUE,"GENERAL";"TAB3",#N/A,TRUE,"GENERAL";"TAB4",#N/A,TRUE,"GENERAL";"TAB5",#N/A,TRUE,"GENERAL"}</definedName>
    <definedName name="___v9" localSheetId="10" hidden="1">{"TAB1",#N/A,TRUE,"GENERAL";"TAB2",#N/A,TRUE,"GENERAL";"TAB3",#N/A,TRUE,"GENERAL";"TAB4",#N/A,TRUE,"GENERAL";"TAB5",#N/A,TRUE,"GENERAL"}</definedName>
    <definedName name="___v9" localSheetId="4" hidden="1">{"TAB1",#N/A,TRUE,"GENERAL";"TAB2",#N/A,TRUE,"GENERAL";"TAB3",#N/A,TRUE,"GENERAL";"TAB4",#N/A,TRUE,"GENERAL";"TAB5",#N/A,TRUE,"GENERAL"}</definedName>
    <definedName name="___v9" localSheetId="38" hidden="1">{"TAB1",#N/A,TRUE,"GENERAL";"TAB2",#N/A,TRUE,"GENERAL";"TAB3",#N/A,TRUE,"GENERAL";"TAB4",#N/A,TRUE,"GENERAL";"TAB5",#N/A,TRUE,"GENERAL"}</definedName>
    <definedName name="___v9" localSheetId="37" hidden="1">{"TAB1",#N/A,TRUE,"GENERAL";"TAB2",#N/A,TRUE,"GENERAL";"TAB3",#N/A,TRUE,"GENERAL";"TAB4",#N/A,TRUE,"GENERAL";"TAB5",#N/A,TRUE,"GENERAL"}</definedName>
    <definedName name="___v9" localSheetId="23" hidden="1">{"TAB1",#N/A,TRUE,"GENERAL";"TAB2",#N/A,TRUE,"GENERAL";"TAB3",#N/A,TRUE,"GENERAL";"TAB4",#N/A,TRUE,"GENERAL";"TAB5",#N/A,TRUE,"GENERAL"}</definedName>
    <definedName name="___v9" localSheetId="16" hidden="1">{"TAB1",#N/A,TRUE,"GENERAL";"TAB2",#N/A,TRUE,"GENERAL";"TAB3",#N/A,TRUE,"GENERAL";"TAB4",#N/A,TRUE,"GENERAL";"TAB5",#N/A,TRUE,"GENERAL"}</definedName>
    <definedName name="___v9" localSheetId="27" hidden="1">{"TAB1",#N/A,TRUE,"GENERAL";"TAB2",#N/A,TRUE,"GENERAL";"TAB3",#N/A,TRUE,"GENERAL";"TAB4",#N/A,TRUE,"GENERAL";"TAB5",#N/A,TRUE,"GENERAL"}</definedName>
    <definedName name="___v9" localSheetId="18" hidden="1">{"TAB1",#N/A,TRUE,"GENERAL";"TAB2",#N/A,TRUE,"GENERAL";"TAB3",#N/A,TRUE,"GENERAL";"TAB4",#N/A,TRUE,"GENERAL";"TAB5",#N/A,TRUE,"GENERAL"}</definedName>
    <definedName name="___v9" localSheetId="17" hidden="1">{"TAB1",#N/A,TRUE,"GENERAL";"TAB2",#N/A,TRUE,"GENERAL";"TAB3",#N/A,TRUE,"GENERAL";"TAB4",#N/A,TRUE,"GENERAL";"TAB5",#N/A,TRUE,"GENERAL"}</definedName>
    <definedName name="___v9" localSheetId="25" hidden="1">{"TAB1",#N/A,TRUE,"GENERAL";"TAB2",#N/A,TRUE,"GENERAL";"TAB3",#N/A,TRUE,"GENERAL";"TAB4",#N/A,TRUE,"GENERAL";"TAB5",#N/A,TRUE,"GENERAL"}</definedName>
    <definedName name="___v9" localSheetId="49" hidden="1">{"TAB1",#N/A,TRUE,"GENERAL";"TAB2",#N/A,TRUE,"GENERAL";"TAB3",#N/A,TRUE,"GENERAL";"TAB4",#N/A,TRUE,"GENERAL";"TAB5",#N/A,TRUE,"GENERAL"}</definedName>
    <definedName name="___v9" localSheetId="34" hidden="1">{"TAB1",#N/A,TRUE,"GENERAL";"TAB2",#N/A,TRUE,"GENERAL";"TAB3",#N/A,TRUE,"GENERAL";"TAB4",#N/A,TRUE,"GENERAL";"TAB5",#N/A,TRUE,"GENERAL"}</definedName>
    <definedName name="___v9" localSheetId="12" hidden="1">{"TAB1",#N/A,TRUE,"GENERAL";"TAB2",#N/A,TRUE,"GENERAL";"TAB3",#N/A,TRUE,"GENERAL";"TAB4",#N/A,TRUE,"GENERAL";"TAB5",#N/A,TRUE,"GENERAL"}</definedName>
    <definedName name="___v9" localSheetId="13" hidden="1">{"TAB1",#N/A,TRUE,"GENERAL";"TAB2",#N/A,TRUE,"GENERAL";"TAB3",#N/A,TRUE,"GENERAL";"TAB4",#N/A,TRUE,"GENERAL";"TAB5",#N/A,TRUE,"GENERAL"}</definedName>
    <definedName name="___v9" localSheetId="14" hidden="1">{"TAB1",#N/A,TRUE,"GENERAL";"TAB2",#N/A,TRUE,"GENERAL";"TAB3",#N/A,TRUE,"GENERAL";"TAB4",#N/A,TRUE,"GENERAL";"TAB5",#N/A,TRUE,"GENERAL"}</definedName>
    <definedName name="___v9" localSheetId="5" hidden="1">{"TAB1",#N/A,TRUE,"GENERAL";"TAB2",#N/A,TRUE,"GENERAL";"TAB3",#N/A,TRUE,"GENERAL";"TAB4",#N/A,TRUE,"GENERAL";"TAB5",#N/A,TRUE,"GENERAL"}</definedName>
    <definedName name="___v9" localSheetId="6" hidden="1">{"TAB1",#N/A,TRUE,"GENERAL";"TAB2",#N/A,TRUE,"GENERAL";"TAB3",#N/A,TRUE,"GENERAL";"TAB4",#N/A,TRUE,"GENERAL";"TAB5",#N/A,TRUE,"GENERAL"}</definedName>
    <definedName name="___v9" localSheetId="7" hidden="1">{"TAB1",#N/A,TRUE,"GENERAL";"TAB2",#N/A,TRUE,"GENERAL";"TAB3",#N/A,TRUE,"GENERAL";"TAB4",#N/A,TRUE,"GENERAL";"TAB5",#N/A,TRUE,"GENERAL"}</definedName>
    <definedName name="___v9" localSheetId="8" hidden="1">{"TAB1",#N/A,TRUE,"GENERAL";"TAB2",#N/A,TRUE,"GENERAL";"TAB3",#N/A,TRUE,"GENERAL";"TAB4",#N/A,TRUE,"GENERAL";"TAB5",#N/A,TRUE,"GENERAL"}</definedName>
    <definedName name="___v9" localSheetId="31" hidden="1">{"TAB1",#N/A,TRUE,"GENERAL";"TAB2",#N/A,TRUE,"GENERAL";"TAB3",#N/A,TRUE,"GENERAL";"TAB4",#N/A,TRUE,"GENERAL";"TAB5",#N/A,TRUE,"GENERAL"}</definedName>
    <definedName name="___v9" localSheetId="30" hidden="1">{"TAB1",#N/A,TRUE,"GENERAL";"TAB2",#N/A,TRUE,"GENERAL";"TAB3",#N/A,TRUE,"GENERAL";"TAB4",#N/A,TRUE,"GENERAL";"TAB5",#N/A,TRUE,"GENERAL"}</definedName>
    <definedName name="___v9" localSheetId="15" hidden="1">{"TAB1",#N/A,TRUE,"GENERAL";"TAB2",#N/A,TRUE,"GENERAL";"TAB3",#N/A,TRUE,"GENERAL";"TAB4",#N/A,TRUE,"GENERAL";"TAB5",#N/A,TRUE,"GENERAL"}</definedName>
    <definedName name="___v9" hidden="1">{"TAB1",#N/A,TRUE,"GENERAL";"TAB2",#N/A,TRUE,"GENERAL";"TAB3",#N/A,TRUE,"GENERAL";"TAB4",#N/A,TRUE,"GENERAL";"TAB5",#N/A,TRUE,"GENERAL"}</definedName>
    <definedName name="___vfv4" localSheetId="32" hidden="1">{"via1",#N/A,TRUE,"general";"via2",#N/A,TRUE,"general";"via3",#N/A,TRUE,"general"}</definedName>
    <definedName name="___vfv4" localSheetId="3" hidden="1">{"via1",#N/A,TRUE,"general";"via2",#N/A,TRUE,"general";"via3",#N/A,TRUE,"general"}</definedName>
    <definedName name="___vfv4" localSheetId="26" hidden="1">{"via1",#N/A,TRUE,"general";"via2",#N/A,TRUE,"general";"via3",#N/A,TRUE,"general"}</definedName>
    <definedName name="___vfv4" localSheetId="24" hidden="1">{"via1",#N/A,TRUE,"general";"via2",#N/A,TRUE,"general";"via3",#N/A,TRUE,"general"}</definedName>
    <definedName name="___vfv4" localSheetId="10" hidden="1">{"via1",#N/A,TRUE,"general";"via2",#N/A,TRUE,"general";"via3",#N/A,TRUE,"general"}</definedName>
    <definedName name="___vfv4" localSheetId="4" hidden="1">{"via1",#N/A,TRUE,"general";"via2",#N/A,TRUE,"general";"via3",#N/A,TRUE,"general"}</definedName>
    <definedName name="___vfv4" localSheetId="38" hidden="1">{"via1",#N/A,TRUE,"general";"via2",#N/A,TRUE,"general";"via3",#N/A,TRUE,"general"}</definedName>
    <definedName name="___vfv4" localSheetId="37" hidden="1">{"via1",#N/A,TRUE,"general";"via2",#N/A,TRUE,"general";"via3",#N/A,TRUE,"general"}</definedName>
    <definedName name="___vfv4" localSheetId="23" hidden="1">{"via1",#N/A,TRUE,"general";"via2",#N/A,TRUE,"general";"via3",#N/A,TRUE,"general"}</definedName>
    <definedName name="___vfv4" localSheetId="16" hidden="1">{"via1",#N/A,TRUE,"general";"via2",#N/A,TRUE,"general";"via3",#N/A,TRUE,"general"}</definedName>
    <definedName name="___vfv4" localSheetId="27" hidden="1">{"via1",#N/A,TRUE,"general";"via2",#N/A,TRUE,"general";"via3",#N/A,TRUE,"general"}</definedName>
    <definedName name="___vfv4" localSheetId="18" hidden="1">{"via1",#N/A,TRUE,"general";"via2",#N/A,TRUE,"general";"via3",#N/A,TRUE,"general"}</definedName>
    <definedName name="___vfv4" localSheetId="17" hidden="1">{"via1",#N/A,TRUE,"general";"via2",#N/A,TRUE,"general";"via3",#N/A,TRUE,"general"}</definedName>
    <definedName name="___vfv4" localSheetId="25" hidden="1">{"via1",#N/A,TRUE,"general";"via2",#N/A,TRUE,"general";"via3",#N/A,TRUE,"general"}</definedName>
    <definedName name="___vfv4" localSheetId="49" hidden="1">{"via1",#N/A,TRUE,"general";"via2",#N/A,TRUE,"general";"via3",#N/A,TRUE,"general"}</definedName>
    <definedName name="___vfv4" localSheetId="34" hidden="1">{"via1",#N/A,TRUE,"general";"via2",#N/A,TRUE,"general";"via3",#N/A,TRUE,"general"}</definedName>
    <definedName name="___vfv4" localSheetId="12" hidden="1">{"via1",#N/A,TRUE,"general";"via2",#N/A,TRUE,"general";"via3",#N/A,TRUE,"general"}</definedName>
    <definedName name="___vfv4" localSheetId="13" hidden="1">{"via1",#N/A,TRUE,"general";"via2",#N/A,TRUE,"general";"via3",#N/A,TRUE,"general"}</definedName>
    <definedName name="___vfv4" localSheetId="14" hidden="1">{"via1",#N/A,TRUE,"general";"via2",#N/A,TRUE,"general";"via3",#N/A,TRUE,"general"}</definedName>
    <definedName name="___vfv4" localSheetId="5" hidden="1">{"via1",#N/A,TRUE,"general";"via2",#N/A,TRUE,"general";"via3",#N/A,TRUE,"general"}</definedName>
    <definedName name="___vfv4" localSheetId="6" hidden="1">{"via1",#N/A,TRUE,"general";"via2",#N/A,TRUE,"general";"via3",#N/A,TRUE,"general"}</definedName>
    <definedName name="___vfv4" localSheetId="7" hidden="1">{"via1",#N/A,TRUE,"general";"via2",#N/A,TRUE,"general";"via3",#N/A,TRUE,"general"}</definedName>
    <definedName name="___vfv4" localSheetId="8" hidden="1">{"via1",#N/A,TRUE,"general";"via2",#N/A,TRUE,"general";"via3",#N/A,TRUE,"general"}</definedName>
    <definedName name="___vfv4" localSheetId="31" hidden="1">{"via1",#N/A,TRUE,"general";"via2",#N/A,TRUE,"general";"via3",#N/A,TRUE,"general"}</definedName>
    <definedName name="___vfv4" localSheetId="30" hidden="1">{"via1",#N/A,TRUE,"general";"via2",#N/A,TRUE,"general";"via3",#N/A,TRUE,"general"}</definedName>
    <definedName name="___vfv4" localSheetId="15" hidden="1">{"via1",#N/A,TRUE,"general";"via2",#N/A,TRUE,"general";"via3",#N/A,TRUE,"general"}</definedName>
    <definedName name="___vfv4" hidden="1">{"via1",#N/A,TRUE,"general";"via2",#N/A,TRUE,"general";"via3",#N/A,TRUE,"general"}</definedName>
    <definedName name="___x1" localSheetId="32" hidden="1">{"TAB1",#N/A,TRUE,"GENERAL";"TAB2",#N/A,TRUE,"GENERAL";"TAB3",#N/A,TRUE,"GENERAL";"TAB4",#N/A,TRUE,"GENERAL";"TAB5",#N/A,TRUE,"GENERAL"}</definedName>
    <definedName name="___x1" localSheetId="3" hidden="1">{"TAB1",#N/A,TRUE,"GENERAL";"TAB2",#N/A,TRUE,"GENERAL";"TAB3",#N/A,TRUE,"GENERAL";"TAB4",#N/A,TRUE,"GENERAL";"TAB5",#N/A,TRUE,"GENERAL"}</definedName>
    <definedName name="___x1" localSheetId="26" hidden="1">{"TAB1",#N/A,TRUE,"GENERAL";"TAB2",#N/A,TRUE,"GENERAL";"TAB3",#N/A,TRUE,"GENERAL";"TAB4",#N/A,TRUE,"GENERAL";"TAB5",#N/A,TRUE,"GENERAL"}</definedName>
    <definedName name="___x1" localSheetId="24" hidden="1">{"TAB1",#N/A,TRUE,"GENERAL";"TAB2",#N/A,TRUE,"GENERAL";"TAB3",#N/A,TRUE,"GENERAL";"TAB4",#N/A,TRUE,"GENERAL";"TAB5",#N/A,TRUE,"GENERAL"}</definedName>
    <definedName name="___x1" localSheetId="10" hidden="1">{"TAB1",#N/A,TRUE,"GENERAL";"TAB2",#N/A,TRUE,"GENERAL";"TAB3",#N/A,TRUE,"GENERAL";"TAB4",#N/A,TRUE,"GENERAL";"TAB5",#N/A,TRUE,"GENERAL"}</definedName>
    <definedName name="___x1" localSheetId="4" hidden="1">{"TAB1",#N/A,TRUE,"GENERAL";"TAB2",#N/A,TRUE,"GENERAL";"TAB3",#N/A,TRUE,"GENERAL";"TAB4",#N/A,TRUE,"GENERAL";"TAB5",#N/A,TRUE,"GENERAL"}</definedName>
    <definedName name="___x1" localSheetId="38" hidden="1">{"TAB1",#N/A,TRUE,"GENERAL";"TAB2",#N/A,TRUE,"GENERAL";"TAB3",#N/A,TRUE,"GENERAL";"TAB4",#N/A,TRUE,"GENERAL";"TAB5",#N/A,TRUE,"GENERAL"}</definedName>
    <definedName name="___x1" localSheetId="37" hidden="1">{"TAB1",#N/A,TRUE,"GENERAL";"TAB2",#N/A,TRUE,"GENERAL";"TAB3",#N/A,TRUE,"GENERAL";"TAB4",#N/A,TRUE,"GENERAL";"TAB5",#N/A,TRUE,"GENERAL"}</definedName>
    <definedName name="___x1" localSheetId="23" hidden="1">{"TAB1",#N/A,TRUE,"GENERAL";"TAB2",#N/A,TRUE,"GENERAL";"TAB3",#N/A,TRUE,"GENERAL";"TAB4",#N/A,TRUE,"GENERAL";"TAB5",#N/A,TRUE,"GENERAL"}</definedName>
    <definedName name="___x1" localSheetId="16" hidden="1">{"TAB1",#N/A,TRUE,"GENERAL";"TAB2",#N/A,TRUE,"GENERAL";"TAB3",#N/A,TRUE,"GENERAL";"TAB4",#N/A,TRUE,"GENERAL";"TAB5",#N/A,TRUE,"GENERAL"}</definedName>
    <definedName name="___x1" localSheetId="27" hidden="1">{"TAB1",#N/A,TRUE,"GENERAL";"TAB2",#N/A,TRUE,"GENERAL";"TAB3",#N/A,TRUE,"GENERAL";"TAB4",#N/A,TRUE,"GENERAL";"TAB5",#N/A,TRUE,"GENERAL"}</definedName>
    <definedName name="___x1" localSheetId="18" hidden="1">{"TAB1",#N/A,TRUE,"GENERAL";"TAB2",#N/A,TRUE,"GENERAL";"TAB3",#N/A,TRUE,"GENERAL";"TAB4",#N/A,TRUE,"GENERAL";"TAB5",#N/A,TRUE,"GENERAL"}</definedName>
    <definedName name="___x1" localSheetId="17" hidden="1">{"TAB1",#N/A,TRUE,"GENERAL";"TAB2",#N/A,TRUE,"GENERAL";"TAB3",#N/A,TRUE,"GENERAL";"TAB4",#N/A,TRUE,"GENERAL";"TAB5",#N/A,TRUE,"GENERAL"}</definedName>
    <definedName name="___x1" localSheetId="25" hidden="1">{"TAB1",#N/A,TRUE,"GENERAL";"TAB2",#N/A,TRUE,"GENERAL";"TAB3",#N/A,TRUE,"GENERAL";"TAB4",#N/A,TRUE,"GENERAL";"TAB5",#N/A,TRUE,"GENERAL"}</definedName>
    <definedName name="___x1" localSheetId="49" hidden="1">{"TAB1",#N/A,TRUE,"GENERAL";"TAB2",#N/A,TRUE,"GENERAL";"TAB3",#N/A,TRUE,"GENERAL";"TAB4",#N/A,TRUE,"GENERAL";"TAB5",#N/A,TRUE,"GENERAL"}</definedName>
    <definedName name="___x1" localSheetId="34" hidden="1">{"TAB1",#N/A,TRUE,"GENERAL";"TAB2",#N/A,TRUE,"GENERAL";"TAB3",#N/A,TRUE,"GENERAL";"TAB4",#N/A,TRUE,"GENERAL";"TAB5",#N/A,TRUE,"GENERAL"}</definedName>
    <definedName name="___x1" localSheetId="12" hidden="1">{"TAB1",#N/A,TRUE,"GENERAL";"TAB2",#N/A,TRUE,"GENERAL";"TAB3",#N/A,TRUE,"GENERAL";"TAB4",#N/A,TRUE,"GENERAL";"TAB5",#N/A,TRUE,"GENERAL"}</definedName>
    <definedName name="___x1" localSheetId="13" hidden="1">{"TAB1",#N/A,TRUE,"GENERAL";"TAB2",#N/A,TRUE,"GENERAL";"TAB3",#N/A,TRUE,"GENERAL";"TAB4",#N/A,TRUE,"GENERAL";"TAB5",#N/A,TRUE,"GENERAL"}</definedName>
    <definedName name="___x1" localSheetId="14" hidden="1">{"TAB1",#N/A,TRUE,"GENERAL";"TAB2",#N/A,TRUE,"GENERAL";"TAB3",#N/A,TRUE,"GENERAL";"TAB4",#N/A,TRUE,"GENERAL";"TAB5",#N/A,TRUE,"GENERAL"}</definedName>
    <definedName name="___x1" localSheetId="5" hidden="1">{"TAB1",#N/A,TRUE,"GENERAL";"TAB2",#N/A,TRUE,"GENERAL";"TAB3",#N/A,TRUE,"GENERAL";"TAB4",#N/A,TRUE,"GENERAL";"TAB5",#N/A,TRUE,"GENERAL"}</definedName>
    <definedName name="___x1" localSheetId="6" hidden="1">{"TAB1",#N/A,TRUE,"GENERAL";"TAB2",#N/A,TRUE,"GENERAL";"TAB3",#N/A,TRUE,"GENERAL";"TAB4",#N/A,TRUE,"GENERAL";"TAB5",#N/A,TRUE,"GENERAL"}</definedName>
    <definedName name="___x1" localSheetId="7" hidden="1">{"TAB1",#N/A,TRUE,"GENERAL";"TAB2",#N/A,TRUE,"GENERAL";"TAB3",#N/A,TRUE,"GENERAL";"TAB4",#N/A,TRUE,"GENERAL";"TAB5",#N/A,TRUE,"GENERAL"}</definedName>
    <definedName name="___x1" localSheetId="8" hidden="1">{"TAB1",#N/A,TRUE,"GENERAL";"TAB2",#N/A,TRUE,"GENERAL";"TAB3",#N/A,TRUE,"GENERAL";"TAB4",#N/A,TRUE,"GENERAL";"TAB5",#N/A,TRUE,"GENERAL"}</definedName>
    <definedName name="___x1" localSheetId="31" hidden="1">{"TAB1",#N/A,TRUE,"GENERAL";"TAB2",#N/A,TRUE,"GENERAL";"TAB3",#N/A,TRUE,"GENERAL";"TAB4",#N/A,TRUE,"GENERAL";"TAB5",#N/A,TRUE,"GENERAL"}</definedName>
    <definedName name="___x1" localSheetId="30" hidden="1">{"TAB1",#N/A,TRUE,"GENERAL";"TAB2",#N/A,TRUE,"GENERAL";"TAB3",#N/A,TRUE,"GENERAL";"TAB4",#N/A,TRUE,"GENERAL";"TAB5",#N/A,TRUE,"GENERAL"}</definedName>
    <definedName name="___x1" localSheetId="15" hidden="1">{"TAB1",#N/A,TRUE,"GENERAL";"TAB2",#N/A,TRUE,"GENERAL";"TAB3",#N/A,TRUE,"GENERAL";"TAB4",#N/A,TRUE,"GENERAL";"TAB5",#N/A,TRUE,"GENERAL"}</definedName>
    <definedName name="___x1" hidden="1">{"TAB1",#N/A,TRUE,"GENERAL";"TAB2",#N/A,TRUE,"GENERAL";"TAB3",#N/A,TRUE,"GENERAL";"TAB4",#N/A,TRUE,"GENERAL";"TAB5",#N/A,TRUE,"GENERAL"}</definedName>
    <definedName name="___x2" localSheetId="32" hidden="1">{"via1",#N/A,TRUE,"general";"via2",#N/A,TRUE,"general";"via3",#N/A,TRUE,"general"}</definedName>
    <definedName name="___x2" localSheetId="3" hidden="1">{"via1",#N/A,TRUE,"general";"via2",#N/A,TRUE,"general";"via3",#N/A,TRUE,"general"}</definedName>
    <definedName name="___x2" localSheetId="26" hidden="1">{"via1",#N/A,TRUE,"general";"via2",#N/A,TRUE,"general";"via3",#N/A,TRUE,"general"}</definedName>
    <definedName name="___x2" localSheetId="24" hidden="1">{"via1",#N/A,TRUE,"general";"via2",#N/A,TRUE,"general";"via3",#N/A,TRUE,"general"}</definedName>
    <definedName name="___x2" localSheetId="10" hidden="1">{"via1",#N/A,TRUE,"general";"via2",#N/A,TRUE,"general";"via3",#N/A,TRUE,"general"}</definedName>
    <definedName name="___x2" localSheetId="4" hidden="1">{"via1",#N/A,TRUE,"general";"via2",#N/A,TRUE,"general";"via3",#N/A,TRUE,"general"}</definedName>
    <definedName name="___x2" localSheetId="38" hidden="1">{"via1",#N/A,TRUE,"general";"via2",#N/A,TRUE,"general";"via3",#N/A,TRUE,"general"}</definedName>
    <definedName name="___x2" localSheetId="37" hidden="1">{"via1",#N/A,TRUE,"general";"via2",#N/A,TRUE,"general";"via3",#N/A,TRUE,"general"}</definedName>
    <definedName name="___x2" localSheetId="23" hidden="1">{"via1",#N/A,TRUE,"general";"via2",#N/A,TRUE,"general";"via3",#N/A,TRUE,"general"}</definedName>
    <definedName name="___x2" localSheetId="16" hidden="1">{"via1",#N/A,TRUE,"general";"via2",#N/A,TRUE,"general";"via3",#N/A,TRUE,"general"}</definedName>
    <definedName name="___x2" localSheetId="27" hidden="1">{"via1",#N/A,TRUE,"general";"via2",#N/A,TRUE,"general";"via3",#N/A,TRUE,"general"}</definedName>
    <definedName name="___x2" localSheetId="18" hidden="1">{"via1",#N/A,TRUE,"general";"via2",#N/A,TRUE,"general";"via3",#N/A,TRUE,"general"}</definedName>
    <definedName name="___x2" localSheetId="17" hidden="1">{"via1",#N/A,TRUE,"general";"via2",#N/A,TRUE,"general";"via3",#N/A,TRUE,"general"}</definedName>
    <definedName name="___x2" localSheetId="25" hidden="1">{"via1",#N/A,TRUE,"general";"via2",#N/A,TRUE,"general";"via3",#N/A,TRUE,"general"}</definedName>
    <definedName name="___x2" localSheetId="49" hidden="1">{"via1",#N/A,TRUE,"general";"via2",#N/A,TRUE,"general";"via3",#N/A,TRUE,"general"}</definedName>
    <definedName name="___x2" localSheetId="34" hidden="1">{"via1",#N/A,TRUE,"general";"via2",#N/A,TRUE,"general";"via3",#N/A,TRUE,"general"}</definedName>
    <definedName name="___x2" localSheetId="12" hidden="1">{"via1",#N/A,TRUE,"general";"via2",#N/A,TRUE,"general";"via3",#N/A,TRUE,"general"}</definedName>
    <definedName name="___x2" localSheetId="13" hidden="1">{"via1",#N/A,TRUE,"general";"via2",#N/A,TRUE,"general";"via3",#N/A,TRUE,"general"}</definedName>
    <definedName name="___x2" localSheetId="14" hidden="1">{"via1",#N/A,TRUE,"general";"via2",#N/A,TRUE,"general";"via3",#N/A,TRUE,"general"}</definedName>
    <definedName name="___x2" localSheetId="5" hidden="1">{"via1",#N/A,TRUE,"general";"via2",#N/A,TRUE,"general";"via3",#N/A,TRUE,"general"}</definedName>
    <definedName name="___x2" localSheetId="6" hidden="1">{"via1",#N/A,TRUE,"general";"via2",#N/A,TRUE,"general";"via3",#N/A,TRUE,"general"}</definedName>
    <definedName name="___x2" localSheetId="7" hidden="1">{"via1",#N/A,TRUE,"general";"via2",#N/A,TRUE,"general";"via3",#N/A,TRUE,"general"}</definedName>
    <definedName name="___x2" localSheetId="8" hidden="1">{"via1",#N/A,TRUE,"general";"via2",#N/A,TRUE,"general";"via3",#N/A,TRUE,"general"}</definedName>
    <definedName name="___x2" localSheetId="31" hidden="1">{"via1",#N/A,TRUE,"general";"via2",#N/A,TRUE,"general";"via3",#N/A,TRUE,"general"}</definedName>
    <definedName name="___x2" localSheetId="30" hidden="1">{"via1",#N/A,TRUE,"general";"via2",#N/A,TRUE,"general";"via3",#N/A,TRUE,"general"}</definedName>
    <definedName name="___x2" localSheetId="15" hidden="1">{"via1",#N/A,TRUE,"general";"via2",#N/A,TRUE,"general";"via3",#N/A,TRUE,"general"}</definedName>
    <definedName name="___x2" hidden="1">{"via1",#N/A,TRUE,"general";"via2",#N/A,TRUE,"general";"via3",#N/A,TRUE,"general"}</definedName>
    <definedName name="___x3" localSheetId="32" hidden="1">{"via1",#N/A,TRUE,"general";"via2",#N/A,TRUE,"general";"via3",#N/A,TRUE,"general"}</definedName>
    <definedName name="___x3" localSheetId="3" hidden="1">{"via1",#N/A,TRUE,"general";"via2",#N/A,TRUE,"general";"via3",#N/A,TRUE,"general"}</definedName>
    <definedName name="___x3" localSheetId="26" hidden="1">{"via1",#N/A,TRUE,"general";"via2",#N/A,TRUE,"general";"via3",#N/A,TRUE,"general"}</definedName>
    <definedName name="___x3" localSheetId="24" hidden="1">{"via1",#N/A,TRUE,"general";"via2",#N/A,TRUE,"general";"via3",#N/A,TRUE,"general"}</definedName>
    <definedName name="___x3" localSheetId="10" hidden="1">{"via1",#N/A,TRUE,"general";"via2",#N/A,TRUE,"general";"via3",#N/A,TRUE,"general"}</definedName>
    <definedName name="___x3" localSheetId="4" hidden="1">{"via1",#N/A,TRUE,"general";"via2",#N/A,TRUE,"general";"via3",#N/A,TRUE,"general"}</definedName>
    <definedName name="___x3" localSheetId="38" hidden="1">{"via1",#N/A,TRUE,"general";"via2",#N/A,TRUE,"general";"via3",#N/A,TRUE,"general"}</definedName>
    <definedName name="___x3" localSheetId="37" hidden="1">{"via1",#N/A,TRUE,"general";"via2",#N/A,TRUE,"general";"via3",#N/A,TRUE,"general"}</definedName>
    <definedName name="___x3" localSheetId="23" hidden="1">{"via1",#N/A,TRUE,"general";"via2",#N/A,TRUE,"general";"via3",#N/A,TRUE,"general"}</definedName>
    <definedName name="___x3" localSheetId="16" hidden="1">{"via1",#N/A,TRUE,"general";"via2",#N/A,TRUE,"general";"via3",#N/A,TRUE,"general"}</definedName>
    <definedName name="___x3" localSheetId="27" hidden="1">{"via1",#N/A,TRUE,"general";"via2",#N/A,TRUE,"general";"via3",#N/A,TRUE,"general"}</definedName>
    <definedName name="___x3" localSheetId="18" hidden="1">{"via1",#N/A,TRUE,"general";"via2",#N/A,TRUE,"general";"via3",#N/A,TRUE,"general"}</definedName>
    <definedName name="___x3" localSheetId="17" hidden="1">{"via1",#N/A,TRUE,"general";"via2",#N/A,TRUE,"general";"via3",#N/A,TRUE,"general"}</definedName>
    <definedName name="___x3" localSheetId="25" hidden="1">{"via1",#N/A,TRUE,"general";"via2",#N/A,TRUE,"general";"via3",#N/A,TRUE,"general"}</definedName>
    <definedName name="___x3" localSheetId="49" hidden="1">{"via1",#N/A,TRUE,"general";"via2",#N/A,TRUE,"general";"via3",#N/A,TRUE,"general"}</definedName>
    <definedName name="___x3" localSheetId="34" hidden="1">{"via1",#N/A,TRUE,"general";"via2",#N/A,TRUE,"general";"via3",#N/A,TRUE,"general"}</definedName>
    <definedName name="___x3" localSheetId="12" hidden="1">{"via1",#N/A,TRUE,"general";"via2",#N/A,TRUE,"general";"via3",#N/A,TRUE,"general"}</definedName>
    <definedName name="___x3" localSheetId="13" hidden="1">{"via1",#N/A,TRUE,"general";"via2",#N/A,TRUE,"general";"via3",#N/A,TRUE,"general"}</definedName>
    <definedName name="___x3" localSheetId="14" hidden="1">{"via1",#N/A,TRUE,"general";"via2",#N/A,TRUE,"general";"via3",#N/A,TRUE,"general"}</definedName>
    <definedName name="___x3" localSheetId="5" hidden="1">{"via1",#N/A,TRUE,"general";"via2",#N/A,TRUE,"general";"via3",#N/A,TRUE,"general"}</definedName>
    <definedName name="___x3" localSheetId="6" hidden="1">{"via1",#N/A,TRUE,"general";"via2",#N/A,TRUE,"general";"via3",#N/A,TRUE,"general"}</definedName>
    <definedName name="___x3" localSheetId="7" hidden="1">{"via1",#N/A,TRUE,"general";"via2",#N/A,TRUE,"general";"via3",#N/A,TRUE,"general"}</definedName>
    <definedName name="___x3" localSheetId="8" hidden="1">{"via1",#N/A,TRUE,"general";"via2",#N/A,TRUE,"general";"via3",#N/A,TRUE,"general"}</definedName>
    <definedName name="___x3" localSheetId="31" hidden="1">{"via1",#N/A,TRUE,"general";"via2",#N/A,TRUE,"general";"via3",#N/A,TRUE,"general"}</definedName>
    <definedName name="___x3" localSheetId="30" hidden="1">{"via1",#N/A,TRUE,"general";"via2",#N/A,TRUE,"general";"via3",#N/A,TRUE,"general"}</definedName>
    <definedName name="___x3" localSheetId="15" hidden="1">{"via1",#N/A,TRUE,"general";"via2",#N/A,TRUE,"general";"via3",#N/A,TRUE,"general"}</definedName>
    <definedName name="___x3" hidden="1">{"via1",#N/A,TRUE,"general";"via2",#N/A,TRUE,"general";"via3",#N/A,TRUE,"general"}</definedName>
    <definedName name="___x4" localSheetId="32" hidden="1">{"via1",#N/A,TRUE,"general";"via2",#N/A,TRUE,"general";"via3",#N/A,TRUE,"general"}</definedName>
    <definedName name="___x4" localSheetId="3" hidden="1">{"via1",#N/A,TRUE,"general";"via2",#N/A,TRUE,"general";"via3",#N/A,TRUE,"general"}</definedName>
    <definedName name="___x4" localSheetId="26" hidden="1">{"via1",#N/A,TRUE,"general";"via2",#N/A,TRUE,"general";"via3",#N/A,TRUE,"general"}</definedName>
    <definedName name="___x4" localSheetId="24" hidden="1">{"via1",#N/A,TRUE,"general";"via2",#N/A,TRUE,"general";"via3",#N/A,TRUE,"general"}</definedName>
    <definedName name="___x4" localSheetId="10" hidden="1">{"via1",#N/A,TRUE,"general";"via2",#N/A,TRUE,"general";"via3",#N/A,TRUE,"general"}</definedName>
    <definedName name="___x4" localSheetId="4" hidden="1">{"via1",#N/A,TRUE,"general";"via2",#N/A,TRUE,"general";"via3",#N/A,TRUE,"general"}</definedName>
    <definedName name="___x4" localSheetId="38" hidden="1">{"via1",#N/A,TRUE,"general";"via2",#N/A,TRUE,"general";"via3",#N/A,TRUE,"general"}</definedName>
    <definedName name="___x4" localSheetId="37" hidden="1">{"via1",#N/A,TRUE,"general";"via2",#N/A,TRUE,"general";"via3",#N/A,TRUE,"general"}</definedName>
    <definedName name="___x4" localSheetId="23" hidden="1">{"via1",#N/A,TRUE,"general";"via2",#N/A,TRUE,"general";"via3",#N/A,TRUE,"general"}</definedName>
    <definedName name="___x4" localSheetId="16" hidden="1">{"via1",#N/A,TRUE,"general";"via2",#N/A,TRUE,"general";"via3",#N/A,TRUE,"general"}</definedName>
    <definedName name="___x4" localSheetId="27" hidden="1">{"via1",#N/A,TRUE,"general";"via2",#N/A,TRUE,"general";"via3",#N/A,TRUE,"general"}</definedName>
    <definedName name="___x4" localSheetId="18" hidden="1">{"via1",#N/A,TRUE,"general";"via2",#N/A,TRUE,"general";"via3",#N/A,TRUE,"general"}</definedName>
    <definedName name="___x4" localSheetId="17" hidden="1">{"via1",#N/A,TRUE,"general";"via2",#N/A,TRUE,"general";"via3",#N/A,TRUE,"general"}</definedName>
    <definedName name="___x4" localSheetId="25" hidden="1">{"via1",#N/A,TRUE,"general";"via2",#N/A,TRUE,"general";"via3",#N/A,TRUE,"general"}</definedName>
    <definedName name="___x4" localSheetId="49" hidden="1">{"via1",#N/A,TRUE,"general";"via2",#N/A,TRUE,"general";"via3",#N/A,TRUE,"general"}</definedName>
    <definedName name="___x4" localSheetId="34" hidden="1">{"via1",#N/A,TRUE,"general";"via2",#N/A,TRUE,"general";"via3",#N/A,TRUE,"general"}</definedName>
    <definedName name="___x4" localSheetId="12" hidden="1">{"via1",#N/A,TRUE,"general";"via2",#N/A,TRUE,"general";"via3",#N/A,TRUE,"general"}</definedName>
    <definedName name="___x4" localSheetId="13" hidden="1">{"via1",#N/A,TRUE,"general";"via2",#N/A,TRUE,"general";"via3",#N/A,TRUE,"general"}</definedName>
    <definedName name="___x4" localSheetId="14" hidden="1">{"via1",#N/A,TRUE,"general";"via2",#N/A,TRUE,"general";"via3",#N/A,TRUE,"general"}</definedName>
    <definedName name="___x4" localSheetId="5" hidden="1">{"via1",#N/A,TRUE,"general";"via2",#N/A,TRUE,"general";"via3",#N/A,TRUE,"general"}</definedName>
    <definedName name="___x4" localSheetId="6" hidden="1">{"via1",#N/A,TRUE,"general";"via2",#N/A,TRUE,"general";"via3",#N/A,TRUE,"general"}</definedName>
    <definedName name="___x4" localSheetId="7" hidden="1">{"via1",#N/A,TRUE,"general";"via2",#N/A,TRUE,"general";"via3",#N/A,TRUE,"general"}</definedName>
    <definedName name="___x4" localSheetId="8" hidden="1">{"via1",#N/A,TRUE,"general";"via2",#N/A,TRUE,"general";"via3",#N/A,TRUE,"general"}</definedName>
    <definedName name="___x4" localSheetId="31" hidden="1">{"via1",#N/A,TRUE,"general";"via2",#N/A,TRUE,"general";"via3",#N/A,TRUE,"general"}</definedName>
    <definedName name="___x4" localSheetId="30" hidden="1">{"via1",#N/A,TRUE,"general";"via2",#N/A,TRUE,"general";"via3",#N/A,TRUE,"general"}</definedName>
    <definedName name="___x4" localSheetId="15" hidden="1">{"via1",#N/A,TRUE,"general";"via2",#N/A,TRUE,"general";"via3",#N/A,TRUE,"general"}</definedName>
    <definedName name="___x4" hidden="1">{"via1",#N/A,TRUE,"general";"via2",#N/A,TRUE,"general";"via3",#N/A,TRUE,"general"}</definedName>
    <definedName name="___x5" localSheetId="32" hidden="1">{"TAB1",#N/A,TRUE,"GENERAL";"TAB2",#N/A,TRUE,"GENERAL";"TAB3",#N/A,TRUE,"GENERAL";"TAB4",#N/A,TRUE,"GENERAL";"TAB5",#N/A,TRUE,"GENERAL"}</definedName>
    <definedName name="___x5" localSheetId="3" hidden="1">{"TAB1",#N/A,TRUE,"GENERAL";"TAB2",#N/A,TRUE,"GENERAL";"TAB3",#N/A,TRUE,"GENERAL";"TAB4",#N/A,TRUE,"GENERAL";"TAB5",#N/A,TRUE,"GENERAL"}</definedName>
    <definedName name="___x5" localSheetId="26" hidden="1">{"TAB1",#N/A,TRUE,"GENERAL";"TAB2",#N/A,TRUE,"GENERAL";"TAB3",#N/A,TRUE,"GENERAL";"TAB4",#N/A,TRUE,"GENERAL";"TAB5",#N/A,TRUE,"GENERAL"}</definedName>
    <definedName name="___x5" localSheetId="24" hidden="1">{"TAB1",#N/A,TRUE,"GENERAL";"TAB2",#N/A,TRUE,"GENERAL";"TAB3",#N/A,TRUE,"GENERAL";"TAB4",#N/A,TRUE,"GENERAL";"TAB5",#N/A,TRUE,"GENERAL"}</definedName>
    <definedName name="___x5" localSheetId="10" hidden="1">{"TAB1",#N/A,TRUE,"GENERAL";"TAB2",#N/A,TRUE,"GENERAL";"TAB3",#N/A,TRUE,"GENERAL";"TAB4",#N/A,TRUE,"GENERAL";"TAB5",#N/A,TRUE,"GENERAL"}</definedName>
    <definedName name="___x5" localSheetId="4" hidden="1">{"TAB1",#N/A,TRUE,"GENERAL";"TAB2",#N/A,TRUE,"GENERAL";"TAB3",#N/A,TRUE,"GENERAL";"TAB4",#N/A,TRUE,"GENERAL";"TAB5",#N/A,TRUE,"GENERAL"}</definedName>
    <definedName name="___x5" localSheetId="38" hidden="1">{"TAB1",#N/A,TRUE,"GENERAL";"TAB2",#N/A,TRUE,"GENERAL";"TAB3",#N/A,TRUE,"GENERAL";"TAB4",#N/A,TRUE,"GENERAL";"TAB5",#N/A,TRUE,"GENERAL"}</definedName>
    <definedName name="___x5" localSheetId="37" hidden="1">{"TAB1",#N/A,TRUE,"GENERAL";"TAB2",#N/A,TRUE,"GENERAL";"TAB3",#N/A,TRUE,"GENERAL";"TAB4",#N/A,TRUE,"GENERAL";"TAB5",#N/A,TRUE,"GENERAL"}</definedName>
    <definedName name="___x5" localSheetId="23" hidden="1">{"TAB1",#N/A,TRUE,"GENERAL";"TAB2",#N/A,TRUE,"GENERAL";"TAB3",#N/A,TRUE,"GENERAL";"TAB4",#N/A,TRUE,"GENERAL";"TAB5",#N/A,TRUE,"GENERAL"}</definedName>
    <definedName name="___x5" localSheetId="16" hidden="1">{"TAB1",#N/A,TRUE,"GENERAL";"TAB2",#N/A,TRUE,"GENERAL";"TAB3",#N/A,TRUE,"GENERAL";"TAB4",#N/A,TRUE,"GENERAL";"TAB5",#N/A,TRUE,"GENERAL"}</definedName>
    <definedName name="___x5" localSheetId="27" hidden="1">{"TAB1",#N/A,TRUE,"GENERAL";"TAB2",#N/A,TRUE,"GENERAL";"TAB3",#N/A,TRUE,"GENERAL";"TAB4",#N/A,TRUE,"GENERAL";"TAB5",#N/A,TRUE,"GENERAL"}</definedName>
    <definedName name="___x5" localSheetId="18" hidden="1">{"TAB1",#N/A,TRUE,"GENERAL";"TAB2",#N/A,TRUE,"GENERAL";"TAB3",#N/A,TRUE,"GENERAL";"TAB4",#N/A,TRUE,"GENERAL";"TAB5",#N/A,TRUE,"GENERAL"}</definedName>
    <definedName name="___x5" localSheetId="17" hidden="1">{"TAB1",#N/A,TRUE,"GENERAL";"TAB2",#N/A,TRUE,"GENERAL";"TAB3",#N/A,TRUE,"GENERAL";"TAB4",#N/A,TRUE,"GENERAL";"TAB5",#N/A,TRUE,"GENERAL"}</definedName>
    <definedName name="___x5" localSheetId="25" hidden="1">{"TAB1",#N/A,TRUE,"GENERAL";"TAB2",#N/A,TRUE,"GENERAL";"TAB3",#N/A,TRUE,"GENERAL";"TAB4",#N/A,TRUE,"GENERAL";"TAB5",#N/A,TRUE,"GENERAL"}</definedName>
    <definedName name="___x5" localSheetId="49" hidden="1">{"TAB1",#N/A,TRUE,"GENERAL";"TAB2",#N/A,TRUE,"GENERAL";"TAB3",#N/A,TRUE,"GENERAL";"TAB4",#N/A,TRUE,"GENERAL";"TAB5",#N/A,TRUE,"GENERAL"}</definedName>
    <definedName name="___x5" localSheetId="34" hidden="1">{"TAB1",#N/A,TRUE,"GENERAL";"TAB2",#N/A,TRUE,"GENERAL";"TAB3",#N/A,TRUE,"GENERAL";"TAB4",#N/A,TRUE,"GENERAL";"TAB5",#N/A,TRUE,"GENERAL"}</definedName>
    <definedName name="___x5" localSheetId="12" hidden="1">{"TAB1",#N/A,TRUE,"GENERAL";"TAB2",#N/A,TRUE,"GENERAL";"TAB3",#N/A,TRUE,"GENERAL";"TAB4",#N/A,TRUE,"GENERAL";"TAB5",#N/A,TRUE,"GENERAL"}</definedName>
    <definedName name="___x5" localSheetId="13" hidden="1">{"TAB1",#N/A,TRUE,"GENERAL";"TAB2",#N/A,TRUE,"GENERAL";"TAB3",#N/A,TRUE,"GENERAL";"TAB4",#N/A,TRUE,"GENERAL";"TAB5",#N/A,TRUE,"GENERAL"}</definedName>
    <definedName name="___x5" localSheetId="14" hidden="1">{"TAB1",#N/A,TRUE,"GENERAL";"TAB2",#N/A,TRUE,"GENERAL";"TAB3",#N/A,TRUE,"GENERAL";"TAB4",#N/A,TRUE,"GENERAL";"TAB5",#N/A,TRUE,"GENERAL"}</definedName>
    <definedName name="___x5" localSheetId="5" hidden="1">{"TAB1",#N/A,TRUE,"GENERAL";"TAB2",#N/A,TRUE,"GENERAL";"TAB3",#N/A,TRUE,"GENERAL";"TAB4",#N/A,TRUE,"GENERAL";"TAB5",#N/A,TRUE,"GENERAL"}</definedName>
    <definedName name="___x5" localSheetId="6" hidden="1">{"TAB1",#N/A,TRUE,"GENERAL";"TAB2",#N/A,TRUE,"GENERAL";"TAB3",#N/A,TRUE,"GENERAL";"TAB4",#N/A,TRUE,"GENERAL";"TAB5",#N/A,TRUE,"GENERAL"}</definedName>
    <definedName name="___x5" localSheetId="7" hidden="1">{"TAB1",#N/A,TRUE,"GENERAL";"TAB2",#N/A,TRUE,"GENERAL";"TAB3",#N/A,TRUE,"GENERAL";"TAB4",#N/A,TRUE,"GENERAL";"TAB5",#N/A,TRUE,"GENERAL"}</definedName>
    <definedName name="___x5" localSheetId="8" hidden="1">{"TAB1",#N/A,TRUE,"GENERAL";"TAB2",#N/A,TRUE,"GENERAL";"TAB3",#N/A,TRUE,"GENERAL";"TAB4",#N/A,TRUE,"GENERAL";"TAB5",#N/A,TRUE,"GENERAL"}</definedName>
    <definedName name="___x5" localSheetId="31" hidden="1">{"TAB1",#N/A,TRUE,"GENERAL";"TAB2",#N/A,TRUE,"GENERAL";"TAB3",#N/A,TRUE,"GENERAL";"TAB4",#N/A,TRUE,"GENERAL";"TAB5",#N/A,TRUE,"GENERAL"}</definedName>
    <definedName name="___x5" localSheetId="30" hidden="1">{"TAB1",#N/A,TRUE,"GENERAL";"TAB2",#N/A,TRUE,"GENERAL";"TAB3",#N/A,TRUE,"GENERAL";"TAB4",#N/A,TRUE,"GENERAL";"TAB5",#N/A,TRUE,"GENERAL"}</definedName>
    <definedName name="___x5" localSheetId="15" hidden="1">{"TAB1",#N/A,TRUE,"GENERAL";"TAB2",#N/A,TRUE,"GENERAL";"TAB3",#N/A,TRUE,"GENERAL";"TAB4",#N/A,TRUE,"GENERAL";"TAB5",#N/A,TRUE,"GENERAL"}</definedName>
    <definedName name="___x5" hidden="1">{"TAB1",#N/A,TRUE,"GENERAL";"TAB2",#N/A,TRUE,"GENERAL";"TAB3",#N/A,TRUE,"GENERAL";"TAB4",#N/A,TRUE,"GENERAL";"TAB5",#N/A,TRUE,"GENERAL"}</definedName>
    <definedName name="___x6" localSheetId="32" hidden="1">{"TAB1",#N/A,TRUE,"GENERAL";"TAB2",#N/A,TRUE,"GENERAL";"TAB3",#N/A,TRUE,"GENERAL";"TAB4",#N/A,TRUE,"GENERAL";"TAB5",#N/A,TRUE,"GENERAL"}</definedName>
    <definedName name="___x6" localSheetId="3" hidden="1">{"TAB1",#N/A,TRUE,"GENERAL";"TAB2",#N/A,TRUE,"GENERAL";"TAB3",#N/A,TRUE,"GENERAL";"TAB4",#N/A,TRUE,"GENERAL";"TAB5",#N/A,TRUE,"GENERAL"}</definedName>
    <definedName name="___x6" localSheetId="26" hidden="1">{"TAB1",#N/A,TRUE,"GENERAL";"TAB2",#N/A,TRUE,"GENERAL";"TAB3",#N/A,TRUE,"GENERAL";"TAB4",#N/A,TRUE,"GENERAL";"TAB5",#N/A,TRUE,"GENERAL"}</definedName>
    <definedName name="___x6" localSheetId="24" hidden="1">{"TAB1",#N/A,TRUE,"GENERAL";"TAB2",#N/A,TRUE,"GENERAL";"TAB3",#N/A,TRUE,"GENERAL";"TAB4",#N/A,TRUE,"GENERAL";"TAB5",#N/A,TRUE,"GENERAL"}</definedName>
    <definedName name="___x6" localSheetId="10" hidden="1">{"TAB1",#N/A,TRUE,"GENERAL";"TAB2",#N/A,TRUE,"GENERAL";"TAB3",#N/A,TRUE,"GENERAL";"TAB4",#N/A,TRUE,"GENERAL";"TAB5",#N/A,TRUE,"GENERAL"}</definedName>
    <definedName name="___x6" localSheetId="4" hidden="1">{"TAB1",#N/A,TRUE,"GENERAL";"TAB2",#N/A,TRUE,"GENERAL";"TAB3",#N/A,TRUE,"GENERAL";"TAB4",#N/A,TRUE,"GENERAL";"TAB5",#N/A,TRUE,"GENERAL"}</definedName>
    <definedName name="___x6" localSheetId="38" hidden="1">{"TAB1",#N/A,TRUE,"GENERAL";"TAB2",#N/A,TRUE,"GENERAL";"TAB3",#N/A,TRUE,"GENERAL";"TAB4",#N/A,TRUE,"GENERAL";"TAB5",#N/A,TRUE,"GENERAL"}</definedName>
    <definedName name="___x6" localSheetId="37" hidden="1">{"TAB1",#N/A,TRUE,"GENERAL";"TAB2",#N/A,TRUE,"GENERAL";"TAB3",#N/A,TRUE,"GENERAL";"TAB4",#N/A,TRUE,"GENERAL";"TAB5",#N/A,TRUE,"GENERAL"}</definedName>
    <definedName name="___x6" localSheetId="23" hidden="1">{"TAB1",#N/A,TRUE,"GENERAL";"TAB2",#N/A,TRUE,"GENERAL";"TAB3",#N/A,TRUE,"GENERAL";"TAB4",#N/A,TRUE,"GENERAL";"TAB5",#N/A,TRUE,"GENERAL"}</definedName>
    <definedName name="___x6" localSheetId="16" hidden="1">{"TAB1",#N/A,TRUE,"GENERAL";"TAB2",#N/A,TRUE,"GENERAL";"TAB3",#N/A,TRUE,"GENERAL";"TAB4",#N/A,TRUE,"GENERAL";"TAB5",#N/A,TRUE,"GENERAL"}</definedName>
    <definedName name="___x6" localSheetId="27" hidden="1">{"TAB1",#N/A,TRUE,"GENERAL";"TAB2",#N/A,TRUE,"GENERAL";"TAB3",#N/A,TRUE,"GENERAL";"TAB4",#N/A,TRUE,"GENERAL";"TAB5",#N/A,TRUE,"GENERAL"}</definedName>
    <definedName name="___x6" localSheetId="18" hidden="1">{"TAB1",#N/A,TRUE,"GENERAL";"TAB2",#N/A,TRUE,"GENERAL";"TAB3",#N/A,TRUE,"GENERAL";"TAB4",#N/A,TRUE,"GENERAL";"TAB5",#N/A,TRUE,"GENERAL"}</definedName>
    <definedName name="___x6" localSheetId="17" hidden="1">{"TAB1",#N/A,TRUE,"GENERAL";"TAB2",#N/A,TRUE,"GENERAL";"TAB3",#N/A,TRUE,"GENERAL";"TAB4",#N/A,TRUE,"GENERAL";"TAB5",#N/A,TRUE,"GENERAL"}</definedName>
    <definedName name="___x6" localSheetId="25" hidden="1">{"TAB1",#N/A,TRUE,"GENERAL";"TAB2",#N/A,TRUE,"GENERAL";"TAB3",#N/A,TRUE,"GENERAL";"TAB4",#N/A,TRUE,"GENERAL";"TAB5",#N/A,TRUE,"GENERAL"}</definedName>
    <definedName name="___x6" localSheetId="49" hidden="1">{"TAB1",#N/A,TRUE,"GENERAL";"TAB2",#N/A,TRUE,"GENERAL";"TAB3",#N/A,TRUE,"GENERAL";"TAB4",#N/A,TRUE,"GENERAL";"TAB5",#N/A,TRUE,"GENERAL"}</definedName>
    <definedName name="___x6" localSheetId="34" hidden="1">{"TAB1",#N/A,TRUE,"GENERAL";"TAB2",#N/A,TRUE,"GENERAL";"TAB3",#N/A,TRUE,"GENERAL";"TAB4",#N/A,TRUE,"GENERAL";"TAB5",#N/A,TRUE,"GENERAL"}</definedName>
    <definedName name="___x6" localSheetId="12" hidden="1">{"TAB1",#N/A,TRUE,"GENERAL";"TAB2",#N/A,TRUE,"GENERAL";"TAB3",#N/A,TRUE,"GENERAL";"TAB4",#N/A,TRUE,"GENERAL";"TAB5",#N/A,TRUE,"GENERAL"}</definedName>
    <definedName name="___x6" localSheetId="13" hidden="1">{"TAB1",#N/A,TRUE,"GENERAL";"TAB2",#N/A,TRUE,"GENERAL";"TAB3",#N/A,TRUE,"GENERAL";"TAB4",#N/A,TRUE,"GENERAL";"TAB5",#N/A,TRUE,"GENERAL"}</definedName>
    <definedName name="___x6" localSheetId="14" hidden="1">{"TAB1",#N/A,TRUE,"GENERAL";"TAB2",#N/A,TRUE,"GENERAL";"TAB3",#N/A,TRUE,"GENERAL";"TAB4",#N/A,TRUE,"GENERAL";"TAB5",#N/A,TRUE,"GENERAL"}</definedName>
    <definedName name="___x6" localSheetId="5" hidden="1">{"TAB1",#N/A,TRUE,"GENERAL";"TAB2",#N/A,TRUE,"GENERAL";"TAB3",#N/A,TRUE,"GENERAL";"TAB4",#N/A,TRUE,"GENERAL";"TAB5",#N/A,TRUE,"GENERAL"}</definedName>
    <definedName name="___x6" localSheetId="6" hidden="1">{"TAB1",#N/A,TRUE,"GENERAL";"TAB2",#N/A,TRUE,"GENERAL";"TAB3",#N/A,TRUE,"GENERAL";"TAB4",#N/A,TRUE,"GENERAL";"TAB5",#N/A,TRUE,"GENERAL"}</definedName>
    <definedName name="___x6" localSheetId="7" hidden="1">{"TAB1",#N/A,TRUE,"GENERAL";"TAB2",#N/A,TRUE,"GENERAL";"TAB3",#N/A,TRUE,"GENERAL";"TAB4",#N/A,TRUE,"GENERAL";"TAB5",#N/A,TRUE,"GENERAL"}</definedName>
    <definedName name="___x6" localSheetId="8" hidden="1">{"TAB1",#N/A,TRUE,"GENERAL";"TAB2",#N/A,TRUE,"GENERAL";"TAB3",#N/A,TRUE,"GENERAL";"TAB4",#N/A,TRUE,"GENERAL";"TAB5",#N/A,TRUE,"GENERAL"}</definedName>
    <definedName name="___x6" localSheetId="31" hidden="1">{"TAB1",#N/A,TRUE,"GENERAL";"TAB2",#N/A,TRUE,"GENERAL";"TAB3",#N/A,TRUE,"GENERAL";"TAB4",#N/A,TRUE,"GENERAL";"TAB5",#N/A,TRUE,"GENERAL"}</definedName>
    <definedName name="___x6" localSheetId="30" hidden="1">{"TAB1",#N/A,TRUE,"GENERAL";"TAB2",#N/A,TRUE,"GENERAL";"TAB3",#N/A,TRUE,"GENERAL";"TAB4",#N/A,TRUE,"GENERAL";"TAB5",#N/A,TRUE,"GENERAL"}</definedName>
    <definedName name="___x6" localSheetId="15" hidden="1">{"TAB1",#N/A,TRUE,"GENERAL";"TAB2",#N/A,TRUE,"GENERAL";"TAB3",#N/A,TRUE,"GENERAL";"TAB4",#N/A,TRUE,"GENERAL";"TAB5",#N/A,TRUE,"GENERAL"}</definedName>
    <definedName name="___x6" hidden="1">{"TAB1",#N/A,TRUE,"GENERAL";"TAB2",#N/A,TRUE,"GENERAL";"TAB3",#N/A,TRUE,"GENERAL";"TAB4",#N/A,TRUE,"GENERAL";"TAB5",#N/A,TRUE,"GENERAL"}</definedName>
    <definedName name="___x7" localSheetId="32" hidden="1">{"TAB1",#N/A,TRUE,"GENERAL";"TAB2",#N/A,TRUE,"GENERAL";"TAB3",#N/A,TRUE,"GENERAL";"TAB4",#N/A,TRUE,"GENERAL";"TAB5",#N/A,TRUE,"GENERAL"}</definedName>
    <definedName name="___x7" localSheetId="3" hidden="1">{"TAB1",#N/A,TRUE,"GENERAL";"TAB2",#N/A,TRUE,"GENERAL";"TAB3",#N/A,TRUE,"GENERAL";"TAB4",#N/A,TRUE,"GENERAL";"TAB5",#N/A,TRUE,"GENERAL"}</definedName>
    <definedName name="___x7" localSheetId="26" hidden="1">{"TAB1",#N/A,TRUE,"GENERAL";"TAB2",#N/A,TRUE,"GENERAL";"TAB3",#N/A,TRUE,"GENERAL";"TAB4",#N/A,TRUE,"GENERAL";"TAB5",#N/A,TRUE,"GENERAL"}</definedName>
    <definedName name="___x7" localSheetId="24" hidden="1">{"TAB1",#N/A,TRUE,"GENERAL";"TAB2",#N/A,TRUE,"GENERAL";"TAB3",#N/A,TRUE,"GENERAL";"TAB4",#N/A,TRUE,"GENERAL";"TAB5",#N/A,TRUE,"GENERAL"}</definedName>
    <definedName name="___x7" localSheetId="10" hidden="1">{"TAB1",#N/A,TRUE,"GENERAL";"TAB2",#N/A,TRUE,"GENERAL";"TAB3",#N/A,TRUE,"GENERAL";"TAB4",#N/A,TRUE,"GENERAL";"TAB5",#N/A,TRUE,"GENERAL"}</definedName>
    <definedName name="___x7" localSheetId="4" hidden="1">{"TAB1",#N/A,TRUE,"GENERAL";"TAB2",#N/A,TRUE,"GENERAL";"TAB3",#N/A,TRUE,"GENERAL";"TAB4",#N/A,TRUE,"GENERAL";"TAB5",#N/A,TRUE,"GENERAL"}</definedName>
    <definedName name="___x7" localSheetId="38" hidden="1">{"TAB1",#N/A,TRUE,"GENERAL";"TAB2",#N/A,TRUE,"GENERAL";"TAB3",#N/A,TRUE,"GENERAL";"TAB4",#N/A,TRUE,"GENERAL";"TAB5",#N/A,TRUE,"GENERAL"}</definedName>
    <definedName name="___x7" localSheetId="37" hidden="1">{"TAB1",#N/A,TRUE,"GENERAL";"TAB2",#N/A,TRUE,"GENERAL";"TAB3",#N/A,TRUE,"GENERAL";"TAB4",#N/A,TRUE,"GENERAL";"TAB5",#N/A,TRUE,"GENERAL"}</definedName>
    <definedName name="___x7" localSheetId="23" hidden="1">{"TAB1",#N/A,TRUE,"GENERAL";"TAB2",#N/A,TRUE,"GENERAL";"TAB3",#N/A,TRUE,"GENERAL";"TAB4",#N/A,TRUE,"GENERAL";"TAB5",#N/A,TRUE,"GENERAL"}</definedName>
    <definedName name="___x7" localSheetId="16" hidden="1">{"TAB1",#N/A,TRUE,"GENERAL";"TAB2",#N/A,TRUE,"GENERAL";"TAB3",#N/A,TRUE,"GENERAL";"TAB4",#N/A,TRUE,"GENERAL";"TAB5",#N/A,TRUE,"GENERAL"}</definedName>
    <definedName name="___x7" localSheetId="27" hidden="1">{"TAB1",#N/A,TRUE,"GENERAL";"TAB2",#N/A,TRUE,"GENERAL";"TAB3",#N/A,TRUE,"GENERAL";"TAB4",#N/A,TRUE,"GENERAL";"TAB5",#N/A,TRUE,"GENERAL"}</definedName>
    <definedName name="___x7" localSheetId="18" hidden="1">{"TAB1",#N/A,TRUE,"GENERAL";"TAB2",#N/A,TRUE,"GENERAL";"TAB3",#N/A,TRUE,"GENERAL";"TAB4",#N/A,TRUE,"GENERAL";"TAB5",#N/A,TRUE,"GENERAL"}</definedName>
    <definedName name="___x7" localSheetId="17" hidden="1">{"TAB1",#N/A,TRUE,"GENERAL";"TAB2",#N/A,TRUE,"GENERAL";"TAB3",#N/A,TRUE,"GENERAL";"TAB4",#N/A,TRUE,"GENERAL";"TAB5",#N/A,TRUE,"GENERAL"}</definedName>
    <definedName name="___x7" localSheetId="25" hidden="1">{"TAB1",#N/A,TRUE,"GENERAL";"TAB2",#N/A,TRUE,"GENERAL";"TAB3",#N/A,TRUE,"GENERAL";"TAB4",#N/A,TRUE,"GENERAL";"TAB5",#N/A,TRUE,"GENERAL"}</definedName>
    <definedName name="___x7" localSheetId="49" hidden="1">{"TAB1",#N/A,TRUE,"GENERAL";"TAB2",#N/A,TRUE,"GENERAL";"TAB3",#N/A,TRUE,"GENERAL";"TAB4",#N/A,TRUE,"GENERAL";"TAB5",#N/A,TRUE,"GENERAL"}</definedName>
    <definedName name="___x7" localSheetId="34" hidden="1">{"TAB1",#N/A,TRUE,"GENERAL";"TAB2",#N/A,TRUE,"GENERAL";"TAB3",#N/A,TRUE,"GENERAL";"TAB4",#N/A,TRUE,"GENERAL";"TAB5",#N/A,TRUE,"GENERAL"}</definedName>
    <definedName name="___x7" localSheetId="12" hidden="1">{"TAB1",#N/A,TRUE,"GENERAL";"TAB2",#N/A,TRUE,"GENERAL";"TAB3",#N/A,TRUE,"GENERAL";"TAB4",#N/A,TRUE,"GENERAL";"TAB5",#N/A,TRUE,"GENERAL"}</definedName>
    <definedName name="___x7" localSheetId="13" hidden="1">{"TAB1",#N/A,TRUE,"GENERAL";"TAB2",#N/A,TRUE,"GENERAL";"TAB3",#N/A,TRUE,"GENERAL";"TAB4",#N/A,TRUE,"GENERAL";"TAB5",#N/A,TRUE,"GENERAL"}</definedName>
    <definedName name="___x7" localSheetId="14" hidden="1">{"TAB1",#N/A,TRUE,"GENERAL";"TAB2",#N/A,TRUE,"GENERAL";"TAB3",#N/A,TRUE,"GENERAL";"TAB4",#N/A,TRUE,"GENERAL";"TAB5",#N/A,TRUE,"GENERAL"}</definedName>
    <definedName name="___x7" localSheetId="5" hidden="1">{"TAB1",#N/A,TRUE,"GENERAL";"TAB2",#N/A,TRUE,"GENERAL";"TAB3",#N/A,TRUE,"GENERAL";"TAB4",#N/A,TRUE,"GENERAL";"TAB5",#N/A,TRUE,"GENERAL"}</definedName>
    <definedName name="___x7" localSheetId="6" hidden="1">{"TAB1",#N/A,TRUE,"GENERAL";"TAB2",#N/A,TRUE,"GENERAL";"TAB3",#N/A,TRUE,"GENERAL";"TAB4",#N/A,TRUE,"GENERAL";"TAB5",#N/A,TRUE,"GENERAL"}</definedName>
    <definedName name="___x7" localSheetId="7" hidden="1">{"TAB1",#N/A,TRUE,"GENERAL";"TAB2",#N/A,TRUE,"GENERAL";"TAB3",#N/A,TRUE,"GENERAL";"TAB4",#N/A,TRUE,"GENERAL";"TAB5",#N/A,TRUE,"GENERAL"}</definedName>
    <definedName name="___x7" localSheetId="8" hidden="1">{"TAB1",#N/A,TRUE,"GENERAL";"TAB2",#N/A,TRUE,"GENERAL";"TAB3",#N/A,TRUE,"GENERAL";"TAB4",#N/A,TRUE,"GENERAL";"TAB5",#N/A,TRUE,"GENERAL"}</definedName>
    <definedName name="___x7" localSheetId="31" hidden="1">{"TAB1",#N/A,TRUE,"GENERAL";"TAB2",#N/A,TRUE,"GENERAL";"TAB3",#N/A,TRUE,"GENERAL";"TAB4",#N/A,TRUE,"GENERAL";"TAB5",#N/A,TRUE,"GENERAL"}</definedName>
    <definedName name="___x7" localSheetId="30" hidden="1">{"TAB1",#N/A,TRUE,"GENERAL";"TAB2",#N/A,TRUE,"GENERAL";"TAB3",#N/A,TRUE,"GENERAL";"TAB4",#N/A,TRUE,"GENERAL";"TAB5",#N/A,TRUE,"GENERAL"}</definedName>
    <definedName name="___x7" localSheetId="15" hidden="1">{"TAB1",#N/A,TRUE,"GENERAL";"TAB2",#N/A,TRUE,"GENERAL";"TAB3",#N/A,TRUE,"GENERAL";"TAB4",#N/A,TRUE,"GENERAL";"TAB5",#N/A,TRUE,"GENERAL"}</definedName>
    <definedName name="___x7" hidden="1">{"TAB1",#N/A,TRUE,"GENERAL";"TAB2",#N/A,TRUE,"GENERAL";"TAB3",#N/A,TRUE,"GENERAL";"TAB4",#N/A,TRUE,"GENERAL";"TAB5",#N/A,TRUE,"GENERAL"}</definedName>
    <definedName name="___x8" localSheetId="32" hidden="1">{"via1",#N/A,TRUE,"general";"via2",#N/A,TRUE,"general";"via3",#N/A,TRUE,"general"}</definedName>
    <definedName name="___x8" localSheetId="3" hidden="1">{"via1",#N/A,TRUE,"general";"via2",#N/A,TRUE,"general";"via3",#N/A,TRUE,"general"}</definedName>
    <definedName name="___x8" localSheetId="26" hidden="1">{"via1",#N/A,TRUE,"general";"via2",#N/A,TRUE,"general";"via3",#N/A,TRUE,"general"}</definedName>
    <definedName name="___x8" localSheetId="24" hidden="1">{"via1",#N/A,TRUE,"general";"via2",#N/A,TRUE,"general";"via3",#N/A,TRUE,"general"}</definedName>
    <definedName name="___x8" localSheetId="10" hidden="1">{"via1",#N/A,TRUE,"general";"via2",#N/A,TRUE,"general";"via3",#N/A,TRUE,"general"}</definedName>
    <definedName name="___x8" localSheetId="4" hidden="1">{"via1",#N/A,TRUE,"general";"via2",#N/A,TRUE,"general";"via3",#N/A,TRUE,"general"}</definedName>
    <definedName name="___x8" localSheetId="38" hidden="1">{"via1",#N/A,TRUE,"general";"via2",#N/A,TRUE,"general";"via3",#N/A,TRUE,"general"}</definedName>
    <definedName name="___x8" localSheetId="37" hidden="1">{"via1",#N/A,TRUE,"general";"via2",#N/A,TRUE,"general";"via3",#N/A,TRUE,"general"}</definedName>
    <definedName name="___x8" localSheetId="23" hidden="1">{"via1",#N/A,TRUE,"general";"via2",#N/A,TRUE,"general";"via3",#N/A,TRUE,"general"}</definedName>
    <definedName name="___x8" localSheetId="16" hidden="1">{"via1",#N/A,TRUE,"general";"via2",#N/A,TRUE,"general";"via3",#N/A,TRUE,"general"}</definedName>
    <definedName name="___x8" localSheetId="27" hidden="1">{"via1",#N/A,TRUE,"general";"via2",#N/A,TRUE,"general";"via3",#N/A,TRUE,"general"}</definedName>
    <definedName name="___x8" localSheetId="18" hidden="1">{"via1",#N/A,TRUE,"general";"via2",#N/A,TRUE,"general";"via3",#N/A,TRUE,"general"}</definedName>
    <definedName name="___x8" localSheetId="17" hidden="1">{"via1",#N/A,TRUE,"general";"via2",#N/A,TRUE,"general";"via3",#N/A,TRUE,"general"}</definedName>
    <definedName name="___x8" localSheetId="25" hidden="1">{"via1",#N/A,TRUE,"general";"via2",#N/A,TRUE,"general";"via3",#N/A,TRUE,"general"}</definedName>
    <definedName name="___x8" localSheetId="49" hidden="1">{"via1",#N/A,TRUE,"general";"via2",#N/A,TRUE,"general";"via3",#N/A,TRUE,"general"}</definedName>
    <definedName name="___x8" localSheetId="34" hidden="1">{"via1",#N/A,TRUE,"general";"via2",#N/A,TRUE,"general";"via3",#N/A,TRUE,"general"}</definedName>
    <definedName name="___x8" localSheetId="12" hidden="1">{"via1",#N/A,TRUE,"general";"via2",#N/A,TRUE,"general";"via3",#N/A,TRUE,"general"}</definedName>
    <definedName name="___x8" localSheetId="13" hidden="1">{"via1",#N/A,TRUE,"general";"via2",#N/A,TRUE,"general";"via3",#N/A,TRUE,"general"}</definedName>
    <definedName name="___x8" localSheetId="14" hidden="1">{"via1",#N/A,TRUE,"general";"via2",#N/A,TRUE,"general";"via3",#N/A,TRUE,"general"}</definedName>
    <definedName name="___x8" localSheetId="5" hidden="1">{"via1",#N/A,TRUE,"general";"via2",#N/A,TRUE,"general";"via3",#N/A,TRUE,"general"}</definedName>
    <definedName name="___x8" localSheetId="6" hidden="1">{"via1",#N/A,TRUE,"general";"via2",#N/A,TRUE,"general";"via3",#N/A,TRUE,"general"}</definedName>
    <definedName name="___x8" localSheetId="7" hidden="1">{"via1",#N/A,TRUE,"general";"via2",#N/A,TRUE,"general";"via3",#N/A,TRUE,"general"}</definedName>
    <definedName name="___x8" localSheetId="8" hidden="1">{"via1",#N/A,TRUE,"general";"via2",#N/A,TRUE,"general";"via3",#N/A,TRUE,"general"}</definedName>
    <definedName name="___x8" localSheetId="31" hidden="1">{"via1",#N/A,TRUE,"general";"via2",#N/A,TRUE,"general";"via3",#N/A,TRUE,"general"}</definedName>
    <definedName name="___x8" localSheetId="30" hidden="1">{"via1",#N/A,TRUE,"general";"via2",#N/A,TRUE,"general";"via3",#N/A,TRUE,"general"}</definedName>
    <definedName name="___x8" localSheetId="15" hidden="1">{"via1",#N/A,TRUE,"general";"via2",#N/A,TRUE,"general";"via3",#N/A,TRUE,"general"}</definedName>
    <definedName name="___x8" hidden="1">{"via1",#N/A,TRUE,"general";"via2",#N/A,TRUE,"general";"via3",#N/A,TRUE,"general"}</definedName>
    <definedName name="___x9" localSheetId="32" hidden="1">{"TAB1",#N/A,TRUE,"GENERAL";"TAB2",#N/A,TRUE,"GENERAL";"TAB3",#N/A,TRUE,"GENERAL";"TAB4",#N/A,TRUE,"GENERAL";"TAB5",#N/A,TRUE,"GENERAL"}</definedName>
    <definedName name="___x9" localSheetId="3" hidden="1">{"TAB1",#N/A,TRUE,"GENERAL";"TAB2",#N/A,TRUE,"GENERAL";"TAB3",#N/A,TRUE,"GENERAL";"TAB4",#N/A,TRUE,"GENERAL";"TAB5",#N/A,TRUE,"GENERAL"}</definedName>
    <definedName name="___x9" localSheetId="26" hidden="1">{"TAB1",#N/A,TRUE,"GENERAL";"TAB2",#N/A,TRUE,"GENERAL";"TAB3",#N/A,TRUE,"GENERAL";"TAB4",#N/A,TRUE,"GENERAL";"TAB5",#N/A,TRUE,"GENERAL"}</definedName>
    <definedName name="___x9" localSheetId="24" hidden="1">{"TAB1",#N/A,TRUE,"GENERAL";"TAB2",#N/A,TRUE,"GENERAL";"TAB3",#N/A,TRUE,"GENERAL";"TAB4",#N/A,TRUE,"GENERAL";"TAB5",#N/A,TRUE,"GENERAL"}</definedName>
    <definedName name="___x9" localSheetId="10" hidden="1">{"TAB1",#N/A,TRUE,"GENERAL";"TAB2",#N/A,TRUE,"GENERAL";"TAB3",#N/A,TRUE,"GENERAL";"TAB4",#N/A,TRUE,"GENERAL";"TAB5",#N/A,TRUE,"GENERAL"}</definedName>
    <definedName name="___x9" localSheetId="4" hidden="1">{"TAB1",#N/A,TRUE,"GENERAL";"TAB2",#N/A,TRUE,"GENERAL";"TAB3",#N/A,TRUE,"GENERAL";"TAB4",#N/A,TRUE,"GENERAL";"TAB5",#N/A,TRUE,"GENERAL"}</definedName>
    <definedName name="___x9" localSheetId="38" hidden="1">{"TAB1",#N/A,TRUE,"GENERAL";"TAB2",#N/A,TRUE,"GENERAL";"TAB3",#N/A,TRUE,"GENERAL";"TAB4",#N/A,TRUE,"GENERAL";"TAB5",#N/A,TRUE,"GENERAL"}</definedName>
    <definedName name="___x9" localSheetId="37" hidden="1">{"TAB1",#N/A,TRUE,"GENERAL";"TAB2",#N/A,TRUE,"GENERAL";"TAB3",#N/A,TRUE,"GENERAL";"TAB4",#N/A,TRUE,"GENERAL";"TAB5",#N/A,TRUE,"GENERAL"}</definedName>
    <definedName name="___x9" localSheetId="23" hidden="1">{"TAB1",#N/A,TRUE,"GENERAL";"TAB2",#N/A,TRUE,"GENERAL";"TAB3",#N/A,TRUE,"GENERAL";"TAB4",#N/A,TRUE,"GENERAL";"TAB5",#N/A,TRUE,"GENERAL"}</definedName>
    <definedName name="___x9" localSheetId="16" hidden="1">{"TAB1",#N/A,TRUE,"GENERAL";"TAB2",#N/A,TRUE,"GENERAL";"TAB3",#N/A,TRUE,"GENERAL";"TAB4",#N/A,TRUE,"GENERAL";"TAB5",#N/A,TRUE,"GENERAL"}</definedName>
    <definedName name="___x9" localSheetId="27" hidden="1">{"TAB1",#N/A,TRUE,"GENERAL";"TAB2",#N/A,TRUE,"GENERAL";"TAB3",#N/A,TRUE,"GENERAL";"TAB4",#N/A,TRUE,"GENERAL";"TAB5",#N/A,TRUE,"GENERAL"}</definedName>
    <definedName name="___x9" localSheetId="18" hidden="1">{"TAB1",#N/A,TRUE,"GENERAL";"TAB2",#N/A,TRUE,"GENERAL";"TAB3",#N/A,TRUE,"GENERAL";"TAB4",#N/A,TRUE,"GENERAL";"TAB5",#N/A,TRUE,"GENERAL"}</definedName>
    <definedName name="___x9" localSheetId="17" hidden="1">{"TAB1",#N/A,TRUE,"GENERAL";"TAB2",#N/A,TRUE,"GENERAL";"TAB3",#N/A,TRUE,"GENERAL";"TAB4",#N/A,TRUE,"GENERAL";"TAB5",#N/A,TRUE,"GENERAL"}</definedName>
    <definedName name="___x9" localSheetId="25" hidden="1">{"TAB1",#N/A,TRUE,"GENERAL";"TAB2",#N/A,TRUE,"GENERAL";"TAB3",#N/A,TRUE,"GENERAL";"TAB4",#N/A,TRUE,"GENERAL";"TAB5",#N/A,TRUE,"GENERAL"}</definedName>
    <definedName name="___x9" localSheetId="49" hidden="1">{"TAB1",#N/A,TRUE,"GENERAL";"TAB2",#N/A,TRUE,"GENERAL";"TAB3",#N/A,TRUE,"GENERAL";"TAB4",#N/A,TRUE,"GENERAL";"TAB5",#N/A,TRUE,"GENERAL"}</definedName>
    <definedName name="___x9" localSheetId="34" hidden="1">{"TAB1",#N/A,TRUE,"GENERAL";"TAB2",#N/A,TRUE,"GENERAL";"TAB3",#N/A,TRUE,"GENERAL";"TAB4",#N/A,TRUE,"GENERAL";"TAB5",#N/A,TRUE,"GENERAL"}</definedName>
    <definedName name="___x9" localSheetId="12" hidden="1">{"TAB1",#N/A,TRUE,"GENERAL";"TAB2",#N/A,TRUE,"GENERAL";"TAB3",#N/A,TRUE,"GENERAL";"TAB4",#N/A,TRUE,"GENERAL";"TAB5",#N/A,TRUE,"GENERAL"}</definedName>
    <definedName name="___x9" localSheetId="13" hidden="1">{"TAB1",#N/A,TRUE,"GENERAL";"TAB2",#N/A,TRUE,"GENERAL";"TAB3",#N/A,TRUE,"GENERAL";"TAB4",#N/A,TRUE,"GENERAL";"TAB5",#N/A,TRUE,"GENERAL"}</definedName>
    <definedName name="___x9" localSheetId="14" hidden="1">{"TAB1",#N/A,TRUE,"GENERAL";"TAB2",#N/A,TRUE,"GENERAL";"TAB3",#N/A,TRUE,"GENERAL";"TAB4",#N/A,TRUE,"GENERAL";"TAB5",#N/A,TRUE,"GENERAL"}</definedName>
    <definedName name="___x9" localSheetId="5" hidden="1">{"TAB1",#N/A,TRUE,"GENERAL";"TAB2",#N/A,TRUE,"GENERAL";"TAB3",#N/A,TRUE,"GENERAL";"TAB4",#N/A,TRUE,"GENERAL";"TAB5",#N/A,TRUE,"GENERAL"}</definedName>
    <definedName name="___x9" localSheetId="6" hidden="1">{"TAB1",#N/A,TRUE,"GENERAL";"TAB2",#N/A,TRUE,"GENERAL";"TAB3",#N/A,TRUE,"GENERAL";"TAB4",#N/A,TRUE,"GENERAL";"TAB5",#N/A,TRUE,"GENERAL"}</definedName>
    <definedName name="___x9" localSheetId="7" hidden="1">{"TAB1",#N/A,TRUE,"GENERAL";"TAB2",#N/A,TRUE,"GENERAL";"TAB3",#N/A,TRUE,"GENERAL";"TAB4",#N/A,TRUE,"GENERAL";"TAB5",#N/A,TRUE,"GENERAL"}</definedName>
    <definedName name="___x9" localSheetId="8" hidden="1">{"TAB1",#N/A,TRUE,"GENERAL";"TAB2",#N/A,TRUE,"GENERAL";"TAB3",#N/A,TRUE,"GENERAL";"TAB4",#N/A,TRUE,"GENERAL";"TAB5",#N/A,TRUE,"GENERAL"}</definedName>
    <definedName name="___x9" localSheetId="31" hidden="1">{"TAB1",#N/A,TRUE,"GENERAL";"TAB2",#N/A,TRUE,"GENERAL";"TAB3",#N/A,TRUE,"GENERAL";"TAB4",#N/A,TRUE,"GENERAL";"TAB5",#N/A,TRUE,"GENERAL"}</definedName>
    <definedName name="___x9" localSheetId="30" hidden="1">{"TAB1",#N/A,TRUE,"GENERAL";"TAB2",#N/A,TRUE,"GENERAL";"TAB3",#N/A,TRUE,"GENERAL";"TAB4",#N/A,TRUE,"GENERAL";"TAB5",#N/A,TRUE,"GENERAL"}</definedName>
    <definedName name="___x9" localSheetId="15" hidden="1">{"TAB1",#N/A,TRUE,"GENERAL";"TAB2",#N/A,TRUE,"GENERAL";"TAB3",#N/A,TRUE,"GENERAL";"TAB4",#N/A,TRUE,"GENERAL";"TAB5",#N/A,TRUE,"GENERAL"}</definedName>
    <definedName name="___x9" hidden="1">{"TAB1",#N/A,TRUE,"GENERAL";"TAB2",#N/A,TRUE,"GENERAL";"TAB3",#N/A,TRUE,"GENERAL";"TAB4",#N/A,TRUE,"GENERAL";"TAB5",#N/A,TRUE,"GENERAL"}</definedName>
    <definedName name="___y2" localSheetId="32" hidden="1">{"TAB1",#N/A,TRUE,"GENERAL";"TAB2",#N/A,TRUE,"GENERAL";"TAB3",#N/A,TRUE,"GENERAL";"TAB4",#N/A,TRUE,"GENERAL";"TAB5",#N/A,TRUE,"GENERAL"}</definedName>
    <definedName name="___y2" localSheetId="3" hidden="1">{"TAB1",#N/A,TRUE,"GENERAL";"TAB2",#N/A,TRUE,"GENERAL";"TAB3",#N/A,TRUE,"GENERAL";"TAB4",#N/A,TRUE,"GENERAL";"TAB5",#N/A,TRUE,"GENERAL"}</definedName>
    <definedName name="___y2" localSheetId="26" hidden="1">{"TAB1",#N/A,TRUE,"GENERAL";"TAB2",#N/A,TRUE,"GENERAL";"TAB3",#N/A,TRUE,"GENERAL";"TAB4",#N/A,TRUE,"GENERAL";"TAB5",#N/A,TRUE,"GENERAL"}</definedName>
    <definedName name="___y2" localSheetId="24" hidden="1">{"TAB1",#N/A,TRUE,"GENERAL";"TAB2",#N/A,TRUE,"GENERAL";"TAB3",#N/A,TRUE,"GENERAL";"TAB4",#N/A,TRUE,"GENERAL";"TAB5",#N/A,TRUE,"GENERAL"}</definedName>
    <definedName name="___y2" localSheetId="10" hidden="1">{"TAB1",#N/A,TRUE,"GENERAL";"TAB2",#N/A,TRUE,"GENERAL";"TAB3",#N/A,TRUE,"GENERAL";"TAB4",#N/A,TRUE,"GENERAL";"TAB5",#N/A,TRUE,"GENERAL"}</definedName>
    <definedName name="___y2" localSheetId="4" hidden="1">{"TAB1",#N/A,TRUE,"GENERAL";"TAB2",#N/A,TRUE,"GENERAL";"TAB3",#N/A,TRUE,"GENERAL";"TAB4",#N/A,TRUE,"GENERAL";"TAB5",#N/A,TRUE,"GENERAL"}</definedName>
    <definedName name="___y2" localSheetId="38" hidden="1">{"TAB1",#N/A,TRUE,"GENERAL";"TAB2",#N/A,TRUE,"GENERAL";"TAB3",#N/A,TRUE,"GENERAL";"TAB4",#N/A,TRUE,"GENERAL";"TAB5",#N/A,TRUE,"GENERAL"}</definedName>
    <definedName name="___y2" localSheetId="37" hidden="1">{"TAB1",#N/A,TRUE,"GENERAL";"TAB2",#N/A,TRUE,"GENERAL";"TAB3",#N/A,TRUE,"GENERAL";"TAB4",#N/A,TRUE,"GENERAL";"TAB5",#N/A,TRUE,"GENERAL"}</definedName>
    <definedName name="___y2" localSheetId="23" hidden="1">{"TAB1",#N/A,TRUE,"GENERAL";"TAB2",#N/A,TRUE,"GENERAL";"TAB3",#N/A,TRUE,"GENERAL";"TAB4",#N/A,TRUE,"GENERAL";"TAB5",#N/A,TRUE,"GENERAL"}</definedName>
    <definedName name="___y2" localSheetId="16" hidden="1">{"TAB1",#N/A,TRUE,"GENERAL";"TAB2",#N/A,TRUE,"GENERAL";"TAB3",#N/A,TRUE,"GENERAL";"TAB4",#N/A,TRUE,"GENERAL";"TAB5",#N/A,TRUE,"GENERAL"}</definedName>
    <definedName name="___y2" localSheetId="27" hidden="1">{"TAB1",#N/A,TRUE,"GENERAL";"TAB2",#N/A,TRUE,"GENERAL";"TAB3",#N/A,TRUE,"GENERAL";"TAB4",#N/A,TRUE,"GENERAL";"TAB5",#N/A,TRUE,"GENERAL"}</definedName>
    <definedName name="___y2" localSheetId="18" hidden="1">{"TAB1",#N/A,TRUE,"GENERAL";"TAB2",#N/A,TRUE,"GENERAL";"TAB3",#N/A,TRUE,"GENERAL";"TAB4",#N/A,TRUE,"GENERAL";"TAB5",#N/A,TRUE,"GENERAL"}</definedName>
    <definedName name="___y2" localSheetId="17" hidden="1">{"TAB1",#N/A,TRUE,"GENERAL";"TAB2",#N/A,TRUE,"GENERAL";"TAB3",#N/A,TRUE,"GENERAL";"TAB4",#N/A,TRUE,"GENERAL";"TAB5",#N/A,TRUE,"GENERAL"}</definedName>
    <definedName name="___y2" localSheetId="25" hidden="1">{"TAB1",#N/A,TRUE,"GENERAL";"TAB2",#N/A,TRUE,"GENERAL";"TAB3",#N/A,TRUE,"GENERAL";"TAB4",#N/A,TRUE,"GENERAL";"TAB5",#N/A,TRUE,"GENERAL"}</definedName>
    <definedName name="___y2" localSheetId="49" hidden="1">{"TAB1",#N/A,TRUE,"GENERAL";"TAB2",#N/A,TRUE,"GENERAL";"TAB3",#N/A,TRUE,"GENERAL";"TAB4",#N/A,TRUE,"GENERAL";"TAB5",#N/A,TRUE,"GENERAL"}</definedName>
    <definedName name="___y2" localSheetId="34" hidden="1">{"TAB1",#N/A,TRUE,"GENERAL";"TAB2",#N/A,TRUE,"GENERAL";"TAB3",#N/A,TRUE,"GENERAL";"TAB4",#N/A,TRUE,"GENERAL";"TAB5",#N/A,TRUE,"GENERAL"}</definedName>
    <definedName name="___y2" localSheetId="12" hidden="1">{"TAB1",#N/A,TRUE,"GENERAL";"TAB2",#N/A,TRUE,"GENERAL";"TAB3",#N/A,TRUE,"GENERAL";"TAB4",#N/A,TRUE,"GENERAL";"TAB5",#N/A,TRUE,"GENERAL"}</definedName>
    <definedName name="___y2" localSheetId="13" hidden="1">{"TAB1",#N/A,TRUE,"GENERAL";"TAB2",#N/A,TRUE,"GENERAL";"TAB3",#N/A,TRUE,"GENERAL";"TAB4",#N/A,TRUE,"GENERAL";"TAB5",#N/A,TRUE,"GENERAL"}</definedName>
    <definedName name="___y2" localSheetId="14" hidden="1">{"TAB1",#N/A,TRUE,"GENERAL";"TAB2",#N/A,TRUE,"GENERAL";"TAB3",#N/A,TRUE,"GENERAL";"TAB4",#N/A,TRUE,"GENERAL";"TAB5",#N/A,TRUE,"GENERAL"}</definedName>
    <definedName name="___y2" localSheetId="5" hidden="1">{"TAB1",#N/A,TRUE,"GENERAL";"TAB2",#N/A,TRUE,"GENERAL";"TAB3",#N/A,TRUE,"GENERAL";"TAB4",#N/A,TRUE,"GENERAL";"TAB5",#N/A,TRUE,"GENERAL"}</definedName>
    <definedName name="___y2" localSheetId="6" hidden="1">{"TAB1",#N/A,TRUE,"GENERAL";"TAB2",#N/A,TRUE,"GENERAL";"TAB3",#N/A,TRUE,"GENERAL";"TAB4",#N/A,TRUE,"GENERAL";"TAB5",#N/A,TRUE,"GENERAL"}</definedName>
    <definedName name="___y2" localSheetId="7" hidden="1">{"TAB1",#N/A,TRUE,"GENERAL";"TAB2",#N/A,TRUE,"GENERAL";"TAB3",#N/A,TRUE,"GENERAL";"TAB4",#N/A,TRUE,"GENERAL";"TAB5",#N/A,TRUE,"GENERAL"}</definedName>
    <definedName name="___y2" localSheetId="8" hidden="1">{"TAB1",#N/A,TRUE,"GENERAL";"TAB2",#N/A,TRUE,"GENERAL";"TAB3",#N/A,TRUE,"GENERAL";"TAB4",#N/A,TRUE,"GENERAL";"TAB5",#N/A,TRUE,"GENERAL"}</definedName>
    <definedName name="___y2" localSheetId="31" hidden="1">{"TAB1",#N/A,TRUE,"GENERAL";"TAB2",#N/A,TRUE,"GENERAL";"TAB3",#N/A,TRUE,"GENERAL";"TAB4",#N/A,TRUE,"GENERAL";"TAB5",#N/A,TRUE,"GENERAL"}</definedName>
    <definedName name="___y2" localSheetId="30" hidden="1">{"TAB1",#N/A,TRUE,"GENERAL";"TAB2",#N/A,TRUE,"GENERAL";"TAB3",#N/A,TRUE,"GENERAL";"TAB4",#N/A,TRUE,"GENERAL";"TAB5",#N/A,TRUE,"GENERAL"}</definedName>
    <definedName name="___y2" localSheetId="15" hidden="1">{"TAB1",#N/A,TRUE,"GENERAL";"TAB2",#N/A,TRUE,"GENERAL";"TAB3",#N/A,TRUE,"GENERAL";"TAB4",#N/A,TRUE,"GENERAL";"TAB5",#N/A,TRUE,"GENERAL"}</definedName>
    <definedName name="___y2" hidden="1">{"TAB1",#N/A,TRUE,"GENERAL";"TAB2",#N/A,TRUE,"GENERAL";"TAB3",#N/A,TRUE,"GENERAL";"TAB4",#N/A,TRUE,"GENERAL";"TAB5",#N/A,TRUE,"GENERAL"}</definedName>
    <definedName name="___y3" localSheetId="32" hidden="1">{"via1",#N/A,TRUE,"general";"via2",#N/A,TRUE,"general";"via3",#N/A,TRUE,"general"}</definedName>
    <definedName name="___y3" localSheetId="3" hidden="1">{"via1",#N/A,TRUE,"general";"via2",#N/A,TRUE,"general";"via3",#N/A,TRUE,"general"}</definedName>
    <definedName name="___y3" localSheetId="26" hidden="1">{"via1",#N/A,TRUE,"general";"via2",#N/A,TRUE,"general";"via3",#N/A,TRUE,"general"}</definedName>
    <definedName name="___y3" localSheetId="24" hidden="1">{"via1",#N/A,TRUE,"general";"via2",#N/A,TRUE,"general";"via3",#N/A,TRUE,"general"}</definedName>
    <definedName name="___y3" localSheetId="10" hidden="1">{"via1",#N/A,TRUE,"general";"via2",#N/A,TRUE,"general";"via3",#N/A,TRUE,"general"}</definedName>
    <definedName name="___y3" localSheetId="4" hidden="1">{"via1",#N/A,TRUE,"general";"via2",#N/A,TRUE,"general";"via3",#N/A,TRUE,"general"}</definedName>
    <definedName name="___y3" localSheetId="38" hidden="1">{"via1",#N/A,TRUE,"general";"via2",#N/A,TRUE,"general";"via3",#N/A,TRUE,"general"}</definedName>
    <definedName name="___y3" localSheetId="37" hidden="1">{"via1",#N/A,TRUE,"general";"via2",#N/A,TRUE,"general";"via3",#N/A,TRUE,"general"}</definedName>
    <definedName name="___y3" localSheetId="23" hidden="1">{"via1",#N/A,TRUE,"general";"via2",#N/A,TRUE,"general";"via3",#N/A,TRUE,"general"}</definedName>
    <definedName name="___y3" localSheetId="16" hidden="1">{"via1",#N/A,TRUE,"general";"via2",#N/A,TRUE,"general";"via3",#N/A,TRUE,"general"}</definedName>
    <definedName name="___y3" localSheetId="27" hidden="1">{"via1",#N/A,TRUE,"general";"via2",#N/A,TRUE,"general";"via3",#N/A,TRUE,"general"}</definedName>
    <definedName name="___y3" localSheetId="18" hidden="1">{"via1",#N/A,TRUE,"general";"via2",#N/A,TRUE,"general";"via3",#N/A,TRUE,"general"}</definedName>
    <definedName name="___y3" localSheetId="17" hidden="1">{"via1",#N/A,TRUE,"general";"via2",#N/A,TRUE,"general";"via3",#N/A,TRUE,"general"}</definedName>
    <definedName name="___y3" localSheetId="25" hidden="1">{"via1",#N/A,TRUE,"general";"via2",#N/A,TRUE,"general";"via3",#N/A,TRUE,"general"}</definedName>
    <definedName name="___y3" localSheetId="49" hidden="1">{"via1",#N/A,TRUE,"general";"via2",#N/A,TRUE,"general";"via3",#N/A,TRUE,"general"}</definedName>
    <definedName name="___y3" localSheetId="34" hidden="1">{"via1",#N/A,TRUE,"general";"via2",#N/A,TRUE,"general";"via3",#N/A,TRUE,"general"}</definedName>
    <definedName name="___y3" localSheetId="12" hidden="1">{"via1",#N/A,TRUE,"general";"via2",#N/A,TRUE,"general";"via3",#N/A,TRUE,"general"}</definedName>
    <definedName name="___y3" localSheetId="13" hidden="1">{"via1",#N/A,TRUE,"general";"via2",#N/A,TRUE,"general";"via3",#N/A,TRUE,"general"}</definedName>
    <definedName name="___y3" localSheetId="14" hidden="1">{"via1",#N/A,TRUE,"general";"via2",#N/A,TRUE,"general";"via3",#N/A,TRUE,"general"}</definedName>
    <definedName name="___y3" localSheetId="5" hidden="1">{"via1",#N/A,TRUE,"general";"via2",#N/A,TRUE,"general";"via3",#N/A,TRUE,"general"}</definedName>
    <definedName name="___y3" localSheetId="6" hidden="1">{"via1",#N/A,TRUE,"general";"via2",#N/A,TRUE,"general";"via3",#N/A,TRUE,"general"}</definedName>
    <definedName name="___y3" localSheetId="7" hidden="1">{"via1",#N/A,TRUE,"general";"via2",#N/A,TRUE,"general";"via3",#N/A,TRUE,"general"}</definedName>
    <definedName name="___y3" localSheetId="8" hidden="1">{"via1",#N/A,TRUE,"general";"via2",#N/A,TRUE,"general";"via3",#N/A,TRUE,"general"}</definedName>
    <definedName name="___y3" localSheetId="31" hidden="1">{"via1",#N/A,TRUE,"general";"via2",#N/A,TRUE,"general";"via3",#N/A,TRUE,"general"}</definedName>
    <definedName name="___y3" localSheetId="30" hidden="1">{"via1",#N/A,TRUE,"general";"via2",#N/A,TRUE,"general";"via3",#N/A,TRUE,"general"}</definedName>
    <definedName name="___y3" localSheetId="15" hidden="1">{"via1",#N/A,TRUE,"general";"via2",#N/A,TRUE,"general";"via3",#N/A,TRUE,"general"}</definedName>
    <definedName name="___y3" hidden="1">{"via1",#N/A,TRUE,"general";"via2",#N/A,TRUE,"general";"via3",#N/A,TRUE,"general"}</definedName>
    <definedName name="___y4" localSheetId="32" hidden="1">{"via1",#N/A,TRUE,"general";"via2",#N/A,TRUE,"general";"via3",#N/A,TRUE,"general"}</definedName>
    <definedName name="___y4" localSheetId="3" hidden="1">{"via1",#N/A,TRUE,"general";"via2",#N/A,TRUE,"general";"via3",#N/A,TRUE,"general"}</definedName>
    <definedName name="___y4" localSheetId="26" hidden="1">{"via1",#N/A,TRUE,"general";"via2",#N/A,TRUE,"general";"via3",#N/A,TRUE,"general"}</definedName>
    <definedName name="___y4" localSheetId="24" hidden="1">{"via1",#N/A,TRUE,"general";"via2",#N/A,TRUE,"general";"via3",#N/A,TRUE,"general"}</definedName>
    <definedName name="___y4" localSheetId="10" hidden="1">{"via1",#N/A,TRUE,"general";"via2",#N/A,TRUE,"general";"via3",#N/A,TRUE,"general"}</definedName>
    <definedName name="___y4" localSheetId="4" hidden="1">{"via1",#N/A,TRUE,"general";"via2",#N/A,TRUE,"general";"via3",#N/A,TRUE,"general"}</definedName>
    <definedName name="___y4" localSheetId="38" hidden="1">{"via1",#N/A,TRUE,"general";"via2",#N/A,TRUE,"general";"via3",#N/A,TRUE,"general"}</definedName>
    <definedName name="___y4" localSheetId="37" hidden="1">{"via1",#N/A,TRUE,"general";"via2",#N/A,TRUE,"general";"via3",#N/A,TRUE,"general"}</definedName>
    <definedName name="___y4" localSheetId="23" hidden="1">{"via1",#N/A,TRUE,"general";"via2",#N/A,TRUE,"general";"via3",#N/A,TRUE,"general"}</definedName>
    <definedName name="___y4" localSheetId="16" hidden="1">{"via1",#N/A,TRUE,"general";"via2",#N/A,TRUE,"general";"via3",#N/A,TRUE,"general"}</definedName>
    <definedName name="___y4" localSheetId="27" hidden="1">{"via1",#N/A,TRUE,"general";"via2",#N/A,TRUE,"general";"via3",#N/A,TRUE,"general"}</definedName>
    <definedName name="___y4" localSheetId="18" hidden="1">{"via1",#N/A,TRUE,"general";"via2",#N/A,TRUE,"general";"via3",#N/A,TRUE,"general"}</definedName>
    <definedName name="___y4" localSheetId="17" hidden="1">{"via1",#N/A,TRUE,"general";"via2",#N/A,TRUE,"general";"via3",#N/A,TRUE,"general"}</definedName>
    <definedName name="___y4" localSheetId="25" hidden="1">{"via1",#N/A,TRUE,"general";"via2",#N/A,TRUE,"general";"via3",#N/A,TRUE,"general"}</definedName>
    <definedName name="___y4" localSheetId="49" hidden="1">{"via1",#N/A,TRUE,"general";"via2",#N/A,TRUE,"general";"via3",#N/A,TRUE,"general"}</definedName>
    <definedName name="___y4" localSheetId="34" hidden="1">{"via1",#N/A,TRUE,"general";"via2",#N/A,TRUE,"general";"via3",#N/A,TRUE,"general"}</definedName>
    <definedName name="___y4" localSheetId="12" hidden="1">{"via1",#N/A,TRUE,"general";"via2",#N/A,TRUE,"general";"via3",#N/A,TRUE,"general"}</definedName>
    <definedName name="___y4" localSheetId="13" hidden="1">{"via1",#N/A,TRUE,"general";"via2",#N/A,TRUE,"general";"via3",#N/A,TRUE,"general"}</definedName>
    <definedName name="___y4" localSheetId="14" hidden="1">{"via1",#N/A,TRUE,"general";"via2",#N/A,TRUE,"general";"via3",#N/A,TRUE,"general"}</definedName>
    <definedName name="___y4" localSheetId="5" hidden="1">{"via1",#N/A,TRUE,"general";"via2",#N/A,TRUE,"general";"via3",#N/A,TRUE,"general"}</definedName>
    <definedName name="___y4" localSheetId="6" hidden="1">{"via1",#N/A,TRUE,"general";"via2",#N/A,TRUE,"general";"via3",#N/A,TRUE,"general"}</definedName>
    <definedName name="___y4" localSheetId="7" hidden="1">{"via1",#N/A,TRUE,"general";"via2",#N/A,TRUE,"general";"via3",#N/A,TRUE,"general"}</definedName>
    <definedName name="___y4" localSheetId="8" hidden="1">{"via1",#N/A,TRUE,"general";"via2",#N/A,TRUE,"general";"via3",#N/A,TRUE,"general"}</definedName>
    <definedName name="___y4" localSheetId="31" hidden="1">{"via1",#N/A,TRUE,"general";"via2",#N/A,TRUE,"general";"via3",#N/A,TRUE,"general"}</definedName>
    <definedName name="___y4" localSheetId="30" hidden="1">{"via1",#N/A,TRUE,"general";"via2",#N/A,TRUE,"general";"via3",#N/A,TRUE,"general"}</definedName>
    <definedName name="___y4" localSheetId="15" hidden="1">{"via1",#N/A,TRUE,"general";"via2",#N/A,TRUE,"general";"via3",#N/A,TRUE,"general"}</definedName>
    <definedName name="___y4" hidden="1">{"via1",#N/A,TRUE,"general";"via2",#N/A,TRUE,"general";"via3",#N/A,TRUE,"general"}</definedName>
    <definedName name="___y5" localSheetId="32" hidden="1">{"TAB1",#N/A,TRUE,"GENERAL";"TAB2",#N/A,TRUE,"GENERAL";"TAB3",#N/A,TRUE,"GENERAL";"TAB4",#N/A,TRUE,"GENERAL";"TAB5",#N/A,TRUE,"GENERAL"}</definedName>
    <definedName name="___y5" localSheetId="3" hidden="1">{"TAB1",#N/A,TRUE,"GENERAL";"TAB2",#N/A,TRUE,"GENERAL";"TAB3",#N/A,TRUE,"GENERAL";"TAB4",#N/A,TRUE,"GENERAL";"TAB5",#N/A,TRUE,"GENERAL"}</definedName>
    <definedName name="___y5" localSheetId="26" hidden="1">{"TAB1",#N/A,TRUE,"GENERAL";"TAB2",#N/A,TRUE,"GENERAL";"TAB3",#N/A,TRUE,"GENERAL";"TAB4",#N/A,TRUE,"GENERAL";"TAB5",#N/A,TRUE,"GENERAL"}</definedName>
    <definedName name="___y5" localSheetId="24" hidden="1">{"TAB1",#N/A,TRUE,"GENERAL";"TAB2",#N/A,TRUE,"GENERAL";"TAB3",#N/A,TRUE,"GENERAL";"TAB4",#N/A,TRUE,"GENERAL";"TAB5",#N/A,TRUE,"GENERAL"}</definedName>
    <definedName name="___y5" localSheetId="10" hidden="1">{"TAB1",#N/A,TRUE,"GENERAL";"TAB2",#N/A,TRUE,"GENERAL";"TAB3",#N/A,TRUE,"GENERAL";"TAB4",#N/A,TRUE,"GENERAL";"TAB5",#N/A,TRUE,"GENERAL"}</definedName>
    <definedName name="___y5" localSheetId="4" hidden="1">{"TAB1",#N/A,TRUE,"GENERAL";"TAB2",#N/A,TRUE,"GENERAL";"TAB3",#N/A,TRUE,"GENERAL";"TAB4",#N/A,TRUE,"GENERAL";"TAB5",#N/A,TRUE,"GENERAL"}</definedName>
    <definedName name="___y5" localSheetId="38" hidden="1">{"TAB1",#N/A,TRUE,"GENERAL";"TAB2",#N/A,TRUE,"GENERAL";"TAB3",#N/A,TRUE,"GENERAL";"TAB4",#N/A,TRUE,"GENERAL";"TAB5",#N/A,TRUE,"GENERAL"}</definedName>
    <definedName name="___y5" localSheetId="37" hidden="1">{"TAB1",#N/A,TRUE,"GENERAL";"TAB2",#N/A,TRUE,"GENERAL";"TAB3",#N/A,TRUE,"GENERAL";"TAB4",#N/A,TRUE,"GENERAL";"TAB5",#N/A,TRUE,"GENERAL"}</definedName>
    <definedName name="___y5" localSheetId="23" hidden="1">{"TAB1",#N/A,TRUE,"GENERAL";"TAB2",#N/A,TRUE,"GENERAL";"TAB3",#N/A,TRUE,"GENERAL";"TAB4",#N/A,TRUE,"GENERAL";"TAB5",#N/A,TRUE,"GENERAL"}</definedName>
    <definedName name="___y5" localSheetId="16" hidden="1">{"TAB1",#N/A,TRUE,"GENERAL";"TAB2",#N/A,TRUE,"GENERAL";"TAB3",#N/A,TRUE,"GENERAL";"TAB4",#N/A,TRUE,"GENERAL";"TAB5",#N/A,TRUE,"GENERAL"}</definedName>
    <definedName name="___y5" localSheetId="27" hidden="1">{"TAB1",#N/A,TRUE,"GENERAL";"TAB2",#N/A,TRUE,"GENERAL";"TAB3",#N/A,TRUE,"GENERAL";"TAB4",#N/A,TRUE,"GENERAL";"TAB5",#N/A,TRUE,"GENERAL"}</definedName>
    <definedName name="___y5" localSheetId="18" hidden="1">{"TAB1",#N/A,TRUE,"GENERAL";"TAB2",#N/A,TRUE,"GENERAL";"TAB3",#N/A,TRUE,"GENERAL";"TAB4",#N/A,TRUE,"GENERAL";"TAB5",#N/A,TRUE,"GENERAL"}</definedName>
    <definedName name="___y5" localSheetId="17" hidden="1">{"TAB1",#N/A,TRUE,"GENERAL";"TAB2",#N/A,TRUE,"GENERAL";"TAB3",#N/A,TRUE,"GENERAL";"TAB4",#N/A,TRUE,"GENERAL";"TAB5",#N/A,TRUE,"GENERAL"}</definedName>
    <definedName name="___y5" localSheetId="25" hidden="1">{"TAB1",#N/A,TRUE,"GENERAL";"TAB2",#N/A,TRUE,"GENERAL";"TAB3",#N/A,TRUE,"GENERAL";"TAB4",#N/A,TRUE,"GENERAL";"TAB5",#N/A,TRUE,"GENERAL"}</definedName>
    <definedName name="___y5" localSheetId="49" hidden="1">{"TAB1",#N/A,TRUE,"GENERAL";"TAB2",#N/A,TRUE,"GENERAL";"TAB3",#N/A,TRUE,"GENERAL";"TAB4",#N/A,TRUE,"GENERAL";"TAB5",#N/A,TRUE,"GENERAL"}</definedName>
    <definedName name="___y5" localSheetId="34" hidden="1">{"TAB1",#N/A,TRUE,"GENERAL";"TAB2",#N/A,TRUE,"GENERAL";"TAB3",#N/A,TRUE,"GENERAL";"TAB4",#N/A,TRUE,"GENERAL";"TAB5",#N/A,TRUE,"GENERAL"}</definedName>
    <definedName name="___y5" localSheetId="12" hidden="1">{"TAB1",#N/A,TRUE,"GENERAL";"TAB2",#N/A,TRUE,"GENERAL";"TAB3",#N/A,TRUE,"GENERAL";"TAB4",#N/A,TRUE,"GENERAL";"TAB5",#N/A,TRUE,"GENERAL"}</definedName>
    <definedName name="___y5" localSheetId="13" hidden="1">{"TAB1",#N/A,TRUE,"GENERAL";"TAB2",#N/A,TRUE,"GENERAL";"TAB3",#N/A,TRUE,"GENERAL";"TAB4",#N/A,TRUE,"GENERAL";"TAB5",#N/A,TRUE,"GENERAL"}</definedName>
    <definedName name="___y5" localSheetId="14" hidden="1">{"TAB1",#N/A,TRUE,"GENERAL";"TAB2",#N/A,TRUE,"GENERAL";"TAB3",#N/A,TRUE,"GENERAL";"TAB4",#N/A,TRUE,"GENERAL";"TAB5",#N/A,TRUE,"GENERAL"}</definedName>
    <definedName name="___y5" localSheetId="5" hidden="1">{"TAB1",#N/A,TRUE,"GENERAL";"TAB2",#N/A,TRUE,"GENERAL";"TAB3",#N/A,TRUE,"GENERAL";"TAB4",#N/A,TRUE,"GENERAL";"TAB5",#N/A,TRUE,"GENERAL"}</definedName>
    <definedName name="___y5" localSheetId="6" hidden="1">{"TAB1",#N/A,TRUE,"GENERAL";"TAB2",#N/A,TRUE,"GENERAL";"TAB3",#N/A,TRUE,"GENERAL";"TAB4",#N/A,TRUE,"GENERAL";"TAB5",#N/A,TRUE,"GENERAL"}</definedName>
    <definedName name="___y5" localSheetId="7" hidden="1">{"TAB1",#N/A,TRUE,"GENERAL";"TAB2",#N/A,TRUE,"GENERAL";"TAB3",#N/A,TRUE,"GENERAL";"TAB4",#N/A,TRUE,"GENERAL";"TAB5",#N/A,TRUE,"GENERAL"}</definedName>
    <definedName name="___y5" localSheetId="8" hidden="1">{"TAB1",#N/A,TRUE,"GENERAL";"TAB2",#N/A,TRUE,"GENERAL";"TAB3",#N/A,TRUE,"GENERAL";"TAB4",#N/A,TRUE,"GENERAL";"TAB5",#N/A,TRUE,"GENERAL"}</definedName>
    <definedName name="___y5" localSheetId="31" hidden="1">{"TAB1",#N/A,TRUE,"GENERAL";"TAB2",#N/A,TRUE,"GENERAL";"TAB3",#N/A,TRUE,"GENERAL";"TAB4",#N/A,TRUE,"GENERAL";"TAB5",#N/A,TRUE,"GENERAL"}</definedName>
    <definedName name="___y5" localSheetId="30" hidden="1">{"TAB1",#N/A,TRUE,"GENERAL";"TAB2",#N/A,TRUE,"GENERAL";"TAB3",#N/A,TRUE,"GENERAL";"TAB4",#N/A,TRUE,"GENERAL";"TAB5",#N/A,TRUE,"GENERAL"}</definedName>
    <definedName name="___y5" localSheetId="15" hidden="1">{"TAB1",#N/A,TRUE,"GENERAL";"TAB2",#N/A,TRUE,"GENERAL";"TAB3",#N/A,TRUE,"GENERAL";"TAB4",#N/A,TRUE,"GENERAL";"TAB5",#N/A,TRUE,"GENERAL"}</definedName>
    <definedName name="___y5" hidden="1">{"TAB1",#N/A,TRUE,"GENERAL";"TAB2",#N/A,TRUE,"GENERAL";"TAB3",#N/A,TRUE,"GENERAL";"TAB4",#N/A,TRUE,"GENERAL";"TAB5",#N/A,TRUE,"GENERAL"}</definedName>
    <definedName name="___y6" localSheetId="32" hidden="1">{"via1",#N/A,TRUE,"general";"via2",#N/A,TRUE,"general";"via3",#N/A,TRUE,"general"}</definedName>
    <definedName name="___y6" localSheetId="3" hidden="1">{"via1",#N/A,TRUE,"general";"via2",#N/A,TRUE,"general";"via3",#N/A,TRUE,"general"}</definedName>
    <definedName name="___y6" localSheetId="26" hidden="1">{"via1",#N/A,TRUE,"general";"via2",#N/A,TRUE,"general";"via3",#N/A,TRUE,"general"}</definedName>
    <definedName name="___y6" localSheetId="24" hidden="1">{"via1",#N/A,TRUE,"general";"via2",#N/A,TRUE,"general";"via3",#N/A,TRUE,"general"}</definedName>
    <definedName name="___y6" localSheetId="10" hidden="1">{"via1",#N/A,TRUE,"general";"via2",#N/A,TRUE,"general";"via3",#N/A,TRUE,"general"}</definedName>
    <definedName name="___y6" localSheetId="4" hidden="1">{"via1",#N/A,TRUE,"general";"via2",#N/A,TRUE,"general";"via3",#N/A,TRUE,"general"}</definedName>
    <definedName name="___y6" localSheetId="38" hidden="1">{"via1",#N/A,TRUE,"general";"via2",#N/A,TRUE,"general";"via3",#N/A,TRUE,"general"}</definedName>
    <definedName name="___y6" localSheetId="37" hidden="1">{"via1",#N/A,TRUE,"general";"via2",#N/A,TRUE,"general";"via3",#N/A,TRUE,"general"}</definedName>
    <definedName name="___y6" localSheetId="23" hidden="1">{"via1",#N/A,TRUE,"general";"via2",#N/A,TRUE,"general";"via3",#N/A,TRUE,"general"}</definedName>
    <definedName name="___y6" localSheetId="16" hidden="1">{"via1",#N/A,TRUE,"general";"via2",#N/A,TRUE,"general";"via3",#N/A,TRUE,"general"}</definedName>
    <definedName name="___y6" localSheetId="27" hidden="1">{"via1",#N/A,TRUE,"general";"via2",#N/A,TRUE,"general";"via3",#N/A,TRUE,"general"}</definedName>
    <definedName name="___y6" localSheetId="18" hidden="1">{"via1",#N/A,TRUE,"general";"via2",#N/A,TRUE,"general";"via3",#N/A,TRUE,"general"}</definedName>
    <definedName name="___y6" localSheetId="17" hidden="1">{"via1",#N/A,TRUE,"general";"via2",#N/A,TRUE,"general";"via3",#N/A,TRUE,"general"}</definedName>
    <definedName name="___y6" localSheetId="25" hidden="1">{"via1",#N/A,TRUE,"general";"via2",#N/A,TRUE,"general";"via3",#N/A,TRUE,"general"}</definedName>
    <definedName name="___y6" localSheetId="49" hidden="1">{"via1",#N/A,TRUE,"general";"via2",#N/A,TRUE,"general";"via3",#N/A,TRUE,"general"}</definedName>
    <definedName name="___y6" localSheetId="34" hidden="1">{"via1",#N/A,TRUE,"general";"via2",#N/A,TRUE,"general";"via3",#N/A,TRUE,"general"}</definedName>
    <definedName name="___y6" localSheetId="12" hidden="1">{"via1",#N/A,TRUE,"general";"via2",#N/A,TRUE,"general";"via3",#N/A,TRUE,"general"}</definedName>
    <definedName name="___y6" localSheetId="13" hidden="1">{"via1",#N/A,TRUE,"general";"via2",#N/A,TRUE,"general";"via3",#N/A,TRUE,"general"}</definedName>
    <definedName name="___y6" localSheetId="14" hidden="1">{"via1",#N/A,TRUE,"general";"via2",#N/A,TRUE,"general";"via3",#N/A,TRUE,"general"}</definedName>
    <definedName name="___y6" localSheetId="5" hidden="1">{"via1",#N/A,TRUE,"general";"via2",#N/A,TRUE,"general";"via3",#N/A,TRUE,"general"}</definedName>
    <definedName name="___y6" localSheetId="6" hidden="1">{"via1",#N/A,TRUE,"general";"via2",#N/A,TRUE,"general";"via3",#N/A,TRUE,"general"}</definedName>
    <definedName name="___y6" localSheetId="7" hidden="1">{"via1",#N/A,TRUE,"general";"via2",#N/A,TRUE,"general";"via3",#N/A,TRUE,"general"}</definedName>
    <definedName name="___y6" localSheetId="8" hidden="1">{"via1",#N/A,TRUE,"general";"via2",#N/A,TRUE,"general";"via3",#N/A,TRUE,"general"}</definedName>
    <definedName name="___y6" localSheetId="31" hidden="1">{"via1",#N/A,TRUE,"general";"via2",#N/A,TRUE,"general";"via3",#N/A,TRUE,"general"}</definedName>
    <definedName name="___y6" localSheetId="30" hidden="1">{"via1",#N/A,TRUE,"general";"via2",#N/A,TRUE,"general";"via3",#N/A,TRUE,"general"}</definedName>
    <definedName name="___y6" localSheetId="15" hidden="1">{"via1",#N/A,TRUE,"general";"via2",#N/A,TRUE,"general";"via3",#N/A,TRUE,"general"}</definedName>
    <definedName name="___y6" hidden="1">{"via1",#N/A,TRUE,"general";"via2",#N/A,TRUE,"general";"via3",#N/A,TRUE,"general"}</definedName>
    <definedName name="___y7" localSheetId="32" hidden="1">{"via1",#N/A,TRUE,"general";"via2",#N/A,TRUE,"general";"via3",#N/A,TRUE,"general"}</definedName>
    <definedName name="___y7" localSheetId="3" hidden="1">{"via1",#N/A,TRUE,"general";"via2",#N/A,TRUE,"general";"via3",#N/A,TRUE,"general"}</definedName>
    <definedName name="___y7" localSheetId="26" hidden="1">{"via1",#N/A,TRUE,"general";"via2",#N/A,TRUE,"general";"via3",#N/A,TRUE,"general"}</definedName>
    <definedName name="___y7" localSheetId="24" hidden="1">{"via1",#N/A,TRUE,"general";"via2",#N/A,TRUE,"general";"via3",#N/A,TRUE,"general"}</definedName>
    <definedName name="___y7" localSheetId="10" hidden="1">{"via1",#N/A,TRUE,"general";"via2",#N/A,TRUE,"general";"via3",#N/A,TRUE,"general"}</definedName>
    <definedName name="___y7" localSheetId="4" hidden="1">{"via1",#N/A,TRUE,"general";"via2",#N/A,TRUE,"general";"via3",#N/A,TRUE,"general"}</definedName>
    <definedName name="___y7" localSheetId="38" hidden="1">{"via1",#N/A,TRUE,"general";"via2",#N/A,TRUE,"general";"via3",#N/A,TRUE,"general"}</definedName>
    <definedName name="___y7" localSheetId="37" hidden="1">{"via1",#N/A,TRUE,"general";"via2",#N/A,TRUE,"general";"via3",#N/A,TRUE,"general"}</definedName>
    <definedName name="___y7" localSheetId="23" hidden="1">{"via1",#N/A,TRUE,"general";"via2",#N/A,TRUE,"general";"via3",#N/A,TRUE,"general"}</definedName>
    <definedName name="___y7" localSheetId="16" hidden="1">{"via1",#N/A,TRUE,"general";"via2",#N/A,TRUE,"general";"via3",#N/A,TRUE,"general"}</definedName>
    <definedName name="___y7" localSheetId="27" hidden="1">{"via1",#N/A,TRUE,"general";"via2",#N/A,TRUE,"general";"via3",#N/A,TRUE,"general"}</definedName>
    <definedName name="___y7" localSheetId="18" hidden="1">{"via1",#N/A,TRUE,"general";"via2",#N/A,TRUE,"general";"via3",#N/A,TRUE,"general"}</definedName>
    <definedName name="___y7" localSheetId="17" hidden="1">{"via1",#N/A,TRUE,"general";"via2",#N/A,TRUE,"general";"via3",#N/A,TRUE,"general"}</definedName>
    <definedName name="___y7" localSheetId="25" hidden="1">{"via1",#N/A,TRUE,"general";"via2",#N/A,TRUE,"general";"via3",#N/A,TRUE,"general"}</definedName>
    <definedName name="___y7" localSheetId="49" hidden="1">{"via1",#N/A,TRUE,"general";"via2",#N/A,TRUE,"general";"via3",#N/A,TRUE,"general"}</definedName>
    <definedName name="___y7" localSheetId="34" hidden="1">{"via1",#N/A,TRUE,"general";"via2",#N/A,TRUE,"general";"via3",#N/A,TRUE,"general"}</definedName>
    <definedName name="___y7" localSheetId="12" hidden="1">{"via1",#N/A,TRUE,"general";"via2",#N/A,TRUE,"general";"via3",#N/A,TRUE,"general"}</definedName>
    <definedName name="___y7" localSheetId="13" hidden="1">{"via1",#N/A,TRUE,"general";"via2",#N/A,TRUE,"general";"via3",#N/A,TRUE,"general"}</definedName>
    <definedName name="___y7" localSheetId="14" hidden="1">{"via1",#N/A,TRUE,"general";"via2",#N/A,TRUE,"general";"via3",#N/A,TRUE,"general"}</definedName>
    <definedName name="___y7" localSheetId="5" hidden="1">{"via1",#N/A,TRUE,"general";"via2",#N/A,TRUE,"general";"via3",#N/A,TRUE,"general"}</definedName>
    <definedName name="___y7" localSheetId="6" hidden="1">{"via1",#N/A,TRUE,"general";"via2",#N/A,TRUE,"general";"via3",#N/A,TRUE,"general"}</definedName>
    <definedName name="___y7" localSheetId="7" hidden="1">{"via1",#N/A,TRUE,"general";"via2",#N/A,TRUE,"general";"via3",#N/A,TRUE,"general"}</definedName>
    <definedName name="___y7" localSheetId="8" hidden="1">{"via1",#N/A,TRUE,"general";"via2",#N/A,TRUE,"general";"via3",#N/A,TRUE,"general"}</definedName>
    <definedName name="___y7" localSheetId="31" hidden="1">{"via1",#N/A,TRUE,"general";"via2",#N/A,TRUE,"general";"via3",#N/A,TRUE,"general"}</definedName>
    <definedName name="___y7" localSheetId="30" hidden="1">{"via1",#N/A,TRUE,"general";"via2",#N/A,TRUE,"general";"via3",#N/A,TRUE,"general"}</definedName>
    <definedName name="___y7" localSheetId="15" hidden="1">{"via1",#N/A,TRUE,"general";"via2",#N/A,TRUE,"general";"via3",#N/A,TRUE,"general"}</definedName>
    <definedName name="___y7" hidden="1">{"via1",#N/A,TRUE,"general";"via2",#N/A,TRUE,"general";"via3",#N/A,TRUE,"general"}</definedName>
    <definedName name="___y8" localSheetId="32" hidden="1">{"via1",#N/A,TRUE,"general";"via2",#N/A,TRUE,"general";"via3",#N/A,TRUE,"general"}</definedName>
    <definedName name="___y8" localSheetId="3" hidden="1">{"via1",#N/A,TRUE,"general";"via2",#N/A,TRUE,"general";"via3",#N/A,TRUE,"general"}</definedName>
    <definedName name="___y8" localSheetId="26" hidden="1">{"via1",#N/A,TRUE,"general";"via2",#N/A,TRUE,"general";"via3",#N/A,TRUE,"general"}</definedName>
    <definedName name="___y8" localSheetId="24" hidden="1">{"via1",#N/A,TRUE,"general";"via2",#N/A,TRUE,"general";"via3",#N/A,TRUE,"general"}</definedName>
    <definedName name="___y8" localSheetId="10" hidden="1">{"via1",#N/A,TRUE,"general";"via2",#N/A,TRUE,"general";"via3",#N/A,TRUE,"general"}</definedName>
    <definedName name="___y8" localSheetId="4" hidden="1">{"via1",#N/A,TRUE,"general";"via2",#N/A,TRUE,"general";"via3",#N/A,TRUE,"general"}</definedName>
    <definedName name="___y8" localSheetId="38" hidden="1">{"via1",#N/A,TRUE,"general";"via2",#N/A,TRUE,"general";"via3",#N/A,TRUE,"general"}</definedName>
    <definedName name="___y8" localSheetId="37" hidden="1">{"via1",#N/A,TRUE,"general";"via2",#N/A,TRUE,"general";"via3",#N/A,TRUE,"general"}</definedName>
    <definedName name="___y8" localSheetId="23" hidden="1">{"via1",#N/A,TRUE,"general";"via2",#N/A,TRUE,"general";"via3",#N/A,TRUE,"general"}</definedName>
    <definedName name="___y8" localSheetId="16" hidden="1">{"via1",#N/A,TRUE,"general";"via2",#N/A,TRUE,"general";"via3",#N/A,TRUE,"general"}</definedName>
    <definedName name="___y8" localSheetId="27" hidden="1">{"via1",#N/A,TRUE,"general";"via2",#N/A,TRUE,"general";"via3",#N/A,TRUE,"general"}</definedName>
    <definedName name="___y8" localSheetId="18" hidden="1">{"via1",#N/A,TRUE,"general";"via2",#N/A,TRUE,"general";"via3",#N/A,TRUE,"general"}</definedName>
    <definedName name="___y8" localSheetId="17" hidden="1">{"via1",#N/A,TRUE,"general";"via2",#N/A,TRUE,"general";"via3",#N/A,TRUE,"general"}</definedName>
    <definedName name="___y8" localSheetId="25" hidden="1">{"via1",#N/A,TRUE,"general";"via2",#N/A,TRUE,"general";"via3",#N/A,TRUE,"general"}</definedName>
    <definedName name="___y8" localSheetId="49" hidden="1">{"via1",#N/A,TRUE,"general";"via2",#N/A,TRUE,"general";"via3",#N/A,TRUE,"general"}</definedName>
    <definedName name="___y8" localSheetId="34" hidden="1">{"via1",#N/A,TRUE,"general";"via2",#N/A,TRUE,"general";"via3",#N/A,TRUE,"general"}</definedName>
    <definedName name="___y8" localSheetId="12" hidden="1">{"via1",#N/A,TRUE,"general";"via2",#N/A,TRUE,"general";"via3",#N/A,TRUE,"general"}</definedName>
    <definedName name="___y8" localSheetId="13" hidden="1">{"via1",#N/A,TRUE,"general";"via2",#N/A,TRUE,"general";"via3",#N/A,TRUE,"general"}</definedName>
    <definedName name="___y8" localSheetId="14" hidden="1">{"via1",#N/A,TRUE,"general";"via2",#N/A,TRUE,"general";"via3",#N/A,TRUE,"general"}</definedName>
    <definedName name="___y8" localSheetId="5" hidden="1">{"via1",#N/A,TRUE,"general";"via2",#N/A,TRUE,"general";"via3",#N/A,TRUE,"general"}</definedName>
    <definedName name="___y8" localSheetId="6" hidden="1">{"via1",#N/A,TRUE,"general";"via2",#N/A,TRUE,"general";"via3",#N/A,TRUE,"general"}</definedName>
    <definedName name="___y8" localSheetId="7" hidden="1">{"via1",#N/A,TRUE,"general";"via2",#N/A,TRUE,"general";"via3",#N/A,TRUE,"general"}</definedName>
    <definedName name="___y8" localSheetId="8" hidden="1">{"via1",#N/A,TRUE,"general";"via2",#N/A,TRUE,"general";"via3",#N/A,TRUE,"general"}</definedName>
    <definedName name="___y8" localSheetId="31" hidden="1">{"via1",#N/A,TRUE,"general";"via2",#N/A,TRUE,"general";"via3",#N/A,TRUE,"general"}</definedName>
    <definedName name="___y8" localSheetId="30" hidden="1">{"via1",#N/A,TRUE,"general";"via2",#N/A,TRUE,"general";"via3",#N/A,TRUE,"general"}</definedName>
    <definedName name="___y8" localSheetId="15" hidden="1">{"via1",#N/A,TRUE,"general";"via2",#N/A,TRUE,"general";"via3",#N/A,TRUE,"general"}</definedName>
    <definedName name="___y8" hidden="1">{"via1",#N/A,TRUE,"general";"via2",#N/A,TRUE,"general";"via3",#N/A,TRUE,"general"}</definedName>
    <definedName name="___y9" localSheetId="32" hidden="1">{"TAB1",#N/A,TRUE,"GENERAL";"TAB2",#N/A,TRUE,"GENERAL";"TAB3",#N/A,TRUE,"GENERAL";"TAB4",#N/A,TRUE,"GENERAL";"TAB5",#N/A,TRUE,"GENERAL"}</definedName>
    <definedName name="___y9" localSheetId="3" hidden="1">{"TAB1",#N/A,TRUE,"GENERAL";"TAB2",#N/A,TRUE,"GENERAL";"TAB3",#N/A,TRUE,"GENERAL";"TAB4",#N/A,TRUE,"GENERAL";"TAB5",#N/A,TRUE,"GENERAL"}</definedName>
    <definedName name="___y9" localSheetId="26" hidden="1">{"TAB1",#N/A,TRUE,"GENERAL";"TAB2",#N/A,TRUE,"GENERAL";"TAB3",#N/A,TRUE,"GENERAL";"TAB4",#N/A,TRUE,"GENERAL";"TAB5",#N/A,TRUE,"GENERAL"}</definedName>
    <definedName name="___y9" localSheetId="24" hidden="1">{"TAB1",#N/A,TRUE,"GENERAL";"TAB2",#N/A,TRUE,"GENERAL";"TAB3",#N/A,TRUE,"GENERAL";"TAB4",#N/A,TRUE,"GENERAL";"TAB5",#N/A,TRUE,"GENERAL"}</definedName>
    <definedName name="___y9" localSheetId="10" hidden="1">{"TAB1",#N/A,TRUE,"GENERAL";"TAB2",#N/A,TRUE,"GENERAL";"TAB3",#N/A,TRUE,"GENERAL";"TAB4",#N/A,TRUE,"GENERAL";"TAB5",#N/A,TRUE,"GENERAL"}</definedName>
    <definedName name="___y9" localSheetId="4" hidden="1">{"TAB1",#N/A,TRUE,"GENERAL";"TAB2",#N/A,TRUE,"GENERAL";"TAB3",#N/A,TRUE,"GENERAL";"TAB4",#N/A,TRUE,"GENERAL";"TAB5",#N/A,TRUE,"GENERAL"}</definedName>
    <definedName name="___y9" localSheetId="38" hidden="1">{"TAB1",#N/A,TRUE,"GENERAL";"TAB2",#N/A,TRUE,"GENERAL";"TAB3",#N/A,TRUE,"GENERAL";"TAB4",#N/A,TRUE,"GENERAL";"TAB5",#N/A,TRUE,"GENERAL"}</definedName>
    <definedName name="___y9" localSheetId="37" hidden="1">{"TAB1",#N/A,TRUE,"GENERAL";"TAB2",#N/A,TRUE,"GENERAL";"TAB3",#N/A,TRUE,"GENERAL";"TAB4",#N/A,TRUE,"GENERAL";"TAB5",#N/A,TRUE,"GENERAL"}</definedName>
    <definedName name="___y9" localSheetId="23" hidden="1">{"TAB1",#N/A,TRUE,"GENERAL";"TAB2",#N/A,TRUE,"GENERAL";"TAB3",#N/A,TRUE,"GENERAL";"TAB4",#N/A,TRUE,"GENERAL";"TAB5",#N/A,TRUE,"GENERAL"}</definedName>
    <definedName name="___y9" localSheetId="16" hidden="1">{"TAB1",#N/A,TRUE,"GENERAL";"TAB2",#N/A,TRUE,"GENERAL";"TAB3",#N/A,TRUE,"GENERAL";"TAB4",#N/A,TRUE,"GENERAL";"TAB5",#N/A,TRUE,"GENERAL"}</definedName>
    <definedName name="___y9" localSheetId="27" hidden="1">{"TAB1",#N/A,TRUE,"GENERAL";"TAB2",#N/A,TRUE,"GENERAL";"TAB3",#N/A,TRUE,"GENERAL";"TAB4",#N/A,TRUE,"GENERAL";"TAB5",#N/A,TRUE,"GENERAL"}</definedName>
    <definedName name="___y9" localSheetId="18" hidden="1">{"TAB1",#N/A,TRUE,"GENERAL";"TAB2",#N/A,TRUE,"GENERAL";"TAB3",#N/A,TRUE,"GENERAL";"TAB4",#N/A,TRUE,"GENERAL";"TAB5",#N/A,TRUE,"GENERAL"}</definedName>
    <definedName name="___y9" localSheetId="17" hidden="1">{"TAB1",#N/A,TRUE,"GENERAL";"TAB2",#N/A,TRUE,"GENERAL";"TAB3",#N/A,TRUE,"GENERAL";"TAB4",#N/A,TRUE,"GENERAL";"TAB5",#N/A,TRUE,"GENERAL"}</definedName>
    <definedName name="___y9" localSheetId="25" hidden="1">{"TAB1",#N/A,TRUE,"GENERAL";"TAB2",#N/A,TRUE,"GENERAL";"TAB3",#N/A,TRUE,"GENERAL";"TAB4",#N/A,TRUE,"GENERAL";"TAB5",#N/A,TRUE,"GENERAL"}</definedName>
    <definedName name="___y9" localSheetId="49" hidden="1">{"TAB1",#N/A,TRUE,"GENERAL";"TAB2",#N/A,TRUE,"GENERAL";"TAB3",#N/A,TRUE,"GENERAL";"TAB4",#N/A,TRUE,"GENERAL";"TAB5",#N/A,TRUE,"GENERAL"}</definedName>
    <definedName name="___y9" localSheetId="34" hidden="1">{"TAB1",#N/A,TRUE,"GENERAL";"TAB2",#N/A,TRUE,"GENERAL";"TAB3",#N/A,TRUE,"GENERAL";"TAB4",#N/A,TRUE,"GENERAL";"TAB5",#N/A,TRUE,"GENERAL"}</definedName>
    <definedName name="___y9" localSheetId="12" hidden="1">{"TAB1",#N/A,TRUE,"GENERAL";"TAB2",#N/A,TRUE,"GENERAL";"TAB3",#N/A,TRUE,"GENERAL";"TAB4",#N/A,TRUE,"GENERAL";"TAB5",#N/A,TRUE,"GENERAL"}</definedName>
    <definedName name="___y9" localSheetId="13" hidden="1">{"TAB1",#N/A,TRUE,"GENERAL";"TAB2",#N/A,TRUE,"GENERAL";"TAB3",#N/A,TRUE,"GENERAL";"TAB4",#N/A,TRUE,"GENERAL";"TAB5",#N/A,TRUE,"GENERAL"}</definedName>
    <definedName name="___y9" localSheetId="14" hidden="1">{"TAB1",#N/A,TRUE,"GENERAL";"TAB2",#N/A,TRUE,"GENERAL";"TAB3",#N/A,TRUE,"GENERAL";"TAB4",#N/A,TRUE,"GENERAL";"TAB5",#N/A,TRUE,"GENERAL"}</definedName>
    <definedName name="___y9" localSheetId="5" hidden="1">{"TAB1",#N/A,TRUE,"GENERAL";"TAB2",#N/A,TRUE,"GENERAL";"TAB3",#N/A,TRUE,"GENERAL";"TAB4",#N/A,TRUE,"GENERAL";"TAB5",#N/A,TRUE,"GENERAL"}</definedName>
    <definedName name="___y9" localSheetId="6" hidden="1">{"TAB1",#N/A,TRUE,"GENERAL";"TAB2",#N/A,TRUE,"GENERAL";"TAB3",#N/A,TRUE,"GENERAL";"TAB4",#N/A,TRUE,"GENERAL";"TAB5",#N/A,TRUE,"GENERAL"}</definedName>
    <definedName name="___y9" localSheetId="7" hidden="1">{"TAB1",#N/A,TRUE,"GENERAL";"TAB2",#N/A,TRUE,"GENERAL";"TAB3",#N/A,TRUE,"GENERAL";"TAB4",#N/A,TRUE,"GENERAL";"TAB5",#N/A,TRUE,"GENERAL"}</definedName>
    <definedName name="___y9" localSheetId="8" hidden="1">{"TAB1",#N/A,TRUE,"GENERAL";"TAB2",#N/A,TRUE,"GENERAL";"TAB3",#N/A,TRUE,"GENERAL";"TAB4",#N/A,TRUE,"GENERAL";"TAB5",#N/A,TRUE,"GENERAL"}</definedName>
    <definedName name="___y9" localSheetId="31" hidden="1">{"TAB1",#N/A,TRUE,"GENERAL";"TAB2",#N/A,TRUE,"GENERAL";"TAB3",#N/A,TRUE,"GENERAL";"TAB4",#N/A,TRUE,"GENERAL";"TAB5",#N/A,TRUE,"GENERAL"}</definedName>
    <definedName name="___y9" localSheetId="30" hidden="1">{"TAB1",#N/A,TRUE,"GENERAL";"TAB2",#N/A,TRUE,"GENERAL";"TAB3",#N/A,TRUE,"GENERAL";"TAB4",#N/A,TRUE,"GENERAL";"TAB5",#N/A,TRUE,"GENERAL"}</definedName>
    <definedName name="___y9" localSheetId="15" hidden="1">{"TAB1",#N/A,TRUE,"GENERAL";"TAB2",#N/A,TRUE,"GENERAL";"TAB3",#N/A,TRUE,"GENERAL";"TAB4",#N/A,TRUE,"GENERAL";"TAB5",#N/A,TRUE,"GENERAL"}</definedName>
    <definedName name="___y9" hidden="1">{"TAB1",#N/A,TRUE,"GENERAL";"TAB2",#N/A,TRUE,"GENERAL";"TAB3",#N/A,TRUE,"GENERAL";"TAB4",#N/A,TRUE,"GENERAL";"TAB5",#N/A,TRUE,"GENERAL"}</definedName>
    <definedName name="___z1" localSheetId="32" hidden="1">{"TAB1",#N/A,TRUE,"GENERAL";"TAB2",#N/A,TRUE,"GENERAL";"TAB3",#N/A,TRUE,"GENERAL";"TAB4",#N/A,TRUE,"GENERAL";"TAB5",#N/A,TRUE,"GENERAL"}</definedName>
    <definedName name="___z1" localSheetId="3" hidden="1">{"TAB1",#N/A,TRUE,"GENERAL";"TAB2",#N/A,TRUE,"GENERAL";"TAB3",#N/A,TRUE,"GENERAL";"TAB4",#N/A,TRUE,"GENERAL";"TAB5",#N/A,TRUE,"GENERAL"}</definedName>
    <definedName name="___z1" localSheetId="26" hidden="1">{"TAB1",#N/A,TRUE,"GENERAL";"TAB2",#N/A,TRUE,"GENERAL";"TAB3",#N/A,TRUE,"GENERAL";"TAB4",#N/A,TRUE,"GENERAL";"TAB5",#N/A,TRUE,"GENERAL"}</definedName>
    <definedName name="___z1" localSheetId="24" hidden="1">{"TAB1",#N/A,TRUE,"GENERAL";"TAB2",#N/A,TRUE,"GENERAL";"TAB3",#N/A,TRUE,"GENERAL";"TAB4",#N/A,TRUE,"GENERAL";"TAB5",#N/A,TRUE,"GENERAL"}</definedName>
    <definedName name="___z1" localSheetId="10" hidden="1">{"TAB1",#N/A,TRUE,"GENERAL";"TAB2",#N/A,TRUE,"GENERAL";"TAB3",#N/A,TRUE,"GENERAL";"TAB4",#N/A,TRUE,"GENERAL";"TAB5",#N/A,TRUE,"GENERAL"}</definedName>
    <definedName name="___z1" localSheetId="4" hidden="1">{"TAB1",#N/A,TRUE,"GENERAL";"TAB2",#N/A,TRUE,"GENERAL";"TAB3",#N/A,TRUE,"GENERAL";"TAB4",#N/A,TRUE,"GENERAL";"TAB5",#N/A,TRUE,"GENERAL"}</definedName>
    <definedName name="___z1" localSheetId="38" hidden="1">{"TAB1",#N/A,TRUE,"GENERAL";"TAB2",#N/A,TRUE,"GENERAL";"TAB3",#N/A,TRUE,"GENERAL";"TAB4",#N/A,TRUE,"GENERAL";"TAB5",#N/A,TRUE,"GENERAL"}</definedName>
    <definedName name="___z1" localSheetId="37" hidden="1">{"TAB1",#N/A,TRUE,"GENERAL";"TAB2",#N/A,TRUE,"GENERAL";"TAB3",#N/A,TRUE,"GENERAL";"TAB4",#N/A,TRUE,"GENERAL";"TAB5",#N/A,TRUE,"GENERAL"}</definedName>
    <definedName name="___z1" localSheetId="23" hidden="1">{"TAB1",#N/A,TRUE,"GENERAL";"TAB2",#N/A,TRUE,"GENERAL";"TAB3",#N/A,TRUE,"GENERAL";"TAB4",#N/A,TRUE,"GENERAL";"TAB5",#N/A,TRUE,"GENERAL"}</definedName>
    <definedName name="___z1" localSheetId="16" hidden="1">{"TAB1",#N/A,TRUE,"GENERAL";"TAB2",#N/A,TRUE,"GENERAL";"TAB3",#N/A,TRUE,"GENERAL";"TAB4",#N/A,TRUE,"GENERAL";"TAB5",#N/A,TRUE,"GENERAL"}</definedName>
    <definedName name="___z1" localSheetId="27" hidden="1">{"TAB1",#N/A,TRUE,"GENERAL";"TAB2",#N/A,TRUE,"GENERAL";"TAB3",#N/A,TRUE,"GENERAL";"TAB4",#N/A,TRUE,"GENERAL";"TAB5",#N/A,TRUE,"GENERAL"}</definedName>
    <definedName name="___z1" localSheetId="18" hidden="1">{"TAB1",#N/A,TRUE,"GENERAL";"TAB2",#N/A,TRUE,"GENERAL";"TAB3",#N/A,TRUE,"GENERAL";"TAB4",#N/A,TRUE,"GENERAL";"TAB5",#N/A,TRUE,"GENERAL"}</definedName>
    <definedName name="___z1" localSheetId="17" hidden="1">{"TAB1",#N/A,TRUE,"GENERAL";"TAB2",#N/A,TRUE,"GENERAL";"TAB3",#N/A,TRUE,"GENERAL";"TAB4",#N/A,TRUE,"GENERAL";"TAB5",#N/A,TRUE,"GENERAL"}</definedName>
    <definedName name="___z1" localSheetId="25" hidden="1">{"TAB1",#N/A,TRUE,"GENERAL";"TAB2",#N/A,TRUE,"GENERAL";"TAB3",#N/A,TRUE,"GENERAL";"TAB4",#N/A,TRUE,"GENERAL";"TAB5",#N/A,TRUE,"GENERAL"}</definedName>
    <definedName name="___z1" localSheetId="49" hidden="1">{"TAB1",#N/A,TRUE,"GENERAL";"TAB2",#N/A,TRUE,"GENERAL";"TAB3",#N/A,TRUE,"GENERAL";"TAB4",#N/A,TRUE,"GENERAL";"TAB5",#N/A,TRUE,"GENERAL"}</definedName>
    <definedName name="___z1" localSheetId="34" hidden="1">{"TAB1",#N/A,TRUE,"GENERAL";"TAB2",#N/A,TRUE,"GENERAL";"TAB3",#N/A,TRUE,"GENERAL";"TAB4",#N/A,TRUE,"GENERAL";"TAB5",#N/A,TRUE,"GENERAL"}</definedName>
    <definedName name="___z1" localSheetId="12" hidden="1">{"TAB1",#N/A,TRUE,"GENERAL";"TAB2",#N/A,TRUE,"GENERAL";"TAB3",#N/A,TRUE,"GENERAL";"TAB4",#N/A,TRUE,"GENERAL";"TAB5",#N/A,TRUE,"GENERAL"}</definedName>
    <definedName name="___z1" localSheetId="13" hidden="1">{"TAB1",#N/A,TRUE,"GENERAL";"TAB2",#N/A,TRUE,"GENERAL";"TAB3",#N/A,TRUE,"GENERAL";"TAB4",#N/A,TRUE,"GENERAL";"TAB5",#N/A,TRUE,"GENERAL"}</definedName>
    <definedName name="___z1" localSheetId="14" hidden="1">{"TAB1",#N/A,TRUE,"GENERAL";"TAB2",#N/A,TRUE,"GENERAL";"TAB3",#N/A,TRUE,"GENERAL";"TAB4",#N/A,TRUE,"GENERAL";"TAB5",#N/A,TRUE,"GENERAL"}</definedName>
    <definedName name="___z1" localSheetId="5" hidden="1">{"TAB1",#N/A,TRUE,"GENERAL";"TAB2",#N/A,TRUE,"GENERAL";"TAB3",#N/A,TRUE,"GENERAL";"TAB4",#N/A,TRUE,"GENERAL";"TAB5",#N/A,TRUE,"GENERAL"}</definedName>
    <definedName name="___z1" localSheetId="6" hidden="1">{"TAB1",#N/A,TRUE,"GENERAL";"TAB2",#N/A,TRUE,"GENERAL";"TAB3",#N/A,TRUE,"GENERAL";"TAB4",#N/A,TRUE,"GENERAL";"TAB5",#N/A,TRUE,"GENERAL"}</definedName>
    <definedName name="___z1" localSheetId="7" hidden="1">{"TAB1",#N/A,TRUE,"GENERAL";"TAB2",#N/A,TRUE,"GENERAL";"TAB3",#N/A,TRUE,"GENERAL";"TAB4",#N/A,TRUE,"GENERAL";"TAB5",#N/A,TRUE,"GENERAL"}</definedName>
    <definedName name="___z1" localSheetId="8" hidden="1">{"TAB1",#N/A,TRUE,"GENERAL";"TAB2",#N/A,TRUE,"GENERAL";"TAB3",#N/A,TRUE,"GENERAL";"TAB4",#N/A,TRUE,"GENERAL";"TAB5",#N/A,TRUE,"GENERAL"}</definedName>
    <definedName name="___z1" localSheetId="31" hidden="1">{"TAB1",#N/A,TRUE,"GENERAL";"TAB2",#N/A,TRUE,"GENERAL";"TAB3",#N/A,TRUE,"GENERAL";"TAB4",#N/A,TRUE,"GENERAL";"TAB5",#N/A,TRUE,"GENERAL"}</definedName>
    <definedName name="___z1" localSheetId="30" hidden="1">{"TAB1",#N/A,TRUE,"GENERAL";"TAB2",#N/A,TRUE,"GENERAL";"TAB3",#N/A,TRUE,"GENERAL";"TAB4",#N/A,TRUE,"GENERAL";"TAB5",#N/A,TRUE,"GENERAL"}</definedName>
    <definedName name="___z1" localSheetId="15" hidden="1">{"TAB1",#N/A,TRUE,"GENERAL";"TAB2",#N/A,TRUE,"GENERAL";"TAB3",#N/A,TRUE,"GENERAL";"TAB4",#N/A,TRUE,"GENERAL";"TAB5",#N/A,TRUE,"GENERAL"}</definedName>
    <definedName name="___z1" hidden="1">{"TAB1",#N/A,TRUE,"GENERAL";"TAB2",#N/A,TRUE,"GENERAL";"TAB3",#N/A,TRUE,"GENERAL";"TAB4",#N/A,TRUE,"GENERAL";"TAB5",#N/A,TRUE,"GENERAL"}</definedName>
    <definedName name="___z2" localSheetId="32" hidden="1">{"via1",#N/A,TRUE,"general";"via2",#N/A,TRUE,"general";"via3",#N/A,TRUE,"general"}</definedName>
    <definedName name="___z2" localSheetId="3" hidden="1">{"via1",#N/A,TRUE,"general";"via2",#N/A,TRUE,"general";"via3",#N/A,TRUE,"general"}</definedName>
    <definedName name="___z2" localSheetId="26" hidden="1">{"via1",#N/A,TRUE,"general";"via2",#N/A,TRUE,"general";"via3",#N/A,TRUE,"general"}</definedName>
    <definedName name="___z2" localSheetId="24" hidden="1">{"via1",#N/A,TRUE,"general";"via2",#N/A,TRUE,"general";"via3",#N/A,TRUE,"general"}</definedName>
    <definedName name="___z2" localSheetId="10" hidden="1">{"via1",#N/A,TRUE,"general";"via2",#N/A,TRUE,"general";"via3",#N/A,TRUE,"general"}</definedName>
    <definedName name="___z2" localSheetId="4" hidden="1">{"via1",#N/A,TRUE,"general";"via2",#N/A,TRUE,"general";"via3",#N/A,TRUE,"general"}</definedName>
    <definedName name="___z2" localSheetId="38" hidden="1">{"via1",#N/A,TRUE,"general";"via2",#N/A,TRUE,"general";"via3",#N/A,TRUE,"general"}</definedName>
    <definedName name="___z2" localSheetId="37" hidden="1">{"via1",#N/A,TRUE,"general";"via2",#N/A,TRUE,"general";"via3",#N/A,TRUE,"general"}</definedName>
    <definedName name="___z2" localSheetId="23" hidden="1">{"via1",#N/A,TRUE,"general";"via2",#N/A,TRUE,"general";"via3",#N/A,TRUE,"general"}</definedName>
    <definedName name="___z2" localSheetId="16" hidden="1">{"via1",#N/A,TRUE,"general";"via2",#N/A,TRUE,"general";"via3",#N/A,TRUE,"general"}</definedName>
    <definedName name="___z2" localSheetId="27" hidden="1">{"via1",#N/A,TRUE,"general";"via2",#N/A,TRUE,"general";"via3",#N/A,TRUE,"general"}</definedName>
    <definedName name="___z2" localSheetId="18" hidden="1">{"via1",#N/A,TRUE,"general";"via2",#N/A,TRUE,"general";"via3",#N/A,TRUE,"general"}</definedName>
    <definedName name="___z2" localSheetId="17" hidden="1">{"via1",#N/A,TRUE,"general";"via2",#N/A,TRUE,"general";"via3",#N/A,TRUE,"general"}</definedName>
    <definedName name="___z2" localSheetId="25" hidden="1">{"via1",#N/A,TRUE,"general";"via2",#N/A,TRUE,"general";"via3",#N/A,TRUE,"general"}</definedName>
    <definedName name="___z2" localSheetId="49" hidden="1">{"via1",#N/A,TRUE,"general";"via2",#N/A,TRUE,"general";"via3",#N/A,TRUE,"general"}</definedName>
    <definedName name="___z2" localSheetId="34" hidden="1">{"via1",#N/A,TRUE,"general";"via2",#N/A,TRUE,"general";"via3",#N/A,TRUE,"general"}</definedName>
    <definedName name="___z2" localSheetId="12" hidden="1">{"via1",#N/A,TRUE,"general";"via2",#N/A,TRUE,"general";"via3",#N/A,TRUE,"general"}</definedName>
    <definedName name="___z2" localSheetId="13" hidden="1">{"via1",#N/A,TRUE,"general";"via2",#N/A,TRUE,"general";"via3",#N/A,TRUE,"general"}</definedName>
    <definedName name="___z2" localSheetId="14" hidden="1">{"via1",#N/A,TRUE,"general";"via2",#N/A,TRUE,"general";"via3",#N/A,TRUE,"general"}</definedName>
    <definedName name="___z2" localSheetId="5" hidden="1">{"via1",#N/A,TRUE,"general";"via2",#N/A,TRUE,"general";"via3",#N/A,TRUE,"general"}</definedName>
    <definedName name="___z2" localSheetId="6" hidden="1">{"via1",#N/A,TRUE,"general";"via2",#N/A,TRUE,"general";"via3",#N/A,TRUE,"general"}</definedName>
    <definedName name="___z2" localSheetId="7" hidden="1">{"via1",#N/A,TRUE,"general";"via2",#N/A,TRUE,"general";"via3",#N/A,TRUE,"general"}</definedName>
    <definedName name="___z2" localSheetId="8" hidden="1">{"via1",#N/A,TRUE,"general";"via2",#N/A,TRUE,"general";"via3",#N/A,TRUE,"general"}</definedName>
    <definedName name="___z2" localSheetId="31" hidden="1">{"via1",#N/A,TRUE,"general";"via2",#N/A,TRUE,"general";"via3",#N/A,TRUE,"general"}</definedName>
    <definedName name="___z2" localSheetId="30" hidden="1">{"via1",#N/A,TRUE,"general";"via2",#N/A,TRUE,"general";"via3",#N/A,TRUE,"general"}</definedName>
    <definedName name="___z2" localSheetId="15" hidden="1">{"via1",#N/A,TRUE,"general";"via2",#N/A,TRUE,"general";"via3",#N/A,TRUE,"general"}</definedName>
    <definedName name="___z2" hidden="1">{"via1",#N/A,TRUE,"general";"via2",#N/A,TRUE,"general";"via3",#N/A,TRUE,"general"}</definedName>
    <definedName name="___z3" localSheetId="32" hidden="1">{"via1",#N/A,TRUE,"general";"via2",#N/A,TRUE,"general";"via3",#N/A,TRUE,"general"}</definedName>
    <definedName name="___z3" localSheetId="3" hidden="1">{"via1",#N/A,TRUE,"general";"via2",#N/A,TRUE,"general";"via3",#N/A,TRUE,"general"}</definedName>
    <definedName name="___z3" localSheetId="26" hidden="1">{"via1",#N/A,TRUE,"general";"via2",#N/A,TRUE,"general";"via3",#N/A,TRUE,"general"}</definedName>
    <definedName name="___z3" localSheetId="24" hidden="1">{"via1",#N/A,TRUE,"general";"via2",#N/A,TRUE,"general";"via3",#N/A,TRUE,"general"}</definedName>
    <definedName name="___z3" localSheetId="10" hidden="1">{"via1",#N/A,TRUE,"general";"via2",#N/A,TRUE,"general";"via3",#N/A,TRUE,"general"}</definedName>
    <definedName name="___z3" localSheetId="4" hidden="1">{"via1",#N/A,TRUE,"general";"via2",#N/A,TRUE,"general";"via3",#N/A,TRUE,"general"}</definedName>
    <definedName name="___z3" localSheetId="38" hidden="1">{"via1",#N/A,TRUE,"general";"via2",#N/A,TRUE,"general";"via3",#N/A,TRUE,"general"}</definedName>
    <definedName name="___z3" localSheetId="37" hidden="1">{"via1",#N/A,TRUE,"general";"via2",#N/A,TRUE,"general";"via3",#N/A,TRUE,"general"}</definedName>
    <definedName name="___z3" localSheetId="23" hidden="1">{"via1",#N/A,TRUE,"general";"via2",#N/A,TRUE,"general";"via3",#N/A,TRUE,"general"}</definedName>
    <definedName name="___z3" localSheetId="16" hidden="1">{"via1",#N/A,TRUE,"general";"via2",#N/A,TRUE,"general";"via3",#N/A,TRUE,"general"}</definedName>
    <definedName name="___z3" localSheetId="27" hidden="1">{"via1",#N/A,TRUE,"general";"via2",#N/A,TRUE,"general";"via3",#N/A,TRUE,"general"}</definedName>
    <definedName name="___z3" localSheetId="18" hidden="1">{"via1",#N/A,TRUE,"general";"via2",#N/A,TRUE,"general";"via3",#N/A,TRUE,"general"}</definedName>
    <definedName name="___z3" localSheetId="17" hidden="1">{"via1",#N/A,TRUE,"general";"via2",#N/A,TRUE,"general";"via3",#N/A,TRUE,"general"}</definedName>
    <definedName name="___z3" localSheetId="25" hidden="1">{"via1",#N/A,TRUE,"general";"via2",#N/A,TRUE,"general";"via3",#N/A,TRUE,"general"}</definedName>
    <definedName name="___z3" localSheetId="49" hidden="1">{"via1",#N/A,TRUE,"general";"via2",#N/A,TRUE,"general";"via3",#N/A,TRUE,"general"}</definedName>
    <definedName name="___z3" localSheetId="34" hidden="1">{"via1",#N/A,TRUE,"general";"via2",#N/A,TRUE,"general";"via3",#N/A,TRUE,"general"}</definedName>
    <definedName name="___z3" localSheetId="12" hidden="1">{"via1",#N/A,TRUE,"general";"via2",#N/A,TRUE,"general";"via3",#N/A,TRUE,"general"}</definedName>
    <definedName name="___z3" localSheetId="13" hidden="1">{"via1",#N/A,TRUE,"general";"via2",#N/A,TRUE,"general";"via3",#N/A,TRUE,"general"}</definedName>
    <definedName name="___z3" localSheetId="14" hidden="1">{"via1",#N/A,TRUE,"general";"via2",#N/A,TRUE,"general";"via3",#N/A,TRUE,"general"}</definedName>
    <definedName name="___z3" localSheetId="5" hidden="1">{"via1",#N/A,TRUE,"general";"via2",#N/A,TRUE,"general";"via3",#N/A,TRUE,"general"}</definedName>
    <definedName name="___z3" localSheetId="6" hidden="1">{"via1",#N/A,TRUE,"general";"via2",#N/A,TRUE,"general";"via3",#N/A,TRUE,"general"}</definedName>
    <definedName name="___z3" localSheetId="7" hidden="1">{"via1",#N/A,TRUE,"general";"via2",#N/A,TRUE,"general";"via3",#N/A,TRUE,"general"}</definedName>
    <definedName name="___z3" localSheetId="8" hidden="1">{"via1",#N/A,TRUE,"general";"via2",#N/A,TRUE,"general";"via3",#N/A,TRUE,"general"}</definedName>
    <definedName name="___z3" localSheetId="31" hidden="1">{"via1",#N/A,TRUE,"general";"via2",#N/A,TRUE,"general";"via3",#N/A,TRUE,"general"}</definedName>
    <definedName name="___z3" localSheetId="30" hidden="1">{"via1",#N/A,TRUE,"general";"via2",#N/A,TRUE,"general";"via3",#N/A,TRUE,"general"}</definedName>
    <definedName name="___z3" localSheetId="15" hidden="1">{"via1",#N/A,TRUE,"general";"via2",#N/A,TRUE,"general";"via3",#N/A,TRUE,"general"}</definedName>
    <definedName name="___z3" hidden="1">{"via1",#N/A,TRUE,"general";"via2",#N/A,TRUE,"general";"via3",#N/A,TRUE,"general"}</definedName>
    <definedName name="___z4" localSheetId="32" hidden="1">{"TAB1",#N/A,TRUE,"GENERAL";"TAB2",#N/A,TRUE,"GENERAL";"TAB3",#N/A,TRUE,"GENERAL";"TAB4",#N/A,TRUE,"GENERAL";"TAB5",#N/A,TRUE,"GENERAL"}</definedName>
    <definedName name="___z4" localSheetId="3" hidden="1">{"TAB1",#N/A,TRUE,"GENERAL";"TAB2",#N/A,TRUE,"GENERAL";"TAB3",#N/A,TRUE,"GENERAL";"TAB4",#N/A,TRUE,"GENERAL";"TAB5",#N/A,TRUE,"GENERAL"}</definedName>
    <definedName name="___z4" localSheetId="26" hidden="1">{"TAB1",#N/A,TRUE,"GENERAL";"TAB2",#N/A,TRUE,"GENERAL";"TAB3",#N/A,TRUE,"GENERAL";"TAB4",#N/A,TRUE,"GENERAL";"TAB5",#N/A,TRUE,"GENERAL"}</definedName>
    <definedName name="___z4" localSheetId="24" hidden="1">{"TAB1",#N/A,TRUE,"GENERAL";"TAB2",#N/A,TRUE,"GENERAL";"TAB3",#N/A,TRUE,"GENERAL";"TAB4",#N/A,TRUE,"GENERAL";"TAB5",#N/A,TRUE,"GENERAL"}</definedName>
    <definedName name="___z4" localSheetId="10" hidden="1">{"TAB1",#N/A,TRUE,"GENERAL";"TAB2",#N/A,TRUE,"GENERAL";"TAB3",#N/A,TRUE,"GENERAL";"TAB4",#N/A,TRUE,"GENERAL";"TAB5",#N/A,TRUE,"GENERAL"}</definedName>
    <definedName name="___z4" localSheetId="4" hidden="1">{"TAB1",#N/A,TRUE,"GENERAL";"TAB2",#N/A,TRUE,"GENERAL";"TAB3",#N/A,TRUE,"GENERAL";"TAB4",#N/A,TRUE,"GENERAL";"TAB5",#N/A,TRUE,"GENERAL"}</definedName>
    <definedName name="___z4" localSheetId="38" hidden="1">{"TAB1",#N/A,TRUE,"GENERAL";"TAB2",#N/A,TRUE,"GENERAL";"TAB3",#N/A,TRUE,"GENERAL";"TAB4",#N/A,TRUE,"GENERAL";"TAB5",#N/A,TRUE,"GENERAL"}</definedName>
    <definedName name="___z4" localSheetId="37" hidden="1">{"TAB1",#N/A,TRUE,"GENERAL";"TAB2",#N/A,TRUE,"GENERAL";"TAB3",#N/A,TRUE,"GENERAL";"TAB4",#N/A,TRUE,"GENERAL";"TAB5",#N/A,TRUE,"GENERAL"}</definedName>
    <definedName name="___z4" localSheetId="23" hidden="1">{"TAB1",#N/A,TRUE,"GENERAL";"TAB2",#N/A,TRUE,"GENERAL";"TAB3",#N/A,TRUE,"GENERAL";"TAB4",#N/A,TRUE,"GENERAL";"TAB5",#N/A,TRUE,"GENERAL"}</definedName>
    <definedName name="___z4" localSheetId="16" hidden="1">{"TAB1",#N/A,TRUE,"GENERAL";"TAB2",#N/A,TRUE,"GENERAL";"TAB3",#N/A,TRUE,"GENERAL";"TAB4",#N/A,TRUE,"GENERAL";"TAB5",#N/A,TRUE,"GENERAL"}</definedName>
    <definedName name="___z4" localSheetId="27" hidden="1">{"TAB1",#N/A,TRUE,"GENERAL";"TAB2",#N/A,TRUE,"GENERAL";"TAB3",#N/A,TRUE,"GENERAL";"TAB4",#N/A,TRUE,"GENERAL";"TAB5",#N/A,TRUE,"GENERAL"}</definedName>
    <definedName name="___z4" localSheetId="18" hidden="1">{"TAB1",#N/A,TRUE,"GENERAL";"TAB2",#N/A,TRUE,"GENERAL";"TAB3",#N/A,TRUE,"GENERAL";"TAB4",#N/A,TRUE,"GENERAL";"TAB5",#N/A,TRUE,"GENERAL"}</definedName>
    <definedName name="___z4" localSheetId="17" hidden="1">{"TAB1",#N/A,TRUE,"GENERAL";"TAB2",#N/A,TRUE,"GENERAL";"TAB3",#N/A,TRUE,"GENERAL";"TAB4",#N/A,TRUE,"GENERAL";"TAB5",#N/A,TRUE,"GENERAL"}</definedName>
    <definedName name="___z4" localSheetId="25" hidden="1">{"TAB1",#N/A,TRUE,"GENERAL";"TAB2",#N/A,TRUE,"GENERAL";"TAB3",#N/A,TRUE,"GENERAL";"TAB4",#N/A,TRUE,"GENERAL";"TAB5",#N/A,TRUE,"GENERAL"}</definedName>
    <definedName name="___z4" localSheetId="49" hidden="1">{"TAB1",#N/A,TRUE,"GENERAL";"TAB2",#N/A,TRUE,"GENERAL";"TAB3",#N/A,TRUE,"GENERAL";"TAB4",#N/A,TRUE,"GENERAL";"TAB5",#N/A,TRUE,"GENERAL"}</definedName>
    <definedName name="___z4" localSheetId="34" hidden="1">{"TAB1",#N/A,TRUE,"GENERAL";"TAB2",#N/A,TRUE,"GENERAL";"TAB3",#N/A,TRUE,"GENERAL";"TAB4",#N/A,TRUE,"GENERAL";"TAB5",#N/A,TRUE,"GENERAL"}</definedName>
    <definedName name="___z4" localSheetId="12" hidden="1">{"TAB1",#N/A,TRUE,"GENERAL";"TAB2",#N/A,TRUE,"GENERAL";"TAB3",#N/A,TRUE,"GENERAL";"TAB4",#N/A,TRUE,"GENERAL";"TAB5",#N/A,TRUE,"GENERAL"}</definedName>
    <definedName name="___z4" localSheetId="13" hidden="1">{"TAB1",#N/A,TRUE,"GENERAL";"TAB2",#N/A,TRUE,"GENERAL";"TAB3",#N/A,TRUE,"GENERAL";"TAB4",#N/A,TRUE,"GENERAL";"TAB5",#N/A,TRUE,"GENERAL"}</definedName>
    <definedName name="___z4" localSheetId="14" hidden="1">{"TAB1",#N/A,TRUE,"GENERAL";"TAB2",#N/A,TRUE,"GENERAL";"TAB3",#N/A,TRUE,"GENERAL";"TAB4",#N/A,TRUE,"GENERAL";"TAB5",#N/A,TRUE,"GENERAL"}</definedName>
    <definedName name="___z4" localSheetId="5" hidden="1">{"TAB1",#N/A,TRUE,"GENERAL";"TAB2",#N/A,TRUE,"GENERAL";"TAB3",#N/A,TRUE,"GENERAL";"TAB4",#N/A,TRUE,"GENERAL";"TAB5",#N/A,TRUE,"GENERAL"}</definedName>
    <definedName name="___z4" localSheetId="6" hidden="1">{"TAB1",#N/A,TRUE,"GENERAL";"TAB2",#N/A,TRUE,"GENERAL";"TAB3",#N/A,TRUE,"GENERAL";"TAB4",#N/A,TRUE,"GENERAL";"TAB5",#N/A,TRUE,"GENERAL"}</definedName>
    <definedName name="___z4" localSheetId="7" hidden="1">{"TAB1",#N/A,TRUE,"GENERAL";"TAB2",#N/A,TRUE,"GENERAL";"TAB3",#N/A,TRUE,"GENERAL";"TAB4",#N/A,TRUE,"GENERAL";"TAB5",#N/A,TRUE,"GENERAL"}</definedName>
    <definedName name="___z4" localSheetId="8" hidden="1">{"TAB1",#N/A,TRUE,"GENERAL";"TAB2",#N/A,TRUE,"GENERAL";"TAB3",#N/A,TRUE,"GENERAL";"TAB4",#N/A,TRUE,"GENERAL";"TAB5",#N/A,TRUE,"GENERAL"}</definedName>
    <definedName name="___z4" localSheetId="31" hidden="1">{"TAB1",#N/A,TRUE,"GENERAL";"TAB2",#N/A,TRUE,"GENERAL";"TAB3",#N/A,TRUE,"GENERAL";"TAB4",#N/A,TRUE,"GENERAL";"TAB5",#N/A,TRUE,"GENERAL"}</definedName>
    <definedName name="___z4" localSheetId="30" hidden="1">{"TAB1",#N/A,TRUE,"GENERAL";"TAB2",#N/A,TRUE,"GENERAL";"TAB3",#N/A,TRUE,"GENERAL";"TAB4",#N/A,TRUE,"GENERAL";"TAB5",#N/A,TRUE,"GENERAL"}</definedName>
    <definedName name="___z4" localSheetId="15" hidden="1">{"TAB1",#N/A,TRUE,"GENERAL";"TAB2",#N/A,TRUE,"GENERAL";"TAB3",#N/A,TRUE,"GENERAL";"TAB4",#N/A,TRUE,"GENERAL";"TAB5",#N/A,TRUE,"GENERAL"}</definedName>
    <definedName name="___z4" hidden="1">{"TAB1",#N/A,TRUE,"GENERAL";"TAB2",#N/A,TRUE,"GENERAL";"TAB3",#N/A,TRUE,"GENERAL";"TAB4",#N/A,TRUE,"GENERAL";"TAB5",#N/A,TRUE,"GENERAL"}</definedName>
    <definedName name="___z5" localSheetId="32" hidden="1">{"via1",#N/A,TRUE,"general";"via2",#N/A,TRUE,"general";"via3",#N/A,TRUE,"general"}</definedName>
    <definedName name="___z5" localSheetId="3" hidden="1">{"via1",#N/A,TRUE,"general";"via2",#N/A,TRUE,"general";"via3",#N/A,TRUE,"general"}</definedName>
    <definedName name="___z5" localSheetId="26" hidden="1">{"via1",#N/A,TRUE,"general";"via2",#N/A,TRUE,"general";"via3",#N/A,TRUE,"general"}</definedName>
    <definedName name="___z5" localSheetId="24" hidden="1">{"via1",#N/A,TRUE,"general";"via2",#N/A,TRUE,"general";"via3",#N/A,TRUE,"general"}</definedName>
    <definedName name="___z5" localSheetId="10" hidden="1">{"via1",#N/A,TRUE,"general";"via2",#N/A,TRUE,"general";"via3",#N/A,TRUE,"general"}</definedName>
    <definedName name="___z5" localSheetId="4" hidden="1">{"via1",#N/A,TRUE,"general";"via2",#N/A,TRUE,"general";"via3",#N/A,TRUE,"general"}</definedName>
    <definedName name="___z5" localSheetId="38" hidden="1">{"via1",#N/A,TRUE,"general";"via2",#N/A,TRUE,"general";"via3",#N/A,TRUE,"general"}</definedName>
    <definedName name="___z5" localSheetId="37" hidden="1">{"via1",#N/A,TRUE,"general";"via2",#N/A,TRUE,"general";"via3",#N/A,TRUE,"general"}</definedName>
    <definedName name="___z5" localSheetId="23" hidden="1">{"via1",#N/A,TRUE,"general";"via2",#N/A,TRUE,"general";"via3",#N/A,TRUE,"general"}</definedName>
    <definedName name="___z5" localSheetId="16" hidden="1">{"via1",#N/A,TRUE,"general";"via2",#N/A,TRUE,"general";"via3",#N/A,TRUE,"general"}</definedName>
    <definedName name="___z5" localSheetId="27" hidden="1">{"via1",#N/A,TRUE,"general";"via2",#N/A,TRUE,"general";"via3",#N/A,TRUE,"general"}</definedName>
    <definedName name="___z5" localSheetId="18" hidden="1">{"via1",#N/A,TRUE,"general";"via2",#N/A,TRUE,"general";"via3",#N/A,TRUE,"general"}</definedName>
    <definedName name="___z5" localSheetId="17" hidden="1">{"via1",#N/A,TRUE,"general";"via2",#N/A,TRUE,"general";"via3",#N/A,TRUE,"general"}</definedName>
    <definedName name="___z5" localSheetId="25" hidden="1">{"via1",#N/A,TRUE,"general";"via2",#N/A,TRUE,"general";"via3",#N/A,TRUE,"general"}</definedName>
    <definedName name="___z5" localSheetId="49" hidden="1">{"via1",#N/A,TRUE,"general";"via2",#N/A,TRUE,"general";"via3",#N/A,TRUE,"general"}</definedName>
    <definedName name="___z5" localSheetId="34" hidden="1">{"via1",#N/A,TRUE,"general";"via2",#N/A,TRUE,"general";"via3",#N/A,TRUE,"general"}</definedName>
    <definedName name="___z5" localSheetId="12" hidden="1">{"via1",#N/A,TRUE,"general";"via2",#N/A,TRUE,"general";"via3",#N/A,TRUE,"general"}</definedName>
    <definedName name="___z5" localSheetId="13" hidden="1">{"via1",#N/A,TRUE,"general";"via2",#N/A,TRUE,"general";"via3",#N/A,TRUE,"general"}</definedName>
    <definedName name="___z5" localSheetId="14" hidden="1">{"via1",#N/A,TRUE,"general";"via2",#N/A,TRUE,"general";"via3",#N/A,TRUE,"general"}</definedName>
    <definedName name="___z5" localSheetId="5" hidden="1">{"via1",#N/A,TRUE,"general";"via2",#N/A,TRUE,"general";"via3",#N/A,TRUE,"general"}</definedName>
    <definedName name="___z5" localSheetId="6" hidden="1">{"via1",#N/A,TRUE,"general";"via2",#N/A,TRUE,"general";"via3",#N/A,TRUE,"general"}</definedName>
    <definedName name="___z5" localSheetId="7" hidden="1">{"via1",#N/A,TRUE,"general";"via2",#N/A,TRUE,"general";"via3",#N/A,TRUE,"general"}</definedName>
    <definedName name="___z5" localSheetId="8" hidden="1">{"via1",#N/A,TRUE,"general";"via2",#N/A,TRUE,"general";"via3",#N/A,TRUE,"general"}</definedName>
    <definedName name="___z5" localSheetId="31" hidden="1">{"via1",#N/A,TRUE,"general";"via2",#N/A,TRUE,"general";"via3",#N/A,TRUE,"general"}</definedName>
    <definedName name="___z5" localSheetId="30" hidden="1">{"via1",#N/A,TRUE,"general";"via2",#N/A,TRUE,"general";"via3",#N/A,TRUE,"general"}</definedName>
    <definedName name="___z5" localSheetId="15" hidden="1">{"via1",#N/A,TRUE,"general";"via2",#N/A,TRUE,"general";"via3",#N/A,TRUE,"general"}</definedName>
    <definedName name="___z5" hidden="1">{"via1",#N/A,TRUE,"general";"via2",#N/A,TRUE,"general";"via3",#N/A,TRUE,"general"}</definedName>
    <definedName name="___z6" localSheetId="32" hidden="1">{"TAB1",#N/A,TRUE,"GENERAL";"TAB2",#N/A,TRUE,"GENERAL";"TAB3",#N/A,TRUE,"GENERAL";"TAB4",#N/A,TRUE,"GENERAL";"TAB5",#N/A,TRUE,"GENERAL"}</definedName>
    <definedName name="___z6" localSheetId="3" hidden="1">{"TAB1",#N/A,TRUE,"GENERAL";"TAB2",#N/A,TRUE,"GENERAL";"TAB3",#N/A,TRUE,"GENERAL";"TAB4",#N/A,TRUE,"GENERAL";"TAB5",#N/A,TRUE,"GENERAL"}</definedName>
    <definedName name="___z6" localSheetId="26" hidden="1">{"TAB1",#N/A,TRUE,"GENERAL";"TAB2",#N/A,TRUE,"GENERAL";"TAB3",#N/A,TRUE,"GENERAL";"TAB4",#N/A,TRUE,"GENERAL";"TAB5",#N/A,TRUE,"GENERAL"}</definedName>
    <definedName name="___z6" localSheetId="24" hidden="1">{"TAB1",#N/A,TRUE,"GENERAL";"TAB2",#N/A,TRUE,"GENERAL";"TAB3",#N/A,TRUE,"GENERAL";"TAB4",#N/A,TRUE,"GENERAL";"TAB5",#N/A,TRUE,"GENERAL"}</definedName>
    <definedName name="___z6" localSheetId="10" hidden="1">{"TAB1",#N/A,TRUE,"GENERAL";"TAB2",#N/A,TRUE,"GENERAL";"TAB3",#N/A,TRUE,"GENERAL";"TAB4",#N/A,TRUE,"GENERAL";"TAB5",#N/A,TRUE,"GENERAL"}</definedName>
    <definedName name="___z6" localSheetId="4" hidden="1">{"TAB1",#N/A,TRUE,"GENERAL";"TAB2",#N/A,TRUE,"GENERAL";"TAB3",#N/A,TRUE,"GENERAL";"TAB4",#N/A,TRUE,"GENERAL";"TAB5",#N/A,TRUE,"GENERAL"}</definedName>
    <definedName name="___z6" localSheetId="38" hidden="1">{"TAB1",#N/A,TRUE,"GENERAL";"TAB2",#N/A,TRUE,"GENERAL";"TAB3",#N/A,TRUE,"GENERAL";"TAB4",#N/A,TRUE,"GENERAL";"TAB5",#N/A,TRUE,"GENERAL"}</definedName>
    <definedName name="___z6" localSheetId="37" hidden="1">{"TAB1",#N/A,TRUE,"GENERAL";"TAB2",#N/A,TRUE,"GENERAL";"TAB3",#N/A,TRUE,"GENERAL";"TAB4",#N/A,TRUE,"GENERAL";"TAB5",#N/A,TRUE,"GENERAL"}</definedName>
    <definedName name="___z6" localSheetId="23" hidden="1">{"TAB1",#N/A,TRUE,"GENERAL";"TAB2",#N/A,TRUE,"GENERAL";"TAB3",#N/A,TRUE,"GENERAL";"TAB4",#N/A,TRUE,"GENERAL";"TAB5",#N/A,TRUE,"GENERAL"}</definedName>
    <definedName name="___z6" localSheetId="16" hidden="1">{"TAB1",#N/A,TRUE,"GENERAL";"TAB2",#N/A,TRUE,"GENERAL";"TAB3",#N/A,TRUE,"GENERAL";"TAB4",#N/A,TRUE,"GENERAL";"TAB5",#N/A,TRUE,"GENERAL"}</definedName>
    <definedName name="___z6" localSheetId="27" hidden="1">{"TAB1",#N/A,TRUE,"GENERAL";"TAB2",#N/A,TRUE,"GENERAL";"TAB3",#N/A,TRUE,"GENERAL";"TAB4",#N/A,TRUE,"GENERAL";"TAB5",#N/A,TRUE,"GENERAL"}</definedName>
    <definedName name="___z6" localSheetId="18" hidden="1">{"TAB1",#N/A,TRUE,"GENERAL";"TAB2",#N/A,TRUE,"GENERAL";"TAB3",#N/A,TRUE,"GENERAL";"TAB4",#N/A,TRUE,"GENERAL";"TAB5",#N/A,TRUE,"GENERAL"}</definedName>
    <definedName name="___z6" localSheetId="17" hidden="1">{"TAB1",#N/A,TRUE,"GENERAL";"TAB2",#N/A,TRUE,"GENERAL";"TAB3",#N/A,TRUE,"GENERAL";"TAB4",#N/A,TRUE,"GENERAL";"TAB5",#N/A,TRUE,"GENERAL"}</definedName>
    <definedName name="___z6" localSheetId="25" hidden="1">{"TAB1",#N/A,TRUE,"GENERAL";"TAB2",#N/A,TRUE,"GENERAL";"TAB3",#N/A,TRUE,"GENERAL";"TAB4",#N/A,TRUE,"GENERAL";"TAB5",#N/A,TRUE,"GENERAL"}</definedName>
    <definedName name="___z6" localSheetId="49" hidden="1">{"TAB1",#N/A,TRUE,"GENERAL";"TAB2",#N/A,TRUE,"GENERAL";"TAB3",#N/A,TRUE,"GENERAL";"TAB4",#N/A,TRUE,"GENERAL";"TAB5",#N/A,TRUE,"GENERAL"}</definedName>
    <definedName name="___z6" localSheetId="34" hidden="1">{"TAB1",#N/A,TRUE,"GENERAL";"TAB2",#N/A,TRUE,"GENERAL";"TAB3",#N/A,TRUE,"GENERAL";"TAB4",#N/A,TRUE,"GENERAL";"TAB5",#N/A,TRUE,"GENERAL"}</definedName>
    <definedName name="___z6" localSheetId="12" hidden="1">{"TAB1",#N/A,TRUE,"GENERAL";"TAB2",#N/A,TRUE,"GENERAL";"TAB3",#N/A,TRUE,"GENERAL";"TAB4",#N/A,TRUE,"GENERAL";"TAB5",#N/A,TRUE,"GENERAL"}</definedName>
    <definedName name="___z6" localSheetId="13" hidden="1">{"TAB1",#N/A,TRUE,"GENERAL";"TAB2",#N/A,TRUE,"GENERAL";"TAB3",#N/A,TRUE,"GENERAL";"TAB4",#N/A,TRUE,"GENERAL";"TAB5",#N/A,TRUE,"GENERAL"}</definedName>
    <definedName name="___z6" localSheetId="14" hidden="1">{"TAB1",#N/A,TRUE,"GENERAL";"TAB2",#N/A,TRUE,"GENERAL";"TAB3",#N/A,TRUE,"GENERAL";"TAB4",#N/A,TRUE,"GENERAL";"TAB5",#N/A,TRUE,"GENERAL"}</definedName>
    <definedName name="___z6" localSheetId="5" hidden="1">{"TAB1",#N/A,TRUE,"GENERAL";"TAB2",#N/A,TRUE,"GENERAL";"TAB3",#N/A,TRUE,"GENERAL";"TAB4",#N/A,TRUE,"GENERAL";"TAB5",#N/A,TRUE,"GENERAL"}</definedName>
    <definedName name="___z6" localSheetId="6" hidden="1">{"TAB1",#N/A,TRUE,"GENERAL";"TAB2",#N/A,TRUE,"GENERAL";"TAB3",#N/A,TRUE,"GENERAL";"TAB4",#N/A,TRUE,"GENERAL";"TAB5",#N/A,TRUE,"GENERAL"}</definedName>
    <definedName name="___z6" localSheetId="7" hidden="1">{"TAB1",#N/A,TRUE,"GENERAL";"TAB2",#N/A,TRUE,"GENERAL";"TAB3",#N/A,TRUE,"GENERAL";"TAB4",#N/A,TRUE,"GENERAL";"TAB5",#N/A,TRUE,"GENERAL"}</definedName>
    <definedName name="___z6" localSheetId="8" hidden="1">{"TAB1",#N/A,TRUE,"GENERAL";"TAB2",#N/A,TRUE,"GENERAL";"TAB3",#N/A,TRUE,"GENERAL";"TAB4",#N/A,TRUE,"GENERAL";"TAB5",#N/A,TRUE,"GENERAL"}</definedName>
    <definedName name="___z6" localSheetId="31" hidden="1">{"TAB1",#N/A,TRUE,"GENERAL";"TAB2",#N/A,TRUE,"GENERAL";"TAB3",#N/A,TRUE,"GENERAL";"TAB4",#N/A,TRUE,"GENERAL";"TAB5",#N/A,TRUE,"GENERAL"}</definedName>
    <definedName name="___z6" localSheetId="30" hidden="1">{"TAB1",#N/A,TRUE,"GENERAL";"TAB2",#N/A,TRUE,"GENERAL";"TAB3",#N/A,TRUE,"GENERAL";"TAB4",#N/A,TRUE,"GENERAL";"TAB5",#N/A,TRUE,"GENERAL"}</definedName>
    <definedName name="___z6" localSheetId="15" hidden="1">{"TAB1",#N/A,TRUE,"GENERAL";"TAB2",#N/A,TRUE,"GENERAL";"TAB3",#N/A,TRUE,"GENERAL";"TAB4",#N/A,TRUE,"GENERAL";"TAB5",#N/A,TRUE,"GENERAL"}</definedName>
    <definedName name="___z6" hidden="1">{"TAB1",#N/A,TRUE,"GENERAL";"TAB2",#N/A,TRUE,"GENERAL";"TAB3",#N/A,TRUE,"GENERAL";"TAB4",#N/A,TRUE,"GENERAL";"TAB5",#N/A,TRUE,"GENERAL"}</definedName>
    <definedName name="__a1" localSheetId="32" hidden="1">{"TAB1",#N/A,TRUE,"GENERAL";"TAB2",#N/A,TRUE,"GENERAL";"TAB3",#N/A,TRUE,"GENERAL";"TAB4",#N/A,TRUE,"GENERAL";"TAB5",#N/A,TRUE,"GENERAL"}</definedName>
    <definedName name="__a1" localSheetId="3" hidden="1">{"TAB1",#N/A,TRUE,"GENERAL";"TAB2",#N/A,TRUE,"GENERAL";"TAB3",#N/A,TRUE,"GENERAL";"TAB4",#N/A,TRUE,"GENERAL";"TAB5",#N/A,TRUE,"GENERAL"}</definedName>
    <definedName name="__a1" localSheetId="26" hidden="1">{"TAB1",#N/A,TRUE,"GENERAL";"TAB2",#N/A,TRUE,"GENERAL";"TAB3",#N/A,TRUE,"GENERAL";"TAB4",#N/A,TRUE,"GENERAL";"TAB5",#N/A,TRUE,"GENERAL"}</definedName>
    <definedName name="__a1" localSheetId="24" hidden="1">{"TAB1",#N/A,TRUE,"GENERAL";"TAB2",#N/A,TRUE,"GENERAL";"TAB3",#N/A,TRUE,"GENERAL";"TAB4",#N/A,TRUE,"GENERAL";"TAB5",#N/A,TRUE,"GENERAL"}</definedName>
    <definedName name="__a1" localSheetId="10" hidden="1">{"TAB1",#N/A,TRUE,"GENERAL";"TAB2",#N/A,TRUE,"GENERAL";"TAB3",#N/A,TRUE,"GENERAL";"TAB4",#N/A,TRUE,"GENERAL";"TAB5",#N/A,TRUE,"GENERAL"}</definedName>
    <definedName name="__a1" localSheetId="4" hidden="1">{"TAB1",#N/A,TRUE,"GENERAL";"TAB2",#N/A,TRUE,"GENERAL";"TAB3",#N/A,TRUE,"GENERAL";"TAB4",#N/A,TRUE,"GENERAL";"TAB5",#N/A,TRUE,"GENERAL"}</definedName>
    <definedName name="__a1" localSheetId="38" hidden="1">{"TAB1",#N/A,TRUE,"GENERAL";"TAB2",#N/A,TRUE,"GENERAL";"TAB3",#N/A,TRUE,"GENERAL";"TAB4",#N/A,TRUE,"GENERAL";"TAB5",#N/A,TRUE,"GENERAL"}</definedName>
    <definedName name="__a1" localSheetId="37" hidden="1">{"TAB1",#N/A,TRUE,"GENERAL";"TAB2",#N/A,TRUE,"GENERAL";"TAB3",#N/A,TRUE,"GENERAL";"TAB4",#N/A,TRUE,"GENERAL";"TAB5",#N/A,TRUE,"GENERAL"}</definedName>
    <definedName name="__a1" localSheetId="23" hidden="1">{"TAB1",#N/A,TRUE,"GENERAL";"TAB2",#N/A,TRUE,"GENERAL";"TAB3",#N/A,TRUE,"GENERAL";"TAB4",#N/A,TRUE,"GENERAL";"TAB5",#N/A,TRUE,"GENERAL"}</definedName>
    <definedName name="__a1" localSheetId="16" hidden="1">{"TAB1",#N/A,TRUE,"GENERAL";"TAB2",#N/A,TRUE,"GENERAL";"TAB3",#N/A,TRUE,"GENERAL";"TAB4",#N/A,TRUE,"GENERAL";"TAB5",#N/A,TRUE,"GENERAL"}</definedName>
    <definedName name="__a1" localSheetId="27" hidden="1">{"TAB1",#N/A,TRUE,"GENERAL";"TAB2",#N/A,TRUE,"GENERAL";"TAB3",#N/A,TRUE,"GENERAL";"TAB4",#N/A,TRUE,"GENERAL";"TAB5",#N/A,TRUE,"GENERAL"}</definedName>
    <definedName name="__a1" localSheetId="18" hidden="1">{"TAB1",#N/A,TRUE,"GENERAL";"TAB2",#N/A,TRUE,"GENERAL";"TAB3",#N/A,TRUE,"GENERAL";"TAB4",#N/A,TRUE,"GENERAL";"TAB5",#N/A,TRUE,"GENERAL"}</definedName>
    <definedName name="__a1" localSheetId="17" hidden="1">{"TAB1",#N/A,TRUE,"GENERAL";"TAB2",#N/A,TRUE,"GENERAL";"TAB3",#N/A,TRUE,"GENERAL";"TAB4",#N/A,TRUE,"GENERAL";"TAB5",#N/A,TRUE,"GENERAL"}</definedName>
    <definedName name="__a1" localSheetId="25" hidden="1">{"TAB1",#N/A,TRUE,"GENERAL";"TAB2",#N/A,TRUE,"GENERAL";"TAB3",#N/A,TRUE,"GENERAL";"TAB4",#N/A,TRUE,"GENERAL";"TAB5",#N/A,TRUE,"GENERAL"}</definedName>
    <definedName name="__a1" localSheetId="49" hidden="1">{"TAB1",#N/A,TRUE,"GENERAL";"TAB2",#N/A,TRUE,"GENERAL";"TAB3",#N/A,TRUE,"GENERAL";"TAB4",#N/A,TRUE,"GENERAL";"TAB5",#N/A,TRUE,"GENERAL"}</definedName>
    <definedName name="__a1" localSheetId="34" hidden="1">{"TAB1",#N/A,TRUE,"GENERAL";"TAB2",#N/A,TRUE,"GENERAL";"TAB3",#N/A,TRUE,"GENERAL";"TAB4",#N/A,TRUE,"GENERAL";"TAB5",#N/A,TRUE,"GENERAL"}</definedName>
    <definedName name="__a1" localSheetId="12" hidden="1">{"TAB1",#N/A,TRUE,"GENERAL";"TAB2",#N/A,TRUE,"GENERAL";"TAB3",#N/A,TRUE,"GENERAL";"TAB4",#N/A,TRUE,"GENERAL";"TAB5",#N/A,TRUE,"GENERAL"}</definedName>
    <definedName name="__a1" localSheetId="13" hidden="1">{"TAB1",#N/A,TRUE,"GENERAL";"TAB2",#N/A,TRUE,"GENERAL";"TAB3",#N/A,TRUE,"GENERAL";"TAB4",#N/A,TRUE,"GENERAL";"TAB5",#N/A,TRUE,"GENERAL"}</definedName>
    <definedName name="__a1" localSheetId="14" hidden="1">{"TAB1",#N/A,TRUE,"GENERAL";"TAB2",#N/A,TRUE,"GENERAL";"TAB3",#N/A,TRUE,"GENERAL";"TAB4",#N/A,TRUE,"GENERAL";"TAB5",#N/A,TRUE,"GENERAL"}</definedName>
    <definedName name="__a1" localSheetId="5" hidden="1">{"TAB1",#N/A,TRUE,"GENERAL";"TAB2",#N/A,TRUE,"GENERAL";"TAB3",#N/A,TRUE,"GENERAL";"TAB4",#N/A,TRUE,"GENERAL";"TAB5",#N/A,TRUE,"GENERAL"}</definedName>
    <definedName name="__a1" localSheetId="6" hidden="1">{"TAB1",#N/A,TRUE,"GENERAL";"TAB2",#N/A,TRUE,"GENERAL";"TAB3",#N/A,TRUE,"GENERAL";"TAB4",#N/A,TRUE,"GENERAL";"TAB5",#N/A,TRUE,"GENERAL"}</definedName>
    <definedName name="__a1" localSheetId="7" hidden="1">{"TAB1",#N/A,TRUE,"GENERAL";"TAB2",#N/A,TRUE,"GENERAL";"TAB3",#N/A,TRUE,"GENERAL";"TAB4",#N/A,TRUE,"GENERAL";"TAB5",#N/A,TRUE,"GENERAL"}</definedName>
    <definedName name="__a1" localSheetId="8" hidden="1">{"TAB1",#N/A,TRUE,"GENERAL";"TAB2",#N/A,TRUE,"GENERAL";"TAB3",#N/A,TRUE,"GENERAL";"TAB4",#N/A,TRUE,"GENERAL";"TAB5",#N/A,TRUE,"GENERAL"}</definedName>
    <definedName name="__a1" localSheetId="31" hidden="1">{"TAB1",#N/A,TRUE,"GENERAL";"TAB2",#N/A,TRUE,"GENERAL";"TAB3",#N/A,TRUE,"GENERAL";"TAB4",#N/A,TRUE,"GENERAL";"TAB5",#N/A,TRUE,"GENERAL"}</definedName>
    <definedName name="__a1" localSheetId="30" hidden="1">{"TAB1",#N/A,TRUE,"GENERAL";"TAB2",#N/A,TRUE,"GENERAL";"TAB3",#N/A,TRUE,"GENERAL";"TAB4",#N/A,TRUE,"GENERAL";"TAB5",#N/A,TRUE,"GENERAL"}</definedName>
    <definedName name="__a1" localSheetId="15" hidden="1">{"TAB1",#N/A,TRUE,"GENERAL";"TAB2",#N/A,TRUE,"GENERAL";"TAB3",#N/A,TRUE,"GENERAL";"TAB4",#N/A,TRUE,"GENERAL";"TAB5",#N/A,TRUE,"GENERAL"}</definedName>
    <definedName name="__a1" hidden="1">{"TAB1",#N/A,TRUE,"GENERAL";"TAB2",#N/A,TRUE,"GENERAL";"TAB3",#N/A,TRUE,"GENERAL";"TAB4",#N/A,TRUE,"GENERAL";"TAB5",#N/A,TRUE,"GENERAL"}</definedName>
    <definedName name="__a3" localSheetId="32" hidden="1">{"TAB1",#N/A,TRUE,"GENERAL";"TAB2",#N/A,TRUE,"GENERAL";"TAB3",#N/A,TRUE,"GENERAL";"TAB4",#N/A,TRUE,"GENERAL";"TAB5",#N/A,TRUE,"GENERAL"}</definedName>
    <definedName name="__a3" localSheetId="3" hidden="1">{"TAB1",#N/A,TRUE,"GENERAL";"TAB2",#N/A,TRUE,"GENERAL";"TAB3",#N/A,TRUE,"GENERAL";"TAB4",#N/A,TRUE,"GENERAL";"TAB5",#N/A,TRUE,"GENERAL"}</definedName>
    <definedName name="__a3" localSheetId="26" hidden="1">{"TAB1",#N/A,TRUE,"GENERAL";"TAB2",#N/A,TRUE,"GENERAL";"TAB3",#N/A,TRUE,"GENERAL";"TAB4",#N/A,TRUE,"GENERAL";"TAB5",#N/A,TRUE,"GENERAL"}</definedName>
    <definedName name="__a3" localSheetId="24" hidden="1">{"TAB1",#N/A,TRUE,"GENERAL";"TAB2",#N/A,TRUE,"GENERAL";"TAB3",#N/A,TRUE,"GENERAL";"TAB4",#N/A,TRUE,"GENERAL";"TAB5",#N/A,TRUE,"GENERAL"}</definedName>
    <definedName name="__a3" localSheetId="10" hidden="1">{"TAB1",#N/A,TRUE,"GENERAL";"TAB2",#N/A,TRUE,"GENERAL";"TAB3",#N/A,TRUE,"GENERAL";"TAB4",#N/A,TRUE,"GENERAL";"TAB5",#N/A,TRUE,"GENERAL"}</definedName>
    <definedName name="__a3" localSheetId="4" hidden="1">{"TAB1",#N/A,TRUE,"GENERAL";"TAB2",#N/A,TRUE,"GENERAL";"TAB3",#N/A,TRUE,"GENERAL";"TAB4",#N/A,TRUE,"GENERAL";"TAB5",#N/A,TRUE,"GENERAL"}</definedName>
    <definedName name="__a3" localSheetId="38" hidden="1">{"TAB1",#N/A,TRUE,"GENERAL";"TAB2",#N/A,TRUE,"GENERAL";"TAB3",#N/A,TRUE,"GENERAL";"TAB4",#N/A,TRUE,"GENERAL";"TAB5",#N/A,TRUE,"GENERAL"}</definedName>
    <definedName name="__a3" localSheetId="37" hidden="1">{"TAB1",#N/A,TRUE,"GENERAL";"TAB2",#N/A,TRUE,"GENERAL";"TAB3",#N/A,TRUE,"GENERAL";"TAB4",#N/A,TRUE,"GENERAL";"TAB5",#N/A,TRUE,"GENERAL"}</definedName>
    <definedName name="__a3" localSheetId="23" hidden="1">{"TAB1",#N/A,TRUE,"GENERAL";"TAB2",#N/A,TRUE,"GENERAL";"TAB3",#N/A,TRUE,"GENERAL";"TAB4",#N/A,TRUE,"GENERAL";"TAB5",#N/A,TRUE,"GENERAL"}</definedName>
    <definedName name="__a3" localSheetId="16" hidden="1">{"TAB1",#N/A,TRUE,"GENERAL";"TAB2",#N/A,TRUE,"GENERAL";"TAB3",#N/A,TRUE,"GENERAL";"TAB4",#N/A,TRUE,"GENERAL";"TAB5",#N/A,TRUE,"GENERAL"}</definedName>
    <definedName name="__a3" localSheetId="27" hidden="1">{"TAB1",#N/A,TRUE,"GENERAL";"TAB2",#N/A,TRUE,"GENERAL";"TAB3",#N/A,TRUE,"GENERAL";"TAB4",#N/A,TRUE,"GENERAL";"TAB5",#N/A,TRUE,"GENERAL"}</definedName>
    <definedName name="__a3" localSheetId="18" hidden="1">{"TAB1",#N/A,TRUE,"GENERAL";"TAB2",#N/A,TRUE,"GENERAL";"TAB3",#N/A,TRUE,"GENERAL";"TAB4",#N/A,TRUE,"GENERAL";"TAB5",#N/A,TRUE,"GENERAL"}</definedName>
    <definedName name="__a3" localSheetId="17" hidden="1">{"TAB1",#N/A,TRUE,"GENERAL";"TAB2",#N/A,TRUE,"GENERAL";"TAB3",#N/A,TRUE,"GENERAL";"TAB4",#N/A,TRUE,"GENERAL";"TAB5",#N/A,TRUE,"GENERAL"}</definedName>
    <definedName name="__a3" localSheetId="25" hidden="1">{"TAB1",#N/A,TRUE,"GENERAL";"TAB2",#N/A,TRUE,"GENERAL";"TAB3",#N/A,TRUE,"GENERAL";"TAB4",#N/A,TRUE,"GENERAL";"TAB5",#N/A,TRUE,"GENERAL"}</definedName>
    <definedName name="__a3" localSheetId="49" hidden="1">{"TAB1",#N/A,TRUE,"GENERAL";"TAB2",#N/A,TRUE,"GENERAL";"TAB3",#N/A,TRUE,"GENERAL";"TAB4",#N/A,TRUE,"GENERAL";"TAB5",#N/A,TRUE,"GENERAL"}</definedName>
    <definedName name="__a3" localSheetId="34" hidden="1">{"TAB1",#N/A,TRUE,"GENERAL";"TAB2",#N/A,TRUE,"GENERAL";"TAB3",#N/A,TRUE,"GENERAL";"TAB4",#N/A,TRUE,"GENERAL";"TAB5",#N/A,TRUE,"GENERAL"}</definedName>
    <definedName name="__a3" localSheetId="12" hidden="1">{"TAB1",#N/A,TRUE,"GENERAL";"TAB2",#N/A,TRUE,"GENERAL";"TAB3",#N/A,TRUE,"GENERAL";"TAB4",#N/A,TRUE,"GENERAL";"TAB5",#N/A,TRUE,"GENERAL"}</definedName>
    <definedName name="__a3" localSheetId="13" hidden="1">{"TAB1",#N/A,TRUE,"GENERAL";"TAB2",#N/A,TRUE,"GENERAL";"TAB3",#N/A,TRUE,"GENERAL";"TAB4",#N/A,TRUE,"GENERAL";"TAB5",#N/A,TRUE,"GENERAL"}</definedName>
    <definedName name="__a3" localSheetId="14" hidden="1">{"TAB1",#N/A,TRUE,"GENERAL";"TAB2",#N/A,TRUE,"GENERAL";"TAB3",#N/A,TRUE,"GENERAL";"TAB4",#N/A,TRUE,"GENERAL";"TAB5",#N/A,TRUE,"GENERAL"}</definedName>
    <definedName name="__a3" localSheetId="5" hidden="1">{"TAB1",#N/A,TRUE,"GENERAL";"TAB2",#N/A,TRUE,"GENERAL";"TAB3",#N/A,TRUE,"GENERAL";"TAB4",#N/A,TRUE,"GENERAL";"TAB5",#N/A,TRUE,"GENERAL"}</definedName>
    <definedName name="__a3" localSheetId="6" hidden="1">{"TAB1",#N/A,TRUE,"GENERAL";"TAB2",#N/A,TRUE,"GENERAL";"TAB3",#N/A,TRUE,"GENERAL";"TAB4",#N/A,TRUE,"GENERAL";"TAB5",#N/A,TRUE,"GENERAL"}</definedName>
    <definedName name="__a3" localSheetId="7" hidden="1">{"TAB1",#N/A,TRUE,"GENERAL";"TAB2",#N/A,TRUE,"GENERAL";"TAB3",#N/A,TRUE,"GENERAL";"TAB4",#N/A,TRUE,"GENERAL";"TAB5",#N/A,TRUE,"GENERAL"}</definedName>
    <definedName name="__a3" localSheetId="8" hidden="1">{"TAB1",#N/A,TRUE,"GENERAL";"TAB2",#N/A,TRUE,"GENERAL";"TAB3",#N/A,TRUE,"GENERAL";"TAB4",#N/A,TRUE,"GENERAL";"TAB5",#N/A,TRUE,"GENERAL"}</definedName>
    <definedName name="__a3" localSheetId="31" hidden="1">{"TAB1",#N/A,TRUE,"GENERAL";"TAB2",#N/A,TRUE,"GENERAL";"TAB3",#N/A,TRUE,"GENERAL";"TAB4",#N/A,TRUE,"GENERAL";"TAB5",#N/A,TRUE,"GENERAL"}</definedName>
    <definedName name="__a3" localSheetId="30" hidden="1">{"TAB1",#N/A,TRUE,"GENERAL";"TAB2",#N/A,TRUE,"GENERAL";"TAB3",#N/A,TRUE,"GENERAL";"TAB4",#N/A,TRUE,"GENERAL";"TAB5",#N/A,TRUE,"GENERAL"}</definedName>
    <definedName name="__a3" localSheetId="15" hidden="1">{"TAB1",#N/A,TRUE,"GENERAL";"TAB2",#N/A,TRUE,"GENERAL";"TAB3",#N/A,TRUE,"GENERAL";"TAB4",#N/A,TRUE,"GENERAL";"TAB5",#N/A,TRUE,"GENERAL"}</definedName>
    <definedName name="__a3" hidden="1">{"TAB1",#N/A,TRUE,"GENERAL";"TAB2",#N/A,TRUE,"GENERAL";"TAB3",#N/A,TRUE,"GENERAL";"TAB4",#N/A,TRUE,"GENERAL";"TAB5",#N/A,TRUE,"GENERAL"}</definedName>
    <definedName name="__a4" localSheetId="32" hidden="1">{"via1",#N/A,TRUE,"general";"via2",#N/A,TRUE,"general";"via3",#N/A,TRUE,"general"}</definedName>
    <definedName name="__a4" localSheetId="3" hidden="1">{"via1",#N/A,TRUE,"general";"via2",#N/A,TRUE,"general";"via3",#N/A,TRUE,"general"}</definedName>
    <definedName name="__a4" localSheetId="26" hidden="1">{"via1",#N/A,TRUE,"general";"via2",#N/A,TRUE,"general";"via3",#N/A,TRUE,"general"}</definedName>
    <definedName name="__a4" localSheetId="24" hidden="1">{"via1",#N/A,TRUE,"general";"via2",#N/A,TRUE,"general";"via3",#N/A,TRUE,"general"}</definedName>
    <definedName name="__a4" localSheetId="10" hidden="1">{"via1",#N/A,TRUE,"general";"via2",#N/A,TRUE,"general";"via3",#N/A,TRUE,"general"}</definedName>
    <definedName name="__a4" localSheetId="4" hidden="1">{"via1",#N/A,TRUE,"general";"via2",#N/A,TRUE,"general";"via3",#N/A,TRUE,"general"}</definedName>
    <definedName name="__a4" localSheetId="38" hidden="1">{"via1",#N/A,TRUE,"general";"via2",#N/A,TRUE,"general";"via3",#N/A,TRUE,"general"}</definedName>
    <definedName name="__a4" localSheetId="37" hidden="1">{"via1",#N/A,TRUE,"general";"via2",#N/A,TRUE,"general";"via3",#N/A,TRUE,"general"}</definedName>
    <definedName name="__a4" localSheetId="23" hidden="1">{"via1",#N/A,TRUE,"general";"via2",#N/A,TRUE,"general";"via3",#N/A,TRUE,"general"}</definedName>
    <definedName name="__a4" localSheetId="16" hidden="1">{"via1",#N/A,TRUE,"general";"via2",#N/A,TRUE,"general";"via3",#N/A,TRUE,"general"}</definedName>
    <definedName name="__a4" localSheetId="27" hidden="1">{"via1",#N/A,TRUE,"general";"via2",#N/A,TRUE,"general";"via3",#N/A,TRUE,"general"}</definedName>
    <definedName name="__a4" localSheetId="18" hidden="1">{"via1",#N/A,TRUE,"general";"via2",#N/A,TRUE,"general";"via3",#N/A,TRUE,"general"}</definedName>
    <definedName name="__a4" localSheetId="17" hidden="1">{"via1",#N/A,TRUE,"general";"via2",#N/A,TRUE,"general";"via3",#N/A,TRUE,"general"}</definedName>
    <definedName name="__a4" localSheetId="25" hidden="1">{"via1",#N/A,TRUE,"general";"via2",#N/A,TRUE,"general";"via3",#N/A,TRUE,"general"}</definedName>
    <definedName name="__a4" localSheetId="49" hidden="1">{"via1",#N/A,TRUE,"general";"via2",#N/A,TRUE,"general";"via3",#N/A,TRUE,"general"}</definedName>
    <definedName name="__a4" localSheetId="34" hidden="1">{"via1",#N/A,TRUE,"general";"via2",#N/A,TRUE,"general";"via3",#N/A,TRUE,"general"}</definedName>
    <definedName name="__a4" localSheetId="12" hidden="1">{"via1",#N/A,TRUE,"general";"via2",#N/A,TRUE,"general";"via3",#N/A,TRUE,"general"}</definedName>
    <definedName name="__a4" localSheetId="13" hidden="1">{"via1",#N/A,TRUE,"general";"via2",#N/A,TRUE,"general";"via3",#N/A,TRUE,"general"}</definedName>
    <definedName name="__a4" localSheetId="14" hidden="1">{"via1",#N/A,TRUE,"general";"via2",#N/A,TRUE,"general";"via3",#N/A,TRUE,"general"}</definedName>
    <definedName name="__a4" localSheetId="5" hidden="1">{"via1",#N/A,TRUE,"general";"via2",#N/A,TRUE,"general";"via3",#N/A,TRUE,"general"}</definedName>
    <definedName name="__a4" localSheetId="6" hidden="1">{"via1",#N/A,TRUE,"general";"via2",#N/A,TRUE,"general";"via3",#N/A,TRUE,"general"}</definedName>
    <definedName name="__a4" localSheetId="7" hidden="1">{"via1",#N/A,TRUE,"general";"via2",#N/A,TRUE,"general";"via3",#N/A,TRUE,"general"}</definedName>
    <definedName name="__a4" localSheetId="8" hidden="1">{"via1",#N/A,TRUE,"general";"via2",#N/A,TRUE,"general";"via3",#N/A,TRUE,"general"}</definedName>
    <definedName name="__a4" localSheetId="31" hidden="1">{"via1",#N/A,TRUE,"general";"via2",#N/A,TRUE,"general";"via3",#N/A,TRUE,"general"}</definedName>
    <definedName name="__a4" localSheetId="30" hidden="1">{"via1",#N/A,TRUE,"general";"via2",#N/A,TRUE,"general";"via3",#N/A,TRUE,"general"}</definedName>
    <definedName name="__a4" localSheetId="15" hidden="1">{"via1",#N/A,TRUE,"general";"via2",#N/A,TRUE,"general";"via3",#N/A,TRUE,"general"}</definedName>
    <definedName name="__a4" hidden="1">{"via1",#N/A,TRUE,"general";"via2",#N/A,TRUE,"general";"via3",#N/A,TRUE,"general"}</definedName>
    <definedName name="__a5" localSheetId="32" hidden="1">{"TAB1",#N/A,TRUE,"GENERAL";"TAB2",#N/A,TRUE,"GENERAL";"TAB3",#N/A,TRUE,"GENERAL";"TAB4",#N/A,TRUE,"GENERAL";"TAB5",#N/A,TRUE,"GENERAL"}</definedName>
    <definedName name="__a5" localSheetId="3" hidden="1">{"TAB1",#N/A,TRUE,"GENERAL";"TAB2",#N/A,TRUE,"GENERAL";"TAB3",#N/A,TRUE,"GENERAL";"TAB4",#N/A,TRUE,"GENERAL";"TAB5",#N/A,TRUE,"GENERAL"}</definedName>
    <definedName name="__a5" localSheetId="26" hidden="1">{"TAB1",#N/A,TRUE,"GENERAL";"TAB2",#N/A,TRUE,"GENERAL";"TAB3",#N/A,TRUE,"GENERAL";"TAB4",#N/A,TRUE,"GENERAL";"TAB5",#N/A,TRUE,"GENERAL"}</definedName>
    <definedName name="__a5" localSheetId="24" hidden="1">{"TAB1",#N/A,TRUE,"GENERAL";"TAB2",#N/A,TRUE,"GENERAL";"TAB3",#N/A,TRUE,"GENERAL";"TAB4",#N/A,TRUE,"GENERAL";"TAB5",#N/A,TRUE,"GENERAL"}</definedName>
    <definedName name="__a5" localSheetId="10" hidden="1">{"TAB1",#N/A,TRUE,"GENERAL";"TAB2",#N/A,TRUE,"GENERAL";"TAB3",#N/A,TRUE,"GENERAL";"TAB4",#N/A,TRUE,"GENERAL";"TAB5",#N/A,TRUE,"GENERAL"}</definedName>
    <definedName name="__a5" localSheetId="4" hidden="1">{"TAB1",#N/A,TRUE,"GENERAL";"TAB2",#N/A,TRUE,"GENERAL";"TAB3",#N/A,TRUE,"GENERAL";"TAB4",#N/A,TRUE,"GENERAL";"TAB5",#N/A,TRUE,"GENERAL"}</definedName>
    <definedName name="__a5" localSheetId="38" hidden="1">{"TAB1",#N/A,TRUE,"GENERAL";"TAB2",#N/A,TRUE,"GENERAL";"TAB3",#N/A,TRUE,"GENERAL";"TAB4",#N/A,TRUE,"GENERAL";"TAB5",#N/A,TRUE,"GENERAL"}</definedName>
    <definedName name="__a5" localSheetId="37" hidden="1">{"TAB1",#N/A,TRUE,"GENERAL";"TAB2",#N/A,TRUE,"GENERAL";"TAB3",#N/A,TRUE,"GENERAL";"TAB4",#N/A,TRUE,"GENERAL";"TAB5",#N/A,TRUE,"GENERAL"}</definedName>
    <definedName name="__a5" localSheetId="23" hidden="1">{"TAB1",#N/A,TRUE,"GENERAL";"TAB2",#N/A,TRUE,"GENERAL";"TAB3",#N/A,TRUE,"GENERAL";"TAB4",#N/A,TRUE,"GENERAL";"TAB5",#N/A,TRUE,"GENERAL"}</definedName>
    <definedName name="__a5" localSheetId="16" hidden="1">{"TAB1",#N/A,TRUE,"GENERAL";"TAB2",#N/A,TRUE,"GENERAL";"TAB3",#N/A,TRUE,"GENERAL";"TAB4",#N/A,TRUE,"GENERAL";"TAB5",#N/A,TRUE,"GENERAL"}</definedName>
    <definedName name="__a5" localSheetId="27" hidden="1">{"TAB1",#N/A,TRUE,"GENERAL";"TAB2",#N/A,TRUE,"GENERAL";"TAB3",#N/A,TRUE,"GENERAL";"TAB4",#N/A,TRUE,"GENERAL";"TAB5",#N/A,TRUE,"GENERAL"}</definedName>
    <definedName name="__a5" localSheetId="18" hidden="1">{"TAB1",#N/A,TRUE,"GENERAL";"TAB2",#N/A,TRUE,"GENERAL";"TAB3",#N/A,TRUE,"GENERAL";"TAB4",#N/A,TRUE,"GENERAL";"TAB5",#N/A,TRUE,"GENERAL"}</definedName>
    <definedName name="__a5" localSheetId="17" hidden="1">{"TAB1",#N/A,TRUE,"GENERAL";"TAB2",#N/A,TRUE,"GENERAL";"TAB3",#N/A,TRUE,"GENERAL";"TAB4",#N/A,TRUE,"GENERAL";"TAB5",#N/A,TRUE,"GENERAL"}</definedName>
    <definedName name="__a5" localSheetId="25" hidden="1">{"TAB1",#N/A,TRUE,"GENERAL";"TAB2",#N/A,TRUE,"GENERAL";"TAB3",#N/A,TRUE,"GENERAL";"TAB4",#N/A,TRUE,"GENERAL";"TAB5",#N/A,TRUE,"GENERAL"}</definedName>
    <definedName name="__a5" localSheetId="49" hidden="1">{"TAB1",#N/A,TRUE,"GENERAL";"TAB2",#N/A,TRUE,"GENERAL";"TAB3",#N/A,TRUE,"GENERAL";"TAB4",#N/A,TRUE,"GENERAL";"TAB5",#N/A,TRUE,"GENERAL"}</definedName>
    <definedName name="__a5" localSheetId="34" hidden="1">{"TAB1",#N/A,TRUE,"GENERAL";"TAB2",#N/A,TRUE,"GENERAL";"TAB3",#N/A,TRUE,"GENERAL";"TAB4",#N/A,TRUE,"GENERAL";"TAB5",#N/A,TRUE,"GENERAL"}</definedName>
    <definedName name="__a5" localSheetId="12" hidden="1">{"TAB1",#N/A,TRUE,"GENERAL";"TAB2",#N/A,TRUE,"GENERAL";"TAB3",#N/A,TRUE,"GENERAL";"TAB4",#N/A,TRUE,"GENERAL";"TAB5",#N/A,TRUE,"GENERAL"}</definedName>
    <definedName name="__a5" localSheetId="13" hidden="1">{"TAB1",#N/A,TRUE,"GENERAL";"TAB2",#N/A,TRUE,"GENERAL";"TAB3",#N/A,TRUE,"GENERAL";"TAB4",#N/A,TRUE,"GENERAL";"TAB5",#N/A,TRUE,"GENERAL"}</definedName>
    <definedName name="__a5" localSheetId="14" hidden="1">{"TAB1",#N/A,TRUE,"GENERAL";"TAB2",#N/A,TRUE,"GENERAL";"TAB3",#N/A,TRUE,"GENERAL";"TAB4",#N/A,TRUE,"GENERAL";"TAB5",#N/A,TRUE,"GENERAL"}</definedName>
    <definedName name="__a5" localSheetId="5" hidden="1">{"TAB1",#N/A,TRUE,"GENERAL";"TAB2",#N/A,TRUE,"GENERAL";"TAB3",#N/A,TRUE,"GENERAL";"TAB4",#N/A,TRUE,"GENERAL";"TAB5",#N/A,TRUE,"GENERAL"}</definedName>
    <definedName name="__a5" localSheetId="6" hidden="1">{"TAB1",#N/A,TRUE,"GENERAL";"TAB2",#N/A,TRUE,"GENERAL";"TAB3",#N/A,TRUE,"GENERAL";"TAB4",#N/A,TRUE,"GENERAL";"TAB5",#N/A,TRUE,"GENERAL"}</definedName>
    <definedName name="__a5" localSheetId="7" hidden="1">{"TAB1",#N/A,TRUE,"GENERAL";"TAB2",#N/A,TRUE,"GENERAL";"TAB3",#N/A,TRUE,"GENERAL";"TAB4",#N/A,TRUE,"GENERAL";"TAB5",#N/A,TRUE,"GENERAL"}</definedName>
    <definedName name="__a5" localSheetId="8" hidden="1">{"TAB1",#N/A,TRUE,"GENERAL";"TAB2",#N/A,TRUE,"GENERAL";"TAB3",#N/A,TRUE,"GENERAL";"TAB4",#N/A,TRUE,"GENERAL";"TAB5",#N/A,TRUE,"GENERAL"}</definedName>
    <definedName name="__a5" localSheetId="31" hidden="1">{"TAB1",#N/A,TRUE,"GENERAL";"TAB2",#N/A,TRUE,"GENERAL";"TAB3",#N/A,TRUE,"GENERAL";"TAB4",#N/A,TRUE,"GENERAL";"TAB5",#N/A,TRUE,"GENERAL"}</definedName>
    <definedName name="__a5" localSheetId="30" hidden="1">{"TAB1",#N/A,TRUE,"GENERAL";"TAB2",#N/A,TRUE,"GENERAL";"TAB3",#N/A,TRUE,"GENERAL";"TAB4",#N/A,TRUE,"GENERAL";"TAB5",#N/A,TRUE,"GENERAL"}</definedName>
    <definedName name="__a5" localSheetId="15" hidden="1">{"TAB1",#N/A,TRUE,"GENERAL";"TAB2",#N/A,TRUE,"GENERAL";"TAB3",#N/A,TRUE,"GENERAL";"TAB4",#N/A,TRUE,"GENERAL";"TAB5",#N/A,TRUE,"GENERAL"}</definedName>
    <definedName name="__a5" hidden="1">{"TAB1",#N/A,TRUE,"GENERAL";"TAB2",#N/A,TRUE,"GENERAL";"TAB3",#N/A,TRUE,"GENERAL";"TAB4",#N/A,TRUE,"GENERAL";"TAB5",#N/A,TRUE,"GENERAL"}</definedName>
    <definedName name="__a6" localSheetId="32" hidden="1">{"TAB1",#N/A,TRUE,"GENERAL";"TAB2",#N/A,TRUE,"GENERAL";"TAB3",#N/A,TRUE,"GENERAL";"TAB4",#N/A,TRUE,"GENERAL";"TAB5",#N/A,TRUE,"GENERAL"}</definedName>
    <definedName name="__a6" localSheetId="3" hidden="1">{"TAB1",#N/A,TRUE,"GENERAL";"TAB2",#N/A,TRUE,"GENERAL";"TAB3",#N/A,TRUE,"GENERAL";"TAB4",#N/A,TRUE,"GENERAL";"TAB5",#N/A,TRUE,"GENERAL"}</definedName>
    <definedName name="__a6" localSheetId="26" hidden="1">{"TAB1",#N/A,TRUE,"GENERAL";"TAB2",#N/A,TRUE,"GENERAL";"TAB3",#N/A,TRUE,"GENERAL";"TAB4",#N/A,TRUE,"GENERAL";"TAB5",#N/A,TRUE,"GENERAL"}</definedName>
    <definedName name="__a6" localSheetId="24" hidden="1">{"TAB1",#N/A,TRUE,"GENERAL";"TAB2",#N/A,TRUE,"GENERAL";"TAB3",#N/A,TRUE,"GENERAL";"TAB4",#N/A,TRUE,"GENERAL";"TAB5",#N/A,TRUE,"GENERAL"}</definedName>
    <definedName name="__a6" localSheetId="10" hidden="1">{"TAB1",#N/A,TRUE,"GENERAL";"TAB2",#N/A,TRUE,"GENERAL";"TAB3",#N/A,TRUE,"GENERAL";"TAB4",#N/A,TRUE,"GENERAL";"TAB5",#N/A,TRUE,"GENERAL"}</definedName>
    <definedName name="__a6" localSheetId="4" hidden="1">{"TAB1",#N/A,TRUE,"GENERAL";"TAB2",#N/A,TRUE,"GENERAL";"TAB3",#N/A,TRUE,"GENERAL";"TAB4",#N/A,TRUE,"GENERAL";"TAB5",#N/A,TRUE,"GENERAL"}</definedName>
    <definedName name="__a6" localSheetId="38" hidden="1">{"TAB1",#N/A,TRUE,"GENERAL";"TAB2",#N/A,TRUE,"GENERAL";"TAB3",#N/A,TRUE,"GENERAL";"TAB4",#N/A,TRUE,"GENERAL";"TAB5",#N/A,TRUE,"GENERAL"}</definedName>
    <definedName name="__a6" localSheetId="37" hidden="1">{"TAB1",#N/A,TRUE,"GENERAL";"TAB2",#N/A,TRUE,"GENERAL";"TAB3",#N/A,TRUE,"GENERAL";"TAB4",#N/A,TRUE,"GENERAL";"TAB5",#N/A,TRUE,"GENERAL"}</definedName>
    <definedName name="__a6" localSheetId="23" hidden="1">{"TAB1",#N/A,TRUE,"GENERAL";"TAB2",#N/A,TRUE,"GENERAL";"TAB3",#N/A,TRUE,"GENERAL";"TAB4",#N/A,TRUE,"GENERAL";"TAB5",#N/A,TRUE,"GENERAL"}</definedName>
    <definedName name="__a6" localSheetId="16" hidden="1">{"TAB1",#N/A,TRUE,"GENERAL";"TAB2",#N/A,TRUE,"GENERAL";"TAB3",#N/A,TRUE,"GENERAL";"TAB4",#N/A,TRUE,"GENERAL";"TAB5",#N/A,TRUE,"GENERAL"}</definedName>
    <definedName name="__a6" localSheetId="27" hidden="1">{"TAB1",#N/A,TRUE,"GENERAL";"TAB2",#N/A,TRUE,"GENERAL";"TAB3",#N/A,TRUE,"GENERAL";"TAB4",#N/A,TRUE,"GENERAL";"TAB5",#N/A,TRUE,"GENERAL"}</definedName>
    <definedName name="__a6" localSheetId="18" hidden="1">{"TAB1",#N/A,TRUE,"GENERAL";"TAB2",#N/A,TRUE,"GENERAL";"TAB3",#N/A,TRUE,"GENERAL";"TAB4",#N/A,TRUE,"GENERAL";"TAB5",#N/A,TRUE,"GENERAL"}</definedName>
    <definedName name="__a6" localSheetId="17" hidden="1">{"TAB1",#N/A,TRUE,"GENERAL";"TAB2",#N/A,TRUE,"GENERAL";"TAB3",#N/A,TRUE,"GENERAL";"TAB4",#N/A,TRUE,"GENERAL";"TAB5",#N/A,TRUE,"GENERAL"}</definedName>
    <definedName name="__a6" localSheetId="25" hidden="1">{"TAB1",#N/A,TRUE,"GENERAL";"TAB2",#N/A,TRUE,"GENERAL";"TAB3",#N/A,TRUE,"GENERAL";"TAB4",#N/A,TRUE,"GENERAL";"TAB5",#N/A,TRUE,"GENERAL"}</definedName>
    <definedName name="__a6" localSheetId="49" hidden="1">{"TAB1",#N/A,TRUE,"GENERAL";"TAB2",#N/A,TRUE,"GENERAL";"TAB3",#N/A,TRUE,"GENERAL";"TAB4",#N/A,TRUE,"GENERAL";"TAB5",#N/A,TRUE,"GENERAL"}</definedName>
    <definedName name="__a6" localSheetId="34" hidden="1">{"TAB1",#N/A,TRUE,"GENERAL";"TAB2",#N/A,TRUE,"GENERAL";"TAB3",#N/A,TRUE,"GENERAL";"TAB4",#N/A,TRUE,"GENERAL";"TAB5",#N/A,TRUE,"GENERAL"}</definedName>
    <definedName name="__a6" localSheetId="12" hidden="1">{"TAB1",#N/A,TRUE,"GENERAL";"TAB2",#N/A,TRUE,"GENERAL";"TAB3",#N/A,TRUE,"GENERAL";"TAB4",#N/A,TRUE,"GENERAL";"TAB5",#N/A,TRUE,"GENERAL"}</definedName>
    <definedName name="__a6" localSheetId="13" hidden="1">{"TAB1",#N/A,TRUE,"GENERAL";"TAB2",#N/A,TRUE,"GENERAL";"TAB3",#N/A,TRUE,"GENERAL";"TAB4",#N/A,TRUE,"GENERAL";"TAB5",#N/A,TRUE,"GENERAL"}</definedName>
    <definedName name="__a6" localSheetId="14" hidden="1">{"TAB1",#N/A,TRUE,"GENERAL";"TAB2",#N/A,TRUE,"GENERAL";"TAB3",#N/A,TRUE,"GENERAL";"TAB4",#N/A,TRUE,"GENERAL";"TAB5",#N/A,TRUE,"GENERAL"}</definedName>
    <definedName name="__a6" localSheetId="5" hidden="1">{"TAB1",#N/A,TRUE,"GENERAL";"TAB2",#N/A,TRUE,"GENERAL";"TAB3",#N/A,TRUE,"GENERAL";"TAB4",#N/A,TRUE,"GENERAL";"TAB5",#N/A,TRUE,"GENERAL"}</definedName>
    <definedName name="__a6" localSheetId="6" hidden="1">{"TAB1",#N/A,TRUE,"GENERAL";"TAB2",#N/A,TRUE,"GENERAL";"TAB3",#N/A,TRUE,"GENERAL";"TAB4",#N/A,TRUE,"GENERAL";"TAB5",#N/A,TRUE,"GENERAL"}</definedName>
    <definedName name="__a6" localSheetId="7" hidden="1">{"TAB1",#N/A,TRUE,"GENERAL";"TAB2",#N/A,TRUE,"GENERAL";"TAB3",#N/A,TRUE,"GENERAL";"TAB4",#N/A,TRUE,"GENERAL";"TAB5",#N/A,TRUE,"GENERAL"}</definedName>
    <definedName name="__a6" localSheetId="8" hidden="1">{"TAB1",#N/A,TRUE,"GENERAL";"TAB2",#N/A,TRUE,"GENERAL";"TAB3",#N/A,TRUE,"GENERAL";"TAB4",#N/A,TRUE,"GENERAL";"TAB5",#N/A,TRUE,"GENERAL"}</definedName>
    <definedName name="__a6" localSheetId="31" hidden="1">{"TAB1",#N/A,TRUE,"GENERAL";"TAB2",#N/A,TRUE,"GENERAL";"TAB3",#N/A,TRUE,"GENERAL";"TAB4",#N/A,TRUE,"GENERAL";"TAB5",#N/A,TRUE,"GENERAL"}</definedName>
    <definedName name="__a6" localSheetId="30" hidden="1">{"TAB1",#N/A,TRUE,"GENERAL";"TAB2",#N/A,TRUE,"GENERAL";"TAB3",#N/A,TRUE,"GENERAL";"TAB4",#N/A,TRUE,"GENERAL";"TAB5",#N/A,TRUE,"GENERAL"}</definedName>
    <definedName name="__a6" localSheetId="15" hidden="1">{"TAB1",#N/A,TRUE,"GENERAL";"TAB2",#N/A,TRUE,"GENERAL";"TAB3",#N/A,TRUE,"GENERAL";"TAB4",#N/A,TRUE,"GENERAL";"TAB5",#N/A,TRUE,"GENERAL"}</definedName>
    <definedName name="__a6" hidden="1">{"TAB1",#N/A,TRUE,"GENERAL";"TAB2",#N/A,TRUE,"GENERAL";"TAB3",#N/A,TRUE,"GENERAL";"TAB4",#N/A,TRUE,"GENERAL";"TAB5",#N/A,TRUE,"GENERAL"}</definedName>
    <definedName name="__b2" localSheetId="32" hidden="1">{"TAB1",#N/A,TRUE,"GENERAL";"TAB2",#N/A,TRUE,"GENERAL";"TAB3",#N/A,TRUE,"GENERAL";"TAB4",#N/A,TRUE,"GENERAL";"TAB5",#N/A,TRUE,"GENERAL"}</definedName>
    <definedName name="__b2" localSheetId="3" hidden="1">{"TAB1",#N/A,TRUE,"GENERAL";"TAB2",#N/A,TRUE,"GENERAL";"TAB3",#N/A,TRUE,"GENERAL";"TAB4",#N/A,TRUE,"GENERAL";"TAB5",#N/A,TRUE,"GENERAL"}</definedName>
    <definedName name="__b2" localSheetId="26" hidden="1">{"TAB1",#N/A,TRUE,"GENERAL";"TAB2",#N/A,TRUE,"GENERAL";"TAB3",#N/A,TRUE,"GENERAL";"TAB4",#N/A,TRUE,"GENERAL";"TAB5",#N/A,TRUE,"GENERAL"}</definedName>
    <definedName name="__b2" localSheetId="24" hidden="1">{"TAB1",#N/A,TRUE,"GENERAL";"TAB2",#N/A,TRUE,"GENERAL";"TAB3",#N/A,TRUE,"GENERAL";"TAB4",#N/A,TRUE,"GENERAL";"TAB5",#N/A,TRUE,"GENERAL"}</definedName>
    <definedName name="__b2" localSheetId="10" hidden="1">{"TAB1",#N/A,TRUE,"GENERAL";"TAB2",#N/A,TRUE,"GENERAL";"TAB3",#N/A,TRUE,"GENERAL";"TAB4",#N/A,TRUE,"GENERAL";"TAB5",#N/A,TRUE,"GENERAL"}</definedName>
    <definedName name="__b2" localSheetId="4" hidden="1">{"TAB1",#N/A,TRUE,"GENERAL";"TAB2",#N/A,TRUE,"GENERAL";"TAB3",#N/A,TRUE,"GENERAL";"TAB4",#N/A,TRUE,"GENERAL";"TAB5",#N/A,TRUE,"GENERAL"}</definedName>
    <definedName name="__b2" localSheetId="38" hidden="1">{"TAB1",#N/A,TRUE,"GENERAL";"TAB2",#N/A,TRUE,"GENERAL";"TAB3",#N/A,TRUE,"GENERAL";"TAB4",#N/A,TRUE,"GENERAL";"TAB5",#N/A,TRUE,"GENERAL"}</definedName>
    <definedName name="__b2" localSheetId="37" hidden="1">{"TAB1",#N/A,TRUE,"GENERAL";"TAB2",#N/A,TRUE,"GENERAL";"TAB3",#N/A,TRUE,"GENERAL";"TAB4",#N/A,TRUE,"GENERAL";"TAB5",#N/A,TRUE,"GENERAL"}</definedName>
    <definedName name="__b2" localSheetId="23" hidden="1">{"TAB1",#N/A,TRUE,"GENERAL";"TAB2",#N/A,TRUE,"GENERAL";"TAB3",#N/A,TRUE,"GENERAL";"TAB4",#N/A,TRUE,"GENERAL";"TAB5",#N/A,TRUE,"GENERAL"}</definedName>
    <definedName name="__b2" localSheetId="16" hidden="1">{"TAB1",#N/A,TRUE,"GENERAL";"TAB2",#N/A,TRUE,"GENERAL";"TAB3",#N/A,TRUE,"GENERAL";"TAB4",#N/A,TRUE,"GENERAL";"TAB5",#N/A,TRUE,"GENERAL"}</definedName>
    <definedName name="__b2" localSheetId="27" hidden="1">{"TAB1",#N/A,TRUE,"GENERAL";"TAB2",#N/A,TRUE,"GENERAL";"TAB3",#N/A,TRUE,"GENERAL";"TAB4",#N/A,TRUE,"GENERAL";"TAB5",#N/A,TRUE,"GENERAL"}</definedName>
    <definedName name="__b2" localSheetId="18" hidden="1">{"TAB1",#N/A,TRUE,"GENERAL";"TAB2",#N/A,TRUE,"GENERAL";"TAB3",#N/A,TRUE,"GENERAL";"TAB4",#N/A,TRUE,"GENERAL";"TAB5",#N/A,TRUE,"GENERAL"}</definedName>
    <definedName name="__b2" localSheetId="17" hidden="1">{"TAB1",#N/A,TRUE,"GENERAL";"TAB2",#N/A,TRUE,"GENERAL";"TAB3",#N/A,TRUE,"GENERAL";"TAB4",#N/A,TRUE,"GENERAL";"TAB5",#N/A,TRUE,"GENERAL"}</definedName>
    <definedName name="__b2" localSheetId="25" hidden="1">{"TAB1",#N/A,TRUE,"GENERAL";"TAB2",#N/A,TRUE,"GENERAL";"TAB3",#N/A,TRUE,"GENERAL";"TAB4",#N/A,TRUE,"GENERAL";"TAB5",#N/A,TRUE,"GENERAL"}</definedName>
    <definedName name="__b2" localSheetId="49" hidden="1">{"TAB1",#N/A,TRUE,"GENERAL";"TAB2",#N/A,TRUE,"GENERAL";"TAB3",#N/A,TRUE,"GENERAL";"TAB4",#N/A,TRUE,"GENERAL";"TAB5",#N/A,TRUE,"GENERAL"}</definedName>
    <definedName name="__b2" localSheetId="34" hidden="1">{"TAB1",#N/A,TRUE,"GENERAL";"TAB2",#N/A,TRUE,"GENERAL";"TAB3",#N/A,TRUE,"GENERAL";"TAB4",#N/A,TRUE,"GENERAL";"TAB5",#N/A,TRUE,"GENERAL"}</definedName>
    <definedName name="__b2" localSheetId="12" hidden="1">{"TAB1",#N/A,TRUE,"GENERAL";"TAB2",#N/A,TRUE,"GENERAL";"TAB3",#N/A,TRUE,"GENERAL";"TAB4",#N/A,TRUE,"GENERAL";"TAB5",#N/A,TRUE,"GENERAL"}</definedName>
    <definedName name="__b2" localSheetId="13" hidden="1">{"TAB1",#N/A,TRUE,"GENERAL";"TAB2",#N/A,TRUE,"GENERAL";"TAB3",#N/A,TRUE,"GENERAL";"TAB4",#N/A,TRUE,"GENERAL";"TAB5",#N/A,TRUE,"GENERAL"}</definedName>
    <definedName name="__b2" localSheetId="14" hidden="1">{"TAB1",#N/A,TRUE,"GENERAL";"TAB2",#N/A,TRUE,"GENERAL";"TAB3",#N/A,TRUE,"GENERAL";"TAB4",#N/A,TRUE,"GENERAL";"TAB5",#N/A,TRUE,"GENERAL"}</definedName>
    <definedName name="__b2" localSheetId="5" hidden="1">{"TAB1",#N/A,TRUE,"GENERAL";"TAB2",#N/A,TRUE,"GENERAL";"TAB3",#N/A,TRUE,"GENERAL";"TAB4",#N/A,TRUE,"GENERAL";"TAB5",#N/A,TRUE,"GENERAL"}</definedName>
    <definedName name="__b2" localSheetId="6" hidden="1">{"TAB1",#N/A,TRUE,"GENERAL";"TAB2",#N/A,TRUE,"GENERAL";"TAB3",#N/A,TRUE,"GENERAL";"TAB4",#N/A,TRUE,"GENERAL";"TAB5",#N/A,TRUE,"GENERAL"}</definedName>
    <definedName name="__b2" localSheetId="7" hidden="1">{"TAB1",#N/A,TRUE,"GENERAL";"TAB2",#N/A,TRUE,"GENERAL";"TAB3",#N/A,TRUE,"GENERAL";"TAB4",#N/A,TRUE,"GENERAL";"TAB5",#N/A,TRUE,"GENERAL"}</definedName>
    <definedName name="__b2" localSheetId="8" hidden="1">{"TAB1",#N/A,TRUE,"GENERAL";"TAB2",#N/A,TRUE,"GENERAL";"TAB3",#N/A,TRUE,"GENERAL";"TAB4",#N/A,TRUE,"GENERAL";"TAB5",#N/A,TRUE,"GENERAL"}</definedName>
    <definedName name="__b2" localSheetId="31" hidden="1">{"TAB1",#N/A,TRUE,"GENERAL";"TAB2",#N/A,TRUE,"GENERAL";"TAB3",#N/A,TRUE,"GENERAL";"TAB4",#N/A,TRUE,"GENERAL";"TAB5",#N/A,TRUE,"GENERAL"}</definedName>
    <definedName name="__b2" localSheetId="30" hidden="1">{"TAB1",#N/A,TRUE,"GENERAL";"TAB2",#N/A,TRUE,"GENERAL";"TAB3",#N/A,TRUE,"GENERAL";"TAB4",#N/A,TRUE,"GENERAL";"TAB5",#N/A,TRUE,"GENERAL"}</definedName>
    <definedName name="__b2" localSheetId="15" hidden="1">{"TAB1",#N/A,TRUE,"GENERAL";"TAB2",#N/A,TRUE,"GENERAL";"TAB3",#N/A,TRUE,"GENERAL";"TAB4",#N/A,TRUE,"GENERAL";"TAB5",#N/A,TRUE,"GENERAL"}</definedName>
    <definedName name="__b2" hidden="1">{"TAB1",#N/A,TRUE,"GENERAL";"TAB2",#N/A,TRUE,"GENERAL";"TAB3",#N/A,TRUE,"GENERAL";"TAB4",#N/A,TRUE,"GENERAL";"TAB5",#N/A,TRUE,"GENERAL"}</definedName>
    <definedName name="__b3" localSheetId="32" hidden="1">{"TAB1",#N/A,TRUE,"GENERAL";"TAB2",#N/A,TRUE,"GENERAL";"TAB3",#N/A,TRUE,"GENERAL";"TAB4",#N/A,TRUE,"GENERAL";"TAB5",#N/A,TRUE,"GENERAL"}</definedName>
    <definedName name="__b3" localSheetId="3" hidden="1">{"TAB1",#N/A,TRUE,"GENERAL";"TAB2",#N/A,TRUE,"GENERAL";"TAB3",#N/A,TRUE,"GENERAL";"TAB4",#N/A,TRUE,"GENERAL";"TAB5",#N/A,TRUE,"GENERAL"}</definedName>
    <definedName name="__b3" localSheetId="26" hidden="1">{"TAB1",#N/A,TRUE,"GENERAL";"TAB2",#N/A,TRUE,"GENERAL";"TAB3",#N/A,TRUE,"GENERAL";"TAB4",#N/A,TRUE,"GENERAL";"TAB5",#N/A,TRUE,"GENERAL"}</definedName>
    <definedName name="__b3" localSheetId="24" hidden="1">{"TAB1",#N/A,TRUE,"GENERAL";"TAB2",#N/A,TRUE,"GENERAL";"TAB3",#N/A,TRUE,"GENERAL";"TAB4",#N/A,TRUE,"GENERAL";"TAB5",#N/A,TRUE,"GENERAL"}</definedName>
    <definedName name="__b3" localSheetId="10" hidden="1">{"TAB1",#N/A,TRUE,"GENERAL";"TAB2",#N/A,TRUE,"GENERAL";"TAB3",#N/A,TRUE,"GENERAL";"TAB4",#N/A,TRUE,"GENERAL";"TAB5",#N/A,TRUE,"GENERAL"}</definedName>
    <definedName name="__b3" localSheetId="4" hidden="1">{"TAB1",#N/A,TRUE,"GENERAL";"TAB2",#N/A,TRUE,"GENERAL";"TAB3",#N/A,TRUE,"GENERAL";"TAB4",#N/A,TRUE,"GENERAL";"TAB5",#N/A,TRUE,"GENERAL"}</definedName>
    <definedName name="__b3" localSheetId="38" hidden="1">{"TAB1",#N/A,TRUE,"GENERAL";"TAB2",#N/A,TRUE,"GENERAL";"TAB3",#N/A,TRUE,"GENERAL";"TAB4",#N/A,TRUE,"GENERAL";"TAB5",#N/A,TRUE,"GENERAL"}</definedName>
    <definedName name="__b3" localSheetId="37" hidden="1">{"TAB1",#N/A,TRUE,"GENERAL";"TAB2",#N/A,TRUE,"GENERAL";"TAB3",#N/A,TRUE,"GENERAL";"TAB4",#N/A,TRUE,"GENERAL";"TAB5",#N/A,TRUE,"GENERAL"}</definedName>
    <definedName name="__b3" localSheetId="23" hidden="1">{"TAB1",#N/A,TRUE,"GENERAL";"TAB2",#N/A,TRUE,"GENERAL";"TAB3",#N/A,TRUE,"GENERAL";"TAB4",#N/A,TRUE,"GENERAL";"TAB5",#N/A,TRUE,"GENERAL"}</definedName>
    <definedName name="__b3" localSheetId="16" hidden="1">{"TAB1",#N/A,TRUE,"GENERAL";"TAB2",#N/A,TRUE,"GENERAL";"TAB3",#N/A,TRUE,"GENERAL";"TAB4",#N/A,TRUE,"GENERAL";"TAB5",#N/A,TRUE,"GENERAL"}</definedName>
    <definedName name="__b3" localSheetId="27" hidden="1">{"TAB1",#N/A,TRUE,"GENERAL";"TAB2",#N/A,TRUE,"GENERAL";"TAB3",#N/A,TRUE,"GENERAL";"TAB4",#N/A,TRUE,"GENERAL";"TAB5",#N/A,TRUE,"GENERAL"}</definedName>
    <definedName name="__b3" localSheetId="18" hidden="1">{"TAB1",#N/A,TRUE,"GENERAL";"TAB2",#N/A,TRUE,"GENERAL";"TAB3",#N/A,TRUE,"GENERAL";"TAB4",#N/A,TRUE,"GENERAL";"TAB5",#N/A,TRUE,"GENERAL"}</definedName>
    <definedName name="__b3" localSheetId="17" hidden="1">{"TAB1",#N/A,TRUE,"GENERAL";"TAB2",#N/A,TRUE,"GENERAL";"TAB3",#N/A,TRUE,"GENERAL";"TAB4",#N/A,TRUE,"GENERAL";"TAB5",#N/A,TRUE,"GENERAL"}</definedName>
    <definedName name="__b3" localSheetId="25" hidden="1">{"TAB1",#N/A,TRUE,"GENERAL";"TAB2",#N/A,TRUE,"GENERAL";"TAB3",#N/A,TRUE,"GENERAL";"TAB4",#N/A,TRUE,"GENERAL";"TAB5",#N/A,TRUE,"GENERAL"}</definedName>
    <definedName name="__b3" localSheetId="49" hidden="1">{"TAB1",#N/A,TRUE,"GENERAL";"TAB2",#N/A,TRUE,"GENERAL";"TAB3",#N/A,TRUE,"GENERAL";"TAB4",#N/A,TRUE,"GENERAL";"TAB5",#N/A,TRUE,"GENERAL"}</definedName>
    <definedName name="__b3" localSheetId="34" hidden="1">{"TAB1",#N/A,TRUE,"GENERAL";"TAB2",#N/A,TRUE,"GENERAL";"TAB3",#N/A,TRUE,"GENERAL";"TAB4",#N/A,TRUE,"GENERAL";"TAB5",#N/A,TRUE,"GENERAL"}</definedName>
    <definedName name="__b3" localSheetId="12" hidden="1">{"TAB1",#N/A,TRUE,"GENERAL";"TAB2",#N/A,TRUE,"GENERAL";"TAB3",#N/A,TRUE,"GENERAL";"TAB4",#N/A,TRUE,"GENERAL";"TAB5",#N/A,TRUE,"GENERAL"}</definedName>
    <definedName name="__b3" localSheetId="13" hidden="1">{"TAB1",#N/A,TRUE,"GENERAL";"TAB2",#N/A,TRUE,"GENERAL";"TAB3",#N/A,TRUE,"GENERAL";"TAB4",#N/A,TRUE,"GENERAL";"TAB5",#N/A,TRUE,"GENERAL"}</definedName>
    <definedName name="__b3" localSheetId="14" hidden="1">{"TAB1",#N/A,TRUE,"GENERAL";"TAB2",#N/A,TRUE,"GENERAL";"TAB3",#N/A,TRUE,"GENERAL";"TAB4",#N/A,TRUE,"GENERAL";"TAB5",#N/A,TRUE,"GENERAL"}</definedName>
    <definedName name="__b3" localSheetId="5" hidden="1">{"TAB1",#N/A,TRUE,"GENERAL";"TAB2",#N/A,TRUE,"GENERAL";"TAB3",#N/A,TRUE,"GENERAL";"TAB4",#N/A,TRUE,"GENERAL";"TAB5",#N/A,TRUE,"GENERAL"}</definedName>
    <definedName name="__b3" localSheetId="6" hidden="1">{"TAB1",#N/A,TRUE,"GENERAL";"TAB2",#N/A,TRUE,"GENERAL";"TAB3",#N/A,TRUE,"GENERAL";"TAB4",#N/A,TRUE,"GENERAL";"TAB5",#N/A,TRUE,"GENERAL"}</definedName>
    <definedName name="__b3" localSheetId="7" hidden="1">{"TAB1",#N/A,TRUE,"GENERAL";"TAB2",#N/A,TRUE,"GENERAL";"TAB3",#N/A,TRUE,"GENERAL";"TAB4",#N/A,TRUE,"GENERAL";"TAB5",#N/A,TRUE,"GENERAL"}</definedName>
    <definedName name="__b3" localSheetId="8" hidden="1">{"TAB1",#N/A,TRUE,"GENERAL";"TAB2",#N/A,TRUE,"GENERAL";"TAB3",#N/A,TRUE,"GENERAL";"TAB4",#N/A,TRUE,"GENERAL";"TAB5",#N/A,TRUE,"GENERAL"}</definedName>
    <definedName name="__b3" localSheetId="31" hidden="1">{"TAB1",#N/A,TRUE,"GENERAL";"TAB2",#N/A,TRUE,"GENERAL";"TAB3",#N/A,TRUE,"GENERAL";"TAB4",#N/A,TRUE,"GENERAL";"TAB5",#N/A,TRUE,"GENERAL"}</definedName>
    <definedName name="__b3" localSheetId="30" hidden="1">{"TAB1",#N/A,TRUE,"GENERAL";"TAB2",#N/A,TRUE,"GENERAL";"TAB3",#N/A,TRUE,"GENERAL";"TAB4",#N/A,TRUE,"GENERAL";"TAB5",#N/A,TRUE,"GENERAL"}</definedName>
    <definedName name="__b3" localSheetId="15" hidden="1">{"TAB1",#N/A,TRUE,"GENERAL";"TAB2",#N/A,TRUE,"GENERAL";"TAB3",#N/A,TRUE,"GENERAL";"TAB4",#N/A,TRUE,"GENERAL";"TAB5",#N/A,TRUE,"GENERAL"}</definedName>
    <definedName name="__b3" hidden="1">{"TAB1",#N/A,TRUE,"GENERAL";"TAB2",#N/A,TRUE,"GENERAL";"TAB3",#N/A,TRUE,"GENERAL";"TAB4",#N/A,TRUE,"GENERAL";"TAB5",#N/A,TRUE,"GENERAL"}</definedName>
    <definedName name="__b4" localSheetId="32" hidden="1">{"TAB1",#N/A,TRUE,"GENERAL";"TAB2",#N/A,TRUE,"GENERAL";"TAB3",#N/A,TRUE,"GENERAL";"TAB4",#N/A,TRUE,"GENERAL";"TAB5",#N/A,TRUE,"GENERAL"}</definedName>
    <definedName name="__b4" localSheetId="3" hidden="1">{"TAB1",#N/A,TRUE,"GENERAL";"TAB2",#N/A,TRUE,"GENERAL";"TAB3",#N/A,TRUE,"GENERAL";"TAB4",#N/A,TRUE,"GENERAL";"TAB5",#N/A,TRUE,"GENERAL"}</definedName>
    <definedName name="__b4" localSheetId="26" hidden="1">{"TAB1",#N/A,TRUE,"GENERAL";"TAB2",#N/A,TRUE,"GENERAL";"TAB3",#N/A,TRUE,"GENERAL";"TAB4",#N/A,TRUE,"GENERAL";"TAB5",#N/A,TRUE,"GENERAL"}</definedName>
    <definedName name="__b4" localSheetId="24" hidden="1">{"TAB1",#N/A,TRUE,"GENERAL";"TAB2",#N/A,TRUE,"GENERAL";"TAB3",#N/A,TRUE,"GENERAL";"TAB4",#N/A,TRUE,"GENERAL";"TAB5",#N/A,TRUE,"GENERAL"}</definedName>
    <definedName name="__b4" localSheetId="10" hidden="1">{"TAB1",#N/A,TRUE,"GENERAL";"TAB2",#N/A,TRUE,"GENERAL";"TAB3",#N/A,TRUE,"GENERAL";"TAB4",#N/A,TRUE,"GENERAL";"TAB5",#N/A,TRUE,"GENERAL"}</definedName>
    <definedName name="__b4" localSheetId="4" hidden="1">{"TAB1",#N/A,TRUE,"GENERAL";"TAB2",#N/A,TRUE,"GENERAL";"TAB3",#N/A,TRUE,"GENERAL";"TAB4",#N/A,TRUE,"GENERAL";"TAB5",#N/A,TRUE,"GENERAL"}</definedName>
    <definedName name="__b4" localSheetId="38" hidden="1">{"TAB1",#N/A,TRUE,"GENERAL";"TAB2",#N/A,TRUE,"GENERAL";"TAB3",#N/A,TRUE,"GENERAL";"TAB4",#N/A,TRUE,"GENERAL";"TAB5",#N/A,TRUE,"GENERAL"}</definedName>
    <definedName name="__b4" localSheetId="37" hidden="1">{"TAB1",#N/A,TRUE,"GENERAL";"TAB2",#N/A,TRUE,"GENERAL";"TAB3",#N/A,TRUE,"GENERAL";"TAB4",#N/A,TRUE,"GENERAL";"TAB5",#N/A,TRUE,"GENERAL"}</definedName>
    <definedName name="__b4" localSheetId="23" hidden="1">{"TAB1",#N/A,TRUE,"GENERAL";"TAB2",#N/A,TRUE,"GENERAL";"TAB3",#N/A,TRUE,"GENERAL";"TAB4",#N/A,TRUE,"GENERAL";"TAB5",#N/A,TRUE,"GENERAL"}</definedName>
    <definedName name="__b4" localSheetId="16" hidden="1">{"TAB1",#N/A,TRUE,"GENERAL";"TAB2",#N/A,TRUE,"GENERAL";"TAB3",#N/A,TRUE,"GENERAL";"TAB4",#N/A,TRUE,"GENERAL";"TAB5",#N/A,TRUE,"GENERAL"}</definedName>
    <definedName name="__b4" localSheetId="27" hidden="1">{"TAB1",#N/A,TRUE,"GENERAL";"TAB2",#N/A,TRUE,"GENERAL";"TAB3",#N/A,TRUE,"GENERAL";"TAB4",#N/A,TRUE,"GENERAL";"TAB5",#N/A,TRUE,"GENERAL"}</definedName>
    <definedName name="__b4" localSheetId="18" hidden="1">{"TAB1",#N/A,TRUE,"GENERAL";"TAB2",#N/A,TRUE,"GENERAL";"TAB3",#N/A,TRUE,"GENERAL";"TAB4",#N/A,TRUE,"GENERAL";"TAB5",#N/A,TRUE,"GENERAL"}</definedName>
    <definedName name="__b4" localSheetId="17" hidden="1">{"TAB1",#N/A,TRUE,"GENERAL";"TAB2",#N/A,TRUE,"GENERAL";"TAB3",#N/A,TRUE,"GENERAL";"TAB4",#N/A,TRUE,"GENERAL";"TAB5",#N/A,TRUE,"GENERAL"}</definedName>
    <definedName name="__b4" localSheetId="25" hidden="1">{"TAB1",#N/A,TRUE,"GENERAL";"TAB2",#N/A,TRUE,"GENERAL";"TAB3",#N/A,TRUE,"GENERAL";"TAB4",#N/A,TRUE,"GENERAL";"TAB5",#N/A,TRUE,"GENERAL"}</definedName>
    <definedName name="__b4" localSheetId="49" hidden="1">{"TAB1",#N/A,TRUE,"GENERAL";"TAB2",#N/A,TRUE,"GENERAL";"TAB3",#N/A,TRUE,"GENERAL";"TAB4",#N/A,TRUE,"GENERAL";"TAB5",#N/A,TRUE,"GENERAL"}</definedName>
    <definedName name="__b4" localSheetId="34" hidden="1">{"TAB1",#N/A,TRUE,"GENERAL";"TAB2",#N/A,TRUE,"GENERAL";"TAB3",#N/A,TRUE,"GENERAL";"TAB4",#N/A,TRUE,"GENERAL";"TAB5",#N/A,TRUE,"GENERAL"}</definedName>
    <definedName name="__b4" localSheetId="12" hidden="1">{"TAB1",#N/A,TRUE,"GENERAL";"TAB2",#N/A,TRUE,"GENERAL";"TAB3",#N/A,TRUE,"GENERAL";"TAB4",#N/A,TRUE,"GENERAL";"TAB5",#N/A,TRUE,"GENERAL"}</definedName>
    <definedName name="__b4" localSheetId="13" hidden="1">{"TAB1",#N/A,TRUE,"GENERAL";"TAB2",#N/A,TRUE,"GENERAL";"TAB3",#N/A,TRUE,"GENERAL";"TAB4",#N/A,TRUE,"GENERAL";"TAB5",#N/A,TRUE,"GENERAL"}</definedName>
    <definedName name="__b4" localSheetId="14" hidden="1">{"TAB1",#N/A,TRUE,"GENERAL";"TAB2",#N/A,TRUE,"GENERAL";"TAB3",#N/A,TRUE,"GENERAL";"TAB4",#N/A,TRUE,"GENERAL";"TAB5",#N/A,TRUE,"GENERAL"}</definedName>
    <definedName name="__b4" localSheetId="5" hidden="1">{"TAB1",#N/A,TRUE,"GENERAL";"TAB2",#N/A,TRUE,"GENERAL";"TAB3",#N/A,TRUE,"GENERAL";"TAB4",#N/A,TRUE,"GENERAL";"TAB5",#N/A,TRUE,"GENERAL"}</definedName>
    <definedName name="__b4" localSheetId="6" hidden="1">{"TAB1",#N/A,TRUE,"GENERAL";"TAB2",#N/A,TRUE,"GENERAL";"TAB3",#N/A,TRUE,"GENERAL";"TAB4",#N/A,TRUE,"GENERAL";"TAB5",#N/A,TRUE,"GENERAL"}</definedName>
    <definedName name="__b4" localSheetId="7" hidden="1">{"TAB1",#N/A,TRUE,"GENERAL";"TAB2",#N/A,TRUE,"GENERAL";"TAB3",#N/A,TRUE,"GENERAL";"TAB4",#N/A,TRUE,"GENERAL";"TAB5",#N/A,TRUE,"GENERAL"}</definedName>
    <definedName name="__b4" localSheetId="8" hidden="1">{"TAB1",#N/A,TRUE,"GENERAL";"TAB2",#N/A,TRUE,"GENERAL";"TAB3",#N/A,TRUE,"GENERAL";"TAB4",#N/A,TRUE,"GENERAL";"TAB5",#N/A,TRUE,"GENERAL"}</definedName>
    <definedName name="__b4" localSheetId="31" hidden="1">{"TAB1",#N/A,TRUE,"GENERAL";"TAB2",#N/A,TRUE,"GENERAL";"TAB3",#N/A,TRUE,"GENERAL";"TAB4",#N/A,TRUE,"GENERAL";"TAB5",#N/A,TRUE,"GENERAL"}</definedName>
    <definedName name="__b4" localSheetId="30" hidden="1">{"TAB1",#N/A,TRUE,"GENERAL";"TAB2",#N/A,TRUE,"GENERAL";"TAB3",#N/A,TRUE,"GENERAL";"TAB4",#N/A,TRUE,"GENERAL";"TAB5",#N/A,TRUE,"GENERAL"}</definedName>
    <definedName name="__b4" localSheetId="15" hidden="1">{"TAB1",#N/A,TRUE,"GENERAL";"TAB2",#N/A,TRUE,"GENERAL";"TAB3",#N/A,TRUE,"GENERAL";"TAB4",#N/A,TRUE,"GENERAL";"TAB5",#N/A,TRUE,"GENERAL"}</definedName>
    <definedName name="__b4" hidden="1">{"TAB1",#N/A,TRUE,"GENERAL";"TAB2",#N/A,TRUE,"GENERAL";"TAB3",#N/A,TRUE,"GENERAL";"TAB4",#N/A,TRUE,"GENERAL";"TAB5",#N/A,TRUE,"GENERAL"}</definedName>
    <definedName name="__b5" localSheetId="32" hidden="1">{"TAB1",#N/A,TRUE,"GENERAL";"TAB2",#N/A,TRUE,"GENERAL";"TAB3",#N/A,TRUE,"GENERAL";"TAB4",#N/A,TRUE,"GENERAL";"TAB5",#N/A,TRUE,"GENERAL"}</definedName>
    <definedName name="__b5" localSheetId="3" hidden="1">{"TAB1",#N/A,TRUE,"GENERAL";"TAB2",#N/A,TRUE,"GENERAL";"TAB3",#N/A,TRUE,"GENERAL";"TAB4",#N/A,TRUE,"GENERAL";"TAB5",#N/A,TRUE,"GENERAL"}</definedName>
    <definedName name="__b5" localSheetId="26" hidden="1">{"TAB1",#N/A,TRUE,"GENERAL";"TAB2",#N/A,TRUE,"GENERAL";"TAB3",#N/A,TRUE,"GENERAL";"TAB4",#N/A,TRUE,"GENERAL";"TAB5",#N/A,TRUE,"GENERAL"}</definedName>
    <definedName name="__b5" localSheetId="24" hidden="1">{"TAB1",#N/A,TRUE,"GENERAL";"TAB2",#N/A,TRUE,"GENERAL";"TAB3",#N/A,TRUE,"GENERAL";"TAB4",#N/A,TRUE,"GENERAL";"TAB5",#N/A,TRUE,"GENERAL"}</definedName>
    <definedName name="__b5" localSheetId="10" hidden="1">{"TAB1",#N/A,TRUE,"GENERAL";"TAB2",#N/A,TRUE,"GENERAL";"TAB3",#N/A,TRUE,"GENERAL";"TAB4",#N/A,TRUE,"GENERAL";"TAB5",#N/A,TRUE,"GENERAL"}</definedName>
    <definedName name="__b5" localSheetId="4" hidden="1">{"TAB1",#N/A,TRUE,"GENERAL";"TAB2",#N/A,TRUE,"GENERAL";"TAB3",#N/A,TRUE,"GENERAL";"TAB4",#N/A,TRUE,"GENERAL";"TAB5",#N/A,TRUE,"GENERAL"}</definedName>
    <definedName name="__b5" localSheetId="38" hidden="1">{"TAB1",#N/A,TRUE,"GENERAL";"TAB2",#N/A,TRUE,"GENERAL";"TAB3",#N/A,TRUE,"GENERAL";"TAB4",#N/A,TRUE,"GENERAL";"TAB5",#N/A,TRUE,"GENERAL"}</definedName>
    <definedName name="__b5" localSheetId="37" hidden="1">{"TAB1",#N/A,TRUE,"GENERAL";"TAB2",#N/A,TRUE,"GENERAL";"TAB3",#N/A,TRUE,"GENERAL";"TAB4",#N/A,TRUE,"GENERAL";"TAB5",#N/A,TRUE,"GENERAL"}</definedName>
    <definedName name="__b5" localSheetId="23" hidden="1">{"TAB1",#N/A,TRUE,"GENERAL";"TAB2",#N/A,TRUE,"GENERAL";"TAB3",#N/A,TRUE,"GENERAL";"TAB4",#N/A,TRUE,"GENERAL";"TAB5",#N/A,TRUE,"GENERAL"}</definedName>
    <definedName name="__b5" localSheetId="16" hidden="1">{"TAB1",#N/A,TRUE,"GENERAL";"TAB2",#N/A,TRUE,"GENERAL";"TAB3",#N/A,TRUE,"GENERAL";"TAB4",#N/A,TRUE,"GENERAL";"TAB5",#N/A,TRUE,"GENERAL"}</definedName>
    <definedName name="__b5" localSheetId="27" hidden="1">{"TAB1",#N/A,TRUE,"GENERAL";"TAB2",#N/A,TRUE,"GENERAL";"TAB3",#N/A,TRUE,"GENERAL";"TAB4",#N/A,TRUE,"GENERAL";"TAB5",#N/A,TRUE,"GENERAL"}</definedName>
    <definedName name="__b5" localSheetId="18" hidden="1">{"TAB1",#N/A,TRUE,"GENERAL";"TAB2",#N/A,TRUE,"GENERAL";"TAB3",#N/A,TRUE,"GENERAL";"TAB4",#N/A,TRUE,"GENERAL";"TAB5",#N/A,TRUE,"GENERAL"}</definedName>
    <definedName name="__b5" localSheetId="17" hidden="1">{"TAB1",#N/A,TRUE,"GENERAL";"TAB2",#N/A,TRUE,"GENERAL";"TAB3",#N/A,TRUE,"GENERAL";"TAB4",#N/A,TRUE,"GENERAL";"TAB5",#N/A,TRUE,"GENERAL"}</definedName>
    <definedName name="__b5" localSheetId="25" hidden="1">{"TAB1",#N/A,TRUE,"GENERAL";"TAB2",#N/A,TRUE,"GENERAL";"TAB3",#N/A,TRUE,"GENERAL";"TAB4",#N/A,TRUE,"GENERAL";"TAB5",#N/A,TRUE,"GENERAL"}</definedName>
    <definedName name="__b5" localSheetId="49" hidden="1">{"TAB1",#N/A,TRUE,"GENERAL";"TAB2",#N/A,TRUE,"GENERAL";"TAB3",#N/A,TRUE,"GENERAL";"TAB4",#N/A,TRUE,"GENERAL";"TAB5",#N/A,TRUE,"GENERAL"}</definedName>
    <definedName name="__b5" localSheetId="34" hidden="1">{"TAB1",#N/A,TRUE,"GENERAL";"TAB2",#N/A,TRUE,"GENERAL";"TAB3",#N/A,TRUE,"GENERAL";"TAB4",#N/A,TRUE,"GENERAL";"TAB5",#N/A,TRUE,"GENERAL"}</definedName>
    <definedName name="__b5" localSheetId="12" hidden="1">{"TAB1",#N/A,TRUE,"GENERAL";"TAB2",#N/A,TRUE,"GENERAL";"TAB3",#N/A,TRUE,"GENERAL";"TAB4",#N/A,TRUE,"GENERAL";"TAB5",#N/A,TRUE,"GENERAL"}</definedName>
    <definedName name="__b5" localSheetId="13" hidden="1">{"TAB1",#N/A,TRUE,"GENERAL";"TAB2",#N/A,TRUE,"GENERAL";"TAB3",#N/A,TRUE,"GENERAL";"TAB4",#N/A,TRUE,"GENERAL";"TAB5",#N/A,TRUE,"GENERAL"}</definedName>
    <definedName name="__b5" localSheetId="14" hidden="1">{"TAB1",#N/A,TRUE,"GENERAL";"TAB2",#N/A,TRUE,"GENERAL";"TAB3",#N/A,TRUE,"GENERAL";"TAB4",#N/A,TRUE,"GENERAL";"TAB5",#N/A,TRUE,"GENERAL"}</definedName>
    <definedName name="__b5" localSheetId="5" hidden="1">{"TAB1",#N/A,TRUE,"GENERAL";"TAB2",#N/A,TRUE,"GENERAL";"TAB3",#N/A,TRUE,"GENERAL";"TAB4",#N/A,TRUE,"GENERAL";"TAB5",#N/A,TRUE,"GENERAL"}</definedName>
    <definedName name="__b5" localSheetId="6" hidden="1">{"TAB1",#N/A,TRUE,"GENERAL";"TAB2",#N/A,TRUE,"GENERAL";"TAB3",#N/A,TRUE,"GENERAL";"TAB4",#N/A,TRUE,"GENERAL";"TAB5",#N/A,TRUE,"GENERAL"}</definedName>
    <definedName name="__b5" localSheetId="7" hidden="1">{"TAB1",#N/A,TRUE,"GENERAL";"TAB2",#N/A,TRUE,"GENERAL";"TAB3",#N/A,TRUE,"GENERAL";"TAB4",#N/A,TRUE,"GENERAL";"TAB5",#N/A,TRUE,"GENERAL"}</definedName>
    <definedName name="__b5" localSheetId="8" hidden="1">{"TAB1",#N/A,TRUE,"GENERAL";"TAB2",#N/A,TRUE,"GENERAL";"TAB3",#N/A,TRUE,"GENERAL";"TAB4",#N/A,TRUE,"GENERAL";"TAB5",#N/A,TRUE,"GENERAL"}</definedName>
    <definedName name="__b5" localSheetId="31" hidden="1">{"TAB1",#N/A,TRUE,"GENERAL";"TAB2",#N/A,TRUE,"GENERAL";"TAB3",#N/A,TRUE,"GENERAL";"TAB4",#N/A,TRUE,"GENERAL";"TAB5",#N/A,TRUE,"GENERAL"}</definedName>
    <definedName name="__b5" localSheetId="30" hidden="1">{"TAB1",#N/A,TRUE,"GENERAL";"TAB2",#N/A,TRUE,"GENERAL";"TAB3",#N/A,TRUE,"GENERAL";"TAB4",#N/A,TRUE,"GENERAL";"TAB5",#N/A,TRUE,"GENERAL"}</definedName>
    <definedName name="__b5" localSheetId="15" hidden="1">{"TAB1",#N/A,TRUE,"GENERAL";"TAB2",#N/A,TRUE,"GENERAL";"TAB3",#N/A,TRUE,"GENERAL";"TAB4",#N/A,TRUE,"GENERAL";"TAB5",#N/A,TRUE,"GENERAL"}</definedName>
    <definedName name="__b5" hidden="1">{"TAB1",#N/A,TRUE,"GENERAL";"TAB2",#N/A,TRUE,"GENERAL";"TAB3",#N/A,TRUE,"GENERAL";"TAB4",#N/A,TRUE,"GENERAL";"TAB5",#N/A,TRUE,"GENERAL"}</definedName>
    <definedName name="__b6" localSheetId="32" hidden="1">{"TAB1",#N/A,TRUE,"GENERAL";"TAB2",#N/A,TRUE,"GENERAL";"TAB3",#N/A,TRUE,"GENERAL";"TAB4",#N/A,TRUE,"GENERAL";"TAB5",#N/A,TRUE,"GENERAL"}</definedName>
    <definedName name="__b6" localSheetId="3" hidden="1">{"TAB1",#N/A,TRUE,"GENERAL";"TAB2",#N/A,TRUE,"GENERAL";"TAB3",#N/A,TRUE,"GENERAL";"TAB4",#N/A,TRUE,"GENERAL";"TAB5",#N/A,TRUE,"GENERAL"}</definedName>
    <definedName name="__b6" localSheetId="26" hidden="1">{"TAB1",#N/A,TRUE,"GENERAL";"TAB2",#N/A,TRUE,"GENERAL";"TAB3",#N/A,TRUE,"GENERAL";"TAB4",#N/A,TRUE,"GENERAL";"TAB5",#N/A,TRUE,"GENERAL"}</definedName>
    <definedName name="__b6" localSheetId="24" hidden="1">{"TAB1",#N/A,TRUE,"GENERAL";"TAB2",#N/A,TRUE,"GENERAL";"TAB3",#N/A,TRUE,"GENERAL";"TAB4",#N/A,TRUE,"GENERAL";"TAB5",#N/A,TRUE,"GENERAL"}</definedName>
    <definedName name="__b6" localSheetId="10" hidden="1">{"TAB1",#N/A,TRUE,"GENERAL";"TAB2",#N/A,TRUE,"GENERAL";"TAB3",#N/A,TRUE,"GENERAL";"TAB4",#N/A,TRUE,"GENERAL";"TAB5",#N/A,TRUE,"GENERAL"}</definedName>
    <definedName name="__b6" localSheetId="4" hidden="1">{"TAB1",#N/A,TRUE,"GENERAL";"TAB2",#N/A,TRUE,"GENERAL";"TAB3",#N/A,TRUE,"GENERAL";"TAB4",#N/A,TRUE,"GENERAL";"TAB5",#N/A,TRUE,"GENERAL"}</definedName>
    <definedName name="__b6" localSheetId="38" hidden="1">{"TAB1",#N/A,TRUE,"GENERAL";"TAB2",#N/A,TRUE,"GENERAL";"TAB3",#N/A,TRUE,"GENERAL";"TAB4",#N/A,TRUE,"GENERAL";"TAB5",#N/A,TRUE,"GENERAL"}</definedName>
    <definedName name="__b6" localSheetId="37" hidden="1">{"TAB1",#N/A,TRUE,"GENERAL";"TAB2",#N/A,TRUE,"GENERAL";"TAB3",#N/A,TRUE,"GENERAL";"TAB4",#N/A,TRUE,"GENERAL";"TAB5",#N/A,TRUE,"GENERAL"}</definedName>
    <definedName name="__b6" localSheetId="23" hidden="1">{"TAB1",#N/A,TRUE,"GENERAL";"TAB2",#N/A,TRUE,"GENERAL";"TAB3",#N/A,TRUE,"GENERAL";"TAB4",#N/A,TRUE,"GENERAL";"TAB5",#N/A,TRUE,"GENERAL"}</definedName>
    <definedName name="__b6" localSheetId="16" hidden="1">{"TAB1",#N/A,TRUE,"GENERAL";"TAB2",#N/A,TRUE,"GENERAL";"TAB3",#N/A,TRUE,"GENERAL";"TAB4",#N/A,TRUE,"GENERAL";"TAB5",#N/A,TRUE,"GENERAL"}</definedName>
    <definedName name="__b6" localSheetId="27" hidden="1">{"TAB1",#N/A,TRUE,"GENERAL";"TAB2",#N/A,TRUE,"GENERAL";"TAB3",#N/A,TRUE,"GENERAL";"TAB4",#N/A,TRUE,"GENERAL";"TAB5",#N/A,TRUE,"GENERAL"}</definedName>
    <definedName name="__b6" localSheetId="18" hidden="1">{"TAB1",#N/A,TRUE,"GENERAL";"TAB2",#N/A,TRUE,"GENERAL";"TAB3",#N/A,TRUE,"GENERAL";"TAB4",#N/A,TRUE,"GENERAL";"TAB5",#N/A,TRUE,"GENERAL"}</definedName>
    <definedName name="__b6" localSheetId="17" hidden="1">{"TAB1",#N/A,TRUE,"GENERAL";"TAB2",#N/A,TRUE,"GENERAL";"TAB3",#N/A,TRUE,"GENERAL";"TAB4",#N/A,TRUE,"GENERAL";"TAB5",#N/A,TRUE,"GENERAL"}</definedName>
    <definedName name="__b6" localSheetId="25" hidden="1">{"TAB1",#N/A,TRUE,"GENERAL";"TAB2",#N/A,TRUE,"GENERAL";"TAB3",#N/A,TRUE,"GENERAL";"TAB4",#N/A,TRUE,"GENERAL";"TAB5",#N/A,TRUE,"GENERAL"}</definedName>
    <definedName name="__b6" localSheetId="49" hidden="1">{"TAB1",#N/A,TRUE,"GENERAL";"TAB2",#N/A,TRUE,"GENERAL";"TAB3",#N/A,TRUE,"GENERAL";"TAB4",#N/A,TRUE,"GENERAL";"TAB5",#N/A,TRUE,"GENERAL"}</definedName>
    <definedName name="__b6" localSheetId="34" hidden="1">{"TAB1",#N/A,TRUE,"GENERAL";"TAB2",#N/A,TRUE,"GENERAL";"TAB3",#N/A,TRUE,"GENERAL";"TAB4",#N/A,TRUE,"GENERAL";"TAB5",#N/A,TRUE,"GENERAL"}</definedName>
    <definedName name="__b6" localSheetId="12" hidden="1">{"TAB1",#N/A,TRUE,"GENERAL";"TAB2",#N/A,TRUE,"GENERAL";"TAB3",#N/A,TRUE,"GENERAL";"TAB4",#N/A,TRUE,"GENERAL";"TAB5",#N/A,TRUE,"GENERAL"}</definedName>
    <definedName name="__b6" localSheetId="13" hidden="1">{"TAB1",#N/A,TRUE,"GENERAL";"TAB2",#N/A,TRUE,"GENERAL";"TAB3",#N/A,TRUE,"GENERAL";"TAB4",#N/A,TRUE,"GENERAL";"TAB5",#N/A,TRUE,"GENERAL"}</definedName>
    <definedName name="__b6" localSheetId="14" hidden="1">{"TAB1",#N/A,TRUE,"GENERAL";"TAB2",#N/A,TRUE,"GENERAL";"TAB3",#N/A,TRUE,"GENERAL";"TAB4",#N/A,TRUE,"GENERAL";"TAB5",#N/A,TRUE,"GENERAL"}</definedName>
    <definedName name="__b6" localSheetId="5" hidden="1">{"TAB1",#N/A,TRUE,"GENERAL";"TAB2",#N/A,TRUE,"GENERAL";"TAB3",#N/A,TRUE,"GENERAL";"TAB4",#N/A,TRUE,"GENERAL";"TAB5",#N/A,TRUE,"GENERAL"}</definedName>
    <definedName name="__b6" localSheetId="6" hidden="1">{"TAB1",#N/A,TRUE,"GENERAL";"TAB2",#N/A,TRUE,"GENERAL";"TAB3",#N/A,TRUE,"GENERAL";"TAB4",#N/A,TRUE,"GENERAL";"TAB5",#N/A,TRUE,"GENERAL"}</definedName>
    <definedName name="__b6" localSheetId="7" hidden="1">{"TAB1",#N/A,TRUE,"GENERAL";"TAB2",#N/A,TRUE,"GENERAL";"TAB3",#N/A,TRUE,"GENERAL";"TAB4",#N/A,TRUE,"GENERAL";"TAB5",#N/A,TRUE,"GENERAL"}</definedName>
    <definedName name="__b6" localSheetId="8" hidden="1">{"TAB1",#N/A,TRUE,"GENERAL";"TAB2",#N/A,TRUE,"GENERAL";"TAB3",#N/A,TRUE,"GENERAL";"TAB4",#N/A,TRUE,"GENERAL";"TAB5",#N/A,TRUE,"GENERAL"}</definedName>
    <definedName name="__b6" localSheetId="31" hidden="1">{"TAB1",#N/A,TRUE,"GENERAL";"TAB2",#N/A,TRUE,"GENERAL";"TAB3",#N/A,TRUE,"GENERAL";"TAB4",#N/A,TRUE,"GENERAL";"TAB5",#N/A,TRUE,"GENERAL"}</definedName>
    <definedName name="__b6" localSheetId="30" hidden="1">{"TAB1",#N/A,TRUE,"GENERAL";"TAB2",#N/A,TRUE,"GENERAL";"TAB3",#N/A,TRUE,"GENERAL";"TAB4",#N/A,TRUE,"GENERAL";"TAB5",#N/A,TRUE,"GENERAL"}</definedName>
    <definedName name="__b6" localSheetId="15" hidden="1">{"TAB1",#N/A,TRUE,"GENERAL";"TAB2",#N/A,TRUE,"GENERAL";"TAB3",#N/A,TRUE,"GENERAL";"TAB4",#N/A,TRUE,"GENERAL";"TAB5",#N/A,TRUE,"GENERAL"}</definedName>
    <definedName name="__b6" hidden="1">{"TAB1",#N/A,TRUE,"GENERAL";"TAB2",#N/A,TRUE,"GENERAL";"TAB3",#N/A,TRUE,"GENERAL";"TAB4",#N/A,TRUE,"GENERAL";"TAB5",#N/A,TRUE,"GENERAL"}</definedName>
    <definedName name="__b7" localSheetId="32" hidden="1">{"via1",#N/A,TRUE,"general";"via2",#N/A,TRUE,"general";"via3",#N/A,TRUE,"general"}</definedName>
    <definedName name="__b7" localSheetId="3" hidden="1">{"via1",#N/A,TRUE,"general";"via2",#N/A,TRUE,"general";"via3",#N/A,TRUE,"general"}</definedName>
    <definedName name="__b7" localSheetId="26" hidden="1">{"via1",#N/A,TRUE,"general";"via2",#N/A,TRUE,"general";"via3",#N/A,TRUE,"general"}</definedName>
    <definedName name="__b7" localSheetId="24" hidden="1">{"via1",#N/A,TRUE,"general";"via2",#N/A,TRUE,"general";"via3",#N/A,TRUE,"general"}</definedName>
    <definedName name="__b7" localSheetId="10" hidden="1">{"via1",#N/A,TRUE,"general";"via2",#N/A,TRUE,"general";"via3",#N/A,TRUE,"general"}</definedName>
    <definedName name="__b7" localSheetId="4" hidden="1">{"via1",#N/A,TRUE,"general";"via2",#N/A,TRUE,"general";"via3",#N/A,TRUE,"general"}</definedName>
    <definedName name="__b7" localSheetId="38" hidden="1">{"via1",#N/A,TRUE,"general";"via2",#N/A,TRUE,"general";"via3",#N/A,TRUE,"general"}</definedName>
    <definedName name="__b7" localSheetId="37" hidden="1">{"via1",#N/A,TRUE,"general";"via2",#N/A,TRUE,"general";"via3",#N/A,TRUE,"general"}</definedName>
    <definedName name="__b7" localSheetId="23" hidden="1">{"via1",#N/A,TRUE,"general";"via2",#N/A,TRUE,"general";"via3",#N/A,TRUE,"general"}</definedName>
    <definedName name="__b7" localSheetId="16" hidden="1">{"via1",#N/A,TRUE,"general";"via2",#N/A,TRUE,"general";"via3",#N/A,TRUE,"general"}</definedName>
    <definedName name="__b7" localSheetId="27" hidden="1">{"via1",#N/A,TRUE,"general";"via2",#N/A,TRUE,"general";"via3",#N/A,TRUE,"general"}</definedName>
    <definedName name="__b7" localSheetId="18" hidden="1">{"via1",#N/A,TRUE,"general";"via2",#N/A,TRUE,"general";"via3",#N/A,TRUE,"general"}</definedName>
    <definedName name="__b7" localSheetId="17" hidden="1">{"via1",#N/A,TRUE,"general";"via2",#N/A,TRUE,"general";"via3",#N/A,TRUE,"general"}</definedName>
    <definedName name="__b7" localSheetId="25" hidden="1">{"via1",#N/A,TRUE,"general";"via2",#N/A,TRUE,"general";"via3",#N/A,TRUE,"general"}</definedName>
    <definedName name="__b7" localSheetId="49" hidden="1">{"via1",#N/A,TRUE,"general";"via2",#N/A,TRUE,"general";"via3",#N/A,TRUE,"general"}</definedName>
    <definedName name="__b7" localSheetId="34" hidden="1">{"via1",#N/A,TRUE,"general";"via2",#N/A,TRUE,"general";"via3",#N/A,TRUE,"general"}</definedName>
    <definedName name="__b7" localSheetId="12" hidden="1">{"via1",#N/A,TRUE,"general";"via2",#N/A,TRUE,"general";"via3",#N/A,TRUE,"general"}</definedName>
    <definedName name="__b7" localSheetId="13" hidden="1">{"via1",#N/A,TRUE,"general";"via2",#N/A,TRUE,"general";"via3",#N/A,TRUE,"general"}</definedName>
    <definedName name="__b7" localSheetId="14" hidden="1">{"via1",#N/A,TRUE,"general";"via2",#N/A,TRUE,"general";"via3",#N/A,TRUE,"general"}</definedName>
    <definedName name="__b7" localSheetId="5" hidden="1">{"via1",#N/A,TRUE,"general";"via2",#N/A,TRUE,"general";"via3",#N/A,TRUE,"general"}</definedName>
    <definedName name="__b7" localSheetId="6" hidden="1">{"via1",#N/A,TRUE,"general";"via2",#N/A,TRUE,"general";"via3",#N/A,TRUE,"general"}</definedName>
    <definedName name="__b7" localSheetId="7" hidden="1">{"via1",#N/A,TRUE,"general";"via2",#N/A,TRUE,"general";"via3",#N/A,TRUE,"general"}</definedName>
    <definedName name="__b7" localSheetId="8" hidden="1">{"via1",#N/A,TRUE,"general";"via2",#N/A,TRUE,"general";"via3",#N/A,TRUE,"general"}</definedName>
    <definedName name="__b7" localSheetId="31" hidden="1">{"via1",#N/A,TRUE,"general";"via2",#N/A,TRUE,"general";"via3",#N/A,TRUE,"general"}</definedName>
    <definedName name="__b7" localSheetId="30" hidden="1">{"via1",#N/A,TRUE,"general";"via2",#N/A,TRUE,"general";"via3",#N/A,TRUE,"general"}</definedName>
    <definedName name="__b7" localSheetId="15" hidden="1">{"via1",#N/A,TRUE,"general";"via2",#N/A,TRUE,"general";"via3",#N/A,TRUE,"general"}</definedName>
    <definedName name="__b7" hidden="1">{"via1",#N/A,TRUE,"general";"via2",#N/A,TRUE,"general";"via3",#N/A,TRUE,"general"}</definedName>
    <definedName name="__b8" localSheetId="32" hidden="1">{"via1",#N/A,TRUE,"general";"via2",#N/A,TRUE,"general";"via3",#N/A,TRUE,"general"}</definedName>
    <definedName name="__b8" localSheetId="3" hidden="1">{"via1",#N/A,TRUE,"general";"via2",#N/A,TRUE,"general";"via3",#N/A,TRUE,"general"}</definedName>
    <definedName name="__b8" localSheetId="26" hidden="1">{"via1",#N/A,TRUE,"general";"via2",#N/A,TRUE,"general";"via3",#N/A,TRUE,"general"}</definedName>
    <definedName name="__b8" localSheetId="24" hidden="1">{"via1",#N/A,TRUE,"general";"via2",#N/A,TRUE,"general";"via3",#N/A,TRUE,"general"}</definedName>
    <definedName name="__b8" localSheetId="10" hidden="1">{"via1",#N/A,TRUE,"general";"via2",#N/A,TRUE,"general";"via3",#N/A,TRUE,"general"}</definedName>
    <definedName name="__b8" localSheetId="4" hidden="1">{"via1",#N/A,TRUE,"general";"via2",#N/A,TRUE,"general";"via3",#N/A,TRUE,"general"}</definedName>
    <definedName name="__b8" localSheetId="38" hidden="1">{"via1",#N/A,TRUE,"general";"via2",#N/A,TRUE,"general";"via3",#N/A,TRUE,"general"}</definedName>
    <definedName name="__b8" localSheetId="37" hidden="1">{"via1",#N/A,TRUE,"general";"via2",#N/A,TRUE,"general";"via3",#N/A,TRUE,"general"}</definedName>
    <definedName name="__b8" localSheetId="23" hidden="1">{"via1",#N/A,TRUE,"general";"via2",#N/A,TRUE,"general";"via3",#N/A,TRUE,"general"}</definedName>
    <definedName name="__b8" localSheetId="16" hidden="1">{"via1",#N/A,TRUE,"general";"via2",#N/A,TRUE,"general";"via3",#N/A,TRUE,"general"}</definedName>
    <definedName name="__b8" localSheetId="27" hidden="1">{"via1",#N/A,TRUE,"general";"via2",#N/A,TRUE,"general";"via3",#N/A,TRUE,"general"}</definedName>
    <definedName name="__b8" localSheetId="18" hidden="1">{"via1",#N/A,TRUE,"general";"via2",#N/A,TRUE,"general";"via3",#N/A,TRUE,"general"}</definedName>
    <definedName name="__b8" localSheetId="17" hidden="1">{"via1",#N/A,TRUE,"general";"via2",#N/A,TRUE,"general";"via3",#N/A,TRUE,"general"}</definedName>
    <definedName name="__b8" localSheetId="25" hidden="1">{"via1",#N/A,TRUE,"general";"via2",#N/A,TRUE,"general";"via3",#N/A,TRUE,"general"}</definedName>
    <definedName name="__b8" localSheetId="49" hidden="1">{"via1",#N/A,TRUE,"general";"via2",#N/A,TRUE,"general";"via3",#N/A,TRUE,"general"}</definedName>
    <definedName name="__b8" localSheetId="34" hidden="1">{"via1",#N/A,TRUE,"general";"via2",#N/A,TRUE,"general";"via3",#N/A,TRUE,"general"}</definedName>
    <definedName name="__b8" localSheetId="12" hidden="1">{"via1",#N/A,TRUE,"general";"via2",#N/A,TRUE,"general";"via3",#N/A,TRUE,"general"}</definedName>
    <definedName name="__b8" localSheetId="13" hidden="1">{"via1",#N/A,TRUE,"general";"via2",#N/A,TRUE,"general";"via3",#N/A,TRUE,"general"}</definedName>
    <definedName name="__b8" localSheetId="14" hidden="1">{"via1",#N/A,TRUE,"general";"via2",#N/A,TRUE,"general";"via3",#N/A,TRUE,"general"}</definedName>
    <definedName name="__b8" localSheetId="5" hidden="1">{"via1",#N/A,TRUE,"general";"via2",#N/A,TRUE,"general";"via3",#N/A,TRUE,"general"}</definedName>
    <definedName name="__b8" localSheetId="6" hidden="1">{"via1",#N/A,TRUE,"general";"via2",#N/A,TRUE,"general";"via3",#N/A,TRUE,"general"}</definedName>
    <definedName name="__b8" localSheetId="7" hidden="1">{"via1",#N/A,TRUE,"general";"via2",#N/A,TRUE,"general";"via3",#N/A,TRUE,"general"}</definedName>
    <definedName name="__b8" localSheetId="8" hidden="1">{"via1",#N/A,TRUE,"general";"via2",#N/A,TRUE,"general";"via3",#N/A,TRUE,"general"}</definedName>
    <definedName name="__b8" localSheetId="31" hidden="1">{"via1",#N/A,TRUE,"general";"via2",#N/A,TRUE,"general";"via3",#N/A,TRUE,"general"}</definedName>
    <definedName name="__b8" localSheetId="30" hidden="1">{"via1",#N/A,TRUE,"general";"via2",#N/A,TRUE,"general";"via3",#N/A,TRUE,"general"}</definedName>
    <definedName name="__b8" localSheetId="15" hidden="1">{"via1",#N/A,TRUE,"general";"via2",#N/A,TRUE,"general";"via3",#N/A,TRUE,"general"}</definedName>
    <definedName name="__b8" hidden="1">{"via1",#N/A,TRUE,"general";"via2",#N/A,TRUE,"general";"via3",#N/A,TRUE,"general"}</definedName>
    <definedName name="__bb9" localSheetId="32" hidden="1">{"TAB1",#N/A,TRUE,"GENERAL";"TAB2",#N/A,TRUE,"GENERAL";"TAB3",#N/A,TRUE,"GENERAL";"TAB4",#N/A,TRUE,"GENERAL";"TAB5",#N/A,TRUE,"GENERAL"}</definedName>
    <definedName name="__bb9" localSheetId="3" hidden="1">{"TAB1",#N/A,TRUE,"GENERAL";"TAB2",#N/A,TRUE,"GENERAL";"TAB3",#N/A,TRUE,"GENERAL";"TAB4",#N/A,TRUE,"GENERAL";"TAB5",#N/A,TRUE,"GENERAL"}</definedName>
    <definedName name="__bb9" localSheetId="26" hidden="1">{"TAB1",#N/A,TRUE,"GENERAL";"TAB2",#N/A,TRUE,"GENERAL";"TAB3",#N/A,TRUE,"GENERAL";"TAB4",#N/A,TRUE,"GENERAL";"TAB5",#N/A,TRUE,"GENERAL"}</definedName>
    <definedName name="__bb9" localSheetId="24" hidden="1">{"TAB1",#N/A,TRUE,"GENERAL";"TAB2",#N/A,TRUE,"GENERAL";"TAB3",#N/A,TRUE,"GENERAL";"TAB4",#N/A,TRUE,"GENERAL";"TAB5",#N/A,TRUE,"GENERAL"}</definedName>
    <definedName name="__bb9" localSheetId="10" hidden="1">{"TAB1",#N/A,TRUE,"GENERAL";"TAB2",#N/A,TRUE,"GENERAL";"TAB3",#N/A,TRUE,"GENERAL";"TAB4",#N/A,TRUE,"GENERAL";"TAB5",#N/A,TRUE,"GENERAL"}</definedName>
    <definedName name="__bb9" localSheetId="4" hidden="1">{"TAB1",#N/A,TRUE,"GENERAL";"TAB2",#N/A,TRUE,"GENERAL";"TAB3",#N/A,TRUE,"GENERAL";"TAB4",#N/A,TRUE,"GENERAL";"TAB5",#N/A,TRUE,"GENERAL"}</definedName>
    <definedName name="__bb9" localSheetId="38" hidden="1">{"TAB1",#N/A,TRUE,"GENERAL";"TAB2",#N/A,TRUE,"GENERAL";"TAB3",#N/A,TRUE,"GENERAL";"TAB4",#N/A,TRUE,"GENERAL";"TAB5",#N/A,TRUE,"GENERAL"}</definedName>
    <definedName name="__bb9" localSheetId="37" hidden="1">{"TAB1",#N/A,TRUE,"GENERAL";"TAB2",#N/A,TRUE,"GENERAL";"TAB3",#N/A,TRUE,"GENERAL";"TAB4",#N/A,TRUE,"GENERAL";"TAB5",#N/A,TRUE,"GENERAL"}</definedName>
    <definedName name="__bb9" localSheetId="23" hidden="1">{"TAB1",#N/A,TRUE,"GENERAL";"TAB2",#N/A,TRUE,"GENERAL";"TAB3",#N/A,TRUE,"GENERAL";"TAB4",#N/A,TRUE,"GENERAL";"TAB5",#N/A,TRUE,"GENERAL"}</definedName>
    <definedName name="__bb9" localSheetId="16" hidden="1">{"TAB1",#N/A,TRUE,"GENERAL";"TAB2",#N/A,TRUE,"GENERAL";"TAB3",#N/A,TRUE,"GENERAL";"TAB4",#N/A,TRUE,"GENERAL";"TAB5",#N/A,TRUE,"GENERAL"}</definedName>
    <definedName name="__bb9" localSheetId="27" hidden="1">{"TAB1",#N/A,TRUE,"GENERAL";"TAB2",#N/A,TRUE,"GENERAL";"TAB3",#N/A,TRUE,"GENERAL";"TAB4",#N/A,TRUE,"GENERAL";"TAB5",#N/A,TRUE,"GENERAL"}</definedName>
    <definedName name="__bb9" localSheetId="18" hidden="1">{"TAB1",#N/A,TRUE,"GENERAL";"TAB2",#N/A,TRUE,"GENERAL";"TAB3",#N/A,TRUE,"GENERAL";"TAB4",#N/A,TRUE,"GENERAL";"TAB5",#N/A,TRUE,"GENERAL"}</definedName>
    <definedName name="__bb9" localSheetId="17" hidden="1">{"TAB1",#N/A,TRUE,"GENERAL";"TAB2",#N/A,TRUE,"GENERAL";"TAB3",#N/A,TRUE,"GENERAL";"TAB4",#N/A,TRUE,"GENERAL";"TAB5",#N/A,TRUE,"GENERAL"}</definedName>
    <definedName name="__bb9" localSheetId="25" hidden="1">{"TAB1",#N/A,TRUE,"GENERAL";"TAB2",#N/A,TRUE,"GENERAL";"TAB3",#N/A,TRUE,"GENERAL";"TAB4",#N/A,TRUE,"GENERAL";"TAB5",#N/A,TRUE,"GENERAL"}</definedName>
    <definedName name="__bb9" localSheetId="49" hidden="1">{"TAB1",#N/A,TRUE,"GENERAL";"TAB2",#N/A,TRUE,"GENERAL";"TAB3",#N/A,TRUE,"GENERAL";"TAB4",#N/A,TRUE,"GENERAL";"TAB5",#N/A,TRUE,"GENERAL"}</definedName>
    <definedName name="__bb9" localSheetId="34" hidden="1">{"TAB1",#N/A,TRUE,"GENERAL";"TAB2",#N/A,TRUE,"GENERAL";"TAB3",#N/A,TRUE,"GENERAL";"TAB4",#N/A,TRUE,"GENERAL";"TAB5",#N/A,TRUE,"GENERAL"}</definedName>
    <definedName name="__bb9" localSheetId="12" hidden="1">{"TAB1",#N/A,TRUE,"GENERAL";"TAB2",#N/A,TRUE,"GENERAL";"TAB3",#N/A,TRUE,"GENERAL";"TAB4",#N/A,TRUE,"GENERAL";"TAB5",#N/A,TRUE,"GENERAL"}</definedName>
    <definedName name="__bb9" localSheetId="13" hidden="1">{"TAB1",#N/A,TRUE,"GENERAL";"TAB2",#N/A,TRUE,"GENERAL";"TAB3",#N/A,TRUE,"GENERAL";"TAB4",#N/A,TRUE,"GENERAL";"TAB5",#N/A,TRUE,"GENERAL"}</definedName>
    <definedName name="__bb9" localSheetId="14" hidden="1">{"TAB1",#N/A,TRUE,"GENERAL";"TAB2",#N/A,TRUE,"GENERAL";"TAB3",#N/A,TRUE,"GENERAL";"TAB4",#N/A,TRUE,"GENERAL";"TAB5",#N/A,TRUE,"GENERAL"}</definedName>
    <definedName name="__bb9" localSheetId="5" hidden="1">{"TAB1",#N/A,TRUE,"GENERAL";"TAB2",#N/A,TRUE,"GENERAL";"TAB3",#N/A,TRUE,"GENERAL";"TAB4",#N/A,TRUE,"GENERAL";"TAB5",#N/A,TRUE,"GENERAL"}</definedName>
    <definedName name="__bb9" localSheetId="6" hidden="1">{"TAB1",#N/A,TRUE,"GENERAL";"TAB2",#N/A,TRUE,"GENERAL";"TAB3",#N/A,TRUE,"GENERAL";"TAB4",#N/A,TRUE,"GENERAL";"TAB5",#N/A,TRUE,"GENERAL"}</definedName>
    <definedName name="__bb9" localSheetId="7" hidden="1">{"TAB1",#N/A,TRUE,"GENERAL";"TAB2",#N/A,TRUE,"GENERAL";"TAB3",#N/A,TRUE,"GENERAL";"TAB4",#N/A,TRUE,"GENERAL";"TAB5",#N/A,TRUE,"GENERAL"}</definedName>
    <definedName name="__bb9" localSheetId="8" hidden="1">{"TAB1",#N/A,TRUE,"GENERAL";"TAB2",#N/A,TRUE,"GENERAL";"TAB3",#N/A,TRUE,"GENERAL";"TAB4",#N/A,TRUE,"GENERAL";"TAB5",#N/A,TRUE,"GENERAL"}</definedName>
    <definedName name="__bb9" localSheetId="31" hidden="1">{"TAB1",#N/A,TRUE,"GENERAL";"TAB2",#N/A,TRUE,"GENERAL";"TAB3",#N/A,TRUE,"GENERAL";"TAB4",#N/A,TRUE,"GENERAL";"TAB5",#N/A,TRUE,"GENERAL"}</definedName>
    <definedName name="__bb9" localSheetId="30" hidden="1">{"TAB1",#N/A,TRUE,"GENERAL";"TAB2",#N/A,TRUE,"GENERAL";"TAB3",#N/A,TRUE,"GENERAL";"TAB4",#N/A,TRUE,"GENERAL";"TAB5",#N/A,TRUE,"GENERAL"}</definedName>
    <definedName name="__bb9" localSheetId="15" hidden="1">{"TAB1",#N/A,TRUE,"GENERAL";"TAB2",#N/A,TRUE,"GENERAL";"TAB3",#N/A,TRUE,"GENERAL";"TAB4",#N/A,TRUE,"GENERAL";"TAB5",#N/A,TRUE,"GENERAL"}</definedName>
    <definedName name="__bb9" hidden="1">{"TAB1",#N/A,TRUE,"GENERAL";"TAB2",#N/A,TRUE,"GENERAL";"TAB3",#N/A,TRUE,"GENERAL";"TAB4",#N/A,TRUE,"GENERAL";"TAB5",#N/A,TRUE,"GENERAL"}</definedName>
    <definedName name="__bgb5" localSheetId="32"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26" hidden="1">{"TAB1",#N/A,TRUE,"GENERAL";"TAB2",#N/A,TRUE,"GENERAL";"TAB3",#N/A,TRUE,"GENERAL";"TAB4",#N/A,TRUE,"GENERAL";"TAB5",#N/A,TRUE,"GENERAL"}</definedName>
    <definedName name="__bgb5" localSheetId="24" hidden="1">{"TAB1",#N/A,TRUE,"GENERAL";"TAB2",#N/A,TRUE,"GENERAL";"TAB3",#N/A,TRUE,"GENERAL";"TAB4",#N/A,TRUE,"GENERAL";"TAB5",#N/A,TRUE,"GENERAL"}</definedName>
    <definedName name="__bgb5" localSheetId="10" hidden="1">{"TAB1",#N/A,TRUE,"GENERAL";"TAB2",#N/A,TRUE,"GENERAL";"TAB3",#N/A,TRUE,"GENERAL";"TAB4",#N/A,TRUE,"GENERAL";"TAB5",#N/A,TRUE,"GENERAL"}</definedName>
    <definedName name="__bgb5" localSheetId="4" hidden="1">{"TAB1",#N/A,TRUE,"GENERAL";"TAB2",#N/A,TRUE,"GENERAL";"TAB3",#N/A,TRUE,"GENERAL";"TAB4",#N/A,TRUE,"GENERAL";"TAB5",#N/A,TRUE,"GENERAL"}</definedName>
    <definedName name="__bgb5" localSheetId="38" hidden="1">{"TAB1",#N/A,TRUE,"GENERAL";"TAB2",#N/A,TRUE,"GENERAL";"TAB3",#N/A,TRUE,"GENERAL";"TAB4",#N/A,TRUE,"GENERAL";"TAB5",#N/A,TRUE,"GENERAL"}</definedName>
    <definedName name="__bgb5" localSheetId="37" hidden="1">{"TAB1",#N/A,TRUE,"GENERAL";"TAB2",#N/A,TRUE,"GENERAL";"TAB3",#N/A,TRUE,"GENERAL";"TAB4",#N/A,TRUE,"GENERAL";"TAB5",#N/A,TRUE,"GENERAL"}</definedName>
    <definedName name="__bgb5" localSheetId="23" hidden="1">{"TAB1",#N/A,TRUE,"GENERAL";"TAB2",#N/A,TRUE,"GENERAL";"TAB3",#N/A,TRUE,"GENERAL";"TAB4",#N/A,TRUE,"GENERAL";"TAB5",#N/A,TRUE,"GENERAL"}</definedName>
    <definedName name="__bgb5" localSheetId="16" hidden="1">{"TAB1",#N/A,TRUE,"GENERAL";"TAB2",#N/A,TRUE,"GENERAL";"TAB3",#N/A,TRUE,"GENERAL";"TAB4",#N/A,TRUE,"GENERAL";"TAB5",#N/A,TRUE,"GENERAL"}</definedName>
    <definedName name="__bgb5" localSheetId="27" hidden="1">{"TAB1",#N/A,TRUE,"GENERAL";"TAB2",#N/A,TRUE,"GENERAL";"TAB3",#N/A,TRUE,"GENERAL";"TAB4",#N/A,TRUE,"GENERAL";"TAB5",#N/A,TRUE,"GENERAL"}</definedName>
    <definedName name="__bgb5" localSheetId="18" hidden="1">{"TAB1",#N/A,TRUE,"GENERAL";"TAB2",#N/A,TRUE,"GENERAL";"TAB3",#N/A,TRUE,"GENERAL";"TAB4",#N/A,TRUE,"GENERAL";"TAB5",#N/A,TRUE,"GENERAL"}</definedName>
    <definedName name="__bgb5" localSheetId="17" hidden="1">{"TAB1",#N/A,TRUE,"GENERAL";"TAB2",#N/A,TRUE,"GENERAL";"TAB3",#N/A,TRUE,"GENERAL";"TAB4",#N/A,TRUE,"GENERAL";"TAB5",#N/A,TRUE,"GENERAL"}</definedName>
    <definedName name="__bgb5" localSheetId="25" hidden="1">{"TAB1",#N/A,TRUE,"GENERAL";"TAB2",#N/A,TRUE,"GENERAL";"TAB3",#N/A,TRUE,"GENERAL";"TAB4",#N/A,TRUE,"GENERAL";"TAB5",#N/A,TRUE,"GENERAL"}</definedName>
    <definedName name="__bgb5" localSheetId="49" hidden="1">{"TAB1",#N/A,TRUE,"GENERAL";"TAB2",#N/A,TRUE,"GENERAL";"TAB3",#N/A,TRUE,"GENERAL";"TAB4",#N/A,TRUE,"GENERAL";"TAB5",#N/A,TRUE,"GENERAL"}</definedName>
    <definedName name="__bgb5" localSheetId="34" hidden="1">{"TAB1",#N/A,TRUE,"GENERAL";"TAB2",#N/A,TRUE,"GENERAL";"TAB3",#N/A,TRUE,"GENERAL";"TAB4",#N/A,TRUE,"GENERAL";"TAB5",#N/A,TRUE,"GENERAL"}</definedName>
    <definedName name="__bgb5" localSheetId="12" hidden="1">{"TAB1",#N/A,TRUE,"GENERAL";"TAB2",#N/A,TRUE,"GENERAL";"TAB3",#N/A,TRUE,"GENERAL";"TAB4",#N/A,TRUE,"GENERAL";"TAB5",#N/A,TRUE,"GENERAL"}</definedName>
    <definedName name="__bgb5" localSheetId="13" hidden="1">{"TAB1",#N/A,TRUE,"GENERAL";"TAB2",#N/A,TRUE,"GENERAL";"TAB3",#N/A,TRUE,"GENERAL";"TAB4",#N/A,TRUE,"GENERAL";"TAB5",#N/A,TRUE,"GENERAL"}</definedName>
    <definedName name="__bgb5" localSheetId="14" hidden="1">{"TAB1",#N/A,TRUE,"GENERAL";"TAB2",#N/A,TRUE,"GENERAL";"TAB3",#N/A,TRUE,"GENERAL";"TAB4",#N/A,TRUE,"GENERAL";"TAB5",#N/A,TRUE,"GENERAL"}</definedName>
    <definedName name="__bgb5" localSheetId="5" hidden="1">{"TAB1",#N/A,TRUE,"GENERAL";"TAB2",#N/A,TRUE,"GENERAL";"TAB3",#N/A,TRUE,"GENERAL";"TAB4",#N/A,TRUE,"GENERAL";"TAB5",#N/A,TRUE,"GENERAL"}</definedName>
    <definedName name="__bgb5" localSheetId="6" hidden="1">{"TAB1",#N/A,TRUE,"GENERAL";"TAB2",#N/A,TRUE,"GENERAL";"TAB3",#N/A,TRUE,"GENERAL";"TAB4",#N/A,TRUE,"GENERAL";"TAB5",#N/A,TRUE,"GENERAL"}</definedName>
    <definedName name="__bgb5" localSheetId="7" hidden="1">{"TAB1",#N/A,TRUE,"GENERAL";"TAB2",#N/A,TRUE,"GENERAL";"TAB3",#N/A,TRUE,"GENERAL";"TAB4",#N/A,TRUE,"GENERAL";"TAB5",#N/A,TRUE,"GENERAL"}</definedName>
    <definedName name="__bgb5" localSheetId="8" hidden="1">{"TAB1",#N/A,TRUE,"GENERAL";"TAB2",#N/A,TRUE,"GENERAL";"TAB3",#N/A,TRUE,"GENERAL";"TAB4",#N/A,TRUE,"GENERAL";"TAB5",#N/A,TRUE,"GENERAL"}</definedName>
    <definedName name="__bgb5" localSheetId="31" hidden="1">{"TAB1",#N/A,TRUE,"GENERAL";"TAB2",#N/A,TRUE,"GENERAL";"TAB3",#N/A,TRUE,"GENERAL";"TAB4",#N/A,TRUE,"GENERAL";"TAB5",#N/A,TRUE,"GENERAL"}</definedName>
    <definedName name="__bgb5" localSheetId="30" hidden="1">{"TAB1",#N/A,TRUE,"GENERAL";"TAB2",#N/A,TRUE,"GENERAL";"TAB3",#N/A,TRUE,"GENERAL";"TAB4",#N/A,TRUE,"GENERAL";"TAB5",#N/A,TRUE,"GENERAL"}</definedName>
    <definedName name="__bgb5" localSheetId="15" hidden="1">{"TAB1",#N/A,TRUE,"GENERAL";"TAB2",#N/A,TRUE,"GENERAL";"TAB3",#N/A,TRUE,"GENERAL";"TAB4",#N/A,TRUE,"GENERAL";"TAB5",#N/A,TRUE,"GENERAL"}</definedName>
    <definedName name="__bgb5" hidden="1">{"TAB1",#N/A,TRUE,"GENERAL";"TAB2",#N/A,TRUE,"GENERAL";"TAB3",#N/A,TRUE,"GENERAL";"TAB4",#N/A,TRUE,"GENERAL";"TAB5",#N/A,TRUE,"GENERAL"}</definedName>
    <definedName name="__g2" localSheetId="32" hidden="1">{"TAB1",#N/A,TRUE,"GENERAL";"TAB2",#N/A,TRUE,"GENERAL";"TAB3",#N/A,TRUE,"GENERAL";"TAB4",#N/A,TRUE,"GENERAL";"TAB5",#N/A,TRUE,"GENERAL"}</definedName>
    <definedName name="__g2" localSheetId="3" hidden="1">{"TAB1",#N/A,TRUE,"GENERAL";"TAB2",#N/A,TRUE,"GENERAL";"TAB3",#N/A,TRUE,"GENERAL";"TAB4",#N/A,TRUE,"GENERAL";"TAB5",#N/A,TRUE,"GENERAL"}</definedName>
    <definedName name="__g2" localSheetId="26" hidden="1">{"TAB1",#N/A,TRUE,"GENERAL";"TAB2",#N/A,TRUE,"GENERAL";"TAB3",#N/A,TRUE,"GENERAL";"TAB4",#N/A,TRUE,"GENERAL";"TAB5",#N/A,TRUE,"GENERAL"}</definedName>
    <definedName name="__g2" localSheetId="24" hidden="1">{"TAB1",#N/A,TRUE,"GENERAL";"TAB2",#N/A,TRUE,"GENERAL";"TAB3",#N/A,TRUE,"GENERAL";"TAB4",#N/A,TRUE,"GENERAL";"TAB5",#N/A,TRUE,"GENERAL"}</definedName>
    <definedName name="__g2" localSheetId="10" hidden="1">{"TAB1",#N/A,TRUE,"GENERAL";"TAB2",#N/A,TRUE,"GENERAL";"TAB3",#N/A,TRUE,"GENERAL";"TAB4",#N/A,TRUE,"GENERAL";"TAB5",#N/A,TRUE,"GENERAL"}</definedName>
    <definedName name="__g2" localSheetId="4" hidden="1">{"TAB1",#N/A,TRUE,"GENERAL";"TAB2",#N/A,TRUE,"GENERAL";"TAB3",#N/A,TRUE,"GENERAL";"TAB4",#N/A,TRUE,"GENERAL";"TAB5",#N/A,TRUE,"GENERAL"}</definedName>
    <definedName name="__g2" localSheetId="38" hidden="1">{"TAB1",#N/A,TRUE,"GENERAL";"TAB2",#N/A,TRUE,"GENERAL";"TAB3",#N/A,TRUE,"GENERAL";"TAB4",#N/A,TRUE,"GENERAL";"TAB5",#N/A,TRUE,"GENERAL"}</definedName>
    <definedName name="__g2" localSheetId="37" hidden="1">{"TAB1",#N/A,TRUE,"GENERAL";"TAB2",#N/A,TRUE,"GENERAL";"TAB3",#N/A,TRUE,"GENERAL";"TAB4",#N/A,TRUE,"GENERAL";"TAB5",#N/A,TRUE,"GENERAL"}</definedName>
    <definedName name="__g2" localSheetId="23" hidden="1">{"TAB1",#N/A,TRUE,"GENERAL";"TAB2",#N/A,TRUE,"GENERAL";"TAB3",#N/A,TRUE,"GENERAL";"TAB4",#N/A,TRUE,"GENERAL";"TAB5",#N/A,TRUE,"GENERAL"}</definedName>
    <definedName name="__g2" localSheetId="16" hidden="1">{"TAB1",#N/A,TRUE,"GENERAL";"TAB2",#N/A,TRUE,"GENERAL";"TAB3",#N/A,TRUE,"GENERAL";"TAB4",#N/A,TRUE,"GENERAL";"TAB5",#N/A,TRUE,"GENERAL"}</definedName>
    <definedName name="__g2" localSheetId="27" hidden="1">{"TAB1",#N/A,TRUE,"GENERAL";"TAB2",#N/A,TRUE,"GENERAL";"TAB3",#N/A,TRUE,"GENERAL";"TAB4",#N/A,TRUE,"GENERAL";"TAB5",#N/A,TRUE,"GENERAL"}</definedName>
    <definedName name="__g2" localSheetId="18" hidden="1">{"TAB1",#N/A,TRUE,"GENERAL";"TAB2",#N/A,TRUE,"GENERAL";"TAB3",#N/A,TRUE,"GENERAL";"TAB4",#N/A,TRUE,"GENERAL";"TAB5",#N/A,TRUE,"GENERAL"}</definedName>
    <definedName name="__g2" localSheetId="17" hidden="1">{"TAB1",#N/A,TRUE,"GENERAL";"TAB2",#N/A,TRUE,"GENERAL";"TAB3",#N/A,TRUE,"GENERAL";"TAB4",#N/A,TRUE,"GENERAL";"TAB5",#N/A,TRUE,"GENERAL"}</definedName>
    <definedName name="__g2" localSheetId="25" hidden="1">{"TAB1",#N/A,TRUE,"GENERAL";"TAB2",#N/A,TRUE,"GENERAL";"TAB3",#N/A,TRUE,"GENERAL";"TAB4",#N/A,TRUE,"GENERAL";"TAB5",#N/A,TRUE,"GENERAL"}</definedName>
    <definedName name="__g2" localSheetId="49" hidden="1">{"TAB1",#N/A,TRUE,"GENERAL";"TAB2",#N/A,TRUE,"GENERAL";"TAB3",#N/A,TRUE,"GENERAL";"TAB4",#N/A,TRUE,"GENERAL";"TAB5",#N/A,TRUE,"GENERAL"}</definedName>
    <definedName name="__g2" localSheetId="34" hidden="1">{"TAB1",#N/A,TRUE,"GENERAL";"TAB2",#N/A,TRUE,"GENERAL";"TAB3",#N/A,TRUE,"GENERAL";"TAB4",#N/A,TRUE,"GENERAL";"TAB5",#N/A,TRUE,"GENERAL"}</definedName>
    <definedName name="__g2" localSheetId="12" hidden="1">{"TAB1",#N/A,TRUE,"GENERAL";"TAB2",#N/A,TRUE,"GENERAL";"TAB3",#N/A,TRUE,"GENERAL";"TAB4",#N/A,TRUE,"GENERAL";"TAB5",#N/A,TRUE,"GENERAL"}</definedName>
    <definedName name="__g2" localSheetId="13" hidden="1">{"TAB1",#N/A,TRUE,"GENERAL";"TAB2",#N/A,TRUE,"GENERAL";"TAB3",#N/A,TRUE,"GENERAL";"TAB4",#N/A,TRUE,"GENERAL";"TAB5",#N/A,TRUE,"GENERAL"}</definedName>
    <definedName name="__g2" localSheetId="14" hidden="1">{"TAB1",#N/A,TRUE,"GENERAL";"TAB2",#N/A,TRUE,"GENERAL";"TAB3",#N/A,TRUE,"GENERAL";"TAB4",#N/A,TRUE,"GENERAL";"TAB5",#N/A,TRUE,"GENERAL"}</definedName>
    <definedName name="__g2" localSheetId="5" hidden="1">{"TAB1",#N/A,TRUE,"GENERAL";"TAB2",#N/A,TRUE,"GENERAL";"TAB3",#N/A,TRUE,"GENERAL";"TAB4",#N/A,TRUE,"GENERAL";"TAB5",#N/A,TRUE,"GENERAL"}</definedName>
    <definedName name="__g2" localSheetId="6" hidden="1">{"TAB1",#N/A,TRUE,"GENERAL";"TAB2",#N/A,TRUE,"GENERAL";"TAB3",#N/A,TRUE,"GENERAL";"TAB4",#N/A,TRUE,"GENERAL";"TAB5",#N/A,TRUE,"GENERAL"}</definedName>
    <definedName name="__g2" localSheetId="7" hidden="1">{"TAB1",#N/A,TRUE,"GENERAL";"TAB2",#N/A,TRUE,"GENERAL";"TAB3",#N/A,TRUE,"GENERAL";"TAB4",#N/A,TRUE,"GENERAL";"TAB5",#N/A,TRUE,"GENERAL"}</definedName>
    <definedName name="__g2" localSheetId="8" hidden="1">{"TAB1",#N/A,TRUE,"GENERAL";"TAB2",#N/A,TRUE,"GENERAL";"TAB3",#N/A,TRUE,"GENERAL";"TAB4",#N/A,TRUE,"GENERAL";"TAB5",#N/A,TRUE,"GENERAL"}</definedName>
    <definedName name="__g2" localSheetId="31" hidden="1">{"TAB1",#N/A,TRUE,"GENERAL";"TAB2",#N/A,TRUE,"GENERAL";"TAB3",#N/A,TRUE,"GENERAL";"TAB4",#N/A,TRUE,"GENERAL";"TAB5",#N/A,TRUE,"GENERAL"}</definedName>
    <definedName name="__g2" localSheetId="30" hidden="1">{"TAB1",#N/A,TRUE,"GENERAL";"TAB2",#N/A,TRUE,"GENERAL";"TAB3",#N/A,TRUE,"GENERAL";"TAB4",#N/A,TRUE,"GENERAL";"TAB5",#N/A,TRUE,"GENERAL"}</definedName>
    <definedName name="__g2" localSheetId="15" hidden="1">{"TAB1",#N/A,TRUE,"GENERAL";"TAB2",#N/A,TRUE,"GENERAL";"TAB3",#N/A,TRUE,"GENERAL";"TAB4",#N/A,TRUE,"GENERAL";"TAB5",#N/A,TRUE,"GENERAL"}</definedName>
    <definedName name="__g2" hidden="1">{"TAB1",#N/A,TRUE,"GENERAL";"TAB2",#N/A,TRUE,"GENERAL";"TAB3",#N/A,TRUE,"GENERAL";"TAB4",#N/A,TRUE,"GENERAL";"TAB5",#N/A,TRUE,"GENERAL"}</definedName>
    <definedName name="__g3" localSheetId="32" hidden="1">{"via1",#N/A,TRUE,"general";"via2",#N/A,TRUE,"general";"via3",#N/A,TRUE,"general"}</definedName>
    <definedName name="__g3" localSheetId="3" hidden="1">{"via1",#N/A,TRUE,"general";"via2",#N/A,TRUE,"general";"via3",#N/A,TRUE,"general"}</definedName>
    <definedName name="__g3" localSheetId="26" hidden="1">{"via1",#N/A,TRUE,"general";"via2",#N/A,TRUE,"general";"via3",#N/A,TRUE,"general"}</definedName>
    <definedName name="__g3" localSheetId="24" hidden="1">{"via1",#N/A,TRUE,"general";"via2",#N/A,TRUE,"general";"via3",#N/A,TRUE,"general"}</definedName>
    <definedName name="__g3" localSheetId="10" hidden="1">{"via1",#N/A,TRUE,"general";"via2",#N/A,TRUE,"general";"via3",#N/A,TRUE,"general"}</definedName>
    <definedName name="__g3" localSheetId="4" hidden="1">{"via1",#N/A,TRUE,"general";"via2",#N/A,TRUE,"general";"via3",#N/A,TRUE,"general"}</definedName>
    <definedName name="__g3" localSheetId="38" hidden="1">{"via1",#N/A,TRUE,"general";"via2",#N/A,TRUE,"general";"via3",#N/A,TRUE,"general"}</definedName>
    <definedName name="__g3" localSheetId="37" hidden="1">{"via1",#N/A,TRUE,"general";"via2",#N/A,TRUE,"general";"via3",#N/A,TRUE,"general"}</definedName>
    <definedName name="__g3" localSheetId="23" hidden="1">{"via1",#N/A,TRUE,"general";"via2",#N/A,TRUE,"general";"via3",#N/A,TRUE,"general"}</definedName>
    <definedName name="__g3" localSheetId="16" hidden="1">{"via1",#N/A,TRUE,"general";"via2",#N/A,TRUE,"general";"via3",#N/A,TRUE,"general"}</definedName>
    <definedName name="__g3" localSheetId="27" hidden="1">{"via1",#N/A,TRUE,"general";"via2",#N/A,TRUE,"general";"via3",#N/A,TRUE,"general"}</definedName>
    <definedName name="__g3" localSheetId="18" hidden="1">{"via1",#N/A,TRUE,"general";"via2",#N/A,TRUE,"general";"via3",#N/A,TRUE,"general"}</definedName>
    <definedName name="__g3" localSheetId="17" hidden="1">{"via1",#N/A,TRUE,"general";"via2",#N/A,TRUE,"general";"via3",#N/A,TRUE,"general"}</definedName>
    <definedName name="__g3" localSheetId="25" hidden="1">{"via1",#N/A,TRUE,"general";"via2",#N/A,TRUE,"general";"via3",#N/A,TRUE,"general"}</definedName>
    <definedName name="__g3" localSheetId="49" hidden="1">{"via1",#N/A,TRUE,"general";"via2",#N/A,TRUE,"general";"via3",#N/A,TRUE,"general"}</definedName>
    <definedName name="__g3" localSheetId="34" hidden="1">{"via1",#N/A,TRUE,"general";"via2",#N/A,TRUE,"general";"via3",#N/A,TRUE,"general"}</definedName>
    <definedName name="__g3" localSheetId="12" hidden="1">{"via1",#N/A,TRUE,"general";"via2",#N/A,TRUE,"general";"via3",#N/A,TRUE,"general"}</definedName>
    <definedName name="__g3" localSheetId="13" hidden="1">{"via1",#N/A,TRUE,"general";"via2",#N/A,TRUE,"general";"via3",#N/A,TRUE,"general"}</definedName>
    <definedName name="__g3" localSheetId="14" hidden="1">{"via1",#N/A,TRUE,"general";"via2",#N/A,TRUE,"general";"via3",#N/A,TRUE,"general"}</definedName>
    <definedName name="__g3" localSheetId="5" hidden="1">{"via1",#N/A,TRUE,"general";"via2",#N/A,TRUE,"general";"via3",#N/A,TRUE,"general"}</definedName>
    <definedName name="__g3" localSheetId="6" hidden="1">{"via1",#N/A,TRUE,"general";"via2",#N/A,TRUE,"general";"via3",#N/A,TRUE,"general"}</definedName>
    <definedName name="__g3" localSheetId="7" hidden="1">{"via1",#N/A,TRUE,"general";"via2",#N/A,TRUE,"general";"via3",#N/A,TRUE,"general"}</definedName>
    <definedName name="__g3" localSheetId="8" hidden="1">{"via1",#N/A,TRUE,"general";"via2",#N/A,TRUE,"general";"via3",#N/A,TRUE,"general"}</definedName>
    <definedName name="__g3" localSheetId="31" hidden="1">{"via1",#N/A,TRUE,"general";"via2",#N/A,TRUE,"general";"via3",#N/A,TRUE,"general"}</definedName>
    <definedName name="__g3" localSheetId="30" hidden="1">{"via1",#N/A,TRUE,"general";"via2",#N/A,TRUE,"general";"via3",#N/A,TRUE,"general"}</definedName>
    <definedName name="__g3" localSheetId="15" hidden="1">{"via1",#N/A,TRUE,"general";"via2",#N/A,TRUE,"general";"via3",#N/A,TRUE,"general"}</definedName>
    <definedName name="__g3" hidden="1">{"via1",#N/A,TRUE,"general";"via2",#N/A,TRUE,"general";"via3",#N/A,TRUE,"general"}</definedName>
    <definedName name="__g4" localSheetId="32" hidden="1">{"via1",#N/A,TRUE,"general";"via2",#N/A,TRUE,"general";"via3",#N/A,TRUE,"general"}</definedName>
    <definedName name="__g4" localSheetId="3" hidden="1">{"via1",#N/A,TRUE,"general";"via2",#N/A,TRUE,"general";"via3",#N/A,TRUE,"general"}</definedName>
    <definedName name="__g4" localSheetId="26" hidden="1">{"via1",#N/A,TRUE,"general";"via2",#N/A,TRUE,"general";"via3",#N/A,TRUE,"general"}</definedName>
    <definedName name="__g4" localSheetId="24" hidden="1">{"via1",#N/A,TRUE,"general";"via2",#N/A,TRUE,"general";"via3",#N/A,TRUE,"general"}</definedName>
    <definedName name="__g4" localSheetId="10" hidden="1">{"via1",#N/A,TRUE,"general";"via2",#N/A,TRUE,"general";"via3",#N/A,TRUE,"general"}</definedName>
    <definedName name="__g4" localSheetId="4" hidden="1">{"via1",#N/A,TRUE,"general";"via2",#N/A,TRUE,"general";"via3",#N/A,TRUE,"general"}</definedName>
    <definedName name="__g4" localSheetId="38" hidden="1">{"via1",#N/A,TRUE,"general";"via2",#N/A,TRUE,"general";"via3",#N/A,TRUE,"general"}</definedName>
    <definedName name="__g4" localSheetId="37" hidden="1">{"via1",#N/A,TRUE,"general";"via2",#N/A,TRUE,"general";"via3",#N/A,TRUE,"general"}</definedName>
    <definedName name="__g4" localSheetId="23" hidden="1">{"via1",#N/A,TRUE,"general";"via2",#N/A,TRUE,"general";"via3",#N/A,TRUE,"general"}</definedName>
    <definedName name="__g4" localSheetId="16" hidden="1">{"via1",#N/A,TRUE,"general";"via2",#N/A,TRUE,"general";"via3",#N/A,TRUE,"general"}</definedName>
    <definedName name="__g4" localSheetId="27" hidden="1">{"via1",#N/A,TRUE,"general";"via2",#N/A,TRUE,"general";"via3",#N/A,TRUE,"general"}</definedName>
    <definedName name="__g4" localSheetId="18" hidden="1">{"via1",#N/A,TRUE,"general";"via2",#N/A,TRUE,"general";"via3",#N/A,TRUE,"general"}</definedName>
    <definedName name="__g4" localSheetId="17" hidden="1">{"via1",#N/A,TRUE,"general";"via2",#N/A,TRUE,"general";"via3",#N/A,TRUE,"general"}</definedName>
    <definedName name="__g4" localSheetId="25" hidden="1">{"via1",#N/A,TRUE,"general";"via2",#N/A,TRUE,"general";"via3",#N/A,TRUE,"general"}</definedName>
    <definedName name="__g4" localSheetId="49" hidden="1">{"via1",#N/A,TRUE,"general";"via2",#N/A,TRUE,"general";"via3",#N/A,TRUE,"general"}</definedName>
    <definedName name="__g4" localSheetId="34" hidden="1">{"via1",#N/A,TRUE,"general";"via2",#N/A,TRUE,"general";"via3",#N/A,TRUE,"general"}</definedName>
    <definedName name="__g4" localSheetId="12" hidden="1">{"via1",#N/A,TRUE,"general";"via2",#N/A,TRUE,"general";"via3",#N/A,TRUE,"general"}</definedName>
    <definedName name="__g4" localSheetId="13" hidden="1">{"via1",#N/A,TRUE,"general";"via2",#N/A,TRUE,"general";"via3",#N/A,TRUE,"general"}</definedName>
    <definedName name="__g4" localSheetId="14" hidden="1">{"via1",#N/A,TRUE,"general";"via2",#N/A,TRUE,"general";"via3",#N/A,TRUE,"general"}</definedName>
    <definedName name="__g4" localSheetId="5" hidden="1">{"via1",#N/A,TRUE,"general";"via2",#N/A,TRUE,"general";"via3",#N/A,TRUE,"general"}</definedName>
    <definedName name="__g4" localSheetId="6" hidden="1">{"via1",#N/A,TRUE,"general";"via2",#N/A,TRUE,"general";"via3",#N/A,TRUE,"general"}</definedName>
    <definedName name="__g4" localSheetId="7" hidden="1">{"via1",#N/A,TRUE,"general";"via2",#N/A,TRUE,"general";"via3",#N/A,TRUE,"general"}</definedName>
    <definedName name="__g4" localSheetId="8" hidden="1">{"via1",#N/A,TRUE,"general";"via2",#N/A,TRUE,"general";"via3",#N/A,TRUE,"general"}</definedName>
    <definedName name="__g4" localSheetId="31" hidden="1">{"via1",#N/A,TRUE,"general";"via2",#N/A,TRUE,"general";"via3",#N/A,TRUE,"general"}</definedName>
    <definedName name="__g4" localSheetId="30" hidden="1">{"via1",#N/A,TRUE,"general";"via2",#N/A,TRUE,"general";"via3",#N/A,TRUE,"general"}</definedName>
    <definedName name="__g4" localSheetId="15" hidden="1">{"via1",#N/A,TRUE,"general";"via2",#N/A,TRUE,"general";"via3",#N/A,TRUE,"general"}</definedName>
    <definedName name="__g4" hidden="1">{"via1",#N/A,TRUE,"general";"via2",#N/A,TRUE,"general";"via3",#N/A,TRUE,"general"}</definedName>
    <definedName name="__g5" localSheetId="32" hidden="1">{"via1",#N/A,TRUE,"general";"via2",#N/A,TRUE,"general";"via3",#N/A,TRUE,"general"}</definedName>
    <definedName name="__g5" localSheetId="3" hidden="1">{"via1",#N/A,TRUE,"general";"via2",#N/A,TRUE,"general";"via3",#N/A,TRUE,"general"}</definedName>
    <definedName name="__g5" localSheetId="26" hidden="1">{"via1",#N/A,TRUE,"general";"via2",#N/A,TRUE,"general";"via3",#N/A,TRUE,"general"}</definedName>
    <definedName name="__g5" localSheetId="24" hidden="1">{"via1",#N/A,TRUE,"general";"via2",#N/A,TRUE,"general";"via3",#N/A,TRUE,"general"}</definedName>
    <definedName name="__g5" localSheetId="10" hidden="1">{"via1",#N/A,TRUE,"general";"via2",#N/A,TRUE,"general";"via3",#N/A,TRUE,"general"}</definedName>
    <definedName name="__g5" localSheetId="4" hidden="1">{"via1",#N/A,TRUE,"general";"via2",#N/A,TRUE,"general";"via3",#N/A,TRUE,"general"}</definedName>
    <definedName name="__g5" localSheetId="38" hidden="1">{"via1",#N/A,TRUE,"general";"via2",#N/A,TRUE,"general";"via3",#N/A,TRUE,"general"}</definedName>
    <definedName name="__g5" localSheetId="37" hidden="1">{"via1",#N/A,TRUE,"general";"via2",#N/A,TRUE,"general";"via3",#N/A,TRUE,"general"}</definedName>
    <definedName name="__g5" localSheetId="23" hidden="1">{"via1",#N/A,TRUE,"general";"via2",#N/A,TRUE,"general";"via3",#N/A,TRUE,"general"}</definedName>
    <definedName name="__g5" localSheetId="16" hidden="1">{"via1",#N/A,TRUE,"general";"via2",#N/A,TRUE,"general";"via3",#N/A,TRUE,"general"}</definedName>
    <definedName name="__g5" localSheetId="27" hidden="1">{"via1",#N/A,TRUE,"general";"via2",#N/A,TRUE,"general";"via3",#N/A,TRUE,"general"}</definedName>
    <definedName name="__g5" localSheetId="18" hidden="1">{"via1",#N/A,TRUE,"general";"via2",#N/A,TRUE,"general";"via3",#N/A,TRUE,"general"}</definedName>
    <definedName name="__g5" localSheetId="17" hidden="1">{"via1",#N/A,TRUE,"general";"via2",#N/A,TRUE,"general";"via3",#N/A,TRUE,"general"}</definedName>
    <definedName name="__g5" localSheetId="25" hidden="1">{"via1",#N/A,TRUE,"general";"via2",#N/A,TRUE,"general";"via3",#N/A,TRUE,"general"}</definedName>
    <definedName name="__g5" localSheetId="49" hidden="1">{"via1",#N/A,TRUE,"general";"via2",#N/A,TRUE,"general";"via3",#N/A,TRUE,"general"}</definedName>
    <definedName name="__g5" localSheetId="34" hidden="1">{"via1",#N/A,TRUE,"general";"via2",#N/A,TRUE,"general";"via3",#N/A,TRUE,"general"}</definedName>
    <definedName name="__g5" localSheetId="12" hidden="1">{"via1",#N/A,TRUE,"general";"via2",#N/A,TRUE,"general";"via3",#N/A,TRUE,"general"}</definedName>
    <definedName name="__g5" localSheetId="13" hidden="1">{"via1",#N/A,TRUE,"general";"via2",#N/A,TRUE,"general";"via3",#N/A,TRUE,"general"}</definedName>
    <definedName name="__g5" localSheetId="14" hidden="1">{"via1",#N/A,TRUE,"general";"via2",#N/A,TRUE,"general";"via3",#N/A,TRUE,"general"}</definedName>
    <definedName name="__g5" localSheetId="5" hidden="1">{"via1",#N/A,TRUE,"general";"via2",#N/A,TRUE,"general";"via3",#N/A,TRUE,"general"}</definedName>
    <definedName name="__g5" localSheetId="6" hidden="1">{"via1",#N/A,TRUE,"general";"via2",#N/A,TRUE,"general";"via3",#N/A,TRUE,"general"}</definedName>
    <definedName name="__g5" localSheetId="7" hidden="1">{"via1",#N/A,TRUE,"general";"via2",#N/A,TRUE,"general";"via3",#N/A,TRUE,"general"}</definedName>
    <definedName name="__g5" localSheetId="8" hidden="1">{"via1",#N/A,TRUE,"general";"via2",#N/A,TRUE,"general";"via3",#N/A,TRUE,"general"}</definedName>
    <definedName name="__g5" localSheetId="31" hidden="1">{"via1",#N/A,TRUE,"general";"via2",#N/A,TRUE,"general";"via3",#N/A,TRUE,"general"}</definedName>
    <definedName name="__g5" localSheetId="30" hidden="1">{"via1",#N/A,TRUE,"general";"via2",#N/A,TRUE,"general";"via3",#N/A,TRUE,"general"}</definedName>
    <definedName name="__g5" localSheetId="15" hidden="1">{"via1",#N/A,TRUE,"general";"via2",#N/A,TRUE,"general";"via3",#N/A,TRUE,"general"}</definedName>
    <definedName name="__g5" hidden="1">{"via1",#N/A,TRUE,"general";"via2",#N/A,TRUE,"general";"via3",#N/A,TRUE,"general"}</definedName>
    <definedName name="__g6" localSheetId="32" hidden="1">{"via1",#N/A,TRUE,"general";"via2",#N/A,TRUE,"general";"via3",#N/A,TRUE,"general"}</definedName>
    <definedName name="__g6" localSheetId="3" hidden="1">{"via1",#N/A,TRUE,"general";"via2",#N/A,TRUE,"general";"via3",#N/A,TRUE,"general"}</definedName>
    <definedName name="__g6" localSheetId="26" hidden="1">{"via1",#N/A,TRUE,"general";"via2",#N/A,TRUE,"general";"via3",#N/A,TRUE,"general"}</definedName>
    <definedName name="__g6" localSheetId="24" hidden="1">{"via1",#N/A,TRUE,"general";"via2",#N/A,TRUE,"general";"via3",#N/A,TRUE,"general"}</definedName>
    <definedName name="__g6" localSheetId="10" hidden="1">{"via1",#N/A,TRUE,"general";"via2",#N/A,TRUE,"general";"via3",#N/A,TRUE,"general"}</definedName>
    <definedName name="__g6" localSheetId="4" hidden="1">{"via1",#N/A,TRUE,"general";"via2",#N/A,TRUE,"general";"via3",#N/A,TRUE,"general"}</definedName>
    <definedName name="__g6" localSheetId="38" hidden="1">{"via1",#N/A,TRUE,"general";"via2",#N/A,TRUE,"general";"via3",#N/A,TRUE,"general"}</definedName>
    <definedName name="__g6" localSheetId="37" hidden="1">{"via1",#N/A,TRUE,"general";"via2",#N/A,TRUE,"general";"via3",#N/A,TRUE,"general"}</definedName>
    <definedName name="__g6" localSheetId="23" hidden="1">{"via1",#N/A,TRUE,"general";"via2",#N/A,TRUE,"general";"via3",#N/A,TRUE,"general"}</definedName>
    <definedName name="__g6" localSheetId="16" hidden="1">{"via1",#N/A,TRUE,"general";"via2",#N/A,TRUE,"general";"via3",#N/A,TRUE,"general"}</definedName>
    <definedName name="__g6" localSheetId="27" hidden="1">{"via1",#N/A,TRUE,"general";"via2",#N/A,TRUE,"general";"via3",#N/A,TRUE,"general"}</definedName>
    <definedName name="__g6" localSheetId="18" hidden="1">{"via1",#N/A,TRUE,"general";"via2",#N/A,TRUE,"general";"via3",#N/A,TRUE,"general"}</definedName>
    <definedName name="__g6" localSheetId="17" hidden="1">{"via1",#N/A,TRUE,"general";"via2",#N/A,TRUE,"general";"via3",#N/A,TRUE,"general"}</definedName>
    <definedName name="__g6" localSheetId="25" hidden="1">{"via1",#N/A,TRUE,"general";"via2",#N/A,TRUE,"general";"via3",#N/A,TRUE,"general"}</definedName>
    <definedName name="__g6" localSheetId="49" hidden="1">{"via1",#N/A,TRUE,"general";"via2",#N/A,TRUE,"general";"via3",#N/A,TRUE,"general"}</definedName>
    <definedName name="__g6" localSheetId="34" hidden="1">{"via1",#N/A,TRUE,"general";"via2",#N/A,TRUE,"general";"via3",#N/A,TRUE,"general"}</definedName>
    <definedName name="__g6" localSheetId="12" hidden="1">{"via1",#N/A,TRUE,"general";"via2",#N/A,TRUE,"general";"via3",#N/A,TRUE,"general"}</definedName>
    <definedName name="__g6" localSheetId="13" hidden="1">{"via1",#N/A,TRUE,"general";"via2",#N/A,TRUE,"general";"via3",#N/A,TRUE,"general"}</definedName>
    <definedName name="__g6" localSheetId="14" hidden="1">{"via1",#N/A,TRUE,"general";"via2",#N/A,TRUE,"general";"via3",#N/A,TRUE,"general"}</definedName>
    <definedName name="__g6" localSheetId="5" hidden="1">{"via1",#N/A,TRUE,"general";"via2",#N/A,TRUE,"general";"via3",#N/A,TRUE,"general"}</definedName>
    <definedName name="__g6" localSheetId="6" hidden="1">{"via1",#N/A,TRUE,"general";"via2",#N/A,TRUE,"general";"via3",#N/A,TRUE,"general"}</definedName>
    <definedName name="__g6" localSheetId="7" hidden="1">{"via1",#N/A,TRUE,"general";"via2",#N/A,TRUE,"general";"via3",#N/A,TRUE,"general"}</definedName>
    <definedName name="__g6" localSheetId="8" hidden="1">{"via1",#N/A,TRUE,"general";"via2",#N/A,TRUE,"general";"via3",#N/A,TRUE,"general"}</definedName>
    <definedName name="__g6" localSheetId="31" hidden="1">{"via1",#N/A,TRUE,"general";"via2",#N/A,TRUE,"general";"via3",#N/A,TRUE,"general"}</definedName>
    <definedName name="__g6" localSheetId="30" hidden="1">{"via1",#N/A,TRUE,"general";"via2",#N/A,TRUE,"general";"via3",#N/A,TRUE,"general"}</definedName>
    <definedName name="__g6" localSheetId="15" hidden="1">{"via1",#N/A,TRUE,"general";"via2",#N/A,TRUE,"general";"via3",#N/A,TRUE,"general"}</definedName>
    <definedName name="__g6" hidden="1">{"via1",#N/A,TRUE,"general";"via2",#N/A,TRUE,"general";"via3",#N/A,TRUE,"general"}</definedName>
    <definedName name="__g7" localSheetId="32" hidden="1">{"TAB1",#N/A,TRUE,"GENERAL";"TAB2",#N/A,TRUE,"GENERAL";"TAB3",#N/A,TRUE,"GENERAL";"TAB4",#N/A,TRUE,"GENERAL";"TAB5",#N/A,TRUE,"GENERAL"}</definedName>
    <definedName name="__g7" localSheetId="3" hidden="1">{"TAB1",#N/A,TRUE,"GENERAL";"TAB2",#N/A,TRUE,"GENERAL";"TAB3",#N/A,TRUE,"GENERAL";"TAB4",#N/A,TRUE,"GENERAL";"TAB5",#N/A,TRUE,"GENERAL"}</definedName>
    <definedName name="__g7" localSheetId="26" hidden="1">{"TAB1",#N/A,TRUE,"GENERAL";"TAB2",#N/A,TRUE,"GENERAL";"TAB3",#N/A,TRUE,"GENERAL";"TAB4",#N/A,TRUE,"GENERAL";"TAB5",#N/A,TRUE,"GENERAL"}</definedName>
    <definedName name="__g7" localSheetId="24" hidden="1">{"TAB1",#N/A,TRUE,"GENERAL";"TAB2",#N/A,TRUE,"GENERAL";"TAB3",#N/A,TRUE,"GENERAL";"TAB4",#N/A,TRUE,"GENERAL";"TAB5",#N/A,TRUE,"GENERAL"}</definedName>
    <definedName name="__g7" localSheetId="10" hidden="1">{"TAB1",#N/A,TRUE,"GENERAL";"TAB2",#N/A,TRUE,"GENERAL";"TAB3",#N/A,TRUE,"GENERAL";"TAB4",#N/A,TRUE,"GENERAL";"TAB5",#N/A,TRUE,"GENERAL"}</definedName>
    <definedName name="__g7" localSheetId="4" hidden="1">{"TAB1",#N/A,TRUE,"GENERAL";"TAB2",#N/A,TRUE,"GENERAL";"TAB3",#N/A,TRUE,"GENERAL";"TAB4",#N/A,TRUE,"GENERAL";"TAB5",#N/A,TRUE,"GENERAL"}</definedName>
    <definedName name="__g7" localSheetId="38" hidden="1">{"TAB1",#N/A,TRUE,"GENERAL";"TAB2",#N/A,TRUE,"GENERAL";"TAB3",#N/A,TRUE,"GENERAL";"TAB4",#N/A,TRUE,"GENERAL";"TAB5",#N/A,TRUE,"GENERAL"}</definedName>
    <definedName name="__g7" localSheetId="37" hidden="1">{"TAB1",#N/A,TRUE,"GENERAL";"TAB2",#N/A,TRUE,"GENERAL";"TAB3",#N/A,TRUE,"GENERAL";"TAB4",#N/A,TRUE,"GENERAL";"TAB5",#N/A,TRUE,"GENERAL"}</definedName>
    <definedName name="__g7" localSheetId="23" hidden="1">{"TAB1",#N/A,TRUE,"GENERAL";"TAB2",#N/A,TRUE,"GENERAL";"TAB3",#N/A,TRUE,"GENERAL";"TAB4",#N/A,TRUE,"GENERAL";"TAB5",#N/A,TRUE,"GENERAL"}</definedName>
    <definedName name="__g7" localSheetId="16" hidden="1">{"TAB1",#N/A,TRUE,"GENERAL";"TAB2",#N/A,TRUE,"GENERAL";"TAB3",#N/A,TRUE,"GENERAL";"TAB4",#N/A,TRUE,"GENERAL";"TAB5",#N/A,TRUE,"GENERAL"}</definedName>
    <definedName name="__g7" localSheetId="27" hidden="1">{"TAB1",#N/A,TRUE,"GENERAL";"TAB2",#N/A,TRUE,"GENERAL";"TAB3",#N/A,TRUE,"GENERAL";"TAB4",#N/A,TRUE,"GENERAL";"TAB5",#N/A,TRUE,"GENERAL"}</definedName>
    <definedName name="__g7" localSheetId="18" hidden="1">{"TAB1",#N/A,TRUE,"GENERAL";"TAB2",#N/A,TRUE,"GENERAL";"TAB3",#N/A,TRUE,"GENERAL";"TAB4",#N/A,TRUE,"GENERAL";"TAB5",#N/A,TRUE,"GENERAL"}</definedName>
    <definedName name="__g7" localSheetId="17" hidden="1">{"TAB1",#N/A,TRUE,"GENERAL";"TAB2",#N/A,TRUE,"GENERAL";"TAB3",#N/A,TRUE,"GENERAL";"TAB4",#N/A,TRUE,"GENERAL";"TAB5",#N/A,TRUE,"GENERAL"}</definedName>
    <definedName name="__g7" localSheetId="25" hidden="1">{"TAB1",#N/A,TRUE,"GENERAL";"TAB2",#N/A,TRUE,"GENERAL";"TAB3",#N/A,TRUE,"GENERAL";"TAB4",#N/A,TRUE,"GENERAL";"TAB5",#N/A,TRUE,"GENERAL"}</definedName>
    <definedName name="__g7" localSheetId="49" hidden="1">{"TAB1",#N/A,TRUE,"GENERAL";"TAB2",#N/A,TRUE,"GENERAL";"TAB3",#N/A,TRUE,"GENERAL";"TAB4",#N/A,TRUE,"GENERAL";"TAB5",#N/A,TRUE,"GENERAL"}</definedName>
    <definedName name="__g7" localSheetId="34" hidden="1">{"TAB1",#N/A,TRUE,"GENERAL";"TAB2",#N/A,TRUE,"GENERAL";"TAB3",#N/A,TRUE,"GENERAL";"TAB4",#N/A,TRUE,"GENERAL";"TAB5",#N/A,TRUE,"GENERAL"}</definedName>
    <definedName name="__g7" localSheetId="12" hidden="1">{"TAB1",#N/A,TRUE,"GENERAL";"TAB2",#N/A,TRUE,"GENERAL";"TAB3",#N/A,TRUE,"GENERAL";"TAB4",#N/A,TRUE,"GENERAL";"TAB5",#N/A,TRUE,"GENERAL"}</definedName>
    <definedName name="__g7" localSheetId="13" hidden="1">{"TAB1",#N/A,TRUE,"GENERAL";"TAB2",#N/A,TRUE,"GENERAL";"TAB3",#N/A,TRUE,"GENERAL";"TAB4",#N/A,TRUE,"GENERAL";"TAB5",#N/A,TRUE,"GENERAL"}</definedName>
    <definedName name="__g7" localSheetId="14" hidden="1">{"TAB1",#N/A,TRUE,"GENERAL";"TAB2",#N/A,TRUE,"GENERAL";"TAB3",#N/A,TRUE,"GENERAL";"TAB4",#N/A,TRUE,"GENERAL";"TAB5",#N/A,TRUE,"GENERAL"}</definedName>
    <definedName name="__g7" localSheetId="5" hidden="1">{"TAB1",#N/A,TRUE,"GENERAL";"TAB2",#N/A,TRUE,"GENERAL";"TAB3",#N/A,TRUE,"GENERAL";"TAB4",#N/A,TRUE,"GENERAL";"TAB5",#N/A,TRUE,"GENERAL"}</definedName>
    <definedName name="__g7" localSheetId="6" hidden="1">{"TAB1",#N/A,TRUE,"GENERAL";"TAB2",#N/A,TRUE,"GENERAL";"TAB3",#N/A,TRUE,"GENERAL";"TAB4",#N/A,TRUE,"GENERAL";"TAB5",#N/A,TRUE,"GENERAL"}</definedName>
    <definedName name="__g7" localSheetId="7" hidden="1">{"TAB1",#N/A,TRUE,"GENERAL";"TAB2",#N/A,TRUE,"GENERAL";"TAB3",#N/A,TRUE,"GENERAL";"TAB4",#N/A,TRUE,"GENERAL";"TAB5",#N/A,TRUE,"GENERAL"}</definedName>
    <definedName name="__g7" localSheetId="8" hidden="1">{"TAB1",#N/A,TRUE,"GENERAL";"TAB2",#N/A,TRUE,"GENERAL";"TAB3",#N/A,TRUE,"GENERAL";"TAB4",#N/A,TRUE,"GENERAL";"TAB5",#N/A,TRUE,"GENERAL"}</definedName>
    <definedName name="__g7" localSheetId="31" hidden="1">{"TAB1",#N/A,TRUE,"GENERAL";"TAB2",#N/A,TRUE,"GENERAL";"TAB3",#N/A,TRUE,"GENERAL";"TAB4",#N/A,TRUE,"GENERAL";"TAB5",#N/A,TRUE,"GENERAL"}</definedName>
    <definedName name="__g7" localSheetId="30" hidden="1">{"TAB1",#N/A,TRUE,"GENERAL";"TAB2",#N/A,TRUE,"GENERAL";"TAB3",#N/A,TRUE,"GENERAL";"TAB4",#N/A,TRUE,"GENERAL";"TAB5",#N/A,TRUE,"GENERAL"}</definedName>
    <definedName name="__g7" localSheetId="15" hidden="1">{"TAB1",#N/A,TRUE,"GENERAL";"TAB2",#N/A,TRUE,"GENERAL";"TAB3",#N/A,TRUE,"GENERAL";"TAB4",#N/A,TRUE,"GENERAL";"TAB5",#N/A,TRUE,"GENERAL"}</definedName>
    <definedName name="__g7" hidden="1">{"TAB1",#N/A,TRUE,"GENERAL";"TAB2",#N/A,TRUE,"GENERAL";"TAB3",#N/A,TRUE,"GENERAL";"TAB4",#N/A,TRUE,"GENERAL";"TAB5",#N/A,TRUE,"GENERAL"}</definedName>
    <definedName name="__GR1" localSheetId="32" hidden="1">{"TAB1",#N/A,TRUE,"GENERAL";"TAB2",#N/A,TRUE,"GENERAL";"TAB3",#N/A,TRUE,"GENERAL";"TAB4",#N/A,TRUE,"GENERAL";"TAB5",#N/A,TRUE,"GENERAL"}</definedName>
    <definedName name="__GR1" localSheetId="3" hidden="1">{"TAB1",#N/A,TRUE,"GENERAL";"TAB2",#N/A,TRUE,"GENERAL";"TAB3",#N/A,TRUE,"GENERAL";"TAB4",#N/A,TRUE,"GENERAL";"TAB5",#N/A,TRUE,"GENERAL"}</definedName>
    <definedName name="__GR1" localSheetId="26" hidden="1">{"TAB1",#N/A,TRUE,"GENERAL";"TAB2",#N/A,TRUE,"GENERAL";"TAB3",#N/A,TRUE,"GENERAL";"TAB4",#N/A,TRUE,"GENERAL";"TAB5",#N/A,TRUE,"GENERAL"}</definedName>
    <definedName name="__GR1" localSheetId="24" hidden="1">{"TAB1",#N/A,TRUE,"GENERAL";"TAB2",#N/A,TRUE,"GENERAL";"TAB3",#N/A,TRUE,"GENERAL";"TAB4",#N/A,TRUE,"GENERAL";"TAB5",#N/A,TRUE,"GENERAL"}</definedName>
    <definedName name="__GR1" localSheetId="10" hidden="1">{"TAB1",#N/A,TRUE,"GENERAL";"TAB2",#N/A,TRUE,"GENERAL";"TAB3",#N/A,TRUE,"GENERAL";"TAB4",#N/A,TRUE,"GENERAL";"TAB5",#N/A,TRUE,"GENERAL"}</definedName>
    <definedName name="__GR1" localSheetId="4" hidden="1">{"TAB1",#N/A,TRUE,"GENERAL";"TAB2",#N/A,TRUE,"GENERAL";"TAB3",#N/A,TRUE,"GENERAL";"TAB4",#N/A,TRUE,"GENERAL";"TAB5",#N/A,TRUE,"GENERAL"}</definedName>
    <definedName name="__GR1" localSheetId="38" hidden="1">{"TAB1",#N/A,TRUE,"GENERAL";"TAB2",#N/A,TRUE,"GENERAL";"TAB3",#N/A,TRUE,"GENERAL";"TAB4",#N/A,TRUE,"GENERAL";"TAB5",#N/A,TRUE,"GENERAL"}</definedName>
    <definedName name="__GR1" localSheetId="37" hidden="1">{"TAB1",#N/A,TRUE,"GENERAL";"TAB2",#N/A,TRUE,"GENERAL";"TAB3",#N/A,TRUE,"GENERAL";"TAB4",#N/A,TRUE,"GENERAL";"TAB5",#N/A,TRUE,"GENERAL"}</definedName>
    <definedName name="__GR1" localSheetId="23" hidden="1">{"TAB1",#N/A,TRUE,"GENERAL";"TAB2",#N/A,TRUE,"GENERAL";"TAB3",#N/A,TRUE,"GENERAL";"TAB4",#N/A,TRUE,"GENERAL";"TAB5",#N/A,TRUE,"GENERAL"}</definedName>
    <definedName name="__GR1" localSheetId="16" hidden="1">{"TAB1",#N/A,TRUE,"GENERAL";"TAB2",#N/A,TRUE,"GENERAL";"TAB3",#N/A,TRUE,"GENERAL";"TAB4",#N/A,TRUE,"GENERAL";"TAB5",#N/A,TRUE,"GENERAL"}</definedName>
    <definedName name="__GR1" localSheetId="27" hidden="1">{"TAB1",#N/A,TRUE,"GENERAL";"TAB2",#N/A,TRUE,"GENERAL";"TAB3",#N/A,TRUE,"GENERAL";"TAB4",#N/A,TRUE,"GENERAL";"TAB5",#N/A,TRUE,"GENERAL"}</definedName>
    <definedName name="__GR1" localSheetId="18" hidden="1">{"TAB1",#N/A,TRUE,"GENERAL";"TAB2",#N/A,TRUE,"GENERAL";"TAB3",#N/A,TRUE,"GENERAL";"TAB4",#N/A,TRUE,"GENERAL";"TAB5",#N/A,TRUE,"GENERAL"}</definedName>
    <definedName name="__GR1" localSheetId="17" hidden="1">{"TAB1",#N/A,TRUE,"GENERAL";"TAB2",#N/A,TRUE,"GENERAL";"TAB3",#N/A,TRUE,"GENERAL";"TAB4",#N/A,TRUE,"GENERAL";"TAB5",#N/A,TRUE,"GENERAL"}</definedName>
    <definedName name="__GR1" localSheetId="25" hidden="1">{"TAB1",#N/A,TRUE,"GENERAL";"TAB2",#N/A,TRUE,"GENERAL";"TAB3",#N/A,TRUE,"GENERAL";"TAB4",#N/A,TRUE,"GENERAL";"TAB5",#N/A,TRUE,"GENERAL"}</definedName>
    <definedName name="__GR1" localSheetId="49" hidden="1">{"TAB1",#N/A,TRUE,"GENERAL";"TAB2",#N/A,TRUE,"GENERAL";"TAB3",#N/A,TRUE,"GENERAL";"TAB4",#N/A,TRUE,"GENERAL";"TAB5",#N/A,TRUE,"GENERAL"}</definedName>
    <definedName name="__GR1" localSheetId="34" hidden="1">{"TAB1",#N/A,TRUE,"GENERAL";"TAB2",#N/A,TRUE,"GENERAL";"TAB3",#N/A,TRUE,"GENERAL";"TAB4",#N/A,TRUE,"GENERAL";"TAB5",#N/A,TRUE,"GENERAL"}</definedName>
    <definedName name="__GR1" localSheetId="12" hidden="1">{"TAB1",#N/A,TRUE,"GENERAL";"TAB2",#N/A,TRUE,"GENERAL";"TAB3",#N/A,TRUE,"GENERAL";"TAB4",#N/A,TRUE,"GENERAL";"TAB5",#N/A,TRUE,"GENERAL"}</definedName>
    <definedName name="__GR1" localSheetId="13" hidden="1">{"TAB1",#N/A,TRUE,"GENERAL";"TAB2",#N/A,TRUE,"GENERAL";"TAB3",#N/A,TRUE,"GENERAL";"TAB4",#N/A,TRUE,"GENERAL";"TAB5",#N/A,TRUE,"GENERAL"}</definedName>
    <definedName name="__GR1" localSheetId="14" hidden="1">{"TAB1",#N/A,TRUE,"GENERAL";"TAB2",#N/A,TRUE,"GENERAL";"TAB3",#N/A,TRUE,"GENERAL";"TAB4",#N/A,TRUE,"GENERAL";"TAB5",#N/A,TRUE,"GENERAL"}</definedName>
    <definedName name="__GR1" localSheetId="5" hidden="1">{"TAB1",#N/A,TRUE,"GENERAL";"TAB2",#N/A,TRUE,"GENERAL";"TAB3",#N/A,TRUE,"GENERAL";"TAB4",#N/A,TRUE,"GENERAL";"TAB5",#N/A,TRUE,"GENERAL"}</definedName>
    <definedName name="__GR1" localSheetId="6" hidden="1">{"TAB1",#N/A,TRUE,"GENERAL";"TAB2",#N/A,TRUE,"GENERAL";"TAB3",#N/A,TRUE,"GENERAL";"TAB4",#N/A,TRUE,"GENERAL";"TAB5",#N/A,TRUE,"GENERAL"}</definedName>
    <definedName name="__GR1" localSheetId="7" hidden="1">{"TAB1",#N/A,TRUE,"GENERAL";"TAB2",#N/A,TRUE,"GENERAL";"TAB3",#N/A,TRUE,"GENERAL";"TAB4",#N/A,TRUE,"GENERAL";"TAB5",#N/A,TRUE,"GENERAL"}</definedName>
    <definedName name="__GR1" localSheetId="8" hidden="1">{"TAB1",#N/A,TRUE,"GENERAL";"TAB2",#N/A,TRUE,"GENERAL";"TAB3",#N/A,TRUE,"GENERAL";"TAB4",#N/A,TRUE,"GENERAL";"TAB5",#N/A,TRUE,"GENERAL"}</definedName>
    <definedName name="__GR1" localSheetId="31" hidden="1">{"TAB1",#N/A,TRUE,"GENERAL";"TAB2",#N/A,TRUE,"GENERAL";"TAB3",#N/A,TRUE,"GENERAL";"TAB4",#N/A,TRUE,"GENERAL";"TAB5",#N/A,TRUE,"GENERAL"}</definedName>
    <definedName name="__GR1" localSheetId="30" hidden="1">{"TAB1",#N/A,TRUE,"GENERAL";"TAB2",#N/A,TRUE,"GENERAL";"TAB3",#N/A,TRUE,"GENERAL";"TAB4",#N/A,TRUE,"GENERAL";"TAB5",#N/A,TRUE,"GENERAL"}</definedName>
    <definedName name="__GR1" localSheetId="15" hidden="1">{"TAB1",#N/A,TRUE,"GENERAL";"TAB2",#N/A,TRUE,"GENERAL";"TAB3",#N/A,TRUE,"GENERAL";"TAB4",#N/A,TRUE,"GENERAL";"TAB5",#N/A,TRUE,"GENERAL"}</definedName>
    <definedName name="__GR1" hidden="1">{"TAB1",#N/A,TRUE,"GENERAL";"TAB2",#N/A,TRUE,"GENERAL";"TAB3",#N/A,TRUE,"GENERAL";"TAB4",#N/A,TRUE,"GENERAL";"TAB5",#N/A,TRUE,"GENERAL"}</definedName>
    <definedName name="__gtr4" localSheetId="32" hidden="1">{"via1",#N/A,TRUE,"general";"via2",#N/A,TRUE,"general";"via3",#N/A,TRUE,"general"}</definedName>
    <definedName name="__gtr4" localSheetId="3" hidden="1">{"via1",#N/A,TRUE,"general";"via2",#N/A,TRUE,"general";"via3",#N/A,TRUE,"general"}</definedName>
    <definedName name="__gtr4" localSheetId="26" hidden="1">{"via1",#N/A,TRUE,"general";"via2",#N/A,TRUE,"general";"via3",#N/A,TRUE,"general"}</definedName>
    <definedName name="__gtr4" localSheetId="24" hidden="1">{"via1",#N/A,TRUE,"general";"via2",#N/A,TRUE,"general";"via3",#N/A,TRUE,"general"}</definedName>
    <definedName name="__gtr4" localSheetId="10" hidden="1">{"via1",#N/A,TRUE,"general";"via2",#N/A,TRUE,"general";"via3",#N/A,TRUE,"general"}</definedName>
    <definedName name="__gtr4" localSheetId="4" hidden="1">{"via1",#N/A,TRUE,"general";"via2",#N/A,TRUE,"general";"via3",#N/A,TRUE,"general"}</definedName>
    <definedName name="__gtr4" localSheetId="38" hidden="1">{"via1",#N/A,TRUE,"general";"via2",#N/A,TRUE,"general";"via3",#N/A,TRUE,"general"}</definedName>
    <definedName name="__gtr4" localSheetId="37" hidden="1">{"via1",#N/A,TRUE,"general";"via2",#N/A,TRUE,"general";"via3",#N/A,TRUE,"general"}</definedName>
    <definedName name="__gtr4" localSheetId="23" hidden="1">{"via1",#N/A,TRUE,"general";"via2",#N/A,TRUE,"general";"via3",#N/A,TRUE,"general"}</definedName>
    <definedName name="__gtr4" localSheetId="16" hidden="1">{"via1",#N/A,TRUE,"general";"via2",#N/A,TRUE,"general";"via3",#N/A,TRUE,"general"}</definedName>
    <definedName name="__gtr4" localSheetId="27" hidden="1">{"via1",#N/A,TRUE,"general";"via2",#N/A,TRUE,"general";"via3",#N/A,TRUE,"general"}</definedName>
    <definedName name="__gtr4" localSheetId="18" hidden="1">{"via1",#N/A,TRUE,"general";"via2",#N/A,TRUE,"general";"via3",#N/A,TRUE,"general"}</definedName>
    <definedName name="__gtr4" localSheetId="17" hidden="1">{"via1",#N/A,TRUE,"general";"via2",#N/A,TRUE,"general";"via3",#N/A,TRUE,"general"}</definedName>
    <definedName name="__gtr4" localSheetId="25" hidden="1">{"via1",#N/A,TRUE,"general";"via2",#N/A,TRUE,"general";"via3",#N/A,TRUE,"general"}</definedName>
    <definedName name="__gtr4" localSheetId="49" hidden="1">{"via1",#N/A,TRUE,"general";"via2",#N/A,TRUE,"general";"via3",#N/A,TRUE,"general"}</definedName>
    <definedName name="__gtr4" localSheetId="34" hidden="1">{"via1",#N/A,TRUE,"general";"via2",#N/A,TRUE,"general";"via3",#N/A,TRUE,"general"}</definedName>
    <definedName name="__gtr4" localSheetId="12" hidden="1">{"via1",#N/A,TRUE,"general";"via2",#N/A,TRUE,"general";"via3",#N/A,TRUE,"general"}</definedName>
    <definedName name="__gtr4" localSheetId="13" hidden="1">{"via1",#N/A,TRUE,"general";"via2",#N/A,TRUE,"general";"via3",#N/A,TRUE,"general"}</definedName>
    <definedName name="__gtr4" localSheetId="14" hidden="1">{"via1",#N/A,TRUE,"general";"via2",#N/A,TRUE,"general";"via3",#N/A,TRUE,"general"}</definedName>
    <definedName name="__gtr4" localSheetId="5" hidden="1">{"via1",#N/A,TRUE,"general";"via2",#N/A,TRUE,"general";"via3",#N/A,TRUE,"general"}</definedName>
    <definedName name="__gtr4" localSheetId="6" hidden="1">{"via1",#N/A,TRUE,"general";"via2",#N/A,TRUE,"general";"via3",#N/A,TRUE,"general"}</definedName>
    <definedName name="__gtr4" localSheetId="7" hidden="1">{"via1",#N/A,TRUE,"general";"via2",#N/A,TRUE,"general";"via3",#N/A,TRUE,"general"}</definedName>
    <definedName name="__gtr4" localSheetId="8" hidden="1">{"via1",#N/A,TRUE,"general";"via2",#N/A,TRUE,"general";"via3",#N/A,TRUE,"general"}</definedName>
    <definedName name="__gtr4" localSheetId="31" hidden="1">{"via1",#N/A,TRUE,"general";"via2",#N/A,TRUE,"general";"via3",#N/A,TRUE,"general"}</definedName>
    <definedName name="__gtr4" localSheetId="30" hidden="1">{"via1",#N/A,TRUE,"general";"via2",#N/A,TRUE,"general";"via3",#N/A,TRUE,"general"}</definedName>
    <definedName name="__gtr4" localSheetId="15" hidden="1">{"via1",#N/A,TRUE,"general";"via2",#N/A,TRUE,"general";"via3",#N/A,TRUE,"general"}</definedName>
    <definedName name="__gtr4" hidden="1">{"via1",#N/A,TRUE,"general";"via2",#N/A,TRUE,"general";"via3",#N/A,TRUE,"general"}</definedName>
    <definedName name="__h2" localSheetId="32" hidden="1">{"via1",#N/A,TRUE,"general";"via2",#N/A,TRUE,"general";"via3",#N/A,TRUE,"general"}</definedName>
    <definedName name="__h2" localSheetId="3" hidden="1">{"via1",#N/A,TRUE,"general";"via2",#N/A,TRUE,"general";"via3",#N/A,TRUE,"general"}</definedName>
    <definedName name="__h2" localSheetId="26" hidden="1">{"via1",#N/A,TRUE,"general";"via2",#N/A,TRUE,"general";"via3",#N/A,TRUE,"general"}</definedName>
    <definedName name="__h2" localSheetId="24" hidden="1">{"via1",#N/A,TRUE,"general";"via2",#N/A,TRUE,"general";"via3",#N/A,TRUE,"general"}</definedName>
    <definedName name="__h2" localSheetId="10" hidden="1">{"via1",#N/A,TRUE,"general";"via2",#N/A,TRUE,"general";"via3",#N/A,TRUE,"general"}</definedName>
    <definedName name="__h2" localSheetId="4" hidden="1">{"via1",#N/A,TRUE,"general";"via2",#N/A,TRUE,"general";"via3",#N/A,TRUE,"general"}</definedName>
    <definedName name="__h2" localSheetId="38" hidden="1">{"via1",#N/A,TRUE,"general";"via2",#N/A,TRUE,"general";"via3",#N/A,TRUE,"general"}</definedName>
    <definedName name="__h2" localSheetId="37" hidden="1">{"via1",#N/A,TRUE,"general";"via2",#N/A,TRUE,"general";"via3",#N/A,TRUE,"general"}</definedName>
    <definedName name="__h2" localSheetId="23" hidden="1">{"via1",#N/A,TRUE,"general";"via2",#N/A,TRUE,"general";"via3",#N/A,TRUE,"general"}</definedName>
    <definedName name="__h2" localSheetId="16" hidden="1">{"via1",#N/A,TRUE,"general";"via2",#N/A,TRUE,"general";"via3",#N/A,TRUE,"general"}</definedName>
    <definedName name="__h2" localSheetId="27" hidden="1">{"via1",#N/A,TRUE,"general";"via2",#N/A,TRUE,"general";"via3",#N/A,TRUE,"general"}</definedName>
    <definedName name="__h2" localSheetId="18" hidden="1">{"via1",#N/A,TRUE,"general";"via2",#N/A,TRUE,"general";"via3",#N/A,TRUE,"general"}</definedName>
    <definedName name="__h2" localSheetId="17" hidden="1">{"via1",#N/A,TRUE,"general";"via2",#N/A,TRUE,"general";"via3",#N/A,TRUE,"general"}</definedName>
    <definedName name="__h2" localSheetId="25" hidden="1">{"via1",#N/A,TRUE,"general";"via2",#N/A,TRUE,"general";"via3",#N/A,TRUE,"general"}</definedName>
    <definedName name="__h2" localSheetId="49" hidden="1">{"via1",#N/A,TRUE,"general";"via2",#N/A,TRUE,"general";"via3",#N/A,TRUE,"general"}</definedName>
    <definedName name="__h2" localSheetId="34" hidden="1">{"via1",#N/A,TRUE,"general";"via2",#N/A,TRUE,"general";"via3",#N/A,TRUE,"general"}</definedName>
    <definedName name="__h2" localSheetId="12" hidden="1">{"via1",#N/A,TRUE,"general";"via2",#N/A,TRUE,"general";"via3",#N/A,TRUE,"general"}</definedName>
    <definedName name="__h2" localSheetId="13" hidden="1">{"via1",#N/A,TRUE,"general";"via2",#N/A,TRUE,"general";"via3",#N/A,TRUE,"general"}</definedName>
    <definedName name="__h2" localSheetId="14" hidden="1">{"via1",#N/A,TRUE,"general";"via2",#N/A,TRUE,"general";"via3",#N/A,TRUE,"general"}</definedName>
    <definedName name="__h2" localSheetId="5" hidden="1">{"via1",#N/A,TRUE,"general";"via2",#N/A,TRUE,"general";"via3",#N/A,TRUE,"general"}</definedName>
    <definedName name="__h2" localSheetId="6" hidden="1">{"via1",#N/A,TRUE,"general";"via2",#N/A,TRUE,"general";"via3",#N/A,TRUE,"general"}</definedName>
    <definedName name="__h2" localSheetId="7" hidden="1">{"via1",#N/A,TRUE,"general";"via2",#N/A,TRUE,"general";"via3",#N/A,TRUE,"general"}</definedName>
    <definedName name="__h2" localSheetId="8" hidden="1">{"via1",#N/A,TRUE,"general";"via2",#N/A,TRUE,"general";"via3",#N/A,TRUE,"general"}</definedName>
    <definedName name="__h2" localSheetId="31" hidden="1">{"via1",#N/A,TRUE,"general";"via2",#N/A,TRUE,"general";"via3",#N/A,TRUE,"general"}</definedName>
    <definedName name="__h2" localSheetId="30" hidden="1">{"via1",#N/A,TRUE,"general";"via2",#N/A,TRUE,"general";"via3",#N/A,TRUE,"general"}</definedName>
    <definedName name="__h2" localSheetId="15" hidden="1">{"via1",#N/A,TRUE,"general";"via2",#N/A,TRUE,"general";"via3",#N/A,TRUE,"general"}</definedName>
    <definedName name="__h2" hidden="1">{"via1",#N/A,TRUE,"general";"via2",#N/A,TRUE,"general";"via3",#N/A,TRUE,"general"}</definedName>
    <definedName name="__h3" localSheetId="32" hidden="1">{"via1",#N/A,TRUE,"general";"via2",#N/A,TRUE,"general";"via3",#N/A,TRUE,"general"}</definedName>
    <definedName name="__h3" localSheetId="3" hidden="1">{"via1",#N/A,TRUE,"general";"via2",#N/A,TRUE,"general";"via3",#N/A,TRUE,"general"}</definedName>
    <definedName name="__h3" localSheetId="26" hidden="1">{"via1",#N/A,TRUE,"general";"via2",#N/A,TRUE,"general";"via3",#N/A,TRUE,"general"}</definedName>
    <definedName name="__h3" localSheetId="24" hidden="1">{"via1",#N/A,TRUE,"general";"via2",#N/A,TRUE,"general";"via3",#N/A,TRUE,"general"}</definedName>
    <definedName name="__h3" localSheetId="10" hidden="1">{"via1",#N/A,TRUE,"general";"via2",#N/A,TRUE,"general";"via3",#N/A,TRUE,"general"}</definedName>
    <definedName name="__h3" localSheetId="4" hidden="1">{"via1",#N/A,TRUE,"general";"via2",#N/A,TRUE,"general";"via3",#N/A,TRUE,"general"}</definedName>
    <definedName name="__h3" localSheetId="38" hidden="1">{"via1",#N/A,TRUE,"general";"via2",#N/A,TRUE,"general";"via3",#N/A,TRUE,"general"}</definedName>
    <definedName name="__h3" localSheetId="37" hidden="1">{"via1",#N/A,TRUE,"general";"via2",#N/A,TRUE,"general";"via3",#N/A,TRUE,"general"}</definedName>
    <definedName name="__h3" localSheetId="23" hidden="1">{"via1",#N/A,TRUE,"general";"via2",#N/A,TRUE,"general";"via3",#N/A,TRUE,"general"}</definedName>
    <definedName name="__h3" localSheetId="16" hidden="1">{"via1",#N/A,TRUE,"general";"via2",#N/A,TRUE,"general";"via3",#N/A,TRUE,"general"}</definedName>
    <definedName name="__h3" localSheetId="27" hidden="1">{"via1",#N/A,TRUE,"general";"via2",#N/A,TRUE,"general";"via3",#N/A,TRUE,"general"}</definedName>
    <definedName name="__h3" localSheetId="18" hidden="1">{"via1",#N/A,TRUE,"general";"via2",#N/A,TRUE,"general";"via3",#N/A,TRUE,"general"}</definedName>
    <definedName name="__h3" localSheetId="17" hidden="1">{"via1",#N/A,TRUE,"general";"via2",#N/A,TRUE,"general";"via3",#N/A,TRUE,"general"}</definedName>
    <definedName name="__h3" localSheetId="25" hidden="1">{"via1",#N/A,TRUE,"general";"via2",#N/A,TRUE,"general";"via3",#N/A,TRUE,"general"}</definedName>
    <definedName name="__h3" localSheetId="49" hidden="1">{"via1",#N/A,TRUE,"general";"via2",#N/A,TRUE,"general";"via3",#N/A,TRUE,"general"}</definedName>
    <definedName name="__h3" localSheetId="34" hidden="1">{"via1",#N/A,TRUE,"general";"via2",#N/A,TRUE,"general";"via3",#N/A,TRUE,"general"}</definedName>
    <definedName name="__h3" localSheetId="12" hidden="1">{"via1",#N/A,TRUE,"general";"via2",#N/A,TRUE,"general";"via3",#N/A,TRUE,"general"}</definedName>
    <definedName name="__h3" localSheetId="13" hidden="1">{"via1",#N/A,TRUE,"general";"via2",#N/A,TRUE,"general";"via3",#N/A,TRUE,"general"}</definedName>
    <definedName name="__h3" localSheetId="14" hidden="1">{"via1",#N/A,TRUE,"general";"via2",#N/A,TRUE,"general";"via3",#N/A,TRUE,"general"}</definedName>
    <definedName name="__h3" localSheetId="5" hidden="1">{"via1",#N/A,TRUE,"general";"via2",#N/A,TRUE,"general";"via3",#N/A,TRUE,"general"}</definedName>
    <definedName name="__h3" localSheetId="6" hidden="1">{"via1",#N/A,TRUE,"general";"via2",#N/A,TRUE,"general";"via3",#N/A,TRUE,"general"}</definedName>
    <definedName name="__h3" localSheetId="7" hidden="1">{"via1",#N/A,TRUE,"general";"via2",#N/A,TRUE,"general";"via3",#N/A,TRUE,"general"}</definedName>
    <definedName name="__h3" localSheetId="8" hidden="1">{"via1",#N/A,TRUE,"general";"via2",#N/A,TRUE,"general";"via3",#N/A,TRUE,"general"}</definedName>
    <definedName name="__h3" localSheetId="31" hidden="1">{"via1",#N/A,TRUE,"general";"via2",#N/A,TRUE,"general";"via3",#N/A,TRUE,"general"}</definedName>
    <definedName name="__h3" localSheetId="30" hidden="1">{"via1",#N/A,TRUE,"general";"via2",#N/A,TRUE,"general";"via3",#N/A,TRUE,"general"}</definedName>
    <definedName name="__h3" localSheetId="15" hidden="1">{"via1",#N/A,TRUE,"general";"via2",#N/A,TRUE,"general";"via3",#N/A,TRUE,"general"}</definedName>
    <definedName name="__h3" hidden="1">{"via1",#N/A,TRUE,"general";"via2",#N/A,TRUE,"general";"via3",#N/A,TRUE,"general"}</definedName>
    <definedName name="__h4" localSheetId="32" hidden="1">{"TAB1",#N/A,TRUE,"GENERAL";"TAB2",#N/A,TRUE,"GENERAL";"TAB3",#N/A,TRUE,"GENERAL";"TAB4",#N/A,TRUE,"GENERAL";"TAB5",#N/A,TRUE,"GENERAL"}</definedName>
    <definedName name="__h4" localSheetId="3" hidden="1">{"TAB1",#N/A,TRUE,"GENERAL";"TAB2",#N/A,TRUE,"GENERAL";"TAB3",#N/A,TRUE,"GENERAL";"TAB4",#N/A,TRUE,"GENERAL";"TAB5",#N/A,TRUE,"GENERAL"}</definedName>
    <definedName name="__h4" localSheetId="26" hidden="1">{"TAB1",#N/A,TRUE,"GENERAL";"TAB2",#N/A,TRUE,"GENERAL";"TAB3",#N/A,TRUE,"GENERAL";"TAB4",#N/A,TRUE,"GENERAL";"TAB5",#N/A,TRUE,"GENERAL"}</definedName>
    <definedName name="__h4" localSheetId="24" hidden="1">{"TAB1",#N/A,TRUE,"GENERAL";"TAB2",#N/A,TRUE,"GENERAL";"TAB3",#N/A,TRUE,"GENERAL";"TAB4",#N/A,TRUE,"GENERAL";"TAB5",#N/A,TRUE,"GENERAL"}</definedName>
    <definedName name="__h4" localSheetId="10" hidden="1">{"TAB1",#N/A,TRUE,"GENERAL";"TAB2",#N/A,TRUE,"GENERAL";"TAB3",#N/A,TRUE,"GENERAL";"TAB4",#N/A,TRUE,"GENERAL";"TAB5",#N/A,TRUE,"GENERAL"}</definedName>
    <definedName name="__h4" localSheetId="4" hidden="1">{"TAB1",#N/A,TRUE,"GENERAL";"TAB2",#N/A,TRUE,"GENERAL";"TAB3",#N/A,TRUE,"GENERAL";"TAB4",#N/A,TRUE,"GENERAL";"TAB5",#N/A,TRUE,"GENERAL"}</definedName>
    <definedName name="__h4" localSheetId="38" hidden="1">{"TAB1",#N/A,TRUE,"GENERAL";"TAB2",#N/A,TRUE,"GENERAL";"TAB3",#N/A,TRUE,"GENERAL";"TAB4",#N/A,TRUE,"GENERAL";"TAB5",#N/A,TRUE,"GENERAL"}</definedName>
    <definedName name="__h4" localSheetId="37" hidden="1">{"TAB1",#N/A,TRUE,"GENERAL";"TAB2",#N/A,TRUE,"GENERAL";"TAB3",#N/A,TRUE,"GENERAL";"TAB4",#N/A,TRUE,"GENERAL";"TAB5",#N/A,TRUE,"GENERAL"}</definedName>
    <definedName name="__h4" localSheetId="23" hidden="1">{"TAB1",#N/A,TRUE,"GENERAL";"TAB2",#N/A,TRUE,"GENERAL";"TAB3",#N/A,TRUE,"GENERAL";"TAB4",#N/A,TRUE,"GENERAL";"TAB5",#N/A,TRUE,"GENERAL"}</definedName>
    <definedName name="__h4" localSheetId="16" hidden="1">{"TAB1",#N/A,TRUE,"GENERAL";"TAB2",#N/A,TRUE,"GENERAL";"TAB3",#N/A,TRUE,"GENERAL";"TAB4",#N/A,TRUE,"GENERAL";"TAB5",#N/A,TRUE,"GENERAL"}</definedName>
    <definedName name="__h4" localSheetId="27" hidden="1">{"TAB1",#N/A,TRUE,"GENERAL";"TAB2",#N/A,TRUE,"GENERAL";"TAB3",#N/A,TRUE,"GENERAL";"TAB4",#N/A,TRUE,"GENERAL";"TAB5",#N/A,TRUE,"GENERAL"}</definedName>
    <definedName name="__h4" localSheetId="18" hidden="1">{"TAB1",#N/A,TRUE,"GENERAL";"TAB2",#N/A,TRUE,"GENERAL";"TAB3",#N/A,TRUE,"GENERAL";"TAB4",#N/A,TRUE,"GENERAL";"TAB5",#N/A,TRUE,"GENERAL"}</definedName>
    <definedName name="__h4" localSheetId="17" hidden="1">{"TAB1",#N/A,TRUE,"GENERAL";"TAB2",#N/A,TRUE,"GENERAL";"TAB3",#N/A,TRUE,"GENERAL";"TAB4",#N/A,TRUE,"GENERAL";"TAB5",#N/A,TRUE,"GENERAL"}</definedName>
    <definedName name="__h4" localSheetId="25" hidden="1">{"TAB1",#N/A,TRUE,"GENERAL";"TAB2",#N/A,TRUE,"GENERAL";"TAB3",#N/A,TRUE,"GENERAL";"TAB4",#N/A,TRUE,"GENERAL";"TAB5",#N/A,TRUE,"GENERAL"}</definedName>
    <definedName name="__h4" localSheetId="49" hidden="1">{"TAB1",#N/A,TRUE,"GENERAL";"TAB2",#N/A,TRUE,"GENERAL";"TAB3",#N/A,TRUE,"GENERAL";"TAB4",#N/A,TRUE,"GENERAL";"TAB5",#N/A,TRUE,"GENERAL"}</definedName>
    <definedName name="__h4" localSheetId="34" hidden="1">{"TAB1",#N/A,TRUE,"GENERAL";"TAB2",#N/A,TRUE,"GENERAL";"TAB3",#N/A,TRUE,"GENERAL";"TAB4",#N/A,TRUE,"GENERAL";"TAB5",#N/A,TRUE,"GENERAL"}</definedName>
    <definedName name="__h4" localSheetId="12" hidden="1">{"TAB1",#N/A,TRUE,"GENERAL";"TAB2",#N/A,TRUE,"GENERAL";"TAB3",#N/A,TRUE,"GENERAL";"TAB4",#N/A,TRUE,"GENERAL";"TAB5",#N/A,TRUE,"GENERAL"}</definedName>
    <definedName name="__h4" localSheetId="13" hidden="1">{"TAB1",#N/A,TRUE,"GENERAL";"TAB2",#N/A,TRUE,"GENERAL";"TAB3",#N/A,TRUE,"GENERAL";"TAB4",#N/A,TRUE,"GENERAL";"TAB5",#N/A,TRUE,"GENERAL"}</definedName>
    <definedName name="__h4" localSheetId="14" hidden="1">{"TAB1",#N/A,TRUE,"GENERAL";"TAB2",#N/A,TRUE,"GENERAL";"TAB3",#N/A,TRUE,"GENERAL";"TAB4",#N/A,TRUE,"GENERAL";"TAB5",#N/A,TRUE,"GENERAL"}</definedName>
    <definedName name="__h4" localSheetId="5" hidden="1">{"TAB1",#N/A,TRUE,"GENERAL";"TAB2",#N/A,TRUE,"GENERAL";"TAB3",#N/A,TRUE,"GENERAL";"TAB4",#N/A,TRUE,"GENERAL";"TAB5",#N/A,TRUE,"GENERAL"}</definedName>
    <definedName name="__h4" localSheetId="6" hidden="1">{"TAB1",#N/A,TRUE,"GENERAL";"TAB2",#N/A,TRUE,"GENERAL";"TAB3",#N/A,TRUE,"GENERAL";"TAB4",#N/A,TRUE,"GENERAL";"TAB5",#N/A,TRUE,"GENERAL"}</definedName>
    <definedName name="__h4" localSheetId="7" hidden="1">{"TAB1",#N/A,TRUE,"GENERAL";"TAB2",#N/A,TRUE,"GENERAL";"TAB3",#N/A,TRUE,"GENERAL";"TAB4",#N/A,TRUE,"GENERAL";"TAB5",#N/A,TRUE,"GENERAL"}</definedName>
    <definedName name="__h4" localSheetId="8" hidden="1">{"TAB1",#N/A,TRUE,"GENERAL";"TAB2",#N/A,TRUE,"GENERAL";"TAB3",#N/A,TRUE,"GENERAL";"TAB4",#N/A,TRUE,"GENERAL";"TAB5",#N/A,TRUE,"GENERAL"}</definedName>
    <definedName name="__h4" localSheetId="31" hidden="1">{"TAB1",#N/A,TRUE,"GENERAL";"TAB2",#N/A,TRUE,"GENERAL";"TAB3",#N/A,TRUE,"GENERAL";"TAB4",#N/A,TRUE,"GENERAL";"TAB5",#N/A,TRUE,"GENERAL"}</definedName>
    <definedName name="__h4" localSheetId="30" hidden="1">{"TAB1",#N/A,TRUE,"GENERAL";"TAB2",#N/A,TRUE,"GENERAL";"TAB3",#N/A,TRUE,"GENERAL";"TAB4",#N/A,TRUE,"GENERAL";"TAB5",#N/A,TRUE,"GENERAL"}</definedName>
    <definedName name="__h4" localSheetId="15" hidden="1">{"TAB1",#N/A,TRUE,"GENERAL";"TAB2",#N/A,TRUE,"GENERAL";"TAB3",#N/A,TRUE,"GENERAL";"TAB4",#N/A,TRUE,"GENERAL";"TAB5",#N/A,TRUE,"GENERAL"}</definedName>
    <definedName name="__h4" hidden="1">{"TAB1",#N/A,TRUE,"GENERAL";"TAB2",#N/A,TRUE,"GENERAL";"TAB3",#N/A,TRUE,"GENERAL";"TAB4",#N/A,TRUE,"GENERAL";"TAB5",#N/A,TRUE,"GENERAL"}</definedName>
    <definedName name="__h5" localSheetId="32" hidden="1">{"TAB1",#N/A,TRUE,"GENERAL";"TAB2",#N/A,TRUE,"GENERAL";"TAB3",#N/A,TRUE,"GENERAL";"TAB4",#N/A,TRUE,"GENERAL";"TAB5",#N/A,TRUE,"GENERAL"}</definedName>
    <definedName name="__h5" localSheetId="3" hidden="1">{"TAB1",#N/A,TRUE,"GENERAL";"TAB2",#N/A,TRUE,"GENERAL";"TAB3",#N/A,TRUE,"GENERAL";"TAB4",#N/A,TRUE,"GENERAL";"TAB5",#N/A,TRUE,"GENERAL"}</definedName>
    <definedName name="__h5" localSheetId="26" hidden="1">{"TAB1",#N/A,TRUE,"GENERAL";"TAB2",#N/A,TRUE,"GENERAL";"TAB3",#N/A,TRUE,"GENERAL";"TAB4",#N/A,TRUE,"GENERAL";"TAB5",#N/A,TRUE,"GENERAL"}</definedName>
    <definedName name="__h5" localSheetId="24" hidden="1">{"TAB1",#N/A,TRUE,"GENERAL";"TAB2",#N/A,TRUE,"GENERAL";"TAB3",#N/A,TRUE,"GENERAL";"TAB4",#N/A,TRUE,"GENERAL";"TAB5",#N/A,TRUE,"GENERAL"}</definedName>
    <definedName name="__h5" localSheetId="10" hidden="1">{"TAB1",#N/A,TRUE,"GENERAL";"TAB2",#N/A,TRUE,"GENERAL";"TAB3",#N/A,TRUE,"GENERAL";"TAB4",#N/A,TRUE,"GENERAL";"TAB5",#N/A,TRUE,"GENERAL"}</definedName>
    <definedName name="__h5" localSheetId="4" hidden="1">{"TAB1",#N/A,TRUE,"GENERAL";"TAB2",#N/A,TRUE,"GENERAL";"TAB3",#N/A,TRUE,"GENERAL";"TAB4",#N/A,TRUE,"GENERAL";"TAB5",#N/A,TRUE,"GENERAL"}</definedName>
    <definedName name="__h5" localSheetId="38" hidden="1">{"TAB1",#N/A,TRUE,"GENERAL";"TAB2",#N/A,TRUE,"GENERAL";"TAB3",#N/A,TRUE,"GENERAL";"TAB4",#N/A,TRUE,"GENERAL";"TAB5",#N/A,TRUE,"GENERAL"}</definedName>
    <definedName name="__h5" localSheetId="37" hidden="1">{"TAB1",#N/A,TRUE,"GENERAL";"TAB2",#N/A,TRUE,"GENERAL";"TAB3",#N/A,TRUE,"GENERAL";"TAB4",#N/A,TRUE,"GENERAL";"TAB5",#N/A,TRUE,"GENERAL"}</definedName>
    <definedName name="__h5" localSheetId="23" hidden="1">{"TAB1",#N/A,TRUE,"GENERAL";"TAB2",#N/A,TRUE,"GENERAL";"TAB3",#N/A,TRUE,"GENERAL";"TAB4",#N/A,TRUE,"GENERAL";"TAB5",#N/A,TRUE,"GENERAL"}</definedName>
    <definedName name="__h5" localSheetId="16" hidden="1">{"TAB1",#N/A,TRUE,"GENERAL";"TAB2",#N/A,TRUE,"GENERAL";"TAB3",#N/A,TRUE,"GENERAL";"TAB4",#N/A,TRUE,"GENERAL";"TAB5",#N/A,TRUE,"GENERAL"}</definedName>
    <definedName name="__h5" localSheetId="27" hidden="1">{"TAB1",#N/A,TRUE,"GENERAL";"TAB2",#N/A,TRUE,"GENERAL";"TAB3",#N/A,TRUE,"GENERAL";"TAB4",#N/A,TRUE,"GENERAL";"TAB5",#N/A,TRUE,"GENERAL"}</definedName>
    <definedName name="__h5" localSheetId="18" hidden="1">{"TAB1",#N/A,TRUE,"GENERAL";"TAB2",#N/A,TRUE,"GENERAL";"TAB3",#N/A,TRUE,"GENERAL";"TAB4",#N/A,TRUE,"GENERAL";"TAB5",#N/A,TRUE,"GENERAL"}</definedName>
    <definedName name="__h5" localSheetId="17" hidden="1">{"TAB1",#N/A,TRUE,"GENERAL";"TAB2",#N/A,TRUE,"GENERAL";"TAB3",#N/A,TRUE,"GENERAL";"TAB4",#N/A,TRUE,"GENERAL";"TAB5",#N/A,TRUE,"GENERAL"}</definedName>
    <definedName name="__h5" localSheetId="25" hidden="1">{"TAB1",#N/A,TRUE,"GENERAL";"TAB2",#N/A,TRUE,"GENERAL";"TAB3",#N/A,TRUE,"GENERAL";"TAB4",#N/A,TRUE,"GENERAL";"TAB5",#N/A,TRUE,"GENERAL"}</definedName>
    <definedName name="__h5" localSheetId="49" hidden="1">{"TAB1",#N/A,TRUE,"GENERAL";"TAB2",#N/A,TRUE,"GENERAL";"TAB3",#N/A,TRUE,"GENERAL";"TAB4",#N/A,TRUE,"GENERAL";"TAB5",#N/A,TRUE,"GENERAL"}</definedName>
    <definedName name="__h5" localSheetId="34" hidden="1">{"TAB1",#N/A,TRUE,"GENERAL";"TAB2",#N/A,TRUE,"GENERAL";"TAB3",#N/A,TRUE,"GENERAL";"TAB4",#N/A,TRUE,"GENERAL";"TAB5",#N/A,TRUE,"GENERAL"}</definedName>
    <definedName name="__h5" localSheetId="12" hidden="1">{"TAB1",#N/A,TRUE,"GENERAL";"TAB2",#N/A,TRUE,"GENERAL";"TAB3",#N/A,TRUE,"GENERAL";"TAB4",#N/A,TRUE,"GENERAL";"TAB5",#N/A,TRUE,"GENERAL"}</definedName>
    <definedName name="__h5" localSheetId="13" hidden="1">{"TAB1",#N/A,TRUE,"GENERAL";"TAB2",#N/A,TRUE,"GENERAL";"TAB3",#N/A,TRUE,"GENERAL";"TAB4",#N/A,TRUE,"GENERAL";"TAB5",#N/A,TRUE,"GENERAL"}</definedName>
    <definedName name="__h5" localSheetId="14" hidden="1">{"TAB1",#N/A,TRUE,"GENERAL";"TAB2",#N/A,TRUE,"GENERAL";"TAB3",#N/A,TRUE,"GENERAL";"TAB4",#N/A,TRUE,"GENERAL";"TAB5",#N/A,TRUE,"GENERAL"}</definedName>
    <definedName name="__h5" localSheetId="5" hidden="1">{"TAB1",#N/A,TRUE,"GENERAL";"TAB2",#N/A,TRUE,"GENERAL";"TAB3",#N/A,TRUE,"GENERAL";"TAB4",#N/A,TRUE,"GENERAL";"TAB5",#N/A,TRUE,"GENERAL"}</definedName>
    <definedName name="__h5" localSheetId="6" hidden="1">{"TAB1",#N/A,TRUE,"GENERAL";"TAB2",#N/A,TRUE,"GENERAL";"TAB3",#N/A,TRUE,"GENERAL";"TAB4",#N/A,TRUE,"GENERAL";"TAB5",#N/A,TRUE,"GENERAL"}</definedName>
    <definedName name="__h5" localSheetId="7" hidden="1">{"TAB1",#N/A,TRUE,"GENERAL";"TAB2",#N/A,TRUE,"GENERAL";"TAB3",#N/A,TRUE,"GENERAL";"TAB4",#N/A,TRUE,"GENERAL";"TAB5",#N/A,TRUE,"GENERAL"}</definedName>
    <definedName name="__h5" localSheetId="8" hidden="1">{"TAB1",#N/A,TRUE,"GENERAL";"TAB2",#N/A,TRUE,"GENERAL";"TAB3",#N/A,TRUE,"GENERAL";"TAB4",#N/A,TRUE,"GENERAL";"TAB5",#N/A,TRUE,"GENERAL"}</definedName>
    <definedName name="__h5" localSheetId="31" hidden="1">{"TAB1",#N/A,TRUE,"GENERAL";"TAB2",#N/A,TRUE,"GENERAL";"TAB3",#N/A,TRUE,"GENERAL";"TAB4",#N/A,TRUE,"GENERAL";"TAB5",#N/A,TRUE,"GENERAL"}</definedName>
    <definedName name="__h5" localSheetId="30" hidden="1">{"TAB1",#N/A,TRUE,"GENERAL";"TAB2",#N/A,TRUE,"GENERAL";"TAB3",#N/A,TRUE,"GENERAL";"TAB4",#N/A,TRUE,"GENERAL";"TAB5",#N/A,TRUE,"GENERAL"}</definedName>
    <definedName name="__h5" localSheetId="15" hidden="1">{"TAB1",#N/A,TRUE,"GENERAL";"TAB2",#N/A,TRUE,"GENERAL";"TAB3",#N/A,TRUE,"GENERAL";"TAB4",#N/A,TRUE,"GENERAL";"TAB5",#N/A,TRUE,"GENERAL"}</definedName>
    <definedName name="__h5" hidden="1">{"TAB1",#N/A,TRUE,"GENERAL";"TAB2",#N/A,TRUE,"GENERAL";"TAB3",#N/A,TRUE,"GENERAL";"TAB4",#N/A,TRUE,"GENERAL";"TAB5",#N/A,TRUE,"GENERAL"}</definedName>
    <definedName name="__h6" localSheetId="32" hidden="1">{"via1",#N/A,TRUE,"general";"via2",#N/A,TRUE,"general";"via3",#N/A,TRUE,"general"}</definedName>
    <definedName name="__h6" localSheetId="3" hidden="1">{"via1",#N/A,TRUE,"general";"via2",#N/A,TRUE,"general";"via3",#N/A,TRUE,"general"}</definedName>
    <definedName name="__h6" localSheetId="26" hidden="1">{"via1",#N/A,TRUE,"general";"via2",#N/A,TRUE,"general";"via3",#N/A,TRUE,"general"}</definedName>
    <definedName name="__h6" localSheetId="24" hidden="1">{"via1",#N/A,TRUE,"general";"via2",#N/A,TRUE,"general";"via3",#N/A,TRUE,"general"}</definedName>
    <definedName name="__h6" localSheetId="10" hidden="1">{"via1",#N/A,TRUE,"general";"via2",#N/A,TRUE,"general";"via3",#N/A,TRUE,"general"}</definedName>
    <definedName name="__h6" localSheetId="4" hidden="1">{"via1",#N/A,TRUE,"general";"via2",#N/A,TRUE,"general";"via3",#N/A,TRUE,"general"}</definedName>
    <definedName name="__h6" localSheetId="38" hidden="1">{"via1",#N/A,TRUE,"general";"via2",#N/A,TRUE,"general";"via3",#N/A,TRUE,"general"}</definedName>
    <definedName name="__h6" localSheetId="37" hidden="1">{"via1",#N/A,TRUE,"general";"via2",#N/A,TRUE,"general";"via3",#N/A,TRUE,"general"}</definedName>
    <definedName name="__h6" localSheetId="23" hidden="1">{"via1",#N/A,TRUE,"general";"via2",#N/A,TRUE,"general";"via3",#N/A,TRUE,"general"}</definedName>
    <definedName name="__h6" localSheetId="16" hidden="1">{"via1",#N/A,TRUE,"general";"via2",#N/A,TRUE,"general";"via3",#N/A,TRUE,"general"}</definedName>
    <definedName name="__h6" localSheetId="27" hidden="1">{"via1",#N/A,TRUE,"general";"via2",#N/A,TRUE,"general";"via3",#N/A,TRUE,"general"}</definedName>
    <definedName name="__h6" localSheetId="18" hidden="1">{"via1",#N/A,TRUE,"general";"via2",#N/A,TRUE,"general";"via3",#N/A,TRUE,"general"}</definedName>
    <definedName name="__h6" localSheetId="17" hidden="1">{"via1",#N/A,TRUE,"general";"via2",#N/A,TRUE,"general";"via3",#N/A,TRUE,"general"}</definedName>
    <definedName name="__h6" localSheetId="25" hidden="1">{"via1",#N/A,TRUE,"general";"via2",#N/A,TRUE,"general";"via3",#N/A,TRUE,"general"}</definedName>
    <definedName name="__h6" localSheetId="49" hidden="1">{"via1",#N/A,TRUE,"general";"via2",#N/A,TRUE,"general";"via3",#N/A,TRUE,"general"}</definedName>
    <definedName name="__h6" localSheetId="34" hidden="1">{"via1",#N/A,TRUE,"general";"via2",#N/A,TRUE,"general";"via3",#N/A,TRUE,"general"}</definedName>
    <definedName name="__h6" localSheetId="12" hidden="1">{"via1",#N/A,TRUE,"general";"via2",#N/A,TRUE,"general";"via3",#N/A,TRUE,"general"}</definedName>
    <definedName name="__h6" localSheetId="13" hidden="1">{"via1",#N/A,TRUE,"general";"via2",#N/A,TRUE,"general";"via3",#N/A,TRUE,"general"}</definedName>
    <definedName name="__h6" localSheetId="14" hidden="1">{"via1",#N/A,TRUE,"general";"via2",#N/A,TRUE,"general";"via3",#N/A,TRUE,"general"}</definedName>
    <definedName name="__h6" localSheetId="5" hidden="1">{"via1",#N/A,TRUE,"general";"via2",#N/A,TRUE,"general";"via3",#N/A,TRUE,"general"}</definedName>
    <definedName name="__h6" localSheetId="6" hidden="1">{"via1",#N/A,TRUE,"general";"via2",#N/A,TRUE,"general";"via3",#N/A,TRUE,"general"}</definedName>
    <definedName name="__h6" localSheetId="7" hidden="1">{"via1",#N/A,TRUE,"general";"via2",#N/A,TRUE,"general";"via3",#N/A,TRUE,"general"}</definedName>
    <definedName name="__h6" localSheetId="8" hidden="1">{"via1",#N/A,TRUE,"general";"via2",#N/A,TRUE,"general";"via3",#N/A,TRUE,"general"}</definedName>
    <definedName name="__h6" localSheetId="31" hidden="1">{"via1",#N/A,TRUE,"general";"via2",#N/A,TRUE,"general";"via3",#N/A,TRUE,"general"}</definedName>
    <definedName name="__h6" localSheetId="30" hidden="1">{"via1",#N/A,TRUE,"general";"via2",#N/A,TRUE,"general";"via3",#N/A,TRUE,"general"}</definedName>
    <definedName name="__h6" localSheetId="15" hidden="1">{"via1",#N/A,TRUE,"general";"via2",#N/A,TRUE,"general";"via3",#N/A,TRUE,"general"}</definedName>
    <definedName name="__h6" hidden="1">{"via1",#N/A,TRUE,"general";"via2",#N/A,TRUE,"general";"via3",#N/A,TRUE,"general"}</definedName>
    <definedName name="__h7" localSheetId="32" hidden="1">{"TAB1",#N/A,TRUE,"GENERAL";"TAB2",#N/A,TRUE,"GENERAL";"TAB3",#N/A,TRUE,"GENERAL";"TAB4",#N/A,TRUE,"GENERAL";"TAB5",#N/A,TRUE,"GENERAL"}</definedName>
    <definedName name="__h7" localSheetId="3" hidden="1">{"TAB1",#N/A,TRUE,"GENERAL";"TAB2",#N/A,TRUE,"GENERAL";"TAB3",#N/A,TRUE,"GENERAL";"TAB4",#N/A,TRUE,"GENERAL";"TAB5",#N/A,TRUE,"GENERAL"}</definedName>
    <definedName name="__h7" localSheetId="26" hidden="1">{"TAB1",#N/A,TRUE,"GENERAL";"TAB2",#N/A,TRUE,"GENERAL";"TAB3",#N/A,TRUE,"GENERAL";"TAB4",#N/A,TRUE,"GENERAL";"TAB5",#N/A,TRUE,"GENERAL"}</definedName>
    <definedName name="__h7" localSheetId="24" hidden="1">{"TAB1",#N/A,TRUE,"GENERAL";"TAB2",#N/A,TRUE,"GENERAL";"TAB3",#N/A,TRUE,"GENERAL";"TAB4",#N/A,TRUE,"GENERAL";"TAB5",#N/A,TRUE,"GENERAL"}</definedName>
    <definedName name="__h7" localSheetId="10" hidden="1">{"TAB1",#N/A,TRUE,"GENERAL";"TAB2",#N/A,TRUE,"GENERAL";"TAB3",#N/A,TRUE,"GENERAL";"TAB4",#N/A,TRUE,"GENERAL";"TAB5",#N/A,TRUE,"GENERAL"}</definedName>
    <definedName name="__h7" localSheetId="4" hidden="1">{"TAB1",#N/A,TRUE,"GENERAL";"TAB2",#N/A,TRUE,"GENERAL";"TAB3",#N/A,TRUE,"GENERAL";"TAB4",#N/A,TRUE,"GENERAL";"TAB5",#N/A,TRUE,"GENERAL"}</definedName>
    <definedName name="__h7" localSheetId="38" hidden="1">{"TAB1",#N/A,TRUE,"GENERAL";"TAB2",#N/A,TRUE,"GENERAL";"TAB3",#N/A,TRUE,"GENERAL";"TAB4",#N/A,TRUE,"GENERAL";"TAB5",#N/A,TRUE,"GENERAL"}</definedName>
    <definedName name="__h7" localSheetId="37" hidden="1">{"TAB1",#N/A,TRUE,"GENERAL";"TAB2",#N/A,TRUE,"GENERAL";"TAB3",#N/A,TRUE,"GENERAL";"TAB4",#N/A,TRUE,"GENERAL";"TAB5",#N/A,TRUE,"GENERAL"}</definedName>
    <definedName name="__h7" localSheetId="23" hidden="1">{"TAB1",#N/A,TRUE,"GENERAL";"TAB2",#N/A,TRUE,"GENERAL";"TAB3",#N/A,TRUE,"GENERAL";"TAB4",#N/A,TRUE,"GENERAL";"TAB5",#N/A,TRUE,"GENERAL"}</definedName>
    <definedName name="__h7" localSheetId="16" hidden="1">{"TAB1",#N/A,TRUE,"GENERAL";"TAB2",#N/A,TRUE,"GENERAL";"TAB3",#N/A,TRUE,"GENERAL";"TAB4",#N/A,TRUE,"GENERAL";"TAB5",#N/A,TRUE,"GENERAL"}</definedName>
    <definedName name="__h7" localSheetId="27" hidden="1">{"TAB1",#N/A,TRUE,"GENERAL";"TAB2",#N/A,TRUE,"GENERAL";"TAB3",#N/A,TRUE,"GENERAL";"TAB4",#N/A,TRUE,"GENERAL";"TAB5",#N/A,TRUE,"GENERAL"}</definedName>
    <definedName name="__h7" localSheetId="18" hidden="1">{"TAB1",#N/A,TRUE,"GENERAL";"TAB2",#N/A,TRUE,"GENERAL";"TAB3",#N/A,TRUE,"GENERAL";"TAB4",#N/A,TRUE,"GENERAL";"TAB5",#N/A,TRUE,"GENERAL"}</definedName>
    <definedName name="__h7" localSheetId="17" hidden="1">{"TAB1",#N/A,TRUE,"GENERAL";"TAB2",#N/A,TRUE,"GENERAL";"TAB3",#N/A,TRUE,"GENERAL";"TAB4",#N/A,TRUE,"GENERAL";"TAB5",#N/A,TRUE,"GENERAL"}</definedName>
    <definedName name="__h7" localSheetId="25" hidden="1">{"TAB1",#N/A,TRUE,"GENERAL";"TAB2",#N/A,TRUE,"GENERAL";"TAB3",#N/A,TRUE,"GENERAL";"TAB4",#N/A,TRUE,"GENERAL";"TAB5",#N/A,TRUE,"GENERAL"}</definedName>
    <definedName name="__h7" localSheetId="49" hidden="1">{"TAB1",#N/A,TRUE,"GENERAL";"TAB2",#N/A,TRUE,"GENERAL";"TAB3",#N/A,TRUE,"GENERAL";"TAB4",#N/A,TRUE,"GENERAL";"TAB5",#N/A,TRUE,"GENERAL"}</definedName>
    <definedName name="__h7" localSheetId="34" hidden="1">{"TAB1",#N/A,TRUE,"GENERAL";"TAB2",#N/A,TRUE,"GENERAL";"TAB3",#N/A,TRUE,"GENERAL";"TAB4",#N/A,TRUE,"GENERAL";"TAB5",#N/A,TRUE,"GENERAL"}</definedName>
    <definedName name="__h7" localSheetId="12" hidden="1">{"TAB1",#N/A,TRUE,"GENERAL";"TAB2",#N/A,TRUE,"GENERAL";"TAB3",#N/A,TRUE,"GENERAL";"TAB4",#N/A,TRUE,"GENERAL";"TAB5",#N/A,TRUE,"GENERAL"}</definedName>
    <definedName name="__h7" localSheetId="13" hidden="1">{"TAB1",#N/A,TRUE,"GENERAL";"TAB2",#N/A,TRUE,"GENERAL";"TAB3",#N/A,TRUE,"GENERAL";"TAB4",#N/A,TRUE,"GENERAL";"TAB5",#N/A,TRUE,"GENERAL"}</definedName>
    <definedName name="__h7" localSheetId="14" hidden="1">{"TAB1",#N/A,TRUE,"GENERAL";"TAB2",#N/A,TRUE,"GENERAL";"TAB3",#N/A,TRUE,"GENERAL";"TAB4",#N/A,TRUE,"GENERAL";"TAB5",#N/A,TRUE,"GENERAL"}</definedName>
    <definedName name="__h7" localSheetId="5" hidden="1">{"TAB1",#N/A,TRUE,"GENERAL";"TAB2",#N/A,TRUE,"GENERAL";"TAB3",#N/A,TRUE,"GENERAL";"TAB4",#N/A,TRUE,"GENERAL";"TAB5",#N/A,TRUE,"GENERAL"}</definedName>
    <definedName name="__h7" localSheetId="6" hidden="1">{"TAB1",#N/A,TRUE,"GENERAL";"TAB2",#N/A,TRUE,"GENERAL";"TAB3",#N/A,TRUE,"GENERAL";"TAB4",#N/A,TRUE,"GENERAL";"TAB5",#N/A,TRUE,"GENERAL"}</definedName>
    <definedName name="__h7" localSheetId="7" hidden="1">{"TAB1",#N/A,TRUE,"GENERAL";"TAB2",#N/A,TRUE,"GENERAL";"TAB3",#N/A,TRUE,"GENERAL";"TAB4",#N/A,TRUE,"GENERAL";"TAB5",#N/A,TRUE,"GENERAL"}</definedName>
    <definedName name="__h7" localSheetId="8" hidden="1">{"TAB1",#N/A,TRUE,"GENERAL";"TAB2",#N/A,TRUE,"GENERAL";"TAB3",#N/A,TRUE,"GENERAL";"TAB4",#N/A,TRUE,"GENERAL";"TAB5",#N/A,TRUE,"GENERAL"}</definedName>
    <definedName name="__h7" localSheetId="31" hidden="1">{"TAB1",#N/A,TRUE,"GENERAL";"TAB2",#N/A,TRUE,"GENERAL";"TAB3",#N/A,TRUE,"GENERAL";"TAB4",#N/A,TRUE,"GENERAL";"TAB5",#N/A,TRUE,"GENERAL"}</definedName>
    <definedName name="__h7" localSheetId="30" hidden="1">{"TAB1",#N/A,TRUE,"GENERAL";"TAB2",#N/A,TRUE,"GENERAL";"TAB3",#N/A,TRUE,"GENERAL";"TAB4",#N/A,TRUE,"GENERAL";"TAB5",#N/A,TRUE,"GENERAL"}</definedName>
    <definedName name="__h7" localSheetId="15" hidden="1">{"TAB1",#N/A,TRUE,"GENERAL";"TAB2",#N/A,TRUE,"GENERAL";"TAB3",#N/A,TRUE,"GENERAL";"TAB4",#N/A,TRUE,"GENERAL";"TAB5",#N/A,TRUE,"GENERAL"}</definedName>
    <definedName name="__h7" hidden="1">{"TAB1",#N/A,TRUE,"GENERAL";"TAB2",#N/A,TRUE,"GENERAL";"TAB3",#N/A,TRUE,"GENERAL";"TAB4",#N/A,TRUE,"GENERAL";"TAB5",#N/A,TRUE,"GENERAL"}</definedName>
    <definedName name="__h8" localSheetId="32" hidden="1">{"via1",#N/A,TRUE,"general";"via2",#N/A,TRUE,"general";"via3",#N/A,TRUE,"general"}</definedName>
    <definedName name="__h8" localSheetId="3" hidden="1">{"via1",#N/A,TRUE,"general";"via2",#N/A,TRUE,"general";"via3",#N/A,TRUE,"general"}</definedName>
    <definedName name="__h8" localSheetId="26" hidden="1">{"via1",#N/A,TRUE,"general";"via2",#N/A,TRUE,"general";"via3",#N/A,TRUE,"general"}</definedName>
    <definedName name="__h8" localSheetId="24" hidden="1">{"via1",#N/A,TRUE,"general";"via2",#N/A,TRUE,"general";"via3",#N/A,TRUE,"general"}</definedName>
    <definedName name="__h8" localSheetId="10" hidden="1">{"via1",#N/A,TRUE,"general";"via2",#N/A,TRUE,"general";"via3",#N/A,TRUE,"general"}</definedName>
    <definedName name="__h8" localSheetId="4" hidden="1">{"via1",#N/A,TRUE,"general";"via2",#N/A,TRUE,"general";"via3",#N/A,TRUE,"general"}</definedName>
    <definedName name="__h8" localSheetId="38" hidden="1">{"via1",#N/A,TRUE,"general";"via2",#N/A,TRUE,"general";"via3",#N/A,TRUE,"general"}</definedName>
    <definedName name="__h8" localSheetId="37" hidden="1">{"via1",#N/A,TRUE,"general";"via2",#N/A,TRUE,"general";"via3",#N/A,TRUE,"general"}</definedName>
    <definedName name="__h8" localSheetId="23" hidden="1">{"via1",#N/A,TRUE,"general";"via2",#N/A,TRUE,"general";"via3",#N/A,TRUE,"general"}</definedName>
    <definedName name="__h8" localSheetId="16" hidden="1">{"via1",#N/A,TRUE,"general";"via2",#N/A,TRUE,"general";"via3",#N/A,TRUE,"general"}</definedName>
    <definedName name="__h8" localSheetId="27" hidden="1">{"via1",#N/A,TRUE,"general";"via2",#N/A,TRUE,"general";"via3",#N/A,TRUE,"general"}</definedName>
    <definedName name="__h8" localSheetId="18" hidden="1">{"via1",#N/A,TRUE,"general";"via2",#N/A,TRUE,"general";"via3",#N/A,TRUE,"general"}</definedName>
    <definedName name="__h8" localSheetId="17" hidden="1">{"via1",#N/A,TRUE,"general";"via2",#N/A,TRUE,"general";"via3",#N/A,TRUE,"general"}</definedName>
    <definedName name="__h8" localSheetId="25" hidden="1">{"via1",#N/A,TRUE,"general";"via2",#N/A,TRUE,"general";"via3",#N/A,TRUE,"general"}</definedName>
    <definedName name="__h8" localSheetId="49" hidden="1">{"via1",#N/A,TRUE,"general";"via2",#N/A,TRUE,"general";"via3",#N/A,TRUE,"general"}</definedName>
    <definedName name="__h8" localSheetId="34" hidden="1">{"via1",#N/A,TRUE,"general";"via2",#N/A,TRUE,"general";"via3",#N/A,TRUE,"general"}</definedName>
    <definedName name="__h8" localSheetId="12" hidden="1">{"via1",#N/A,TRUE,"general";"via2",#N/A,TRUE,"general";"via3",#N/A,TRUE,"general"}</definedName>
    <definedName name="__h8" localSheetId="13" hidden="1">{"via1",#N/A,TRUE,"general";"via2",#N/A,TRUE,"general";"via3",#N/A,TRUE,"general"}</definedName>
    <definedName name="__h8" localSheetId="14" hidden="1">{"via1",#N/A,TRUE,"general";"via2",#N/A,TRUE,"general";"via3",#N/A,TRUE,"general"}</definedName>
    <definedName name="__h8" localSheetId="5" hidden="1">{"via1",#N/A,TRUE,"general";"via2",#N/A,TRUE,"general";"via3",#N/A,TRUE,"general"}</definedName>
    <definedName name="__h8" localSheetId="6" hidden="1">{"via1",#N/A,TRUE,"general";"via2",#N/A,TRUE,"general";"via3",#N/A,TRUE,"general"}</definedName>
    <definedName name="__h8" localSheetId="7" hidden="1">{"via1",#N/A,TRUE,"general";"via2",#N/A,TRUE,"general";"via3",#N/A,TRUE,"general"}</definedName>
    <definedName name="__h8" localSheetId="8" hidden="1">{"via1",#N/A,TRUE,"general";"via2",#N/A,TRUE,"general";"via3",#N/A,TRUE,"general"}</definedName>
    <definedName name="__h8" localSheetId="31" hidden="1">{"via1",#N/A,TRUE,"general";"via2",#N/A,TRUE,"general";"via3",#N/A,TRUE,"general"}</definedName>
    <definedName name="__h8" localSheetId="30" hidden="1">{"via1",#N/A,TRUE,"general";"via2",#N/A,TRUE,"general";"via3",#N/A,TRUE,"general"}</definedName>
    <definedName name="__h8" localSheetId="15" hidden="1">{"via1",#N/A,TRUE,"general";"via2",#N/A,TRUE,"general";"via3",#N/A,TRUE,"general"}</definedName>
    <definedName name="__h8" hidden="1">{"via1",#N/A,TRUE,"general";"via2",#N/A,TRUE,"general";"via3",#N/A,TRUE,"general"}</definedName>
    <definedName name="__hfh7" localSheetId="32" hidden="1">{"via1",#N/A,TRUE,"general";"via2",#N/A,TRUE,"general";"via3",#N/A,TRUE,"general"}</definedName>
    <definedName name="__hfh7" localSheetId="3" hidden="1">{"via1",#N/A,TRUE,"general";"via2",#N/A,TRUE,"general";"via3",#N/A,TRUE,"general"}</definedName>
    <definedName name="__hfh7" localSheetId="26" hidden="1">{"via1",#N/A,TRUE,"general";"via2",#N/A,TRUE,"general";"via3",#N/A,TRUE,"general"}</definedName>
    <definedName name="__hfh7" localSheetId="24" hidden="1">{"via1",#N/A,TRUE,"general";"via2",#N/A,TRUE,"general";"via3",#N/A,TRUE,"general"}</definedName>
    <definedName name="__hfh7" localSheetId="10" hidden="1">{"via1",#N/A,TRUE,"general";"via2",#N/A,TRUE,"general";"via3",#N/A,TRUE,"general"}</definedName>
    <definedName name="__hfh7" localSheetId="4" hidden="1">{"via1",#N/A,TRUE,"general";"via2",#N/A,TRUE,"general";"via3",#N/A,TRUE,"general"}</definedName>
    <definedName name="__hfh7" localSheetId="38" hidden="1">{"via1",#N/A,TRUE,"general";"via2",#N/A,TRUE,"general";"via3",#N/A,TRUE,"general"}</definedName>
    <definedName name="__hfh7" localSheetId="37" hidden="1">{"via1",#N/A,TRUE,"general";"via2",#N/A,TRUE,"general";"via3",#N/A,TRUE,"general"}</definedName>
    <definedName name="__hfh7" localSheetId="23" hidden="1">{"via1",#N/A,TRUE,"general";"via2",#N/A,TRUE,"general";"via3",#N/A,TRUE,"general"}</definedName>
    <definedName name="__hfh7" localSheetId="16" hidden="1">{"via1",#N/A,TRUE,"general";"via2",#N/A,TRUE,"general";"via3",#N/A,TRUE,"general"}</definedName>
    <definedName name="__hfh7" localSheetId="27" hidden="1">{"via1",#N/A,TRUE,"general";"via2",#N/A,TRUE,"general";"via3",#N/A,TRUE,"general"}</definedName>
    <definedName name="__hfh7" localSheetId="18" hidden="1">{"via1",#N/A,TRUE,"general";"via2",#N/A,TRUE,"general";"via3",#N/A,TRUE,"general"}</definedName>
    <definedName name="__hfh7" localSheetId="17" hidden="1">{"via1",#N/A,TRUE,"general";"via2",#N/A,TRUE,"general";"via3",#N/A,TRUE,"general"}</definedName>
    <definedName name="__hfh7" localSheetId="25" hidden="1">{"via1",#N/A,TRUE,"general";"via2",#N/A,TRUE,"general";"via3",#N/A,TRUE,"general"}</definedName>
    <definedName name="__hfh7" localSheetId="49" hidden="1">{"via1",#N/A,TRUE,"general";"via2",#N/A,TRUE,"general";"via3",#N/A,TRUE,"general"}</definedName>
    <definedName name="__hfh7" localSheetId="34" hidden="1">{"via1",#N/A,TRUE,"general";"via2",#N/A,TRUE,"general";"via3",#N/A,TRUE,"general"}</definedName>
    <definedName name="__hfh7" localSheetId="12" hidden="1">{"via1",#N/A,TRUE,"general";"via2",#N/A,TRUE,"general";"via3",#N/A,TRUE,"general"}</definedName>
    <definedName name="__hfh7" localSheetId="13" hidden="1">{"via1",#N/A,TRUE,"general";"via2",#N/A,TRUE,"general";"via3",#N/A,TRUE,"general"}</definedName>
    <definedName name="__hfh7" localSheetId="14" hidden="1">{"via1",#N/A,TRUE,"general";"via2",#N/A,TRUE,"general";"via3",#N/A,TRUE,"general"}</definedName>
    <definedName name="__hfh7" localSheetId="5" hidden="1">{"via1",#N/A,TRUE,"general";"via2",#N/A,TRUE,"general";"via3",#N/A,TRUE,"general"}</definedName>
    <definedName name="__hfh7" localSheetId="6" hidden="1">{"via1",#N/A,TRUE,"general";"via2",#N/A,TRUE,"general";"via3",#N/A,TRUE,"general"}</definedName>
    <definedName name="__hfh7" localSheetId="7" hidden="1">{"via1",#N/A,TRUE,"general";"via2",#N/A,TRUE,"general";"via3",#N/A,TRUE,"general"}</definedName>
    <definedName name="__hfh7" localSheetId="8" hidden="1">{"via1",#N/A,TRUE,"general";"via2",#N/A,TRUE,"general";"via3",#N/A,TRUE,"general"}</definedName>
    <definedName name="__hfh7" localSheetId="31" hidden="1">{"via1",#N/A,TRUE,"general";"via2",#N/A,TRUE,"general";"via3",#N/A,TRUE,"general"}</definedName>
    <definedName name="__hfh7" localSheetId="30" hidden="1">{"via1",#N/A,TRUE,"general";"via2",#N/A,TRUE,"general";"via3",#N/A,TRUE,"general"}</definedName>
    <definedName name="__hfh7" localSheetId="15" hidden="1">{"via1",#N/A,TRUE,"general";"via2",#N/A,TRUE,"general";"via3",#N/A,TRUE,"general"}</definedName>
    <definedName name="__hfh7" hidden="1">{"via1",#N/A,TRUE,"general";"via2",#N/A,TRUE,"general";"via3",#N/A,TRUE,"general"}</definedName>
    <definedName name="__i4" localSheetId="32" hidden="1">{"via1",#N/A,TRUE,"general";"via2",#N/A,TRUE,"general";"via3",#N/A,TRUE,"general"}</definedName>
    <definedName name="__i4" localSheetId="3" hidden="1">{"via1",#N/A,TRUE,"general";"via2",#N/A,TRUE,"general";"via3",#N/A,TRUE,"general"}</definedName>
    <definedName name="__i4" localSheetId="26" hidden="1">{"via1",#N/A,TRUE,"general";"via2",#N/A,TRUE,"general";"via3",#N/A,TRUE,"general"}</definedName>
    <definedName name="__i4" localSheetId="24" hidden="1">{"via1",#N/A,TRUE,"general";"via2",#N/A,TRUE,"general";"via3",#N/A,TRUE,"general"}</definedName>
    <definedName name="__i4" localSheetId="10" hidden="1">{"via1",#N/A,TRUE,"general";"via2",#N/A,TRUE,"general";"via3",#N/A,TRUE,"general"}</definedName>
    <definedName name="__i4" localSheetId="4" hidden="1">{"via1",#N/A,TRUE,"general";"via2",#N/A,TRUE,"general";"via3",#N/A,TRUE,"general"}</definedName>
    <definedName name="__i4" localSheetId="38" hidden="1">{"via1",#N/A,TRUE,"general";"via2",#N/A,TRUE,"general";"via3",#N/A,TRUE,"general"}</definedName>
    <definedName name="__i4" localSheetId="37" hidden="1">{"via1",#N/A,TRUE,"general";"via2",#N/A,TRUE,"general";"via3",#N/A,TRUE,"general"}</definedName>
    <definedName name="__i4" localSheetId="23" hidden="1">{"via1",#N/A,TRUE,"general";"via2",#N/A,TRUE,"general";"via3",#N/A,TRUE,"general"}</definedName>
    <definedName name="__i4" localSheetId="16" hidden="1">{"via1",#N/A,TRUE,"general";"via2",#N/A,TRUE,"general";"via3",#N/A,TRUE,"general"}</definedName>
    <definedName name="__i4" localSheetId="27" hidden="1">{"via1",#N/A,TRUE,"general";"via2",#N/A,TRUE,"general";"via3",#N/A,TRUE,"general"}</definedName>
    <definedName name="__i4" localSheetId="18" hidden="1">{"via1",#N/A,TRUE,"general";"via2",#N/A,TRUE,"general";"via3",#N/A,TRUE,"general"}</definedName>
    <definedName name="__i4" localSheetId="17" hidden="1">{"via1",#N/A,TRUE,"general";"via2",#N/A,TRUE,"general";"via3",#N/A,TRUE,"general"}</definedName>
    <definedName name="__i4" localSheetId="25" hidden="1">{"via1",#N/A,TRUE,"general";"via2",#N/A,TRUE,"general";"via3",#N/A,TRUE,"general"}</definedName>
    <definedName name="__i4" localSheetId="49" hidden="1">{"via1",#N/A,TRUE,"general";"via2",#N/A,TRUE,"general";"via3",#N/A,TRUE,"general"}</definedName>
    <definedName name="__i4" localSheetId="34" hidden="1">{"via1",#N/A,TRUE,"general";"via2",#N/A,TRUE,"general";"via3",#N/A,TRUE,"general"}</definedName>
    <definedName name="__i4" localSheetId="12" hidden="1">{"via1",#N/A,TRUE,"general";"via2",#N/A,TRUE,"general";"via3",#N/A,TRUE,"general"}</definedName>
    <definedName name="__i4" localSheetId="13" hidden="1">{"via1",#N/A,TRUE,"general";"via2",#N/A,TRUE,"general";"via3",#N/A,TRUE,"general"}</definedName>
    <definedName name="__i4" localSheetId="14" hidden="1">{"via1",#N/A,TRUE,"general";"via2",#N/A,TRUE,"general";"via3",#N/A,TRUE,"general"}</definedName>
    <definedName name="__i4" localSheetId="5" hidden="1">{"via1",#N/A,TRUE,"general";"via2",#N/A,TRUE,"general";"via3",#N/A,TRUE,"general"}</definedName>
    <definedName name="__i4" localSheetId="6" hidden="1">{"via1",#N/A,TRUE,"general";"via2",#N/A,TRUE,"general";"via3",#N/A,TRUE,"general"}</definedName>
    <definedName name="__i4" localSheetId="7" hidden="1">{"via1",#N/A,TRUE,"general";"via2",#N/A,TRUE,"general";"via3",#N/A,TRUE,"general"}</definedName>
    <definedName name="__i4" localSheetId="8" hidden="1">{"via1",#N/A,TRUE,"general";"via2",#N/A,TRUE,"general";"via3",#N/A,TRUE,"general"}</definedName>
    <definedName name="__i4" localSheetId="31" hidden="1">{"via1",#N/A,TRUE,"general";"via2",#N/A,TRUE,"general";"via3",#N/A,TRUE,"general"}</definedName>
    <definedName name="__i4" localSheetId="30" hidden="1">{"via1",#N/A,TRUE,"general";"via2",#N/A,TRUE,"general";"via3",#N/A,TRUE,"general"}</definedName>
    <definedName name="__i4" localSheetId="15" hidden="1">{"via1",#N/A,TRUE,"general";"via2",#N/A,TRUE,"general";"via3",#N/A,TRUE,"general"}</definedName>
    <definedName name="__i4" hidden="1">{"via1",#N/A,TRUE,"general";"via2",#N/A,TRUE,"general";"via3",#N/A,TRUE,"general"}</definedName>
    <definedName name="__i5" localSheetId="32" hidden="1">{"TAB1",#N/A,TRUE,"GENERAL";"TAB2",#N/A,TRUE,"GENERAL";"TAB3",#N/A,TRUE,"GENERAL";"TAB4",#N/A,TRUE,"GENERAL";"TAB5",#N/A,TRUE,"GENERAL"}</definedName>
    <definedName name="__i5" localSheetId="3" hidden="1">{"TAB1",#N/A,TRUE,"GENERAL";"TAB2",#N/A,TRUE,"GENERAL";"TAB3",#N/A,TRUE,"GENERAL";"TAB4",#N/A,TRUE,"GENERAL";"TAB5",#N/A,TRUE,"GENERAL"}</definedName>
    <definedName name="__i5" localSheetId="26" hidden="1">{"TAB1",#N/A,TRUE,"GENERAL";"TAB2",#N/A,TRUE,"GENERAL";"TAB3",#N/A,TRUE,"GENERAL";"TAB4",#N/A,TRUE,"GENERAL";"TAB5",#N/A,TRUE,"GENERAL"}</definedName>
    <definedName name="__i5" localSheetId="24" hidden="1">{"TAB1",#N/A,TRUE,"GENERAL";"TAB2",#N/A,TRUE,"GENERAL";"TAB3",#N/A,TRUE,"GENERAL";"TAB4",#N/A,TRUE,"GENERAL";"TAB5",#N/A,TRUE,"GENERAL"}</definedName>
    <definedName name="__i5" localSheetId="10" hidden="1">{"TAB1",#N/A,TRUE,"GENERAL";"TAB2",#N/A,TRUE,"GENERAL";"TAB3",#N/A,TRUE,"GENERAL";"TAB4",#N/A,TRUE,"GENERAL";"TAB5",#N/A,TRUE,"GENERAL"}</definedName>
    <definedName name="__i5" localSheetId="4" hidden="1">{"TAB1",#N/A,TRUE,"GENERAL";"TAB2",#N/A,TRUE,"GENERAL";"TAB3",#N/A,TRUE,"GENERAL";"TAB4",#N/A,TRUE,"GENERAL";"TAB5",#N/A,TRUE,"GENERAL"}</definedName>
    <definedName name="__i5" localSheetId="38" hidden="1">{"TAB1",#N/A,TRUE,"GENERAL";"TAB2",#N/A,TRUE,"GENERAL";"TAB3",#N/A,TRUE,"GENERAL";"TAB4",#N/A,TRUE,"GENERAL";"TAB5",#N/A,TRUE,"GENERAL"}</definedName>
    <definedName name="__i5" localSheetId="37" hidden="1">{"TAB1",#N/A,TRUE,"GENERAL";"TAB2",#N/A,TRUE,"GENERAL";"TAB3",#N/A,TRUE,"GENERAL";"TAB4",#N/A,TRUE,"GENERAL";"TAB5",#N/A,TRUE,"GENERAL"}</definedName>
    <definedName name="__i5" localSheetId="23" hidden="1">{"TAB1",#N/A,TRUE,"GENERAL";"TAB2",#N/A,TRUE,"GENERAL";"TAB3",#N/A,TRUE,"GENERAL";"TAB4",#N/A,TRUE,"GENERAL";"TAB5",#N/A,TRUE,"GENERAL"}</definedName>
    <definedName name="__i5" localSheetId="16" hidden="1">{"TAB1",#N/A,TRUE,"GENERAL";"TAB2",#N/A,TRUE,"GENERAL";"TAB3",#N/A,TRUE,"GENERAL";"TAB4",#N/A,TRUE,"GENERAL";"TAB5",#N/A,TRUE,"GENERAL"}</definedName>
    <definedName name="__i5" localSheetId="27" hidden="1">{"TAB1",#N/A,TRUE,"GENERAL";"TAB2",#N/A,TRUE,"GENERAL";"TAB3",#N/A,TRUE,"GENERAL";"TAB4",#N/A,TRUE,"GENERAL";"TAB5",#N/A,TRUE,"GENERAL"}</definedName>
    <definedName name="__i5" localSheetId="18" hidden="1">{"TAB1",#N/A,TRUE,"GENERAL";"TAB2",#N/A,TRUE,"GENERAL";"TAB3",#N/A,TRUE,"GENERAL";"TAB4",#N/A,TRUE,"GENERAL";"TAB5",#N/A,TRUE,"GENERAL"}</definedName>
    <definedName name="__i5" localSheetId="17" hidden="1">{"TAB1",#N/A,TRUE,"GENERAL";"TAB2",#N/A,TRUE,"GENERAL";"TAB3",#N/A,TRUE,"GENERAL";"TAB4",#N/A,TRUE,"GENERAL";"TAB5",#N/A,TRUE,"GENERAL"}</definedName>
    <definedName name="__i5" localSheetId="25" hidden="1">{"TAB1",#N/A,TRUE,"GENERAL";"TAB2",#N/A,TRUE,"GENERAL";"TAB3",#N/A,TRUE,"GENERAL";"TAB4",#N/A,TRUE,"GENERAL";"TAB5",#N/A,TRUE,"GENERAL"}</definedName>
    <definedName name="__i5" localSheetId="49" hidden="1">{"TAB1",#N/A,TRUE,"GENERAL";"TAB2",#N/A,TRUE,"GENERAL";"TAB3",#N/A,TRUE,"GENERAL";"TAB4",#N/A,TRUE,"GENERAL";"TAB5",#N/A,TRUE,"GENERAL"}</definedName>
    <definedName name="__i5" localSheetId="34" hidden="1">{"TAB1",#N/A,TRUE,"GENERAL";"TAB2",#N/A,TRUE,"GENERAL";"TAB3",#N/A,TRUE,"GENERAL";"TAB4",#N/A,TRUE,"GENERAL";"TAB5",#N/A,TRUE,"GENERAL"}</definedName>
    <definedName name="__i5" localSheetId="12" hidden="1">{"TAB1",#N/A,TRUE,"GENERAL";"TAB2",#N/A,TRUE,"GENERAL";"TAB3",#N/A,TRUE,"GENERAL";"TAB4",#N/A,TRUE,"GENERAL";"TAB5",#N/A,TRUE,"GENERAL"}</definedName>
    <definedName name="__i5" localSheetId="13" hidden="1">{"TAB1",#N/A,TRUE,"GENERAL";"TAB2",#N/A,TRUE,"GENERAL";"TAB3",#N/A,TRUE,"GENERAL";"TAB4",#N/A,TRUE,"GENERAL";"TAB5",#N/A,TRUE,"GENERAL"}</definedName>
    <definedName name="__i5" localSheetId="14" hidden="1">{"TAB1",#N/A,TRUE,"GENERAL";"TAB2",#N/A,TRUE,"GENERAL";"TAB3",#N/A,TRUE,"GENERAL";"TAB4",#N/A,TRUE,"GENERAL";"TAB5",#N/A,TRUE,"GENERAL"}</definedName>
    <definedName name="__i5" localSheetId="5" hidden="1">{"TAB1",#N/A,TRUE,"GENERAL";"TAB2",#N/A,TRUE,"GENERAL";"TAB3",#N/A,TRUE,"GENERAL";"TAB4",#N/A,TRUE,"GENERAL";"TAB5",#N/A,TRUE,"GENERAL"}</definedName>
    <definedName name="__i5" localSheetId="6" hidden="1">{"TAB1",#N/A,TRUE,"GENERAL";"TAB2",#N/A,TRUE,"GENERAL";"TAB3",#N/A,TRUE,"GENERAL";"TAB4",#N/A,TRUE,"GENERAL";"TAB5",#N/A,TRUE,"GENERAL"}</definedName>
    <definedName name="__i5" localSheetId="7" hidden="1">{"TAB1",#N/A,TRUE,"GENERAL";"TAB2",#N/A,TRUE,"GENERAL";"TAB3",#N/A,TRUE,"GENERAL";"TAB4",#N/A,TRUE,"GENERAL";"TAB5",#N/A,TRUE,"GENERAL"}</definedName>
    <definedName name="__i5" localSheetId="8" hidden="1">{"TAB1",#N/A,TRUE,"GENERAL";"TAB2",#N/A,TRUE,"GENERAL";"TAB3",#N/A,TRUE,"GENERAL";"TAB4",#N/A,TRUE,"GENERAL";"TAB5",#N/A,TRUE,"GENERAL"}</definedName>
    <definedName name="__i5" localSheetId="31" hidden="1">{"TAB1",#N/A,TRUE,"GENERAL";"TAB2",#N/A,TRUE,"GENERAL";"TAB3",#N/A,TRUE,"GENERAL";"TAB4",#N/A,TRUE,"GENERAL";"TAB5",#N/A,TRUE,"GENERAL"}</definedName>
    <definedName name="__i5" localSheetId="30" hidden="1">{"TAB1",#N/A,TRUE,"GENERAL";"TAB2",#N/A,TRUE,"GENERAL";"TAB3",#N/A,TRUE,"GENERAL";"TAB4",#N/A,TRUE,"GENERAL";"TAB5",#N/A,TRUE,"GENERAL"}</definedName>
    <definedName name="__i5" localSheetId="15" hidden="1">{"TAB1",#N/A,TRUE,"GENERAL";"TAB2",#N/A,TRUE,"GENERAL";"TAB3",#N/A,TRUE,"GENERAL";"TAB4",#N/A,TRUE,"GENERAL";"TAB5",#N/A,TRUE,"GENERAL"}</definedName>
    <definedName name="__i5" hidden="1">{"TAB1",#N/A,TRUE,"GENERAL";"TAB2",#N/A,TRUE,"GENERAL";"TAB3",#N/A,TRUE,"GENERAL";"TAB4",#N/A,TRUE,"GENERAL";"TAB5",#N/A,TRUE,"GENERAL"}</definedName>
    <definedName name="__i6" localSheetId="32" hidden="1">{"TAB1",#N/A,TRUE,"GENERAL";"TAB2",#N/A,TRUE,"GENERAL";"TAB3",#N/A,TRUE,"GENERAL";"TAB4",#N/A,TRUE,"GENERAL";"TAB5",#N/A,TRUE,"GENERAL"}</definedName>
    <definedName name="__i6" localSheetId="3" hidden="1">{"TAB1",#N/A,TRUE,"GENERAL";"TAB2",#N/A,TRUE,"GENERAL";"TAB3",#N/A,TRUE,"GENERAL";"TAB4",#N/A,TRUE,"GENERAL";"TAB5",#N/A,TRUE,"GENERAL"}</definedName>
    <definedName name="__i6" localSheetId="26" hidden="1">{"TAB1",#N/A,TRUE,"GENERAL";"TAB2",#N/A,TRUE,"GENERAL";"TAB3",#N/A,TRUE,"GENERAL";"TAB4",#N/A,TRUE,"GENERAL";"TAB5",#N/A,TRUE,"GENERAL"}</definedName>
    <definedName name="__i6" localSheetId="24" hidden="1">{"TAB1",#N/A,TRUE,"GENERAL";"TAB2",#N/A,TRUE,"GENERAL";"TAB3",#N/A,TRUE,"GENERAL";"TAB4",#N/A,TRUE,"GENERAL";"TAB5",#N/A,TRUE,"GENERAL"}</definedName>
    <definedName name="__i6" localSheetId="10" hidden="1">{"TAB1",#N/A,TRUE,"GENERAL";"TAB2",#N/A,TRUE,"GENERAL";"TAB3",#N/A,TRUE,"GENERAL";"TAB4",#N/A,TRUE,"GENERAL";"TAB5",#N/A,TRUE,"GENERAL"}</definedName>
    <definedName name="__i6" localSheetId="4" hidden="1">{"TAB1",#N/A,TRUE,"GENERAL";"TAB2",#N/A,TRUE,"GENERAL";"TAB3",#N/A,TRUE,"GENERAL";"TAB4",#N/A,TRUE,"GENERAL";"TAB5",#N/A,TRUE,"GENERAL"}</definedName>
    <definedName name="__i6" localSheetId="38" hidden="1">{"TAB1",#N/A,TRUE,"GENERAL";"TAB2",#N/A,TRUE,"GENERAL";"TAB3",#N/A,TRUE,"GENERAL";"TAB4",#N/A,TRUE,"GENERAL";"TAB5",#N/A,TRUE,"GENERAL"}</definedName>
    <definedName name="__i6" localSheetId="37" hidden="1">{"TAB1",#N/A,TRUE,"GENERAL";"TAB2",#N/A,TRUE,"GENERAL";"TAB3",#N/A,TRUE,"GENERAL";"TAB4",#N/A,TRUE,"GENERAL";"TAB5",#N/A,TRUE,"GENERAL"}</definedName>
    <definedName name="__i6" localSheetId="23" hidden="1">{"TAB1",#N/A,TRUE,"GENERAL";"TAB2",#N/A,TRUE,"GENERAL";"TAB3",#N/A,TRUE,"GENERAL";"TAB4",#N/A,TRUE,"GENERAL";"TAB5",#N/A,TRUE,"GENERAL"}</definedName>
    <definedName name="__i6" localSheetId="16" hidden="1">{"TAB1",#N/A,TRUE,"GENERAL";"TAB2",#N/A,TRUE,"GENERAL";"TAB3",#N/A,TRUE,"GENERAL";"TAB4",#N/A,TRUE,"GENERAL";"TAB5",#N/A,TRUE,"GENERAL"}</definedName>
    <definedName name="__i6" localSheetId="27" hidden="1">{"TAB1",#N/A,TRUE,"GENERAL";"TAB2",#N/A,TRUE,"GENERAL";"TAB3",#N/A,TRUE,"GENERAL";"TAB4",#N/A,TRUE,"GENERAL";"TAB5",#N/A,TRUE,"GENERAL"}</definedName>
    <definedName name="__i6" localSheetId="18" hidden="1">{"TAB1",#N/A,TRUE,"GENERAL";"TAB2",#N/A,TRUE,"GENERAL";"TAB3",#N/A,TRUE,"GENERAL";"TAB4",#N/A,TRUE,"GENERAL";"TAB5",#N/A,TRUE,"GENERAL"}</definedName>
    <definedName name="__i6" localSheetId="17" hidden="1">{"TAB1",#N/A,TRUE,"GENERAL";"TAB2",#N/A,TRUE,"GENERAL";"TAB3",#N/A,TRUE,"GENERAL";"TAB4",#N/A,TRUE,"GENERAL";"TAB5",#N/A,TRUE,"GENERAL"}</definedName>
    <definedName name="__i6" localSheetId="25" hidden="1">{"TAB1",#N/A,TRUE,"GENERAL";"TAB2",#N/A,TRUE,"GENERAL";"TAB3",#N/A,TRUE,"GENERAL";"TAB4",#N/A,TRUE,"GENERAL";"TAB5",#N/A,TRUE,"GENERAL"}</definedName>
    <definedName name="__i6" localSheetId="49" hidden="1">{"TAB1",#N/A,TRUE,"GENERAL";"TAB2",#N/A,TRUE,"GENERAL";"TAB3",#N/A,TRUE,"GENERAL";"TAB4",#N/A,TRUE,"GENERAL";"TAB5",#N/A,TRUE,"GENERAL"}</definedName>
    <definedName name="__i6" localSheetId="34" hidden="1">{"TAB1",#N/A,TRUE,"GENERAL";"TAB2",#N/A,TRUE,"GENERAL";"TAB3",#N/A,TRUE,"GENERAL";"TAB4",#N/A,TRUE,"GENERAL";"TAB5",#N/A,TRUE,"GENERAL"}</definedName>
    <definedName name="__i6" localSheetId="12" hidden="1">{"TAB1",#N/A,TRUE,"GENERAL";"TAB2",#N/A,TRUE,"GENERAL";"TAB3",#N/A,TRUE,"GENERAL";"TAB4",#N/A,TRUE,"GENERAL";"TAB5",#N/A,TRUE,"GENERAL"}</definedName>
    <definedName name="__i6" localSheetId="13" hidden="1">{"TAB1",#N/A,TRUE,"GENERAL";"TAB2",#N/A,TRUE,"GENERAL";"TAB3",#N/A,TRUE,"GENERAL";"TAB4",#N/A,TRUE,"GENERAL";"TAB5",#N/A,TRUE,"GENERAL"}</definedName>
    <definedName name="__i6" localSheetId="14" hidden="1">{"TAB1",#N/A,TRUE,"GENERAL";"TAB2",#N/A,TRUE,"GENERAL";"TAB3",#N/A,TRUE,"GENERAL";"TAB4",#N/A,TRUE,"GENERAL";"TAB5",#N/A,TRUE,"GENERAL"}</definedName>
    <definedName name="__i6" localSheetId="5" hidden="1">{"TAB1",#N/A,TRUE,"GENERAL";"TAB2",#N/A,TRUE,"GENERAL";"TAB3",#N/A,TRUE,"GENERAL";"TAB4",#N/A,TRUE,"GENERAL";"TAB5",#N/A,TRUE,"GENERAL"}</definedName>
    <definedName name="__i6" localSheetId="6" hidden="1">{"TAB1",#N/A,TRUE,"GENERAL";"TAB2",#N/A,TRUE,"GENERAL";"TAB3",#N/A,TRUE,"GENERAL";"TAB4",#N/A,TRUE,"GENERAL";"TAB5",#N/A,TRUE,"GENERAL"}</definedName>
    <definedName name="__i6" localSheetId="7" hidden="1">{"TAB1",#N/A,TRUE,"GENERAL";"TAB2",#N/A,TRUE,"GENERAL";"TAB3",#N/A,TRUE,"GENERAL";"TAB4",#N/A,TRUE,"GENERAL";"TAB5",#N/A,TRUE,"GENERAL"}</definedName>
    <definedName name="__i6" localSheetId="8" hidden="1">{"TAB1",#N/A,TRUE,"GENERAL";"TAB2",#N/A,TRUE,"GENERAL";"TAB3",#N/A,TRUE,"GENERAL";"TAB4",#N/A,TRUE,"GENERAL";"TAB5",#N/A,TRUE,"GENERAL"}</definedName>
    <definedName name="__i6" localSheetId="31" hidden="1">{"TAB1",#N/A,TRUE,"GENERAL";"TAB2",#N/A,TRUE,"GENERAL";"TAB3",#N/A,TRUE,"GENERAL";"TAB4",#N/A,TRUE,"GENERAL";"TAB5",#N/A,TRUE,"GENERAL"}</definedName>
    <definedName name="__i6" localSheetId="30" hidden="1">{"TAB1",#N/A,TRUE,"GENERAL";"TAB2",#N/A,TRUE,"GENERAL";"TAB3",#N/A,TRUE,"GENERAL";"TAB4",#N/A,TRUE,"GENERAL";"TAB5",#N/A,TRUE,"GENERAL"}</definedName>
    <definedName name="__i6" localSheetId="15" hidden="1">{"TAB1",#N/A,TRUE,"GENERAL";"TAB2",#N/A,TRUE,"GENERAL";"TAB3",#N/A,TRUE,"GENERAL";"TAB4",#N/A,TRUE,"GENERAL";"TAB5",#N/A,TRUE,"GENERAL"}</definedName>
    <definedName name="__i6" hidden="1">{"TAB1",#N/A,TRUE,"GENERAL";"TAB2",#N/A,TRUE,"GENERAL";"TAB3",#N/A,TRUE,"GENERAL";"TAB4",#N/A,TRUE,"GENERAL";"TAB5",#N/A,TRUE,"GENERAL"}</definedName>
    <definedName name="__i7" localSheetId="32" hidden="1">{"via1",#N/A,TRUE,"general";"via2",#N/A,TRUE,"general";"via3",#N/A,TRUE,"general"}</definedName>
    <definedName name="__i7" localSheetId="3" hidden="1">{"via1",#N/A,TRUE,"general";"via2",#N/A,TRUE,"general";"via3",#N/A,TRUE,"general"}</definedName>
    <definedName name="__i7" localSheetId="26" hidden="1">{"via1",#N/A,TRUE,"general";"via2",#N/A,TRUE,"general";"via3",#N/A,TRUE,"general"}</definedName>
    <definedName name="__i7" localSheetId="24" hidden="1">{"via1",#N/A,TRUE,"general";"via2",#N/A,TRUE,"general";"via3",#N/A,TRUE,"general"}</definedName>
    <definedName name="__i7" localSheetId="10" hidden="1">{"via1",#N/A,TRUE,"general";"via2",#N/A,TRUE,"general";"via3",#N/A,TRUE,"general"}</definedName>
    <definedName name="__i7" localSheetId="4" hidden="1">{"via1",#N/A,TRUE,"general";"via2",#N/A,TRUE,"general";"via3",#N/A,TRUE,"general"}</definedName>
    <definedName name="__i7" localSheetId="38" hidden="1">{"via1",#N/A,TRUE,"general";"via2",#N/A,TRUE,"general";"via3",#N/A,TRUE,"general"}</definedName>
    <definedName name="__i7" localSheetId="37" hidden="1">{"via1",#N/A,TRUE,"general";"via2",#N/A,TRUE,"general";"via3",#N/A,TRUE,"general"}</definedName>
    <definedName name="__i7" localSheetId="23" hidden="1">{"via1",#N/A,TRUE,"general";"via2",#N/A,TRUE,"general";"via3",#N/A,TRUE,"general"}</definedName>
    <definedName name="__i7" localSheetId="16" hidden="1">{"via1",#N/A,TRUE,"general";"via2",#N/A,TRUE,"general";"via3",#N/A,TRUE,"general"}</definedName>
    <definedName name="__i7" localSheetId="27" hidden="1">{"via1",#N/A,TRUE,"general";"via2",#N/A,TRUE,"general";"via3",#N/A,TRUE,"general"}</definedName>
    <definedName name="__i7" localSheetId="18" hidden="1">{"via1",#N/A,TRUE,"general";"via2",#N/A,TRUE,"general";"via3",#N/A,TRUE,"general"}</definedName>
    <definedName name="__i7" localSheetId="17" hidden="1">{"via1",#N/A,TRUE,"general";"via2",#N/A,TRUE,"general";"via3",#N/A,TRUE,"general"}</definedName>
    <definedName name="__i7" localSheetId="25" hidden="1">{"via1",#N/A,TRUE,"general";"via2",#N/A,TRUE,"general";"via3",#N/A,TRUE,"general"}</definedName>
    <definedName name="__i7" localSheetId="49" hidden="1">{"via1",#N/A,TRUE,"general";"via2",#N/A,TRUE,"general";"via3",#N/A,TRUE,"general"}</definedName>
    <definedName name="__i7" localSheetId="34" hidden="1">{"via1",#N/A,TRUE,"general";"via2",#N/A,TRUE,"general";"via3",#N/A,TRUE,"general"}</definedName>
    <definedName name="__i7" localSheetId="12" hidden="1">{"via1",#N/A,TRUE,"general";"via2",#N/A,TRUE,"general";"via3",#N/A,TRUE,"general"}</definedName>
    <definedName name="__i7" localSheetId="13" hidden="1">{"via1",#N/A,TRUE,"general";"via2",#N/A,TRUE,"general";"via3",#N/A,TRUE,"general"}</definedName>
    <definedName name="__i7" localSheetId="14" hidden="1">{"via1",#N/A,TRUE,"general";"via2",#N/A,TRUE,"general";"via3",#N/A,TRUE,"general"}</definedName>
    <definedName name="__i7" localSheetId="5" hidden="1">{"via1",#N/A,TRUE,"general";"via2",#N/A,TRUE,"general";"via3",#N/A,TRUE,"general"}</definedName>
    <definedName name="__i7" localSheetId="6" hidden="1">{"via1",#N/A,TRUE,"general";"via2",#N/A,TRUE,"general";"via3",#N/A,TRUE,"general"}</definedName>
    <definedName name="__i7" localSheetId="7" hidden="1">{"via1",#N/A,TRUE,"general";"via2",#N/A,TRUE,"general";"via3",#N/A,TRUE,"general"}</definedName>
    <definedName name="__i7" localSheetId="8" hidden="1">{"via1",#N/A,TRUE,"general";"via2",#N/A,TRUE,"general";"via3",#N/A,TRUE,"general"}</definedName>
    <definedName name="__i7" localSheetId="31" hidden="1">{"via1",#N/A,TRUE,"general";"via2",#N/A,TRUE,"general";"via3",#N/A,TRUE,"general"}</definedName>
    <definedName name="__i7" localSheetId="30" hidden="1">{"via1",#N/A,TRUE,"general";"via2",#N/A,TRUE,"general";"via3",#N/A,TRUE,"general"}</definedName>
    <definedName name="__i7" localSheetId="15" hidden="1">{"via1",#N/A,TRUE,"general";"via2",#N/A,TRUE,"general";"via3",#N/A,TRUE,"general"}</definedName>
    <definedName name="__i7" hidden="1">{"via1",#N/A,TRUE,"general";"via2",#N/A,TRUE,"general";"via3",#N/A,TRUE,"general"}</definedName>
    <definedName name="__i77" localSheetId="32" hidden="1">{"TAB1",#N/A,TRUE,"GENERAL";"TAB2",#N/A,TRUE,"GENERAL";"TAB3",#N/A,TRUE,"GENERAL";"TAB4",#N/A,TRUE,"GENERAL";"TAB5",#N/A,TRUE,"GENERAL"}</definedName>
    <definedName name="__i77" localSheetId="3" hidden="1">{"TAB1",#N/A,TRUE,"GENERAL";"TAB2",#N/A,TRUE,"GENERAL";"TAB3",#N/A,TRUE,"GENERAL";"TAB4",#N/A,TRUE,"GENERAL";"TAB5",#N/A,TRUE,"GENERAL"}</definedName>
    <definedName name="__i77" localSheetId="26" hidden="1">{"TAB1",#N/A,TRUE,"GENERAL";"TAB2",#N/A,TRUE,"GENERAL";"TAB3",#N/A,TRUE,"GENERAL";"TAB4",#N/A,TRUE,"GENERAL";"TAB5",#N/A,TRUE,"GENERAL"}</definedName>
    <definedName name="__i77" localSheetId="24" hidden="1">{"TAB1",#N/A,TRUE,"GENERAL";"TAB2",#N/A,TRUE,"GENERAL";"TAB3",#N/A,TRUE,"GENERAL";"TAB4",#N/A,TRUE,"GENERAL";"TAB5",#N/A,TRUE,"GENERAL"}</definedName>
    <definedName name="__i77" localSheetId="10" hidden="1">{"TAB1",#N/A,TRUE,"GENERAL";"TAB2",#N/A,TRUE,"GENERAL";"TAB3",#N/A,TRUE,"GENERAL";"TAB4",#N/A,TRUE,"GENERAL";"TAB5",#N/A,TRUE,"GENERAL"}</definedName>
    <definedName name="__i77" localSheetId="4" hidden="1">{"TAB1",#N/A,TRUE,"GENERAL";"TAB2",#N/A,TRUE,"GENERAL";"TAB3",#N/A,TRUE,"GENERAL";"TAB4",#N/A,TRUE,"GENERAL";"TAB5",#N/A,TRUE,"GENERAL"}</definedName>
    <definedName name="__i77" localSheetId="38" hidden="1">{"TAB1",#N/A,TRUE,"GENERAL";"TAB2",#N/A,TRUE,"GENERAL";"TAB3",#N/A,TRUE,"GENERAL";"TAB4",#N/A,TRUE,"GENERAL";"TAB5",#N/A,TRUE,"GENERAL"}</definedName>
    <definedName name="__i77" localSheetId="37" hidden="1">{"TAB1",#N/A,TRUE,"GENERAL";"TAB2",#N/A,TRUE,"GENERAL";"TAB3",#N/A,TRUE,"GENERAL";"TAB4",#N/A,TRUE,"GENERAL";"TAB5",#N/A,TRUE,"GENERAL"}</definedName>
    <definedName name="__i77" localSheetId="23" hidden="1">{"TAB1",#N/A,TRUE,"GENERAL";"TAB2",#N/A,TRUE,"GENERAL";"TAB3",#N/A,TRUE,"GENERAL";"TAB4",#N/A,TRUE,"GENERAL";"TAB5",#N/A,TRUE,"GENERAL"}</definedName>
    <definedName name="__i77" localSheetId="16" hidden="1">{"TAB1",#N/A,TRUE,"GENERAL";"TAB2",#N/A,TRUE,"GENERAL";"TAB3",#N/A,TRUE,"GENERAL";"TAB4",#N/A,TRUE,"GENERAL";"TAB5",#N/A,TRUE,"GENERAL"}</definedName>
    <definedName name="__i77" localSheetId="27" hidden="1">{"TAB1",#N/A,TRUE,"GENERAL";"TAB2",#N/A,TRUE,"GENERAL";"TAB3",#N/A,TRUE,"GENERAL";"TAB4",#N/A,TRUE,"GENERAL";"TAB5",#N/A,TRUE,"GENERAL"}</definedName>
    <definedName name="__i77" localSheetId="18" hidden="1">{"TAB1",#N/A,TRUE,"GENERAL";"TAB2",#N/A,TRUE,"GENERAL";"TAB3",#N/A,TRUE,"GENERAL";"TAB4",#N/A,TRUE,"GENERAL";"TAB5",#N/A,TRUE,"GENERAL"}</definedName>
    <definedName name="__i77" localSheetId="17" hidden="1">{"TAB1",#N/A,TRUE,"GENERAL";"TAB2",#N/A,TRUE,"GENERAL";"TAB3",#N/A,TRUE,"GENERAL";"TAB4",#N/A,TRUE,"GENERAL";"TAB5",#N/A,TRUE,"GENERAL"}</definedName>
    <definedName name="__i77" localSheetId="25" hidden="1">{"TAB1",#N/A,TRUE,"GENERAL";"TAB2",#N/A,TRUE,"GENERAL";"TAB3",#N/A,TRUE,"GENERAL";"TAB4",#N/A,TRUE,"GENERAL";"TAB5",#N/A,TRUE,"GENERAL"}</definedName>
    <definedName name="__i77" localSheetId="49" hidden="1">{"TAB1",#N/A,TRUE,"GENERAL";"TAB2",#N/A,TRUE,"GENERAL";"TAB3",#N/A,TRUE,"GENERAL";"TAB4",#N/A,TRUE,"GENERAL";"TAB5",#N/A,TRUE,"GENERAL"}</definedName>
    <definedName name="__i77" localSheetId="34" hidden="1">{"TAB1",#N/A,TRUE,"GENERAL";"TAB2",#N/A,TRUE,"GENERAL";"TAB3",#N/A,TRUE,"GENERAL";"TAB4",#N/A,TRUE,"GENERAL";"TAB5",#N/A,TRUE,"GENERAL"}</definedName>
    <definedName name="__i77" localSheetId="12" hidden="1">{"TAB1",#N/A,TRUE,"GENERAL";"TAB2",#N/A,TRUE,"GENERAL";"TAB3",#N/A,TRUE,"GENERAL";"TAB4",#N/A,TRUE,"GENERAL";"TAB5",#N/A,TRUE,"GENERAL"}</definedName>
    <definedName name="__i77" localSheetId="13" hidden="1">{"TAB1",#N/A,TRUE,"GENERAL";"TAB2",#N/A,TRUE,"GENERAL";"TAB3",#N/A,TRUE,"GENERAL";"TAB4",#N/A,TRUE,"GENERAL";"TAB5",#N/A,TRUE,"GENERAL"}</definedName>
    <definedName name="__i77" localSheetId="14" hidden="1">{"TAB1",#N/A,TRUE,"GENERAL";"TAB2",#N/A,TRUE,"GENERAL";"TAB3",#N/A,TRUE,"GENERAL";"TAB4",#N/A,TRUE,"GENERAL";"TAB5",#N/A,TRUE,"GENERAL"}</definedName>
    <definedName name="__i77" localSheetId="5" hidden="1">{"TAB1",#N/A,TRUE,"GENERAL";"TAB2",#N/A,TRUE,"GENERAL";"TAB3",#N/A,TRUE,"GENERAL";"TAB4",#N/A,TRUE,"GENERAL";"TAB5",#N/A,TRUE,"GENERAL"}</definedName>
    <definedName name="__i77" localSheetId="6" hidden="1">{"TAB1",#N/A,TRUE,"GENERAL";"TAB2",#N/A,TRUE,"GENERAL";"TAB3",#N/A,TRUE,"GENERAL";"TAB4",#N/A,TRUE,"GENERAL";"TAB5",#N/A,TRUE,"GENERAL"}</definedName>
    <definedName name="__i77" localSheetId="7" hidden="1">{"TAB1",#N/A,TRUE,"GENERAL";"TAB2",#N/A,TRUE,"GENERAL";"TAB3",#N/A,TRUE,"GENERAL";"TAB4",#N/A,TRUE,"GENERAL";"TAB5",#N/A,TRUE,"GENERAL"}</definedName>
    <definedName name="__i77" localSheetId="8" hidden="1">{"TAB1",#N/A,TRUE,"GENERAL";"TAB2",#N/A,TRUE,"GENERAL";"TAB3",#N/A,TRUE,"GENERAL";"TAB4",#N/A,TRUE,"GENERAL";"TAB5",#N/A,TRUE,"GENERAL"}</definedName>
    <definedName name="__i77" localSheetId="31" hidden="1">{"TAB1",#N/A,TRUE,"GENERAL";"TAB2",#N/A,TRUE,"GENERAL";"TAB3",#N/A,TRUE,"GENERAL";"TAB4",#N/A,TRUE,"GENERAL";"TAB5",#N/A,TRUE,"GENERAL"}</definedName>
    <definedName name="__i77" localSheetId="30" hidden="1">{"TAB1",#N/A,TRUE,"GENERAL";"TAB2",#N/A,TRUE,"GENERAL";"TAB3",#N/A,TRUE,"GENERAL";"TAB4",#N/A,TRUE,"GENERAL";"TAB5",#N/A,TRUE,"GENERAL"}</definedName>
    <definedName name="__i77" localSheetId="15" hidden="1">{"TAB1",#N/A,TRUE,"GENERAL";"TAB2",#N/A,TRUE,"GENERAL";"TAB3",#N/A,TRUE,"GENERAL";"TAB4",#N/A,TRUE,"GENERAL";"TAB5",#N/A,TRUE,"GENERAL"}</definedName>
    <definedName name="__i77" hidden="1">{"TAB1",#N/A,TRUE,"GENERAL";"TAB2",#N/A,TRUE,"GENERAL";"TAB3",#N/A,TRUE,"GENERAL";"TAB4",#N/A,TRUE,"GENERAL";"TAB5",#N/A,TRUE,"GENERAL"}</definedName>
    <definedName name="__i8" localSheetId="32" hidden="1">{"via1",#N/A,TRUE,"general";"via2",#N/A,TRUE,"general";"via3",#N/A,TRUE,"general"}</definedName>
    <definedName name="__i8" localSheetId="3" hidden="1">{"via1",#N/A,TRUE,"general";"via2",#N/A,TRUE,"general";"via3",#N/A,TRUE,"general"}</definedName>
    <definedName name="__i8" localSheetId="26" hidden="1">{"via1",#N/A,TRUE,"general";"via2",#N/A,TRUE,"general";"via3",#N/A,TRUE,"general"}</definedName>
    <definedName name="__i8" localSheetId="24" hidden="1">{"via1",#N/A,TRUE,"general";"via2",#N/A,TRUE,"general";"via3",#N/A,TRUE,"general"}</definedName>
    <definedName name="__i8" localSheetId="10" hidden="1">{"via1",#N/A,TRUE,"general";"via2",#N/A,TRUE,"general";"via3",#N/A,TRUE,"general"}</definedName>
    <definedName name="__i8" localSheetId="4" hidden="1">{"via1",#N/A,TRUE,"general";"via2",#N/A,TRUE,"general";"via3",#N/A,TRUE,"general"}</definedName>
    <definedName name="__i8" localSheetId="38" hidden="1">{"via1",#N/A,TRUE,"general";"via2",#N/A,TRUE,"general";"via3",#N/A,TRUE,"general"}</definedName>
    <definedName name="__i8" localSheetId="37" hidden="1">{"via1",#N/A,TRUE,"general";"via2",#N/A,TRUE,"general";"via3",#N/A,TRUE,"general"}</definedName>
    <definedName name="__i8" localSheetId="23" hidden="1">{"via1",#N/A,TRUE,"general";"via2",#N/A,TRUE,"general";"via3",#N/A,TRUE,"general"}</definedName>
    <definedName name="__i8" localSheetId="16" hidden="1">{"via1",#N/A,TRUE,"general";"via2",#N/A,TRUE,"general";"via3",#N/A,TRUE,"general"}</definedName>
    <definedName name="__i8" localSheetId="27" hidden="1">{"via1",#N/A,TRUE,"general";"via2",#N/A,TRUE,"general";"via3",#N/A,TRUE,"general"}</definedName>
    <definedName name="__i8" localSheetId="18" hidden="1">{"via1",#N/A,TRUE,"general";"via2",#N/A,TRUE,"general";"via3",#N/A,TRUE,"general"}</definedName>
    <definedName name="__i8" localSheetId="17" hidden="1">{"via1",#N/A,TRUE,"general";"via2",#N/A,TRUE,"general";"via3",#N/A,TRUE,"general"}</definedName>
    <definedName name="__i8" localSheetId="25" hidden="1">{"via1",#N/A,TRUE,"general";"via2",#N/A,TRUE,"general";"via3",#N/A,TRUE,"general"}</definedName>
    <definedName name="__i8" localSheetId="49" hidden="1">{"via1",#N/A,TRUE,"general";"via2",#N/A,TRUE,"general";"via3",#N/A,TRUE,"general"}</definedName>
    <definedName name="__i8" localSheetId="34" hidden="1">{"via1",#N/A,TRUE,"general";"via2",#N/A,TRUE,"general";"via3",#N/A,TRUE,"general"}</definedName>
    <definedName name="__i8" localSheetId="12" hidden="1">{"via1",#N/A,TRUE,"general";"via2",#N/A,TRUE,"general";"via3",#N/A,TRUE,"general"}</definedName>
    <definedName name="__i8" localSheetId="13" hidden="1">{"via1",#N/A,TRUE,"general";"via2",#N/A,TRUE,"general";"via3",#N/A,TRUE,"general"}</definedName>
    <definedName name="__i8" localSheetId="14" hidden="1">{"via1",#N/A,TRUE,"general";"via2",#N/A,TRUE,"general";"via3",#N/A,TRUE,"general"}</definedName>
    <definedName name="__i8" localSheetId="5" hidden="1">{"via1",#N/A,TRUE,"general";"via2",#N/A,TRUE,"general";"via3",#N/A,TRUE,"general"}</definedName>
    <definedName name="__i8" localSheetId="6" hidden="1">{"via1",#N/A,TRUE,"general";"via2",#N/A,TRUE,"general";"via3",#N/A,TRUE,"general"}</definedName>
    <definedName name="__i8" localSheetId="7" hidden="1">{"via1",#N/A,TRUE,"general";"via2",#N/A,TRUE,"general";"via3",#N/A,TRUE,"general"}</definedName>
    <definedName name="__i8" localSheetId="8" hidden="1">{"via1",#N/A,TRUE,"general";"via2",#N/A,TRUE,"general";"via3",#N/A,TRUE,"general"}</definedName>
    <definedName name="__i8" localSheetId="31" hidden="1">{"via1",#N/A,TRUE,"general";"via2",#N/A,TRUE,"general";"via3",#N/A,TRUE,"general"}</definedName>
    <definedName name="__i8" localSheetId="30" hidden="1">{"via1",#N/A,TRUE,"general";"via2",#N/A,TRUE,"general";"via3",#N/A,TRUE,"general"}</definedName>
    <definedName name="__i8" localSheetId="15" hidden="1">{"via1",#N/A,TRUE,"general";"via2",#N/A,TRUE,"general";"via3",#N/A,TRUE,"general"}</definedName>
    <definedName name="__i8" hidden="1">{"via1",#N/A,TRUE,"general";"via2",#N/A,TRUE,"general";"via3",#N/A,TRUE,"general"}</definedName>
    <definedName name="__i9" localSheetId="32" hidden="1">{"TAB1",#N/A,TRUE,"GENERAL";"TAB2",#N/A,TRUE,"GENERAL";"TAB3",#N/A,TRUE,"GENERAL";"TAB4",#N/A,TRUE,"GENERAL";"TAB5",#N/A,TRUE,"GENERAL"}</definedName>
    <definedName name="__i9" localSheetId="3" hidden="1">{"TAB1",#N/A,TRUE,"GENERAL";"TAB2",#N/A,TRUE,"GENERAL";"TAB3",#N/A,TRUE,"GENERAL";"TAB4",#N/A,TRUE,"GENERAL";"TAB5",#N/A,TRUE,"GENERAL"}</definedName>
    <definedName name="__i9" localSheetId="26" hidden="1">{"TAB1",#N/A,TRUE,"GENERAL";"TAB2",#N/A,TRUE,"GENERAL";"TAB3",#N/A,TRUE,"GENERAL";"TAB4",#N/A,TRUE,"GENERAL";"TAB5",#N/A,TRUE,"GENERAL"}</definedName>
    <definedName name="__i9" localSheetId="24" hidden="1">{"TAB1",#N/A,TRUE,"GENERAL";"TAB2",#N/A,TRUE,"GENERAL";"TAB3",#N/A,TRUE,"GENERAL";"TAB4",#N/A,TRUE,"GENERAL";"TAB5",#N/A,TRUE,"GENERAL"}</definedName>
    <definedName name="__i9" localSheetId="10" hidden="1">{"TAB1",#N/A,TRUE,"GENERAL";"TAB2",#N/A,TRUE,"GENERAL";"TAB3",#N/A,TRUE,"GENERAL";"TAB4",#N/A,TRUE,"GENERAL";"TAB5",#N/A,TRUE,"GENERAL"}</definedName>
    <definedName name="__i9" localSheetId="4" hidden="1">{"TAB1",#N/A,TRUE,"GENERAL";"TAB2",#N/A,TRUE,"GENERAL";"TAB3",#N/A,TRUE,"GENERAL";"TAB4",#N/A,TRUE,"GENERAL";"TAB5",#N/A,TRUE,"GENERAL"}</definedName>
    <definedName name="__i9" localSheetId="38" hidden="1">{"TAB1",#N/A,TRUE,"GENERAL";"TAB2",#N/A,TRUE,"GENERAL";"TAB3",#N/A,TRUE,"GENERAL";"TAB4",#N/A,TRUE,"GENERAL";"TAB5",#N/A,TRUE,"GENERAL"}</definedName>
    <definedName name="__i9" localSheetId="37" hidden="1">{"TAB1",#N/A,TRUE,"GENERAL";"TAB2",#N/A,TRUE,"GENERAL";"TAB3",#N/A,TRUE,"GENERAL";"TAB4",#N/A,TRUE,"GENERAL";"TAB5",#N/A,TRUE,"GENERAL"}</definedName>
    <definedName name="__i9" localSheetId="23" hidden="1">{"TAB1",#N/A,TRUE,"GENERAL";"TAB2",#N/A,TRUE,"GENERAL";"TAB3",#N/A,TRUE,"GENERAL";"TAB4",#N/A,TRUE,"GENERAL";"TAB5",#N/A,TRUE,"GENERAL"}</definedName>
    <definedName name="__i9" localSheetId="16" hidden="1">{"TAB1",#N/A,TRUE,"GENERAL";"TAB2",#N/A,TRUE,"GENERAL";"TAB3",#N/A,TRUE,"GENERAL";"TAB4",#N/A,TRUE,"GENERAL";"TAB5",#N/A,TRUE,"GENERAL"}</definedName>
    <definedName name="__i9" localSheetId="27" hidden="1">{"TAB1",#N/A,TRUE,"GENERAL";"TAB2",#N/A,TRUE,"GENERAL";"TAB3",#N/A,TRUE,"GENERAL";"TAB4",#N/A,TRUE,"GENERAL";"TAB5",#N/A,TRUE,"GENERAL"}</definedName>
    <definedName name="__i9" localSheetId="18" hidden="1">{"TAB1",#N/A,TRUE,"GENERAL";"TAB2",#N/A,TRUE,"GENERAL";"TAB3",#N/A,TRUE,"GENERAL";"TAB4",#N/A,TRUE,"GENERAL";"TAB5",#N/A,TRUE,"GENERAL"}</definedName>
    <definedName name="__i9" localSheetId="17" hidden="1">{"TAB1",#N/A,TRUE,"GENERAL";"TAB2",#N/A,TRUE,"GENERAL";"TAB3",#N/A,TRUE,"GENERAL";"TAB4",#N/A,TRUE,"GENERAL";"TAB5",#N/A,TRUE,"GENERAL"}</definedName>
    <definedName name="__i9" localSheetId="25" hidden="1">{"TAB1",#N/A,TRUE,"GENERAL";"TAB2",#N/A,TRUE,"GENERAL";"TAB3",#N/A,TRUE,"GENERAL";"TAB4",#N/A,TRUE,"GENERAL";"TAB5",#N/A,TRUE,"GENERAL"}</definedName>
    <definedName name="__i9" localSheetId="49" hidden="1">{"TAB1",#N/A,TRUE,"GENERAL";"TAB2",#N/A,TRUE,"GENERAL";"TAB3",#N/A,TRUE,"GENERAL";"TAB4",#N/A,TRUE,"GENERAL";"TAB5",#N/A,TRUE,"GENERAL"}</definedName>
    <definedName name="__i9" localSheetId="34" hidden="1">{"TAB1",#N/A,TRUE,"GENERAL";"TAB2",#N/A,TRUE,"GENERAL";"TAB3",#N/A,TRUE,"GENERAL";"TAB4",#N/A,TRUE,"GENERAL";"TAB5",#N/A,TRUE,"GENERAL"}</definedName>
    <definedName name="__i9" localSheetId="12" hidden="1">{"TAB1",#N/A,TRUE,"GENERAL";"TAB2",#N/A,TRUE,"GENERAL";"TAB3",#N/A,TRUE,"GENERAL";"TAB4",#N/A,TRUE,"GENERAL";"TAB5",#N/A,TRUE,"GENERAL"}</definedName>
    <definedName name="__i9" localSheetId="13" hidden="1">{"TAB1",#N/A,TRUE,"GENERAL";"TAB2",#N/A,TRUE,"GENERAL";"TAB3",#N/A,TRUE,"GENERAL";"TAB4",#N/A,TRUE,"GENERAL";"TAB5",#N/A,TRUE,"GENERAL"}</definedName>
    <definedName name="__i9" localSheetId="14" hidden="1">{"TAB1",#N/A,TRUE,"GENERAL";"TAB2",#N/A,TRUE,"GENERAL";"TAB3",#N/A,TRUE,"GENERAL";"TAB4",#N/A,TRUE,"GENERAL";"TAB5",#N/A,TRUE,"GENERAL"}</definedName>
    <definedName name="__i9" localSheetId="5" hidden="1">{"TAB1",#N/A,TRUE,"GENERAL";"TAB2",#N/A,TRUE,"GENERAL";"TAB3",#N/A,TRUE,"GENERAL";"TAB4",#N/A,TRUE,"GENERAL";"TAB5",#N/A,TRUE,"GENERAL"}</definedName>
    <definedName name="__i9" localSheetId="6" hidden="1">{"TAB1",#N/A,TRUE,"GENERAL";"TAB2",#N/A,TRUE,"GENERAL";"TAB3",#N/A,TRUE,"GENERAL";"TAB4",#N/A,TRUE,"GENERAL";"TAB5",#N/A,TRUE,"GENERAL"}</definedName>
    <definedName name="__i9" localSheetId="7" hidden="1">{"TAB1",#N/A,TRUE,"GENERAL";"TAB2",#N/A,TRUE,"GENERAL";"TAB3",#N/A,TRUE,"GENERAL";"TAB4",#N/A,TRUE,"GENERAL";"TAB5",#N/A,TRUE,"GENERAL"}</definedName>
    <definedName name="__i9" localSheetId="8" hidden="1">{"TAB1",#N/A,TRUE,"GENERAL";"TAB2",#N/A,TRUE,"GENERAL";"TAB3",#N/A,TRUE,"GENERAL";"TAB4",#N/A,TRUE,"GENERAL";"TAB5",#N/A,TRUE,"GENERAL"}</definedName>
    <definedName name="__i9" localSheetId="31" hidden="1">{"TAB1",#N/A,TRUE,"GENERAL";"TAB2",#N/A,TRUE,"GENERAL";"TAB3",#N/A,TRUE,"GENERAL";"TAB4",#N/A,TRUE,"GENERAL";"TAB5",#N/A,TRUE,"GENERAL"}</definedName>
    <definedName name="__i9" localSheetId="30" hidden="1">{"TAB1",#N/A,TRUE,"GENERAL";"TAB2",#N/A,TRUE,"GENERAL";"TAB3",#N/A,TRUE,"GENERAL";"TAB4",#N/A,TRUE,"GENERAL";"TAB5",#N/A,TRUE,"GENERAL"}</definedName>
    <definedName name="__i9" localSheetId="15" hidden="1">{"TAB1",#N/A,TRUE,"GENERAL";"TAB2",#N/A,TRUE,"GENERAL";"TAB3",#N/A,TRUE,"GENERAL";"TAB4",#N/A,TRUE,"GENERAL";"TAB5",#N/A,TRUE,"GENERAL"}</definedName>
    <definedName name="__i9" hidden="1">{"TAB1",#N/A,TRUE,"GENERAL";"TAB2",#N/A,TRUE,"GENERAL";"TAB3",#N/A,TRUE,"GENERAL";"TAB4",#N/A,TRUE,"GENERAL";"TAB5",#N/A,TRUE,"GENERAL"}</definedName>
    <definedName name="__k3" localSheetId="32" hidden="1">{"TAB1",#N/A,TRUE,"GENERAL";"TAB2",#N/A,TRUE,"GENERAL";"TAB3",#N/A,TRUE,"GENERAL";"TAB4",#N/A,TRUE,"GENERAL";"TAB5",#N/A,TRUE,"GENERAL"}</definedName>
    <definedName name="__k3" localSheetId="3" hidden="1">{"TAB1",#N/A,TRUE,"GENERAL";"TAB2",#N/A,TRUE,"GENERAL";"TAB3",#N/A,TRUE,"GENERAL";"TAB4",#N/A,TRUE,"GENERAL";"TAB5",#N/A,TRUE,"GENERAL"}</definedName>
    <definedName name="__k3" localSheetId="26" hidden="1">{"TAB1",#N/A,TRUE,"GENERAL";"TAB2",#N/A,TRUE,"GENERAL";"TAB3",#N/A,TRUE,"GENERAL";"TAB4",#N/A,TRUE,"GENERAL";"TAB5",#N/A,TRUE,"GENERAL"}</definedName>
    <definedName name="__k3" localSheetId="24" hidden="1">{"TAB1",#N/A,TRUE,"GENERAL";"TAB2",#N/A,TRUE,"GENERAL";"TAB3",#N/A,TRUE,"GENERAL";"TAB4",#N/A,TRUE,"GENERAL";"TAB5",#N/A,TRUE,"GENERAL"}</definedName>
    <definedName name="__k3" localSheetId="10" hidden="1">{"TAB1",#N/A,TRUE,"GENERAL";"TAB2",#N/A,TRUE,"GENERAL";"TAB3",#N/A,TRUE,"GENERAL";"TAB4",#N/A,TRUE,"GENERAL";"TAB5",#N/A,TRUE,"GENERAL"}</definedName>
    <definedName name="__k3" localSheetId="4" hidden="1">{"TAB1",#N/A,TRUE,"GENERAL";"TAB2",#N/A,TRUE,"GENERAL";"TAB3",#N/A,TRUE,"GENERAL";"TAB4",#N/A,TRUE,"GENERAL";"TAB5",#N/A,TRUE,"GENERAL"}</definedName>
    <definedName name="__k3" localSheetId="38" hidden="1">{"TAB1",#N/A,TRUE,"GENERAL";"TAB2",#N/A,TRUE,"GENERAL";"TAB3",#N/A,TRUE,"GENERAL";"TAB4",#N/A,TRUE,"GENERAL";"TAB5",#N/A,TRUE,"GENERAL"}</definedName>
    <definedName name="__k3" localSheetId="37" hidden="1">{"TAB1",#N/A,TRUE,"GENERAL";"TAB2",#N/A,TRUE,"GENERAL";"TAB3",#N/A,TRUE,"GENERAL";"TAB4",#N/A,TRUE,"GENERAL";"TAB5",#N/A,TRUE,"GENERAL"}</definedName>
    <definedName name="__k3" localSheetId="23" hidden="1">{"TAB1",#N/A,TRUE,"GENERAL";"TAB2",#N/A,TRUE,"GENERAL";"TAB3",#N/A,TRUE,"GENERAL";"TAB4",#N/A,TRUE,"GENERAL";"TAB5",#N/A,TRUE,"GENERAL"}</definedName>
    <definedName name="__k3" localSheetId="16" hidden="1">{"TAB1",#N/A,TRUE,"GENERAL";"TAB2",#N/A,TRUE,"GENERAL";"TAB3",#N/A,TRUE,"GENERAL";"TAB4",#N/A,TRUE,"GENERAL";"TAB5",#N/A,TRUE,"GENERAL"}</definedName>
    <definedName name="__k3" localSheetId="27" hidden="1">{"TAB1",#N/A,TRUE,"GENERAL";"TAB2",#N/A,TRUE,"GENERAL";"TAB3",#N/A,TRUE,"GENERAL";"TAB4",#N/A,TRUE,"GENERAL";"TAB5",#N/A,TRUE,"GENERAL"}</definedName>
    <definedName name="__k3" localSheetId="18" hidden="1">{"TAB1",#N/A,TRUE,"GENERAL";"TAB2",#N/A,TRUE,"GENERAL";"TAB3",#N/A,TRUE,"GENERAL";"TAB4",#N/A,TRUE,"GENERAL";"TAB5",#N/A,TRUE,"GENERAL"}</definedName>
    <definedName name="__k3" localSheetId="17" hidden="1">{"TAB1",#N/A,TRUE,"GENERAL";"TAB2",#N/A,TRUE,"GENERAL";"TAB3",#N/A,TRUE,"GENERAL";"TAB4",#N/A,TRUE,"GENERAL";"TAB5",#N/A,TRUE,"GENERAL"}</definedName>
    <definedName name="__k3" localSheetId="25" hidden="1">{"TAB1",#N/A,TRUE,"GENERAL";"TAB2",#N/A,TRUE,"GENERAL";"TAB3",#N/A,TRUE,"GENERAL";"TAB4",#N/A,TRUE,"GENERAL";"TAB5",#N/A,TRUE,"GENERAL"}</definedName>
    <definedName name="__k3" localSheetId="49" hidden="1">{"TAB1",#N/A,TRUE,"GENERAL";"TAB2",#N/A,TRUE,"GENERAL";"TAB3",#N/A,TRUE,"GENERAL";"TAB4",#N/A,TRUE,"GENERAL";"TAB5",#N/A,TRUE,"GENERAL"}</definedName>
    <definedName name="__k3" localSheetId="34" hidden="1">{"TAB1",#N/A,TRUE,"GENERAL";"TAB2",#N/A,TRUE,"GENERAL";"TAB3",#N/A,TRUE,"GENERAL";"TAB4",#N/A,TRUE,"GENERAL";"TAB5",#N/A,TRUE,"GENERAL"}</definedName>
    <definedName name="__k3" localSheetId="12" hidden="1">{"TAB1",#N/A,TRUE,"GENERAL";"TAB2",#N/A,TRUE,"GENERAL";"TAB3",#N/A,TRUE,"GENERAL";"TAB4",#N/A,TRUE,"GENERAL";"TAB5",#N/A,TRUE,"GENERAL"}</definedName>
    <definedName name="__k3" localSheetId="13" hidden="1">{"TAB1",#N/A,TRUE,"GENERAL";"TAB2",#N/A,TRUE,"GENERAL";"TAB3",#N/A,TRUE,"GENERAL";"TAB4",#N/A,TRUE,"GENERAL";"TAB5",#N/A,TRUE,"GENERAL"}</definedName>
    <definedName name="__k3" localSheetId="14" hidden="1">{"TAB1",#N/A,TRUE,"GENERAL";"TAB2",#N/A,TRUE,"GENERAL";"TAB3",#N/A,TRUE,"GENERAL";"TAB4",#N/A,TRUE,"GENERAL";"TAB5",#N/A,TRUE,"GENERAL"}</definedName>
    <definedName name="__k3" localSheetId="5" hidden="1">{"TAB1",#N/A,TRUE,"GENERAL";"TAB2",#N/A,TRUE,"GENERAL";"TAB3",#N/A,TRUE,"GENERAL";"TAB4",#N/A,TRUE,"GENERAL";"TAB5",#N/A,TRUE,"GENERAL"}</definedName>
    <definedName name="__k3" localSheetId="6" hidden="1">{"TAB1",#N/A,TRUE,"GENERAL";"TAB2",#N/A,TRUE,"GENERAL";"TAB3",#N/A,TRUE,"GENERAL";"TAB4",#N/A,TRUE,"GENERAL";"TAB5",#N/A,TRUE,"GENERAL"}</definedName>
    <definedName name="__k3" localSheetId="7" hidden="1">{"TAB1",#N/A,TRUE,"GENERAL";"TAB2",#N/A,TRUE,"GENERAL";"TAB3",#N/A,TRUE,"GENERAL";"TAB4",#N/A,TRUE,"GENERAL";"TAB5",#N/A,TRUE,"GENERAL"}</definedName>
    <definedName name="__k3" localSheetId="8" hidden="1">{"TAB1",#N/A,TRUE,"GENERAL";"TAB2",#N/A,TRUE,"GENERAL";"TAB3",#N/A,TRUE,"GENERAL";"TAB4",#N/A,TRUE,"GENERAL";"TAB5",#N/A,TRUE,"GENERAL"}</definedName>
    <definedName name="__k3" localSheetId="31" hidden="1">{"TAB1",#N/A,TRUE,"GENERAL";"TAB2",#N/A,TRUE,"GENERAL";"TAB3",#N/A,TRUE,"GENERAL";"TAB4",#N/A,TRUE,"GENERAL";"TAB5",#N/A,TRUE,"GENERAL"}</definedName>
    <definedName name="__k3" localSheetId="30" hidden="1">{"TAB1",#N/A,TRUE,"GENERAL";"TAB2",#N/A,TRUE,"GENERAL";"TAB3",#N/A,TRUE,"GENERAL";"TAB4",#N/A,TRUE,"GENERAL";"TAB5",#N/A,TRUE,"GENERAL"}</definedName>
    <definedName name="__k3" localSheetId="15" hidden="1">{"TAB1",#N/A,TRUE,"GENERAL";"TAB2",#N/A,TRUE,"GENERAL";"TAB3",#N/A,TRUE,"GENERAL";"TAB4",#N/A,TRUE,"GENERAL";"TAB5",#N/A,TRUE,"GENERAL"}</definedName>
    <definedName name="__k3" hidden="1">{"TAB1",#N/A,TRUE,"GENERAL";"TAB2",#N/A,TRUE,"GENERAL";"TAB3",#N/A,TRUE,"GENERAL";"TAB4",#N/A,TRUE,"GENERAL";"TAB5",#N/A,TRUE,"GENERAL"}</definedName>
    <definedName name="__k4" localSheetId="32" hidden="1">{"via1",#N/A,TRUE,"general";"via2",#N/A,TRUE,"general";"via3",#N/A,TRUE,"general"}</definedName>
    <definedName name="__k4" localSheetId="3" hidden="1">{"via1",#N/A,TRUE,"general";"via2",#N/A,TRUE,"general";"via3",#N/A,TRUE,"general"}</definedName>
    <definedName name="__k4" localSheetId="26" hidden="1">{"via1",#N/A,TRUE,"general";"via2",#N/A,TRUE,"general";"via3",#N/A,TRUE,"general"}</definedName>
    <definedName name="__k4" localSheetId="24" hidden="1">{"via1",#N/A,TRUE,"general";"via2",#N/A,TRUE,"general";"via3",#N/A,TRUE,"general"}</definedName>
    <definedName name="__k4" localSheetId="10" hidden="1">{"via1",#N/A,TRUE,"general";"via2",#N/A,TRUE,"general";"via3",#N/A,TRUE,"general"}</definedName>
    <definedName name="__k4" localSheetId="4" hidden="1">{"via1",#N/A,TRUE,"general";"via2",#N/A,TRUE,"general";"via3",#N/A,TRUE,"general"}</definedName>
    <definedName name="__k4" localSheetId="38" hidden="1">{"via1",#N/A,TRUE,"general";"via2",#N/A,TRUE,"general";"via3",#N/A,TRUE,"general"}</definedName>
    <definedName name="__k4" localSheetId="37" hidden="1">{"via1",#N/A,TRUE,"general";"via2",#N/A,TRUE,"general";"via3",#N/A,TRUE,"general"}</definedName>
    <definedName name="__k4" localSheetId="23" hidden="1">{"via1",#N/A,TRUE,"general";"via2",#N/A,TRUE,"general";"via3",#N/A,TRUE,"general"}</definedName>
    <definedName name="__k4" localSheetId="16" hidden="1">{"via1",#N/A,TRUE,"general";"via2",#N/A,TRUE,"general";"via3",#N/A,TRUE,"general"}</definedName>
    <definedName name="__k4" localSheetId="27" hidden="1">{"via1",#N/A,TRUE,"general";"via2",#N/A,TRUE,"general";"via3",#N/A,TRUE,"general"}</definedName>
    <definedName name="__k4" localSheetId="18" hidden="1">{"via1",#N/A,TRUE,"general";"via2",#N/A,TRUE,"general";"via3",#N/A,TRUE,"general"}</definedName>
    <definedName name="__k4" localSheetId="17" hidden="1">{"via1",#N/A,TRUE,"general";"via2",#N/A,TRUE,"general";"via3",#N/A,TRUE,"general"}</definedName>
    <definedName name="__k4" localSheetId="25" hidden="1">{"via1",#N/A,TRUE,"general";"via2",#N/A,TRUE,"general";"via3",#N/A,TRUE,"general"}</definedName>
    <definedName name="__k4" localSheetId="49" hidden="1">{"via1",#N/A,TRUE,"general";"via2",#N/A,TRUE,"general";"via3",#N/A,TRUE,"general"}</definedName>
    <definedName name="__k4" localSheetId="34" hidden="1">{"via1",#N/A,TRUE,"general";"via2",#N/A,TRUE,"general";"via3",#N/A,TRUE,"general"}</definedName>
    <definedName name="__k4" localSheetId="12" hidden="1">{"via1",#N/A,TRUE,"general";"via2",#N/A,TRUE,"general";"via3",#N/A,TRUE,"general"}</definedName>
    <definedName name="__k4" localSheetId="13" hidden="1">{"via1",#N/A,TRUE,"general";"via2",#N/A,TRUE,"general";"via3",#N/A,TRUE,"general"}</definedName>
    <definedName name="__k4" localSheetId="14" hidden="1">{"via1",#N/A,TRUE,"general";"via2",#N/A,TRUE,"general";"via3",#N/A,TRUE,"general"}</definedName>
    <definedName name="__k4" localSheetId="5" hidden="1">{"via1",#N/A,TRUE,"general";"via2",#N/A,TRUE,"general";"via3",#N/A,TRUE,"general"}</definedName>
    <definedName name="__k4" localSheetId="6" hidden="1">{"via1",#N/A,TRUE,"general";"via2",#N/A,TRUE,"general";"via3",#N/A,TRUE,"general"}</definedName>
    <definedName name="__k4" localSheetId="7" hidden="1">{"via1",#N/A,TRUE,"general";"via2",#N/A,TRUE,"general";"via3",#N/A,TRUE,"general"}</definedName>
    <definedName name="__k4" localSheetId="8" hidden="1">{"via1",#N/A,TRUE,"general";"via2",#N/A,TRUE,"general";"via3",#N/A,TRUE,"general"}</definedName>
    <definedName name="__k4" localSheetId="31" hidden="1">{"via1",#N/A,TRUE,"general";"via2",#N/A,TRUE,"general";"via3",#N/A,TRUE,"general"}</definedName>
    <definedName name="__k4" localSheetId="30" hidden="1">{"via1",#N/A,TRUE,"general";"via2",#N/A,TRUE,"general";"via3",#N/A,TRUE,"general"}</definedName>
    <definedName name="__k4" localSheetId="15" hidden="1">{"via1",#N/A,TRUE,"general";"via2",#N/A,TRUE,"general";"via3",#N/A,TRUE,"general"}</definedName>
    <definedName name="__k4" hidden="1">{"via1",#N/A,TRUE,"general";"via2",#N/A,TRUE,"general";"via3",#N/A,TRUE,"general"}</definedName>
    <definedName name="__k5" localSheetId="32" hidden="1">{"via1",#N/A,TRUE,"general";"via2",#N/A,TRUE,"general";"via3",#N/A,TRUE,"general"}</definedName>
    <definedName name="__k5" localSheetId="3" hidden="1">{"via1",#N/A,TRUE,"general";"via2",#N/A,TRUE,"general";"via3",#N/A,TRUE,"general"}</definedName>
    <definedName name="__k5" localSheetId="26" hidden="1">{"via1",#N/A,TRUE,"general";"via2",#N/A,TRUE,"general";"via3",#N/A,TRUE,"general"}</definedName>
    <definedName name="__k5" localSheetId="24" hidden="1">{"via1",#N/A,TRUE,"general";"via2",#N/A,TRUE,"general";"via3",#N/A,TRUE,"general"}</definedName>
    <definedName name="__k5" localSheetId="10" hidden="1">{"via1",#N/A,TRUE,"general";"via2",#N/A,TRUE,"general";"via3",#N/A,TRUE,"general"}</definedName>
    <definedName name="__k5" localSheetId="4" hidden="1">{"via1",#N/A,TRUE,"general";"via2",#N/A,TRUE,"general";"via3",#N/A,TRUE,"general"}</definedName>
    <definedName name="__k5" localSheetId="38" hidden="1">{"via1",#N/A,TRUE,"general";"via2",#N/A,TRUE,"general";"via3",#N/A,TRUE,"general"}</definedName>
    <definedName name="__k5" localSheetId="37" hidden="1">{"via1",#N/A,TRUE,"general";"via2",#N/A,TRUE,"general";"via3",#N/A,TRUE,"general"}</definedName>
    <definedName name="__k5" localSheetId="23" hidden="1">{"via1",#N/A,TRUE,"general";"via2",#N/A,TRUE,"general";"via3",#N/A,TRUE,"general"}</definedName>
    <definedName name="__k5" localSheetId="16" hidden="1">{"via1",#N/A,TRUE,"general";"via2",#N/A,TRUE,"general";"via3",#N/A,TRUE,"general"}</definedName>
    <definedName name="__k5" localSheetId="27" hidden="1">{"via1",#N/A,TRUE,"general";"via2",#N/A,TRUE,"general";"via3",#N/A,TRUE,"general"}</definedName>
    <definedName name="__k5" localSheetId="18" hidden="1">{"via1",#N/A,TRUE,"general";"via2",#N/A,TRUE,"general";"via3",#N/A,TRUE,"general"}</definedName>
    <definedName name="__k5" localSheetId="17" hidden="1">{"via1",#N/A,TRUE,"general";"via2",#N/A,TRUE,"general";"via3",#N/A,TRUE,"general"}</definedName>
    <definedName name="__k5" localSheetId="25" hidden="1">{"via1",#N/A,TRUE,"general";"via2",#N/A,TRUE,"general";"via3",#N/A,TRUE,"general"}</definedName>
    <definedName name="__k5" localSheetId="49" hidden="1">{"via1",#N/A,TRUE,"general";"via2",#N/A,TRUE,"general";"via3",#N/A,TRUE,"general"}</definedName>
    <definedName name="__k5" localSheetId="34" hidden="1">{"via1",#N/A,TRUE,"general";"via2",#N/A,TRUE,"general";"via3",#N/A,TRUE,"general"}</definedName>
    <definedName name="__k5" localSheetId="12" hidden="1">{"via1",#N/A,TRUE,"general";"via2",#N/A,TRUE,"general";"via3",#N/A,TRUE,"general"}</definedName>
    <definedName name="__k5" localSheetId="13" hidden="1">{"via1",#N/A,TRUE,"general";"via2",#N/A,TRUE,"general";"via3",#N/A,TRUE,"general"}</definedName>
    <definedName name="__k5" localSheetId="14" hidden="1">{"via1",#N/A,TRUE,"general";"via2",#N/A,TRUE,"general";"via3",#N/A,TRUE,"general"}</definedName>
    <definedName name="__k5" localSheetId="5" hidden="1">{"via1",#N/A,TRUE,"general";"via2",#N/A,TRUE,"general";"via3",#N/A,TRUE,"general"}</definedName>
    <definedName name="__k5" localSheetId="6" hidden="1">{"via1",#N/A,TRUE,"general";"via2",#N/A,TRUE,"general";"via3",#N/A,TRUE,"general"}</definedName>
    <definedName name="__k5" localSheetId="7" hidden="1">{"via1",#N/A,TRUE,"general";"via2",#N/A,TRUE,"general";"via3",#N/A,TRUE,"general"}</definedName>
    <definedName name="__k5" localSheetId="8" hidden="1">{"via1",#N/A,TRUE,"general";"via2",#N/A,TRUE,"general";"via3",#N/A,TRUE,"general"}</definedName>
    <definedName name="__k5" localSheetId="31" hidden="1">{"via1",#N/A,TRUE,"general";"via2",#N/A,TRUE,"general";"via3",#N/A,TRUE,"general"}</definedName>
    <definedName name="__k5" localSheetId="30" hidden="1">{"via1",#N/A,TRUE,"general";"via2",#N/A,TRUE,"general";"via3",#N/A,TRUE,"general"}</definedName>
    <definedName name="__k5" localSheetId="15" hidden="1">{"via1",#N/A,TRUE,"general";"via2",#N/A,TRUE,"general";"via3",#N/A,TRUE,"general"}</definedName>
    <definedName name="__k5" hidden="1">{"via1",#N/A,TRUE,"general";"via2",#N/A,TRUE,"general";"via3",#N/A,TRUE,"general"}</definedName>
    <definedName name="__k6" localSheetId="32" hidden="1">{"TAB1",#N/A,TRUE,"GENERAL";"TAB2",#N/A,TRUE,"GENERAL";"TAB3",#N/A,TRUE,"GENERAL";"TAB4",#N/A,TRUE,"GENERAL";"TAB5",#N/A,TRUE,"GENERAL"}</definedName>
    <definedName name="__k6" localSheetId="3" hidden="1">{"TAB1",#N/A,TRUE,"GENERAL";"TAB2",#N/A,TRUE,"GENERAL";"TAB3",#N/A,TRUE,"GENERAL";"TAB4",#N/A,TRUE,"GENERAL";"TAB5",#N/A,TRUE,"GENERAL"}</definedName>
    <definedName name="__k6" localSheetId="26" hidden="1">{"TAB1",#N/A,TRUE,"GENERAL";"TAB2",#N/A,TRUE,"GENERAL";"TAB3",#N/A,TRUE,"GENERAL";"TAB4",#N/A,TRUE,"GENERAL";"TAB5",#N/A,TRUE,"GENERAL"}</definedName>
    <definedName name="__k6" localSheetId="24" hidden="1">{"TAB1",#N/A,TRUE,"GENERAL";"TAB2",#N/A,TRUE,"GENERAL";"TAB3",#N/A,TRUE,"GENERAL";"TAB4",#N/A,TRUE,"GENERAL";"TAB5",#N/A,TRUE,"GENERAL"}</definedName>
    <definedName name="__k6" localSheetId="10" hidden="1">{"TAB1",#N/A,TRUE,"GENERAL";"TAB2",#N/A,TRUE,"GENERAL";"TAB3",#N/A,TRUE,"GENERAL";"TAB4",#N/A,TRUE,"GENERAL";"TAB5",#N/A,TRUE,"GENERAL"}</definedName>
    <definedName name="__k6" localSheetId="4" hidden="1">{"TAB1",#N/A,TRUE,"GENERAL";"TAB2",#N/A,TRUE,"GENERAL";"TAB3",#N/A,TRUE,"GENERAL";"TAB4",#N/A,TRUE,"GENERAL";"TAB5",#N/A,TRUE,"GENERAL"}</definedName>
    <definedName name="__k6" localSheetId="38" hidden="1">{"TAB1",#N/A,TRUE,"GENERAL";"TAB2",#N/A,TRUE,"GENERAL";"TAB3",#N/A,TRUE,"GENERAL";"TAB4",#N/A,TRUE,"GENERAL";"TAB5",#N/A,TRUE,"GENERAL"}</definedName>
    <definedName name="__k6" localSheetId="37" hidden="1">{"TAB1",#N/A,TRUE,"GENERAL";"TAB2",#N/A,TRUE,"GENERAL";"TAB3",#N/A,TRUE,"GENERAL";"TAB4",#N/A,TRUE,"GENERAL";"TAB5",#N/A,TRUE,"GENERAL"}</definedName>
    <definedName name="__k6" localSheetId="23" hidden="1">{"TAB1",#N/A,TRUE,"GENERAL";"TAB2",#N/A,TRUE,"GENERAL";"TAB3",#N/A,TRUE,"GENERAL";"TAB4",#N/A,TRUE,"GENERAL";"TAB5",#N/A,TRUE,"GENERAL"}</definedName>
    <definedName name="__k6" localSheetId="16" hidden="1">{"TAB1",#N/A,TRUE,"GENERAL";"TAB2",#N/A,TRUE,"GENERAL";"TAB3",#N/A,TRUE,"GENERAL";"TAB4",#N/A,TRUE,"GENERAL";"TAB5",#N/A,TRUE,"GENERAL"}</definedName>
    <definedName name="__k6" localSheetId="27" hidden="1">{"TAB1",#N/A,TRUE,"GENERAL";"TAB2",#N/A,TRUE,"GENERAL";"TAB3",#N/A,TRUE,"GENERAL";"TAB4",#N/A,TRUE,"GENERAL";"TAB5",#N/A,TRUE,"GENERAL"}</definedName>
    <definedName name="__k6" localSheetId="18" hidden="1">{"TAB1",#N/A,TRUE,"GENERAL";"TAB2",#N/A,TRUE,"GENERAL";"TAB3",#N/A,TRUE,"GENERAL";"TAB4",#N/A,TRUE,"GENERAL";"TAB5",#N/A,TRUE,"GENERAL"}</definedName>
    <definedName name="__k6" localSheetId="17" hidden="1">{"TAB1",#N/A,TRUE,"GENERAL";"TAB2",#N/A,TRUE,"GENERAL";"TAB3",#N/A,TRUE,"GENERAL";"TAB4",#N/A,TRUE,"GENERAL";"TAB5",#N/A,TRUE,"GENERAL"}</definedName>
    <definedName name="__k6" localSheetId="25" hidden="1">{"TAB1",#N/A,TRUE,"GENERAL";"TAB2",#N/A,TRUE,"GENERAL";"TAB3",#N/A,TRUE,"GENERAL";"TAB4",#N/A,TRUE,"GENERAL";"TAB5",#N/A,TRUE,"GENERAL"}</definedName>
    <definedName name="__k6" localSheetId="49" hidden="1">{"TAB1",#N/A,TRUE,"GENERAL";"TAB2",#N/A,TRUE,"GENERAL";"TAB3",#N/A,TRUE,"GENERAL";"TAB4",#N/A,TRUE,"GENERAL";"TAB5",#N/A,TRUE,"GENERAL"}</definedName>
    <definedName name="__k6" localSheetId="34" hidden="1">{"TAB1",#N/A,TRUE,"GENERAL";"TAB2",#N/A,TRUE,"GENERAL";"TAB3",#N/A,TRUE,"GENERAL";"TAB4",#N/A,TRUE,"GENERAL";"TAB5",#N/A,TRUE,"GENERAL"}</definedName>
    <definedName name="__k6" localSheetId="12" hidden="1">{"TAB1",#N/A,TRUE,"GENERAL";"TAB2",#N/A,TRUE,"GENERAL";"TAB3",#N/A,TRUE,"GENERAL";"TAB4",#N/A,TRUE,"GENERAL";"TAB5",#N/A,TRUE,"GENERAL"}</definedName>
    <definedName name="__k6" localSheetId="13" hidden="1">{"TAB1",#N/A,TRUE,"GENERAL";"TAB2",#N/A,TRUE,"GENERAL";"TAB3",#N/A,TRUE,"GENERAL";"TAB4",#N/A,TRUE,"GENERAL";"TAB5",#N/A,TRUE,"GENERAL"}</definedName>
    <definedName name="__k6" localSheetId="14" hidden="1">{"TAB1",#N/A,TRUE,"GENERAL";"TAB2",#N/A,TRUE,"GENERAL";"TAB3",#N/A,TRUE,"GENERAL";"TAB4",#N/A,TRUE,"GENERAL";"TAB5",#N/A,TRUE,"GENERAL"}</definedName>
    <definedName name="__k6" localSheetId="5" hidden="1">{"TAB1",#N/A,TRUE,"GENERAL";"TAB2",#N/A,TRUE,"GENERAL";"TAB3",#N/A,TRUE,"GENERAL";"TAB4",#N/A,TRUE,"GENERAL";"TAB5",#N/A,TRUE,"GENERAL"}</definedName>
    <definedName name="__k6" localSheetId="6" hidden="1">{"TAB1",#N/A,TRUE,"GENERAL";"TAB2",#N/A,TRUE,"GENERAL";"TAB3",#N/A,TRUE,"GENERAL";"TAB4",#N/A,TRUE,"GENERAL";"TAB5",#N/A,TRUE,"GENERAL"}</definedName>
    <definedName name="__k6" localSheetId="7" hidden="1">{"TAB1",#N/A,TRUE,"GENERAL";"TAB2",#N/A,TRUE,"GENERAL";"TAB3",#N/A,TRUE,"GENERAL";"TAB4",#N/A,TRUE,"GENERAL";"TAB5",#N/A,TRUE,"GENERAL"}</definedName>
    <definedName name="__k6" localSheetId="8" hidden="1">{"TAB1",#N/A,TRUE,"GENERAL";"TAB2",#N/A,TRUE,"GENERAL";"TAB3",#N/A,TRUE,"GENERAL";"TAB4",#N/A,TRUE,"GENERAL";"TAB5",#N/A,TRUE,"GENERAL"}</definedName>
    <definedName name="__k6" localSheetId="31" hidden="1">{"TAB1",#N/A,TRUE,"GENERAL";"TAB2",#N/A,TRUE,"GENERAL";"TAB3",#N/A,TRUE,"GENERAL";"TAB4",#N/A,TRUE,"GENERAL";"TAB5",#N/A,TRUE,"GENERAL"}</definedName>
    <definedName name="__k6" localSheetId="30" hidden="1">{"TAB1",#N/A,TRUE,"GENERAL";"TAB2",#N/A,TRUE,"GENERAL";"TAB3",#N/A,TRUE,"GENERAL";"TAB4",#N/A,TRUE,"GENERAL";"TAB5",#N/A,TRUE,"GENERAL"}</definedName>
    <definedName name="__k6" localSheetId="15" hidden="1">{"TAB1",#N/A,TRUE,"GENERAL";"TAB2",#N/A,TRUE,"GENERAL";"TAB3",#N/A,TRUE,"GENERAL";"TAB4",#N/A,TRUE,"GENERAL";"TAB5",#N/A,TRUE,"GENERAL"}</definedName>
    <definedName name="__k6" hidden="1">{"TAB1",#N/A,TRUE,"GENERAL";"TAB2",#N/A,TRUE,"GENERAL";"TAB3",#N/A,TRUE,"GENERAL";"TAB4",#N/A,TRUE,"GENERAL";"TAB5",#N/A,TRUE,"GENERAL"}</definedName>
    <definedName name="__k7" localSheetId="32" hidden="1">{"via1",#N/A,TRUE,"general";"via2",#N/A,TRUE,"general";"via3",#N/A,TRUE,"general"}</definedName>
    <definedName name="__k7" localSheetId="3" hidden="1">{"via1",#N/A,TRUE,"general";"via2",#N/A,TRUE,"general";"via3",#N/A,TRUE,"general"}</definedName>
    <definedName name="__k7" localSheetId="26" hidden="1">{"via1",#N/A,TRUE,"general";"via2",#N/A,TRUE,"general";"via3",#N/A,TRUE,"general"}</definedName>
    <definedName name="__k7" localSheetId="24" hidden="1">{"via1",#N/A,TRUE,"general";"via2",#N/A,TRUE,"general";"via3",#N/A,TRUE,"general"}</definedName>
    <definedName name="__k7" localSheetId="10" hidden="1">{"via1",#N/A,TRUE,"general";"via2",#N/A,TRUE,"general";"via3",#N/A,TRUE,"general"}</definedName>
    <definedName name="__k7" localSheetId="4" hidden="1">{"via1",#N/A,TRUE,"general";"via2",#N/A,TRUE,"general";"via3",#N/A,TRUE,"general"}</definedName>
    <definedName name="__k7" localSheetId="38" hidden="1">{"via1",#N/A,TRUE,"general";"via2",#N/A,TRUE,"general";"via3",#N/A,TRUE,"general"}</definedName>
    <definedName name="__k7" localSheetId="37" hidden="1">{"via1",#N/A,TRUE,"general";"via2",#N/A,TRUE,"general";"via3",#N/A,TRUE,"general"}</definedName>
    <definedName name="__k7" localSheetId="23" hidden="1">{"via1",#N/A,TRUE,"general";"via2",#N/A,TRUE,"general";"via3",#N/A,TRUE,"general"}</definedName>
    <definedName name="__k7" localSheetId="16" hidden="1">{"via1",#N/A,TRUE,"general";"via2",#N/A,TRUE,"general";"via3",#N/A,TRUE,"general"}</definedName>
    <definedName name="__k7" localSheetId="27" hidden="1">{"via1",#N/A,TRUE,"general";"via2",#N/A,TRUE,"general";"via3",#N/A,TRUE,"general"}</definedName>
    <definedName name="__k7" localSheetId="18" hidden="1">{"via1",#N/A,TRUE,"general";"via2",#N/A,TRUE,"general";"via3",#N/A,TRUE,"general"}</definedName>
    <definedName name="__k7" localSheetId="17" hidden="1">{"via1",#N/A,TRUE,"general";"via2",#N/A,TRUE,"general";"via3",#N/A,TRUE,"general"}</definedName>
    <definedName name="__k7" localSheetId="25" hidden="1">{"via1",#N/A,TRUE,"general";"via2",#N/A,TRUE,"general";"via3",#N/A,TRUE,"general"}</definedName>
    <definedName name="__k7" localSheetId="49" hidden="1">{"via1",#N/A,TRUE,"general";"via2",#N/A,TRUE,"general";"via3",#N/A,TRUE,"general"}</definedName>
    <definedName name="__k7" localSheetId="34" hidden="1">{"via1",#N/A,TRUE,"general";"via2",#N/A,TRUE,"general";"via3",#N/A,TRUE,"general"}</definedName>
    <definedName name="__k7" localSheetId="12" hidden="1">{"via1",#N/A,TRUE,"general";"via2",#N/A,TRUE,"general";"via3",#N/A,TRUE,"general"}</definedName>
    <definedName name="__k7" localSheetId="13" hidden="1">{"via1",#N/A,TRUE,"general";"via2",#N/A,TRUE,"general";"via3",#N/A,TRUE,"general"}</definedName>
    <definedName name="__k7" localSheetId="14" hidden="1">{"via1",#N/A,TRUE,"general";"via2",#N/A,TRUE,"general";"via3",#N/A,TRUE,"general"}</definedName>
    <definedName name="__k7" localSheetId="5" hidden="1">{"via1",#N/A,TRUE,"general";"via2",#N/A,TRUE,"general";"via3",#N/A,TRUE,"general"}</definedName>
    <definedName name="__k7" localSheetId="6" hidden="1">{"via1",#N/A,TRUE,"general";"via2",#N/A,TRUE,"general";"via3",#N/A,TRUE,"general"}</definedName>
    <definedName name="__k7" localSheetId="7" hidden="1">{"via1",#N/A,TRUE,"general";"via2",#N/A,TRUE,"general";"via3",#N/A,TRUE,"general"}</definedName>
    <definedName name="__k7" localSheetId="8" hidden="1">{"via1",#N/A,TRUE,"general";"via2",#N/A,TRUE,"general";"via3",#N/A,TRUE,"general"}</definedName>
    <definedName name="__k7" localSheetId="31" hidden="1">{"via1",#N/A,TRUE,"general";"via2",#N/A,TRUE,"general";"via3",#N/A,TRUE,"general"}</definedName>
    <definedName name="__k7" localSheetId="30" hidden="1">{"via1",#N/A,TRUE,"general";"via2",#N/A,TRUE,"general";"via3",#N/A,TRUE,"general"}</definedName>
    <definedName name="__k7" localSheetId="15" hidden="1">{"via1",#N/A,TRUE,"general";"via2",#N/A,TRUE,"general";"via3",#N/A,TRUE,"general"}</definedName>
    <definedName name="__k7" hidden="1">{"via1",#N/A,TRUE,"general";"via2",#N/A,TRUE,"general";"via3",#N/A,TRUE,"general"}</definedName>
    <definedName name="__k8" localSheetId="32" hidden="1">{"via1",#N/A,TRUE,"general";"via2",#N/A,TRUE,"general";"via3",#N/A,TRUE,"general"}</definedName>
    <definedName name="__k8" localSheetId="3" hidden="1">{"via1",#N/A,TRUE,"general";"via2",#N/A,TRUE,"general";"via3",#N/A,TRUE,"general"}</definedName>
    <definedName name="__k8" localSheetId="26" hidden="1">{"via1",#N/A,TRUE,"general";"via2",#N/A,TRUE,"general";"via3",#N/A,TRUE,"general"}</definedName>
    <definedName name="__k8" localSheetId="24" hidden="1">{"via1",#N/A,TRUE,"general";"via2",#N/A,TRUE,"general";"via3",#N/A,TRUE,"general"}</definedName>
    <definedName name="__k8" localSheetId="10" hidden="1">{"via1",#N/A,TRUE,"general";"via2",#N/A,TRUE,"general";"via3",#N/A,TRUE,"general"}</definedName>
    <definedName name="__k8" localSheetId="4" hidden="1">{"via1",#N/A,TRUE,"general";"via2",#N/A,TRUE,"general";"via3",#N/A,TRUE,"general"}</definedName>
    <definedName name="__k8" localSheetId="38" hidden="1">{"via1",#N/A,TRUE,"general";"via2",#N/A,TRUE,"general";"via3",#N/A,TRUE,"general"}</definedName>
    <definedName name="__k8" localSheetId="37" hidden="1">{"via1",#N/A,TRUE,"general";"via2",#N/A,TRUE,"general";"via3",#N/A,TRUE,"general"}</definedName>
    <definedName name="__k8" localSheetId="23" hidden="1">{"via1",#N/A,TRUE,"general";"via2",#N/A,TRUE,"general";"via3",#N/A,TRUE,"general"}</definedName>
    <definedName name="__k8" localSheetId="16" hidden="1">{"via1",#N/A,TRUE,"general";"via2",#N/A,TRUE,"general";"via3",#N/A,TRUE,"general"}</definedName>
    <definedName name="__k8" localSheetId="27" hidden="1">{"via1",#N/A,TRUE,"general";"via2",#N/A,TRUE,"general";"via3",#N/A,TRUE,"general"}</definedName>
    <definedName name="__k8" localSheetId="18" hidden="1">{"via1",#N/A,TRUE,"general";"via2",#N/A,TRUE,"general";"via3",#N/A,TRUE,"general"}</definedName>
    <definedName name="__k8" localSheetId="17" hidden="1">{"via1",#N/A,TRUE,"general";"via2",#N/A,TRUE,"general";"via3",#N/A,TRUE,"general"}</definedName>
    <definedName name="__k8" localSheetId="25" hidden="1">{"via1",#N/A,TRUE,"general";"via2",#N/A,TRUE,"general";"via3",#N/A,TRUE,"general"}</definedName>
    <definedName name="__k8" localSheetId="49" hidden="1">{"via1",#N/A,TRUE,"general";"via2",#N/A,TRUE,"general";"via3",#N/A,TRUE,"general"}</definedName>
    <definedName name="__k8" localSheetId="34" hidden="1">{"via1",#N/A,TRUE,"general";"via2",#N/A,TRUE,"general";"via3",#N/A,TRUE,"general"}</definedName>
    <definedName name="__k8" localSheetId="12" hidden="1">{"via1",#N/A,TRUE,"general";"via2",#N/A,TRUE,"general";"via3",#N/A,TRUE,"general"}</definedName>
    <definedName name="__k8" localSheetId="13" hidden="1">{"via1",#N/A,TRUE,"general";"via2",#N/A,TRUE,"general";"via3",#N/A,TRUE,"general"}</definedName>
    <definedName name="__k8" localSheetId="14" hidden="1">{"via1",#N/A,TRUE,"general";"via2",#N/A,TRUE,"general";"via3",#N/A,TRUE,"general"}</definedName>
    <definedName name="__k8" localSheetId="5" hidden="1">{"via1",#N/A,TRUE,"general";"via2",#N/A,TRUE,"general";"via3",#N/A,TRUE,"general"}</definedName>
    <definedName name="__k8" localSheetId="6" hidden="1">{"via1",#N/A,TRUE,"general";"via2",#N/A,TRUE,"general";"via3",#N/A,TRUE,"general"}</definedName>
    <definedName name="__k8" localSheetId="7" hidden="1">{"via1",#N/A,TRUE,"general";"via2",#N/A,TRUE,"general";"via3",#N/A,TRUE,"general"}</definedName>
    <definedName name="__k8" localSheetId="8" hidden="1">{"via1",#N/A,TRUE,"general";"via2",#N/A,TRUE,"general";"via3",#N/A,TRUE,"general"}</definedName>
    <definedName name="__k8" localSheetId="31" hidden="1">{"via1",#N/A,TRUE,"general";"via2",#N/A,TRUE,"general";"via3",#N/A,TRUE,"general"}</definedName>
    <definedName name="__k8" localSheetId="30" hidden="1">{"via1",#N/A,TRUE,"general";"via2",#N/A,TRUE,"general";"via3",#N/A,TRUE,"general"}</definedName>
    <definedName name="__k8" localSheetId="15" hidden="1">{"via1",#N/A,TRUE,"general";"via2",#N/A,TRUE,"general";"via3",#N/A,TRUE,"general"}</definedName>
    <definedName name="__k8" hidden="1">{"via1",#N/A,TRUE,"general";"via2",#N/A,TRUE,"general";"via3",#N/A,TRUE,"general"}</definedName>
    <definedName name="__k9" localSheetId="32" hidden="1">{"TAB1",#N/A,TRUE,"GENERAL";"TAB2",#N/A,TRUE,"GENERAL";"TAB3",#N/A,TRUE,"GENERAL";"TAB4",#N/A,TRUE,"GENERAL";"TAB5",#N/A,TRUE,"GENERAL"}</definedName>
    <definedName name="__k9" localSheetId="3" hidden="1">{"TAB1",#N/A,TRUE,"GENERAL";"TAB2",#N/A,TRUE,"GENERAL";"TAB3",#N/A,TRUE,"GENERAL";"TAB4",#N/A,TRUE,"GENERAL";"TAB5",#N/A,TRUE,"GENERAL"}</definedName>
    <definedName name="__k9" localSheetId="26" hidden="1">{"TAB1",#N/A,TRUE,"GENERAL";"TAB2",#N/A,TRUE,"GENERAL";"TAB3",#N/A,TRUE,"GENERAL";"TAB4",#N/A,TRUE,"GENERAL";"TAB5",#N/A,TRUE,"GENERAL"}</definedName>
    <definedName name="__k9" localSheetId="24" hidden="1">{"TAB1",#N/A,TRUE,"GENERAL";"TAB2",#N/A,TRUE,"GENERAL";"TAB3",#N/A,TRUE,"GENERAL";"TAB4",#N/A,TRUE,"GENERAL";"TAB5",#N/A,TRUE,"GENERAL"}</definedName>
    <definedName name="__k9" localSheetId="10" hidden="1">{"TAB1",#N/A,TRUE,"GENERAL";"TAB2",#N/A,TRUE,"GENERAL";"TAB3",#N/A,TRUE,"GENERAL";"TAB4",#N/A,TRUE,"GENERAL";"TAB5",#N/A,TRUE,"GENERAL"}</definedName>
    <definedName name="__k9" localSheetId="4" hidden="1">{"TAB1",#N/A,TRUE,"GENERAL";"TAB2",#N/A,TRUE,"GENERAL";"TAB3",#N/A,TRUE,"GENERAL";"TAB4",#N/A,TRUE,"GENERAL";"TAB5",#N/A,TRUE,"GENERAL"}</definedName>
    <definedName name="__k9" localSheetId="38" hidden="1">{"TAB1",#N/A,TRUE,"GENERAL";"TAB2",#N/A,TRUE,"GENERAL";"TAB3",#N/A,TRUE,"GENERAL";"TAB4",#N/A,TRUE,"GENERAL";"TAB5",#N/A,TRUE,"GENERAL"}</definedName>
    <definedName name="__k9" localSheetId="37" hidden="1">{"TAB1",#N/A,TRUE,"GENERAL";"TAB2",#N/A,TRUE,"GENERAL";"TAB3",#N/A,TRUE,"GENERAL";"TAB4",#N/A,TRUE,"GENERAL";"TAB5",#N/A,TRUE,"GENERAL"}</definedName>
    <definedName name="__k9" localSheetId="23" hidden="1">{"TAB1",#N/A,TRUE,"GENERAL";"TAB2",#N/A,TRUE,"GENERAL";"TAB3",#N/A,TRUE,"GENERAL";"TAB4",#N/A,TRUE,"GENERAL";"TAB5",#N/A,TRUE,"GENERAL"}</definedName>
    <definedName name="__k9" localSheetId="16" hidden="1">{"TAB1",#N/A,TRUE,"GENERAL";"TAB2",#N/A,TRUE,"GENERAL";"TAB3",#N/A,TRUE,"GENERAL";"TAB4",#N/A,TRUE,"GENERAL";"TAB5",#N/A,TRUE,"GENERAL"}</definedName>
    <definedName name="__k9" localSheetId="27" hidden="1">{"TAB1",#N/A,TRUE,"GENERAL";"TAB2",#N/A,TRUE,"GENERAL";"TAB3",#N/A,TRUE,"GENERAL";"TAB4",#N/A,TRUE,"GENERAL";"TAB5",#N/A,TRUE,"GENERAL"}</definedName>
    <definedName name="__k9" localSheetId="18" hidden="1">{"TAB1",#N/A,TRUE,"GENERAL";"TAB2",#N/A,TRUE,"GENERAL";"TAB3",#N/A,TRUE,"GENERAL";"TAB4",#N/A,TRUE,"GENERAL";"TAB5",#N/A,TRUE,"GENERAL"}</definedName>
    <definedName name="__k9" localSheetId="17" hidden="1">{"TAB1",#N/A,TRUE,"GENERAL";"TAB2",#N/A,TRUE,"GENERAL";"TAB3",#N/A,TRUE,"GENERAL";"TAB4",#N/A,TRUE,"GENERAL";"TAB5",#N/A,TRUE,"GENERAL"}</definedName>
    <definedName name="__k9" localSheetId="25" hidden="1">{"TAB1",#N/A,TRUE,"GENERAL";"TAB2",#N/A,TRUE,"GENERAL";"TAB3",#N/A,TRUE,"GENERAL";"TAB4",#N/A,TRUE,"GENERAL";"TAB5",#N/A,TRUE,"GENERAL"}</definedName>
    <definedName name="__k9" localSheetId="49" hidden="1">{"TAB1",#N/A,TRUE,"GENERAL";"TAB2",#N/A,TRUE,"GENERAL";"TAB3",#N/A,TRUE,"GENERAL";"TAB4",#N/A,TRUE,"GENERAL";"TAB5",#N/A,TRUE,"GENERAL"}</definedName>
    <definedName name="__k9" localSheetId="34" hidden="1">{"TAB1",#N/A,TRUE,"GENERAL";"TAB2",#N/A,TRUE,"GENERAL";"TAB3",#N/A,TRUE,"GENERAL";"TAB4",#N/A,TRUE,"GENERAL";"TAB5",#N/A,TRUE,"GENERAL"}</definedName>
    <definedName name="__k9" localSheetId="12" hidden="1">{"TAB1",#N/A,TRUE,"GENERAL";"TAB2",#N/A,TRUE,"GENERAL";"TAB3",#N/A,TRUE,"GENERAL";"TAB4",#N/A,TRUE,"GENERAL";"TAB5",#N/A,TRUE,"GENERAL"}</definedName>
    <definedName name="__k9" localSheetId="13" hidden="1">{"TAB1",#N/A,TRUE,"GENERAL";"TAB2",#N/A,TRUE,"GENERAL";"TAB3",#N/A,TRUE,"GENERAL";"TAB4",#N/A,TRUE,"GENERAL";"TAB5",#N/A,TRUE,"GENERAL"}</definedName>
    <definedName name="__k9" localSheetId="14" hidden="1">{"TAB1",#N/A,TRUE,"GENERAL";"TAB2",#N/A,TRUE,"GENERAL";"TAB3",#N/A,TRUE,"GENERAL";"TAB4",#N/A,TRUE,"GENERAL";"TAB5",#N/A,TRUE,"GENERAL"}</definedName>
    <definedName name="__k9" localSheetId="5" hidden="1">{"TAB1",#N/A,TRUE,"GENERAL";"TAB2",#N/A,TRUE,"GENERAL";"TAB3",#N/A,TRUE,"GENERAL";"TAB4",#N/A,TRUE,"GENERAL";"TAB5",#N/A,TRUE,"GENERAL"}</definedName>
    <definedName name="__k9" localSheetId="6" hidden="1">{"TAB1",#N/A,TRUE,"GENERAL";"TAB2",#N/A,TRUE,"GENERAL";"TAB3",#N/A,TRUE,"GENERAL";"TAB4",#N/A,TRUE,"GENERAL";"TAB5",#N/A,TRUE,"GENERAL"}</definedName>
    <definedName name="__k9" localSheetId="7" hidden="1">{"TAB1",#N/A,TRUE,"GENERAL";"TAB2",#N/A,TRUE,"GENERAL";"TAB3",#N/A,TRUE,"GENERAL";"TAB4",#N/A,TRUE,"GENERAL";"TAB5",#N/A,TRUE,"GENERAL"}</definedName>
    <definedName name="__k9" localSheetId="8" hidden="1">{"TAB1",#N/A,TRUE,"GENERAL";"TAB2",#N/A,TRUE,"GENERAL";"TAB3",#N/A,TRUE,"GENERAL";"TAB4",#N/A,TRUE,"GENERAL";"TAB5",#N/A,TRUE,"GENERAL"}</definedName>
    <definedName name="__k9" localSheetId="31" hidden="1">{"TAB1",#N/A,TRUE,"GENERAL";"TAB2",#N/A,TRUE,"GENERAL";"TAB3",#N/A,TRUE,"GENERAL";"TAB4",#N/A,TRUE,"GENERAL";"TAB5",#N/A,TRUE,"GENERAL"}</definedName>
    <definedName name="__k9" localSheetId="30" hidden="1">{"TAB1",#N/A,TRUE,"GENERAL";"TAB2",#N/A,TRUE,"GENERAL";"TAB3",#N/A,TRUE,"GENERAL";"TAB4",#N/A,TRUE,"GENERAL";"TAB5",#N/A,TRUE,"GENERAL"}</definedName>
    <definedName name="__k9" localSheetId="15" hidden="1">{"TAB1",#N/A,TRUE,"GENERAL";"TAB2",#N/A,TRUE,"GENERAL";"TAB3",#N/A,TRUE,"GENERAL";"TAB4",#N/A,TRUE,"GENERAL";"TAB5",#N/A,TRUE,"GENERAL"}</definedName>
    <definedName name="__k9" hidden="1">{"TAB1",#N/A,TRUE,"GENERAL";"TAB2",#N/A,TRUE,"GENERAL";"TAB3",#N/A,TRUE,"GENERAL";"TAB4",#N/A,TRUE,"GENERAL";"TAB5",#N/A,TRUE,"GENERAL"}</definedName>
    <definedName name="__kjk6" localSheetId="32"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26" hidden="1">{"TAB1",#N/A,TRUE,"GENERAL";"TAB2",#N/A,TRUE,"GENERAL";"TAB3",#N/A,TRUE,"GENERAL";"TAB4",#N/A,TRUE,"GENERAL";"TAB5",#N/A,TRUE,"GENERAL"}</definedName>
    <definedName name="__kjk6" localSheetId="24" hidden="1">{"TAB1",#N/A,TRUE,"GENERAL";"TAB2",#N/A,TRUE,"GENERAL";"TAB3",#N/A,TRUE,"GENERAL";"TAB4",#N/A,TRUE,"GENERAL";"TAB5",#N/A,TRUE,"GENERAL"}</definedName>
    <definedName name="__kjk6" localSheetId="10" hidden="1">{"TAB1",#N/A,TRUE,"GENERAL";"TAB2",#N/A,TRUE,"GENERAL";"TAB3",#N/A,TRUE,"GENERAL";"TAB4",#N/A,TRUE,"GENERAL";"TAB5",#N/A,TRUE,"GENERAL"}</definedName>
    <definedName name="__kjk6" localSheetId="4" hidden="1">{"TAB1",#N/A,TRUE,"GENERAL";"TAB2",#N/A,TRUE,"GENERAL";"TAB3",#N/A,TRUE,"GENERAL";"TAB4",#N/A,TRUE,"GENERAL";"TAB5",#N/A,TRUE,"GENERAL"}</definedName>
    <definedName name="__kjk6" localSheetId="38" hidden="1">{"TAB1",#N/A,TRUE,"GENERAL";"TAB2",#N/A,TRUE,"GENERAL";"TAB3",#N/A,TRUE,"GENERAL";"TAB4",#N/A,TRUE,"GENERAL";"TAB5",#N/A,TRUE,"GENERAL"}</definedName>
    <definedName name="__kjk6" localSheetId="37" hidden="1">{"TAB1",#N/A,TRUE,"GENERAL";"TAB2",#N/A,TRUE,"GENERAL";"TAB3",#N/A,TRUE,"GENERAL";"TAB4",#N/A,TRUE,"GENERAL";"TAB5",#N/A,TRUE,"GENERAL"}</definedName>
    <definedName name="__kjk6" localSheetId="23" hidden="1">{"TAB1",#N/A,TRUE,"GENERAL";"TAB2",#N/A,TRUE,"GENERAL";"TAB3",#N/A,TRUE,"GENERAL";"TAB4",#N/A,TRUE,"GENERAL";"TAB5",#N/A,TRUE,"GENERAL"}</definedName>
    <definedName name="__kjk6" localSheetId="16" hidden="1">{"TAB1",#N/A,TRUE,"GENERAL";"TAB2",#N/A,TRUE,"GENERAL";"TAB3",#N/A,TRUE,"GENERAL";"TAB4",#N/A,TRUE,"GENERAL";"TAB5",#N/A,TRUE,"GENERAL"}</definedName>
    <definedName name="__kjk6" localSheetId="27" hidden="1">{"TAB1",#N/A,TRUE,"GENERAL";"TAB2",#N/A,TRUE,"GENERAL";"TAB3",#N/A,TRUE,"GENERAL";"TAB4",#N/A,TRUE,"GENERAL";"TAB5",#N/A,TRUE,"GENERAL"}</definedName>
    <definedName name="__kjk6" localSheetId="18" hidden="1">{"TAB1",#N/A,TRUE,"GENERAL";"TAB2",#N/A,TRUE,"GENERAL";"TAB3",#N/A,TRUE,"GENERAL";"TAB4",#N/A,TRUE,"GENERAL";"TAB5",#N/A,TRUE,"GENERAL"}</definedName>
    <definedName name="__kjk6" localSheetId="17" hidden="1">{"TAB1",#N/A,TRUE,"GENERAL";"TAB2",#N/A,TRUE,"GENERAL";"TAB3",#N/A,TRUE,"GENERAL";"TAB4",#N/A,TRUE,"GENERAL";"TAB5",#N/A,TRUE,"GENERAL"}</definedName>
    <definedName name="__kjk6" localSheetId="25" hidden="1">{"TAB1",#N/A,TRUE,"GENERAL";"TAB2",#N/A,TRUE,"GENERAL";"TAB3",#N/A,TRUE,"GENERAL";"TAB4",#N/A,TRUE,"GENERAL";"TAB5",#N/A,TRUE,"GENERAL"}</definedName>
    <definedName name="__kjk6" localSheetId="49" hidden="1">{"TAB1",#N/A,TRUE,"GENERAL";"TAB2",#N/A,TRUE,"GENERAL";"TAB3",#N/A,TRUE,"GENERAL";"TAB4",#N/A,TRUE,"GENERAL";"TAB5",#N/A,TRUE,"GENERAL"}</definedName>
    <definedName name="__kjk6" localSheetId="34" hidden="1">{"TAB1",#N/A,TRUE,"GENERAL";"TAB2",#N/A,TRUE,"GENERAL";"TAB3",#N/A,TRUE,"GENERAL";"TAB4",#N/A,TRUE,"GENERAL";"TAB5",#N/A,TRUE,"GENERAL"}</definedName>
    <definedName name="__kjk6" localSheetId="12" hidden="1">{"TAB1",#N/A,TRUE,"GENERAL";"TAB2",#N/A,TRUE,"GENERAL";"TAB3",#N/A,TRUE,"GENERAL";"TAB4",#N/A,TRUE,"GENERAL";"TAB5",#N/A,TRUE,"GENERAL"}</definedName>
    <definedName name="__kjk6" localSheetId="13" hidden="1">{"TAB1",#N/A,TRUE,"GENERAL";"TAB2",#N/A,TRUE,"GENERAL";"TAB3",#N/A,TRUE,"GENERAL";"TAB4",#N/A,TRUE,"GENERAL";"TAB5",#N/A,TRUE,"GENERAL"}</definedName>
    <definedName name="__kjk6" localSheetId="14" hidden="1">{"TAB1",#N/A,TRUE,"GENERAL";"TAB2",#N/A,TRUE,"GENERAL";"TAB3",#N/A,TRUE,"GENERAL";"TAB4",#N/A,TRUE,"GENERAL";"TAB5",#N/A,TRUE,"GENERAL"}</definedName>
    <definedName name="__kjk6" localSheetId="5" hidden="1">{"TAB1",#N/A,TRUE,"GENERAL";"TAB2",#N/A,TRUE,"GENERAL";"TAB3",#N/A,TRUE,"GENERAL";"TAB4",#N/A,TRUE,"GENERAL";"TAB5",#N/A,TRUE,"GENERAL"}</definedName>
    <definedName name="__kjk6" localSheetId="6" hidden="1">{"TAB1",#N/A,TRUE,"GENERAL";"TAB2",#N/A,TRUE,"GENERAL";"TAB3",#N/A,TRUE,"GENERAL";"TAB4",#N/A,TRUE,"GENERAL";"TAB5",#N/A,TRUE,"GENERAL"}</definedName>
    <definedName name="__kjk6" localSheetId="7" hidden="1">{"TAB1",#N/A,TRUE,"GENERAL";"TAB2",#N/A,TRUE,"GENERAL";"TAB3",#N/A,TRUE,"GENERAL";"TAB4",#N/A,TRUE,"GENERAL";"TAB5",#N/A,TRUE,"GENERAL"}</definedName>
    <definedName name="__kjk6" localSheetId="8" hidden="1">{"TAB1",#N/A,TRUE,"GENERAL";"TAB2",#N/A,TRUE,"GENERAL";"TAB3",#N/A,TRUE,"GENERAL";"TAB4",#N/A,TRUE,"GENERAL";"TAB5",#N/A,TRUE,"GENERAL"}</definedName>
    <definedName name="__kjk6" localSheetId="31" hidden="1">{"TAB1",#N/A,TRUE,"GENERAL";"TAB2",#N/A,TRUE,"GENERAL";"TAB3",#N/A,TRUE,"GENERAL";"TAB4",#N/A,TRUE,"GENERAL";"TAB5",#N/A,TRUE,"GENERAL"}</definedName>
    <definedName name="__kjk6" localSheetId="30" hidden="1">{"TAB1",#N/A,TRUE,"GENERAL";"TAB2",#N/A,TRUE,"GENERAL";"TAB3",#N/A,TRUE,"GENERAL";"TAB4",#N/A,TRUE,"GENERAL";"TAB5",#N/A,TRUE,"GENERAL"}</definedName>
    <definedName name="__kjk6" localSheetId="15" hidden="1">{"TAB1",#N/A,TRUE,"GENERAL";"TAB2",#N/A,TRUE,"GENERAL";"TAB3",#N/A,TRUE,"GENERAL";"TAB4",#N/A,TRUE,"GENERAL";"TAB5",#N/A,TRUE,"GENERAL"}</definedName>
    <definedName name="__kjk6" hidden="1">{"TAB1",#N/A,TRUE,"GENERAL";"TAB2",#N/A,TRUE,"GENERAL";"TAB3",#N/A,TRUE,"GENERAL";"TAB4",#N/A,TRUE,"GENERAL";"TAB5",#N/A,TRUE,"GENERAL"}</definedName>
    <definedName name="__m3" localSheetId="32" hidden="1">{"via1",#N/A,TRUE,"general";"via2",#N/A,TRUE,"general";"via3",#N/A,TRUE,"general"}</definedName>
    <definedName name="__m3" localSheetId="3" hidden="1">{"via1",#N/A,TRUE,"general";"via2",#N/A,TRUE,"general";"via3",#N/A,TRUE,"general"}</definedName>
    <definedName name="__m3" localSheetId="26" hidden="1">{"via1",#N/A,TRUE,"general";"via2",#N/A,TRUE,"general";"via3",#N/A,TRUE,"general"}</definedName>
    <definedName name="__m3" localSheetId="24" hidden="1">{"via1",#N/A,TRUE,"general";"via2",#N/A,TRUE,"general";"via3",#N/A,TRUE,"general"}</definedName>
    <definedName name="__m3" localSheetId="10" hidden="1">{"via1",#N/A,TRUE,"general";"via2",#N/A,TRUE,"general";"via3",#N/A,TRUE,"general"}</definedName>
    <definedName name="__m3" localSheetId="4" hidden="1">{"via1",#N/A,TRUE,"general";"via2",#N/A,TRUE,"general";"via3",#N/A,TRUE,"general"}</definedName>
    <definedName name="__m3" localSheetId="38" hidden="1">{"via1",#N/A,TRUE,"general";"via2",#N/A,TRUE,"general";"via3",#N/A,TRUE,"general"}</definedName>
    <definedName name="__m3" localSheetId="37" hidden="1">{"via1",#N/A,TRUE,"general";"via2",#N/A,TRUE,"general";"via3",#N/A,TRUE,"general"}</definedName>
    <definedName name="__m3" localSheetId="23" hidden="1">{"via1",#N/A,TRUE,"general";"via2",#N/A,TRUE,"general";"via3",#N/A,TRUE,"general"}</definedName>
    <definedName name="__m3" localSheetId="16" hidden="1">{"via1",#N/A,TRUE,"general";"via2",#N/A,TRUE,"general";"via3",#N/A,TRUE,"general"}</definedName>
    <definedName name="__m3" localSheetId="27" hidden="1">{"via1",#N/A,TRUE,"general";"via2",#N/A,TRUE,"general";"via3",#N/A,TRUE,"general"}</definedName>
    <definedName name="__m3" localSheetId="18" hidden="1">{"via1",#N/A,TRUE,"general";"via2",#N/A,TRUE,"general";"via3",#N/A,TRUE,"general"}</definedName>
    <definedName name="__m3" localSheetId="17" hidden="1">{"via1",#N/A,TRUE,"general";"via2",#N/A,TRUE,"general";"via3",#N/A,TRUE,"general"}</definedName>
    <definedName name="__m3" localSheetId="25" hidden="1">{"via1",#N/A,TRUE,"general";"via2",#N/A,TRUE,"general";"via3",#N/A,TRUE,"general"}</definedName>
    <definedName name="__m3" localSheetId="49" hidden="1">{"via1",#N/A,TRUE,"general";"via2",#N/A,TRUE,"general";"via3",#N/A,TRUE,"general"}</definedName>
    <definedName name="__m3" localSheetId="34" hidden="1">{"via1",#N/A,TRUE,"general";"via2",#N/A,TRUE,"general";"via3",#N/A,TRUE,"general"}</definedName>
    <definedName name="__m3" localSheetId="12" hidden="1">{"via1",#N/A,TRUE,"general";"via2",#N/A,TRUE,"general";"via3",#N/A,TRUE,"general"}</definedName>
    <definedName name="__m3" localSheetId="13" hidden="1">{"via1",#N/A,TRUE,"general";"via2",#N/A,TRUE,"general";"via3",#N/A,TRUE,"general"}</definedName>
    <definedName name="__m3" localSheetId="14" hidden="1">{"via1",#N/A,TRUE,"general";"via2",#N/A,TRUE,"general";"via3",#N/A,TRUE,"general"}</definedName>
    <definedName name="__m3" localSheetId="5" hidden="1">{"via1",#N/A,TRUE,"general";"via2",#N/A,TRUE,"general";"via3",#N/A,TRUE,"general"}</definedName>
    <definedName name="__m3" localSheetId="6" hidden="1">{"via1",#N/A,TRUE,"general";"via2",#N/A,TRUE,"general";"via3",#N/A,TRUE,"general"}</definedName>
    <definedName name="__m3" localSheetId="7" hidden="1">{"via1",#N/A,TRUE,"general";"via2",#N/A,TRUE,"general";"via3",#N/A,TRUE,"general"}</definedName>
    <definedName name="__m3" localSheetId="8" hidden="1">{"via1",#N/A,TRUE,"general";"via2",#N/A,TRUE,"general";"via3",#N/A,TRUE,"general"}</definedName>
    <definedName name="__m3" localSheetId="31" hidden="1">{"via1",#N/A,TRUE,"general";"via2",#N/A,TRUE,"general";"via3",#N/A,TRUE,"general"}</definedName>
    <definedName name="__m3" localSheetId="30" hidden="1">{"via1",#N/A,TRUE,"general";"via2",#N/A,TRUE,"general";"via3",#N/A,TRUE,"general"}</definedName>
    <definedName name="__m3" localSheetId="15" hidden="1">{"via1",#N/A,TRUE,"general";"via2",#N/A,TRUE,"general";"via3",#N/A,TRUE,"general"}</definedName>
    <definedName name="__m3" hidden="1">{"via1",#N/A,TRUE,"general";"via2",#N/A,TRUE,"general";"via3",#N/A,TRUE,"general"}</definedName>
    <definedName name="__m4" localSheetId="32" hidden="1">{"TAB1",#N/A,TRUE,"GENERAL";"TAB2",#N/A,TRUE,"GENERAL";"TAB3",#N/A,TRUE,"GENERAL";"TAB4",#N/A,TRUE,"GENERAL";"TAB5",#N/A,TRUE,"GENERAL"}</definedName>
    <definedName name="__m4" localSheetId="3" hidden="1">{"TAB1",#N/A,TRUE,"GENERAL";"TAB2",#N/A,TRUE,"GENERAL";"TAB3",#N/A,TRUE,"GENERAL";"TAB4",#N/A,TRUE,"GENERAL";"TAB5",#N/A,TRUE,"GENERAL"}</definedName>
    <definedName name="__m4" localSheetId="26" hidden="1">{"TAB1",#N/A,TRUE,"GENERAL";"TAB2",#N/A,TRUE,"GENERAL";"TAB3",#N/A,TRUE,"GENERAL";"TAB4",#N/A,TRUE,"GENERAL";"TAB5",#N/A,TRUE,"GENERAL"}</definedName>
    <definedName name="__m4" localSheetId="24" hidden="1">{"TAB1",#N/A,TRUE,"GENERAL";"TAB2",#N/A,TRUE,"GENERAL";"TAB3",#N/A,TRUE,"GENERAL";"TAB4",#N/A,TRUE,"GENERAL";"TAB5",#N/A,TRUE,"GENERAL"}</definedName>
    <definedName name="__m4" localSheetId="10" hidden="1">{"TAB1",#N/A,TRUE,"GENERAL";"TAB2",#N/A,TRUE,"GENERAL";"TAB3",#N/A,TRUE,"GENERAL";"TAB4",#N/A,TRUE,"GENERAL";"TAB5",#N/A,TRUE,"GENERAL"}</definedName>
    <definedName name="__m4" localSheetId="4" hidden="1">{"TAB1",#N/A,TRUE,"GENERAL";"TAB2",#N/A,TRUE,"GENERAL";"TAB3",#N/A,TRUE,"GENERAL";"TAB4",#N/A,TRUE,"GENERAL";"TAB5",#N/A,TRUE,"GENERAL"}</definedName>
    <definedName name="__m4" localSheetId="38" hidden="1">{"TAB1",#N/A,TRUE,"GENERAL";"TAB2",#N/A,TRUE,"GENERAL";"TAB3",#N/A,TRUE,"GENERAL";"TAB4",#N/A,TRUE,"GENERAL";"TAB5",#N/A,TRUE,"GENERAL"}</definedName>
    <definedName name="__m4" localSheetId="37" hidden="1">{"TAB1",#N/A,TRUE,"GENERAL";"TAB2",#N/A,TRUE,"GENERAL";"TAB3",#N/A,TRUE,"GENERAL";"TAB4",#N/A,TRUE,"GENERAL";"TAB5",#N/A,TRUE,"GENERAL"}</definedName>
    <definedName name="__m4" localSheetId="23" hidden="1">{"TAB1",#N/A,TRUE,"GENERAL";"TAB2",#N/A,TRUE,"GENERAL";"TAB3",#N/A,TRUE,"GENERAL";"TAB4",#N/A,TRUE,"GENERAL";"TAB5",#N/A,TRUE,"GENERAL"}</definedName>
    <definedName name="__m4" localSheetId="16" hidden="1">{"TAB1",#N/A,TRUE,"GENERAL";"TAB2",#N/A,TRUE,"GENERAL";"TAB3",#N/A,TRUE,"GENERAL";"TAB4",#N/A,TRUE,"GENERAL";"TAB5",#N/A,TRUE,"GENERAL"}</definedName>
    <definedName name="__m4" localSheetId="27" hidden="1">{"TAB1",#N/A,TRUE,"GENERAL";"TAB2",#N/A,TRUE,"GENERAL";"TAB3",#N/A,TRUE,"GENERAL";"TAB4",#N/A,TRUE,"GENERAL";"TAB5",#N/A,TRUE,"GENERAL"}</definedName>
    <definedName name="__m4" localSheetId="18" hidden="1">{"TAB1",#N/A,TRUE,"GENERAL";"TAB2",#N/A,TRUE,"GENERAL";"TAB3",#N/A,TRUE,"GENERAL";"TAB4",#N/A,TRUE,"GENERAL";"TAB5",#N/A,TRUE,"GENERAL"}</definedName>
    <definedName name="__m4" localSheetId="17" hidden="1">{"TAB1",#N/A,TRUE,"GENERAL";"TAB2",#N/A,TRUE,"GENERAL";"TAB3",#N/A,TRUE,"GENERAL";"TAB4",#N/A,TRUE,"GENERAL";"TAB5",#N/A,TRUE,"GENERAL"}</definedName>
    <definedName name="__m4" localSheetId="25" hidden="1">{"TAB1",#N/A,TRUE,"GENERAL";"TAB2",#N/A,TRUE,"GENERAL";"TAB3",#N/A,TRUE,"GENERAL";"TAB4",#N/A,TRUE,"GENERAL";"TAB5",#N/A,TRUE,"GENERAL"}</definedName>
    <definedName name="__m4" localSheetId="49" hidden="1">{"TAB1",#N/A,TRUE,"GENERAL";"TAB2",#N/A,TRUE,"GENERAL";"TAB3",#N/A,TRUE,"GENERAL";"TAB4",#N/A,TRUE,"GENERAL";"TAB5",#N/A,TRUE,"GENERAL"}</definedName>
    <definedName name="__m4" localSheetId="34" hidden="1">{"TAB1",#N/A,TRUE,"GENERAL";"TAB2",#N/A,TRUE,"GENERAL";"TAB3",#N/A,TRUE,"GENERAL";"TAB4",#N/A,TRUE,"GENERAL";"TAB5",#N/A,TRUE,"GENERAL"}</definedName>
    <definedName name="__m4" localSheetId="12" hidden="1">{"TAB1",#N/A,TRUE,"GENERAL";"TAB2",#N/A,TRUE,"GENERAL";"TAB3",#N/A,TRUE,"GENERAL";"TAB4",#N/A,TRUE,"GENERAL";"TAB5",#N/A,TRUE,"GENERAL"}</definedName>
    <definedName name="__m4" localSheetId="13" hidden="1">{"TAB1",#N/A,TRUE,"GENERAL";"TAB2",#N/A,TRUE,"GENERAL";"TAB3",#N/A,TRUE,"GENERAL";"TAB4",#N/A,TRUE,"GENERAL";"TAB5",#N/A,TRUE,"GENERAL"}</definedName>
    <definedName name="__m4" localSheetId="14" hidden="1">{"TAB1",#N/A,TRUE,"GENERAL";"TAB2",#N/A,TRUE,"GENERAL";"TAB3",#N/A,TRUE,"GENERAL";"TAB4",#N/A,TRUE,"GENERAL";"TAB5",#N/A,TRUE,"GENERAL"}</definedName>
    <definedName name="__m4" localSheetId="5" hidden="1">{"TAB1",#N/A,TRUE,"GENERAL";"TAB2",#N/A,TRUE,"GENERAL";"TAB3",#N/A,TRUE,"GENERAL";"TAB4",#N/A,TRUE,"GENERAL";"TAB5",#N/A,TRUE,"GENERAL"}</definedName>
    <definedName name="__m4" localSheetId="6" hidden="1">{"TAB1",#N/A,TRUE,"GENERAL";"TAB2",#N/A,TRUE,"GENERAL";"TAB3",#N/A,TRUE,"GENERAL";"TAB4",#N/A,TRUE,"GENERAL";"TAB5",#N/A,TRUE,"GENERAL"}</definedName>
    <definedName name="__m4" localSheetId="7" hidden="1">{"TAB1",#N/A,TRUE,"GENERAL";"TAB2",#N/A,TRUE,"GENERAL";"TAB3",#N/A,TRUE,"GENERAL";"TAB4",#N/A,TRUE,"GENERAL";"TAB5",#N/A,TRUE,"GENERAL"}</definedName>
    <definedName name="__m4" localSheetId="8" hidden="1">{"TAB1",#N/A,TRUE,"GENERAL";"TAB2",#N/A,TRUE,"GENERAL";"TAB3",#N/A,TRUE,"GENERAL";"TAB4",#N/A,TRUE,"GENERAL";"TAB5",#N/A,TRUE,"GENERAL"}</definedName>
    <definedName name="__m4" localSheetId="31" hidden="1">{"TAB1",#N/A,TRUE,"GENERAL";"TAB2",#N/A,TRUE,"GENERAL";"TAB3",#N/A,TRUE,"GENERAL";"TAB4",#N/A,TRUE,"GENERAL";"TAB5",#N/A,TRUE,"GENERAL"}</definedName>
    <definedName name="__m4" localSheetId="30" hidden="1">{"TAB1",#N/A,TRUE,"GENERAL";"TAB2",#N/A,TRUE,"GENERAL";"TAB3",#N/A,TRUE,"GENERAL";"TAB4",#N/A,TRUE,"GENERAL";"TAB5",#N/A,TRUE,"GENERAL"}</definedName>
    <definedName name="__m4" localSheetId="15" hidden="1">{"TAB1",#N/A,TRUE,"GENERAL";"TAB2",#N/A,TRUE,"GENERAL";"TAB3",#N/A,TRUE,"GENERAL";"TAB4",#N/A,TRUE,"GENERAL";"TAB5",#N/A,TRUE,"GENERAL"}</definedName>
    <definedName name="__m4" hidden="1">{"TAB1",#N/A,TRUE,"GENERAL";"TAB2",#N/A,TRUE,"GENERAL";"TAB3",#N/A,TRUE,"GENERAL";"TAB4",#N/A,TRUE,"GENERAL";"TAB5",#N/A,TRUE,"GENERAL"}</definedName>
    <definedName name="__m5" localSheetId="32" hidden="1">{"via1",#N/A,TRUE,"general";"via2",#N/A,TRUE,"general";"via3",#N/A,TRUE,"general"}</definedName>
    <definedName name="__m5" localSheetId="3" hidden="1">{"via1",#N/A,TRUE,"general";"via2",#N/A,TRUE,"general";"via3",#N/A,TRUE,"general"}</definedName>
    <definedName name="__m5" localSheetId="26" hidden="1">{"via1",#N/A,TRUE,"general";"via2",#N/A,TRUE,"general";"via3",#N/A,TRUE,"general"}</definedName>
    <definedName name="__m5" localSheetId="24" hidden="1">{"via1",#N/A,TRUE,"general";"via2",#N/A,TRUE,"general";"via3",#N/A,TRUE,"general"}</definedName>
    <definedName name="__m5" localSheetId="10" hidden="1">{"via1",#N/A,TRUE,"general";"via2",#N/A,TRUE,"general";"via3",#N/A,TRUE,"general"}</definedName>
    <definedName name="__m5" localSheetId="4" hidden="1">{"via1",#N/A,TRUE,"general";"via2",#N/A,TRUE,"general";"via3",#N/A,TRUE,"general"}</definedName>
    <definedName name="__m5" localSheetId="38" hidden="1">{"via1",#N/A,TRUE,"general";"via2",#N/A,TRUE,"general";"via3",#N/A,TRUE,"general"}</definedName>
    <definedName name="__m5" localSheetId="37" hidden="1">{"via1",#N/A,TRUE,"general";"via2",#N/A,TRUE,"general";"via3",#N/A,TRUE,"general"}</definedName>
    <definedName name="__m5" localSheetId="23" hidden="1">{"via1",#N/A,TRUE,"general";"via2",#N/A,TRUE,"general";"via3",#N/A,TRUE,"general"}</definedName>
    <definedName name="__m5" localSheetId="16" hidden="1">{"via1",#N/A,TRUE,"general";"via2",#N/A,TRUE,"general";"via3",#N/A,TRUE,"general"}</definedName>
    <definedName name="__m5" localSheetId="27" hidden="1">{"via1",#N/A,TRUE,"general";"via2",#N/A,TRUE,"general";"via3",#N/A,TRUE,"general"}</definedName>
    <definedName name="__m5" localSheetId="18" hidden="1">{"via1",#N/A,TRUE,"general";"via2",#N/A,TRUE,"general";"via3",#N/A,TRUE,"general"}</definedName>
    <definedName name="__m5" localSheetId="17" hidden="1">{"via1",#N/A,TRUE,"general";"via2",#N/A,TRUE,"general";"via3",#N/A,TRUE,"general"}</definedName>
    <definedName name="__m5" localSheetId="25" hidden="1">{"via1",#N/A,TRUE,"general";"via2",#N/A,TRUE,"general";"via3",#N/A,TRUE,"general"}</definedName>
    <definedName name="__m5" localSheetId="49" hidden="1">{"via1",#N/A,TRUE,"general";"via2",#N/A,TRUE,"general";"via3",#N/A,TRUE,"general"}</definedName>
    <definedName name="__m5" localSheetId="34" hidden="1">{"via1",#N/A,TRUE,"general";"via2",#N/A,TRUE,"general";"via3",#N/A,TRUE,"general"}</definedName>
    <definedName name="__m5" localSheetId="12" hidden="1">{"via1",#N/A,TRUE,"general";"via2",#N/A,TRUE,"general";"via3",#N/A,TRUE,"general"}</definedName>
    <definedName name="__m5" localSheetId="13" hidden="1">{"via1",#N/A,TRUE,"general";"via2",#N/A,TRUE,"general";"via3",#N/A,TRUE,"general"}</definedName>
    <definedName name="__m5" localSheetId="14" hidden="1">{"via1",#N/A,TRUE,"general";"via2",#N/A,TRUE,"general";"via3",#N/A,TRUE,"general"}</definedName>
    <definedName name="__m5" localSheetId="5" hidden="1">{"via1",#N/A,TRUE,"general";"via2",#N/A,TRUE,"general";"via3",#N/A,TRUE,"general"}</definedName>
    <definedName name="__m5" localSheetId="6" hidden="1">{"via1",#N/A,TRUE,"general";"via2",#N/A,TRUE,"general";"via3",#N/A,TRUE,"general"}</definedName>
    <definedName name="__m5" localSheetId="7" hidden="1">{"via1",#N/A,TRUE,"general";"via2",#N/A,TRUE,"general";"via3",#N/A,TRUE,"general"}</definedName>
    <definedName name="__m5" localSheetId="8" hidden="1">{"via1",#N/A,TRUE,"general";"via2",#N/A,TRUE,"general";"via3",#N/A,TRUE,"general"}</definedName>
    <definedName name="__m5" localSheetId="31" hidden="1">{"via1",#N/A,TRUE,"general";"via2",#N/A,TRUE,"general";"via3",#N/A,TRUE,"general"}</definedName>
    <definedName name="__m5" localSheetId="30" hidden="1">{"via1",#N/A,TRUE,"general";"via2",#N/A,TRUE,"general";"via3",#N/A,TRUE,"general"}</definedName>
    <definedName name="__m5" localSheetId="15" hidden="1">{"via1",#N/A,TRUE,"general";"via2",#N/A,TRUE,"general";"via3",#N/A,TRUE,"general"}</definedName>
    <definedName name="__m5" hidden="1">{"via1",#N/A,TRUE,"general";"via2",#N/A,TRUE,"general";"via3",#N/A,TRUE,"general"}</definedName>
    <definedName name="__m6" localSheetId="32" hidden="1">{"TAB1",#N/A,TRUE,"GENERAL";"TAB2",#N/A,TRUE,"GENERAL";"TAB3",#N/A,TRUE,"GENERAL";"TAB4",#N/A,TRUE,"GENERAL";"TAB5",#N/A,TRUE,"GENERAL"}</definedName>
    <definedName name="__m6" localSheetId="3" hidden="1">{"TAB1",#N/A,TRUE,"GENERAL";"TAB2",#N/A,TRUE,"GENERAL";"TAB3",#N/A,TRUE,"GENERAL";"TAB4",#N/A,TRUE,"GENERAL";"TAB5",#N/A,TRUE,"GENERAL"}</definedName>
    <definedName name="__m6" localSheetId="26" hidden="1">{"TAB1",#N/A,TRUE,"GENERAL";"TAB2",#N/A,TRUE,"GENERAL";"TAB3",#N/A,TRUE,"GENERAL";"TAB4",#N/A,TRUE,"GENERAL";"TAB5",#N/A,TRUE,"GENERAL"}</definedName>
    <definedName name="__m6" localSheetId="24" hidden="1">{"TAB1",#N/A,TRUE,"GENERAL";"TAB2",#N/A,TRUE,"GENERAL";"TAB3",#N/A,TRUE,"GENERAL";"TAB4",#N/A,TRUE,"GENERAL";"TAB5",#N/A,TRUE,"GENERAL"}</definedName>
    <definedName name="__m6" localSheetId="10" hidden="1">{"TAB1",#N/A,TRUE,"GENERAL";"TAB2",#N/A,TRUE,"GENERAL";"TAB3",#N/A,TRUE,"GENERAL";"TAB4",#N/A,TRUE,"GENERAL";"TAB5",#N/A,TRUE,"GENERAL"}</definedName>
    <definedName name="__m6" localSheetId="4" hidden="1">{"TAB1",#N/A,TRUE,"GENERAL";"TAB2",#N/A,TRUE,"GENERAL";"TAB3",#N/A,TRUE,"GENERAL";"TAB4",#N/A,TRUE,"GENERAL";"TAB5",#N/A,TRUE,"GENERAL"}</definedName>
    <definedName name="__m6" localSheetId="38" hidden="1">{"TAB1",#N/A,TRUE,"GENERAL";"TAB2",#N/A,TRUE,"GENERAL";"TAB3",#N/A,TRUE,"GENERAL";"TAB4",#N/A,TRUE,"GENERAL";"TAB5",#N/A,TRUE,"GENERAL"}</definedName>
    <definedName name="__m6" localSheetId="37" hidden="1">{"TAB1",#N/A,TRUE,"GENERAL";"TAB2",#N/A,TRUE,"GENERAL";"TAB3",#N/A,TRUE,"GENERAL";"TAB4",#N/A,TRUE,"GENERAL";"TAB5",#N/A,TRUE,"GENERAL"}</definedName>
    <definedName name="__m6" localSheetId="23" hidden="1">{"TAB1",#N/A,TRUE,"GENERAL";"TAB2",#N/A,TRUE,"GENERAL";"TAB3",#N/A,TRUE,"GENERAL";"TAB4",#N/A,TRUE,"GENERAL";"TAB5",#N/A,TRUE,"GENERAL"}</definedName>
    <definedName name="__m6" localSheetId="16" hidden="1">{"TAB1",#N/A,TRUE,"GENERAL";"TAB2",#N/A,TRUE,"GENERAL";"TAB3",#N/A,TRUE,"GENERAL";"TAB4",#N/A,TRUE,"GENERAL";"TAB5",#N/A,TRUE,"GENERAL"}</definedName>
    <definedName name="__m6" localSheetId="27" hidden="1">{"TAB1",#N/A,TRUE,"GENERAL";"TAB2",#N/A,TRUE,"GENERAL";"TAB3",#N/A,TRUE,"GENERAL";"TAB4",#N/A,TRUE,"GENERAL";"TAB5",#N/A,TRUE,"GENERAL"}</definedName>
    <definedName name="__m6" localSheetId="18" hidden="1">{"TAB1",#N/A,TRUE,"GENERAL";"TAB2",#N/A,TRUE,"GENERAL";"TAB3",#N/A,TRUE,"GENERAL";"TAB4",#N/A,TRUE,"GENERAL";"TAB5",#N/A,TRUE,"GENERAL"}</definedName>
    <definedName name="__m6" localSheetId="17" hidden="1">{"TAB1",#N/A,TRUE,"GENERAL";"TAB2",#N/A,TRUE,"GENERAL";"TAB3",#N/A,TRUE,"GENERAL";"TAB4",#N/A,TRUE,"GENERAL";"TAB5",#N/A,TRUE,"GENERAL"}</definedName>
    <definedName name="__m6" localSheetId="25" hidden="1">{"TAB1",#N/A,TRUE,"GENERAL";"TAB2",#N/A,TRUE,"GENERAL";"TAB3",#N/A,TRUE,"GENERAL";"TAB4",#N/A,TRUE,"GENERAL";"TAB5",#N/A,TRUE,"GENERAL"}</definedName>
    <definedName name="__m6" localSheetId="49" hidden="1">{"TAB1",#N/A,TRUE,"GENERAL";"TAB2",#N/A,TRUE,"GENERAL";"TAB3",#N/A,TRUE,"GENERAL";"TAB4",#N/A,TRUE,"GENERAL";"TAB5",#N/A,TRUE,"GENERAL"}</definedName>
    <definedName name="__m6" localSheetId="34" hidden="1">{"TAB1",#N/A,TRUE,"GENERAL";"TAB2",#N/A,TRUE,"GENERAL";"TAB3",#N/A,TRUE,"GENERAL";"TAB4",#N/A,TRUE,"GENERAL";"TAB5",#N/A,TRUE,"GENERAL"}</definedName>
    <definedName name="__m6" localSheetId="12" hidden="1">{"TAB1",#N/A,TRUE,"GENERAL";"TAB2",#N/A,TRUE,"GENERAL";"TAB3",#N/A,TRUE,"GENERAL";"TAB4",#N/A,TRUE,"GENERAL";"TAB5",#N/A,TRUE,"GENERAL"}</definedName>
    <definedName name="__m6" localSheetId="13" hidden="1">{"TAB1",#N/A,TRUE,"GENERAL";"TAB2",#N/A,TRUE,"GENERAL";"TAB3",#N/A,TRUE,"GENERAL";"TAB4",#N/A,TRUE,"GENERAL";"TAB5",#N/A,TRUE,"GENERAL"}</definedName>
    <definedName name="__m6" localSheetId="14" hidden="1">{"TAB1",#N/A,TRUE,"GENERAL";"TAB2",#N/A,TRUE,"GENERAL";"TAB3",#N/A,TRUE,"GENERAL";"TAB4",#N/A,TRUE,"GENERAL";"TAB5",#N/A,TRUE,"GENERAL"}</definedName>
    <definedName name="__m6" localSheetId="5" hidden="1">{"TAB1",#N/A,TRUE,"GENERAL";"TAB2",#N/A,TRUE,"GENERAL";"TAB3",#N/A,TRUE,"GENERAL";"TAB4",#N/A,TRUE,"GENERAL";"TAB5",#N/A,TRUE,"GENERAL"}</definedName>
    <definedName name="__m6" localSheetId="6" hidden="1">{"TAB1",#N/A,TRUE,"GENERAL";"TAB2",#N/A,TRUE,"GENERAL";"TAB3",#N/A,TRUE,"GENERAL";"TAB4",#N/A,TRUE,"GENERAL";"TAB5",#N/A,TRUE,"GENERAL"}</definedName>
    <definedName name="__m6" localSheetId="7" hidden="1">{"TAB1",#N/A,TRUE,"GENERAL";"TAB2",#N/A,TRUE,"GENERAL";"TAB3",#N/A,TRUE,"GENERAL";"TAB4",#N/A,TRUE,"GENERAL";"TAB5",#N/A,TRUE,"GENERAL"}</definedName>
    <definedName name="__m6" localSheetId="8" hidden="1">{"TAB1",#N/A,TRUE,"GENERAL";"TAB2",#N/A,TRUE,"GENERAL";"TAB3",#N/A,TRUE,"GENERAL";"TAB4",#N/A,TRUE,"GENERAL";"TAB5",#N/A,TRUE,"GENERAL"}</definedName>
    <definedName name="__m6" localSheetId="31" hidden="1">{"TAB1",#N/A,TRUE,"GENERAL";"TAB2",#N/A,TRUE,"GENERAL";"TAB3",#N/A,TRUE,"GENERAL";"TAB4",#N/A,TRUE,"GENERAL";"TAB5",#N/A,TRUE,"GENERAL"}</definedName>
    <definedName name="__m6" localSheetId="30" hidden="1">{"TAB1",#N/A,TRUE,"GENERAL";"TAB2",#N/A,TRUE,"GENERAL";"TAB3",#N/A,TRUE,"GENERAL";"TAB4",#N/A,TRUE,"GENERAL";"TAB5",#N/A,TRUE,"GENERAL"}</definedName>
    <definedName name="__m6" localSheetId="15" hidden="1">{"TAB1",#N/A,TRUE,"GENERAL";"TAB2",#N/A,TRUE,"GENERAL";"TAB3",#N/A,TRUE,"GENERAL";"TAB4",#N/A,TRUE,"GENERAL";"TAB5",#N/A,TRUE,"GENERAL"}</definedName>
    <definedName name="__m6" hidden="1">{"TAB1",#N/A,TRUE,"GENERAL";"TAB2",#N/A,TRUE,"GENERAL";"TAB3",#N/A,TRUE,"GENERAL";"TAB4",#N/A,TRUE,"GENERAL";"TAB5",#N/A,TRUE,"GENERAL"}</definedName>
    <definedName name="__m7" localSheetId="32" hidden="1">{"TAB1",#N/A,TRUE,"GENERAL";"TAB2",#N/A,TRUE,"GENERAL";"TAB3",#N/A,TRUE,"GENERAL";"TAB4",#N/A,TRUE,"GENERAL";"TAB5",#N/A,TRUE,"GENERAL"}</definedName>
    <definedName name="__m7" localSheetId="3" hidden="1">{"TAB1",#N/A,TRUE,"GENERAL";"TAB2",#N/A,TRUE,"GENERAL";"TAB3",#N/A,TRUE,"GENERAL";"TAB4",#N/A,TRUE,"GENERAL";"TAB5",#N/A,TRUE,"GENERAL"}</definedName>
    <definedName name="__m7" localSheetId="26" hidden="1">{"TAB1",#N/A,TRUE,"GENERAL";"TAB2",#N/A,TRUE,"GENERAL";"TAB3",#N/A,TRUE,"GENERAL";"TAB4",#N/A,TRUE,"GENERAL";"TAB5",#N/A,TRUE,"GENERAL"}</definedName>
    <definedName name="__m7" localSheetId="24" hidden="1">{"TAB1",#N/A,TRUE,"GENERAL";"TAB2",#N/A,TRUE,"GENERAL";"TAB3",#N/A,TRUE,"GENERAL";"TAB4",#N/A,TRUE,"GENERAL";"TAB5",#N/A,TRUE,"GENERAL"}</definedName>
    <definedName name="__m7" localSheetId="10" hidden="1">{"TAB1",#N/A,TRUE,"GENERAL";"TAB2",#N/A,TRUE,"GENERAL";"TAB3",#N/A,TRUE,"GENERAL";"TAB4",#N/A,TRUE,"GENERAL";"TAB5",#N/A,TRUE,"GENERAL"}</definedName>
    <definedName name="__m7" localSheetId="4" hidden="1">{"TAB1",#N/A,TRUE,"GENERAL";"TAB2",#N/A,TRUE,"GENERAL";"TAB3",#N/A,TRUE,"GENERAL";"TAB4",#N/A,TRUE,"GENERAL";"TAB5",#N/A,TRUE,"GENERAL"}</definedName>
    <definedName name="__m7" localSheetId="38" hidden="1">{"TAB1",#N/A,TRUE,"GENERAL";"TAB2",#N/A,TRUE,"GENERAL";"TAB3",#N/A,TRUE,"GENERAL";"TAB4",#N/A,TRUE,"GENERAL";"TAB5",#N/A,TRUE,"GENERAL"}</definedName>
    <definedName name="__m7" localSheetId="37" hidden="1">{"TAB1",#N/A,TRUE,"GENERAL";"TAB2",#N/A,TRUE,"GENERAL";"TAB3",#N/A,TRUE,"GENERAL";"TAB4",#N/A,TRUE,"GENERAL";"TAB5",#N/A,TRUE,"GENERAL"}</definedName>
    <definedName name="__m7" localSheetId="23" hidden="1">{"TAB1",#N/A,TRUE,"GENERAL";"TAB2",#N/A,TRUE,"GENERAL";"TAB3",#N/A,TRUE,"GENERAL";"TAB4",#N/A,TRUE,"GENERAL";"TAB5",#N/A,TRUE,"GENERAL"}</definedName>
    <definedName name="__m7" localSheetId="16" hidden="1">{"TAB1",#N/A,TRUE,"GENERAL";"TAB2",#N/A,TRUE,"GENERAL";"TAB3",#N/A,TRUE,"GENERAL";"TAB4",#N/A,TRUE,"GENERAL";"TAB5",#N/A,TRUE,"GENERAL"}</definedName>
    <definedName name="__m7" localSheetId="27" hidden="1">{"TAB1",#N/A,TRUE,"GENERAL";"TAB2",#N/A,TRUE,"GENERAL";"TAB3",#N/A,TRUE,"GENERAL";"TAB4",#N/A,TRUE,"GENERAL";"TAB5",#N/A,TRUE,"GENERAL"}</definedName>
    <definedName name="__m7" localSheetId="18" hidden="1">{"TAB1",#N/A,TRUE,"GENERAL";"TAB2",#N/A,TRUE,"GENERAL";"TAB3",#N/A,TRUE,"GENERAL";"TAB4",#N/A,TRUE,"GENERAL";"TAB5",#N/A,TRUE,"GENERAL"}</definedName>
    <definedName name="__m7" localSheetId="17" hidden="1">{"TAB1",#N/A,TRUE,"GENERAL";"TAB2",#N/A,TRUE,"GENERAL";"TAB3",#N/A,TRUE,"GENERAL";"TAB4",#N/A,TRUE,"GENERAL";"TAB5",#N/A,TRUE,"GENERAL"}</definedName>
    <definedName name="__m7" localSheetId="25" hidden="1">{"TAB1",#N/A,TRUE,"GENERAL";"TAB2",#N/A,TRUE,"GENERAL";"TAB3",#N/A,TRUE,"GENERAL";"TAB4",#N/A,TRUE,"GENERAL";"TAB5",#N/A,TRUE,"GENERAL"}</definedName>
    <definedName name="__m7" localSheetId="49" hidden="1">{"TAB1",#N/A,TRUE,"GENERAL";"TAB2",#N/A,TRUE,"GENERAL";"TAB3",#N/A,TRUE,"GENERAL";"TAB4",#N/A,TRUE,"GENERAL";"TAB5",#N/A,TRUE,"GENERAL"}</definedName>
    <definedName name="__m7" localSheetId="34" hidden="1">{"TAB1",#N/A,TRUE,"GENERAL";"TAB2",#N/A,TRUE,"GENERAL";"TAB3",#N/A,TRUE,"GENERAL";"TAB4",#N/A,TRUE,"GENERAL";"TAB5",#N/A,TRUE,"GENERAL"}</definedName>
    <definedName name="__m7" localSheetId="12" hidden="1">{"TAB1",#N/A,TRUE,"GENERAL";"TAB2",#N/A,TRUE,"GENERAL";"TAB3",#N/A,TRUE,"GENERAL";"TAB4",#N/A,TRUE,"GENERAL";"TAB5",#N/A,TRUE,"GENERAL"}</definedName>
    <definedName name="__m7" localSheetId="13" hidden="1">{"TAB1",#N/A,TRUE,"GENERAL";"TAB2",#N/A,TRUE,"GENERAL";"TAB3",#N/A,TRUE,"GENERAL";"TAB4",#N/A,TRUE,"GENERAL";"TAB5",#N/A,TRUE,"GENERAL"}</definedName>
    <definedName name="__m7" localSheetId="14" hidden="1">{"TAB1",#N/A,TRUE,"GENERAL";"TAB2",#N/A,TRUE,"GENERAL";"TAB3",#N/A,TRUE,"GENERAL";"TAB4",#N/A,TRUE,"GENERAL";"TAB5",#N/A,TRUE,"GENERAL"}</definedName>
    <definedName name="__m7" localSheetId="5" hidden="1">{"TAB1",#N/A,TRUE,"GENERAL";"TAB2",#N/A,TRUE,"GENERAL";"TAB3",#N/A,TRUE,"GENERAL";"TAB4",#N/A,TRUE,"GENERAL";"TAB5",#N/A,TRUE,"GENERAL"}</definedName>
    <definedName name="__m7" localSheetId="6" hidden="1">{"TAB1",#N/A,TRUE,"GENERAL";"TAB2",#N/A,TRUE,"GENERAL";"TAB3",#N/A,TRUE,"GENERAL";"TAB4",#N/A,TRUE,"GENERAL";"TAB5",#N/A,TRUE,"GENERAL"}</definedName>
    <definedName name="__m7" localSheetId="7" hidden="1">{"TAB1",#N/A,TRUE,"GENERAL";"TAB2",#N/A,TRUE,"GENERAL";"TAB3",#N/A,TRUE,"GENERAL";"TAB4",#N/A,TRUE,"GENERAL";"TAB5",#N/A,TRUE,"GENERAL"}</definedName>
    <definedName name="__m7" localSheetId="8" hidden="1">{"TAB1",#N/A,TRUE,"GENERAL";"TAB2",#N/A,TRUE,"GENERAL";"TAB3",#N/A,TRUE,"GENERAL";"TAB4",#N/A,TRUE,"GENERAL";"TAB5",#N/A,TRUE,"GENERAL"}</definedName>
    <definedName name="__m7" localSheetId="31" hidden="1">{"TAB1",#N/A,TRUE,"GENERAL";"TAB2",#N/A,TRUE,"GENERAL";"TAB3",#N/A,TRUE,"GENERAL";"TAB4",#N/A,TRUE,"GENERAL";"TAB5",#N/A,TRUE,"GENERAL"}</definedName>
    <definedName name="__m7" localSheetId="30" hidden="1">{"TAB1",#N/A,TRUE,"GENERAL";"TAB2",#N/A,TRUE,"GENERAL";"TAB3",#N/A,TRUE,"GENERAL";"TAB4",#N/A,TRUE,"GENERAL";"TAB5",#N/A,TRUE,"GENERAL"}</definedName>
    <definedName name="__m7" localSheetId="15" hidden="1">{"TAB1",#N/A,TRUE,"GENERAL";"TAB2",#N/A,TRUE,"GENERAL";"TAB3",#N/A,TRUE,"GENERAL";"TAB4",#N/A,TRUE,"GENERAL";"TAB5",#N/A,TRUE,"GENERAL"}</definedName>
    <definedName name="__m7" hidden="1">{"TAB1",#N/A,TRUE,"GENERAL";"TAB2",#N/A,TRUE,"GENERAL";"TAB3",#N/A,TRUE,"GENERAL";"TAB4",#N/A,TRUE,"GENERAL";"TAB5",#N/A,TRUE,"GENERAL"}</definedName>
    <definedName name="__m8" localSheetId="32" hidden="1">{"via1",#N/A,TRUE,"general";"via2",#N/A,TRUE,"general";"via3",#N/A,TRUE,"general"}</definedName>
    <definedName name="__m8" localSheetId="3" hidden="1">{"via1",#N/A,TRUE,"general";"via2",#N/A,TRUE,"general";"via3",#N/A,TRUE,"general"}</definedName>
    <definedName name="__m8" localSheetId="26" hidden="1">{"via1",#N/A,TRUE,"general";"via2",#N/A,TRUE,"general";"via3",#N/A,TRUE,"general"}</definedName>
    <definedName name="__m8" localSheetId="24" hidden="1">{"via1",#N/A,TRUE,"general";"via2",#N/A,TRUE,"general";"via3",#N/A,TRUE,"general"}</definedName>
    <definedName name="__m8" localSheetId="10" hidden="1">{"via1",#N/A,TRUE,"general";"via2",#N/A,TRUE,"general";"via3",#N/A,TRUE,"general"}</definedName>
    <definedName name="__m8" localSheetId="4" hidden="1">{"via1",#N/A,TRUE,"general";"via2",#N/A,TRUE,"general";"via3",#N/A,TRUE,"general"}</definedName>
    <definedName name="__m8" localSheetId="38" hidden="1">{"via1",#N/A,TRUE,"general";"via2",#N/A,TRUE,"general";"via3",#N/A,TRUE,"general"}</definedName>
    <definedName name="__m8" localSheetId="37" hidden="1">{"via1",#N/A,TRUE,"general";"via2",#N/A,TRUE,"general";"via3",#N/A,TRUE,"general"}</definedName>
    <definedName name="__m8" localSheetId="23" hidden="1">{"via1",#N/A,TRUE,"general";"via2",#N/A,TRUE,"general";"via3",#N/A,TRUE,"general"}</definedName>
    <definedName name="__m8" localSheetId="16" hidden="1">{"via1",#N/A,TRUE,"general";"via2",#N/A,TRUE,"general";"via3",#N/A,TRUE,"general"}</definedName>
    <definedName name="__m8" localSheetId="27" hidden="1">{"via1",#N/A,TRUE,"general";"via2",#N/A,TRUE,"general";"via3",#N/A,TRUE,"general"}</definedName>
    <definedName name="__m8" localSheetId="18" hidden="1">{"via1",#N/A,TRUE,"general";"via2",#N/A,TRUE,"general";"via3",#N/A,TRUE,"general"}</definedName>
    <definedName name="__m8" localSheetId="17" hidden="1">{"via1",#N/A,TRUE,"general";"via2",#N/A,TRUE,"general";"via3",#N/A,TRUE,"general"}</definedName>
    <definedName name="__m8" localSheetId="25" hidden="1">{"via1",#N/A,TRUE,"general";"via2",#N/A,TRUE,"general";"via3",#N/A,TRUE,"general"}</definedName>
    <definedName name="__m8" localSheetId="49" hidden="1">{"via1",#N/A,TRUE,"general";"via2",#N/A,TRUE,"general";"via3",#N/A,TRUE,"general"}</definedName>
    <definedName name="__m8" localSheetId="34" hidden="1">{"via1",#N/A,TRUE,"general";"via2",#N/A,TRUE,"general";"via3",#N/A,TRUE,"general"}</definedName>
    <definedName name="__m8" localSheetId="12" hidden="1">{"via1",#N/A,TRUE,"general";"via2",#N/A,TRUE,"general";"via3",#N/A,TRUE,"general"}</definedName>
    <definedName name="__m8" localSheetId="13" hidden="1">{"via1",#N/A,TRUE,"general";"via2",#N/A,TRUE,"general";"via3",#N/A,TRUE,"general"}</definedName>
    <definedName name="__m8" localSheetId="14" hidden="1">{"via1",#N/A,TRUE,"general";"via2",#N/A,TRUE,"general";"via3",#N/A,TRUE,"general"}</definedName>
    <definedName name="__m8" localSheetId="5" hidden="1">{"via1",#N/A,TRUE,"general";"via2",#N/A,TRUE,"general";"via3",#N/A,TRUE,"general"}</definedName>
    <definedName name="__m8" localSheetId="6" hidden="1">{"via1",#N/A,TRUE,"general";"via2",#N/A,TRUE,"general";"via3",#N/A,TRUE,"general"}</definedName>
    <definedName name="__m8" localSheetId="7" hidden="1">{"via1",#N/A,TRUE,"general";"via2",#N/A,TRUE,"general";"via3",#N/A,TRUE,"general"}</definedName>
    <definedName name="__m8" localSheetId="8" hidden="1">{"via1",#N/A,TRUE,"general";"via2",#N/A,TRUE,"general";"via3",#N/A,TRUE,"general"}</definedName>
    <definedName name="__m8" localSheetId="31" hidden="1">{"via1",#N/A,TRUE,"general";"via2",#N/A,TRUE,"general";"via3",#N/A,TRUE,"general"}</definedName>
    <definedName name="__m8" localSheetId="30" hidden="1">{"via1",#N/A,TRUE,"general";"via2",#N/A,TRUE,"general";"via3",#N/A,TRUE,"general"}</definedName>
    <definedName name="__m8" localSheetId="15" hidden="1">{"via1",#N/A,TRUE,"general";"via2",#N/A,TRUE,"general";"via3",#N/A,TRUE,"general"}</definedName>
    <definedName name="__m8" hidden="1">{"via1",#N/A,TRUE,"general";"via2",#N/A,TRUE,"general";"via3",#N/A,TRUE,"general"}</definedName>
    <definedName name="__m9" localSheetId="32" hidden="1">{"via1",#N/A,TRUE,"general";"via2",#N/A,TRUE,"general";"via3",#N/A,TRUE,"general"}</definedName>
    <definedName name="__m9" localSheetId="3" hidden="1">{"via1",#N/A,TRUE,"general";"via2",#N/A,TRUE,"general";"via3",#N/A,TRUE,"general"}</definedName>
    <definedName name="__m9" localSheetId="26" hidden="1">{"via1",#N/A,TRUE,"general";"via2",#N/A,TRUE,"general";"via3",#N/A,TRUE,"general"}</definedName>
    <definedName name="__m9" localSheetId="24" hidden="1">{"via1",#N/A,TRUE,"general";"via2",#N/A,TRUE,"general";"via3",#N/A,TRUE,"general"}</definedName>
    <definedName name="__m9" localSheetId="10" hidden="1">{"via1",#N/A,TRUE,"general";"via2",#N/A,TRUE,"general";"via3",#N/A,TRUE,"general"}</definedName>
    <definedName name="__m9" localSheetId="4" hidden="1">{"via1",#N/A,TRUE,"general";"via2",#N/A,TRUE,"general";"via3",#N/A,TRUE,"general"}</definedName>
    <definedName name="__m9" localSheetId="38" hidden="1">{"via1",#N/A,TRUE,"general";"via2",#N/A,TRUE,"general";"via3",#N/A,TRUE,"general"}</definedName>
    <definedName name="__m9" localSheetId="37" hidden="1">{"via1",#N/A,TRUE,"general";"via2",#N/A,TRUE,"general";"via3",#N/A,TRUE,"general"}</definedName>
    <definedName name="__m9" localSheetId="23" hidden="1">{"via1",#N/A,TRUE,"general";"via2",#N/A,TRUE,"general";"via3",#N/A,TRUE,"general"}</definedName>
    <definedName name="__m9" localSheetId="16" hidden="1">{"via1",#N/A,TRUE,"general";"via2",#N/A,TRUE,"general";"via3",#N/A,TRUE,"general"}</definedName>
    <definedName name="__m9" localSheetId="27" hidden="1">{"via1",#N/A,TRUE,"general";"via2",#N/A,TRUE,"general";"via3",#N/A,TRUE,"general"}</definedName>
    <definedName name="__m9" localSheetId="18" hidden="1">{"via1",#N/A,TRUE,"general";"via2",#N/A,TRUE,"general";"via3",#N/A,TRUE,"general"}</definedName>
    <definedName name="__m9" localSheetId="17" hidden="1">{"via1",#N/A,TRUE,"general";"via2",#N/A,TRUE,"general";"via3",#N/A,TRUE,"general"}</definedName>
    <definedName name="__m9" localSheetId="25" hidden="1">{"via1",#N/A,TRUE,"general";"via2",#N/A,TRUE,"general";"via3",#N/A,TRUE,"general"}</definedName>
    <definedName name="__m9" localSheetId="49" hidden="1">{"via1",#N/A,TRUE,"general";"via2",#N/A,TRUE,"general";"via3",#N/A,TRUE,"general"}</definedName>
    <definedName name="__m9" localSheetId="34" hidden="1">{"via1",#N/A,TRUE,"general";"via2",#N/A,TRUE,"general";"via3",#N/A,TRUE,"general"}</definedName>
    <definedName name="__m9" localSheetId="12" hidden="1">{"via1",#N/A,TRUE,"general";"via2",#N/A,TRUE,"general";"via3",#N/A,TRUE,"general"}</definedName>
    <definedName name="__m9" localSheetId="13" hidden="1">{"via1",#N/A,TRUE,"general";"via2",#N/A,TRUE,"general";"via3",#N/A,TRUE,"general"}</definedName>
    <definedName name="__m9" localSheetId="14" hidden="1">{"via1",#N/A,TRUE,"general";"via2",#N/A,TRUE,"general";"via3",#N/A,TRUE,"general"}</definedName>
    <definedName name="__m9" localSheetId="5" hidden="1">{"via1",#N/A,TRUE,"general";"via2",#N/A,TRUE,"general";"via3",#N/A,TRUE,"general"}</definedName>
    <definedName name="__m9" localSheetId="6" hidden="1">{"via1",#N/A,TRUE,"general";"via2",#N/A,TRUE,"general";"via3",#N/A,TRUE,"general"}</definedName>
    <definedName name="__m9" localSheetId="7" hidden="1">{"via1",#N/A,TRUE,"general";"via2",#N/A,TRUE,"general";"via3",#N/A,TRUE,"general"}</definedName>
    <definedName name="__m9" localSheetId="8" hidden="1">{"via1",#N/A,TRUE,"general";"via2",#N/A,TRUE,"general";"via3",#N/A,TRUE,"general"}</definedName>
    <definedName name="__m9" localSheetId="31" hidden="1">{"via1",#N/A,TRUE,"general";"via2",#N/A,TRUE,"general";"via3",#N/A,TRUE,"general"}</definedName>
    <definedName name="__m9" localSheetId="30" hidden="1">{"via1",#N/A,TRUE,"general";"via2",#N/A,TRUE,"general";"via3",#N/A,TRUE,"general"}</definedName>
    <definedName name="__m9" localSheetId="15" hidden="1">{"via1",#N/A,TRUE,"general";"via2",#N/A,TRUE,"general";"via3",#N/A,TRUE,"general"}</definedName>
    <definedName name="__m9" hidden="1">{"via1",#N/A,TRUE,"general";"via2",#N/A,TRUE,"general";"via3",#N/A,TRUE,"general"}</definedName>
    <definedName name="__n3" localSheetId="32" hidden="1">{"TAB1",#N/A,TRUE,"GENERAL";"TAB2",#N/A,TRUE,"GENERAL";"TAB3",#N/A,TRUE,"GENERAL";"TAB4",#N/A,TRUE,"GENERAL";"TAB5",#N/A,TRUE,"GENERAL"}</definedName>
    <definedName name="__n3" localSheetId="3" hidden="1">{"TAB1",#N/A,TRUE,"GENERAL";"TAB2",#N/A,TRUE,"GENERAL";"TAB3",#N/A,TRUE,"GENERAL";"TAB4",#N/A,TRUE,"GENERAL";"TAB5",#N/A,TRUE,"GENERAL"}</definedName>
    <definedName name="__n3" localSheetId="26" hidden="1">{"TAB1",#N/A,TRUE,"GENERAL";"TAB2",#N/A,TRUE,"GENERAL";"TAB3",#N/A,TRUE,"GENERAL";"TAB4",#N/A,TRUE,"GENERAL";"TAB5",#N/A,TRUE,"GENERAL"}</definedName>
    <definedName name="__n3" localSheetId="24" hidden="1">{"TAB1",#N/A,TRUE,"GENERAL";"TAB2",#N/A,TRUE,"GENERAL";"TAB3",#N/A,TRUE,"GENERAL";"TAB4",#N/A,TRUE,"GENERAL";"TAB5",#N/A,TRUE,"GENERAL"}</definedName>
    <definedName name="__n3" localSheetId="10" hidden="1">{"TAB1",#N/A,TRUE,"GENERAL";"TAB2",#N/A,TRUE,"GENERAL";"TAB3",#N/A,TRUE,"GENERAL";"TAB4",#N/A,TRUE,"GENERAL";"TAB5",#N/A,TRUE,"GENERAL"}</definedName>
    <definedName name="__n3" localSheetId="4" hidden="1">{"TAB1",#N/A,TRUE,"GENERAL";"TAB2",#N/A,TRUE,"GENERAL";"TAB3",#N/A,TRUE,"GENERAL";"TAB4",#N/A,TRUE,"GENERAL";"TAB5",#N/A,TRUE,"GENERAL"}</definedName>
    <definedName name="__n3" localSheetId="38" hidden="1">{"TAB1",#N/A,TRUE,"GENERAL";"TAB2",#N/A,TRUE,"GENERAL";"TAB3",#N/A,TRUE,"GENERAL";"TAB4",#N/A,TRUE,"GENERAL";"TAB5",#N/A,TRUE,"GENERAL"}</definedName>
    <definedName name="__n3" localSheetId="37" hidden="1">{"TAB1",#N/A,TRUE,"GENERAL";"TAB2",#N/A,TRUE,"GENERAL";"TAB3",#N/A,TRUE,"GENERAL";"TAB4",#N/A,TRUE,"GENERAL";"TAB5",#N/A,TRUE,"GENERAL"}</definedName>
    <definedName name="__n3" localSheetId="23" hidden="1">{"TAB1",#N/A,TRUE,"GENERAL";"TAB2",#N/A,TRUE,"GENERAL";"TAB3",#N/A,TRUE,"GENERAL";"TAB4",#N/A,TRUE,"GENERAL";"TAB5",#N/A,TRUE,"GENERAL"}</definedName>
    <definedName name="__n3" localSheetId="16" hidden="1">{"TAB1",#N/A,TRUE,"GENERAL";"TAB2",#N/A,TRUE,"GENERAL";"TAB3",#N/A,TRUE,"GENERAL";"TAB4",#N/A,TRUE,"GENERAL";"TAB5",#N/A,TRUE,"GENERAL"}</definedName>
    <definedName name="__n3" localSheetId="27" hidden="1">{"TAB1",#N/A,TRUE,"GENERAL";"TAB2",#N/A,TRUE,"GENERAL";"TAB3",#N/A,TRUE,"GENERAL";"TAB4",#N/A,TRUE,"GENERAL";"TAB5",#N/A,TRUE,"GENERAL"}</definedName>
    <definedName name="__n3" localSheetId="18" hidden="1">{"TAB1",#N/A,TRUE,"GENERAL";"TAB2",#N/A,TRUE,"GENERAL";"TAB3",#N/A,TRUE,"GENERAL";"TAB4",#N/A,TRUE,"GENERAL";"TAB5",#N/A,TRUE,"GENERAL"}</definedName>
    <definedName name="__n3" localSheetId="17" hidden="1">{"TAB1",#N/A,TRUE,"GENERAL";"TAB2",#N/A,TRUE,"GENERAL";"TAB3",#N/A,TRUE,"GENERAL";"TAB4",#N/A,TRUE,"GENERAL";"TAB5",#N/A,TRUE,"GENERAL"}</definedName>
    <definedName name="__n3" localSheetId="25" hidden="1">{"TAB1",#N/A,TRUE,"GENERAL";"TAB2",#N/A,TRUE,"GENERAL";"TAB3",#N/A,TRUE,"GENERAL";"TAB4",#N/A,TRUE,"GENERAL";"TAB5",#N/A,TRUE,"GENERAL"}</definedName>
    <definedName name="__n3" localSheetId="49" hidden="1">{"TAB1",#N/A,TRUE,"GENERAL";"TAB2",#N/A,TRUE,"GENERAL";"TAB3",#N/A,TRUE,"GENERAL";"TAB4",#N/A,TRUE,"GENERAL";"TAB5",#N/A,TRUE,"GENERAL"}</definedName>
    <definedName name="__n3" localSheetId="34" hidden="1">{"TAB1",#N/A,TRUE,"GENERAL";"TAB2",#N/A,TRUE,"GENERAL";"TAB3",#N/A,TRUE,"GENERAL";"TAB4",#N/A,TRUE,"GENERAL";"TAB5",#N/A,TRUE,"GENERAL"}</definedName>
    <definedName name="__n3" localSheetId="12" hidden="1">{"TAB1",#N/A,TRUE,"GENERAL";"TAB2",#N/A,TRUE,"GENERAL";"TAB3",#N/A,TRUE,"GENERAL";"TAB4",#N/A,TRUE,"GENERAL";"TAB5",#N/A,TRUE,"GENERAL"}</definedName>
    <definedName name="__n3" localSheetId="13" hidden="1">{"TAB1",#N/A,TRUE,"GENERAL";"TAB2",#N/A,TRUE,"GENERAL";"TAB3",#N/A,TRUE,"GENERAL";"TAB4",#N/A,TRUE,"GENERAL";"TAB5",#N/A,TRUE,"GENERAL"}</definedName>
    <definedName name="__n3" localSheetId="14" hidden="1">{"TAB1",#N/A,TRUE,"GENERAL";"TAB2",#N/A,TRUE,"GENERAL";"TAB3",#N/A,TRUE,"GENERAL";"TAB4",#N/A,TRUE,"GENERAL";"TAB5",#N/A,TRUE,"GENERAL"}</definedName>
    <definedName name="__n3" localSheetId="5" hidden="1">{"TAB1",#N/A,TRUE,"GENERAL";"TAB2",#N/A,TRUE,"GENERAL";"TAB3",#N/A,TRUE,"GENERAL";"TAB4",#N/A,TRUE,"GENERAL";"TAB5",#N/A,TRUE,"GENERAL"}</definedName>
    <definedName name="__n3" localSheetId="6" hidden="1">{"TAB1",#N/A,TRUE,"GENERAL";"TAB2",#N/A,TRUE,"GENERAL";"TAB3",#N/A,TRUE,"GENERAL";"TAB4",#N/A,TRUE,"GENERAL";"TAB5",#N/A,TRUE,"GENERAL"}</definedName>
    <definedName name="__n3" localSheetId="7" hidden="1">{"TAB1",#N/A,TRUE,"GENERAL";"TAB2",#N/A,TRUE,"GENERAL";"TAB3",#N/A,TRUE,"GENERAL";"TAB4",#N/A,TRUE,"GENERAL";"TAB5",#N/A,TRUE,"GENERAL"}</definedName>
    <definedName name="__n3" localSheetId="8" hidden="1">{"TAB1",#N/A,TRUE,"GENERAL";"TAB2",#N/A,TRUE,"GENERAL";"TAB3",#N/A,TRUE,"GENERAL";"TAB4",#N/A,TRUE,"GENERAL";"TAB5",#N/A,TRUE,"GENERAL"}</definedName>
    <definedName name="__n3" localSheetId="31" hidden="1">{"TAB1",#N/A,TRUE,"GENERAL";"TAB2",#N/A,TRUE,"GENERAL";"TAB3",#N/A,TRUE,"GENERAL";"TAB4",#N/A,TRUE,"GENERAL";"TAB5",#N/A,TRUE,"GENERAL"}</definedName>
    <definedName name="__n3" localSheetId="30" hidden="1">{"TAB1",#N/A,TRUE,"GENERAL";"TAB2",#N/A,TRUE,"GENERAL";"TAB3",#N/A,TRUE,"GENERAL";"TAB4",#N/A,TRUE,"GENERAL";"TAB5",#N/A,TRUE,"GENERAL"}</definedName>
    <definedName name="__n3" localSheetId="15" hidden="1">{"TAB1",#N/A,TRUE,"GENERAL";"TAB2",#N/A,TRUE,"GENERAL";"TAB3",#N/A,TRUE,"GENERAL";"TAB4",#N/A,TRUE,"GENERAL";"TAB5",#N/A,TRUE,"GENERAL"}</definedName>
    <definedName name="__n3" hidden="1">{"TAB1",#N/A,TRUE,"GENERAL";"TAB2",#N/A,TRUE,"GENERAL";"TAB3",#N/A,TRUE,"GENERAL";"TAB4",#N/A,TRUE,"GENERAL";"TAB5",#N/A,TRUE,"GENERAL"}</definedName>
    <definedName name="__n4" localSheetId="32" hidden="1">{"via1",#N/A,TRUE,"general";"via2",#N/A,TRUE,"general";"via3",#N/A,TRUE,"general"}</definedName>
    <definedName name="__n4" localSheetId="3" hidden="1">{"via1",#N/A,TRUE,"general";"via2",#N/A,TRUE,"general";"via3",#N/A,TRUE,"general"}</definedName>
    <definedName name="__n4" localSheetId="26" hidden="1">{"via1",#N/A,TRUE,"general";"via2",#N/A,TRUE,"general";"via3",#N/A,TRUE,"general"}</definedName>
    <definedName name="__n4" localSheetId="24" hidden="1">{"via1",#N/A,TRUE,"general";"via2",#N/A,TRUE,"general";"via3",#N/A,TRUE,"general"}</definedName>
    <definedName name="__n4" localSheetId="10" hidden="1">{"via1",#N/A,TRUE,"general";"via2",#N/A,TRUE,"general";"via3",#N/A,TRUE,"general"}</definedName>
    <definedName name="__n4" localSheetId="4" hidden="1">{"via1",#N/A,TRUE,"general";"via2",#N/A,TRUE,"general";"via3",#N/A,TRUE,"general"}</definedName>
    <definedName name="__n4" localSheetId="38" hidden="1">{"via1",#N/A,TRUE,"general";"via2",#N/A,TRUE,"general";"via3",#N/A,TRUE,"general"}</definedName>
    <definedName name="__n4" localSheetId="37" hidden="1">{"via1",#N/A,TRUE,"general";"via2",#N/A,TRUE,"general";"via3",#N/A,TRUE,"general"}</definedName>
    <definedName name="__n4" localSheetId="23" hidden="1">{"via1",#N/A,TRUE,"general";"via2",#N/A,TRUE,"general";"via3",#N/A,TRUE,"general"}</definedName>
    <definedName name="__n4" localSheetId="16" hidden="1">{"via1",#N/A,TRUE,"general";"via2",#N/A,TRUE,"general";"via3",#N/A,TRUE,"general"}</definedName>
    <definedName name="__n4" localSheetId="27" hidden="1">{"via1",#N/A,TRUE,"general";"via2",#N/A,TRUE,"general";"via3",#N/A,TRUE,"general"}</definedName>
    <definedName name="__n4" localSheetId="18" hidden="1">{"via1",#N/A,TRUE,"general";"via2",#N/A,TRUE,"general";"via3",#N/A,TRUE,"general"}</definedName>
    <definedName name="__n4" localSheetId="17" hidden="1">{"via1",#N/A,TRUE,"general";"via2",#N/A,TRUE,"general";"via3",#N/A,TRUE,"general"}</definedName>
    <definedName name="__n4" localSheetId="25" hidden="1">{"via1",#N/A,TRUE,"general";"via2",#N/A,TRUE,"general";"via3",#N/A,TRUE,"general"}</definedName>
    <definedName name="__n4" localSheetId="49" hidden="1">{"via1",#N/A,TRUE,"general";"via2",#N/A,TRUE,"general";"via3",#N/A,TRUE,"general"}</definedName>
    <definedName name="__n4" localSheetId="34" hidden="1">{"via1",#N/A,TRUE,"general";"via2",#N/A,TRUE,"general";"via3",#N/A,TRUE,"general"}</definedName>
    <definedName name="__n4" localSheetId="12" hidden="1">{"via1",#N/A,TRUE,"general";"via2",#N/A,TRUE,"general";"via3",#N/A,TRUE,"general"}</definedName>
    <definedName name="__n4" localSheetId="13" hidden="1">{"via1",#N/A,TRUE,"general";"via2",#N/A,TRUE,"general";"via3",#N/A,TRUE,"general"}</definedName>
    <definedName name="__n4" localSheetId="14" hidden="1">{"via1",#N/A,TRUE,"general";"via2",#N/A,TRUE,"general";"via3",#N/A,TRUE,"general"}</definedName>
    <definedName name="__n4" localSheetId="5" hidden="1">{"via1",#N/A,TRUE,"general";"via2",#N/A,TRUE,"general";"via3",#N/A,TRUE,"general"}</definedName>
    <definedName name="__n4" localSheetId="6" hidden="1">{"via1",#N/A,TRUE,"general";"via2",#N/A,TRUE,"general";"via3",#N/A,TRUE,"general"}</definedName>
    <definedName name="__n4" localSheetId="7" hidden="1">{"via1",#N/A,TRUE,"general";"via2",#N/A,TRUE,"general";"via3",#N/A,TRUE,"general"}</definedName>
    <definedName name="__n4" localSheetId="8" hidden="1">{"via1",#N/A,TRUE,"general";"via2",#N/A,TRUE,"general";"via3",#N/A,TRUE,"general"}</definedName>
    <definedName name="__n4" localSheetId="31" hidden="1">{"via1",#N/A,TRUE,"general";"via2",#N/A,TRUE,"general";"via3",#N/A,TRUE,"general"}</definedName>
    <definedName name="__n4" localSheetId="30" hidden="1">{"via1",#N/A,TRUE,"general";"via2",#N/A,TRUE,"general";"via3",#N/A,TRUE,"general"}</definedName>
    <definedName name="__n4" localSheetId="15" hidden="1">{"via1",#N/A,TRUE,"general";"via2",#N/A,TRUE,"general";"via3",#N/A,TRUE,"general"}</definedName>
    <definedName name="__n4" hidden="1">{"via1",#N/A,TRUE,"general";"via2",#N/A,TRUE,"general";"via3",#N/A,TRUE,"general"}</definedName>
    <definedName name="__n5" localSheetId="32" hidden="1">{"TAB1",#N/A,TRUE,"GENERAL";"TAB2",#N/A,TRUE,"GENERAL";"TAB3",#N/A,TRUE,"GENERAL";"TAB4",#N/A,TRUE,"GENERAL";"TAB5",#N/A,TRUE,"GENERAL"}</definedName>
    <definedName name="__n5" localSheetId="3" hidden="1">{"TAB1",#N/A,TRUE,"GENERAL";"TAB2",#N/A,TRUE,"GENERAL";"TAB3",#N/A,TRUE,"GENERAL";"TAB4",#N/A,TRUE,"GENERAL";"TAB5",#N/A,TRUE,"GENERAL"}</definedName>
    <definedName name="__n5" localSheetId="26" hidden="1">{"TAB1",#N/A,TRUE,"GENERAL";"TAB2",#N/A,TRUE,"GENERAL";"TAB3",#N/A,TRUE,"GENERAL";"TAB4",#N/A,TRUE,"GENERAL";"TAB5",#N/A,TRUE,"GENERAL"}</definedName>
    <definedName name="__n5" localSheetId="24" hidden="1">{"TAB1",#N/A,TRUE,"GENERAL";"TAB2",#N/A,TRUE,"GENERAL";"TAB3",#N/A,TRUE,"GENERAL";"TAB4",#N/A,TRUE,"GENERAL";"TAB5",#N/A,TRUE,"GENERAL"}</definedName>
    <definedName name="__n5" localSheetId="10" hidden="1">{"TAB1",#N/A,TRUE,"GENERAL";"TAB2",#N/A,TRUE,"GENERAL";"TAB3",#N/A,TRUE,"GENERAL";"TAB4",#N/A,TRUE,"GENERAL";"TAB5",#N/A,TRUE,"GENERAL"}</definedName>
    <definedName name="__n5" localSheetId="4" hidden="1">{"TAB1",#N/A,TRUE,"GENERAL";"TAB2",#N/A,TRUE,"GENERAL";"TAB3",#N/A,TRUE,"GENERAL";"TAB4",#N/A,TRUE,"GENERAL";"TAB5",#N/A,TRUE,"GENERAL"}</definedName>
    <definedName name="__n5" localSheetId="38" hidden="1">{"TAB1",#N/A,TRUE,"GENERAL";"TAB2",#N/A,TRUE,"GENERAL";"TAB3",#N/A,TRUE,"GENERAL";"TAB4",#N/A,TRUE,"GENERAL";"TAB5",#N/A,TRUE,"GENERAL"}</definedName>
    <definedName name="__n5" localSheetId="37" hidden="1">{"TAB1",#N/A,TRUE,"GENERAL";"TAB2",#N/A,TRUE,"GENERAL";"TAB3",#N/A,TRUE,"GENERAL";"TAB4",#N/A,TRUE,"GENERAL";"TAB5",#N/A,TRUE,"GENERAL"}</definedName>
    <definedName name="__n5" localSheetId="23" hidden="1">{"TAB1",#N/A,TRUE,"GENERAL";"TAB2",#N/A,TRUE,"GENERAL";"TAB3",#N/A,TRUE,"GENERAL";"TAB4",#N/A,TRUE,"GENERAL";"TAB5",#N/A,TRUE,"GENERAL"}</definedName>
    <definedName name="__n5" localSheetId="16" hidden="1">{"TAB1",#N/A,TRUE,"GENERAL";"TAB2",#N/A,TRUE,"GENERAL";"TAB3",#N/A,TRUE,"GENERAL";"TAB4",#N/A,TRUE,"GENERAL";"TAB5",#N/A,TRUE,"GENERAL"}</definedName>
    <definedName name="__n5" localSheetId="27" hidden="1">{"TAB1",#N/A,TRUE,"GENERAL";"TAB2",#N/A,TRUE,"GENERAL";"TAB3",#N/A,TRUE,"GENERAL";"TAB4",#N/A,TRUE,"GENERAL";"TAB5",#N/A,TRUE,"GENERAL"}</definedName>
    <definedName name="__n5" localSheetId="18" hidden="1">{"TAB1",#N/A,TRUE,"GENERAL";"TAB2",#N/A,TRUE,"GENERAL";"TAB3",#N/A,TRUE,"GENERAL";"TAB4",#N/A,TRUE,"GENERAL";"TAB5",#N/A,TRUE,"GENERAL"}</definedName>
    <definedName name="__n5" localSheetId="17" hidden="1">{"TAB1",#N/A,TRUE,"GENERAL";"TAB2",#N/A,TRUE,"GENERAL";"TAB3",#N/A,TRUE,"GENERAL";"TAB4",#N/A,TRUE,"GENERAL";"TAB5",#N/A,TRUE,"GENERAL"}</definedName>
    <definedName name="__n5" localSheetId="25" hidden="1">{"TAB1",#N/A,TRUE,"GENERAL";"TAB2",#N/A,TRUE,"GENERAL";"TAB3",#N/A,TRUE,"GENERAL";"TAB4",#N/A,TRUE,"GENERAL";"TAB5",#N/A,TRUE,"GENERAL"}</definedName>
    <definedName name="__n5" localSheetId="49" hidden="1">{"TAB1",#N/A,TRUE,"GENERAL";"TAB2",#N/A,TRUE,"GENERAL";"TAB3",#N/A,TRUE,"GENERAL";"TAB4",#N/A,TRUE,"GENERAL";"TAB5",#N/A,TRUE,"GENERAL"}</definedName>
    <definedName name="__n5" localSheetId="34" hidden="1">{"TAB1",#N/A,TRUE,"GENERAL";"TAB2",#N/A,TRUE,"GENERAL";"TAB3",#N/A,TRUE,"GENERAL";"TAB4",#N/A,TRUE,"GENERAL";"TAB5",#N/A,TRUE,"GENERAL"}</definedName>
    <definedName name="__n5" localSheetId="12" hidden="1">{"TAB1",#N/A,TRUE,"GENERAL";"TAB2",#N/A,TRUE,"GENERAL";"TAB3",#N/A,TRUE,"GENERAL";"TAB4",#N/A,TRUE,"GENERAL";"TAB5",#N/A,TRUE,"GENERAL"}</definedName>
    <definedName name="__n5" localSheetId="13" hidden="1">{"TAB1",#N/A,TRUE,"GENERAL";"TAB2",#N/A,TRUE,"GENERAL";"TAB3",#N/A,TRUE,"GENERAL";"TAB4",#N/A,TRUE,"GENERAL";"TAB5",#N/A,TRUE,"GENERAL"}</definedName>
    <definedName name="__n5" localSheetId="14" hidden="1">{"TAB1",#N/A,TRUE,"GENERAL";"TAB2",#N/A,TRUE,"GENERAL";"TAB3",#N/A,TRUE,"GENERAL";"TAB4",#N/A,TRUE,"GENERAL";"TAB5",#N/A,TRUE,"GENERAL"}</definedName>
    <definedName name="__n5" localSheetId="5" hidden="1">{"TAB1",#N/A,TRUE,"GENERAL";"TAB2",#N/A,TRUE,"GENERAL";"TAB3",#N/A,TRUE,"GENERAL";"TAB4",#N/A,TRUE,"GENERAL";"TAB5",#N/A,TRUE,"GENERAL"}</definedName>
    <definedName name="__n5" localSheetId="6" hidden="1">{"TAB1",#N/A,TRUE,"GENERAL";"TAB2",#N/A,TRUE,"GENERAL";"TAB3",#N/A,TRUE,"GENERAL";"TAB4",#N/A,TRUE,"GENERAL";"TAB5",#N/A,TRUE,"GENERAL"}</definedName>
    <definedName name="__n5" localSheetId="7" hidden="1">{"TAB1",#N/A,TRUE,"GENERAL";"TAB2",#N/A,TRUE,"GENERAL";"TAB3",#N/A,TRUE,"GENERAL";"TAB4",#N/A,TRUE,"GENERAL";"TAB5",#N/A,TRUE,"GENERAL"}</definedName>
    <definedName name="__n5" localSheetId="8" hidden="1">{"TAB1",#N/A,TRUE,"GENERAL";"TAB2",#N/A,TRUE,"GENERAL";"TAB3",#N/A,TRUE,"GENERAL";"TAB4",#N/A,TRUE,"GENERAL";"TAB5",#N/A,TRUE,"GENERAL"}</definedName>
    <definedName name="__n5" localSheetId="31" hidden="1">{"TAB1",#N/A,TRUE,"GENERAL";"TAB2",#N/A,TRUE,"GENERAL";"TAB3",#N/A,TRUE,"GENERAL";"TAB4",#N/A,TRUE,"GENERAL";"TAB5",#N/A,TRUE,"GENERAL"}</definedName>
    <definedName name="__n5" localSheetId="30" hidden="1">{"TAB1",#N/A,TRUE,"GENERAL";"TAB2",#N/A,TRUE,"GENERAL";"TAB3",#N/A,TRUE,"GENERAL";"TAB4",#N/A,TRUE,"GENERAL";"TAB5",#N/A,TRUE,"GENERAL"}</definedName>
    <definedName name="__n5" localSheetId="15" hidden="1">{"TAB1",#N/A,TRUE,"GENERAL";"TAB2",#N/A,TRUE,"GENERAL";"TAB3",#N/A,TRUE,"GENERAL";"TAB4",#N/A,TRUE,"GENERAL";"TAB5",#N/A,TRUE,"GENERAL"}</definedName>
    <definedName name="__n5" hidden="1">{"TAB1",#N/A,TRUE,"GENERAL";"TAB2",#N/A,TRUE,"GENERAL";"TAB3",#N/A,TRUE,"GENERAL";"TAB4",#N/A,TRUE,"GENERAL";"TAB5",#N/A,TRUE,"GENERAL"}</definedName>
    <definedName name="__nyn7" localSheetId="32" hidden="1">{"via1",#N/A,TRUE,"general";"via2",#N/A,TRUE,"general";"via3",#N/A,TRUE,"general"}</definedName>
    <definedName name="__nyn7" localSheetId="3" hidden="1">{"via1",#N/A,TRUE,"general";"via2",#N/A,TRUE,"general";"via3",#N/A,TRUE,"general"}</definedName>
    <definedName name="__nyn7" localSheetId="26" hidden="1">{"via1",#N/A,TRUE,"general";"via2",#N/A,TRUE,"general";"via3",#N/A,TRUE,"general"}</definedName>
    <definedName name="__nyn7" localSheetId="24" hidden="1">{"via1",#N/A,TRUE,"general";"via2",#N/A,TRUE,"general";"via3",#N/A,TRUE,"general"}</definedName>
    <definedName name="__nyn7" localSheetId="10" hidden="1">{"via1",#N/A,TRUE,"general";"via2",#N/A,TRUE,"general";"via3",#N/A,TRUE,"general"}</definedName>
    <definedName name="__nyn7" localSheetId="4" hidden="1">{"via1",#N/A,TRUE,"general";"via2",#N/A,TRUE,"general";"via3",#N/A,TRUE,"general"}</definedName>
    <definedName name="__nyn7" localSheetId="38" hidden="1">{"via1",#N/A,TRUE,"general";"via2",#N/A,TRUE,"general";"via3",#N/A,TRUE,"general"}</definedName>
    <definedName name="__nyn7" localSheetId="37" hidden="1">{"via1",#N/A,TRUE,"general";"via2",#N/A,TRUE,"general";"via3",#N/A,TRUE,"general"}</definedName>
    <definedName name="__nyn7" localSheetId="23" hidden="1">{"via1",#N/A,TRUE,"general";"via2",#N/A,TRUE,"general";"via3",#N/A,TRUE,"general"}</definedName>
    <definedName name="__nyn7" localSheetId="16" hidden="1">{"via1",#N/A,TRUE,"general";"via2",#N/A,TRUE,"general";"via3",#N/A,TRUE,"general"}</definedName>
    <definedName name="__nyn7" localSheetId="27" hidden="1">{"via1",#N/A,TRUE,"general";"via2",#N/A,TRUE,"general";"via3",#N/A,TRUE,"general"}</definedName>
    <definedName name="__nyn7" localSheetId="18" hidden="1">{"via1",#N/A,TRUE,"general";"via2",#N/A,TRUE,"general";"via3",#N/A,TRUE,"general"}</definedName>
    <definedName name="__nyn7" localSheetId="17" hidden="1">{"via1",#N/A,TRUE,"general";"via2",#N/A,TRUE,"general";"via3",#N/A,TRUE,"general"}</definedName>
    <definedName name="__nyn7" localSheetId="25" hidden="1">{"via1",#N/A,TRUE,"general";"via2",#N/A,TRUE,"general";"via3",#N/A,TRUE,"general"}</definedName>
    <definedName name="__nyn7" localSheetId="49" hidden="1">{"via1",#N/A,TRUE,"general";"via2",#N/A,TRUE,"general";"via3",#N/A,TRUE,"general"}</definedName>
    <definedName name="__nyn7" localSheetId="34" hidden="1">{"via1",#N/A,TRUE,"general";"via2",#N/A,TRUE,"general";"via3",#N/A,TRUE,"general"}</definedName>
    <definedName name="__nyn7" localSheetId="12" hidden="1">{"via1",#N/A,TRUE,"general";"via2",#N/A,TRUE,"general";"via3",#N/A,TRUE,"general"}</definedName>
    <definedName name="__nyn7" localSheetId="13" hidden="1">{"via1",#N/A,TRUE,"general";"via2",#N/A,TRUE,"general";"via3",#N/A,TRUE,"general"}</definedName>
    <definedName name="__nyn7" localSheetId="14" hidden="1">{"via1",#N/A,TRUE,"general";"via2",#N/A,TRUE,"general";"via3",#N/A,TRUE,"general"}</definedName>
    <definedName name="__nyn7" localSheetId="5" hidden="1">{"via1",#N/A,TRUE,"general";"via2",#N/A,TRUE,"general";"via3",#N/A,TRUE,"general"}</definedName>
    <definedName name="__nyn7" localSheetId="6" hidden="1">{"via1",#N/A,TRUE,"general";"via2",#N/A,TRUE,"general";"via3",#N/A,TRUE,"general"}</definedName>
    <definedName name="__nyn7" localSheetId="7" hidden="1">{"via1",#N/A,TRUE,"general";"via2",#N/A,TRUE,"general";"via3",#N/A,TRUE,"general"}</definedName>
    <definedName name="__nyn7" localSheetId="8" hidden="1">{"via1",#N/A,TRUE,"general";"via2",#N/A,TRUE,"general";"via3",#N/A,TRUE,"general"}</definedName>
    <definedName name="__nyn7" localSheetId="31" hidden="1">{"via1",#N/A,TRUE,"general";"via2",#N/A,TRUE,"general";"via3",#N/A,TRUE,"general"}</definedName>
    <definedName name="__nyn7" localSheetId="30" hidden="1">{"via1",#N/A,TRUE,"general";"via2",#N/A,TRUE,"general";"via3",#N/A,TRUE,"general"}</definedName>
    <definedName name="__nyn7" localSheetId="15" hidden="1">{"via1",#N/A,TRUE,"general";"via2",#N/A,TRUE,"general";"via3",#N/A,TRUE,"general"}</definedName>
    <definedName name="__nyn7" hidden="1">{"via1",#N/A,TRUE,"general";"via2",#N/A,TRUE,"general";"via3",#N/A,TRUE,"general"}</definedName>
    <definedName name="__o4" localSheetId="32" hidden="1">{"via1",#N/A,TRUE,"general";"via2",#N/A,TRUE,"general";"via3",#N/A,TRUE,"general"}</definedName>
    <definedName name="__o4" localSheetId="3" hidden="1">{"via1",#N/A,TRUE,"general";"via2",#N/A,TRUE,"general";"via3",#N/A,TRUE,"general"}</definedName>
    <definedName name="__o4" localSheetId="26" hidden="1">{"via1",#N/A,TRUE,"general";"via2",#N/A,TRUE,"general";"via3",#N/A,TRUE,"general"}</definedName>
    <definedName name="__o4" localSheetId="24" hidden="1">{"via1",#N/A,TRUE,"general";"via2",#N/A,TRUE,"general";"via3",#N/A,TRUE,"general"}</definedName>
    <definedName name="__o4" localSheetId="10" hidden="1">{"via1",#N/A,TRUE,"general";"via2",#N/A,TRUE,"general";"via3",#N/A,TRUE,"general"}</definedName>
    <definedName name="__o4" localSheetId="4" hidden="1">{"via1",#N/A,TRUE,"general";"via2",#N/A,TRUE,"general";"via3",#N/A,TRUE,"general"}</definedName>
    <definedName name="__o4" localSheetId="38" hidden="1">{"via1",#N/A,TRUE,"general";"via2",#N/A,TRUE,"general";"via3",#N/A,TRUE,"general"}</definedName>
    <definedName name="__o4" localSheetId="37" hidden="1">{"via1",#N/A,TRUE,"general";"via2",#N/A,TRUE,"general";"via3",#N/A,TRUE,"general"}</definedName>
    <definedName name="__o4" localSheetId="23" hidden="1">{"via1",#N/A,TRUE,"general";"via2",#N/A,TRUE,"general";"via3",#N/A,TRUE,"general"}</definedName>
    <definedName name="__o4" localSheetId="16" hidden="1">{"via1",#N/A,TRUE,"general";"via2",#N/A,TRUE,"general";"via3",#N/A,TRUE,"general"}</definedName>
    <definedName name="__o4" localSheetId="27" hidden="1">{"via1",#N/A,TRUE,"general";"via2",#N/A,TRUE,"general";"via3",#N/A,TRUE,"general"}</definedName>
    <definedName name="__o4" localSheetId="18" hidden="1">{"via1",#N/A,TRUE,"general";"via2",#N/A,TRUE,"general";"via3",#N/A,TRUE,"general"}</definedName>
    <definedName name="__o4" localSheetId="17" hidden="1">{"via1",#N/A,TRUE,"general";"via2",#N/A,TRUE,"general";"via3",#N/A,TRUE,"general"}</definedName>
    <definedName name="__o4" localSheetId="25" hidden="1">{"via1",#N/A,TRUE,"general";"via2",#N/A,TRUE,"general";"via3",#N/A,TRUE,"general"}</definedName>
    <definedName name="__o4" localSheetId="49" hidden="1">{"via1",#N/A,TRUE,"general";"via2",#N/A,TRUE,"general";"via3",#N/A,TRUE,"general"}</definedName>
    <definedName name="__o4" localSheetId="34" hidden="1">{"via1",#N/A,TRUE,"general";"via2",#N/A,TRUE,"general";"via3",#N/A,TRUE,"general"}</definedName>
    <definedName name="__o4" localSheetId="12" hidden="1">{"via1",#N/A,TRUE,"general";"via2",#N/A,TRUE,"general";"via3",#N/A,TRUE,"general"}</definedName>
    <definedName name="__o4" localSheetId="13" hidden="1">{"via1",#N/A,TRUE,"general";"via2",#N/A,TRUE,"general";"via3",#N/A,TRUE,"general"}</definedName>
    <definedName name="__o4" localSheetId="14" hidden="1">{"via1",#N/A,TRUE,"general";"via2",#N/A,TRUE,"general";"via3",#N/A,TRUE,"general"}</definedName>
    <definedName name="__o4" localSheetId="5" hidden="1">{"via1",#N/A,TRUE,"general";"via2",#N/A,TRUE,"general";"via3",#N/A,TRUE,"general"}</definedName>
    <definedName name="__o4" localSheetId="6" hidden="1">{"via1",#N/A,TRUE,"general";"via2",#N/A,TRUE,"general";"via3",#N/A,TRUE,"general"}</definedName>
    <definedName name="__o4" localSheetId="7" hidden="1">{"via1",#N/A,TRUE,"general";"via2",#N/A,TRUE,"general";"via3",#N/A,TRUE,"general"}</definedName>
    <definedName name="__o4" localSheetId="8" hidden="1">{"via1",#N/A,TRUE,"general";"via2",#N/A,TRUE,"general";"via3",#N/A,TRUE,"general"}</definedName>
    <definedName name="__o4" localSheetId="31" hidden="1">{"via1",#N/A,TRUE,"general";"via2",#N/A,TRUE,"general";"via3",#N/A,TRUE,"general"}</definedName>
    <definedName name="__o4" localSheetId="30" hidden="1">{"via1",#N/A,TRUE,"general";"via2",#N/A,TRUE,"general";"via3",#N/A,TRUE,"general"}</definedName>
    <definedName name="__o4" localSheetId="15" hidden="1">{"via1",#N/A,TRUE,"general";"via2",#N/A,TRUE,"general";"via3",#N/A,TRUE,"general"}</definedName>
    <definedName name="__o4" hidden="1">{"via1",#N/A,TRUE,"general";"via2",#N/A,TRUE,"general";"via3",#N/A,TRUE,"general"}</definedName>
    <definedName name="__o5" localSheetId="32" hidden="1">{"TAB1",#N/A,TRUE,"GENERAL";"TAB2",#N/A,TRUE,"GENERAL";"TAB3",#N/A,TRUE,"GENERAL";"TAB4",#N/A,TRUE,"GENERAL";"TAB5",#N/A,TRUE,"GENERAL"}</definedName>
    <definedName name="__o5" localSheetId="3" hidden="1">{"TAB1",#N/A,TRUE,"GENERAL";"TAB2",#N/A,TRUE,"GENERAL";"TAB3",#N/A,TRUE,"GENERAL";"TAB4",#N/A,TRUE,"GENERAL";"TAB5",#N/A,TRUE,"GENERAL"}</definedName>
    <definedName name="__o5" localSheetId="26" hidden="1">{"TAB1",#N/A,TRUE,"GENERAL";"TAB2",#N/A,TRUE,"GENERAL";"TAB3",#N/A,TRUE,"GENERAL";"TAB4",#N/A,TRUE,"GENERAL";"TAB5",#N/A,TRUE,"GENERAL"}</definedName>
    <definedName name="__o5" localSheetId="24" hidden="1">{"TAB1",#N/A,TRUE,"GENERAL";"TAB2",#N/A,TRUE,"GENERAL";"TAB3",#N/A,TRUE,"GENERAL";"TAB4",#N/A,TRUE,"GENERAL";"TAB5",#N/A,TRUE,"GENERAL"}</definedName>
    <definedName name="__o5" localSheetId="10" hidden="1">{"TAB1",#N/A,TRUE,"GENERAL";"TAB2",#N/A,TRUE,"GENERAL";"TAB3",#N/A,TRUE,"GENERAL";"TAB4",#N/A,TRUE,"GENERAL";"TAB5",#N/A,TRUE,"GENERAL"}</definedName>
    <definedName name="__o5" localSheetId="4" hidden="1">{"TAB1",#N/A,TRUE,"GENERAL";"TAB2",#N/A,TRUE,"GENERAL";"TAB3",#N/A,TRUE,"GENERAL";"TAB4",#N/A,TRUE,"GENERAL";"TAB5",#N/A,TRUE,"GENERAL"}</definedName>
    <definedName name="__o5" localSheetId="38" hidden="1">{"TAB1",#N/A,TRUE,"GENERAL";"TAB2",#N/A,TRUE,"GENERAL";"TAB3",#N/A,TRUE,"GENERAL";"TAB4",#N/A,TRUE,"GENERAL";"TAB5",#N/A,TRUE,"GENERAL"}</definedName>
    <definedName name="__o5" localSheetId="37" hidden="1">{"TAB1",#N/A,TRUE,"GENERAL";"TAB2",#N/A,TRUE,"GENERAL";"TAB3",#N/A,TRUE,"GENERAL";"TAB4",#N/A,TRUE,"GENERAL";"TAB5",#N/A,TRUE,"GENERAL"}</definedName>
    <definedName name="__o5" localSheetId="23" hidden="1">{"TAB1",#N/A,TRUE,"GENERAL";"TAB2",#N/A,TRUE,"GENERAL";"TAB3",#N/A,TRUE,"GENERAL";"TAB4",#N/A,TRUE,"GENERAL";"TAB5",#N/A,TRUE,"GENERAL"}</definedName>
    <definedName name="__o5" localSheetId="16" hidden="1">{"TAB1",#N/A,TRUE,"GENERAL";"TAB2",#N/A,TRUE,"GENERAL";"TAB3",#N/A,TRUE,"GENERAL";"TAB4",#N/A,TRUE,"GENERAL";"TAB5",#N/A,TRUE,"GENERAL"}</definedName>
    <definedName name="__o5" localSheetId="27" hidden="1">{"TAB1",#N/A,TRUE,"GENERAL";"TAB2",#N/A,TRUE,"GENERAL";"TAB3",#N/A,TRUE,"GENERAL";"TAB4",#N/A,TRUE,"GENERAL";"TAB5",#N/A,TRUE,"GENERAL"}</definedName>
    <definedName name="__o5" localSheetId="18" hidden="1">{"TAB1",#N/A,TRUE,"GENERAL";"TAB2",#N/A,TRUE,"GENERAL";"TAB3",#N/A,TRUE,"GENERAL";"TAB4",#N/A,TRUE,"GENERAL";"TAB5",#N/A,TRUE,"GENERAL"}</definedName>
    <definedName name="__o5" localSheetId="17" hidden="1">{"TAB1",#N/A,TRUE,"GENERAL";"TAB2",#N/A,TRUE,"GENERAL";"TAB3",#N/A,TRUE,"GENERAL";"TAB4",#N/A,TRUE,"GENERAL";"TAB5",#N/A,TRUE,"GENERAL"}</definedName>
    <definedName name="__o5" localSheetId="25" hidden="1">{"TAB1",#N/A,TRUE,"GENERAL";"TAB2",#N/A,TRUE,"GENERAL";"TAB3",#N/A,TRUE,"GENERAL";"TAB4",#N/A,TRUE,"GENERAL";"TAB5",#N/A,TRUE,"GENERAL"}</definedName>
    <definedName name="__o5" localSheetId="49" hidden="1">{"TAB1",#N/A,TRUE,"GENERAL";"TAB2",#N/A,TRUE,"GENERAL";"TAB3",#N/A,TRUE,"GENERAL";"TAB4",#N/A,TRUE,"GENERAL";"TAB5",#N/A,TRUE,"GENERAL"}</definedName>
    <definedName name="__o5" localSheetId="34" hidden="1">{"TAB1",#N/A,TRUE,"GENERAL";"TAB2",#N/A,TRUE,"GENERAL";"TAB3",#N/A,TRUE,"GENERAL";"TAB4",#N/A,TRUE,"GENERAL";"TAB5",#N/A,TRUE,"GENERAL"}</definedName>
    <definedName name="__o5" localSheetId="12" hidden="1">{"TAB1",#N/A,TRUE,"GENERAL";"TAB2",#N/A,TRUE,"GENERAL";"TAB3",#N/A,TRUE,"GENERAL";"TAB4",#N/A,TRUE,"GENERAL";"TAB5",#N/A,TRUE,"GENERAL"}</definedName>
    <definedName name="__o5" localSheetId="13" hidden="1">{"TAB1",#N/A,TRUE,"GENERAL";"TAB2",#N/A,TRUE,"GENERAL";"TAB3",#N/A,TRUE,"GENERAL";"TAB4",#N/A,TRUE,"GENERAL";"TAB5",#N/A,TRUE,"GENERAL"}</definedName>
    <definedName name="__o5" localSheetId="14" hidden="1">{"TAB1",#N/A,TRUE,"GENERAL";"TAB2",#N/A,TRUE,"GENERAL";"TAB3",#N/A,TRUE,"GENERAL";"TAB4",#N/A,TRUE,"GENERAL";"TAB5",#N/A,TRUE,"GENERAL"}</definedName>
    <definedName name="__o5" localSheetId="5" hidden="1">{"TAB1",#N/A,TRUE,"GENERAL";"TAB2",#N/A,TRUE,"GENERAL";"TAB3",#N/A,TRUE,"GENERAL";"TAB4",#N/A,TRUE,"GENERAL";"TAB5",#N/A,TRUE,"GENERAL"}</definedName>
    <definedName name="__o5" localSheetId="6" hidden="1">{"TAB1",#N/A,TRUE,"GENERAL";"TAB2",#N/A,TRUE,"GENERAL";"TAB3",#N/A,TRUE,"GENERAL";"TAB4",#N/A,TRUE,"GENERAL";"TAB5",#N/A,TRUE,"GENERAL"}</definedName>
    <definedName name="__o5" localSheetId="7" hidden="1">{"TAB1",#N/A,TRUE,"GENERAL";"TAB2",#N/A,TRUE,"GENERAL";"TAB3",#N/A,TRUE,"GENERAL";"TAB4",#N/A,TRUE,"GENERAL";"TAB5",#N/A,TRUE,"GENERAL"}</definedName>
    <definedName name="__o5" localSheetId="8" hidden="1">{"TAB1",#N/A,TRUE,"GENERAL";"TAB2",#N/A,TRUE,"GENERAL";"TAB3",#N/A,TRUE,"GENERAL";"TAB4",#N/A,TRUE,"GENERAL";"TAB5",#N/A,TRUE,"GENERAL"}</definedName>
    <definedName name="__o5" localSheetId="31" hidden="1">{"TAB1",#N/A,TRUE,"GENERAL";"TAB2",#N/A,TRUE,"GENERAL";"TAB3",#N/A,TRUE,"GENERAL";"TAB4",#N/A,TRUE,"GENERAL";"TAB5",#N/A,TRUE,"GENERAL"}</definedName>
    <definedName name="__o5" localSheetId="30" hidden="1">{"TAB1",#N/A,TRUE,"GENERAL";"TAB2",#N/A,TRUE,"GENERAL";"TAB3",#N/A,TRUE,"GENERAL";"TAB4",#N/A,TRUE,"GENERAL";"TAB5",#N/A,TRUE,"GENERAL"}</definedName>
    <definedName name="__o5" localSheetId="15" hidden="1">{"TAB1",#N/A,TRUE,"GENERAL";"TAB2",#N/A,TRUE,"GENERAL";"TAB3",#N/A,TRUE,"GENERAL";"TAB4",#N/A,TRUE,"GENERAL";"TAB5",#N/A,TRUE,"GENERAL"}</definedName>
    <definedName name="__o5" hidden="1">{"TAB1",#N/A,TRUE,"GENERAL";"TAB2",#N/A,TRUE,"GENERAL";"TAB3",#N/A,TRUE,"GENERAL";"TAB4",#N/A,TRUE,"GENERAL";"TAB5",#N/A,TRUE,"GENERAL"}</definedName>
    <definedName name="__o6" localSheetId="32" hidden="1">{"TAB1",#N/A,TRUE,"GENERAL";"TAB2",#N/A,TRUE,"GENERAL";"TAB3",#N/A,TRUE,"GENERAL";"TAB4",#N/A,TRUE,"GENERAL";"TAB5",#N/A,TRUE,"GENERAL"}</definedName>
    <definedName name="__o6" localSheetId="3" hidden="1">{"TAB1",#N/A,TRUE,"GENERAL";"TAB2",#N/A,TRUE,"GENERAL";"TAB3",#N/A,TRUE,"GENERAL";"TAB4",#N/A,TRUE,"GENERAL";"TAB5",#N/A,TRUE,"GENERAL"}</definedName>
    <definedName name="__o6" localSheetId="26" hidden="1">{"TAB1",#N/A,TRUE,"GENERAL";"TAB2",#N/A,TRUE,"GENERAL";"TAB3",#N/A,TRUE,"GENERAL";"TAB4",#N/A,TRUE,"GENERAL";"TAB5",#N/A,TRUE,"GENERAL"}</definedName>
    <definedName name="__o6" localSheetId="24" hidden="1">{"TAB1",#N/A,TRUE,"GENERAL";"TAB2",#N/A,TRUE,"GENERAL";"TAB3",#N/A,TRUE,"GENERAL";"TAB4",#N/A,TRUE,"GENERAL";"TAB5",#N/A,TRUE,"GENERAL"}</definedName>
    <definedName name="__o6" localSheetId="10" hidden="1">{"TAB1",#N/A,TRUE,"GENERAL";"TAB2",#N/A,TRUE,"GENERAL";"TAB3",#N/A,TRUE,"GENERAL";"TAB4",#N/A,TRUE,"GENERAL";"TAB5",#N/A,TRUE,"GENERAL"}</definedName>
    <definedName name="__o6" localSheetId="4" hidden="1">{"TAB1",#N/A,TRUE,"GENERAL";"TAB2",#N/A,TRUE,"GENERAL";"TAB3",#N/A,TRUE,"GENERAL";"TAB4",#N/A,TRUE,"GENERAL";"TAB5",#N/A,TRUE,"GENERAL"}</definedName>
    <definedName name="__o6" localSheetId="38" hidden="1">{"TAB1",#N/A,TRUE,"GENERAL";"TAB2",#N/A,TRUE,"GENERAL";"TAB3",#N/A,TRUE,"GENERAL";"TAB4",#N/A,TRUE,"GENERAL";"TAB5",#N/A,TRUE,"GENERAL"}</definedName>
    <definedName name="__o6" localSheetId="37" hidden="1">{"TAB1",#N/A,TRUE,"GENERAL";"TAB2",#N/A,TRUE,"GENERAL";"TAB3",#N/A,TRUE,"GENERAL";"TAB4",#N/A,TRUE,"GENERAL";"TAB5",#N/A,TRUE,"GENERAL"}</definedName>
    <definedName name="__o6" localSheetId="23" hidden="1">{"TAB1",#N/A,TRUE,"GENERAL";"TAB2",#N/A,TRUE,"GENERAL";"TAB3",#N/A,TRUE,"GENERAL";"TAB4",#N/A,TRUE,"GENERAL";"TAB5",#N/A,TRUE,"GENERAL"}</definedName>
    <definedName name="__o6" localSheetId="16" hidden="1">{"TAB1",#N/A,TRUE,"GENERAL";"TAB2",#N/A,TRUE,"GENERAL";"TAB3",#N/A,TRUE,"GENERAL";"TAB4",#N/A,TRUE,"GENERAL";"TAB5",#N/A,TRUE,"GENERAL"}</definedName>
    <definedName name="__o6" localSheetId="27" hidden="1">{"TAB1",#N/A,TRUE,"GENERAL";"TAB2",#N/A,TRUE,"GENERAL";"TAB3",#N/A,TRUE,"GENERAL";"TAB4",#N/A,TRUE,"GENERAL";"TAB5",#N/A,TRUE,"GENERAL"}</definedName>
    <definedName name="__o6" localSheetId="18" hidden="1">{"TAB1",#N/A,TRUE,"GENERAL";"TAB2",#N/A,TRUE,"GENERAL";"TAB3",#N/A,TRUE,"GENERAL";"TAB4",#N/A,TRUE,"GENERAL";"TAB5",#N/A,TRUE,"GENERAL"}</definedName>
    <definedName name="__o6" localSheetId="17" hidden="1">{"TAB1",#N/A,TRUE,"GENERAL";"TAB2",#N/A,TRUE,"GENERAL";"TAB3",#N/A,TRUE,"GENERAL";"TAB4",#N/A,TRUE,"GENERAL";"TAB5",#N/A,TRUE,"GENERAL"}</definedName>
    <definedName name="__o6" localSheetId="25" hidden="1">{"TAB1",#N/A,TRUE,"GENERAL";"TAB2",#N/A,TRUE,"GENERAL";"TAB3",#N/A,TRUE,"GENERAL";"TAB4",#N/A,TRUE,"GENERAL";"TAB5",#N/A,TRUE,"GENERAL"}</definedName>
    <definedName name="__o6" localSheetId="49" hidden="1">{"TAB1",#N/A,TRUE,"GENERAL";"TAB2",#N/A,TRUE,"GENERAL";"TAB3",#N/A,TRUE,"GENERAL";"TAB4",#N/A,TRUE,"GENERAL";"TAB5",#N/A,TRUE,"GENERAL"}</definedName>
    <definedName name="__o6" localSheetId="34" hidden="1">{"TAB1",#N/A,TRUE,"GENERAL";"TAB2",#N/A,TRUE,"GENERAL";"TAB3",#N/A,TRUE,"GENERAL";"TAB4",#N/A,TRUE,"GENERAL";"TAB5",#N/A,TRUE,"GENERAL"}</definedName>
    <definedName name="__o6" localSheetId="12" hidden="1">{"TAB1",#N/A,TRUE,"GENERAL";"TAB2",#N/A,TRUE,"GENERAL";"TAB3",#N/A,TRUE,"GENERAL";"TAB4",#N/A,TRUE,"GENERAL";"TAB5",#N/A,TRUE,"GENERAL"}</definedName>
    <definedName name="__o6" localSheetId="13" hidden="1">{"TAB1",#N/A,TRUE,"GENERAL";"TAB2",#N/A,TRUE,"GENERAL";"TAB3",#N/A,TRUE,"GENERAL";"TAB4",#N/A,TRUE,"GENERAL";"TAB5",#N/A,TRUE,"GENERAL"}</definedName>
    <definedName name="__o6" localSheetId="14" hidden="1">{"TAB1",#N/A,TRUE,"GENERAL";"TAB2",#N/A,TRUE,"GENERAL";"TAB3",#N/A,TRUE,"GENERAL";"TAB4",#N/A,TRUE,"GENERAL";"TAB5",#N/A,TRUE,"GENERAL"}</definedName>
    <definedName name="__o6" localSheetId="5" hidden="1">{"TAB1",#N/A,TRUE,"GENERAL";"TAB2",#N/A,TRUE,"GENERAL";"TAB3",#N/A,TRUE,"GENERAL";"TAB4",#N/A,TRUE,"GENERAL";"TAB5",#N/A,TRUE,"GENERAL"}</definedName>
    <definedName name="__o6" localSheetId="6" hidden="1">{"TAB1",#N/A,TRUE,"GENERAL";"TAB2",#N/A,TRUE,"GENERAL";"TAB3",#N/A,TRUE,"GENERAL";"TAB4",#N/A,TRUE,"GENERAL";"TAB5",#N/A,TRUE,"GENERAL"}</definedName>
    <definedName name="__o6" localSheetId="7" hidden="1">{"TAB1",#N/A,TRUE,"GENERAL";"TAB2",#N/A,TRUE,"GENERAL";"TAB3",#N/A,TRUE,"GENERAL";"TAB4",#N/A,TRUE,"GENERAL";"TAB5",#N/A,TRUE,"GENERAL"}</definedName>
    <definedName name="__o6" localSheetId="8" hidden="1">{"TAB1",#N/A,TRUE,"GENERAL";"TAB2",#N/A,TRUE,"GENERAL";"TAB3",#N/A,TRUE,"GENERAL";"TAB4",#N/A,TRUE,"GENERAL";"TAB5",#N/A,TRUE,"GENERAL"}</definedName>
    <definedName name="__o6" localSheetId="31" hidden="1">{"TAB1",#N/A,TRUE,"GENERAL";"TAB2",#N/A,TRUE,"GENERAL";"TAB3",#N/A,TRUE,"GENERAL";"TAB4",#N/A,TRUE,"GENERAL";"TAB5",#N/A,TRUE,"GENERAL"}</definedName>
    <definedName name="__o6" localSheetId="30" hidden="1">{"TAB1",#N/A,TRUE,"GENERAL";"TAB2",#N/A,TRUE,"GENERAL";"TAB3",#N/A,TRUE,"GENERAL";"TAB4",#N/A,TRUE,"GENERAL";"TAB5",#N/A,TRUE,"GENERAL"}</definedName>
    <definedName name="__o6" localSheetId="15" hidden="1">{"TAB1",#N/A,TRUE,"GENERAL";"TAB2",#N/A,TRUE,"GENERAL";"TAB3",#N/A,TRUE,"GENERAL";"TAB4",#N/A,TRUE,"GENERAL";"TAB5",#N/A,TRUE,"GENERAL"}</definedName>
    <definedName name="__o6" hidden="1">{"TAB1",#N/A,TRUE,"GENERAL";"TAB2",#N/A,TRUE,"GENERAL";"TAB3",#N/A,TRUE,"GENERAL";"TAB4",#N/A,TRUE,"GENERAL";"TAB5",#N/A,TRUE,"GENERAL"}</definedName>
    <definedName name="__o7" localSheetId="32" hidden="1">{"TAB1",#N/A,TRUE,"GENERAL";"TAB2",#N/A,TRUE,"GENERAL";"TAB3",#N/A,TRUE,"GENERAL";"TAB4",#N/A,TRUE,"GENERAL";"TAB5",#N/A,TRUE,"GENERAL"}</definedName>
    <definedName name="__o7" localSheetId="3" hidden="1">{"TAB1",#N/A,TRUE,"GENERAL";"TAB2",#N/A,TRUE,"GENERAL";"TAB3",#N/A,TRUE,"GENERAL";"TAB4",#N/A,TRUE,"GENERAL";"TAB5",#N/A,TRUE,"GENERAL"}</definedName>
    <definedName name="__o7" localSheetId="26" hidden="1">{"TAB1",#N/A,TRUE,"GENERAL";"TAB2",#N/A,TRUE,"GENERAL";"TAB3",#N/A,TRUE,"GENERAL";"TAB4",#N/A,TRUE,"GENERAL";"TAB5",#N/A,TRUE,"GENERAL"}</definedName>
    <definedName name="__o7" localSheetId="24" hidden="1">{"TAB1",#N/A,TRUE,"GENERAL";"TAB2",#N/A,TRUE,"GENERAL";"TAB3",#N/A,TRUE,"GENERAL";"TAB4",#N/A,TRUE,"GENERAL";"TAB5",#N/A,TRUE,"GENERAL"}</definedName>
    <definedName name="__o7" localSheetId="10" hidden="1">{"TAB1",#N/A,TRUE,"GENERAL";"TAB2",#N/A,TRUE,"GENERAL";"TAB3",#N/A,TRUE,"GENERAL";"TAB4",#N/A,TRUE,"GENERAL";"TAB5",#N/A,TRUE,"GENERAL"}</definedName>
    <definedName name="__o7" localSheetId="4" hidden="1">{"TAB1",#N/A,TRUE,"GENERAL";"TAB2",#N/A,TRUE,"GENERAL";"TAB3",#N/A,TRUE,"GENERAL";"TAB4",#N/A,TRUE,"GENERAL";"TAB5",#N/A,TRUE,"GENERAL"}</definedName>
    <definedName name="__o7" localSheetId="38" hidden="1">{"TAB1",#N/A,TRUE,"GENERAL";"TAB2",#N/A,TRUE,"GENERAL";"TAB3",#N/A,TRUE,"GENERAL";"TAB4",#N/A,TRUE,"GENERAL";"TAB5",#N/A,TRUE,"GENERAL"}</definedName>
    <definedName name="__o7" localSheetId="37" hidden="1">{"TAB1",#N/A,TRUE,"GENERAL";"TAB2",#N/A,TRUE,"GENERAL";"TAB3",#N/A,TRUE,"GENERAL";"TAB4",#N/A,TRUE,"GENERAL";"TAB5",#N/A,TRUE,"GENERAL"}</definedName>
    <definedName name="__o7" localSheetId="23" hidden="1">{"TAB1",#N/A,TRUE,"GENERAL";"TAB2",#N/A,TRUE,"GENERAL";"TAB3",#N/A,TRUE,"GENERAL";"TAB4",#N/A,TRUE,"GENERAL";"TAB5",#N/A,TRUE,"GENERAL"}</definedName>
    <definedName name="__o7" localSheetId="16" hidden="1">{"TAB1",#N/A,TRUE,"GENERAL";"TAB2",#N/A,TRUE,"GENERAL";"TAB3",#N/A,TRUE,"GENERAL";"TAB4",#N/A,TRUE,"GENERAL";"TAB5",#N/A,TRUE,"GENERAL"}</definedName>
    <definedName name="__o7" localSheetId="27" hidden="1">{"TAB1",#N/A,TRUE,"GENERAL";"TAB2",#N/A,TRUE,"GENERAL";"TAB3",#N/A,TRUE,"GENERAL";"TAB4",#N/A,TRUE,"GENERAL";"TAB5",#N/A,TRUE,"GENERAL"}</definedName>
    <definedName name="__o7" localSheetId="18" hidden="1">{"TAB1",#N/A,TRUE,"GENERAL";"TAB2",#N/A,TRUE,"GENERAL";"TAB3",#N/A,TRUE,"GENERAL";"TAB4",#N/A,TRUE,"GENERAL";"TAB5",#N/A,TRUE,"GENERAL"}</definedName>
    <definedName name="__o7" localSheetId="17" hidden="1">{"TAB1",#N/A,TRUE,"GENERAL";"TAB2",#N/A,TRUE,"GENERAL";"TAB3",#N/A,TRUE,"GENERAL";"TAB4",#N/A,TRUE,"GENERAL";"TAB5",#N/A,TRUE,"GENERAL"}</definedName>
    <definedName name="__o7" localSheetId="25" hidden="1">{"TAB1",#N/A,TRUE,"GENERAL";"TAB2",#N/A,TRUE,"GENERAL";"TAB3",#N/A,TRUE,"GENERAL";"TAB4",#N/A,TRUE,"GENERAL";"TAB5",#N/A,TRUE,"GENERAL"}</definedName>
    <definedName name="__o7" localSheetId="49" hidden="1">{"TAB1",#N/A,TRUE,"GENERAL";"TAB2",#N/A,TRUE,"GENERAL";"TAB3",#N/A,TRUE,"GENERAL";"TAB4",#N/A,TRUE,"GENERAL";"TAB5",#N/A,TRUE,"GENERAL"}</definedName>
    <definedName name="__o7" localSheetId="34" hidden="1">{"TAB1",#N/A,TRUE,"GENERAL";"TAB2",#N/A,TRUE,"GENERAL";"TAB3",#N/A,TRUE,"GENERAL";"TAB4",#N/A,TRUE,"GENERAL";"TAB5",#N/A,TRUE,"GENERAL"}</definedName>
    <definedName name="__o7" localSheetId="12" hidden="1">{"TAB1",#N/A,TRUE,"GENERAL";"TAB2",#N/A,TRUE,"GENERAL";"TAB3",#N/A,TRUE,"GENERAL";"TAB4",#N/A,TRUE,"GENERAL";"TAB5",#N/A,TRUE,"GENERAL"}</definedName>
    <definedName name="__o7" localSheetId="13" hidden="1">{"TAB1",#N/A,TRUE,"GENERAL";"TAB2",#N/A,TRUE,"GENERAL";"TAB3",#N/A,TRUE,"GENERAL";"TAB4",#N/A,TRUE,"GENERAL";"TAB5",#N/A,TRUE,"GENERAL"}</definedName>
    <definedName name="__o7" localSheetId="14" hidden="1">{"TAB1",#N/A,TRUE,"GENERAL";"TAB2",#N/A,TRUE,"GENERAL";"TAB3",#N/A,TRUE,"GENERAL";"TAB4",#N/A,TRUE,"GENERAL";"TAB5",#N/A,TRUE,"GENERAL"}</definedName>
    <definedName name="__o7" localSheetId="5" hidden="1">{"TAB1",#N/A,TRUE,"GENERAL";"TAB2",#N/A,TRUE,"GENERAL";"TAB3",#N/A,TRUE,"GENERAL";"TAB4",#N/A,TRUE,"GENERAL";"TAB5",#N/A,TRUE,"GENERAL"}</definedName>
    <definedName name="__o7" localSheetId="6" hidden="1">{"TAB1",#N/A,TRUE,"GENERAL";"TAB2",#N/A,TRUE,"GENERAL";"TAB3",#N/A,TRUE,"GENERAL";"TAB4",#N/A,TRUE,"GENERAL";"TAB5",#N/A,TRUE,"GENERAL"}</definedName>
    <definedName name="__o7" localSheetId="7" hidden="1">{"TAB1",#N/A,TRUE,"GENERAL";"TAB2",#N/A,TRUE,"GENERAL";"TAB3",#N/A,TRUE,"GENERAL";"TAB4",#N/A,TRUE,"GENERAL";"TAB5",#N/A,TRUE,"GENERAL"}</definedName>
    <definedName name="__o7" localSheetId="8" hidden="1">{"TAB1",#N/A,TRUE,"GENERAL";"TAB2",#N/A,TRUE,"GENERAL";"TAB3",#N/A,TRUE,"GENERAL";"TAB4",#N/A,TRUE,"GENERAL";"TAB5",#N/A,TRUE,"GENERAL"}</definedName>
    <definedName name="__o7" localSheetId="31" hidden="1">{"TAB1",#N/A,TRUE,"GENERAL";"TAB2",#N/A,TRUE,"GENERAL";"TAB3",#N/A,TRUE,"GENERAL";"TAB4",#N/A,TRUE,"GENERAL";"TAB5",#N/A,TRUE,"GENERAL"}</definedName>
    <definedName name="__o7" localSheetId="30" hidden="1">{"TAB1",#N/A,TRUE,"GENERAL";"TAB2",#N/A,TRUE,"GENERAL";"TAB3",#N/A,TRUE,"GENERAL";"TAB4",#N/A,TRUE,"GENERAL";"TAB5",#N/A,TRUE,"GENERAL"}</definedName>
    <definedName name="__o7" localSheetId="15" hidden="1">{"TAB1",#N/A,TRUE,"GENERAL";"TAB2",#N/A,TRUE,"GENERAL";"TAB3",#N/A,TRUE,"GENERAL";"TAB4",#N/A,TRUE,"GENERAL";"TAB5",#N/A,TRUE,"GENERAL"}</definedName>
    <definedName name="__o7" hidden="1">{"TAB1",#N/A,TRUE,"GENERAL";"TAB2",#N/A,TRUE,"GENERAL";"TAB3",#N/A,TRUE,"GENERAL";"TAB4",#N/A,TRUE,"GENERAL";"TAB5",#N/A,TRUE,"GENERAL"}</definedName>
    <definedName name="__o8" localSheetId="32" hidden="1">{"via1",#N/A,TRUE,"general";"via2",#N/A,TRUE,"general";"via3",#N/A,TRUE,"general"}</definedName>
    <definedName name="__o8" localSheetId="3" hidden="1">{"via1",#N/A,TRUE,"general";"via2",#N/A,TRUE,"general";"via3",#N/A,TRUE,"general"}</definedName>
    <definedName name="__o8" localSheetId="26" hidden="1">{"via1",#N/A,TRUE,"general";"via2",#N/A,TRUE,"general";"via3",#N/A,TRUE,"general"}</definedName>
    <definedName name="__o8" localSheetId="24" hidden="1">{"via1",#N/A,TRUE,"general";"via2",#N/A,TRUE,"general";"via3",#N/A,TRUE,"general"}</definedName>
    <definedName name="__o8" localSheetId="10" hidden="1">{"via1",#N/A,TRUE,"general";"via2",#N/A,TRUE,"general";"via3",#N/A,TRUE,"general"}</definedName>
    <definedName name="__o8" localSheetId="4" hidden="1">{"via1",#N/A,TRUE,"general";"via2",#N/A,TRUE,"general";"via3",#N/A,TRUE,"general"}</definedName>
    <definedName name="__o8" localSheetId="38" hidden="1">{"via1",#N/A,TRUE,"general";"via2",#N/A,TRUE,"general";"via3",#N/A,TRUE,"general"}</definedName>
    <definedName name="__o8" localSheetId="37" hidden="1">{"via1",#N/A,TRUE,"general";"via2",#N/A,TRUE,"general";"via3",#N/A,TRUE,"general"}</definedName>
    <definedName name="__o8" localSheetId="23" hidden="1">{"via1",#N/A,TRUE,"general";"via2",#N/A,TRUE,"general";"via3",#N/A,TRUE,"general"}</definedName>
    <definedName name="__o8" localSheetId="16" hidden="1">{"via1",#N/A,TRUE,"general";"via2",#N/A,TRUE,"general";"via3",#N/A,TRUE,"general"}</definedName>
    <definedName name="__o8" localSheetId="27" hidden="1">{"via1",#N/A,TRUE,"general";"via2",#N/A,TRUE,"general";"via3",#N/A,TRUE,"general"}</definedName>
    <definedName name="__o8" localSheetId="18" hidden="1">{"via1",#N/A,TRUE,"general";"via2",#N/A,TRUE,"general";"via3",#N/A,TRUE,"general"}</definedName>
    <definedName name="__o8" localSheetId="17" hidden="1">{"via1",#N/A,TRUE,"general";"via2",#N/A,TRUE,"general";"via3",#N/A,TRUE,"general"}</definedName>
    <definedName name="__o8" localSheetId="25" hidden="1">{"via1",#N/A,TRUE,"general";"via2",#N/A,TRUE,"general";"via3",#N/A,TRUE,"general"}</definedName>
    <definedName name="__o8" localSheetId="49" hidden="1">{"via1",#N/A,TRUE,"general";"via2",#N/A,TRUE,"general";"via3",#N/A,TRUE,"general"}</definedName>
    <definedName name="__o8" localSheetId="34" hidden="1">{"via1",#N/A,TRUE,"general";"via2",#N/A,TRUE,"general";"via3",#N/A,TRUE,"general"}</definedName>
    <definedName name="__o8" localSheetId="12" hidden="1">{"via1",#N/A,TRUE,"general";"via2",#N/A,TRUE,"general";"via3",#N/A,TRUE,"general"}</definedName>
    <definedName name="__o8" localSheetId="13" hidden="1">{"via1",#N/A,TRUE,"general";"via2",#N/A,TRUE,"general";"via3",#N/A,TRUE,"general"}</definedName>
    <definedName name="__o8" localSheetId="14" hidden="1">{"via1",#N/A,TRUE,"general";"via2",#N/A,TRUE,"general";"via3",#N/A,TRUE,"general"}</definedName>
    <definedName name="__o8" localSheetId="5" hidden="1">{"via1",#N/A,TRUE,"general";"via2",#N/A,TRUE,"general";"via3",#N/A,TRUE,"general"}</definedName>
    <definedName name="__o8" localSheetId="6" hidden="1">{"via1",#N/A,TRUE,"general";"via2",#N/A,TRUE,"general";"via3",#N/A,TRUE,"general"}</definedName>
    <definedName name="__o8" localSheetId="7" hidden="1">{"via1",#N/A,TRUE,"general";"via2",#N/A,TRUE,"general";"via3",#N/A,TRUE,"general"}</definedName>
    <definedName name="__o8" localSheetId="8" hidden="1">{"via1",#N/A,TRUE,"general";"via2",#N/A,TRUE,"general";"via3",#N/A,TRUE,"general"}</definedName>
    <definedName name="__o8" localSheetId="31" hidden="1">{"via1",#N/A,TRUE,"general";"via2",#N/A,TRUE,"general";"via3",#N/A,TRUE,"general"}</definedName>
    <definedName name="__o8" localSheetId="30" hidden="1">{"via1",#N/A,TRUE,"general";"via2",#N/A,TRUE,"general";"via3",#N/A,TRUE,"general"}</definedName>
    <definedName name="__o8" localSheetId="15" hidden="1">{"via1",#N/A,TRUE,"general";"via2",#N/A,TRUE,"general";"via3",#N/A,TRUE,"general"}</definedName>
    <definedName name="__o8" hidden="1">{"via1",#N/A,TRUE,"general";"via2",#N/A,TRUE,"general";"via3",#N/A,TRUE,"general"}</definedName>
    <definedName name="__o9" localSheetId="32" hidden="1">{"TAB1",#N/A,TRUE,"GENERAL";"TAB2",#N/A,TRUE,"GENERAL";"TAB3",#N/A,TRUE,"GENERAL";"TAB4",#N/A,TRUE,"GENERAL";"TAB5",#N/A,TRUE,"GENERAL"}</definedName>
    <definedName name="__o9" localSheetId="3" hidden="1">{"TAB1",#N/A,TRUE,"GENERAL";"TAB2",#N/A,TRUE,"GENERAL";"TAB3",#N/A,TRUE,"GENERAL";"TAB4",#N/A,TRUE,"GENERAL";"TAB5",#N/A,TRUE,"GENERAL"}</definedName>
    <definedName name="__o9" localSheetId="26" hidden="1">{"TAB1",#N/A,TRUE,"GENERAL";"TAB2",#N/A,TRUE,"GENERAL";"TAB3",#N/A,TRUE,"GENERAL";"TAB4",#N/A,TRUE,"GENERAL";"TAB5",#N/A,TRUE,"GENERAL"}</definedName>
    <definedName name="__o9" localSheetId="24" hidden="1">{"TAB1",#N/A,TRUE,"GENERAL";"TAB2",#N/A,TRUE,"GENERAL";"TAB3",#N/A,TRUE,"GENERAL";"TAB4",#N/A,TRUE,"GENERAL";"TAB5",#N/A,TRUE,"GENERAL"}</definedName>
    <definedName name="__o9" localSheetId="10" hidden="1">{"TAB1",#N/A,TRUE,"GENERAL";"TAB2",#N/A,TRUE,"GENERAL";"TAB3",#N/A,TRUE,"GENERAL";"TAB4",#N/A,TRUE,"GENERAL";"TAB5",#N/A,TRUE,"GENERAL"}</definedName>
    <definedName name="__o9" localSheetId="4" hidden="1">{"TAB1",#N/A,TRUE,"GENERAL";"TAB2",#N/A,TRUE,"GENERAL";"TAB3",#N/A,TRUE,"GENERAL";"TAB4",#N/A,TRUE,"GENERAL";"TAB5",#N/A,TRUE,"GENERAL"}</definedName>
    <definedName name="__o9" localSheetId="38" hidden="1">{"TAB1",#N/A,TRUE,"GENERAL";"TAB2",#N/A,TRUE,"GENERAL";"TAB3",#N/A,TRUE,"GENERAL";"TAB4",#N/A,TRUE,"GENERAL";"TAB5",#N/A,TRUE,"GENERAL"}</definedName>
    <definedName name="__o9" localSheetId="37" hidden="1">{"TAB1",#N/A,TRUE,"GENERAL";"TAB2",#N/A,TRUE,"GENERAL";"TAB3",#N/A,TRUE,"GENERAL";"TAB4",#N/A,TRUE,"GENERAL";"TAB5",#N/A,TRUE,"GENERAL"}</definedName>
    <definedName name="__o9" localSheetId="23" hidden="1">{"TAB1",#N/A,TRUE,"GENERAL";"TAB2",#N/A,TRUE,"GENERAL";"TAB3",#N/A,TRUE,"GENERAL";"TAB4",#N/A,TRUE,"GENERAL";"TAB5",#N/A,TRUE,"GENERAL"}</definedName>
    <definedName name="__o9" localSheetId="16" hidden="1">{"TAB1",#N/A,TRUE,"GENERAL";"TAB2",#N/A,TRUE,"GENERAL";"TAB3",#N/A,TRUE,"GENERAL";"TAB4",#N/A,TRUE,"GENERAL";"TAB5",#N/A,TRUE,"GENERAL"}</definedName>
    <definedName name="__o9" localSheetId="27" hidden="1">{"TAB1",#N/A,TRUE,"GENERAL";"TAB2",#N/A,TRUE,"GENERAL";"TAB3",#N/A,TRUE,"GENERAL";"TAB4",#N/A,TRUE,"GENERAL";"TAB5",#N/A,TRUE,"GENERAL"}</definedName>
    <definedName name="__o9" localSheetId="18" hidden="1">{"TAB1",#N/A,TRUE,"GENERAL";"TAB2",#N/A,TRUE,"GENERAL";"TAB3",#N/A,TRUE,"GENERAL";"TAB4",#N/A,TRUE,"GENERAL";"TAB5",#N/A,TRUE,"GENERAL"}</definedName>
    <definedName name="__o9" localSheetId="17" hidden="1">{"TAB1",#N/A,TRUE,"GENERAL";"TAB2",#N/A,TRUE,"GENERAL";"TAB3",#N/A,TRUE,"GENERAL";"TAB4",#N/A,TRUE,"GENERAL";"TAB5",#N/A,TRUE,"GENERAL"}</definedName>
    <definedName name="__o9" localSheetId="25" hidden="1">{"TAB1",#N/A,TRUE,"GENERAL";"TAB2",#N/A,TRUE,"GENERAL";"TAB3",#N/A,TRUE,"GENERAL";"TAB4",#N/A,TRUE,"GENERAL";"TAB5",#N/A,TRUE,"GENERAL"}</definedName>
    <definedName name="__o9" localSheetId="49" hidden="1">{"TAB1",#N/A,TRUE,"GENERAL";"TAB2",#N/A,TRUE,"GENERAL";"TAB3",#N/A,TRUE,"GENERAL";"TAB4",#N/A,TRUE,"GENERAL";"TAB5",#N/A,TRUE,"GENERAL"}</definedName>
    <definedName name="__o9" localSheetId="34" hidden="1">{"TAB1",#N/A,TRUE,"GENERAL";"TAB2",#N/A,TRUE,"GENERAL";"TAB3",#N/A,TRUE,"GENERAL";"TAB4",#N/A,TRUE,"GENERAL";"TAB5",#N/A,TRUE,"GENERAL"}</definedName>
    <definedName name="__o9" localSheetId="12" hidden="1">{"TAB1",#N/A,TRUE,"GENERAL";"TAB2",#N/A,TRUE,"GENERAL";"TAB3",#N/A,TRUE,"GENERAL";"TAB4",#N/A,TRUE,"GENERAL";"TAB5",#N/A,TRUE,"GENERAL"}</definedName>
    <definedName name="__o9" localSheetId="13" hidden="1">{"TAB1",#N/A,TRUE,"GENERAL";"TAB2",#N/A,TRUE,"GENERAL";"TAB3",#N/A,TRUE,"GENERAL";"TAB4",#N/A,TRUE,"GENERAL";"TAB5",#N/A,TRUE,"GENERAL"}</definedName>
    <definedName name="__o9" localSheetId="14" hidden="1">{"TAB1",#N/A,TRUE,"GENERAL";"TAB2",#N/A,TRUE,"GENERAL";"TAB3",#N/A,TRUE,"GENERAL";"TAB4",#N/A,TRUE,"GENERAL";"TAB5",#N/A,TRUE,"GENERAL"}</definedName>
    <definedName name="__o9" localSheetId="5" hidden="1">{"TAB1",#N/A,TRUE,"GENERAL";"TAB2",#N/A,TRUE,"GENERAL";"TAB3",#N/A,TRUE,"GENERAL";"TAB4",#N/A,TRUE,"GENERAL";"TAB5",#N/A,TRUE,"GENERAL"}</definedName>
    <definedName name="__o9" localSheetId="6" hidden="1">{"TAB1",#N/A,TRUE,"GENERAL";"TAB2",#N/A,TRUE,"GENERAL";"TAB3",#N/A,TRUE,"GENERAL";"TAB4",#N/A,TRUE,"GENERAL";"TAB5",#N/A,TRUE,"GENERAL"}</definedName>
    <definedName name="__o9" localSheetId="7" hidden="1">{"TAB1",#N/A,TRUE,"GENERAL";"TAB2",#N/A,TRUE,"GENERAL";"TAB3",#N/A,TRUE,"GENERAL";"TAB4",#N/A,TRUE,"GENERAL";"TAB5",#N/A,TRUE,"GENERAL"}</definedName>
    <definedName name="__o9" localSheetId="8" hidden="1">{"TAB1",#N/A,TRUE,"GENERAL";"TAB2",#N/A,TRUE,"GENERAL";"TAB3",#N/A,TRUE,"GENERAL";"TAB4",#N/A,TRUE,"GENERAL";"TAB5",#N/A,TRUE,"GENERAL"}</definedName>
    <definedName name="__o9" localSheetId="31" hidden="1">{"TAB1",#N/A,TRUE,"GENERAL";"TAB2",#N/A,TRUE,"GENERAL";"TAB3",#N/A,TRUE,"GENERAL";"TAB4",#N/A,TRUE,"GENERAL";"TAB5",#N/A,TRUE,"GENERAL"}</definedName>
    <definedName name="__o9" localSheetId="30" hidden="1">{"TAB1",#N/A,TRUE,"GENERAL";"TAB2",#N/A,TRUE,"GENERAL";"TAB3",#N/A,TRUE,"GENERAL";"TAB4",#N/A,TRUE,"GENERAL";"TAB5",#N/A,TRUE,"GENERAL"}</definedName>
    <definedName name="__o9" localSheetId="15" hidden="1">{"TAB1",#N/A,TRUE,"GENERAL";"TAB2",#N/A,TRUE,"GENERAL";"TAB3",#N/A,TRUE,"GENERAL";"TAB4",#N/A,TRUE,"GENERAL";"TAB5",#N/A,TRUE,"GENERAL"}</definedName>
    <definedName name="__o9" hidden="1">{"TAB1",#N/A,TRUE,"GENERAL";"TAB2",#N/A,TRUE,"GENERAL";"TAB3",#N/A,TRUE,"GENERAL";"TAB4",#N/A,TRUE,"GENERAL";"TAB5",#N/A,TRUE,"GENERAL"}</definedName>
    <definedName name="__p6" localSheetId="32" hidden="1">{"via1",#N/A,TRUE,"general";"via2",#N/A,TRUE,"general";"via3",#N/A,TRUE,"general"}</definedName>
    <definedName name="__p6" localSheetId="3" hidden="1">{"via1",#N/A,TRUE,"general";"via2",#N/A,TRUE,"general";"via3",#N/A,TRUE,"general"}</definedName>
    <definedName name="__p6" localSheetId="26" hidden="1">{"via1",#N/A,TRUE,"general";"via2",#N/A,TRUE,"general";"via3",#N/A,TRUE,"general"}</definedName>
    <definedName name="__p6" localSheetId="24" hidden="1">{"via1",#N/A,TRUE,"general";"via2",#N/A,TRUE,"general";"via3",#N/A,TRUE,"general"}</definedName>
    <definedName name="__p6" localSheetId="10" hidden="1">{"via1",#N/A,TRUE,"general";"via2",#N/A,TRUE,"general";"via3",#N/A,TRUE,"general"}</definedName>
    <definedName name="__p6" localSheetId="4" hidden="1">{"via1",#N/A,TRUE,"general";"via2",#N/A,TRUE,"general";"via3",#N/A,TRUE,"general"}</definedName>
    <definedName name="__p6" localSheetId="38" hidden="1">{"via1",#N/A,TRUE,"general";"via2",#N/A,TRUE,"general";"via3",#N/A,TRUE,"general"}</definedName>
    <definedName name="__p6" localSheetId="37" hidden="1">{"via1",#N/A,TRUE,"general";"via2",#N/A,TRUE,"general";"via3",#N/A,TRUE,"general"}</definedName>
    <definedName name="__p6" localSheetId="23" hidden="1">{"via1",#N/A,TRUE,"general";"via2",#N/A,TRUE,"general";"via3",#N/A,TRUE,"general"}</definedName>
    <definedName name="__p6" localSheetId="16" hidden="1">{"via1",#N/A,TRUE,"general";"via2",#N/A,TRUE,"general";"via3",#N/A,TRUE,"general"}</definedName>
    <definedName name="__p6" localSheetId="27" hidden="1">{"via1",#N/A,TRUE,"general";"via2",#N/A,TRUE,"general";"via3",#N/A,TRUE,"general"}</definedName>
    <definedName name="__p6" localSheetId="18" hidden="1">{"via1",#N/A,TRUE,"general";"via2",#N/A,TRUE,"general";"via3",#N/A,TRUE,"general"}</definedName>
    <definedName name="__p6" localSheetId="17" hidden="1">{"via1",#N/A,TRUE,"general";"via2",#N/A,TRUE,"general";"via3",#N/A,TRUE,"general"}</definedName>
    <definedName name="__p6" localSheetId="25" hidden="1">{"via1",#N/A,TRUE,"general";"via2",#N/A,TRUE,"general";"via3",#N/A,TRUE,"general"}</definedName>
    <definedName name="__p6" localSheetId="49" hidden="1">{"via1",#N/A,TRUE,"general";"via2",#N/A,TRUE,"general";"via3",#N/A,TRUE,"general"}</definedName>
    <definedName name="__p6" localSheetId="34" hidden="1">{"via1",#N/A,TRUE,"general";"via2",#N/A,TRUE,"general";"via3",#N/A,TRUE,"general"}</definedName>
    <definedName name="__p6" localSheetId="12" hidden="1">{"via1",#N/A,TRUE,"general";"via2",#N/A,TRUE,"general";"via3",#N/A,TRUE,"general"}</definedName>
    <definedName name="__p6" localSheetId="13" hidden="1">{"via1",#N/A,TRUE,"general";"via2",#N/A,TRUE,"general";"via3",#N/A,TRUE,"general"}</definedName>
    <definedName name="__p6" localSheetId="14" hidden="1">{"via1",#N/A,TRUE,"general";"via2",#N/A,TRUE,"general";"via3",#N/A,TRUE,"general"}</definedName>
    <definedName name="__p6" localSheetId="5" hidden="1">{"via1",#N/A,TRUE,"general";"via2",#N/A,TRUE,"general";"via3",#N/A,TRUE,"general"}</definedName>
    <definedName name="__p6" localSheetId="6" hidden="1">{"via1",#N/A,TRUE,"general";"via2",#N/A,TRUE,"general";"via3",#N/A,TRUE,"general"}</definedName>
    <definedName name="__p6" localSheetId="7" hidden="1">{"via1",#N/A,TRUE,"general";"via2",#N/A,TRUE,"general";"via3",#N/A,TRUE,"general"}</definedName>
    <definedName name="__p6" localSheetId="8" hidden="1">{"via1",#N/A,TRUE,"general";"via2",#N/A,TRUE,"general";"via3",#N/A,TRUE,"general"}</definedName>
    <definedName name="__p6" localSheetId="31" hidden="1">{"via1",#N/A,TRUE,"general";"via2",#N/A,TRUE,"general";"via3",#N/A,TRUE,"general"}</definedName>
    <definedName name="__p6" localSheetId="30" hidden="1">{"via1",#N/A,TRUE,"general";"via2",#N/A,TRUE,"general";"via3",#N/A,TRUE,"general"}</definedName>
    <definedName name="__p6" localSheetId="15" hidden="1">{"via1",#N/A,TRUE,"general";"via2",#N/A,TRUE,"general";"via3",#N/A,TRUE,"general"}</definedName>
    <definedName name="__p6" hidden="1">{"via1",#N/A,TRUE,"general";"via2",#N/A,TRUE,"general";"via3",#N/A,TRUE,"general"}</definedName>
    <definedName name="__p7" localSheetId="32" hidden="1">{"via1",#N/A,TRUE,"general";"via2",#N/A,TRUE,"general";"via3",#N/A,TRUE,"general"}</definedName>
    <definedName name="__p7" localSheetId="3" hidden="1">{"via1",#N/A,TRUE,"general";"via2",#N/A,TRUE,"general";"via3",#N/A,TRUE,"general"}</definedName>
    <definedName name="__p7" localSheetId="26" hidden="1">{"via1",#N/A,TRUE,"general";"via2",#N/A,TRUE,"general";"via3",#N/A,TRUE,"general"}</definedName>
    <definedName name="__p7" localSheetId="24" hidden="1">{"via1",#N/A,TRUE,"general";"via2",#N/A,TRUE,"general";"via3",#N/A,TRUE,"general"}</definedName>
    <definedName name="__p7" localSheetId="10" hidden="1">{"via1",#N/A,TRUE,"general";"via2",#N/A,TRUE,"general";"via3",#N/A,TRUE,"general"}</definedName>
    <definedName name="__p7" localSheetId="4" hidden="1">{"via1",#N/A,TRUE,"general";"via2",#N/A,TRUE,"general";"via3",#N/A,TRUE,"general"}</definedName>
    <definedName name="__p7" localSheetId="38" hidden="1">{"via1",#N/A,TRUE,"general";"via2",#N/A,TRUE,"general";"via3",#N/A,TRUE,"general"}</definedName>
    <definedName name="__p7" localSheetId="37" hidden="1">{"via1",#N/A,TRUE,"general";"via2",#N/A,TRUE,"general";"via3",#N/A,TRUE,"general"}</definedName>
    <definedName name="__p7" localSheetId="23" hidden="1">{"via1",#N/A,TRUE,"general";"via2",#N/A,TRUE,"general";"via3",#N/A,TRUE,"general"}</definedName>
    <definedName name="__p7" localSheetId="16" hidden="1">{"via1",#N/A,TRUE,"general";"via2",#N/A,TRUE,"general";"via3",#N/A,TRUE,"general"}</definedName>
    <definedName name="__p7" localSheetId="27" hidden="1">{"via1",#N/A,TRUE,"general";"via2",#N/A,TRUE,"general";"via3",#N/A,TRUE,"general"}</definedName>
    <definedName name="__p7" localSheetId="18" hidden="1">{"via1",#N/A,TRUE,"general";"via2",#N/A,TRUE,"general";"via3",#N/A,TRUE,"general"}</definedName>
    <definedName name="__p7" localSheetId="17" hidden="1">{"via1",#N/A,TRUE,"general";"via2",#N/A,TRUE,"general";"via3",#N/A,TRUE,"general"}</definedName>
    <definedName name="__p7" localSheetId="25" hidden="1">{"via1",#N/A,TRUE,"general";"via2",#N/A,TRUE,"general";"via3",#N/A,TRUE,"general"}</definedName>
    <definedName name="__p7" localSheetId="49" hidden="1">{"via1",#N/A,TRUE,"general";"via2",#N/A,TRUE,"general";"via3",#N/A,TRUE,"general"}</definedName>
    <definedName name="__p7" localSheetId="34" hidden="1">{"via1",#N/A,TRUE,"general";"via2",#N/A,TRUE,"general";"via3",#N/A,TRUE,"general"}</definedName>
    <definedName name="__p7" localSheetId="12" hidden="1">{"via1",#N/A,TRUE,"general";"via2",#N/A,TRUE,"general";"via3",#N/A,TRUE,"general"}</definedName>
    <definedName name="__p7" localSheetId="13" hidden="1">{"via1",#N/A,TRUE,"general";"via2",#N/A,TRUE,"general";"via3",#N/A,TRUE,"general"}</definedName>
    <definedName name="__p7" localSheetId="14" hidden="1">{"via1",#N/A,TRUE,"general";"via2",#N/A,TRUE,"general";"via3",#N/A,TRUE,"general"}</definedName>
    <definedName name="__p7" localSheetId="5" hidden="1">{"via1",#N/A,TRUE,"general";"via2",#N/A,TRUE,"general";"via3",#N/A,TRUE,"general"}</definedName>
    <definedName name="__p7" localSheetId="6" hidden="1">{"via1",#N/A,TRUE,"general";"via2",#N/A,TRUE,"general";"via3",#N/A,TRUE,"general"}</definedName>
    <definedName name="__p7" localSheetId="7" hidden="1">{"via1",#N/A,TRUE,"general";"via2",#N/A,TRUE,"general";"via3",#N/A,TRUE,"general"}</definedName>
    <definedName name="__p7" localSheetId="8" hidden="1">{"via1",#N/A,TRUE,"general";"via2",#N/A,TRUE,"general";"via3",#N/A,TRUE,"general"}</definedName>
    <definedName name="__p7" localSheetId="31" hidden="1">{"via1",#N/A,TRUE,"general";"via2",#N/A,TRUE,"general";"via3",#N/A,TRUE,"general"}</definedName>
    <definedName name="__p7" localSheetId="30" hidden="1">{"via1",#N/A,TRUE,"general";"via2",#N/A,TRUE,"general";"via3",#N/A,TRUE,"general"}</definedName>
    <definedName name="__p7" localSheetId="15" hidden="1">{"via1",#N/A,TRUE,"general";"via2",#N/A,TRUE,"general";"via3",#N/A,TRUE,"general"}</definedName>
    <definedName name="__p7" hidden="1">{"via1",#N/A,TRUE,"general";"via2",#N/A,TRUE,"general";"via3",#N/A,TRUE,"general"}</definedName>
    <definedName name="__p8" localSheetId="32" hidden="1">{"TAB1",#N/A,TRUE,"GENERAL";"TAB2",#N/A,TRUE,"GENERAL";"TAB3",#N/A,TRUE,"GENERAL";"TAB4",#N/A,TRUE,"GENERAL";"TAB5",#N/A,TRUE,"GENERAL"}</definedName>
    <definedName name="__p8" localSheetId="3" hidden="1">{"TAB1",#N/A,TRUE,"GENERAL";"TAB2",#N/A,TRUE,"GENERAL";"TAB3",#N/A,TRUE,"GENERAL";"TAB4",#N/A,TRUE,"GENERAL";"TAB5",#N/A,TRUE,"GENERAL"}</definedName>
    <definedName name="__p8" localSheetId="26" hidden="1">{"TAB1",#N/A,TRUE,"GENERAL";"TAB2",#N/A,TRUE,"GENERAL";"TAB3",#N/A,TRUE,"GENERAL";"TAB4",#N/A,TRUE,"GENERAL";"TAB5",#N/A,TRUE,"GENERAL"}</definedName>
    <definedName name="__p8" localSheetId="24" hidden="1">{"TAB1",#N/A,TRUE,"GENERAL";"TAB2",#N/A,TRUE,"GENERAL";"TAB3",#N/A,TRUE,"GENERAL";"TAB4",#N/A,TRUE,"GENERAL";"TAB5",#N/A,TRUE,"GENERAL"}</definedName>
    <definedName name="__p8" localSheetId="10" hidden="1">{"TAB1",#N/A,TRUE,"GENERAL";"TAB2",#N/A,TRUE,"GENERAL";"TAB3",#N/A,TRUE,"GENERAL";"TAB4",#N/A,TRUE,"GENERAL";"TAB5",#N/A,TRUE,"GENERAL"}</definedName>
    <definedName name="__p8" localSheetId="4" hidden="1">{"TAB1",#N/A,TRUE,"GENERAL";"TAB2",#N/A,TRUE,"GENERAL";"TAB3",#N/A,TRUE,"GENERAL";"TAB4",#N/A,TRUE,"GENERAL";"TAB5",#N/A,TRUE,"GENERAL"}</definedName>
    <definedName name="__p8" localSheetId="38" hidden="1">{"TAB1",#N/A,TRUE,"GENERAL";"TAB2",#N/A,TRUE,"GENERAL";"TAB3",#N/A,TRUE,"GENERAL";"TAB4",#N/A,TRUE,"GENERAL";"TAB5",#N/A,TRUE,"GENERAL"}</definedName>
    <definedName name="__p8" localSheetId="37" hidden="1">{"TAB1",#N/A,TRUE,"GENERAL";"TAB2",#N/A,TRUE,"GENERAL";"TAB3",#N/A,TRUE,"GENERAL";"TAB4",#N/A,TRUE,"GENERAL";"TAB5",#N/A,TRUE,"GENERAL"}</definedName>
    <definedName name="__p8" localSheetId="23" hidden="1">{"TAB1",#N/A,TRUE,"GENERAL";"TAB2",#N/A,TRUE,"GENERAL";"TAB3",#N/A,TRUE,"GENERAL";"TAB4",#N/A,TRUE,"GENERAL";"TAB5",#N/A,TRUE,"GENERAL"}</definedName>
    <definedName name="__p8" localSheetId="16" hidden="1">{"TAB1",#N/A,TRUE,"GENERAL";"TAB2",#N/A,TRUE,"GENERAL";"TAB3",#N/A,TRUE,"GENERAL";"TAB4",#N/A,TRUE,"GENERAL";"TAB5",#N/A,TRUE,"GENERAL"}</definedName>
    <definedName name="__p8" localSheetId="27" hidden="1">{"TAB1",#N/A,TRUE,"GENERAL";"TAB2",#N/A,TRUE,"GENERAL";"TAB3",#N/A,TRUE,"GENERAL";"TAB4",#N/A,TRUE,"GENERAL";"TAB5",#N/A,TRUE,"GENERAL"}</definedName>
    <definedName name="__p8" localSheetId="18" hidden="1">{"TAB1",#N/A,TRUE,"GENERAL";"TAB2",#N/A,TRUE,"GENERAL";"TAB3",#N/A,TRUE,"GENERAL";"TAB4",#N/A,TRUE,"GENERAL";"TAB5",#N/A,TRUE,"GENERAL"}</definedName>
    <definedName name="__p8" localSheetId="17" hidden="1">{"TAB1",#N/A,TRUE,"GENERAL";"TAB2",#N/A,TRUE,"GENERAL";"TAB3",#N/A,TRUE,"GENERAL";"TAB4",#N/A,TRUE,"GENERAL";"TAB5",#N/A,TRUE,"GENERAL"}</definedName>
    <definedName name="__p8" localSheetId="25" hidden="1">{"TAB1",#N/A,TRUE,"GENERAL";"TAB2",#N/A,TRUE,"GENERAL";"TAB3",#N/A,TRUE,"GENERAL";"TAB4",#N/A,TRUE,"GENERAL";"TAB5",#N/A,TRUE,"GENERAL"}</definedName>
    <definedName name="__p8" localSheetId="49" hidden="1">{"TAB1",#N/A,TRUE,"GENERAL";"TAB2",#N/A,TRUE,"GENERAL";"TAB3",#N/A,TRUE,"GENERAL";"TAB4",#N/A,TRUE,"GENERAL";"TAB5",#N/A,TRUE,"GENERAL"}</definedName>
    <definedName name="__p8" localSheetId="34" hidden="1">{"TAB1",#N/A,TRUE,"GENERAL";"TAB2",#N/A,TRUE,"GENERAL";"TAB3",#N/A,TRUE,"GENERAL";"TAB4",#N/A,TRUE,"GENERAL";"TAB5",#N/A,TRUE,"GENERAL"}</definedName>
    <definedName name="__p8" localSheetId="12" hidden="1">{"TAB1",#N/A,TRUE,"GENERAL";"TAB2",#N/A,TRUE,"GENERAL";"TAB3",#N/A,TRUE,"GENERAL";"TAB4",#N/A,TRUE,"GENERAL";"TAB5",#N/A,TRUE,"GENERAL"}</definedName>
    <definedName name="__p8" localSheetId="13" hidden="1">{"TAB1",#N/A,TRUE,"GENERAL";"TAB2",#N/A,TRUE,"GENERAL";"TAB3",#N/A,TRUE,"GENERAL";"TAB4",#N/A,TRUE,"GENERAL";"TAB5",#N/A,TRUE,"GENERAL"}</definedName>
    <definedName name="__p8" localSheetId="14" hidden="1">{"TAB1",#N/A,TRUE,"GENERAL";"TAB2",#N/A,TRUE,"GENERAL";"TAB3",#N/A,TRUE,"GENERAL";"TAB4",#N/A,TRUE,"GENERAL";"TAB5",#N/A,TRUE,"GENERAL"}</definedName>
    <definedName name="__p8" localSheetId="5" hidden="1">{"TAB1",#N/A,TRUE,"GENERAL";"TAB2",#N/A,TRUE,"GENERAL";"TAB3",#N/A,TRUE,"GENERAL";"TAB4",#N/A,TRUE,"GENERAL";"TAB5",#N/A,TRUE,"GENERAL"}</definedName>
    <definedName name="__p8" localSheetId="6" hidden="1">{"TAB1",#N/A,TRUE,"GENERAL";"TAB2",#N/A,TRUE,"GENERAL";"TAB3",#N/A,TRUE,"GENERAL";"TAB4",#N/A,TRUE,"GENERAL";"TAB5",#N/A,TRUE,"GENERAL"}</definedName>
    <definedName name="__p8" localSheetId="7" hidden="1">{"TAB1",#N/A,TRUE,"GENERAL";"TAB2",#N/A,TRUE,"GENERAL";"TAB3",#N/A,TRUE,"GENERAL";"TAB4",#N/A,TRUE,"GENERAL";"TAB5",#N/A,TRUE,"GENERAL"}</definedName>
    <definedName name="__p8" localSheetId="8" hidden="1">{"TAB1",#N/A,TRUE,"GENERAL";"TAB2",#N/A,TRUE,"GENERAL";"TAB3",#N/A,TRUE,"GENERAL";"TAB4",#N/A,TRUE,"GENERAL";"TAB5",#N/A,TRUE,"GENERAL"}</definedName>
    <definedName name="__p8" localSheetId="31" hidden="1">{"TAB1",#N/A,TRUE,"GENERAL";"TAB2",#N/A,TRUE,"GENERAL";"TAB3",#N/A,TRUE,"GENERAL";"TAB4",#N/A,TRUE,"GENERAL";"TAB5",#N/A,TRUE,"GENERAL"}</definedName>
    <definedName name="__p8" localSheetId="30" hidden="1">{"TAB1",#N/A,TRUE,"GENERAL";"TAB2",#N/A,TRUE,"GENERAL";"TAB3",#N/A,TRUE,"GENERAL";"TAB4",#N/A,TRUE,"GENERAL";"TAB5",#N/A,TRUE,"GENERAL"}</definedName>
    <definedName name="__p8" localSheetId="15" hidden="1">{"TAB1",#N/A,TRUE,"GENERAL";"TAB2",#N/A,TRUE,"GENERAL";"TAB3",#N/A,TRUE,"GENERAL";"TAB4",#N/A,TRUE,"GENERAL";"TAB5",#N/A,TRUE,"GENERAL"}</definedName>
    <definedName name="__p8" hidden="1">{"TAB1",#N/A,TRUE,"GENERAL";"TAB2",#N/A,TRUE,"GENERAL";"TAB3",#N/A,TRUE,"GENERAL";"TAB4",#N/A,TRUE,"GENERAL";"TAB5",#N/A,TRUE,"GENERAL"}</definedName>
    <definedName name="__r" localSheetId="32" hidden="1">{"TAB1",#N/A,TRUE,"GENERAL";"TAB2",#N/A,TRUE,"GENERAL";"TAB3",#N/A,TRUE,"GENERAL";"TAB4",#N/A,TRUE,"GENERAL";"TAB5",#N/A,TRUE,"GENERAL"}</definedName>
    <definedName name="__r" localSheetId="3" hidden="1">{"TAB1",#N/A,TRUE,"GENERAL";"TAB2",#N/A,TRUE,"GENERAL";"TAB3",#N/A,TRUE,"GENERAL";"TAB4",#N/A,TRUE,"GENERAL";"TAB5",#N/A,TRUE,"GENERAL"}</definedName>
    <definedName name="__r" localSheetId="26" hidden="1">{"TAB1",#N/A,TRUE,"GENERAL";"TAB2",#N/A,TRUE,"GENERAL";"TAB3",#N/A,TRUE,"GENERAL";"TAB4",#N/A,TRUE,"GENERAL";"TAB5",#N/A,TRUE,"GENERAL"}</definedName>
    <definedName name="__r" localSheetId="24" hidden="1">{"TAB1",#N/A,TRUE,"GENERAL";"TAB2",#N/A,TRUE,"GENERAL";"TAB3",#N/A,TRUE,"GENERAL";"TAB4",#N/A,TRUE,"GENERAL";"TAB5",#N/A,TRUE,"GENERAL"}</definedName>
    <definedName name="__r" localSheetId="10" hidden="1">{"TAB1",#N/A,TRUE,"GENERAL";"TAB2",#N/A,TRUE,"GENERAL";"TAB3",#N/A,TRUE,"GENERAL";"TAB4",#N/A,TRUE,"GENERAL";"TAB5",#N/A,TRUE,"GENERAL"}</definedName>
    <definedName name="__r" localSheetId="4" hidden="1">{"TAB1",#N/A,TRUE,"GENERAL";"TAB2",#N/A,TRUE,"GENERAL";"TAB3",#N/A,TRUE,"GENERAL";"TAB4",#N/A,TRUE,"GENERAL";"TAB5",#N/A,TRUE,"GENERAL"}</definedName>
    <definedName name="__r" localSheetId="38" hidden="1">{"TAB1",#N/A,TRUE,"GENERAL";"TAB2",#N/A,TRUE,"GENERAL";"TAB3",#N/A,TRUE,"GENERAL";"TAB4",#N/A,TRUE,"GENERAL";"TAB5",#N/A,TRUE,"GENERAL"}</definedName>
    <definedName name="__r" localSheetId="37" hidden="1">{"TAB1",#N/A,TRUE,"GENERAL";"TAB2",#N/A,TRUE,"GENERAL";"TAB3",#N/A,TRUE,"GENERAL";"TAB4",#N/A,TRUE,"GENERAL";"TAB5",#N/A,TRUE,"GENERAL"}</definedName>
    <definedName name="__r" localSheetId="23" hidden="1">{"TAB1",#N/A,TRUE,"GENERAL";"TAB2",#N/A,TRUE,"GENERAL";"TAB3",#N/A,TRUE,"GENERAL";"TAB4",#N/A,TRUE,"GENERAL";"TAB5",#N/A,TRUE,"GENERAL"}</definedName>
    <definedName name="__r" localSheetId="16" hidden="1">{"TAB1",#N/A,TRUE,"GENERAL";"TAB2",#N/A,TRUE,"GENERAL";"TAB3",#N/A,TRUE,"GENERAL";"TAB4",#N/A,TRUE,"GENERAL";"TAB5",#N/A,TRUE,"GENERAL"}</definedName>
    <definedName name="__r" localSheetId="27" hidden="1">{"TAB1",#N/A,TRUE,"GENERAL";"TAB2",#N/A,TRUE,"GENERAL";"TAB3",#N/A,TRUE,"GENERAL";"TAB4",#N/A,TRUE,"GENERAL";"TAB5",#N/A,TRUE,"GENERAL"}</definedName>
    <definedName name="__r" localSheetId="18" hidden="1">{"TAB1",#N/A,TRUE,"GENERAL";"TAB2",#N/A,TRUE,"GENERAL";"TAB3",#N/A,TRUE,"GENERAL";"TAB4",#N/A,TRUE,"GENERAL";"TAB5",#N/A,TRUE,"GENERAL"}</definedName>
    <definedName name="__r" localSheetId="17" hidden="1">{"TAB1",#N/A,TRUE,"GENERAL";"TAB2",#N/A,TRUE,"GENERAL";"TAB3",#N/A,TRUE,"GENERAL";"TAB4",#N/A,TRUE,"GENERAL";"TAB5",#N/A,TRUE,"GENERAL"}</definedName>
    <definedName name="__r" localSheetId="25" hidden="1">{"TAB1",#N/A,TRUE,"GENERAL";"TAB2",#N/A,TRUE,"GENERAL";"TAB3",#N/A,TRUE,"GENERAL";"TAB4",#N/A,TRUE,"GENERAL";"TAB5",#N/A,TRUE,"GENERAL"}</definedName>
    <definedName name="__r" localSheetId="49" hidden="1">{"TAB1",#N/A,TRUE,"GENERAL";"TAB2",#N/A,TRUE,"GENERAL";"TAB3",#N/A,TRUE,"GENERAL";"TAB4",#N/A,TRUE,"GENERAL";"TAB5",#N/A,TRUE,"GENERAL"}</definedName>
    <definedName name="__r" localSheetId="34" hidden="1">{"TAB1",#N/A,TRUE,"GENERAL";"TAB2",#N/A,TRUE,"GENERAL";"TAB3",#N/A,TRUE,"GENERAL";"TAB4",#N/A,TRUE,"GENERAL";"TAB5",#N/A,TRUE,"GENERAL"}</definedName>
    <definedName name="__r" localSheetId="12" hidden="1">{"TAB1",#N/A,TRUE,"GENERAL";"TAB2",#N/A,TRUE,"GENERAL";"TAB3",#N/A,TRUE,"GENERAL";"TAB4",#N/A,TRUE,"GENERAL";"TAB5",#N/A,TRUE,"GENERAL"}</definedName>
    <definedName name="__r" localSheetId="13" hidden="1">{"TAB1",#N/A,TRUE,"GENERAL";"TAB2",#N/A,TRUE,"GENERAL";"TAB3",#N/A,TRUE,"GENERAL";"TAB4",#N/A,TRUE,"GENERAL";"TAB5",#N/A,TRUE,"GENERAL"}</definedName>
    <definedName name="__r" localSheetId="14" hidden="1">{"TAB1",#N/A,TRUE,"GENERAL";"TAB2",#N/A,TRUE,"GENERAL";"TAB3",#N/A,TRUE,"GENERAL";"TAB4",#N/A,TRUE,"GENERAL";"TAB5",#N/A,TRUE,"GENERAL"}</definedName>
    <definedName name="__r" localSheetId="5" hidden="1">{"TAB1",#N/A,TRUE,"GENERAL";"TAB2",#N/A,TRUE,"GENERAL";"TAB3",#N/A,TRUE,"GENERAL";"TAB4",#N/A,TRUE,"GENERAL";"TAB5",#N/A,TRUE,"GENERAL"}</definedName>
    <definedName name="__r" localSheetId="6" hidden="1">{"TAB1",#N/A,TRUE,"GENERAL";"TAB2",#N/A,TRUE,"GENERAL";"TAB3",#N/A,TRUE,"GENERAL";"TAB4",#N/A,TRUE,"GENERAL";"TAB5",#N/A,TRUE,"GENERAL"}</definedName>
    <definedName name="__r" localSheetId="7" hidden="1">{"TAB1",#N/A,TRUE,"GENERAL";"TAB2",#N/A,TRUE,"GENERAL";"TAB3",#N/A,TRUE,"GENERAL";"TAB4",#N/A,TRUE,"GENERAL";"TAB5",#N/A,TRUE,"GENERAL"}</definedName>
    <definedName name="__r" localSheetId="8" hidden="1">{"TAB1",#N/A,TRUE,"GENERAL";"TAB2",#N/A,TRUE,"GENERAL";"TAB3",#N/A,TRUE,"GENERAL";"TAB4",#N/A,TRUE,"GENERAL";"TAB5",#N/A,TRUE,"GENERAL"}</definedName>
    <definedName name="__r" localSheetId="31" hidden="1">{"TAB1",#N/A,TRUE,"GENERAL";"TAB2",#N/A,TRUE,"GENERAL";"TAB3",#N/A,TRUE,"GENERAL";"TAB4",#N/A,TRUE,"GENERAL";"TAB5",#N/A,TRUE,"GENERAL"}</definedName>
    <definedName name="__r" localSheetId="30" hidden="1">{"TAB1",#N/A,TRUE,"GENERAL";"TAB2",#N/A,TRUE,"GENERAL";"TAB3",#N/A,TRUE,"GENERAL";"TAB4",#N/A,TRUE,"GENERAL";"TAB5",#N/A,TRUE,"GENERAL"}</definedName>
    <definedName name="__r" localSheetId="15" hidden="1">{"TAB1",#N/A,TRUE,"GENERAL";"TAB2",#N/A,TRUE,"GENERAL";"TAB3",#N/A,TRUE,"GENERAL";"TAB4",#N/A,TRUE,"GENERAL";"TAB5",#N/A,TRUE,"GENERAL"}</definedName>
    <definedName name="__r" hidden="1">{"TAB1",#N/A,TRUE,"GENERAL";"TAB2",#N/A,TRUE,"GENERAL";"TAB3",#N/A,TRUE,"GENERAL";"TAB4",#N/A,TRUE,"GENERAL";"TAB5",#N/A,TRUE,"GENERAL"}</definedName>
    <definedName name="__r4r" localSheetId="32" hidden="1">{"via1",#N/A,TRUE,"general";"via2",#N/A,TRUE,"general";"via3",#N/A,TRUE,"general"}</definedName>
    <definedName name="__r4r" localSheetId="3" hidden="1">{"via1",#N/A,TRUE,"general";"via2",#N/A,TRUE,"general";"via3",#N/A,TRUE,"general"}</definedName>
    <definedName name="__r4r" localSheetId="26" hidden="1">{"via1",#N/A,TRUE,"general";"via2",#N/A,TRUE,"general";"via3",#N/A,TRUE,"general"}</definedName>
    <definedName name="__r4r" localSheetId="24" hidden="1">{"via1",#N/A,TRUE,"general";"via2",#N/A,TRUE,"general";"via3",#N/A,TRUE,"general"}</definedName>
    <definedName name="__r4r" localSheetId="10" hidden="1">{"via1",#N/A,TRUE,"general";"via2",#N/A,TRUE,"general";"via3",#N/A,TRUE,"general"}</definedName>
    <definedName name="__r4r" localSheetId="4" hidden="1">{"via1",#N/A,TRUE,"general";"via2",#N/A,TRUE,"general";"via3",#N/A,TRUE,"general"}</definedName>
    <definedName name="__r4r" localSheetId="38" hidden="1">{"via1",#N/A,TRUE,"general";"via2",#N/A,TRUE,"general";"via3",#N/A,TRUE,"general"}</definedName>
    <definedName name="__r4r" localSheetId="37" hidden="1">{"via1",#N/A,TRUE,"general";"via2",#N/A,TRUE,"general";"via3",#N/A,TRUE,"general"}</definedName>
    <definedName name="__r4r" localSheetId="23" hidden="1">{"via1",#N/A,TRUE,"general";"via2",#N/A,TRUE,"general";"via3",#N/A,TRUE,"general"}</definedName>
    <definedName name="__r4r" localSheetId="16" hidden="1">{"via1",#N/A,TRUE,"general";"via2",#N/A,TRUE,"general";"via3",#N/A,TRUE,"general"}</definedName>
    <definedName name="__r4r" localSheetId="27" hidden="1">{"via1",#N/A,TRUE,"general";"via2",#N/A,TRUE,"general";"via3",#N/A,TRUE,"general"}</definedName>
    <definedName name="__r4r" localSheetId="18" hidden="1">{"via1",#N/A,TRUE,"general";"via2",#N/A,TRUE,"general";"via3",#N/A,TRUE,"general"}</definedName>
    <definedName name="__r4r" localSheetId="17" hidden="1">{"via1",#N/A,TRUE,"general";"via2",#N/A,TRUE,"general";"via3",#N/A,TRUE,"general"}</definedName>
    <definedName name="__r4r" localSheetId="25" hidden="1">{"via1",#N/A,TRUE,"general";"via2",#N/A,TRUE,"general";"via3",#N/A,TRUE,"general"}</definedName>
    <definedName name="__r4r" localSheetId="49" hidden="1">{"via1",#N/A,TRUE,"general";"via2",#N/A,TRUE,"general";"via3",#N/A,TRUE,"general"}</definedName>
    <definedName name="__r4r" localSheetId="34" hidden="1">{"via1",#N/A,TRUE,"general";"via2",#N/A,TRUE,"general";"via3",#N/A,TRUE,"general"}</definedName>
    <definedName name="__r4r" localSheetId="12" hidden="1">{"via1",#N/A,TRUE,"general";"via2",#N/A,TRUE,"general";"via3",#N/A,TRUE,"general"}</definedName>
    <definedName name="__r4r" localSheetId="13" hidden="1">{"via1",#N/A,TRUE,"general";"via2",#N/A,TRUE,"general";"via3",#N/A,TRUE,"general"}</definedName>
    <definedName name="__r4r" localSheetId="14" hidden="1">{"via1",#N/A,TRUE,"general";"via2",#N/A,TRUE,"general";"via3",#N/A,TRUE,"general"}</definedName>
    <definedName name="__r4r" localSheetId="5" hidden="1">{"via1",#N/A,TRUE,"general";"via2",#N/A,TRUE,"general";"via3",#N/A,TRUE,"general"}</definedName>
    <definedName name="__r4r" localSheetId="6" hidden="1">{"via1",#N/A,TRUE,"general";"via2",#N/A,TRUE,"general";"via3",#N/A,TRUE,"general"}</definedName>
    <definedName name="__r4r" localSheetId="7" hidden="1">{"via1",#N/A,TRUE,"general";"via2",#N/A,TRUE,"general";"via3",#N/A,TRUE,"general"}</definedName>
    <definedName name="__r4r" localSheetId="8" hidden="1">{"via1",#N/A,TRUE,"general";"via2",#N/A,TRUE,"general";"via3",#N/A,TRUE,"general"}</definedName>
    <definedName name="__r4r" localSheetId="31" hidden="1">{"via1",#N/A,TRUE,"general";"via2",#N/A,TRUE,"general";"via3",#N/A,TRUE,"general"}</definedName>
    <definedName name="__r4r" localSheetId="30" hidden="1">{"via1",#N/A,TRUE,"general";"via2",#N/A,TRUE,"general";"via3",#N/A,TRUE,"general"}</definedName>
    <definedName name="__r4r" localSheetId="15" hidden="1">{"via1",#N/A,TRUE,"general";"via2",#N/A,TRUE,"general";"via3",#N/A,TRUE,"general"}</definedName>
    <definedName name="__r4r" hidden="1">{"via1",#N/A,TRUE,"general";"via2",#N/A,TRUE,"general";"via3",#N/A,TRUE,"general"}</definedName>
    <definedName name="__rtu6" localSheetId="32" hidden="1">{"via1",#N/A,TRUE,"general";"via2",#N/A,TRUE,"general";"via3",#N/A,TRUE,"general"}</definedName>
    <definedName name="__rtu6" localSheetId="3" hidden="1">{"via1",#N/A,TRUE,"general";"via2",#N/A,TRUE,"general";"via3",#N/A,TRUE,"general"}</definedName>
    <definedName name="__rtu6" localSheetId="26" hidden="1">{"via1",#N/A,TRUE,"general";"via2",#N/A,TRUE,"general";"via3",#N/A,TRUE,"general"}</definedName>
    <definedName name="__rtu6" localSheetId="24" hidden="1">{"via1",#N/A,TRUE,"general";"via2",#N/A,TRUE,"general";"via3",#N/A,TRUE,"general"}</definedName>
    <definedName name="__rtu6" localSheetId="10" hidden="1">{"via1",#N/A,TRUE,"general";"via2",#N/A,TRUE,"general";"via3",#N/A,TRUE,"general"}</definedName>
    <definedName name="__rtu6" localSheetId="4" hidden="1">{"via1",#N/A,TRUE,"general";"via2",#N/A,TRUE,"general";"via3",#N/A,TRUE,"general"}</definedName>
    <definedName name="__rtu6" localSheetId="38" hidden="1">{"via1",#N/A,TRUE,"general";"via2",#N/A,TRUE,"general";"via3",#N/A,TRUE,"general"}</definedName>
    <definedName name="__rtu6" localSheetId="37" hidden="1">{"via1",#N/A,TRUE,"general";"via2",#N/A,TRUE,"general";"via3",#N/A,TRUE,"general"}</definedName>
    <definedName name="__rtu6" localSheetId="23" hidden="1">{"via1",#N/A,TRUE,"general";"via2",#N/A,TRUE,"general";"via3",#N/A,TRUE,"general"}</definedName>
    <definedName name="__rtu6" localSheetId="16" hidden="1">{"via1",#N/A,TRUE,"general";"via2",#N/A,TRUE,"general";"via3",#N/A,TRUE,"general"}</definedName>
    <definedName name="__rtu6" localSheetId="27" hidden="1">{"via1",#N/A,TRUE,"general";"via2",#N/A,TRUE,"general";"via3",#N/A,TRUE,"general"}</definedName>
    <definedName name="__rtu6" localSheetId="18" hidden="1">{"via1",#N/A,TRUE,"general";"via2",#N/A,TRUE,"general";"via3",#N/A,TRUE,"general"}</definedName>
    <definedName name="__rtu6" localSheetId="17" hidden="1">{"via1",#N/A,TRUE,"general";"via2",#N/A,TRUE,"general";"via3",#N/A,TRUE,"general"}</definedName>
    <definedName name="__rtu6" localSheetId="25" hidden="1">{"via1",#N/A,TRUE,"general";"via2",#N/A,TRUE,"general";"via3",#N/A,TRUE,"general"}</definedName>
    <definedName name="__rtu6" localSheetId="49" hidden="1">{"via1",#N/A,TRUE,"general";"via2",#N/A,TRUE,"general";"via3",#N/A,TRUE,"general"}</definedName>
    <definedName name="__rtu6" localSheetId="34" hidden="1">{"via1",#N/A,TRUE,"general";"via2",#N/A,TRUE,"general";"via3",#N/A,TRUE,"general"}</definedName>
    <definedName name="__rtu6" localSheetId="12" hidden="1">{"via1",#N/A,TRUE,"general";"via2",#N/A,TRUE,"general";"via3",#N/A,TRUE,"general"}</definedName>
    <definedName name="__rtu6" localSheetId="13" hidden="1">{"via1",#N/A,TRUE,"general";"via2",#N/A,TRUE,"general";"via3",#N/A,TRUE,"general"}</definedName>
    <definedName name="__rtu6" localSheetId="14" hidden="1">{"via1",#N/A,TRUE,"general";"via2",#N/A,TRUE,"general";"via3",#N/A,TRUE,"general"}</definedName>
    <definedName name="__rtu6" localSheetId="5" hidden="1">{"via1",#N/A,TRUE,"general";"via2",#N/A,TRUE,"general";"via3",#N/A,TRUE,"general"}</definedName>
    <definedName name="__rtu6" localSheetId="6" hidden="1">{"via1",#N/A,TRUE,"general";"via2",#N/A,TRUE,"general";"via3",#N/A,TRUE,"general"}</definedName>
    <definedName name="__rtu6" localSheetId="7" hidden="1">{"via1",#N/A,TRUE,"general";"via2",#N/A,TRUE,"general";"via3",#N/A,TRUE,"general"}</definedName>
    <definedName name="__rtu6" localSheetId="8" hidden="1">{"via1",#N/A,TRUE,"general";"via2",#N/A,TRUE,"general";"via3",#N/A,TRUE,"general"}</definedName>
    <definedName name="__rtu6" localSheetId="31" hidden="1">{"via1",#N/A,TRUE,"general";"via2",#N/A,TRUE,"general";"via3",#N/A,TRUE,"general"}</definedName>
    <definedName name="__rtu6" localSheetId="30" hidden="1">{"via1",#N/A,TRUE,"general";"via2",#N/A,TRUE,"general";"via3",#N/A,TRUE,"general"}</definedName>
    <definedName name="__rtu6" localSheetId="15" hidden="1">{"via1",#N/A,TRUE,"general";"via2",#N/A,TRUE,"general";"via3",#N/A,TRUE,"general"}</definedName>
    <definedName name="__rtu6" hidden="1">{"via1",#N/A,TRUE,"general";"via2",#N/A,TRUE,"general";"via3",#N/A,TRUE,"general"}</definedName>
    <definedName name="__s1" localSheetId="32" hidden="1">{"via1",#N/A,TRUE,"general";"via2",#N/A,TRUE,"general";"via3",#N/A,TRUE,"general"}</definedName>
    <definedName name="__s1" localSheetId="3" hidden="1">{"via1",#N/A,TRUE,"general";"via2",#N/A,TRUE,"general";"via3",#N/A,TRUE,"general"}</definedName>
    <definedName name="__s1" localSheetId="26" hidden="1">{"via1",#N/A,TRUE,"general";"via2",#N/A,TRUE,"general";"via3",#N/A,TRUE,"general"}</definedName>
    <definedName name="__s1" localSheetId="24" hidden="1">{"via1",#N/A,TRUE,"general";"via2",#N/A,TRUE,"general";"via3",#N/A,TRUE,"general"}</definedName>
    <definedName name="__s1" localSheetId="10" hidden="1">{"via1",#N/A,TRUE,"general";"via2",#N/A,TRUE,"general";"via3",#N/A,TRUE,"general"}</definedName>
    <definedName name="__s1" localSheetId="4" hidden="1">{"via1",#N/A,TRUE,"general";"via2",#N/A,TRUE,"general";"via3",#N/A,TRUE,"general"}</definedName>
    <definedName name="__s1" localSheetId="38" hidden="1">{"via1",#N/A,TRUE,"general";"via2",#N/A,TRUE,"general";"via3",#N/A,TRUE,"general"}</definedName>
    <definedName name="__s1" localSheetId="37" hidden="1">{"via1",#N/A,TRUE,"general";"via2",#N/A,TRUE,"general";"via3",#N/A,TRUE,"general"}</definedName>
    <definedName name="__s1" localSheetId="23" hidden="1">{"via1",#N/A,TRUE,"general";"via2",#N/A,TRUE,"general";"via3",#N/A,TRUE,"general"}</definedName>
    <definedName name="__s1" localSheetId="16" hidden="1">{"via1",#N/A,TRUE,"general";"via2",#N/A,TRUE,"general";"via3",#N/A,TRUE,"general"}</definedName>
    <definedName name="__s1" localSheetId="27" hidden="1">{"via1",#N/A,TRUE,"general";"via2",#N/A,TRUE,"general";"via3",#N/A,TRUE,"general"}</definedName>
    <definedName name="__s1" localSheetId="18" hidden="1">{"via1",#N/A,TRUE,"general";"via2",#N/A,TRUE,"general";"via3",#N/A,TRUE,"general"}</definedName>
    <definedName name="__s1" localSheetId="17" hidden="1">{"via1",#N/A,TRUE,"general";"via2",#N/A,TRUE,"general";"via3",#N/A,TRUE,"general"}</definedName>
    <definedName name="__s1" localSheetId="25" hidden="1">{"via1",#N/A,TRUE,"general";"via2",#N/A,TRUE,"general";"via3",#N/A,TRUE,"general"}</definedName>
    <definedName name="__s1" localSheetId="49" hidden="1">{"via1",#N/A,TRUE,"general";"via2",#N/A,TRUE,"general";"via3",#N/A,TRUE,"general"}</definedName>
    <definedName name="__s1" localSheetId="34" hidden="1">{"via1",#N/A,TRUE,"general";"via2",#N/A,TRUE,"general";"via3",#N/A,TRUE,"general"}</definedName>
    <definedName name="__s1" localSheetId="12" hidden="1">{"via1",#N/A,TRUE,"general";"via2",#N/A,TRUE,"general";"via3",#N/A,TRUE,"general"}</definedName>
    <definedName name="__s1" localSheetId="13" hidden="1">{"via1",#N/A,TRUE,"general";"via2",#N/A,TRUE,"general";"via3",#N/A,TRUE,"general"}</definedName>
    <definedName name="__s1" localSheetId="14" hidden="1">{"via1",#N/A,TRUE,"general";"via2",#N/A,TRUE,"general";"via3",#N/A,TRUE,"general"}</definedName>
    <definedName name="__s1" localSheetId="5" hidden="1">{"via1",#N/A,TRUE,"general";"via2",#N/A,TRUE,"general";"via3",#N/A,TRUE,"general"}</definedName>
    <definedName name="__s1" localSheetId="6" hidden="1">{"via1",#N/A,TRUE,"general";"via2",#N/A,TRUE,"general";"via3",#N/A,TRUE,"general"}</definedName>
    <definedName name="__s1" localSheetId="7" hidden="1">{"via1",#N/A,TRUE,"general";"via2",#N/A,TRUE,"general";"via3",#N/A,TRUE,"general"}</definedName>
    <definedName name="__s1" localSheetId="8" hidden="1">{"via1",#N/A,TRUE,"general";"via2",#N/A,TRUE,"general";"via3",#N/A,TRUE,"general"}</definedName>
    <definedName name="__s1" localSheetId="31" hidden="1">{"via1",#N/A,TRUE,"general";"via2",#N/A,TRUE,"general";"via3",#N/A,TRUE,"general"}</definedName>
    <definedName name="__s1" localSheetId="30" hidden="1">{"via1",#N/A,TRUE,"general";"via2",#N/A,TRUE,"general";"via3",#N/A,TRUE,"general"}</definedName>
    <definedName name="__s1" localSheetId="15" hidden="1">{"via1",#N/A,TRUE,"general";"via2",#N/A,TRUE,"general";"via3",#N/A,TRUE,"general"}</definedName>
    <definedName name="__s1" hidden="1">{"via1",#N/A,TRUE,"general";"via2",#N/A,TRUE,"general";"via3",#N/A,TRUE,"general"}</definedName>
    <definedName name="__s2" localSheetId="32" hidden="1">{"TAB1",#N/A,TRUE,"GENERAL";"TAB2",#N/A,TRUE,"GENERAL";"TAB3",#N/A,TRUE,"GENERAL";"TAB4",#N/A,TRUE,"GENERAL";"TAB5",#N/A,TRUE,"GENERAL"}</definedName>
    <definedName name="__s2" localSheetId="3" hidden="1">{"TAB1",#N/A,TRUE,"GENERAL";"TAB2",#N/A,TRUE,"GENERAL";"TAB3",#N/A,TRUE,"GENERAL";"TAB4",#N/A,TRUE,"GENERAL";"TAB5",#N/A,TRUE,"GENERAL"}</definedName>
    <definedName name="__s2" localSheetId="26" hidden="1">{"TAB1",#N/A,TRUE,"GENERAL";"TAB2",#N/A,TRUE,"GENERAL";"TAB3",#N/A,TRUE,"GENERAL";"TAB4",#N/A,TRUE,"GENERAL";"TAB5",#N/A,TRUE,"GENERAL"}</definedName>
    <definedName name="__s2" localSheetId="24" hidden="1">{"TAB1",#N/A,TRUE,"GENERAL";"TAB2",#N/A,TRUE,"GENERAL";"TAB3",#N/A,TRUE,"GENERAL";"TAB4",#N/A,TRUE,"GENERAL";"TAB5",#N/A,TRUE,"GENERAL"}</definedName>
    <definedName name="__s2" localSheetId="10" hidden="1">{"TAB1",#N/A,TRUE,"GENERAL";"TAB2",#N/A,TRUE,"GENERAL";"TAB3",#N/A,TRUE,"GENERAL";"TAB4",#N/A,TRUE,"GENERAL";"TAB5",#N/A,TRUE,"GENERAL"}</definedName>
    <definedName name="__s2" localSheetId="4" hidden="1">{"TAB1",#N/A,TRUE,"GENERAL";"TAB2",#N/A,TRUE,"GENERAL";"TAB3",#N/A,TRUE,"GENERAL";"TAB4",#N/A,TRUE,"GENERAL";"TAB5",#N/A,TRUE,"GENERAL"}</definedName>
    <definedName name="__s2" localSheetId="38" hidden="1">{"TAB1",#N/A,TRUE,"GENERAL";"TAB2",#N/A,TRUE,"GENERAL";"TAB3",#N/A,TRUE,"GENERAL";"TAB4",#N/A,TRUE,"GENERAL";"TAB5",#N/A,TRUE,"GENERAL"}</definedName>
    <definedName name="__s2" localSheetId="37" hidden="1">{"TAB1",#N/A,TRUE,"GENERAL";"TAB2",#N/A,TRUE,"GENERAL";"TAB3",#N/A,TRUE,"GENERAL";"TAB4",#N/A,TRUE,"GENERAL";"TAB5",#N/A,TRUE,"GENERAL"}</definedName>
    <definedName name="__s2" localSheetId="23" hidden="1">{"TAB1",#N/A,TRUE,"GENERAL";"TAB2",#N/A,TRUE,"GENERAL";"TAB3",#N/A,TRUE,"GENERAL";"TAB4",#N/A,TRUE,"GENERAL";"TAB5",#N/A,TRUE,"GENERAL"}</definedName>
    <definedName name="__s2" localSheetId="16" hidden="1">{"TAB1",#N/A,TRUE,"GENERAL";"TAB2",#N/A,TRUE,"GENERAL";"TAB3",#N/A,TRUE,"GENERAL";"TAB4",#N/A,TRUE,"GENERAL";"TAB5",#N/A,TRUE,"GENERAL"}</definedName>
    <definedName name="__s2" localSheetId="27" hidden="1">{"TAB1",#N/A,TRUE,"GENERAL";"TAB2",#N/A,TRUE,"GENERAL";"TAB3",#N/A,TRUE,"GENERAL";"TAB4",#N/A,TRUE,"GENERAL";"TAB5",#N/A,TRUE,"GENERAL"}</definedName>
    <definedName name="__s2" localSheetId="18" hidden="1">{"TAB1",#N/A,TRUE,"GENERAL";"TAB2",#N/A,TRUE,"GENERAL";"TAB3",#N/A,TRUE,"GENERAL";"TAB4",#N/A,TRUE,"GENERAL";"TAB5",#N/A,TRUE,"GENERAL"}</definedName>
    <definedName name="__s2" localSheetId="17" hidden="1">{"TAB1",#N/A,TRUE,"GENERAL";"TAB2",#N/A,TRUE,"GENERAL";"TAB3",#N/A,TRUE,"GENERAL";"TAB4",#N/A,TRUE,"GENERAL";"TAB5",#N/A,TRUE,"GENERAL"}</definedName>
    <definedName name="__s2" localSheetId="25" hidden="1">{"TAB1",#N/A,TRUE,"GENERAL";"TAB2",#N/A,TRUE,"GENERAL";"TAB3",#N/A,TRUE,"GENERAL";"TAB4",#N/A,TRUE,"GENERAL";"TAB5",#N/A,TRUE,"GENERAL"}</definedName>
    <definedName name="__s2" localSheetId="49" hidden="1">{"TAB1",#N/A,TRUE,"GENERAL";"TAB2",#N/A,TRUE,"GENERAL";"TAB3",#N/A,TRUE,"GENERAL";"TAB4",#N/A,TRUE,"GENERAL";"TAB5",#N/A,TRUE,"GENERAL"}</definedName>
    <definedName name="__s2" localSheetId="34" hidden="1">{"TAB1",#N/A,TRUE,"GENERAL";"TAB2",#N/A,TRUE,"GENERAL";"TAB3",#N/A,TRUE,"GENERAL";"TAB4",#N/A,TRUE,"GENERAL";"TAB5",#N/A,TRUE,"GENERAL"}</definedName>
    <definedName name="__s2" localSheetId="12" hidden="1">{"TAB1",#N/A,TRUE,"GENERAL";"TAB2",#N/A,TRUE,"GENERAL";"TAB3",#N/A,TRUE,"GENERAL";"TAB4",#N/A,TRUE,"GENERAL";"TAB5",#N/A,TRUE,"GENERAL"}</definedName>
    <definedName name="__s2" localSheetId="13" hidden="1">{"TAB1",#N/A,TRUE,"GENERAL";"TAB2",#N/A,TRUE,"GENERAL";"TAB3",#N/A,TRUE,"GENERAL";"TAB4",#N/A,TRUE,"GENERAL";"TAB5",#N/A,TRUE,"GENERAL"}</definedName>
    <definedName name="__s2" localSheetId="14" hidden="1">{"TAB1",#N/A,TRUE,"GENERAL";"TAB2",#N/A,TRUE,"GENERAL";"TAB3",#N/A,TRUE,"GENERAL";"TAB4",#N/A,TRUE,"GENERAL";"TAB5",#N/A,TRUE,"GENERAL"}</definedName>
    <definedName name="__s2" localSheetId="5" hidden="1">{"TAB1",#N/A,TRUE,"GENERAL";"TAB2",#N/A,TRUE,"GENERAL";"TAB3",#N/A,TRUE,"GENERAL";"TAB4",#N/A,TRUE,"GENERAL";"TAB5",#N/A,TRUE,"GENERAL"}</definedName>
    <definedName name="__s2" localSheetId="6" hidden="1">{"TAB1",#N/A,TRUE,"GENERAL";"TAB2",#N/A,TRUE,"GENERAL";"TAB3",#N/A,TRUE,"GENERAL";"TAB4",#N/A,TRUE,"GENERAL";"TAB5",#N/A,TRUE,"GENERAL"}</definedName>
    <definedName name="__s2" localSheetId="7" hidden="1">{"TAB1",#N/A,TRUE,"GENERAL";"TAB2",#N/A,TRUE,"GENERAL";"TAB3",#N/A,TRUE,"GENERAL";"TAB4",#N/A,TRUE,"GENERAL";"TAB5",#N/A,TRUE,"GENERAL"}</definedName>
    <definedName name="__s2" localSheetId="8" hidden="1">{"TAB1",#N/A,TRUE,"GENERAL";"TAB2",#N/A,TRUE,"GENERAL";"TAB3",#N/A,TRUE,"GENERAL";"TAB4",#N/A,TRUE,"GENERAL";"TAB5",#N/A,TRUE,"GENERAL"}</definedName>
    <definedName name="__s2" localSheetId="31" hidden="1">{"TAB1",#N/A,TRUE,"GENERAL";"TAB2",#N/A,TRUE,"GENERAL";"TAB3",#N/A,TRUE,"GENERAL";"TAB4",#N/A,TRUE,"GENERAL";"TAB5",#N/A,TRUE,"GENERAL"}</definedName>
    <definedName name="__s2" localSheetId="30" hidden="1">{"TAB1",#N/A,TRUE,"GENERAL";"TAB2",#N/A,TRUE,"GENERAL";"TAB3",#N/A,TRUE,"GENERAL";"TAB4",#N/A,TRUE,"GENERAL";"TAB5",#N/A,TRUE,"GENERAL"}</definedName>
    <definedName name="__s2" localSheetId="15" hidden="1">{"TAB1",#N/A,TRUE,"GENERAL";"TAB2",#N/A,TRUE,"GENERAL";"TAB3",#N/A,TRUE,"GENERAL";"TAB4",#N/A,TRUE,"GENERAL";"TAB5",#N/A,TRUE,"GENERAL"}</definedName>
    <definedName name="__s2" hidden="1">{"TAB1",#N/A,TRUE,"GENERAL";"TAB2",#N/A,TRUE,"GENERAL";"TAB3",#N/A,TRUE,"GENERAL";"TAB4",#N/A,TRUE,"GENERAL";"TAB5",#N/A,TRUE,"GENERAL"}</definedName>
    <definedName name="__s3" localSheetId="32" hidden="1">{"TAB1",#N/A,TRUE,"GENERAL";"TAB2",#N/A,TRUE,"GENERAL";"TAB3",#N/A,TRUE,"GENERAL";"TAB4",#N/A,TRUE,"GENERAL";"TAB5",#N/A,TRUE,"GENERAL"}</definedName>
    <definedName name="__s3" localSheetId="3" hidden="1">{"TAB1",#N/A,TRUE,"GENERAL";"TAB2",#N/A,TRUE,"GENERAL";"TAB3",#N/A,TRUE,"GENERAL";"TAB4",#N/A,TRUE,"GENERAL";"TAB5",#N/A,TRUE,"GENERAL"}</definedName>
    <definedName name="__s3" localSheetId="26" hidden="1">{"TAB1",#N/A,TRUE,"GENERAL";"TAB2",#N/A,TRUE,"GENERAL";"TAB3",#N/A,TRUE,"GENERAL";"TAB4",#N/A,TRUE,"GENERAL";"TAB5",#N/A,TRUE,"GENERAL"}</definedName>
    <definedName name="__s3" localSheetId="24" hidden="1">{"TAB1",#N/A,TRUE,"GENERAL";"TAB2",#N/A,TRUE,"GENERAL";"TAB3",#N/A,TRUE,"GENERAL";"TAB4",#N/A,TRUE,"GENERAL";"TAB5",#N/A,TRUE,"GENERAL"}</definedName>
    <definedName name="__s3" localSheetId="10" hidden="1">{"TAB1",#N/A,TRUE,"GENERAL";"TAB2",#N/A,TRUE,"GENERAL";"TAB3",#N/A,TRUE,"GENERAL";"TAB4",#N/A,TRUE,"GENERAL";"TAB5",#N/A,TRUE,"GENERAL"}</definedName>
    <definedName name="__s3" localSheetId="4" hidden="1">{"TAB1",#N/A,TRUE,"GENERAL";"TAB2",#N/A,TRUE,"GENERAL";"TAB3",#N/A,TRUE,"GENERAL";"TAB4",#N/A,TRUE,"GENERAL";"TAB5",#N/A,TRUE,"GENERAL"}</definedName>
    <definedName name="__s3" localSheetId="38" hidden="1">{"TAB1",#N/A,TRUE,"GENERAL";"TAB2",#N/A,TRUE,"GENERAL";"TAB3",#N/A,TRUE,"GENERAL";"TAB4",#N/A,TRUE,"GENERAL";"TAB5",#N/A,TRUE,"GENERAL"}</definedName>
    <definedName name="__s3" localSheetId="37" hidden="1">{"TAB1",#N/A,TRUE,"GENERAL";"TAB2",#N/A,TRUE,"GENERAL";"TAB3",#N/A,TRUE,"GENERAL";"TAB4",#N/A,TRUE,"GENERAL";"TAB5",#N/A,TRUE,"GENERAL"}</definedName>
    <definedName name="__s3" localSheetId="23" hidden="1">{"TAB1",#N/A,TRUE,"GENERAL";"TAB2",#N/A,TRUE,"GENERAL";"TAB3",#N/A,TRUE,"GENERAL";"TAB4",#N/A,TRUE,"GENERAL";"TAB5",#N/A,TRUE,"GENERAL"}</definedName>
    <definedName name="__s3" localSheetId="16" hidden="1">{"TAB1",#N/A,TRUE,"GENERAL";"TAB2",#N/A,TRUE,"GENERAL";"TAB3",#N/A,TRUE,"GENERAL";"TAB4",#N/A,TRUE,"GENERAL";"TAB5",#N/A,TRUE,"GENERAL"}</definedName>
    <definedName name="__s3" localSheetId="27" hidden="1">{"TAB1",#N/A,TRUE,"GENERAL";"TAB2",#N/A,TRUE,"GENERAL";"TAB3",#N/A,TRUE,"GENERAL";"TAB4",#N/A,TRUE,"GENERAL";"TAB5",#N/A,TRUE,"GENERAL"}</definedName>
    <definedName name="__s3" localSheetId="18" hidden="1">{"TAB1",#N/A,TRUE,"GENERAL";"TAB2",#N/A,TRUE,"GENERAL";"TAB3",#N/A,TRUE,"GENERAL";"TAB4",#N/A,TRUE,"GENERAL";"TAB5",#N/A,TRUE,"GENERAL"}</definedName>
    <definedName name="__s3" localSheetId="17" hidden="1">{"TAB1",#N/A,TRUE,"GENERAL";"TAB2",#N/A,TRUE,"GENERAL";"TAB3",#N/A,TRUE,"GENERAL";"TAB4",#N/A,TRUE,"GENERAL";"TAB5",#N/A,TRUE,"GENERAL"}</definedName>
    <definedName name="__s3" localSheetId="25" hidden="1">{"TAB1",#N/A,TRUE,"GENERAL";"TAB2",#N/A,TRUE,"GENERAL";"TAB3",#N/A,TRUE,"GENERAL";"TAB4",#N/A,TRUE,"GENERAL";"TAB5",#N/A,TRUE,"GENERAL"}</definedName>
    <definedName name="__s3" localSheetId="49" hidden="1">{"TAB1",#N/A,TRUE,"GENERAL";"TAB2",#N/A,TRUE,"GENERAL";"TAB3",#N/A,TRUE,"GENERAL";"TAB4",#N/A,TRUE,"GENERAL";"TAB5",#N/A,TRUE,"GENERAL"}</definedName>
    <definedName name="__s3" localSheetId="34" hidden="1">{"TAB1",#N/A,TRUE,"GENERAL";"TAB2",#N/A,TRUE,"GENERAL";"TAB3",#N/A,TRUE,"GENERAL";"TAB4",#N/A,TRUE,"GENERAL";"TAB5",#N/A,TRUE,"GENERAL"}</definedName>
    <definedName name="__s3" localSheetId="12" hidden="1">{"TAB1",#N/A,TRUE,"GENERAL";"TAB2",#N/A,TRUE,"GENERAL";"TAB3",#N/A,TRUE,"GENERAL";"TAB4",#N/A,TRUE,"GENERAL";"TAB5",#N/A,TRUE,"GENERAL"}</definedName>
    <definedName name="__s3" localSheetId="13" hidden="1">{"TAB1",#N/A,TRUE,"GENERAL";"TAB2",#N/A,TRUE,"GENERAL";"TAB3",#N/A,TRUE,"GENERAL";"TAB4",#N/A,TRUE,"GENERAL";"TAB5",#N/A,TRUE,"GENERAL"}</definedName>
    <definedName name="__s3" localSheetId="14" hidden="1">{"TAB1",#N/A,TRUE,"GENERAL";"TAB2",#N/A,TRUE,"GENERAL";"TAB3",#N/A,TRUE,"GENERAL";"TAB4",#N/A,TRUE,"GENERAL";"TAB5",#N/A,TRUE,"GENERAL"}</definedName>
    <definedName name="__s3" localSheetId="5" hidden="1">{"TAB1",#N/A,TRUE,"GENERAL";"TAB2",#N/A,TRUE,"GENERAL";"TAB3",#N/A,TRUE,"GENERAL";"TAB4",#N/A,TRUE,"GENERAL";"TAB5",#N/A,TRUE,"GENERAL"}</definedName>
    <definedName name="__s3" localSheetId="6" hidden="1">{"TAB1",#N/A,TRUE,"GENERAL";"TAB2",#N/A,TRUE,"GENERAL";"TAB3",#N/A,TRUE,"GENERAL";"TAB4",#N/A,TRUE,"GENERAL";"TAB5",#N/A,TRUE,"GENERAL"}</definedName>
    <definedName name="__s3" localSheetId="7" hidden="1">{"TAB1",#N/A,TRUE,"GENERAL";"TAB2",#N/A,TRUE,"GENERAL";"TAB3",#N/A,TRUE,"GENERAL";"TAB4",#N/A,TRUE,"GENERAL";"TAB5",#N/A,TRUE,"GENERAL"}</definedName>
    <definedName name="__s3" localSheetId="8" hidden="1">{"TAB1",#N/A,TRUE,"GENERAL";"TAB2",#N/A,TRUE,"GENERAL";"TAB3",#N/A,TRUE,"GENERAL";"TAB4",#N/A,TRUE,"GENERAL";"TAB5",#N/A,TRUE,"GENERAL"}</definedName>
    <definedName name="__s3" localSheetId="31" hidden="1">{"TAB1",#N/A,TRUE,"GENERAL";"TAB2",#N/A,TRUE,"GENERAL";"TAB3",#N/A,TRUE,"GENERAL";"TAB4",#N/A,TRUE,"GENERAL";"TAB5",#N/A,TRUE,"GENERAL"}</definedName>
    <definedName name="__s3" localSheetId="30" hidden="1">{"TAB1",#N/A,TRUE,"GENERAL";"TAB2",#N/A,TRUE,"GENERAL";"TAB3",#N/A,TRUE,"GENERAL";"TAB4",#N/A,TRUE,"GENERAL";"TAB5",#N/A,TRUE,"GENERAL"}</definedName>
    <definedName name="__s3" localSheetId="15" hidden="1">{"TAB1",#N/A,TRUE,"GENERAL";"TAB2",#N/A,TRUE,"GENERAL";"TAB3",#N/A,TRUE,"GENERAL";"TAB4",#N/A,TRUE,"GENERAL";"TAB5",#N/A,TRUE,"GENERAL"}</definedName>
    <definedName name="__s3" hidden="1">{"TAB1",#N/A,TRUE,"GENERAL";"TAB2",#N/A,TRUE,"GENERAL";"TAB3",#N/A,TRUE,"GENERAL";"TAB4",#N/A,TRUE,"GENERAL";"TAB5",#N/A,TRUE,"GENERAL"}</definedName>
    <definedName name="__s4" localSheetId="32" hidden="1">{"via1",#N/A,TRUE,"general";"via2",#N/A,TRUE,"general";"via3",#N/A,TRUE,"general"}</definedName>
    <definedName name="__s4" localSheetId="3" hidden="1">{"via1",#N/A,TRUE,"general";"via2",#N/A,TRUE,"general";"via3",#N/A,TRUE,"general"}</definedName>
    <definedName name="__s4" localSheetId="26" hidden="1">{"via1",#N/A,TRUE,"general";"via2",#N/A,TRUE,"general";"via3",#N/A,TRUE,"general"}</definedName>
    <definedName name="__s4" localSheetId="24" hidden="1">{"via1",#N/A,TRUE,"general";"via2",#N/A,TRUE,"general";"via3",#N/A,TRUE,"general"}</definedName>
    <definedName name="__s4" localSheetId="10" hidden="1">{"via1",#N/A,TRUE,"general";"via2",#N/A,TRUE,"general";"via3",#N/A,TRUE,"general"}</definedName>
    <definedName name="__s4" localSheetId="4" hidden="1">{"via1",#N/A,TRUE,"general";"via2",#N/A,TRUE,"general";"via3",#N/A,TRUE,"general"}</definedName>
    <definedName name="__s4" localSheetId="38" hidden="1">{"via1",#N/A,TRUE,"general";"via2",#N/A,TRUE,"general";"via3",#N/A,TRUE,"general"}</definedName>
    <definedName name="__s4" localSheetId="37" hidden="1">{"via1",#N/A,TRUE,"general";"via2",#N/A,TRUE,"general";"via3",#N/A,TRUE,"general"}</definedName>
    <definedName name="__s4" localSheetId="23" hidden="1">{"via1",#N/A,TRUE,"general";"via2",#N/A,TRUE,"general";"via3",#N/A,TRUE,"general"}</definedName>
    <definedName name="__s4" localSheetId="16" hidden="1">{"via1",#N/A,TRUE,"general";"via2",#N/A,TRUE,"general";"via3",#N/A,TRUE,"general"}</definedName>
    <definedName name="__s4" localSheetId="27" hidden="1">{"via1",#N/A,TRUE,"general";"via2",#N/A,TRUE,"general";"via3",#N/A,TRUE,"general"}</definedName>
    <definedName name="__s4" localSheetId="18" hidden="1">{"via1",#N/A,TRUE,"general";"via2",#N/A,TRUE,"general";"via3",#N/A,TRUE,"general"}</definedName>
    <definedName name="__s4" localSheetId="17" hidden="1">{"via1",#N/A,TRUE,"general";"via2",#N/A,TRUE,"general";"via3",#N/A,TRUE,"general"}</definedName>
    <definedName name="__s4" localSheetId="25" hidden="1">{"via1",#N/A,TRUE,"general";"via2",#N/A,TRUE,"general";"via3",#N/A,TRUE,"general"}</definedName>
    <definedName name="__s4" localSheetId="49" hidden="1">{"via1",#N/A,TRUE,"general";"via2",#N/A,TRUE,"general";"via3",#N/A,TRUE,"general"}</definedName>
    <definedName name="__s4" localSheetId="34" hidden="1">{"via1",#N/A,TRUE,"general";"via2",#N/A,TRUE,"general";"via3",#N/A,TRUE,"general"}</definedName>
    <definedName name="__s4" localSheetId="12" hidden="1">{"via1",#N/A,TRUE,"general";"via2",#N/A,TRUE,"general";"via3",#N/A,TRUE,"general"}</definedName>
    <definedName name="__s4" localSheetId="13" hidden="1">{"via1",#N/A,TRUE,"general";"via2",#N/A,TRUE,"general";"via3",#N/A,TRUE,"general"}</definedName>
    <definedName name="__s4" localSheetId="14" hidden="1">{"via1",#N/A,TRUE,"general";"via2",#N/A,TRUE,"general";"via3",#N/A,TRUE,"general"}</definedName>
    <definedName name="__s4" localSheetId="5" hidden="1">{"via1",#N/A,TRUE,"general";"via2",#N/A,TRUE,"general";"via3",#N/A,TRUE,"general"}</definedName>
    <definedName name="__s4" localSheetId="6" hidden="1">{"via1",#N/A,TRUE,"general";"via2",#N/A,TRUE,"general";"via3",#N/A,TRUE,"general"}</definedName>
    <definedName name="__s4" localSheetId="7" hidden="1">{"via1",#N/A,TRUE,"general";"via2",#N/A,TRUE,"general";"via3",#N/A,TRUE,"general"}</definedName>
    <definedName name="__s4" localSheetId="8" hidden="1">{"via1",#N/A,TRUE,"general";"via2",#N/A,TRUE,"general";"via3",#N/A,TRUE,"general"}</definedName>
    <definedName name="__s4" localSheetId="31" hidden="1">{"via1",#N/A,TRUE,"general";"via2",#N/A,TRUE,"general";"via3",#N/A,TRUE,"general"}</definedName>
    <definedName name="__s4" localSheetId="30" hidden="1">{"via1",#N/A,TRUE,"general";"via2",#N/A,TRUE,"general";"via3",#N/A,TRUE,"general"}</definedName>
    <definedName name="__s4" localSheetId="15" hidden="1">{"via1",#N/A,TRUE,"general";"via2",#N/A,TRUE,"general";"via3",#N/A,TRUE,"general"}</definedName>
    <definedName name="__s4" hidden="1">{"via1",#N/A,TRUE,"general";"via2",#N/A,TRUE,"general";"via3",#N/A,TRUE,"general"}</definedName>
    <definedName name="__s5" localSheetId="32" hidden="1">{"via1",#N/A,TRUE,"general";"via2",#N/A,TRUE,"general";"via3",#N/A,TRUE,"general"}</definedName>
    <definedName name="__s5" localSheetId="3" hidden="1">{"via1",#N/A,TRUE,"general";"via2",#N/A,TRUE,"general";"via3",#N/A,TRUE,"general"}</definedName>
    <definedName name="__s5" localSheetId="26" hidden="1">{"via1",#N/A,TRUE,"general";"via2",#N/A,TRUE,"general";"via3",#N/A,TRUE,"general"}</definedName>
    <definedName name="__s5" localSheetId="24" hidden="1">{"via1",#N/A,TRUE,"general";"via2",#N/A,TRUE,"general";"via3",#N/A,TRUE,"general"}</definedName>
    <definedName name="__s5" localSheetId="10" hidden="1">{"via1",#N/A,TRUE,"general";"via2",#N/A,TRUE,"general";"via3",#N/A,TRUE,"general"}</definedName>
    <definedName name="__s5" localSheetId="4" hidden="1">{"via1",#N/A,TRUE,"general";"via2",#N/A,TRUE,"general";"via3",#N/A,TRUE,"general"}</definedName>
    <definedName name="__s5" localSheetId="38" hidden="1">{"via1",#N/A,TRUE,"general";"via2",#N/A,TRUE,"general";"via3",#N/A,TRUE,"general"}</definedName>
    <definedName name="__s5" localSheetId="37" hidden="1">{"via1",#N/A,TRUE,"general";"via2",#N/A,TRUE,"general";"via3",#N/A,TRUE,"general"}</definedName>
    <definedName name="__s5" localSheetId="23" hidden="1">{"via1",#N/A,TRUE,"general";"via2",#N/A,TRUE,"general";"via3",#N/A,TRUE,"general"}</definedName>
    <definedName name="__s5" localSheetId="16" hidden="1">{"via1",#N/A,TRUE,"general";"via2",#N/A,TRUE,"general";"via3",#N/A,TRUE,"general"}</definedName>
    <definedName name="__s5" localSheetId="27" hidden="1">{"via1",#N/A,TRUE,"general";"via2",#N/A,TRUE,"general";"via3",#N/A,TRUE,"general"}</definedName>
    <definedName name="__s5" localSheetId="18" hidden="1">{"via1",#N/A,TRUE,"general";"via2",#N/A,TRUE,"general";"via3",#N/A,TRUE,"general"}</definedName>
    <definedName name="__s5" localSheetId="17" hidden="1">{"via1",#N/A,TRUE,"general";"via2",#N/A,TRUE,"general";"via3",#N/A,TRUE,"general"}</definedName>
    <definedName name="__s5" localSheetId="25" hidden="1">{"via1",#N/A,TRUE,"general";"via2",#N/A,TRUE,"general";"via3",#N/A,TRUE,"general"}</definedName>
    <definedName name="__s5" localSheetId="49" hidden="1">{"via1",#N/A,TRUE,"general";"via2",#N/A,TRUE,"general";"via3",#N/A,TRUE,"general"}</definedName>
    <definedName name="__s5" localSheetId="34" hidden="1">{"via1",#N/A,TRUE,"general";"via2",#N/A,TRUE,"general";"via3",#N/A,TRUE,"general"}</definedName>
    <definedName name="__s5" localSheetId="12" hidden="1">{"via1",#N/A,TRUE,"general";"via2",#N/A,TRUE,"general";"via3",#N/A,TRUE,"general"}</definedName>
    <definedName name="__s5" localSheetId="13" hidden="1">{"via1",#N/A,TRUE,"general";"via2",#N/A,TRUE,"general";"via3",#N/A,TRUE,"general"}</definedName>
    <definedName name="__s5" localSheetId="14" hidden="1">{"via1",#N/A,TRUE,"general";"via2",#N/A,TRUE,"general";"via3",#N/A,TRUE,"general"}</definedName>
    <definedName name="__s5" localSheetId="5" hidden="1">{"via1",#N/A,TRUE,"general";"via2",#N/A,TRUE,"general";"via3",#N/A,TRUE,"general"}</definedName>
    <definedName name="__s5" localSheetId="6" hidden="1">{"via1",#N/A,TRUE,"general";"via2",#N/A,TRUE,"general";"via3",#N/A,TRUE,"general"}</definedName>
    <definedName name="__s5" localSheetId="7" hidden="1">{"via1",#N/A,TRUE,"general";"via2",#N/A,TRUE,"general";"via3",#N/A,TRUE,"general"}</definedName>
    <definedName name="__s5" localSheetId="8" hidden="1">{"via1",#N/A,TRUE,"general";"via2",#N/A,TRUE,"general";"via3",#N/A,TRUE,"general"}</definedName>
    <definedName name="__s5" localSheetId="31" hidden="1">{"via1",#N/A,TRUE,"general";"via2",#N/A,TRUE,"general";"via3",#N/A,TRUE,"general"}</definedName>
    <definedName name="__s5" localSheetId="30" hidden="1">{"via1",#N/A,TRUE,"general";"via2",#N/A,TRUE,"general";"via3",#N/A,TRUE,"general"}</definedName>
    <definedName name="__s5" localSheetId="15" hidden="1">{"via1",#N/A,TRUE,"general";"via2",#N/A,TRUE,"general";"via3",#N/A,TRUE,"general"}</definedName>
    <definedName name="__s5" hidden="1">{"via1",#N/A,TRUE,"general";"via2",#N/A,TRUE,"general";"via3",#N/A,TRUE,"general"}</definedName>
    <definedName name="__s6" localSheetId="32" hidden="1">{"TAB1",#N/A,TRUE,"GENERAL";"TAB2",#N/A,TRUE,"GENERAL";"TAB3",#N/A,TRUE,"GENERAL";"TAB4",#N/A,TRUE,"GENERAL";"TAB5",#N/A,TRUE,"GENERAL"}</definedName>
    <definedName name="__s6" localSheetId="3" hidden="1">{"TAB1",#N/A,TRUE,"GENERAL";"TAB2",#N/A,TRUE,"GENERAL";"TAB3",#N/A,TRUE,"GENERAL";"TAB4",#N/A,TRUE,"GENERAL";"TAB5",#N/A,TRUE,"GENERAL"}</definedName>
    <definedName name="__s6" localSheetId="26" hidden="1">{"TAB1",#N/A,TRUE,"GENERAL";"TAB2",#N/A,TRUE,"GENERAL";"TAB3",#N/A,TRUE,"GENERAL";"TAB4",#N/A,TRUE,"GENERAL";"TAB5",#N/A,TRUE,"GENERAL"}</definedName>
    <definedName name="__s6" localSheetId="24" hidden="1">{"TAB1",#N/A,TRUE,"GENERAL";"TAB2",#N/A,TRUE,"GENERAL";"TAB3",#N/A,TRUE,"GENERAL";"TAB4",#N/A,TRUE,"GENERAL";"TAB5",#N/A,TRUE,"GENERAL"}</definedName>
    <definedName name="__s6" localSheetId="10" hidden="1">{"TAB1",#N/A,TRUE,"GENERAL";"TAB2",#N/A,TRUE,"GENERAL";"TAB3",#N/A,TRUE,"GENERAL";"TAB4",#N/A,TRUE,"GENERAL";"TAB5",#N/A,TRUE,"GENERAL"}</definedName>
    <definedName name="__s6" localSheetId="4" hidden="1">{"TAB1",#N/A,TRUE,"GENERAL";"TAB2",#N/A,TRUE,"GENERAL";"TAB3",#N/A,TRUE,"GENERAL";"TAB4",#N/A,TRUE,"GENERAL";"TAB5",#N/A,TRUE,"GENERAL"}</definedName>
    <definedName name="__s6" localSheetId="38" hidden="1">{"TAB1",#N/A,TRUE,"GENERAL";"TAB2",#N/A,TRUE,"GENERAL";"TAB3",#N/A,TRUE,"GENERAL";"TAB4",#N/A,TRUE,"GENERAL";"TAB5",#N/A,TRUE,"GENERAL"}</definedName>
    <definedName name="__s6" localSheetId="37" hidden="1">{"TAB1",#N/A,TRUE,"GENERAL";"TAB2",#N/A,TRUE,"GENERAL";"TAB3",#N/A,TRUE,"GENERAL";"TAB4",#N/A,TRUE,"GENERAL";"TAB5",#N/A,TRUE,"GENERAL"}</definedName>
    <definedName name="__s6" localSheetId="23" hidden="1">{"TAB1",#N/A,TRUE,"GENERAL";"TAB2",#N/A,TRUE,"GENERAL";"TAB3",#N/A,TRUE,"GENERAL";"TAB4",#N/A,TRUE,"GENERAL";"TAB5",#N/A,TRUE,"GENERAL"}</definedName>
    <definedName name="__s6" localSheetId="16" hidden="1">{"TAB1",#N/A,TRUE,"GENERAL";"TAB2",#N/A,TRUE,"GENERAL";"TAB3",#N/A,TRUE,"GENERAL";"TAB4",#N/A,TRUE,"GENERAL";"TAB5",#N/A,TRUE,"GENERAL"}</definedName>
    <definedName name="__s6" localSheetId="27" hidden="1">{"TAB1",#N/A,TRUE,"GENERAL";"TAB2",#N/A,TRUE,"GENERAL";"TAB3",#N/A,TRUE,"GENERAL";"TAB4",#N/A,TRUE,"GENERAL";"TAB5",#N/A,TRUE,"GENERAL"}</definedName>
    <definedName name="__s6" localSheetId="18" hidden="1">{"TAB1",#N/A,TRUE,"GENERAL";"TAB2",#N/A,TRUE,"GENERAL";"TAB3",#N/A,TRUE,"GENERAL";"TAB4",#N/A,TRUE,"GENERAL";"TAB5",#N/A,TRUE,"GENERAL"}</definedName>
    <definedName name="__s6" localSheetId="17" hidden="1">{"TAB1",#N/A,TRUE,"GENERAL";"TAB2",#N/A,TRUE,"GENERAL";"TAB3",#N/A,TRUE,"GENERAL";"TAB4",#N/A,TRUE,"GENERAL";"TAB5",#N/A,TRUE,"GENERAL"}</definedName>
    <definedName name="__s6" localSheetId="25" hidden="1">{"TAB1",#N/A,TRUE,"GENERAL";"TAB2",#N/A,TRUE,"GENERAL";"TAB3",#N/A,TRUE,"GENERAL";"TAB4",#N/A,TRUE,"GENERAL";"TAB5",#N/A,TRUE,"GENERAL"}</definedName>
    <definedName name="__s6" localSheetId="49" hidden="1">{"TAB1",#N/A,TRUE,"GENERAL";"TAB2",#N/A,TRUE,"GENERAL";"TAB3",#N/A,TRUE,"GENERAL";"TAB4",#N/A,TRUE,"GENERAL";"TAB5",#N/A,TRUE,"GENERAL"}</definedName>
    <definedName name="__s6" localSheetId="34" hidden="1">{"TAB1",#N/A,TRUE,"GENERAL";"TAB2",#N/A,TRUE,"GENERAL";"TAB3",#N/A,TRUE,"GENERAL";"TAB4",#N/A,TRUE,"GENERAL";"TAB5",#N/A,TRUE,"GENERAL"}</definedName>
    <definedName name="__s6" localSheetId="12" hidden="1">{"TAB1",#N/A,TRUE,"GENERAL";"TAB2",#N/A,TRUE,"GENERAL";"TAB3",#N/A,TRUE,"GENERAL";"TAB4",#N/A,TRUE,"GENERAL";"TAB5",#N/A,TRUE,"GENERAL"}</definedName>
    <definedName name="__s6" localSheetId="13" hidden="1">{"TAB1",#N/A,TRUE,"GENERAL";"TAB2",#N/A,TRUE,"GENERAL";"TAB3",#N/A,TRUE,"GENERAL";"TAB4",#N/A,TRUE,"GENERAL";"TAB5",#N/A,TRUE,"GENERAL"}</definedName>
    <definedName name="__s6" localSheetId="14" hidden="1">{"TAB1",#N/A,TRUE,"GENERAL";"TAB2",#N/A,TRUE,"GENERAL";"TAB3",#N/A,TRUE,"GENERAL";"TAB4",#N/A,TRUE,"GENERAL";"TAB5",#N/A,TRUE,"GENERAL"}</definedName>
    <definedName name="__s6" localSheetId="5" hidden="1">{"TAB1",#N/A,TRUE,"GENERAL";"TAB2",#N/A,TRUE,"GENERAL";"TAB3",#N/A,TRUE,"GENERAL";"TAB4",#N/A,TRUE,"GENERAL";"TAB5",#N/A,TRUE,"GENERAL"}</definedName>
    <definedName name="__s6" localSheetId="6" hidden="1">{"TAB1",#N/A,TRUE,"GENERAL";"TAB2",#N/A,TRUE,"GENERAL";"TAB3",#N/A,TRUE,"GENERAL";"TAB4",#N/A,TRUE,"GENERAL";"TAB5",#N/A,TRUE,"GENERAL"}</definedName>
    <definedName name="__s6" localSheetId="7" hidden="1">{"TAB1",#N/A,TRUE,"GENERAL";"TAB2",#N/A,TRUE,"GENERAL";"TAB3",#N/A,TRUE,"GENERAL";"TAB4",#N/A,TRUE,"GENERAL";"TAB5",#N/A,TRUE,"GENERAL"}</definedName>
    <definedName name="__s6" localSheetId="8" hidden="1">{"TAB1",#N/A,TRUE,"GENERAL";"TAB2",#N/A,TRUE,"GENERAL";"TAB3",#N/A,TRUE,"GENERAL";"TAB4",#N/A,TRUE,"GENERAL";"TAB5",#N/A,TRUE,"GENERAL"}</definedName>
    <definedName name="__s6" localSheetId="31" hidden="1">{"TAB1",#N/A,TRUE,"GENERAL";"TAB2",#N/A,TRUE,"GENERAL";"TAB3",#N/A,TRUE,"GENERAL";"TAB4",#N/A,TRUE,"GENERAL";"TAB5",#N/A,TRUE,"GENERAL"}</definedName>
    <definedName name="__s6" localSheetId="30" hidden="1">{"TAB1",#N/A,TRUE,"GENERAL";"TAB2",#N/A,TRUE,"GENERAL";"TAB3",#N/A,TRUE,"GENERAL";"TAB4",#N/A,TRUE,"GENERAL";"TAB5",#N/A,TRUE,"GENERAL"}</definedName>
    <definedName name="__s6" localSheetId="15" hidden="1">{"TAB1",#N/A,TRUE,"GENERAL";"TAB2",#N/A,TRUE,"GENERAL";"TAB3",#N/A,TRUE,"GENERAL";"TAB4",#N/A,TRUE,"GENERAL";"TAB5",#N/A,TRUE,"GENERAL"}</definedName>
    <definedName name="__s6" hidden="1">{"TAB1",#N/A,TRUE,"GENERAL";"TAB2",#N/A,TRUE,"GENERAL";"TAB3",#N/A,TRUE,"GENERAL";"TAB4",#N/A,TRUE,"GENERAL";"TAB5",#N/A,TRUE,"GENERAL"}</definedName>
    <definedName name="__s7" localSheetId="32" hidden="1">{"via1",#N/A,TRUE,"general";"via2",#N/A,TRUE,"general";"via3",#N/A,TRUE,"general"}</definedName>
    <definedName name="__s7" localSheetId="3" hidden="1">{"via1",#N/A,TRUE,"general";"via2",#N/A,TRUE,"general";"via3",#N/A,TRUE,"general"}</definedName>
    <definedName name="__s7" localSheetId="26" hidden="1">{"via1",#N/A,TRUE,"general";"via2",#N/A,TRUE,"general";"via3",#N/A,TRUE,"general"}</definedName>
    <definedName name="__s7" localSheetId="24" hidden="1">{"via1",#N/A,TRUE,"general";"via2",#N/A,TRUE,"general";"via3",#N/A,TRUE,"general"}</definedName>
    <definedName name="__s7" localSheetId="10" hidden="1">{"via1",#N/A,TRUE,"general";"via2",#N/A,TRUE,"general";"via3",#N/A,TRUE,"general"}</definedName>
    <definedName name="__s7" localSheetId="4" hidden="1">{"via1",#N/A,TRUE,"general";"via2",#N/A,TRUE,"general";"via3",#N/A,TRUE,"general"}</definedName>
    <definedName name="__s7" localSheetId="38" hidden="1">{"via1",#N/A,TRUE,"general";"via2",#N/A,TRUE,"general";"via3",#N/A,TRUE,"general"}</definedName>
    <definedName name="__s7" localSheetId="37" hidden="1">{"via1",#N/A,TRUE,"general";"via2",#N/A,TRUE,"general";"via3",#N/A,TRUE,"general"}</definedName>
    <definedName name="__s7" localSheetId="23" hidden="1">{"via1",#N/A,TRUE,"general";"via2",#N/A,TRUE,"general";"via3",#N/A,TRUE,"general"}</definedName>
    <definedName name="__s7" localSheetId="16" hidden="1">{"via1",#N/A,TRUE,"general";"via2",#N/A,TRUE,"general";"via3",#N/A,TRUE,"general"}</definedName>
    <definedName name="__s7" localSheetId="27" hidden="1">{"via1",#N/A,TRUE,"general";"via2",#N/A,TRUE,"general";"via3",#N/A,TRUE,"general"}</definedName>
    <definedName name="__s7" localSheetId="18" hidden="1">{"via1",#N/A,TRUE,"general";"via2",#N/A,TRUE,"general";"via3",#N/A,TRUE,"general"}</definedName>
    <definedName name="__s7" localSheetId="17" hidden="1">{"via1",#N/A,TRUE,"general";"via2",#N/A,TRUE,"general";"via3",#N/A,TRUE,"general"}</definedName>
    <definedName name="__s7" localSheetId="25" hidden="1">{"via1",#N/A,TRUE,"general";"via2",#N/A,TRUE,"general";"via3",#N/A,TRUE,"general"}</definedName>
    <definedName name="__s7" localSheetId="49" hidden="1">{"via1",#N/A,TRUE,"general";"via2",#N/A,TRUE,"general";"via3",#N/A,TRUE,"general"}</definedName>
    <definedName name="__s7" localSheetId="34" hidden="1">{"via1",#N/A,TRUE,"general";"via2",#N/A,TRUE,"general";"via3",#N/A,TRUE,"general"}</definedName>
    <definedName name="__s7" localSheetId="12" hidden="1">{"via1",#N/A,TRUE,"general";"via2",#N/A,TRUE,"general";"via3",#N/A,TRUE,"general"}</definedName>
    <definedName name="__s7" localSheetId="13" hidden="1">{"via1",#N/A,TRUE,"general";"via2",#N/A,TRUE,"general";"via3",#N/A,TRUE,"general"}</definedName>
    <definedName name="__s7" localSheetId="14" hidden="1">{"via1",#N/A,TRUE,"general";"via2",#N/A,TRUE,"general";"via3",#N/A,TRUE,"general"}</definedName>
    <definedName name="__s7" localSheetId="5" hidden="1">{"via1",#N/A,TRUE,"general";"via2",#N/A,TRUE,"general";"via3",#N/A,TRUE,"general"}</definedName>
    <definedName name="__s7" localSheetId="6" hidden="1">{"via1",#N/A,TRUE,"general";"via2",#N/A,TRUE,"general";"via3",#N/A,TRUE,"general"}</definedName>
    <definedName name="__s7" localSheetId="7" hidden="1">{"via1",#N/A,TRUE,"general";"via2",#N/A,TRUE,"general";"via3",#N/A,TRUE,"general"}</definedName>
    <definedName name="__s7" localSheetId="8" hidden="1">{"via1",#N/A,TRUE,"general";"via2",#N/A,TRUE,"general";"via3",#N/A,TRUE,"general"}</definedName>
    <definedName name="__s7" localSheetId="31" hidden="1">{"via1",#N/A,TRUE,"general";"via2",#N/A,TRUE,"general";"via3",#N/A,TRUE,"general"}</definedName>
    <definedName name="__s7" localSheetId="30" hidden="1">{"via1",#N/A,TRUE,"general";"via2",#N/A,TRUE,"general";"via3",#N/A,TRUE,"general"}</definedName>
    <definedName name="__s7" localSheetId="15" hidden="1">{"via1",#N/A,TRUE,"general";"via2",#N/A,TRUE,"general";"via3",#N/A,TRUE,"general"}</definedName>
    <definedName name="__s7" hidden="1">{"via1",#N/A,TRUE,"general";"via2",#N/A,TRUE,"general";"via3",#N/A,TRUE,"general"}</definedName>
    <definedName name="__t3" localSheetId="32" hidden="1">{"TAB1",#N/A,TRUE,"GENERAL";"TAB2",#N/A,TRUE,"GENERAL";"TAB3",#N/A,TRUE,"GENERAL";"TAB4",#N/A,TRUE,"GENERAL";"TAB5",#N/A,TRUE,"GENERAL"}</definedName>
    <definedName name="__t3" localSheetId="3" hidden="1">{"TAB1",#N/A,TRUE,"GENERAL";"TAB2",#N/A,TRUE,"GENERAL";"TAB3",#N/A,TRUE,"GENERAL";"TAB4",#N/A,TRUE,"GENERAL";"TAB5",#N/A,TRUE,"GENERAL"}</definedName>
    <definedName name="__t3" localSheetId="26" hidden="1">{"TAB1",#N/A,TRUE,"GENERAL";"TAB2",#N/A,TRUE,"GENERAL";"TAB3",#N/A,TRUE,"GENERAL";"TAB4",#N/A,TRUE,"GENERAL";"TAB5",#N/A,TRUE,"GENERAL"}</definedName>
    <definedName name="__t3" localSheetId="24" hidden="1">{"TAB1",#N/A,TRUE,"GENERAL";"TAB2",#N/A,TRUE,"GENERAL";"TAB3",#N/A,TRUE,"GENERAL";"TAB4",#N/A,TRUE,"GENERAL";"TAB5",#N/A,TRUE,"GENERAL"}</definedName>
    <definedName name="__t3" localSheetId="10" hidden="1">{"TAB1",#N/A,TRUE,"GENERAL";"TAB2",#N/A,TRUE,"GENERAL";"TAB3",#N/A,TRUE,"GENERAL";"TAB4",#N/A,TRUE,"GENERAL";"TAB5",#N/A,TRUE,"GENERAL"}</definedName>
    <definedName name="__t3" localSheetId="4" hidden="1">{"TAB1",#N/A,TRUE,"GENERAL";"TAB2",#N/A,TRUE,"GENERAL";"TAB3",#N/A,TRUE,"GENERAL";"TAB4",#N/A,TRUE,"GENERAL";"TAB5",#N/A,TRUE,"GENERAL"}</definedName>
    <definedName name="__t3" localSheetId="38" hidden="1">{"TAB1",#N/A,TRUE,"GENERAL";"TAB2",#N/A,TRUE,"GENERAL";"TAB3",#N/A,TRUE,"GENERAL";"TAB4",#N/A,TRUE,"GENERAL";"TAB5",#N/A,TRUE,"GENERAL"}</definedName>
    <definedName name="__t3" localSheetId="37" hidden="1">{"TAB1",#N/A,TRUE,"GENERAL";"TAB2",#N/A,TRUE,"GENERAL";"TAB3",#N/A,TRUE,"GENERAL";"TAB4",#N/A,TRUE,"GENERAL";"TAB5",#N/A,TRUE,"GENERAL"}</definedName>
    <definedName name="__t3" localSheetId="23" hidden="1">{"TAB1",#N/A,TRUE,"GENERAL";"TAB2",#N/A,TRUE,"GENERAL";"TAB3",#N/A,TRUE,"GENERAL";"TAB4",#N/A,TRUE,"GENERAL";"TAB5",#N/A,TRUE,"GENERAL"}</definedName>
    <definedName name="__t3" localSheetId="16" hidden="1">{"TAB1",#N/A,TRUE,"GENERAL";"TAB2",#N/A,TRUE,"GENERAL";"TAB3",#N/A,TRUE,"GENERAL";"TAB4",#N/A,TRUE,"GENERAL";"TAB5",#N/A,TRUE,"GENERAL"}</definedName>
    <definedName name="__t3" localSheetId="27" hidden="1">{"TAB1",#N/A,TRUE,"GENERAL";"TAB2",#N/A,TRUE,"GENERAL";"TAB3",#N/A,TRUE,"GENERAL";"TAB4",#N/A,TRUE,"GENERAL";"TAB5",#N/A,TRUE,"GENERAL"}</definedName>
    <definedName name="__t3" localSheetId="18" hidden="1">{"TAB1",#N/A,TRUE,"GENERAL";"TAB2",#N/A,TRUE,"GENERAL";"TAB3",#N/A,TRUE,"GENERAL";"TAB4",#N/A,TRUE,"GENERAL";"TAB5",#N/A,TRUE,"GENERAL"}</definedName>
    <definedName name="__t3" localSheetId="17" hidden="1">{"TAB1",#N/A,TRUE,"GENERAL";"TAB2",#N/A,TRUE,"GENERAL";"TAB3",#N/A,TRUE,"GENERAL";"TAB4",#N/A,TRUE,"GENERAL";"TAB5",#N/A,TRUE,"GENERAL"}</definedName>
    <definedName name="__t3" localSheetId="25" hidden="1">{"TAB1",#N/A,TRUE,"GENERAL";"TAB2",#N/A,TRUE,"GENERAL";"TAB3",#N/A,TRUE,"GENERAL";"TAB4",#N/A,TRUE,"GENERAL";"TAB5",#N/A,TRUE,"GENERAL"}</definedName>
    <definedName name="__t3" localSheetId="49" hidden="1">{"TAB1",#N/A,TRUE,"GENERAL";"TAB2",#N/A,TRUE,"GENERAL";"TAB3",#N/A,TRUE,"GENERAL";"TAB4",#N/A,TRUE,"GENERAL";"TAB5",#N/A,TRUE,"GENERAL"}</definedName>
    <definedName name="__t3" localSheetId="34" hidden="1">{"TAB1",#N/A,TRUE,"GENERAL";"TAB2",#N/A,TRUE,"GENERAL";"TAB3",#N/A,TRUE,"GENERAL";"TAB4",#N/A,TRUE,"GENERAL";"TAB5",#N/A,TRUE,"GENERAL"}</definedName>
    <definedName name="__t3" localSheetId="12" hidden="1">{"TAB1",#N/A,TRUE,"GENERAL";"TAB2",#N/A,TRUE,"GENERAL";"TAB3",#N/A,TRUE,"GENERAL";"TAB4",#N/A,TRUE,"GENERAL";"TAB5",#N/A,TRUE,"GENERAL"}</definedName>
    <definedName name="__t3" localSheetId="13" hidden="1">{"TAB1",#N/A,TRUE,"GENERAL";"TAB2",#N/A,TRUE,"GENERAL";"TAB3",#N/A,TRUE,"GENERAL";"TAB4",#N/A,TRUE,"GENERAL";"TAB5",#N/A,TRUE,"GENERAL"}</definedName>
    <definedName name="__t3" localSheetId="14" hidden="1">{"TAB1",#N/A,TRUE,"GENERAL";"TAB2",#N/A,TRUE,"GENERAL";"TAB3",#N/A,TRUE,"GENERAL";"TAB4",#N/A,TRUE,"GENERAL";"TAB5",#N/A,TRUE,"GENERAL"}</definedName>
    <definedName name="__t3" localSheetId="5" hidden="1">{"TAB1",#N/A,TRUE,"GENERAL";"TAB2",#N/A,TRUE,"GENERAL";"TAB3",#N/A,TRUE,"GENERAL";"TAB4",#N/A,TRUE,"GENERAL";"TAB5",#N/A,TRUE,"GENERAL"}</definedName>
    <definedName name="__t3" localSheetId="6" hidden="1">{"TAB1",#N/A,TRUE,"GENERAL";"TAB2",#N/A,TRUE,"GENERAL";"TAB3",#N/A,TRUE,"GENERAL";"TAB4",#N/A,TRUE,"GENERAL";"TAB5",#N/A,TRUE,"GENERAL"}</definedName>
    <definedName name="__t3" localSheetId="7" hidden="1">{"TAB1",#N/A,TRUE,"GENERAL";"TAB2",#N/A,TRUE,"GENERAL";"TAB3",#N/A,TRUE,"GENERAL";"TAB4",#N/A,TRUE,"GENERAL";"TAB5",#N/A,TRUE,"GENERAL"}</definedName>
    <definedName name="__t3" localSheetId="8" hidden="1">{"TAB1",#N/A,TRUE,"GENERAL";"TAB2",#N/A,TRUE,"GENERAL";"TAB3",#N/A,TRUE,"GENERAL";"TAB4",#N/A,TRUE,"GENERAL";"TAB5",#N/A,TRUE,"GENERAL"}</definedName>
    <definedName name="__t3" localSheetId="31" hidden="1">{"TAB1",#N/A,TRUE,"GENERAL";"TAB2",#N/A,TRUE,"GENERAL";"TAB3",#N/A,TRUE,"GENERAL";"TAB4",#N/A,TRUE,"GENERAL";"TAB5",#N/A,TRUE,"GENERAL"}</definedName>
    <definedName name="__t3" localSheetId="30" hidden="1">{"TAB1",#N/A,TRUE,"GENERAL";"TAB2",#N/A,TRUE,"GENERAL";"TAB3",#N/A,TRUE,"GENERAL";"TAB4",#N/A,TRUE,"GENERAL";"TAB5",#N/A,TRUE,"GENERAL"}</definedName>
    <definedName name="__t3" localSheetId="15" hidden="1">{"TAB1",#N/A,TRUE,"GENERAL";"TAB2",#N/A,TRUE,"GENERAL";"TAB3",#N/A,TRUE,"GENERAL";"TAB4",#N/A,TRUE,"GENERAL";"TAB5",#N/A,TRUE,"GENERAL"}</definedName>
    <definedName name="__t3" hidden="1">{"TAB1",#N/A,TRUE,"GENERAL";"TAB2",#N/A,TRUE,"GENERAL";"TAB3",#N/A,TRUE,"GENERAL";"TAB4",#N/A,TRUE,"GENERAL";"TAB5",#N/A,TRUE,"GENERAL"}</definedName>
    <definedName name="__t4" localSheetId="32" hidden="1">{"via1",#N/A,TRUE,"general";"via2",#N/A,TRUE,"general";"via3",#N/A,TRUE,"general"}</definedName>
    <definedName name="__t4" localSheetId="3" hidden="1">{"via1",#N/A,TRUE,"general";"via2",#N/A,TRUE,"general";"via3",#N/A,TRUE,"general"}</definedName>
    <definedName name="__t4" localSheetId="26" hidden="1">{"via1",#N/A,TRUE,"general";"via2",#N/A,TRUE,"general";"via3",#N/A,TRUE,"general"}</definedName>
    <definedName name="__t4" localSheetId="24" hidden="1">{"via1",#N/A,TRUE,"general";"via2",#N/A,TRUE,"general";"via3",#N/A,TRUE,"general"}</definedName>
    <definedName name="__t4" localSheetId="10" hidden="1">{"via1",#N/A,TRUE,"general";"via2",#N/A,TRUE,"general";"via3",#N/A,TRUE,"general"}</definedName>
    <definedName name="__t4" localSheetId="4" hidden="1">{"via1",#N/A,TRUE,"general";"via2",#N/A,TRUE,"general";"via3",#N/A,TRUE,"general"}</definedName>
    <definedName name="__t4" localSheetId="38" hidden="1">{"via1",#N/A,TRUE,"general";"via2",#N/A,TRUE,"general";"via3",#N/A,TRUE,"general"}</definedName>
    <definedName name="__t4" localSheetId="37" hidden="1">{"via1",#N/A,TRUE,"general";"via2",#N/A,TRUE,"general";"via3",#N/A,TRUE,"general"}</definedName>
    <definedName name="__t4" localSheetId="23" hidden="1">{"via1",#N/A,TRUE,"general";"via2",#N/A,TRUE,"general";"via3",#N/A,TRUE,"general"}</definedName>
    <definedName name="__t4" localSheetId="16" hidden="1">{"via1",#N/A,TRUE,"general";"via2",#N/A,TRUE,"general";"via3",#N/A,TRUE,"general"}</definedName>
    <definedName name="__t4" localSheetId="27" hidden="1">{"via1",#N/A,TRUE,"general";"via2",#N/A,TRUE,"general";"via3",#N/A,TRUE,"general"}</definedName>
    <definedName name="__t4" localSheetId="18" hidden="1">{"via1",#N/A,TRUE,"general";"via2",#N/A,TRUE,"general";"via3",#N/A,TRUE,"general"}</definedName>
    <definedName name="__t4" localSheetId="17" hidden="1">{"via1",#N/A,TRUE,"general";"via2",#N/A,TRUE,"general";"via3",#N/A,TRUE,"general"}</definedName>
    <definedName name="__t4" localSheetId="25" hidden="1">{"via1",#N/A,TRUE,"general";"via2",#N/A,TRUE,"general";"via3",#N/A,TRUE,"general"}</definedName>
    <definedName name="__t4" localSheetId="49" hidden="1">{"via1",#N/A,TRUE,"general";"via2",#N/A,TRUE,"general";"via3",#N/A,TRUE,"general"}</definedName>
    <definedName name="__t4" localSheetId="34" hidden="1">{"via1",#N/A,TRUE,"general";"via2",#N/A,TRUE,"general";"via3",#N/A,TRUE,"general"}</definedName>
    <definedName name="__t4" localSheetId="12" hidden="1">{"via1",#N/A,TRUE,"general";"via2",#N/A,TRUE,"general";"via3",#N/A,TRUE,"general"}</definedName>
    <definedName name="__t4" localSheetId="13" hidden="1">{"via1",#N/A,TRUE,"general";"via2",#N/A,TRUE,"general";"via3",#N/A,TRUE,"general"}</definedName>
    <definedName name="__t4" localSheetId="14" hidden="1">{"via1",#N/A,TRUE,"general";"via2",#N/A,TRUE,"general";"via3",#N/A,TRUE,"general"}</definedName>
    <definedName name="__t4" localSheetId="5" hidden="1">{"via1",#N/A,TRUE,"general";"via2",#N/A,TRUE,"general";"via3",#N/A,TRUE,"general"}</definedName>
    <definedName name="__t4" localSheetId="6" hidden="1">{"via1",#N/A,TRUE,"general";"via2",#N/A,TRUE,"general";"via3",#N/A,TRUE,"general"}</definedName>
    <definedName name="__t4" localSheetId="7" hidden="1">{"via1",#N/A,TRUE,"general";"via2",#N/A,TRUE,"general";"via3",#N/A,TRUE,"general"}</definedName>
    <definedName name="__t4" localSheetId="8" hidden="1">{"via1",#N/A,TRUE,"general";"via2",#N/A,TRUE,"general";"via3",#N/A,TRUE,"general"}</definedName>
    <definedName name="__t4" localSheetId="31" hidden="1">{"via1",#N/A,TRUE,"general";"via2",#N/A,TRUE,"general";"via3",#N/A,TRUE,"general"}</definedName>
    <definedName name="__t4" localSheetId="30" hidden="1">{"via1",#N/A,TRUE,"general";"via2",#N/A,TRUE,"general";"via3",#N/A,TRUE,"general"}</definedName>
    <definedName name="__t4" localSheetId="15" hidden="1">{"via1",#N/A,TRUE,"general";"via2",#N/A,TRUE,"general";"via3",#N/A,TRUE,"general"}</definedName>
    <definedName name="__t4" hidden="1">{"via1",#N/A,TRUE,"general";"via2",#N/A,TRUE,"general";"via3",#N/A,TRUE,"general"}</definedName>
    <definedName name="__t5" localSheetId="32" hidden="1">{"TAB1",#N/A,TRUE,"GENERAL";"TAB2",#N/A,TRUE,"GENERAL";"TAB3",#N/A,TRUE,"GENERAL";"TAB4",#N/A,TRUE,"GENERAL";"TAB5",#N/A,TRUE,"GENERAL"}</definedName>
    <definedName name="__t5" localSheetId="3" hidden="1">{"TAB1",#N/A,TRUE,"GENERAL";"TAB2",#N/A,TRUE,"GENERAL";"TAB3",#N/A,TRUE,"GENERAL";"TAB4",#N/A,TRUE,"GENERAL";"TAB5",#N/A,TRUE,"GENERAL"}</definedName>
    <definedName name="__t5" localSheetId="26" hidden="1">{"TAB1",#N/A,TRUE,"GENERAL";"TAB2",#N/A,TRUE,"GENERAL";"TAB3",#N/A,TRUE,"GENERAL";"TAB4",#N/A,TRUE,"GENERAL";"TAB5",#N/A,TRUE,"GENERAL"}</definedName>
    <definedName name="__t5" localSheetId="24" hidden="1">{"TAB1",#N/A,TRUE,"GENERAL";"TAB2",#N/A,TRUE,"GENERAL";"TAB3",#N/A,TRUE,"GENERAL";"TAB4",#N/A,TRUE,"GENERAL";"TAB5",#N/A,TRUE,"GENERAL"}</definedName>
    <definedName name="__t5" localSheetId="10" hidden="1">{"TAB1",#N/A,TRUE,"GENERAL";"TAB2",#N/A,TRUE,"GENERAL";"TAB3",#N/A,TRUE,"GENERAL";"TAB4",#N/A,TRUE,"GENERAL";"TAB5",#N/A,TRUE,"GENERAL"}</definedName>
    <definedName name="__t5" localSheetId="4" hidden="1">{"TAB1",#N/A,TRUE,"GENERAL";"TAB2",#N/A,TRUE,"GENERAL";"TAB3",#N/A,TRUE,"GENERAL";"TAB4",#N/A,TRUE,"GENERAL";"TAB5",#N/A,TRUE,"GENERAL"}</definedName>
    <definedName name="__t5" localSheetId="38" hidden="1">{"TAB1",#N/A,TRUE,"GENERAL";"TAB2",#N/A,TRUE,"GENERAL";"TAB3",#N/A,TRUE,"GENERAL";"TAB4",#N/A,TRUE,"GENERAL";"TAB5",#N/A,TRUE,"GENERAL"}</definedName>
    <definedName name="__t5" localSheetId="37" hidden="1">{"TAB1",#N/A,TRUE,"GENERAL";"TAB2",#N/A,TRUE,"GENERAL";"TAB3",#N/A,TRUE,"GENERAL";"TAB4",#N/A,TRUE,"GENERAL";"TAB5",#N/A,TRUE,"GENERAL"}</definedName>
    <definedName name="__t5" localSheetId="23" hidden="1">{"TAB1",#N/A,TRUE,"GENERAL";"TAB2",#N/A,TRUE,"GENERAL";"TAB3",#N/A,TRUE,"GENERAL";"TAB4",#N/A,TRUE,"GENERAL";"TAB5",#N/A,TRUE,"GENERAL"}</definedName>
    <definedName name="__t5" localSheetId="16" hidden="1">{"TAB1",#N/A,TRUE,"GENERAL";"TAB2",#N/A,TRUE,"GENERAL";"TAB3",#N/A,TRUE,"GENERAL";"TAB4",#N/A,TRUE,"GENERAL";"TAB5",#N/A,TRUE,"GENERAL"}</definedName>
    <definedName name="__t5" localSheetId="27" hidden="1">{"TAB1",#N/A,TRUE,"GENERAL";"TAB2",#N/A,TRUE,"GENERAL";"TAB3",#N/A,TRUE,"GENERAL";"TAB4",#N/A,TRUE,"GENERAL";"TAB5",#N/A,TRUE,"GENERAL"}</definedName>
    <definedName name="__t5" localSheetId="18" hidden="1">{"TAB1",#N/A,TRUE,"GENERAL";"TAB2",#N/A,TRUE,"GENERAL";"TAB3",#N/A,TRUE,"GENERAL";"TAB4",#N/A,TRUE,"GENERAL";"TAB5",#N/A,TRUE,"GENERAL"}</definedName>
    <definedName name="__t5" localSheetId="17" hidden="1">{"TAB1",#N/A,TRUE,"GENERAL";"TAB2",#N/A,TRUE,"GENERAL";"TAB3",#N/A,TRUE,"GENERAL";"TAB4",#N/A,TRUE,"GENERAL";"TAB5",#N/A,TRUE,"GENERAL"}</definedName>
    <definedName name="__t5" localSheetId="25" hidden="1">{"TAB1",#N/A,TRUE,"GENERAL";"TAB2",#N/A,TRUE,"GENERAL";"TAB3",#N/A,TRUE,"GENERAL";"TAB4",#N/A,TRUE,"GENERAL";"TAB5",#N/A,TRUE,"GENERAL"}</definedName>
    <definedName name="__t5" localSheetId="49" hidden="1">{"TAB1",#N/A,TRUE,"GENERAL";"TAB2",#N/A,TRUE,"GENERAL";"TAB3",#N/A,TRUE,"GENERAL";"TAB4",#N/A,TRUE,"GENERAL";"TAB5",#N/A,TRUE,"GENERAL"}</definedName>
    <definedName name="__t5" localSheetId="34" hidden="1">{"TAB1",#N/A,TRUE,"GENERAL";"TAB2",#N/A,TRUE,"GENERAL";"TAB3",#N/A,TRUE,"GENERAL";"TAB4",#N/A,TRUE,"GENERAL";"TAB5",#N/A,TRUE,"GENERAL"}</definedName>
    <definedName name="__t5" localSheetId="12" hidden="1">{"TAB1",#N/A,TRUE,"GENERAL";"TAB2",#N/A,TRUE,"GENERAL";"TAB3",#N/A,TRUE,"GENERAL";"TAB4",#N/A,TRUE,"GENERAL";"TAB5",#N/A,TRUE,"GENERAL"}</definedName>
    <definedName name="__t5" localSheetId="13" hidden="1">{"TAB1",#N/A,TRUE,"GENERAL";"TAB2",#N/A,TRUE,"GENERAL";"TAB3",#N/A,TRUE,"GENERAL";"TAB4",#N/A,TRUE,"GENERAL";"TAB5",#N/A,TRUE,"GENERAL"}</definedName>
    <definedName name="__t5" localSheetId="14" hidden="1">{"TAB1",#N/A,TRUE,"GENERAL";"TAB2",#N/A,TRUE,"GENERAL";"TAB3",#N/A,TRUE,"GENERAL";"TAB4",#N/A,TRUE,"GENERAL";"TAB5",#N/A,TRUE,"GENERAL"}</definedName>
    <definedName name="__t5" localSheetId="5" hidden="1">{"TAB1",#N/A,TRUE,"GENERAL";"TAB2",#N/A,TRUE,"GENERAL";"TAB3",#N/A,TRUE,"GENERAL";"TAB4",#N/A,TRUE,"GENERAL";"TAB5",#N/A,TRUE,"GENERAL"}</definedName>
    <definedName name="__t5" localSheetId="6" hidden="1">{"TAB1",#N/A,TRUE,"GENERAL";"TAB2",#N/A,TRUE,"GENERAL";"TAB3",#N/A,TRUE,"GENERAL";"TAB4",#N/A,TRUE,"GENERAL";"TAB5",#N/A,TRUE,"GENERAL"}</definedName>
    <definedName name="__t5" localSheetId="7" hidden="1">{"TAB1",#N/A,TRUE,"GENERAL";"TAB2",#N/A,TRUE,"GENERAL";"TAB3",#N/A,TRUE,"GENERAL";"TAB4",#N/A,TRUE,"GENERAL";"TAB5",#N/A,TRUE,"GENERAL"}</definedName>
    <definedName name="__t5" localSheetId="8" hidden="1">{"TAB1",#N/A,TRUE,"GENERAL";"TAB2",#N/A,TRUE,"GENERAL";"TAB3",#N/A,TRUE,"GENERAL";"TAB4",#N/A,TRUE,"GENERAL";"TAB5",#N/A,TRUE,"GENERAL"}</definedName>
    <definedName name="__t5" localSheetId="31" hidden="1">{"TAB1",#N/A,TRUE,"GENERAL";"TAB2",#N/A,TRUE,"GENERAL";"TAB3",#N/A,TRUE,"GENERAL";"TAB4",#N/A,TRUE,"GENERAL";"TAB5",#N/A,TRUE,"GENERAL"}</definedName>
    <definedName name="__t5" localSheetId="30" hidden="1">{"TAB1",#N/A,TRUE,"GENERAL";"TAB2",#N/A,TRUE,"GENERAL";"TAB3",#N/A,TRUE,"GENERAL";"TAB4",#N/A,TRUE,"GENERAL";"TAB5",#N/A,TRUE,"GENERAL"}</definedName>
    <definedName name="__t5" localSheetId="15" hidden="1">{"TAB1",#N/A,TRUE,"GENERAL";"TAB2",#N/A,TRUE,"GENERAL";"TAB3",#N/A,TRUE,"GENERAL";"TAB4",#N/A,TRUE,"GENERAL";"TAB5",#N/A,TRUE,"GENERAL"}</definedName>
    <definedName name="__t5" hidden="1">{"TAB1",#N/A,TRUE,"GENERAL";"TAB2",#N/A,TRUE,"GENERAL";"TAB3",#N/A,TRUE,"GENERAL";"TAB4",#N/A,TRUE,"GENERAL";"TAB5",#N/A,TRUE,"GENERAL"}</definedName>
    <definedName name="__t6" localSheetId="32" hidden="1">{"via1",#N/A,TRUE,"general";"via2",#N/A,TRUE,"general";"via3",#N/A,TRUE,"general"}</definedName>
    <definedName name="__t6" localSheetId="3" hidden="1">{"via1",#N/A,TRUE,"general";"via2",#N/A,TRUE,"general";"via3",#N/A,TRUE,"general"}</definedName>
    <definedName name="__t6" localSheetId="26" hidden="1">{"via1",#N/A,TRUE,"general";"via2",#N/A,TRUE,"general";"via3",#N/A,TRUE,"general"}</definedName>
    <definedName name="__t6" localSheetId="24" hidden="1">{"via1",#N/A,TRUE,"general";"via2",#N/A,TRUE,"general";"via3",#N/A,TRUE,"general"}</definedName>
    <definedName name="__t6" localSheetId="10" hidden="1">{"via1",#N/A,TRUE,"general";"via2",#N/A,TRUE,"general";"via3",#N/A,TRUE,"general"}</definedName>
    <definedName name="__t6" localSheetId="4" hidden="1">{"via1",#N/A,TRUE,"general";"via2",#N/A,TRUE,"general";"via3",#N/A,TRUE,"general"}</definedName>
    <definedName name="__t6" localSheetId="38" hidden="1">{"via1",#N/A,TRUE,"general";"via2",#N/A,TRUE,"general";"via3",#N/A,TRUE,"general"}</definedName>
    <definedName name="__t6" localSheetId="37" hidden="1">{"via1",#N/A,TRUE,"general";"via2",#N/A,TRUE,"general";"via3",#N/A,TRUE,"general"}</definedName>
    <definedName name="__t6" localSheetId="23" hidden="1">{"via1",#N/A,TRUE,"general";"via2",#N/A,TRUE,"general";"via3",#N/A,TRUE,"general"}</definedName>
    <definedName name="__t6" localSheetId="16" hidden="1">{"via1",#N/A,TRUE,"general";"via2",#N/A,TRUE,"general";"via3",#N/A,TRUE,"general"}</definedName>
    <definedName name="__t6" localSheetId="27" hidden="1">{"via1",#N/A,TRUE,"general";"via2",#N/A,TRUE,"general";"via3",#N/A,TRUE,"general"}</definedName>
    <definedName name="__t6" localSheetId="18" hidden="1">{"via1",#N/A,TRUE,"general";"via2",#N/A,TRUE,"general";"via3",#N/A,TRUE,"general"}</definedName>
    <definedName name="__t6" localSheetId="17" hidden="1">{"via1",#N/A,TRUE,"general";"via2",#N/A,TRUE,"general";"via3",#N/A,TRUE,"general"}</definedName>
    <definedName name="__t6" localSheetId="25" hidden="1">{"via1",#N/A,TRUE,"general";"via2",#N/A,TRUE,"general";"via3",#N/A,TRUE,"general"}</definedName>
    <definedName name="__t6" localSheetId="49" hidden="1">{"via1",#N/A,TRUE,"general";"via2",#N/A,TRUE,"general";"via3",#N/A,TRUE,"general"}</definedName>
    <definedName name="__t6" localSheetId="34" hidden="1">{"via1",#N/A,TRUE,"general";"via2",#N/A,TRUE,"general";"via3",#N/A,TRUE,"general"}</definedName>
    <definedName name="__t6" localSheetId="12" hidden="1">{"via1",#N/A,TRUE,"general";"via2",#N/A,TRUE,"general";"via3",#N/A,TRUE,"general"}</definedName>
    <definedName name="__t6" localSheetId="13" hidden="1">{"via1",#N/A,TRUE,"general";"via2",#N/A,TRUE,"general";"via3",#N/A,TRUE,"general"}</definedName>
    <definedName name="__t6" localSheetId="14" hidden="1">{"via1",#N/A,TRUE,"general";"via2",#N/A,TRUE,"general";"via3",#N/A,TRUE,"general"}</definedName>
    <definedName name="__t6" localSheetId="5" hidden="1">{"via1",#N/A,TRUE,"general";"via2",#N/A,TRUE,"general";"via3",#N/A,TRUE,"general"}</definedName>
    <definedName name="__t6" localSheetId="6" hidden="1">{"via1",#N/A,TRUE,"general";"via2",#N/A,TRUE,"general";"via3",#N/A,TRUE,"general"}</definedName>
    <definedName name="__t6" localSheetId="7" hidden="1">{"via1",#N/A,TRUE,"general";"via2",#N/A,TRUE,"general";"via3",#N/A,TRUE,"general"}</definedName>
    <definedName name="__t6" localSheetId="8" hidden="1">{"via1",#N/A,TRUE,"general";"via2",#N/A,TRUE,"general";"via3",#N/A,TRUE,"general"}</definedName>
    <definedName name="__t6" localSheetId="31" hidden="1">{"via1",#N/A,TRUE,"general";"via2",#N/A,TRUE,"general";"via3",#N/A,TRUE,"general"}</definedName>
    <definedName name="__t6" localSheetId="30" hidden="1">{"via1",#N/A,TRUE,"general";"via2",#N/A,TRUE,"general";"via3",#N/A,TRUE,"general"}</definedName>
    <definedName name="__t6" localSheetId="15" hidden="1">{"via1",#N/A,TRUE,"general";"via2",#N/A,TRUE,"general";"via3",#N/A,TRUE,"general"}</definedName>
    <definedName name="__t6" hidden="1">{"via1",#N/A,TRUE,"general";"via2",#N/A,TRUE,"general";"via3",#N/A,TRUE,"general"}</definedName>
    <definedName name="__t66" localSheetId="32" hidden="1">{"TAB1",#N/A,TRUE,"GENERAL";"TAB2",#N/A,TRUE,"GENERAL";"TAB3",#N/A,TRUE,"GENERAL";"TAB4",#N/A,TRUE,"GENERAL";"TAB5",#N/A,TRUE,"GENERAL"}</definedName>
    <definedName name="__t66" localSheetId="3" hidden="1">{"TAB1",#N/A,TRUE,"GENERAL";"TAB2",#N/A,TRUE,"GENERAL";"TAB3",#N/A,TRUE,"GENERAL";"TAB4",#N/A,TRUE,"GENERAL";"TAB5",#N/A,TRUE,"GENERAL"}</definedName>
    <definedName name="__t66" localSheetId="26" hidden="1">{"TAB1",#N/A,TRUE,"GENERAL";"TAB2",#N/A,TRUE,"GENERAL";"TAB3",#N/A,TRUE,"GENERAL";"TAB4",#N/A,TRUE,"GENERAL";"TAB5",#N/A,TRUE,"GENERAL"}</definedName>
    <definedName name="__t66" localSheetId="24" hidden="1">{"TAB1",#N/A,TRUE,"GENERAL";"TAB2",#N/A,TRUE,"GENERAL";"TAB3",#N/A,TRUE,"GENERAL";"TAB4",#N/A,TRUE,"GENERAL";"TAB5",#N/A,TRUE,"GENERAL"}</definedName>
    <definedName name="__t66" localSheetId="10" hidden="1">{"TAB1",#N/A,TRUE,"GENERAL";"TAB2",#N/A,TRUE,"GENERAL";"TAB3",#N/A,TRUE,"GENERAL";"TAB4",#N/A,TRUE,"GENERAL";"TAB5",#N/A,TRUE,"GENERAL"}</definedName>
    <definedName name="__t66" localSheetId="4" hidden="1">{"TAB1",#N/A,TRUE,"GENERAL";"TAB2",#N/A,TRUE,"GENERAL";"TAB3",#N/A,TRUE,"GENERAL";"TAB4",#N/A,TRUE,"GENERAL";"TAB5",#N/A,TRUE,"GENERAL"}</definedName>
    <definedName name="__t66" localSheetId="38" hidden="1">{"TAB1",#N/A,TRUE,"GENERAL";"TAB2",#N/A,TRUE,"GENERAL";"TAB3",#N/A,TRUE,"GENERAL";"TAB4",#N/A,TRUE,"GENERAL";"TAB5",#N/A,TRUE,"GENERAL"}</definedName>
    <definedName name="__t66" localSheetId="37" hidden="1">{"TAB1",#N/A,TRUE,"GENERAL";"TAB2",#N/A,TRUE,"GENERAL";"TAB3",#N/A,TRUE,"GENERAL";"TAB4",#N/A,TRUE,"GENERAL";"TAB5",#N/A,TRUE,"GENERAL"}</definedName>
    <definedName name="__t66" localSheetId="23" hidden="1">{"TAB1",#N/A,TRUE,"GENERAL";"TAB2",#N/A,TRUE,"GENERAL";"TAB3",#N/A,TRUE,"GENERAL";"TAB4",#N/A,TRUE,"GENERAL";"TAB5",#N/A,TRUE,"GENERAL"}</definedName>
    <definedName name="__t66" localSheetId="16" hidden="1">{"TAB1",#N/A,TRUE,"GENERAL";"TAB2",#N/A,TRUE,"GENERAL";"TAB3",#N/A,TRUE,"GENERAL";"TAB4",#N/A,TRUE,"GENERAL";"TAB5",#N/A,TRUE,"GENERAL"}</definedName>
    <definedName name="__t66" localSheetId="27" hidden="1">{"TAB1",#N/A,TRUE,"GENERAL";"TAB2",#N/A,TRUE,"GENERAL";"TAB3",#N/A,TRUE,"GENERAL";"TAB4",#N/A,TRUE,"GENERAL";"TAB5",#N/A,TRUE,"GENERAL"}</definedName>
    <definedName name="__t66" localSheetId="18" hidden="1">{"TAB1",#N/A,TRUE,"GENERAL";"TAB2",#N/A,TRUE,"GENERAL";"TAB3",#N/A,TRUE,"GENERAL";"TAB4",#N/A,TRUE,"GENERAL";"TAB5",#N/A,TRUE,"GENERAL"}</definedName>
    <definedName name="__t66" localSheetId="17" hidden="1">{"TAB1",#N/A,TRUE,"GENERAL";"TAB2",#N/A,TRUE,"GENERAL";"TAB3",#N/A,TRUE,"GENERAL";"TAB4",#N/A,TRUE,"GENERAL";"TAB5",#N/A,TRUE,"GENERAL"}</definedName>
    <definedName name="__t66" localSheetId="25" hidden="1">{"TAB1",#N/A,TRUE,"GENERAL";"TAB2",#N/A,TRUE,"GENERAL";"TAB3",#N/A,TRUE,"GENERAL";"TAB4",#N/A,TRUE,"GENERAL";"TAB5",#N/A,TRUE,"GENERAL"}</definedName>
    <definedName name="__t66" localSheetId="49" hidden="1">{"TAB1",#N/A,TRUE,"GENERAL";"TAB2",#N/A,TRUE,"GENERAL";"TAB3",#N/A,TRUE,"GENERAL";"TAB4",#N/A,TRUE,"GENERAL";"TAB5",#N/A,TRUE,"GENERAL"}</definedName>
    <definedName name="__t66" localSheetId="34" hidden="1">{"TAB1",#N/A,TRUE,"GENERAL";"TAB2",#N/A,TRUE,"GENERAL";"TAB3",#N/A,TRUE,"GENERAL";"TAB4",#N/A,TRUE,"GENERAL";"TAB5",#N/A,TRUE,"GENERAL"}</definedName>
    <definedName name="__t66" localSheetId="12" hidden="1">{"TAB1",#N/A,TRUE,"GENERAL";"TAB2",#N/A,TRUE,"GENERAL";"TAB3",#N/A,TRUE,"GENERAL";"TAB4",#N/A,TRUE,"GENERAL";"TAB5",#N/A,TRUE,"GENERAL"}</definedName>
    <definedName name="__t66" localSheetId="13" hidden="1">{"TAB1",#N/A,TRUE,"GENERAL";"TAB2",#N/A,TRUE,"GENERAL";"TAB3",#N/A,TRUE,"GENERAL";"TAB4",#N/A,TRUE,"GENERAL";"TAB5",#N/A,TRUE,"GENERAL"}</definedName>
    <definedName name="__t66" localSheetId="14" hidden="1">{"TAB1",#N/A,TRUE,"GENERAL";"TAB2",#N/A,TRUE,"GENERAL";"TAB3",#N/A,TRUE,"GENERAL";"TAB4",#N/A,TRUE,"GENERAL";"TAB5",#N/A,TRUE,"GENERAL"}</definedName>
    <definedName name="__t66" localSheetId="5" hidden="1">{"TAB1",#N/A,TRUE,"GENERAL";"TAB2",#N/A,TRUE,"GENERAL";"TAB3",#N/A,TRUE,"GENERAL";"TAB4",#N/A,TRUE,"GENERAL";"TAB5",#N/A,TRUE,"GENERAL"}</definedName>
    <definedName name="__t66" localSheetId="6" hidden="1">{"TAB1",#N/A,TRUE,"GENERAL";"TAB2",#N/A,TRUE,"GENERAL";"TAB3",#N/A,TRUE,"GENERAL";"TAB4",#N/A,TRUE,"GENERAL";"TAB5",#N/A,TRUE,"GENERAL"}</definedName>
    <definedName name="__t66" localSheetId="7" hidden="1">{"TAB1",#N/A,TRUE,"GENERAL";"TAB2",#N/A,TRUE,"GENERAL";"TAB3",#N/A,TRUE,"GENERAL";"TAB4",#N/A,TRUE,"GENERAL";"TAB5",#N/A,TRUE,"GENERAL"}</definedName>
    <definedName name="__t66" localSheetId="8" hidden="1">{"TAB1",#N/A,TRUE,"GENERAL";"TAB2",#N/A,TRUE,"GENERAL";"TAB3",#N/A,TRUE,"GENERAL";"TAB4",#N/A,TRUE,"GENERAL";"TAB5",#N/A,TRUE,"GENERAL"}</definedName>
    <definedName name="__t66" localSheetId="31" hidden="1">{"TAB1",#N/A,TRUE,"GENERAL";"TAB2",#N/A,TRUE,"GENERAL";"TAB3",#N/A,TRUE,"GENERAL";"TAB4",#N/A,TRUE,"GENERAL";"TAB5",#N/A,TRUE,"GENERAL"}</definedName>
    <definedName name="__t66" localSheetId="30" hidden="1">{"TAB1",#N/A,TRUE,"GENERAL";"TAB2",#N/A,TRUE,"GENERAL";"TAB3",#N/A,TRUE,"GENERAL";"TAB4",#N/A,TRUE,"GENERAL";"TAB5",#N/A,TRUE,"GENERAL"}</definedName>
    <definedName name="__t66" localSheetId="15" hidden="1">{"TAB1",#N/A,TRUE,"GENERAL";"TAB2",#N/A,TRUE,"GENERAL";"TAB3",#N/A,TRUE,"GENERAL";"TAB4",#N/A,TRUE,"GENERAL";"TAB5",#N/A,TRUE,"GENERAL"}</definedName>
    <definedName name="__t66" hidden="1">{"TAB1",#N/A,TRUE,"GENERAL";"TAB2",#N/A,TRUE,"GENERAL";"TAB3",#N/A,TRUE,"GENERAL";"TAB4",#N/A,TRUE,"GENERAL";"TAB5",#N/A,TRUE,"GENERAL"}</definedName>
    <definedName name="__t7" localSheetId="32" hidden="1">{"via1",#N/A,TRUE,"general";"via2",#N/A,TRUE,"general";"via3",#N/A,TRUE,"general"}</definedName>
    <definedName name="__t7" localSheetId="3" hidden="1">{"via1",#N/A,TRUE,"general";"via2",#N/A,TRUE,"general";"via3",#N/A,TRUE,"general"}</definedName>
    <definedName name="__t7" localSheetId="26" hidden="1">{"via1",#N/A,TRUE,"general";"via2",#N/A,TRUE,"general";"via3",#N/A,TRUE,"general"}</definedName>
    <definedName name="__t7" localSheetId="24" hidden="1">{"via1",#N/A,TRUE,"general";"via2",#N/A,TRUE,"general";"via3",#N/A,TRUE,"general"}</definedName>
    <definedName name="__t7" localSheetId="10" hidden="1">{"via1",#N/A,TRUE,"general";"via2",#N/A,TRUE,"general";"via3",#N/A,TRUE,"general"}</definedName>
    <definedName name="__t7" localSheetId="4" hidden="1">{"via1",#N/A,TRUE,"general";"via2",#N/A,TRUE,"general";"via3",#N/A,TRUE,"general"}</definedName>
    <definedName name="__t7" localSheetId="38" hidden="1">{"via1",#N/A,TRUE,"general";"via2",#N/A,TRUE,"general";"via3",#N/A,TRUE,"general"}</definedName>
    <definedName name="__t7" localSheetId="37" hidden="1">{"via1",#N/A,TRUE,"general";"via2",#N/A,TRUE,"general";"via3",#N/A,TRUE,"general"}</definedName>
    <definedName name="__t7" localSheetId="23" hidden="1">{"via1",#N/A,TRUE,"general";"via2",#N/A,TRUE,"general";"via3",#N/A,TRUE,"general"}</definedName>
    <definedName name="__t7" localSheetId="16" hidden="1">{"via1",#N/A,TRUE,"general";"via2",#N/A,TRUE,"general";"via3",#N/A,TRUE,"general"}</definedName>
    <definedName name="__t7" localSheetId="27" hidden="1">{"via1",#N/A,TRUE,"general";"via2",#N/A,TRUE,"general";"via3",#N/A,TRUE,"general"}</definedName>
    <definedName name="__t7" localSheetId="18" hidden="1">{"via1",#N/A,TRUE,"general";"via2",#N/A,TRUE,"general";"via3",#N/A,TRUE,"general"}</definedName>
    <definedName name="__t7" localSheetId="17" hidden="1">{"via1",#N/A,TRUE,"general";"via2",#N/A,TRUE,"general";"via3",#N/A,TRUE,"general"}</definedName>
    <definedName name="__t7" localSheetId="25" hidden="1">{"via1",#N/A,TRUE,"general";"via2",#N/A,TRUE,"general";"via3",#N/A,TRUE,"general"}</definedName>
    <definedName name="__t7" localSheetId="49" hidden="1">{"via1",#N/A,TRUE,"general";"via2",#N/A,TRUE,"general";"via3",#N/A,TRUE,"general"}</definedName>
    <definedName name="__t7" localSheetId="34" hidden="1">{"via1",#N/A,TRUE,"general";"via2",#N/A,TRUE,"general";"via3",#N/A,TRUE,"general"}</definedName>
    <definedName name="__t7" localSheetId="12" hidden="1">{"via1",#N/A,TRUE,"general";"via2",#N/A,TRUE,"general";"via3",#N/A,TRUE,"general"}</definedName>
    <definedName name="__t7" localSheetId="13" hidden="1">{"via1",#N/A,TRUE,"general";"via2",#N/A,TRUE,"general";"via3",#N/A,TRUE,"general"}</definedName>
    <definedName name="__t7" localSheetId="14" hidden="1">{"via1",#N/A,TRUE,"general";"via2",#N/A,TRUE,"general";"via3",#N/A,TRUE,"general"}</definedName>
    <definedName name="__t7" localSheetId="5" hidden="1">{"via1",#N/A,TRUE,"general";"via2",#N/A,TRUE,"general";"via3",#N/A,TRUE,"general"}</definedName>
    <definedName name="__t7" localSheetId="6" hidden="1">{"via1",#N/A,TRUE,"general";"via2",#N/A,TRUE,"general";"via3",#N/A,TRUE,"general"}</definedName>
    <definedName name="__t7" localSheetId="7" hidden="1">{"via1",#N/A,TRUE,"general";"via2",#N/A,TRUE,"general";"via3",#N/A,TRUE,"general"}</definedName>
    <definedName name="__t7" localSheetId="8" hidden="1">{"via1",#N/A,TRUE,"general";"via2",#N/A,TRUE,"general";"via3",#N/A,TRUE,"general"}</definedName>
    <definedName name="__t7" localSheetId="31" hidden="1">{"via1",#N/A,TRUE,"general";"via2",#N/A,TRUE,"general";"via3",#N/A,TRUE,"general"}</definedName>
    <definedName name="__t7" localSheetId="30" hidden="1">{"via1",#N/A,TRUE,"general";"via2",#N/A,TRUE,"general";"via3",#N/A,TRUE,"general"}</definedName>
    <definedName name="__t7" localSheetId="15" hidden="1">{"via1",#N/A,TRUE,"general";"via2",#N/A,TRUE,"general";"via3",#N/A,TRUE,"general"}</definedName>
    <definedName name="__t7" hidden="1">{"via1",#N/A,TRUE,"general";"via2",#N/A,TRUE,"general";"via3",#N/A,TRUE,"general"}</definedName>
    <definedName name="__t77" localSheetId="32" hidden="1">{"TAB1",#N/A,TRUE,"GENERAL";"TAB2",#N/A,TRUE,"GENERAL";"TAB3",#N/A,TRUE,"GENERAL";"TAB4",#N/A,TRUE,"GENERAL";"TAB5",#N/A,TRUE,"GENERAL"}</definedName>
    <definedName name="__t77" localSheetId="3" hidden="1">{"TAB1",#N/A,TRUE,"GENERAL";"TAB2",#N/A,TRUE,"GENERAL";"TAB3",#N/A,TRUE,"GENERAL";"TAB4",#N/A,TRUE,"GENERAL";"TAB5",#N/A,TRUE,"GENERAL"}</definedName>
    <definedName name="__t77" localSheetId="26" hidden="1">{"TAB1",#N/A,TRUE,"GENERAL";"TAB2",#N/A,TRUE,"GENERAL";"TAB3",#N/A,TRUE,"GENERAL";"TAB4",#N/A,TRUE,"GENERAL";"TAB5",#N/A,TRUE,"GENERAL"}</definedName>
    <definedName name="__t77" localSheetId="24" hidden="1">{"TAB1",#N/A,TRUE,"GENERAL";"TAB2",#N/A,TRUE,"GENERAL";"TAB3",#N/A,TRUE,"GENERAL";"TAB4",#N/A,TRUE,"GENERAL";"TAB5",#N/A,TRUE,"GENERAL"}</definedName>
    <definedName name="__t77" localSheetId="10" hidden="1">{"TAB1",#N/A,TRUE,"GENERAL";"TAB2",#N/A,TRUE,"GENERAL";"TAB3",#N/A,TRUE,"GENERAL";"TAB4",#N/A,TRUE,"GENERAL";"TAB5",#N/A,TRUE,"GENERAL"}</definedName>
    <definedName name="__t77" localSheetId="4" hidden="1">{"TAB1",#N/A,TRUE,"GENERAL";"TAB2",#N/A,TRUE,"GENERAL";"TAB3",#N/A,TRUE,"GENERAL";"TAB4",#N/A,TRUE,"GENERAL";"TAB5",#N/A,TRUE,"GENERAL"}</definedName>
    <definedName name="__t77" localSheetId="38" hidden="1">{"TAB1",#N/A,TRUE,"GENERAL";"TAB2",#N/A,TRUE,"GENERAL";"TAB3",#N/A,TRUE,"GENERAL";"TAB4",#N/A,TRUE,"GENERAL";"TAB5",#N/A,TRUE,"GENERAL"}</definedName>
    <definedName name="__t77" localSheetId="37" hidden="1">{"TAB1",#N/A,TRUE,"GENERAL";"TAB2",#N/A,TRUE,"GENERAL";"TAB3",#N/A,TRUE,"GENERAL";"TAB4",#N/A,TRUE,"GENERAL";"TAB5",#N/A,TRUE,"GENERAL"}</definedName>
    <definedName name="__t77" localSheetId="23" hidden="1">{"TAB1",#N/A,TRUE,"GENERAL";"TAB2",#N/A,TRUE,"GENERAL";"TAB3",#N/A,TRUE,"GENERAL";"TAB4",#N/A,TRUE,"GENERAL";"TAB5",#N/A,TRUE,"GENERAL"}</definedName>
    <definedName name="__t77" localSheetId="16" hidden="1">{"TAB1",#N/A,TRUE,"GENERAL";"TAB2",#N/A,TRUE,"GENERAL";"TAB3",#N/A,TRUE,"GENERAL";"TAB4",#N/A,TRUE,"GENERAL";"TAB5",#N/A,TRUE,"GENERAL"}</definedName>
    <definedName name="__t77" localSheetId="27" hidden="1">{"TAB1",#N/A,TRUE,"GENERAL";"TAB2",#N/A,TRUE,"GENERAL";"TAB3",#N/A,TRUE,"GENERAL";"TAB4",#N/A,TRUE,"GENERAL";"TAB5",#N/A,TRUE,"GENERAL"}</definedName>
    <definedName name="__t77" localSheetId="18" hidden="1">{"TAB1",#N/A,TRUE,"GENERAL";"TAB2",#N/A,TRUE,"GENERAL";"TAB3",#N/A,TRUE,"GENERAL";"TAB4",#N/A,TRUE,"GENERAL";"TAB5",#N/A,TRUE,"GENERAL"}</definedName>
    <definedName name="__t77" localSheetId="17" hidden="1">{"TAB1",#N/A,TRUE,"GENERAL";"TAB2",#N/A,TRUE,"GENERAL";"TAB3",#N/A,TRUE,"GENERAL";"TAB4",#N/A,TRUE,"GENERAL";"TAB5",#N/A,TRUE,"GENERAL"}</definedName>
    <definedName name="__t77" localSheetId="25" hidden="1">{"TAB1",#N/A,TRUE,"GENERAL";"TAB2",#N/A,TRUE,"GENERAL";"TAB3",#N/A,TRUE,"GENERAL";"TAB4",#N/A,TRUE,"GENERAL";"TAB5",#N/A,TRUE,"GENERAL"}</definedName>
    <definedName name="__t77" localSheetId="49" hidden="1">{"TAB1",#N/A,TRUE,"GENERAL";"TAB2",#N/A,TRUE,"GENERAL";"TAB3",#N/A,TRUE,"GENERAL";"TAB4",#N/A,TRUE,"GENERAL";"TAB5",#N/A,TRUE,"GENERAL"}</definedName>
    <definedName name="__t77" localSheetId="34" hidden="1">{"TAB1",#N/A,TRUE,"GENERAL";"TAB2",#N/A,TRUE,"GENERAL";"TAB3",#N/A,TRUE,"GENERAL";"TAB4",#N/A,TRUE,"GENERAL";"TAB5",#N/A,TRUE,"GENERAL"}</definedName>
    <definedName name="__t77" localSheetId="12" hidden="1">{"TAB1",#N/A,TRUE,"GENERAL";"TAB2",#N/A,TRUE,"GENERAL";"TAB3",#N/A,TRUE,"GENERAL";"TAB4",#N/A,TRUE,"GENERAL";"TAB5",#N/A,TRUE,"GENERAL"}</definedName>
    <definedName name="__t77" localSheetId="13" hidden="1">{"TAB1",#N/A,TRUE,"GENERAL";"TAB2",#N/A,TRUE,"GENERAL";"TAB3",#N/A,TRUE,"GENERAL";"TAB4",#N/A,TRUE,"GENERAL";"TAB5",#N/A,TRUE,"GENERAL"}</definedName>
    <definedName name="__t77" localSheetId="14" hidden="1">{"TAB1",#N/A,TRUE,"GENERAL";"TAB2",#N/A,TRUE,"GENERAL";"TAB3",#N/A,TRUE,"GENERAL";"TAB4",#N/A,TRUE,"GENERAL";"TAB5",#N/A,TRUE,"GENERAL"}</definedName>
    <definedName name="__t77" localSheetId="5" hidden="1">{"TAB1",#N/A,TRUE,"GENERAL";"TAB2",#N/A,TRUE,"GENERAL";"TAB3",#N/A,TRUE,"GENERAL";"TAB4",#N/A,TRUE,"GENERAL";"TAB5",#N/A,TRUE,"GENERAL"}</definedName>
    <definedName name="__t77" localSheetId="6" hidden="1">{"TAB1",#N/A,TRUE,"GENERAL";"TAB2",#N/A,TRUE,"GENERAL";"TAB3",#N/A,TRUE,"GENERAL";"TAB4",#N/A,TRUE,"GENERAL";"TAB5",#N/A,TRUE,"GENERAL"}</definedName>
    <definedName name="__t77" localSheetId="7" hidden="1">{"TAB1",#N/A,TRUE,"GENERAL";"TAB2",#N/A,TRUE,"GENERAL";"TAB3",#N/A,TRUE,"GENERAL";"TAB4",#N/A,TRUE,"GENERAL";"TAB5",#N/A,TRUE,"GENERAL"}</definedName>
    <definedName name="__t77" localSheetId="8" hidden="1">{"TAB1",#N/A,TRUE,"GENERAL";"TAB2",#N/A,TRUE,"GENERAL";"TAB3",#N/A,TRUE,"GENERAL";"TAB4",#N/A,TRUE,"GENERAL";"TAB5",#N/A,TRUE,"GENERAL"}</definedName>
    <definedName name="__t77" localSheetId="31" hidden="1">{"TAB1",#N/A,TRUE,"GENERAL";"TAB2",#N/A,TRUE,"GENERAL";"TAB3",#N/A,TRUE,"GENERAL";"TAB4",#N/A,TRUE,"GENERAL";"TAB5",#N/A,TRUE,"GENERAL"}</definedName>
    <definedName name="__t77" localSheetId="30" hidden="1">{"TAB1",#N/A,TRUE,"GENERAL";"TAB2",#N/A,TRUE,"GENERAL";"TAB3",#N/A,TRUE,"GENERAL";"TAB4",#N/A,TRUE,"GENERAL";"TAB5",#N/A,TRUE,"GENERAL"}</definedName>
    <definedName name="__t77" localSheetId="15" hidden="1">{"TAB1",#N/A,TRUE,"GENERAL";"TAB2",#N/A,TRUE,"GENERAL";"TAB3",#N/A,TRUE,"GENERAL";"TAB4",#N/A,TRUE,"GENERAL";"TAB5",#N/A,TRUE,"GENERAL"}</definedName>
    <definedName name="__t77" hidden="1">{"TAB1",#N/A,TRUE,"GENERAL";"TAB2",#N/A,TRUE,"GENERAL";"TAB3",#N/A,TRUE,"GENERAL";"TAB4",#N/A,TRUE,"GENERAL";"TAB5",#N/A,TRUE,"GENERAL"}</definedName>
    <definedName name="__t8" localSheetId="32" hidden="1">{"TAB1",#N/A,TRUE,"GENERAL";"TAB2",#N/A,TRUE,"GENERAL";"TAB3",#N/A,TRUE,"GENERAL";"TAB4",#N/A,TRUE,"GENERAL";"TAB5",#N/A,TRUE,"GENERAL"}</definedName>
    <definedName name="__t8" localSheetId="3" hidden="1">{"TAB1",#N/A,TRUE,"GENERAL";"TAB2",#N/A,TRUE,"GENERAL";"TAB3",#N/A,TRUE,"GENERAL";"TAB4",#N/A,TRUE,"GENERAL";"TAB5",#N/A,TRUE,"GENERAL"}</definedName>
    <definedName name="__t8" localSheetId="26" hidden="1">{"TAB1",#N/A,TRUE,"GENERAL";"TAB2",#N/A,TRUE,"GENERAL";"TAB3",#N/A,TRUE,"GENERAL";"TAB4",#N/A,TRUE,"GENERAL";"TAB5",#N/A,TRUE,"GENERAL"}</definedName>
    <definedName name="__t8" localSheetId="24" hidden="1">{"TAB1",#N/A,TRUE,"GENERAL";"TAB2",#N/A,TRUE,"GENERAL";"TAB3",#N/A,TRUE,"GENERAL";"TAB4",#N/A,TRUE,"GENERAL";"TAB5",#N/A,TRUE,"GENERAL"}</definedName>
    <definedName name="__t8" localSheetId="10" hidden="1">{"TAB1",#N/A,TRUE,"GENERAL";"TAB2",#N/A,TRUE,"GENERAL";"TAB3",#N/A,TRUE,"GENERAL";"TAB4",#N/A,TRUE,"GENERAL";"TAB5",#N/A,TRUE,"GENERAL"}</definedName>
    <definedName name="__t8" localSheetId="4" hidden="1">{"TAB1",#N/A,TRUE,"GENERAL";"TAB2",#N/A,TRUE,"GENERAL";"TAB3",#N/A,TRUE,"GENERAL";"TAB4",#N/A,TRUE,"GENERAL";"TAB5",#N/A,TRUE,"GENERAL"}</definedName>
    <definedName name="__t8" localSheetId="38" hidden="1">{"TAB1",#N/A,TRUE,"GENERAL";"TAB2",#N/A,TRUE,"GENERAL";"TAB3",#N/A,TRUE,"GENERAL";"TAB4",#N/A,TRUE,"GENERAL";"TAB5",#N/A,TRUE,"GENERAL"}</definedName>
    <definedName name="__t8" localSheetId="37" hidden="1">{"TAB1",#N/A,TRUE,"GENERAL";"TAB2",#N/A,TRUE,"GENERAL";"TAB3",#N/A,TRUE,"GENERAL";"TAB4",#N/A,TRUE,"GENERAL";"TAB5",#N/A,TRUE,"GENERAL"}</definedName>
    <definedName name="__t8" localSheetId="23" hidden="1">{"TAB1",#N/A,TRUE,"GENERAL";"TAB2",#N/A,TRUE,"GENERAL";"TAB3",#N/A,TRUE,"GENERAL";"TAB4",#N/A,TRUE,"GENERAL";"TAB5",#N/A,TRUE,"GENERAL"}</definedName>
    <definedName name="__t8" localSheetId="16" hidden="1">{"TAB1",#N/A,TRUE,"GENERAL";"TAB2",#N/A,TRUE,"GENERAL";"TAB3",#N/A,TRUE,"GENERAL";"TAB4",#N/A,TRUE,"GENERAL";"TAB5",#N/A,TRUE,"GENERAL"}</definedName>
    <definedName name="__t8" localSheetId="27" hidden="1">{"TAB1",#N/A,TRUE,"GENERAL";"TAB2",#N/A,TRUE,"GENERAL";"TAB3",#N/A,TRUE,"GENERAL";"TAB4",#N/A,TRUE,"GENERAL";"TAB5",#N/A,TRUE,"GENERAL"}</definedName>
    <definedName name="__t8" localSheetId="18" hidden="1">{"TAB1",#N/A,TRUE,"GENERAL";"TAB2",#N/A,TRUE,"GENERAL";"TAB3",#N/A,TRUE,"GENERAL";"TAB4",#N/A,TRUE,"GENERAL";"TAB5",#N/A,TRUE,"GENERAL"}</definedName>
    <definedName name="__t8" localSheetId="17" hidden="1">{"TAB1",#N/A,TRUE,"GENERAL";"TAB2",#N/A,TRUE,"GENERAL";"TAB3",#N/A,TRUE,"GENERAL";"TAB4",#N/A,TRUE,"GENERAL";"TAB5",#N/A,TRUE,"GENERAL"}</definedName>
    <definedName name="__t8" localSheetId="25" hidden="1">{"TAB1",#N/A,TRUE,"GENERAL";"TAB2",#N/A,TRUE,"GENERAL";"TAB3",#N/A,TRUE,"GENERAL";"TAB4",#N/A,TRUE,"GENERAL";"TAB5",#N/A,TRUE,"GENERAL"}</definedName>
    <definedName name="__t8" localSheetId="49" hidden="1">{"TAB1",#N/A,TRUE,"GENERAL";"TAB2",#N/A,TRUE,"GENERAL";"TAB3",#N/A,TRUE,"GENERAL";"TAB4",#N/A,TRUE,"GENERAL";"TAB5",#N/A,TRUE,"GENERAL"}</definedName>
    <definedName name="__t8" localSheetId="34" hidden="1">{"TAB1",#N/A,TRUE,"GENERAL";"TAB2",#N/A,TRUE,"GENERAL";"TAB3",#N/A,TRUE,"GENERAL";"TAB4",#N/A,TRUE,"GENERAL";"TAB5",#N/A,TRUE,"GENERAL"}</definedName>
    <definedName name="__t8" localSheetId="12" hidden="1">{"TAB1",#N/A,TRUE,"GENERAL";"TAB2",#N/A,TRUE,"GENERAL";"TAB3",#N/A,TRUE,"GENERAL";"TAB4",#N/A,TRUE,"GENERAL";"TAB5",#N/A,TRUE,"GENERAL"}</definedName>
    <definedName name="__t8" localSheetId="13" hidden="1">{"TAB1",#N/A,TRUE,"GENERAL";"TAB2",#N/A,TRUE,"GENERAL";"TAB3",#N/A,TRUE,"GENERAL";"TAB4",#N/A,TRUE,"GENERAL";"TAB5",#N/A,TRUE,"GENERAL"}</definedName>
    <definedName name="__t8" localSheetId="14" hidden="1">{"TAB1",#N/A,TRUE,"GENERAL";"TAB2",#N/A,TRUE,"GENERAL";"TAB3",#N/A,TRUE,"GENERAL";"TAB4",#N/A,TRUE,"GENERAL";"TAB5",#N/A,TRUE,"GENERAL"}</definedName>
    <definedName name="__t8" localSheetId="5" hidden="1">{"TAB1",#N/A,TRUE,"GENERAL";"TAB2",#N/A,TRUE,"GENERAL";"TAB3",#N/A,TRUE,"GENERAL";"TAB4",#N/A,TRUE,"GENERAL";"TAB5",#N/A,TRUE,"GENERAL"}</definedName>
    <definedName name="__t8" localSheetId="6" hidden="1">{"TAB1",#N/A,TRUE,"GENERAL";"TAB2",#N/A,TRUE,"GENERAL";"TAB3",#N/A,TRUE,"GENERAL";"TAB4",#N/A,TRUE,"GENERAL";"TAB5",#N/A,TRUE,"GENERAL"}</definedName>
    <definedName name="__t8" localSheetId="7" hidden="1">{"TAB1",#N/A,TRUE,"GENERAL";"TAB2",#N/A,TRUE,"GENERAL";"TAB3",#N/A,TRUE,"GENERAL";"TAB4",#N/A,TRUE,"GENERAL";"TAB5",#N/A,TRUE,"GENERAL"}</definedName>
    <definedName name="__t8" localSheetId="8" hidden="1">{"TAB1",#N/A,TRUE,"GENERAL";"TAB2",#N/A,TRUE,"GENERAL";"TAB3",#N/A,TRUE,"GENERAL";"TAB4",#N/A,TRUE,"GENERAL";"TAB5",#N/A,TRUE,"GENERAL"}</definedName>
    <definedName name="__t8" localSheetId="31" hidden="1">{"TAB1",#N/A,TRUE,"GENERAL";"TAB2",#N/A,TRUE,"GENERAL";"TAB3",#N/A,TRUE,"GENERAL";"TAB4",#N/A,TRUE,"GENERAL";"TAB5",#N/A,TRUE,"GENERAL"}</definedName>
    <definedName name="__t8" localSheetId="30" hidden="1">{"TAB1",#N/A,TRUE,"GENERAL";"TAB2",#N/A,TRUE,"GENERAL";"TAB3",#N/A,TRUE,"GENERAL";"TAB4",#N/A,TRUE,"GENERAL";"TAB5",#N/A,TRUE,"GENERAL"}</definedName>
    <definedName name="__t8" localSheetId="15" hidden="1">{"TAB1",#N/A,TRUE,"GENERAL";"TAB2",#N/A,TRUE,"GENERAL";"TAB3",#N/A,TRUE,"GENERAL";"TAB4",#N/A,TRUE,"GENERAL";"TAB5",#N/A,TRUE,"GENERAL"}</definedName>
    <definedName name="__t8" hidden="1">{"TAB1",#N/A,TRUE,"GENERAL";"TAB2",#N/A,TRUE,"GENERAL";"TAB3",#N/A,TRUE,"GENERAL";"TAB4",#N/A,TRUE,"GENERAL";"TAB5",#N/A,TRUE,"GENERAL"}</definedName>
    <definedName name="__t88" localSheetId="32" hidden="1">{"via1",#N/A,TRUE,"general";"via2",#N/A,TRUE,"general";"via3",#N/A,TRUE,"general"}</definedName>
    <definedName name="__t88" localSheetId="3" hidden="1">{"via1",#N/A,TRUE,"general";"via2",#N/A,TRUE,"general";"via3",#N/A,TRUE,"general"}</definedName>
    <definedName name="__t88" localSheetId="26" hidden="1">{"via1",#N/A,TRUE,"general";"via2",#N/A,TRUE,"general";"via3",#N/A,TRUE,"general"}</definedName>
    <definedName name="__t88" localSheetId="24" hidden="1">{"via1",#N/A,TRUE,"general";"via2",#N/A,TRUE,"general";"via3",#N/A,TRUE,"general"}</definedName>
    <definedName name="__t88" localSheetId="10" hidden="1">{"via1",#N/A,TRUE,"general";"via2",#N/A,TRUE,"general";"via3",#N/A,TRUE,"general"}</definedName>
    <definedName name="__t88" localSheetId="4" hidden="1">{"via1",#N/A,TRUE,"general";"via2",#N/A,TRUE,"general";"via3",#N/A,TRUE,"general"}</definedName>
    <definedName name="__t88" localSheetId="38" hidden="1">{"via1",#N/A,TRUE,"general";"via2",#N/A,TRUE,"general";"via3",#N/A,TRUE,"general"}</definedName>
    <definedName name="__t88" localSheetId="37" hidden="1">{"via1",#N/A,TRUE,"general";"via2",#N/A,TRUE,"general";"via3",#N/A,TRUE,"general"}</definedName>
    <definedName name="__t88" localSheetId="23" hidden="1">{"via1",#N/A,TRUE,"general";"via2",#N/A,TRUE,"general";"via3",#N/A,TRUE,"general"}</definedName>
    <definedName name="__t88" localSheetId="16" hidden="1">{"via1",#N/A,TRUE,"general";"via2",#N/A,TRUE,"general";"via3",#N/A,TRUE,"general"}</definedName>
    <definedName name="__t88" localSheetId="27" hidden="1">{"via1",#N/A,TRUE,"general";"via2",#N/A,TRUE,"general";"via3",#N/A,TRUE,"general"}</definedName>
    <definedName name="__t88" localSheetId="18" hidden="1">{"via1",#N/A,TRUE,"general";"via2",#N/A,TRUE,"general";"via3",#N/A,TRUE,"general"}</definedName>
    <definedName name="__t88" localSheetId="17" hidden="1">{"via1",#N/A,TRUE,"general";"via2",#N/A,TRUE,"general";"via3",#N/A,TRUE,"general"}</definedName>
    <definedName name="__t88" localSheetId="25" hidden="1">{"via1",#N/A,TRUE,"general";"via2",#N/A,TRUE,"general";"via3",#N/A,TRUE,"general"}</definedName>
    <definedName name="__t88" localSheetId="49" hidden="1">{"via1",#N/A,TRUE,"general";"via2",#N/A,TRUE,"general";"via3",#N/A,TRUE,"general"}</definedName>
    <definedName name="__t88" localSheetId="34" hidden="1">{"via1",#N/A,TRUE,"general";"via2",#N/A,TRUE,"general";"via3",#N/A,TRUE,"general"}</definedName>
    <definedName name="__t88" localSheetId="12" hidden="1">{"via1",#N/A,TRUE,"general";"via2",#N/A,TRUE,"general";"via3",#N/A,TRUE,"general"}</definedName>
    <definedName name="__t88" localSheetId="13" hidden="1">{"via1",#N/A,TRUE,"general";"via2",#N/A,TRUE,"general";"via3",#N/A,TRUE,"general"}</definedName>
    <definedName name="__t88" localSheetId="14" hidden="1">{"via1",#N/A,TRUE,"general";"via2",#N/A,TRUE,"general";"via3",#N/A,TRUE,"general"}</definedName>
    <definedName name="__t88" localSheetId="5" hidden="1">{"via1",#N/A,TRUE,"general";"via2",#N/A,TRUE,"general";"via3",#N/A,TRUE,"general"}</definedName>
    <definedName name="__t88" localSheetId="6" hidden="1">{"via1",#N/A,TRUE,"general";"via2",#N/A,TRUE,"general";"via3",#N/A,TRUE,"general"}</definedName>
    <definedName name="__t88" localSheetId="7" hidden="1">{"via1",#N/A,TRUE,"general";"via2",#N/A,TRUE,"general";"via3",#N/A,TRUE,"general"}</definedName>
    <definedName name="__t88" localSheetId="8" hidden="1">{"via1",#N/A,TRUE,"general";"via2",#N/A,TRUE,"general";"via3",#N/A,TRUE,"general"}</definedName>
    <definedName name="__t88" localSheetId="31" hidden="1">{"via1",#N/A,TRUE,"general";"via2",#N/A,TRUE,"general";"via3",#N/A,TRUE,"general"}</definedName>
    <definedName name="__t88" localSheetId="30" hidden="1">{"via1",#N/A,TRUE,"general";"via2",#N/A,TRUE,"general";"via3",#N/A,TRUE,"general"}</definedName>
    <definedName name="__t88" localSheetId="15" hidden="1">{"via1",#N/A,TRUE,"general";"via2",#N/A,TRUE,"general";"via3",#N/A,TRUE,"general"}</definedName>
    <definedName name="__t88" hidden="1">{"via1",#N/A,TRUE,"general";"via2",#N/A,TRUE,"general";"via3",#N/A,TRUE,"general"}</definedName>
    <definedName name="__t9" localSheetId="32" hidden="1">{"TAB1",#N/A,TRUE,"GENERAL";"TAB2",#N/A,TRUE,"GENERAL";"TAB3",#N/A,TRUE,"GENERAL";"TAB4",#N/A,TRUE,"GENERAL";"TAB5",#N/A,TRUE,"GENERAL"}</definedName>
    <definedName name="__t9" localSheetId="3" hidden="1">{"TAB1",#N/A,TRUE,"GENERAL";"TAB2",#N/A,TRUE,"GENERAL";"TAB3",#N/A,TRUE,"GENERAL";"TAB4",#N/A,TRUE,"GENERAL";"TAB5",#N/A,TRUE,"GENERAL"}</definedName>
    <definedName name="__t9" localSheetId="26" hidden="1">{"TAB1",#N/A,TRUE,"GENERAL";"TAB2",#N/A,TRUE,"GENERAL";"TAB3",#N/A,TRUE,"GENERAL";"TAB4",#N/A,TRUE,"GENERAL";"TAB5",#N/A,TRUE,"GENERAL"}</definedName>
    <definedName name="__t9" localSheetId="24" hidden="1">{"TAB1",#N/A,TRUE,"GENERAL";"TAB2",#N/A,TRUE,"GENERAL";"TAB3",#N/A,TRUE,"GENERAL";"TAB4",#N/A,TRUE,"GENERAL";"TAB5",#N/A,TRUE,"GENERAL"}</definedName>
    <definedName name="__t9" localSheetId="10" hidden="1">{"TAB1",#N/A,TRUE,"GENERAL";"TAB2",#N/A,TRUE,"GENERAL";"TAB3",#N/A,TRUE,"GENERAL";"TAB4",#N/A,TRUE,"GENERAL";"TAB5",#N/A,TRUE,"GENERAL"}</definedName>
    <definedName name="__t9" localSheetId="4" hidden="1">{"TAB1",#N/A,TRUE,"GENERAL";"TAB2",#N/A,TRUE,"GENERAL";"TAB3",#N/A,TRUE,"GENERAL";"TAB4",#N/A,TRUE,"GENERAL";"TAB5",#N/A,TRUE,"GENERAL"}</definedName>
    <definedName name="__t9" localSheetId="38" hidden="1">{"TAB1",#N/A,TRUE,"GENERAL";"TAB2",#N/A,TRUE,"GENERAL";"TAB3",#N/A,TRUE,"GENERAL";"TAB4",#N/A,TRUE,"GENERAL";"TAB5",#N/A,TRUE,"GENERAL"}</definedName>
    <definedName name="__t9" localSheetId="37" hidden="1">{"TAB1",#N/A,TRUE,"GENERAL";"TAB2",#N/A,TRUE,"GENERAL";"TAB3",#N/A,TRUE,"GENERAL";"TAB4",#N/A,TRUE,"GENERAL";"TAB5",#N/A,TRUE,"GENERAL"}</definedName>
    <definedName name="__t9" localSheetId="23" hidden="1">{"TAB1",#N/A,TRUE,"GENERAL";"TAB2",#N/A,TRUE,"GENERAL";"TAB3",#N/A,TRUE,"GENERAL";"TAB4",#N/A,TRUE,"GENERAL";"TAB5",#N/A,TRUE,"GENERAL"}</definedName>
    <definedName name="__t9" localSheetId="16" hidden="1">{"TAB1",#N/A,TRUE,"GENERAL";"TAB2",#N/A,TRUE,"GENERAL";"TAB3",#N/A,TRUE,"GENERAL";"TAB4",#N/A,TRUE,"GENERAL";"TAB5",#N/A,TRUE,"GENERAL"}</definedName>
    <definedName name="__t9" localSheetId="27" hidden="1">{"TAB1",#N/A,TRUE,"GENERAL";"TAB2",#N/A,TRUE,"GENERAL";"TAB3",#N/A,TRUE,"GENERAL";"TAB4",#N/A,TRUE,"GENERAL";"TAB5",#N/A,TRUE,"GENERAL"}</definedName>
    <definedName name="__t9" localSheetId="18" hidden="1">{"TAB1",#N/A,TRUE,"GENERAL";"TAB2",#N/A,TRUE,"GENERAL";"TAB3",#N/A,TRUE,"GENERAL";"TAB4",#N/A,TRUE,"GENERAL";"TAB5",#N/A,TRUE,"GENERAL"}</definedName>
    <definedName name="__t9" localSheetId="17" hidden="1">{"TAB1",#N/A,TRUE,"GENERAL";"TAB2",#N/A,TRUE,"GENERAL";"TAB3",#N/A,TRUE,"GENERAL";"TAB4",#N/A,TRUE,"GENERAL";"TAB5",#N/A,TRUE,"GENERAL"}</definedName>
    <definedName name="__t9" localSheetId="25" hidden="1">{"TAB1",#N/A,TRUE,"GENERAL";"TAB2",#N/A,TRUE,"GENERAL";"TAB3",#N/A,TRUE,"GENERAL";"TAB4",#N/A,TRUE,"GENERAL";"TAB5",#N/A,TRUE,"GENERAL"}</definedName>
    <definedName name="__t9" localSheetId="49" hidden="1">{"TAB1",#N/A,TRUE,"GENERAL";"TAB2",#N/A,TRUE,"GENERAL";"TAB3",#N/A,TRUE,"GENERAL";"TAB4",#N/A,TRUE,"GENERAL";"TAB5",#N/A,TRUE,"GENERAL"}</definedName>
    <definedName name="__t9" localSheetId="34" hidden="1">{"TAB1",#N/A,TRUE,"GENERAL";"TAB2",#N/A,TRUE,"GENERAL";"TAB3",#N/A,TRUE,"GENERAL";"TAB4",#N/A,TRUE,"GENERAL";"TAB5",#N/A,TRUE,"GENERAL"}</definedName>
    <definedName name="__t9" localSheetId="12" hidden="1">{"TAB1",#N/A,TRUE,"GENERAL";"TAB2",#N/A,TRUE,"GENERAL";"TAB3",#N/A,TRUE,"GENERAL";"TAB4",#N/A,TRUE,"GENERAL";"TAB5",#N/A,TRUE,"GENERAL"}</definedName>
    <definedName name="__t9" localSheetId="13" hidden="1">{"TAB1",#N/A,TRUE,"GENERAL";"TAB2",#N/A,TRUE,"GENERAL";"TAB3",#N/A,TRUE,"GENERAL";"TAB4",#N/A,TRUE,"GENERAL";"TAB5",#N/A,TRUE,"GENERAL"}</definedName>
    <definedName name="__t9" localSheetId="14" hidden="1">{"TAB1",#N/A,TRUE,"GENERAL";"TAB2",#N/A,TRUE,"GENERAL";"TAB3",#N/A,TRUE,"GENERAL";"TAB4",#N/A,TRUE,"GENERAL";"TAB5",#N/A,TRUE,"GENERAL"}</definedName>
    <definedName name="__t9" localSheetId="5" hidden="1">{"TAB1",#N/A,TRUE,"GENERAL";"TAB2",#N/A,TRUE,"GENERAL";"TAB3",#N/A,TRUE,"GENERAL";"TAB4",#N/A,TRUE,"GENERAL";"TAB5",#N/A,TRUE,"GENERAL"}</definedName>
    <definedName name="__t9" localSheetId="6" hidden="1">{"TAB1",#N/A,TRUE,"GENERAL";"TAB2",#N/A,TRUE,"GENERAL";"TAB3",#N/A,TRUE,"GENERAL";"TAB4",#N/A,TRUE,"GENERAL";"TAB5",#N/A,TRUE,"GENERAL"}</definedName>
    <definedName name="__t9" localSheetId="7" hidden="1">{"TAB1",#N/A,TRUE,"GENERAL";"TAB2",#N/A,TRUE,"GENERAL";"TAB3",#N/A,TRUE,"GENERAL";"TAB4",#N/A,TRUE,"GENERAL";"TAB5",#N/A,TRUE,"GENERAL"}</definedName>
    <definedName name="__t9" localSheetId="8" hidden="1">{"TAB1",#N/A,TRUE,"GENERAL";"TAB2",#N/A,TRUE,"GENERAL";"TAB3",#N/A,TRUE,"GENERAL";"TAB4",#N/A,TRUE,"GENERAL";"TAB5",#N/A,TRUE,"GENERAL"}</definedName>
    <definedName name="__t9" localSheetId="31" hidden="1">{"TAB1",#N/A,TRUE,"GENERAL";"TAB2",#N/A,TRUE,"GENERAL";"TAB3",#N/A,TRUE,"GENERAL";"TAB4",#N/A,TRUE,"GENERAL";"TAB5",#N/A,TRUE,"GENERAL"}</definedName>
    <definedName name="__t9" localSheetId="30" hidden="1">{"TAB1",#N/A,TRUE,"GENERAL";"TAB2",#N/A,TRUE,"GENERAL";"TAB3",#N/A,TRUE,"GENERAL";"TAB4",#N/A,TRUE,"GENERAL";"TAB5",#N/A,TRUE,"GENERAL"}</definedName>
    <definedName name="__t9" localSheetId="15" hidden="1">{"TAB1",#N/A,TRUE,"GENERAL";"TAB2",#N/A,TRUE,"GENERAL";"TAB3",#N/A,TRUE,"GENERAL";"TAB4",#N/A,TRUE,"GENERAL";"TAB5",#N/A,TRUE,"GENERAL"}</definedName>
    <definedName name="__t9" hidden="1">{"TAB1",#N/A,TRUE,"GENERAL";"TAB2",#N/A,TRUE,"GENERAL";"TAB3",#N/A,TRUE,"GENERAL";"TAB4",#N/A,TRUE,"GENERAL";"TAB5",#N/A,TRUE,"GENERAL"}</definedName>
    <definedName name="__t99" localSheetId="32" hidden="1">{"via1",#N/A,TRUE,"general";"via2",#N/A,TRUE,"general";"via3",#N/A,TRUE,"general"}</definedName>
    <definedName name="__t99" localSheetId="3" hidden="1">{"via1",#N/A,TRUE,"general";"via2",#N/A,TRUE,"general";"via3",#N/A,TRUE,"general"}</definedName>
    <definedName name="__t99" localSheetId="26" hidden="1">{"via1",#N/A,TRUE,"general";"via2",#N/A,TRUE,"general";"via3",#N/A,TRUE,"general"}</definedName>
    <definedName name="__t99" localSheetId="24" hidden="1">{"via1",#N/A,TRUE,"general";"via2",#N/A,TRUE,"general";"via3",#N/A,TRUE,"general"}</definedName>
    <definedName name="__t99" localSheetId="10" hidden="1">{"via1",#N/A,TRUE,"general";"via2",#N/A,TRUE,"general";"via3",#N/A,TRUE,"general"}</definedName>
    <definedName name="__t99" localSheetId="4" hidden="1">{"via1",#N/A,TRUE,"general";"via2",#N/A,TRUE,"general";"via3",#N/A,TRUE,"general"}</definedName>
    <definedName name="__t99" localSheetId="38" hidden="1">{"via1",#N/A,TRUE,"general";"via2",#N/A,TRUE,"general";"via3",#N/A,TRUE,"general"}</definedName>
    <definedName name="__t99" localSheetId="37" hidden="1">{"via1",#N/A,TRUE,"general";"via2",#N/A,TRUE,"general";"via3",#N/A,TRUE,"general"}</definedName>
    <definedName name="__t99" localSheetId="23" hidden="1">{"via1",#N/A,TRUE,"general";"via2",#N/A,TRUE,"general";"via3",#N/A,TRUE,"general"}</definedName>
    <definedName name="__t99" localSheetId="16" hidden="1">{"via1",#N/A,TRUE,"general";"via2",#N/A,TRUE,"general";"via3",#N/A,TRUE,"general"}</definedName>
    <definedName name="__t99" localSheetId="27" hidden="1">{"via1",#N/A,TRUE,"general";"via2",#N/A,TRUE,"general";"via3",#N/A,TRUE,"general"}</definedName>
    <definedName name="__t99" localSheetId="18" hidden="1">{"via1",#N/A,TRUE,"general";"via2",#N/A,TRUE,"general";"via3",#N/A,TRUE,"general"}</definedName>
    <definedName name="__t99" localSheetId="17" hidden="1">{"via1",#N/A,TRUE,"general";"via2",#N/A,TRUE,"general";"via3",#N/A,TRUE,"general"}</definedName>
    <definedName name="__t99" localSheetId="25" hidden="1">{"via1",#N/A,TRUE,"general";"via2",#N/A,TRUE,"general";"via3",#N/A,TRUE,"general"}</definedName>
    <definedName name="__t99" localSheetId="49" hidden="1">{"via1",#N/A,TRUE,"general";"via2",#N/A,TRUE,"general";"via3",#N/A,TRUE,"general"}</definedName>
    <definedName name="__t99" localSheetId="34" hidden="1">{"via1",#N/A,TRUE,"general";"via2",#N/A,TRUE,"general";"via3",#N/A,TRUE,"general"}</definedName>
    <definedName name="__t99" localSheetId="12" hidden="1">{"via1",#N/A,TRUE,"general";"via2",#N/A,TRUE,"general";"via3",#N/A,TRUE,"general"}</definedName>
    <definedName name="__t99" localSheetId="13" hidden="1">{"via1",#N/A,TRUE,"general";"via2",#N/A,TRUE,"general";"via3",#N/A,TRUE,"general"}</definedName>
    <definedName name="__t99" localSheetId="14" hidden="1">{"via1",#N/A,TRUE,"general";"via2",#N/A,TRUE,"general";"via3",#N/A,TRUE,"general"}</definedName>
    <definedName name="__t99" localSheetId="5" hidden="1">{"via1",#N/A,TRUE,"general";"via2",#N/A,TRUE,"general";"via3",#N/A,TRUE,"general"}</definedName>
    <definedName name="__t99" localSheetId="6" hidden="1">{"via1",#N/A,TRUE,"general";"via2",#N/A,TRUE,"general";"via3",#N/A,TRUE,"general"}</definedName>
    <definedName name="__t99" localSheetId="7" hidden="1">{"via1",#N/A,TRUE,"general";"via2",#N/A,TRUE,"general";"via3",#N/A,TRUE,"general"}</definedName>
    <definedName name="__t99" localSheetId="8" hidden="1">{"via1",#N/A,TRUE,"general";"via2",#N/A,TRUE,"general";"via3",#N/A,TRUE,"general"}</definedName>
    <definedName name="__t99" localSheetId="31" hidden="1">{"via1",#N/A,TRUE,"general";"via2",#N/A,TRUE,"general";"via3",#N/A,TRUE,"general"}</definedName>
    <definedName name="__t99" localSheetId="30" hidden="1">{"via1",#N/A,TRUE,"general";"via2",#N/A,TRUE,"general";"via3",#N/A,TRUE,"general"}</definedName>
    <definedName name="__t99" localSheetId="15" hidden="1">{"via1",#N/A,TRUE,"general";"via2",#N/A,TRUE,"general";"via3",#N/A,TRUE,"general"}</definedName>
    <definedName name="__t99" hidden="1">{"via1",#N/A,TRUE,"general";"via2",#N/A,TRUE,"general";"via3",#N/A,TRUE,"general"}</definedName>
    <definedName name="__u4" localSheetId="32" hidden="1">{"TAB1",#N/A,TRUE,"GENERAL";"TAB2",#N/A,TRUE,"GENERAL";"TAB3",#N/A,TRUE,"GENERAL";"TAB4",#N/A,TRUE,"GENERAL";"TAB5",#N/A,TRUE,"GENERAL"}</definedName>
    <definedName name="__u4" localSheetId="3" hidden="1">{"TAB1",#N/A,TRUE,"GENERAL";"TAB2",#N/A,TRUE,"GENERAL";"TAB3",#N/A,TRUE,"GENERAL";"TAB4",#N/A,TRUE,"GENERAL";"TAB5",#N/A,TRUE,"GENERAL"}</definedName>
    <definedName name="__u4" localSheetId="26" hidden="1">{"TAB1",#N/A,TRUE,"GENERAL";"TAB2",#N/A,TRUE,"GENERAL";"TAB3",#N/A,TRUE,"GENERAL";"TAB4",#N/A,TRUE,"GENERAL";"TAB5",#N/A,TRUE,"GENERAL"}</definedName>
    <definedName name="__u4" localSheetId="24" hidden="1">{"TAB1",#N/A,TRUE,"GENERAL";"TAB2",#N/A,TRUE,"GENERAL";"TAB3",#N/A,TRUE,"GENERAL";"TAB4",#N/A,TRUE,"GENERAL";"TAB5",#N/A,TRUE,"GENERAL"}</definedName>
    <definedName name="__u4" localSheetId="10" hidden="1">{"TAB1",#N/A,TRUE,"GENERAL";"TAB2",#N/A,TRUE,"GENERAL";"TAB3",#N/A,TRUE,"GENERAL";"TAB4",#N/A,TRUE,"GENERAL";"TAB5",#N/A,TRUE,"GENERAL"}</definedName>
    <definedName name="__u4" localSheetId="4" hidden="1">{"TAB1",#N/A,TRUE,"GENERAL";"TAB2",#N/A,TRUE,"GENERAL";"TAB3",#N/A,TRUE,"GENERAL";"TAB4",#N/A,TRUE,"GENERAL";"TAB5",#N/A,TRUE,"GENERAL"}</definedName>
    <definedName name="__u4" localSheetId="38" hidden="1">{"TAB1",#N/A,TRUE,"GENERAL";"TAB2",#N/A,TRUE,"GENERAL";"TAB3",#N/A,TRUE,"GENERAL";"TAB4",#N/A,TRUE,"GENERAL";"TAB5",#N/A,TRUE,"GENERAL"}</definedName>
    <definedName name="__u4" localSheetId="37" hidden="1">{"TAB1",#N/A,TRUE,"GENERAL";"TAB2",#N/A,TRUE,"GENERAL";"TAB3",#N/A,TRUE,"GENERAL";"TAB4",#N/A,TRUE,"GENERAL";"TAB5",#N/A,TRUE,"GENERAL"}</definedName>
    <definedName name="__u4" localSheetId="23" hidden="1">{"TAB1",#N/A,TRUE,"GENERAL";"TAB2",#N/A,TRUE,"GENERAL";"TAB3",#N/A,TRUE,"GENERAL";"TAB4",#N/A,TRUE,"GENERAL";"TAB5",#N/A,TRUE,"GENERAL"}</definedName>
    <definedName name="__u4" localSheetId="16" hidden="1">{"TAB1",#N/A,TRUE,"GENERAL";"TAB2",#N/A,TRUE,"GENERAL";"TAB3",#N/A,TRUE,"GENERAL";"TAB4",#N/A,TRUE,"GENERAL";"TAB5",#N/A,TRUE,"GENERAL"}</definedName>
    <definedName name="__u4" localSheetId="27" hidden="1">{"TAB1",#N/A,TRUE,"GENERAL";"TAB2",#N/A,TRUE,"GENERAL";"TAB3",#N/A,TRUE,"GENERAL";"TAB4",#N/A,TRUE,"GENERAL";"TAB5",#N/A,TRUE,"GENERAL"}</definedName>
    <definedName name="__u4" localSheetId="18" hidden="1">{"TAB1",#N/A,TRUE,"GENERAL";"TAB2",#N/A,TRUE,"GENERAL";"TAB3",#N/A,TRUE,"GENERAL";"TAB4",#N/A,TRUE,"GENERAL";"TAB5",#N/A,TRUE,"GENERAL"}</definedName>
    <definedName name="__u4" localSheetId="17" hidden="1">{"TAB1",#N/A,TRUE,"GENERAL";"TAB2",#N/A,TRUE,"GENERAL";"TAB3",#N/A,TRUE,"GENERAL";"TAB4",#N/A,TRUE,"GENERAL";"TAB5",#N/A,TRUE,"GENERAL"}</definedName>
    <definedName name="__u4" localSheetId="25" hidden="1">{"TAB1",#N/A,TRUE,"GENERAL";"TAB2",#N/A,TRUE,"GENERAL";"TAB3",#N/A,TRUE,"GENERAL";"TAB4",#N/A,TRUE,"GENERAL";"TAB5",#N/A,TRUE,"GENERAL"}</definedName>
    <definedName name="__u4" localSheetId="49" hidden="1">{"TAB1",#N/A,TRUE,"GENERAL";"TAB2",#N/A,TRUE,"GENERAL";"TAB3",#N/A,TRUE,"GENERAL";"TAB4",#N/A,TRUE,"GENERAL";"TAB5",#N/A,TRUE,"GENERAL"}</definedName>
    <definedName name="__u4" localSheetId="34" hidden="1">{"TAB1",#N/A,TRUE,"GENERAL";"TAB2",#N/A,TRUE,"GENERAL";"TAB3",#N/A,TRUE,"GENERAL";"TAB4",#N/A,TRUE,"GENERAL";"TAB5",#N/A,TRUE,"GENERAL"}</definedName>
    <definedName name="__u4" localSheetId="12" hidden="1">{"TAB1",#N/A,TRUE,"GENERAL";"TAB2",#N/A,TRUE,"GENERAL";"TAB3",#N/A,TRUE,"GENERAL";"TAB4",#N/A,TRUE,"GENERAL";"TAB5",#N/A,TRUE,"GENERAL"}</definedName>
    <definedName name="__u4" localSheetId="13" hidden="1">{"TAB1",#N/A,TRUE,"GENERAL";"TAB2",#N/A,TRUE,"GENERAL";"TAB3",#N/A,TRUE,"GENERAL";"TAB4",#N/A,TRUE,"GENERAL";"TAB5",#N/A,TRUE,"GENERAL"}</definedName>
    <definedName name="__u4" localSheetId="14" hidden="1">{"TAB1",#N/A,TRUE,"GENERAL";"TAB2",#N/A,TRUE,"GENERAL";"TAB3",#N/A,TRUE,"GENERAL";"TAB4",#N/A,TRUE,"GENERAL";"TAB5",#N/A,TRUE,"GENERAL"}</definedName>
    <definedName name="__u4" localSheetId="5" hidden="1">{"TAB1",#N/A,TRUE,"GENERAL";"TAB2",#N/A,TRUE,"GENERAL";"TAB3",#N/A,TRUE,"GENERAL";"TAB4",#N/A,TRUE,"GENERAL";"TAB5",#N/A,TRUE,"GENERAL"}</definedName>
    <definedName name="__u4" localSheetId="6" hidden="1">{"TAB1",#N/A,TRUE,"GENERAL";"TAB2",#N/A,TRUE,"GENERAL";"TAB3",#N/A,TRUE,"GENERAL";"TAB4",#N/A,TRUE,"GENERAL";"TAB5",#N/A,TRUE,"GENERAL"}</definedName>
    <definedName name="__u4" localSheetId="7" hidden="1">{"TAB1",#N/A,TRUE,"GENERAL";"TAB2",#N/A,TRUE,"GENERAL";"TAB3",#N/A,TRUE,"GENERAL";"TAB4",#N/A,TRUE,"GENERAL";"TAB5",#N/A,TRUE,"GENERAL"}</definedName>
    <definedName name="__u4" localSheetId="8" hidden="1">{"TAB1",#N/A,TRUE,"GENERAL";"TAB2",#N/A,TRUE,"GENERAL";"TAB3",#N/A,TRUE,"GENERAL";"TAB4",#N/A,TRUE,"GENERAL";"TAB5",#N/A,TRUE,"GENERAL"}</definedName>
    <definedName name="__u4" localSheetId="31" hidden="1">{"TAB1",#N/A,TRUE,"GENERAL";"TAB2",#N/A,TRUE,"GENERAL";"TAB3",#N/A,TRUE,"GENERAL";"TAB4",#N/A,TRUE,"GENERAL";"TAB5",#N/A,TRUE,"GENERAL"}</definedName>
    <definedName name="__u4" localSheetId="30" hidden="1">{"TAB1",#N/A,TRUE,"GENERAL";"TAB2",#N/A,TRUE,"GENERAL";"TAB3",#N/A,TRUE,"GENERAL";"TAB4",#N/A,TRUE,"GENERAL";"TAB5",#N/A,TRUE,"GENERAL"}</definedName>
    <definedName name="__u4" localSheetId="15" hidden="1">{"TAB1",#N/A,TRUE,"GENERAL";"TAB2",#N/A,TRUE,"GENERAL";"TAB3",#N/A,TRUE,"GENERAL";"TAB4",#N/A,TRUE,"GENERAL";"TAB5",#N/A,TRUE,"GENERAL"}</definedName>
    <definedName name="__u4" hidden="1">{"TAB1",#N/A,TRUE,"GENERAL";"TAB2",#N/A,TRUE,"GENERAL";"TAB3",#N/A,TRUE,"GENERAL";"TAB4",#N/A,TRUE,"GENERAL";"TAB5",#N/A,TRUE,"GENERAL"}</definedName>
    <definedName name="__u5" localSheetId="32" hidden="1">{"TAB1",#N/A,TRUE,"GENERAL";"TAB2",#N/A,TRUE,"GENERAL";"TAB3",#N/A,TRUE,"GENERAL";"TAB4",#N/A,TRUE,"GENERAL";"TAB5",#N/A,TRUE,"GENERAL"}</definedName>
    <definedName name="__u5" localSheetId="3" hidden="1">{"TAB1",#N/A,TRUE,"GENERAL";"TAB2",#N/A,TRUE,"GENERAL";"TAB3",#N/A,TRUE,"GENERAL";"TAB4",#N/A,TRUE,"GENERAL";"TAB5",#N/A,TRUE,"GENERAL"}</definedName>
    <definedName name="__u5" localSheetId="26" hidden="1">{"TAB1",#N/A,TRUE,"GENERAL";"TAB2",#N/A,TRUE,"GENERAL";"TAB3",#N/A,TRUE,"GENERAL";"TAB4",#N/A,TRUE,"GENERAL";"TAB5",#N/A,TRUE,"GENERAL"}</definedName>
    <definedName name="__u5" localSheetId="24" hidden="1">{"TAB1",#N/A,TRUE,"GENERAL";"TAB2",#N/A,TRUE,"GENERAL";"TAB3",#N/A,TRUE,"GENERAL";"TAB4",#N/A,TRUE,"GENERAL";"TAB5",#N/A,TRUE,"GENERAL"}</definedName>
    <definedName name="__u5" localSheetId="10" hidden="1">{"TAB1",#N/A,TRUE,"GENERAL";"TAB2",#N/A,TRUE,"GENERAL";"TAB3",#N/A,TRUE,"GENERAL";"TAB4",#N/A,TRUE,"GENERAL";"TAB5",#N/A,TRUE,"GENERAL"}</definedName>
    <definedName name="__u5" localSheetId="4" hidden="1">{"TAB1",#N/A,TRUE,"GENERAL";"TAB2",#N/A,TRUE,"GENERAL";"TAB3",#N/A,TRUE,"GENERAL";"TAB4",#N/A,TRUE,"GENERAL";"TAB5",#N/A,TRUE,"GENERAL"}</definedName>
    <definedName name="__u5" localSheetId="38" hidden="1">{"TAB1",#N/A,TRUE,"GENERAL";"TAB2",#N/A,TRUE,"GENERAL";"TAB3",#N/A,TRUE,"GENERAL";"TAB4",#N/A,TRUE,"GENERAL";"TAB5",#N/A,TRUE,"GENERAL"}</definedName>
    <definedName name="__u5" localSheetId="37" hidden="1">{"TAB1",#N/A,TRUE,"GENERAL";"TAB2",#N/A,TRUE,"GENERAL";"TAB3",#N/A,TRUE,"GENERAL";"TAB4",#N/A,TRUE,"GENERAL";"TAB5",#N/A,TRUE,"GENERAL"}</definedName>
    <definedName name="__u5" localSheetId="23" hidden="1">{"TAB1",#N/A,TRUE,"GENERAL";"TAB2",#N/A,TRUE,"GENERAL";"TAB3",#N/A,TRUE,"GENERAL";"TAB4",#N/A,TRUE,"GENERAL";"TAB5",#N/A,TRUE,"GENERAL"}</definedName>
    <definedName name="__u5" localSheetId="16" hidden="1">{"TAB1",#N/A,TRUE,"GENERAL";"TAB2",#N/A,TRUE,"GENERAL";"TAB3",#N/A,TRUE,"GENERAL";"TAB4",#N/A,TRUE,"GENERAL";"TAB5",#N/A,TRUE,"GENERAL"}</definedName>
    <definedName name="__u5" localSheetId="27" hidden="1">{"TAB1",#N/A,TRUE,"GENERAL";"TAB2",#N/A,TRUE,"GENERAL";"TAB3",#N/A,TRUE,"GENERAL";"TAB4",#N/A,TRUE,"GENERAL";"TAB5",#N/A,TRUE,"GENERAL"}</definedName>
    <definedName name="__u5" localSheetId="18" hidden="1">{"TAB1",#N/A,TRUE,"GENERAL";"TAB2",#N/A,TRUE,"GENERAL";"TAB3",#N/A,TRUE,"GENERAL";"TAB4",#N/A,TRUE,"GENERAL";"TAB5",#N/A,TRUE,"GENERAL"}</definedName>
    <definedName name="__u5" localSheetId="17" hidden="1">{"TAB1",#N/A,TRUE,"GENERAL";"TAB2",#N/A,TRUE,"GENERAL";"TAB3",#N/A,TRUE,"GENERAL";"TAB4",#N/A,TRUE,"GENERAL";"TAB5",#N/A,TRUE,"GENERAL"}</definedName>
    <definedName name="__u5" localSheetId="25" hidden="1">{"TAB1",#N/A,TRUE,"GENERAL";"TAB2",#N/A,TRUE,"GENERAL";"TAB3",#N/A,TRUE,"GENERAL";"TAB4",#N/A,TRUE,"GENERAL";"TAB5",#N/A,TRUE,"GENERAL"}</definedName>
    <definedName name="__u5" localSheetId="49" hidden="1">{"TAB1",#N/A,TRUE,"GENERAL";"TAB2",#N/A,TRUE,"GENERAL";"TAB3",#N/A,TRUE,"GENERAL";"TAB4",#N/A,TRUE,"GENERAL";"TAB5",#N/A,TRUE,"GENERAL"}</definedName>
    <definedName name="__u5" localSheetId="34" hidden="1">{"TAB1",#N/A,TRUE,"GENERAL";"TAB2",#N/A,TRUE,"GENERAL";"TAB3",#N/A,TRUE,"GENERAL";"TAB4",#N/A,TRUE,"GENERAL";"TAB5",#N/A,TRUE,"GENERAL"}</definedName>
    <definedName name="__u5" localSheetId="12" hidden="1">{"TAB1",#N/A,TRUE,"GENERAL";"TAB2",#N/A,TRUE,"GENERAL";"TAB3",#N/A,TRUE,"GENERAL";"TAB4",#N/A,TRUE,"GENERAL";"TAB5",#N/A,TRUE,"GENERAL"}</definedName>
    <definedName name="__u5" localSheetId="13" hidden="1">{"TAB1",#N/A,TRUE,"GENERAL";"TAB2",#N/A,TRUE,"GENERAL";"TAB3",#N/A,TRUE,"GENERAL";"TAB4",#N/A,TRUE,"GENERAL";"TAB5",#N/A,TRUE,"GENERAL"}</definedName>
    <definedName name="__u5" localSheetId="14" hidden="1">{"TAB1",#N/A,TRUE,"GENERAL";"TAB2",#N/A,TRUE,"GENERAL";"TAB3",#N/A,TRUE,"GENERAL";"TAB4",#N/A,TRUE,"GENERAL";"TAB5",#N/A,TRUE,"GENERAL"}</definedName>
    <definedName name="__u5" localSheetId="5" hidden="1">{"TAB1",#N/A,TRUE,"GENERAL";"TAB2",#N/A,TRUE,"GENERAL";"TAB3",#N/A,TRUE,"GENERAL";"TAB4",#N/A,TRUE,"GENERAL";"TAB5",#N/A,TRUE,"GENERAL"}</definedName>
    <definedName name="__u5" localSheetId="6" hidden="1">{"TAB1",#N/A,TRUE,"GENERAL";"TAB2",#N/A,TRUE,"GENERAL";"TAB3",#N/A,TRUE,"GENERAL";"TAB4",#N/A,TRUE,"GENERAL";"TAB5",#N/A,TRUE,"GENERAL"}</definedName>
    <definedName name="__u5" localSheetId="7" hidden="1">{"TAB1",#N/A,TRUE,"GENERAL";"TAB2",#N/A,TRUE,"GENERAL";"TAB3",#N/A,TRUE,"GENERAL";"TAB4",#N/A,TRUE,"GENERAL";"TAB5",#N/A,TRUE,"GENERAL"}</definedName>
    <definedName name="__u5" localSheetId="8" hidden="1">{"TAB1",#N/A,TRUE,"GENERAL";"TAB2",#N/A,TRUE,"GENERAL";"TAB3",#N/A,TRUE,"GENERAL";"TAB4",#N/A,TRUE,"GENERAL";"TAB5",#N/A,TRUE,"GENERAL"}</definedName>
    <definedName name="__u5" localSheetId="31" hidden="1">{"TAB1",#N/A,TRUE,"GENERAL";"TAB2",#N/A,TRUE,"GENERAL";"TAB3",#N/A,TRUE,"GENERAL";"TAB4",#N/A,TRUE,"GENERAL";"TAB5",#N/A,TRUE,"GENERAL"}</definedName>
    <definedName name="__u5" localSheetId="30" hidden="1">{"TAB1",#N/A,TRUE,"GENERAL";"TAB2",#N/A,TRUE,"GENERAL";"TAB3",#N/A,TRUE,"GENERAL";"TAB4",#N/A,TRUE,"GENERAL";"TAB5",#N/A,TRUE,"GENERAL"}</definedName>
    <definedName name="__u5" localSheetId="15" hidden="1">{"TAB1",#N/A,TRUE,"GENERAL";"TAB2",#N/A,TRUE,"GENERAL";"TAB3",#N/A,TRUE,"GENERAL";"TAB4",#N/A,TRUE,"GENERAL";"TAB5",#N/A,TRUE,"GENERAL"}</definedName>
    <definedName name="__u5" hidden="1">{"TAB1",#N/A,TRUE,"GENERAL";"TAB2",#N/A,TRUE,"GENERAL";"TAB3",#N/A,TRUE,"GENERAL";"TAB4",#N/A,TRUE,"GENERAL";"TAB5",#N/A,TRUE,"GENERAL"}</definedName>
    <definedName name="__u6" localSheetId="32" hidden="1">{"TAB1",#N/A,TRUE,"GENERAL";"TAB2",#N/A,TRUE,"GENERAL";"TAB3",#N/A,TRUE,"GENERAL";"TAB4",#N/A,TRUE,"GENERAL";"TAB5",#N/A,TRUE,"GENERAL"}</definedName>
    <definedName name="__u6" localSheetId="3" hidden="1">{"TAB1",#N/A,TRUE,"GENERAL";"TAB2",#N/A,TRUE,"GENERAL";"TAB3",#N/A,TRUE,"GENERAL";"TAB4",#N/A,TRUE,"GENERAL";"TAB5",#N/A,TRUE,"GENERAL"}</definedName>
    <definedName name="__u6" localSheetId="26" hidden="1">{"TAB1",#N/A,TRUE,"GENERAL";"TAB2",#N/A,TRUE,"GENERAL";"TAB3",#N/A,TRUE,"GENERAL";"TAB4",#N/A,TRUE,"GENERAL";"TAB5",#N/A,TRUE,"GENERAL"}</definedName>
    <definedName name="__u6" localSheetId="24" hidden="1">{"TAB1",#N/A,TRUE,"GENERAL";"TAB2",#N/A,TRUE,"GENERAL";"TAB3",#N/A,TRUE,"GENERAL";"TAB4",#N/A,TRUE,"GENERAL";"TAB5",#N/A,TRUE,"GENERAL"}</definedName>
    <definedName name="__u6" localSheetId="10" hidden="1">{"TAB1",#N/A,TRUE,"GENERAL";"TAB2",#N/A,TRUE,"GENERAL";"TAB3",#N/A,TRUE,"GENERAL";"TAB4",#N/A,TRUE,"GENERAL";"TAB5",#N/A,TRUE,"GENERAL"}</definedName>
    <definedName name="__u6" localSheetId="4" hidden="1">{"TAB1",#N/A,TRUE,"GENERAL";"TAB2",#N/A,TRUE,"GENERAL";"TAB3",#N/A,TRUE,"GENERAL";"TAB4",#N/A,TRUE,"GENERAL";"TAB5",#N/A,TRUE,"GENERAL"}</definedName>
    <definedName name="__u6" localSheetId="38" hidden="1">{"TAB1",#N/A,TRUE,"GENERAL";"TAB2",#N/A,TRUE,"GENERAL";"TAB3",#N/A,TRUE,"GENERAL";"TAB4",#N/A,TRUE,"GENERAL";"TAB5",#N/A,TRUE,"GENERAL"}</definedName>
    <definedName name="__u6" localSheetId="37" hidden="1">{"TAB1",#N/A,TRUE,"GENERAL";"TAB2",#N/A,TRUE,"GENERAL";"TAB3",#N/A,TRUE,"GENERAL";"TAB4",#N/A,TRUE,"GENERAL";"TAB5",#N/A,TRUE,"GENERAL"}</definedName>
    <definedName name="__u6" localSheetId="23" hidden="1">{"TAB1",#N/A,TRUE,"GENERAL";"TAB2",#N/A,TRUE,"GENERAL";"TAB3",#N/A,TRUE,"GENERAL";"TAB4",#N/A,TRUE,"GENERAL";"TAB5",#N/A,TRUE,"GENERAL"}</definedName>
    <definedName name="__u6" localSheetId="16" hidden="1">{"TAB1",#N/A,TRUE,"GENERAL";"TAB2",#N/A,TRUE,"GENERAL";"TAB3",#N/A,TRUE,"GENERAL";"TAB4",#N/A,TRUE,"GENERAL";"TAB5",#N/A,TRUE,"GENERAL"}</definedName>
    <definedName name="__u6" localSheetId="27" hidden="1">{"TAB1",#N/A,TRUE,"GENERAL";"TAB2",#N/A,TRUE,"GENERAL";"TAB3",#N/A,TRUE,"GENERAL";"TAB4",#N/A,TRUE,"GENERAL";"TAB5",#N/A,TRUE,"GENERAL"}</definedName>
    <definedName name="__u6" localSheetId="18" hidden="1">{"TAB1",#N/A,TRUE,"GENERAL";"TAB2",#N/A,TRUE,"GENERAL";"TAB3",#N/A,TRUE,"GENERAL";"TAB4",#N/A,TRUE,"GENERAL";"TAB5",#N/A,TRUE,"GENERAL"}</definedName>
    <definedName name="__u6" localSheetId="17" hidden="1">{"TAB1",#N/A,TRUE,"GENERAL";"TAB2",#N/A,TRUE,"GENERAL";"TAB3",#N/A,TRUE,"GENERAL";"TAB4",#N/A,TRUE,"GENERAL";"TAB5",#N/A,TRUE,"GENERAL"}</definedName>
    <definedName name="__u6" localSheetId="25" hidden="1">{"TAB1",#N/A,TRUE,"GENERAL";"TAB2",#N/A,TRUE,"GENERAL";"TAB3",#N/A,TRUE,"GENERAL";"TAB4",#N/A,TRUE,"GENERAL";"TAB5",#N/A,TRUE,"GENERAL"}</definedName>
    <definedName name="__u6" localSheetId="49" hidden="1">{"TAB1",#N/A,TRUE,"GENERAL";"TAB2",#N/A,TRUE,"GENERAL";"TAB3",#N/A,TRUE,"GENERAL";"TAB4",#N/A,TRUE,"GENERAL";"TAB5",#N/A,TRUE,"GENERAL"}</definedName>
    <definedName name="__u6" localSheetId="34" hidden="1">{"TAB1",#N/A,TRUE,"GENERAL";"TAB2",#N/A,TRUE,"GENERAL";"TAB3",#N/A,TRUE,"GENERAL";"TAB4",#N/A,TRUE,"GENERAL";"TAB5",#N/A,TRUE,"GENERAL"}</definedName>
    <definedName name="__u6" localSheetId="12" hidden="1">{"TAB1",#N/A,TRUE,"GENERAL";"TAB2",#N/A,TRUE,"GENERAL";"TAB3",#N/A,TRUE,"GENERAL";"TAB4",#N/A,TRUE,"GENERAL";"TAB5",#N/A,TRUE,"GENERAL"}</definedName>
    <definedName name="__u6" localSheetId="13" hidden="1">{"TAB1",#N/A,TRUE,"GENERAL";"TAB2",#N/A,TRUE,"GENERAL";"TAB3",#N/A,TRUE,"GENERAL";"TAB4",#N/A,TRUE,"GENERAL";"TAB5",#N/A,TRUE,"GENERAL"}</definedName>
    <definedName name="__u6" localSheetId="14" hidden="1">{"TAB1",#N/A,TRUE,"GENERAL";"TAB2",#N/A,TRUE,"GENERAL";"TAB3",#N/A,TRUE,"GENERAL";"TAB4",#N/A,TRUE,"GENERAL";"TAB5",#N/A,TRUE,"GENERAL"}</definedName>
    <definedName name="__u6" localSheetId="5" hidden="1">{"TAB1",#N/A,TRUE,"GENERAL";"TAB2",#N/A,TRUE,"GENERAL";"TAB3",#N/A,TRUE,"GENERAL";"TAB4",#N/A,TRUE,"GENERAL";"TAB5",#N/A,TRUE,"GENERAL"}</definedName>
    <definedName name="__u6" localSheetId="6" hidden="1">{"TAB1",#N/A,TRUE,"GENERAL";"TAB2",#N/A,TRUE,"GENERAL";"TAB3",#N/A,TRUE,"GENERAL";"TAB4",#N/A,TRUE,"GENERAL";"TAB5",#N/A,TRUE,"GENERAL"}</definedName>
    <definedName name="__u6" localSheetId="7" hidden="1">{"TAB1",#N/A,TRUE,"GENERAL";"TAB2",#N/A,TRUE,"GENERAL";"TAB3",#N/A,TRUE,"GENERAL";"TAB4",#N/A,TRUE,"GENERAL";"TAB5",#N/A,TRUE,"GENERAL"}</definedName>
    <definedName name="__u6" localSheetId="8" hidden="1">{"TAB1",#N/A,TRUE,"GENERAL";"TAB2",#N/A,TRUE,"GENERAL";"TAB3",#N/A,TRUE,"GENERAL";"TAB4",#N/A,TRUE,"GENERAL";"TAB5",#N/A,TRUE,"GENERAL"}</definedName>
    <definedName name="__u6" localSheetId="31" hidden="1">{"TAB1",#N/A,TRUE,"GENERAL";"TAB2",#N/A,TRUE,"GENERAL";"TAB3",#N/A,TRUE,"GENERAL";"TAB4",#N/A,TRUE,"GENERAL";"TAB5",#N/A,TRUE,"GENERAL"}</definedName>
    <definedName name="__u6" localSheetId="30" hidden="1">{"TAB1",#N/A,TRUE,"GENERAL";"TAB2",#N/A,TRUE,"GENERAL";"TAB3",#N/A,TRUE,"GENERAL";"TAB4",#N/A,TRUE,"GENERAL";"TAB5",#N/A,TRUE,"GENERAL"}</definedName>
    <definedName name="__u6" localSheetId="15" hidden="1">{"TAB1",#N/A,TRUE,"GENERAL";"TAB2",#N/A,TRUE,"GENERAL";"TAB3",#N/A,TRUE,"GENERAL";"TAB4",#N/A,TRUE,"GENERAL";"TAB5",#N/A,TRUE,"GENERAL"}</definedName>
    <definedName name="__u6" hidden="1">{"TAB1",#N/A,TRUE,"GENERAL";"TAB2",#N/A,TRUE,"GENERAL";"TAB3",#N/A,TRUE,"GENERAL";"TAB4",#N/A,TRUE,"GENERAL";"TAB5",#N/A,TRUE,"GENERAL"}</definedName>
    <definedName name="__u7" localSheetId="32" hidden="1">{"via1",#N/A,TRUE,"general";"via2",#N/A,TRUE,"general";"via3",#N/A,TRUE,"general"}</definedName>
    <definedName name="__u7" localSheetId="3" hidden="1">{"via1",#N/A,TRUE,"general";"via2",#N/A,TRUE,"general";"via3",#N/A,TRUE,"general"}</definedName>
    <definedName name="__u7" localSheetId="26" hidden="1">{"via1",#N/A,TRUE,"general";"via2",#N/A,TRUE,"general";"via3",#N/A,TRUE,"general"}</definedName>
    <definedName name="__u7" localSheetId="24" hidden="1">{"via1",#N/A,TRUE,"general";"via2",#N/A,TRUE,"general";"via3",#N/A,TRUE,"general"}</definedName>
    <definedName name="__u7" localSheetId="10" hidden="1">{"via1",#N/A,TRUE,"general";"via2",#N/A,TRUE,"general";"via3",#N/A,TRUE,"general"}</definedName>
    <definedName name="__u7" localSheetId="4" hidden="1">{"via1",#N/A,TRUE,"general";"via2",#N/A,TRUE,"general";"via3",#N/A,TRUE,"general"}</definedName>
    <definedName name="__u7" localSheetId="38" hidden="1">{"via1",#N/A,TRUE,"general";"via2",#N/A,TRUE,"general";"via3",#N/A,TRUE,"general"}</definedName>
    <definedName name="__u7" localSheetId="37" hidden="1">{"via1",#N/A,TRUE,"general";"via2",#N/A,TRUE,"general";"via3",#N/A,TRUE,"general"}</definedName>
    <definedName name="__u7" localSheetId="23" hidden="1">{"via1",#N/A,TRUE,"general";"via2",#N/A,TRUE,"general";"via3",#N/A,TRUE,"general"}</definedName>
    <definedName name="__u7" localSheetId="16" hidden="1">{"via1",#N/A,TRUE,"general";"via2",#N/A,TRUE,"general";"via3",#N/A,TRUE,"general"}</definedName>
    <definedName name="__u7" localSheetId="27" hidden="1">{"via1",#N/A,TRUE,"general";"via2",#N/A,TRUE,"general";"via3",#N/A,TRUE,"general"}</definedName>
    <definedName name="__u7" localSheetId="18" hidden="1">{"via1",#N/A,TRUE,"general";"via2",#N/A,TRUE,"general";"via3",#N/A,TRUE,"general"}</definedName>
    <definedName name="__u7" localSheetId="17" hidden="1">{"via1",#N/A,TRUE,"general";"via2",#N/A,TRUE,"general";"via3",#N/A,TRUE,"general"}</definedName>
    <definedName name="__u7" localSheetId="25" hidden="1">{"via1",#N/A,TRUE,"general";"via2",#N/A,TRUE,"general";"via3",#N/A,TRUE,"general"}</definedName>
    <definedName name="__u7" localSheetId="49" hidden="1">{"via1",#N/A,TRUE,"general";"via2",#N/A,TRUE,"general";"via3",#N/A,TRUE,"general"}</definedName>
    <definedName name="__u7" localSheetId="34" hidden="1">{"via1",#N/A,TRUE,"general";"via2",#N/A,TRUE,"general";"via3",#N/A,TRUE,"general"}</definedName>
    <definedName name="__u7" localSheetId="12" hidden="1">{"via1",#N/A,TRUE,"general";"via2",#N/A,TRUE,"general";"via3",#N/A,TRUE,"general"}</definedName>
    <definedName name="__u7" localSheetId="13" hidden="1">{"via1",#N/A,TRUE,"general";"via2",#N/A,TRUE,"general";"via3",#N/A,TRUE,"general"}</definedName>
    <definedName name="__u7" localSheetId="14" hidden="1">{"via1",#N/A,TRUE,"general";"via2",#N/A,TRUE,"general";"via3",#N/A,TRUE,"general"}</definedName>
    <definedName name="__u7" localSheetId="5" hidden="1">{"via1",#N/A,TRUE,"general";"via2",#N/A,TRUE,"general";"via3",#N/A,TRUE,"general"}</definedName>
    <definedName name="__u7" localSheetId="6" hidden="1">{"via1",#N/A,TRUE,"general";"via2",#N/A,TRUE,"general";"via3",#N/A,TRUE,"general"}</definedName>
    <definedName name="__u7" localSheetId="7" hidden="1">{"via1",#N/A,TRUE,"general";"via2",#N/A,TRUE,"general";"via3",#N/A,TRUE,"general"}</definedName>
    <definedName name="__u7" localSheetId="8" hidden="1">{"via1",#N/A,TRUE,"general";"via2",#N/A,TRUE,"general";"via3",#N/A,TRUE,"general"}</definedName>
    <definedName name="__u7" localSheetId="31" hidden="1">{"via1",#N/A,TRUE,"general";"via2",#N/A,TRUE,"general";"via3",#N/A,TRUE,"general"}</definedName>
    <definedName name="__u7" localSheetId="30" hidden="1">{"via1",#N/A,TRUE,"general";"via2",#N/A,TRUE,"general";"via3",#N/A,TRUE,"general"}</definedName>
    <definedName name="__u7" localSheetId="15" hidden="1">{"via1",#N/A,TRUE,"general";"via2",#N/A,TRUE,"general";"via3",#N/A,TRUE,"general"}</definedName>
    <definedName name="__u7" hidden="1">{"via1",#N/A,TRUE,"general";"via2",#N/A,TRUE,"general";"via3",#N/A,TRUE,"general"}</definedName>
    <definedName name="__u8" localSheetId="32" hidden="1">{"TAB1",#N/A,TRUE,"GENERAL";"TAB2",#N/A,TRUE,"GENERAL";"TAB3",#N/A,TRUE,"GENERAL";"TAB4",#N/A,TRUE,"GENERAL";"TAB5",#N/A,TRUE,"GENERAL"}</definedName>
    <definedName name="__u8" localSheetId="3" hidden="1">{"TAB1",#N/A,TRUE,"GENERAL";"TAB2",#N/A,TRUE,"GENERAL";"TAB3",#N/A,TRUE,"GENERAL";"TAB4",#N/A,TRUE,"GENERAL";"TAB5",#N/A,TRUE,"GENERAL"}</definedName>
    <definedName name="__u8" localSheetId="26" hidden="1">{"TAB1",#N/A,TRUE,"GENERAL";"TAB2",#N/A,TRUE,"GENERAL";"TAB3",#N/A,TRUE,"GENERAL";"TAB4",#N/A,TRUE,"GENERAL";"TAB5",#N/A,TRUE,"GENERAL"}</definedName>
    <definedName name="__u8" localSheetId="24" hidden="1">{"TAB1",#N/A,TRUE,"GENERAL";"TAB2",#N/A,TRUE,"GENERAL";"TAB3",#N/A,TRUE,"GENERAL";"TAB4",#N/A,TRUE,"GENERAL";"TAB5",#N/A,TRUE,"GENERAL"}</definedName>
    <definedName name="__u8" localSheetId="10" hidden="1">{"TAB1",#N/A,TRUE,"GENERAL";"TAB2",#N/A,TRUE,"GENERAL";"TAB3",#N/A,TRUE,"GENERAL";"TAB4",#N/A,TRUE,"GENERAL";"TAB5",#N/A,TRUE,"GENERAL"}</definedName>
    <definedName name="__u8" localSheetId="4" hidden="1">{"TAB1",#N/A,TRUE,"GENERAL";"TAB2",#N/A,TRUE,"GENERAL";"TAB3",#N/A,TRUE,"GENERAL";"TAB4",#N/A,TRUE,"GENERAL";"TAB5",#N/A,TRUE,"GENERAL"}</definedName>
    <definedName name="__u8" localSheetId="38" hidden="1">{"TAB1",#N/A,TRUE,"GENERAL";"TAB2",#N/A,TRUE,"GENERAL";"TAB3",#N/A,TRUE,"GENERAL";"TAB4",#N/A,TRUE,"GENERAL";"TAB5",#N/A,TRUE,"GENERAL"}</definedName>
    <definedName name="__u8" localSheetId="37" hidden="1">{"TAB1",#N/A,TRUE,"GENERAL";"TAB2",#N/A,TRUE,"GENERAL";"TAB3",#N/A,TRUE,"GENERAL";"TAB4",#N/A,TRUE,"GENERAL";"TAB5",#N/A,TRUE,"GENERAL"}</definedName>
    <definedName name="__u8" localSheetId="23" hidden="1">{"TAB1",#N/A,TRUE,"GENERAL";"TAB2",#N/A,TRUE,"GENERAL";"TAB3",#N/A,TRUE,"GENERAL";"TAB4",#N/A,TRUE,"GENERAL";"TAB5",#N/A,TRUE,"GENERAL"}</definedName>
    <definedName name="__u8" localSheetId="16" hidden="1">{"TAB1",#N/A,TRUE,"GENERAL";"TAB2",#N/A,TRUE,"GENERAL";"TAB3",#N/A,TRUE,"GENERAL";"TAB4",#N/A,TRUE,"GENERAL";"TAB5",#N/A,TRUE,"GENERAL"}</definedName>
    <definedName name="__u8" localSheetId="27" hidden="1">{"TAB1",#N/A,TRUE,"GENERAL";"TAB2",#N/A,TRUE,"GENERAL";"TAB3",#N/A,TRUE,"GENERAL";"TAB4",#N/A,TRUE,"GENERAL";"TAB5",#N/A,TRUE,"GENERAL"}</definedName>
    <definedName name="__u8" localSheetId="18" hidden="1">{"TAB1",#N/A,TRUE,"GENERAL";"TAB2",#N/A,TRUE,"GENERAL";"TAB3",#N/A,TRUE,"GENERAL";"TAB4",#N/A,TRUE,"GENERAL";"TAB5",#N/A,TRUE,"GENERAL"}</definedName>
    <definedName name="__u8" localSheetId="17" hidden="1">{"TAB1",#N/A,TRUE,"GENERAL";"TAB2",#N/A,TRUE,"GENERAL";"TAB3",#N/A,TRUE,"GENERAL";"TAB4",#N/A,TRUE,"GENERAL";"TAB5",#N/A,TRUE,"GENERAL"}</definedName>
    <definedName name="__u8" localSheetId="25" hidden="1">{"TAB1",#N/A,TRUE,"GENERAL";"TAB2",#N/A,TRUE,"GENERAL";"TAB3",#N/A,TRUE,"GENERAL";"TAB4",#N/A,TRUE,"GENERAL";"TAB5",#N/A,TRUE,"GENERAL"}</definedName>
    <definedName name="__u8" localSheetId="49" hidden="1">{"TAB1",#N/A,TRUE,"GENERAL";"TAB2",#N/A,TRUE,"GENERAL";"TAB3",#N/A,TRUE,"GENERAL";"TAB4",#N/A,TRUE,"GENERAL";"TAB5",#N/A,TRUE,"GENERAL"}</definedName>
    <definedName name="__u8" localSheetId="34" hidden="1">{"TAB1",#N/A,TRUE,"GENERAL";"TAB2",#N/A,TRUE,"GENERAL";"TAB3",#N/A,TRUE,"GENERAL";"TAB4",#N/A,TRUE,"GENERAL";"TAB5",#N/A,TRUE,"GENERAL"}</definedName>
    <definedName name="__u8" localSheetId="12" hidden="1">{"TAB1",#N/A,TRUE,"GENERAL";"TAB2",#N/A,TRUE,"GENERAL";"TAB3",#N/A,TRUE,"GENERAL";"TAB4",#N/A,TRUE,"GENERAL";"TAB5",#N/A,TRUE,"GENERAL"}</definedName>
    <definedName name="__u8" localSheetId="13" hidden="1">{"TAB1",#N/A,TRUE,"GENERAL";"TAB2",#N/A,TRUE,"GENERAL";"TAB3",#N/A,TRUE,"GENERAL";"TAB4",#N/A,TRUE,"GENERAL";"TAB5",#N/A,TRUE,"GENERAL"}</definedName>
    <definedName name="__u8" localSheetId="14" hidden="1">{"TAB1",#N/A,TRUE,"GENERAL";"TAB2",#N/A,TRUE,"GENERAL";"TAB3",#N/A,TRUE,"GENERAL";"TAB4",#N/A,TRUE,"GENERAL";"TAB5",#N/A,TRUE,"GENERAL"}</definedName>
    <definedName name="__u8" localSheetId="5" hidden="1">{"TAB1",#N/A,TRUE,"GENERAL";"TAB2",#N/A,TRUE,"GENERAL";"TAB3",#N/A,TRUE,"GENERAL";"TAB4",#N/A,TRUE,"GENERAL";"TAB5",#N/A,TRUE,"GENERAL"}</definedName>
    <definedName name="__u8" localSheetId="6" hidden="1">{"TAB1",#N/A,TRUE,"GENERAL";"TAB2",#N/A,TRUE,"GENERAL";"TAB3",#N/A,TRUE,"GENERAL";"TAB4",#N/A,TRUE,"GENERAL";"TAB5",#N/A,TRUE,"GENERAL"}</definedName>
    <definedName name="__u8" localSheetId="7" hidden="1">{"TAB1",#N/A,TRUE,"GENERAL";"TAB2",#N/A,TRUE,"GENERAL";"TAB3",#N/A,TRUE,"GENERAL";"TAB4",#N/A,TRUE,"GENERAL";"TAB5",#N/A,TRUE,"GENERAL"}</definedName>
    <definedName name="__u8" localSheetId="8" hidden="1">{"TAB1",#N/A,TRUE,"GENERAL";"TAB2",#N/A,TRUE,"GENERAL";"TAB3",#N/A,TRUE,"GENERAL";"TAB4",#N/A,TRUE,"GENERAL";"TAB5",#N/A,TRUE,"GENERAL"}</definedName>
    <definedName name="__u8" localSheetId="31" hidden="1">{"TAB1",#N/A,TRUE,"GENERAL";"TAB2",#N/A,TRUE,"GENERAL";"TAB3",#N/A,TRUE,"GENERAL";"TAB4",#N/A,TRUE,"GENERAL";"TAB5",#N/A,TRUE,"GENERAL"}</definedName>
    <definedName name="__u8" localSheetId="30" hidden="1">{"TAB1",#N/A,TRUE,"GENERAL";"TAB2",#N/A,TRUE,"GENERAL";"TAB3",#N/A,TRUE,"GENERAL";"TAB4",#N/A,TRUE,"GENERAL";"TAB5",#N/A,TRUE,"GENERAL"}</definedName>
    <definedName name="__u8" localSheetId="15" hidden="1">{"TAB1",#N/A,TRUE,"GENERAL";"TAB2",#N/A,TRUE,"GENERAL";"TAB3",#N/A,TRUE,"GENERAL";"TAB4",#N/A,TRUE,"GENERAL";"TAB5",#N/A,TRUE,"GENERAL"}</definedName>
    <definedName name="__u8" hidden="1">{"TAB1",#N/A,TRUE,"GENERAL";"TAB2",#N/A,TRUE,"GENERAL";"TAB3",#N/A,TRUE,"GENERAL";"TAB4",#N/A,TRUE,"GENERAL";"TAB5",#N/A,TRUE,"GENERAL"}</definedName>
    <definedName name="__u9" localSheetId="32" hidden="1">{"TAB1",#N/A,TRUE,"GENERAL";"TAB2",#N/A,TRUE,"GENERAL";"TAB3",#N/A,TRUE,"GENERAL";"TAB4",#N/A,TRUE,"GENERAL";"TAB5",#N/A,TRUE,"GENERAL"}</definedName>
    <definedName name="__u9" localSheetId="3" hidden="1">{"TAB1",#N/A,TRUE,"GENERAL";"TAB2",#N/A,TRUE,"GENERAL";"TAB3",#N/A,TRUE,"GENERAL";"TAB4",#N/A,TRUE,"GENERAL";"TAB5",#N/A,TRUE,"GENERAL"}</definedName>
    <definedName name="__u9" localSheetId="26" hidden="1">{"TAB1",#N/A,TRUE,"GENERAL";"TAB2",#N/A,TRUE,"GENERAL";"TAB3",#N/A,TRUE,"GENERAL";"TAB4",#N/A,TRUE,"GENERAL";"TAB5",#N/A,TRUE,"GENERAL"}</definedName>
    <definedName name="__u9" localSheetId="24" hidden="1">{"TAB1",#N/A,TRUE,"GENERAL";"TAB2",#N/A,TRUE,"GENERAL";"TAB3",#N/A,TRUE,"GENERAL";"TAB4",#N/A,TRUE,"GENERAL";"TAB5",#N/A,TRUE,"GENERAL"}</definedName>
    <definedName name="__u9" localSheetId="10" hidden="1">{"TAB1",#N/A,TRUE,"GENERAL";"TAB2",#N/A,TRUE,"GENERAL";"TAB3",#N/A,TRUE,"GENERAL";"TAB4",#N/A,TRUE,"GENERAL";"TAB5",#N/A,TRUE,"GENERAL"}</definedName>
    <definedName name="__u9" localSheetId="4" hidden="1">{"TAB1",#N/A,TRUE,"GENERAL";"TAB2",#N/A,TRUE,"GENERAL";"TAB3",#N/A,TRUE,"GENERAL";"TAB4",#N/A,TRUE,"GENERAL";"TAB5",#N/A,TRUE,"GENERAL"}</definedName>
    <definedName name="__u9" localSheetId="38" hidden="1">{"TAB1",#N/A,TRUE,"GENERAL";"TAB2",#N/A,TRUE,"GENERAL";"TAB3",#N/A,TRUE,"GENERAL";"TAB4",#N/A,TRUE,"GENERAL";"TAB5",#N/A,TRUE,"GENERAL"}</definedName>
    <definedName name="__u9" localSheetId="37" hidden="1">{"TAB1",#N/A,TRUE,"GENERAL";"TAB2",#N/A,TRUE,"GENERAL";"TAB3",#N/A,TRUE,"GENERAL";"TAB4",#N/A,TRUE,"GENERAL";"TAB5",#N/A,TRUE,"GENERAL"}</definedName>
    <definedName name="__u9" localSheetId="23" hidden="1">{"TAB1",#N/A,TRUE,"GENERAL";"TAB2",#N/A,TRUE,"GENERAL";"TAB3",#N/A,TRUE,"GENERAL";"TAB4",#N/A,TRUE,"GENERAL";"TAB5",#N/A,TRUE,"GENERAL"}</definedName>
    <definedName name="__u9" localSheetId="16" hidden="1">{"TAB1",#N/A,TRUE,"GENERAL";"TAB2",#N/A,TRUE,"GENERAL";"TAB3",#N/A,TRUE,"GENERAL";"TAB4",#N/A,TRUE,"GENERAL";"TAB5",#N/A,TRUE,"GENERAL"}</definedName>
    <definedName name="__u9" localSheetId="27" hidden="1">{"TAB1",#N/A,TRUE,"GENERAL";"TAB2",#N/A,TRUE,"GENERAL";"TAB3",#N/A,TRUE,"GENERAL";"TAB4",#N/A,TRUE,"GENERAL";"TAB5",#N/A,TRUE,"GENERAL"}</definedName>
    <definedName name="__u9" localSheetId="18" hidden="1">{"TAB1",#N/A,TRUE,"GENERAL";"TAB2",#N/A,TRUE,"GENERAL";"TAB3",#N/A,TRUE,"GENERAL";"TAB4",#N/A,TRUE,"GENERAL";"TAB5",#N/A,TRUE,"GENERAL"}</definedName>
    <definedName name="__u9" localSheetId="17" hidden="1">{"TAB1",#N/A,TRUE,"GENERAL";"TAB2",#N/A,TRUE,"GENERAL";"TAB3",#N/A,TRUE,"GENERAL";"TAB4",#N/A,TRUE,"GENERAL";"TAB5",#N/A,TRUE,"GENERAL"}</definedName>
    <definedName name="__u9" localSheetId="25" hidden="1">{"TAB1",#N/A,TRUE,"GENERAL";"TAB2",#N/A,TRUE,"GENERAL";"TAB3",#N/A,TRUE,"GENERAL";"TAB4",#N/A,TRUE,"GENERAL";"TAB5",#N/A,TRUE,"GENERAL"}</definedName>
    <definedName name="__u9" localSheetId="49" hidden="1">{"TAB1",#N/A,TRUE,"GENERAL";"TAB2",#N/A,TRUE,"GENERAL";"TAB3",#N/A,TRUE,"GENERAL";"TAB4",#N/A,TRUE,"GENERAL";"TAB5",#N/A,TRUE,"GENERAL"}</definedName>
    <definedName name="__u9" localSheetId="34" hidden="1">{"TAB1",#N/A,TRUE,"GENERAL";"TAB2",#N/A,TRUE,"GENERAL";"TAB3",#N/A,TRUE,"GENERAL";"TAB4",#N/A,TRUE,"GENERAL";"TAB5",#N/A,TRUE,"GENERAL"}</definedName>
    <definedName name="__u9" localSheetId="12" hidden="1">{"TAB1",#N/A,TRUE,"GENERAL";"TAB2",#N/A,TRUE,"GENERAL";"TAB3",#N/A,TRUE,"GENERAL";"TAB4",#N/A,TRUE,"GENERAL";"TAB5",#N/A,TRUE,"GENERAL"}</definedName>
    <definedName name="__u9" localSheetId="13" hidden="1">{"TAB1",#N/A,TRUE,"GENERAL";"TAB2",#N/A,TRUE,"GENERAL";"TAB3",#N/A,TRUE,"GENERAL";"TAB4",#N/A,TRUE,"GENERAL";"TAB5",#N/A,TRUE,"GENERAL"}</definedName>
    <definedName name="__u9" localSheetId="14" hidden="1">{"TAB1",#N/A,TRUE,"GENERAL";"TAB2",#N/A,TRUE,"GENERAL";"TAB3",#N/A,TRUE,"GENERAL";"TAB4",#N/A,TRUE,"GENERAL";"TAB5",#N/A,TRUE,"GENERAL"}</definedName>
    <definedName name="__u9" localSheetId="5" hidden="1">{"TAB1",#N/A,TRUE,"GENERAL";"TAB2",#N/A,TRUE,"GENERAL";"TAB3",#N/A,TRUE,"GENERAL";"TAB4",#N/A,TRUE,"GENERAL";"TAB5",#N/A,TRUE,"GENERAL"}</definedName>
    <definedName name="__u9" localSheetId="6" hidden="1">{"TAB1",#N/A,TRUE,"GENERAL";"TAB2",#N/A,TRUE,"GENERAL";"TAB3",#N/A,TRUE,"GENERAL";"TAB4",#N/A,TRUE,"GENERAL";"TAB5",#N/A,TRUE,"GENERAL"}</definedName>
    <definedName name="__u9" localSheetId="7" hidden="1">{"TAB1",#N/A,TRUE,"GENERAL";"TAB2",#N/A,TRUE,"GENERAL";"TAB3",#N/A,TRUE,"GENERAL";"TAB4",#N/A,TRUE,"GENERAL";"TAB5",#N/A,TRUE,"GENERAL"}</definedName>
    <definedName name="__u9" localSheetId="8" hidden="1">{"TAB1",#N/A,TRUE,"GENERAL";"TAB2",#N/A,TRUE,"GENERAL";"TAB3",#N/A,TRUE,"GENERAL";"TAB4",#N/A,TRUE,"GENERAL";"TAB5",#N/A,TRUE,"GENERAL"}</definedName>
    <definedName name="__u9" localSheetId="31" hidden="1">{"TAB1",#N/A,TRUE,"GENERAL";"TAB2",#N/A,TRUE,"GENERAL";"TAB3",#N/A,TRUE,"GENERAL";"TAB4",#N/A,TRUE,"GENERAL";"TAB5",#N/A,TRUE,"GENERAL"}</definedName>
    <definedName name="__u9" localSheetId="30" hidden="1">{"TAB1",#N/A,TRUE,"GENERAL";"TAB2",#N/A,TRUE,"GENERAL";"TAB3",#N/A,TRUE,"GENERAL";"TAB4",#N/A,TRUE,"GENERAL";"TAB5",#N/A,TRUE,"GENERAL"}</definedName>
    <definedName name="__u9" localSheetId="15" hidden="1">{"TAB1",#N/A,TRUE,"GENERAL";"TAB2",#N/A,TRUE,"GENERAL";"TAB3",#N/A,TRUE,"GENERAL";"TAB4",#N/A,TRUE,"GENERAL";"TAB5",#N/A,TRUE,"GENERAL"}</definedName>
    <definedName name="__u9" hidden="1">{"TAB1",#N/A,TRUE,"GENERAL";"TAB2",#N/A,TRUE,"GENERAL";"TAB3",#N/A,TRUE,"GENERAL";"TAB4",#N/A,TRUE,"GENERAL";"TAB5",#N/A,TRUE,"GENERAL"}</definedName>
    <definedName name="__ur7" localSheetId="32" hidden="1">{"TAB1",#N/A,TRUE,"GENERAL";"TAB2",#N/A,TRUE,"GENERAL";"TAB3",#N/A,TRUE,"GENERAL";"TAB4",#N/A,TRUE,"GENERAL";"TAB5",#N/A,TRUE,"GENERAL"}</definedName>
    <definedName name="__ur7" localSheetId="3" hidden="1">{"TAB1",#N/A,TRUE,"GENERAL";"TAB2",#N/A,TRUE,"GENERAL";"TAB3",#N/A,TRUE,"GENERAL";"TAB4",#N/A,TRUE,"GENERAL";"TAB5",#N/A,TRUE,"GENERAL"}</definedName>
    <definedName name="__ur7" localSheetId="26" hidden="1">{"TAB1",#N/A,TRUE,"GENERAL";"TAB2",#N/A,TRUE,"GENERAL";"TAB3",#N/A,TRUE,"GENERAL";"TAB4",#N/A,TRUE,"GENERAL";"TAB5",#N/A,TRUE,"GENERAL"}</definedName>
    <definedName name="__ur7" localSheetId="24" hidden="1">{"TAB1",#N/A,TRUE,"GENERAL";"TAB2",#N/A,TRUE,"GENERAL";"TAB3",#N/A,TRUE,"GENERAL";"TAB4",#N/A,TRUE,"GENERAL";"TAB5",#N/A,TRUE,"GENERAL"}</definedName>
    <definedName name="__ur7" localSheetId="10" hidden="1">{"TAB1",#N/A,TRUE,"GENERAL";"TAB2",#N/A,TRUE,"GENERAL";"TAB3",#N/A,TRUE,"GENERAL";"TAB4",#N/A,TRUE,"GENERAL";"TAB5",#N/A,TRUE,"GENERAL"}</definedName>
    <definedName name="__ur7" localSheetId="4" hidden="1">{"TAB1",#N/A,TRUE,"GENERAL";"TAB2",#N/A,TRUE,"GENERAL";"TAB3",#N/A,TRUE,"GENERAL";"TAB4",#N/A,TRUE,"GENERAL";"TAB5",#N/A,TRUE,"GENERAL"}</definedName>
    <definedName name="__ur7" localSheetId="38" hidden="1">{"TAB1",#N/A,TRUE,"GENERAL";"TAB2",#N/A,TRUE,"GENERAL";"TAB3",#N/A,TRUE,"GENERAL";"TAB4",#N/A,TRUE,"GENERAL";"TAB5",#N/A,TRUE,"GENERAL"}</definedName>
    <definedName name="__ur7" localSheetId="37" hidden="1">{"TAB1",#N/A,TRUE,"GENERAL";"TAB2",#N/A,TRUE,"GENERAL";"TAB3",#N/A,TRUE,"GENERAL";"TAB4",#N/A,TRUE,"GENERAL";"TAB5",#N/A,TRUE,"GENERAL"}</definedName>
    <definedName name="__ur7" localSheetId="23" hidden="1">{"TAB1",#N/A,TRUE,"GENERAL";"TAB2",#N/A,TRUE,"GENERAL";"TAB3",#N/A,TRUE,"GENERAL";"TAB4",#N/A,TRUE,"GENERAL";"TAB5",#N/A,TRUE,"GENERAL"}</definedName>
    <definedName name="__ur7" localSheetId="16" hidden="1">{"TAB1",#N/A,TRUE,"GENERAL";"TAB2",#N/A,TRUE,"GENERAL";"TAB3",#N/A,TRUE,"GENERAL";"TAB4",#N/A,TRUE,"GENERAL";"TAB5",#N/A,TRUE,"GENERAL"}</definedName>
    <definedName name="__ur7" localSheetId="27" hidden="1">{"TAB1",#N/A,TRUE,"GENERAL";"TAB2",#N/A,TRUE,"GENERAL";"TAB3",#N/A,TRUE,"GENERAL";"TAB4",#N/A,TRUE,"GENERAL";"TAB5",#N/A,TRUE,"GENERAL"}</definedName>
    <definedName name="__ur7" localSheetId="18" hidden="1">{"TAB1",#N/A,TRUE,"GENERAL";"TAB2",#N/A,TRUE,"GENERAL";"TAB3",#N/A,TRUE,"GENERAL";"TAB4",#N/A,TRUE,"GENERAL";"TAB5",#N/A,TRUE,"GENERAL"}</definedName>
    <definedName name="__ur7" localSheetId="17" hidden="1">{"TAB1",#N/A,TRUE,"GENERAL";"TAB2",#N/A,TRUE,"GENERAL";"TAB3",#N/A,TRUE,"GENERAL";"TAB4",#N/A,TRUE,"GENERAL";"TAB5",#N/A,TRUE,"GENERAL"}</definedName>
    <definedName name="__ur7" localSheetId="25" hidden="1">{"TAB1",#N/A,TRUE,"GENERAL";"TAB2",#N/A,TRUE,"GENERAL";"TAB3",#N/A,TRUE,"GENERAL";"TAB4",#N/A,TRUE,"GENERAL";"TAB5",#N/A,TRUE,"GENERAL"}</definedName>
    <definedName name="__ur7" localSheetId="49" hidden="1">{"TAB1",#N/A,TRUE,"GENERAL";"TAB2",#N/A,TRUE,"GENERAL";"TAB3",#N/A,TRUE,"GENERAL";"TAB4",#N/A,TRUE,"GENERAL";"TAB5",#N/A,TRUE,"GENERAL"}</definedName>
    <definedName name="__ur7" localSheetId="34" hidden="1">{"TAB1",#N/A,TRUE,"GENERAL";"TAB2",#N/A,TRUE,"GENERAL";"TAB3",#N/A,TRUE,"GENERAL";"TAB4",#N/A,TRUE,"GENERAL";"TAB5",#N/A,TRUE,"GENERAL"}</definedName>
    <definedName name="__ur7" localSheetId="12" hidden="1">{"TAB1",#N/A,TRUE,"GENERAL";"TAB2",#N/A,TRUE,"GENERAL";"TAB3",#N/A,TRUE,"GENERAL";"TAB4",#N/A,TRUE,"GENERAL";"TAB5",#N/A,TRUE,"GENERAL"}</definedName>
    <definedName name="__ur7" localSheetId="13" hidden="1">{"TAB1",#N/A,TRUE,"GENERAL";"TAB2",#N/A,TRUE,"GENERAL";"TAB3",#N/A,TRUE,"GENERAL";"TAB4",#N/A,TRUE,"GENERAL";"TAB5",#N/A,TRUE,"GENERAL"}</definedName>
    <definedName name="__ur7" localSheetId="14" hidden="1">{"TAB1",#N/A,TRUE,"GENERAL";"TAB2",#N/A,TRUE,"GENERAL";"TAB3",#N/A,TRUE,"GENERAL";"TAB4",#N/A,TRUE,"GENERAL";"TAB5",#N/A,TRUE,"GENERAL"}</definedName>
    <definedName name="__ur7" localSheetId="5" hidden="1">{"TAB1",#N/A,TRUE,"GENERAL";"TAB2",#N/A,TRUE,"GENERAL";"TAB3",#N/A,TRUE,"GENERAL";"TAB4",#N/A,TRUE,"GENERAL";"TAB5",#N/A,TRUE,"GENERAL"}</definedName>
    <definedName name="__ur7" localSheetId="6" hidden="1">{"TAB1",#N/A,TRUE,"GENERAL";"TAB2",#N/A,TRUE,"GENERAL";"TAB3",#N/A,TRUE,"GENERAL";"TAB4",#N/A,TRUE,"GENERAL";"TAB5",#N/A,TRUE,"GENERAL"}</definedName>
    <definedName name="__ur7" localSheetId="7" hidden="1">{"TAB1",#N/A,TRUE,"GENERAL";"TAB2",#N/A,TRUE,"GENERAL";"TAB3",#N/A,TRUE,"GENERAL";"TAB4",#N/A,TRUE,"GENERAL";"TAB5",#N/A,TRUE,"GENERAL"}</definedName>
    <definedName name="__ur7" localSheetId="8" hidden="1">{"TAB1",#N/A,TRUE,"GENERAL";"TAB2",#N/A,TRUE,"GENERAL";"TAB3",#N/A,TRUE,"GENERAL";"TAB4",#N/A,TRUE,"GENERAL";"TAB5",#N/A,TRUE,"GENERAL"}</definedName>
    <definedName name="__ur7" localSheetId="31" hidden="1">{"TAB1",#N/A,TRUE,"GENERAL";"TAB2",#N/A,TRUE,"GENERAL";"TAB3",#N/A,TRUE,"GENERAL";"TAB4",#N/A,TRUE,"GENERAL";"TAB5",#N/A,TRUE,"GENERAL"}</definedName>
    <definedName name="__ur7" localSheetId="30" hidden="1">{"TAB1",#N/A,TRUE,"GENERAL";"TAB2",#N/A,TRUE,"GENERAL";"TAB3",#N/A,TRUE,"GENERAL";"TAB4",#N/A,TRUE,"GENERAL";"TAB5",#N/A,TRUE,"GENERAL"}</definedName>
    <definedName name="__ur7" localSheetId="15" hidden="1">{"TAB1",#N/A,TRUE,"GENERAL";"TAB2",#N/A,TRUE,"GENERAL";"TAB3",#N/A,TRUE,"GENERAL";"TAB4",#N/A,TRUE,"GENERAL";"TAB5",#N/A,TRUE,"GENERAL"}</definedName>
    <definedName name="__ur7" hidden="1">{"TAB1",#N/A,TRUE,"GENERAL";"TAB2",#N/A,TRUE,"GENERAL";"TAB3",#N/A,TRUE,"GENERAL";"TAB4",#N/A,TRUE,"GENERAL";"TAB5",#N/A,TRUE,"GENERAL"}</definedName>
    <definedName name="__v2" localSheetId="32" hidden="1">{"via1",#N/A,TRUE,"general";"via2",#N/A,TRUE,"general";"via3",#N/A,TRUE,"general"}</definedName>
    <definedName name="__v2" localSheetId="3" hidden="1">{"via1",#N/A,TRUE,"general";"via2",#N/A,TRUE,"general";"via3",#N/A,TRUE,"general"}</definedName>
    <definedName name="__v2" localSheetId="26" hidden="1">{"via1",#N/A,TRUE,"general";"via2",#N/A,TRUE,"general";"via3",#N/A,TRUE,"general"}</definedName>
    <definedName name="__v2" localSheetId="24" hidden="1">{"via1",#N/A,TRUE,"general";"via2",#N/A,TRUE,"general";"via3",#N/A,TRUE,"general"}</definedName>
    <definedName name="__v2" localSheetId="10" hidden="1">{"via1",#N/A,TRUE,"general";"via2",#N/A,TRUE,"general";"via3",#N/A,TRUE,"general"}</definedName>
    <definedName name="__v2" localSheetId="4" hidden="1">{"via1",#N/A,TRUE,"general";"via2",#N/A,TRUE,"general";"via3",#N/A,TRUE,"general"}</definedName>
    <definedName name="__v2" localSheetId="38" hidden="1">{"via1",#N/A,TRUE,"general";"via2",#N/A,TRUE,"general";"via3",#N/A,TRUE,"general"}</definedName>
    <definedName name="__v2" localSheetId="37" hidden="1">{"via1",#N/A,TRUE,"general";"via2",#N/A,TRUE,"general";"via3",#N/A,TRUE,"general"}</definedName>
    <definedName name="__v2" localSheetId="23" hidden="1">{"via1",#N/A,TRUE,"general";"via2",#N/A,TRUE,"general";"via3",#N/A,TRUE,"general"}</definedName>
    <definedName name="__v2" localSheetId="16" hidden="1">{"via1",#N/A,TRUE,"general";"via2",#N/A,TRUE,"general";"via3",#N/A,TRUE,"general"}</definedName>
    <definedName name="__v2" localSheetId="27" hidden="1">{"via1",#N/A,TRUE,"general";"via2",#N/A,TRUE,"general";"via3",#N/A,TRUE,"general"}</definedName>
    <definedName name="__v2" localSheetId="18" hidden="1">{"via1",#N/A,TRUE,"general";"via2",#N/A,TRUE,"general";"via3",#N/A,TRUE,"general"}</definedName>
    <definedName name="__v2" localSheetId="17" hidden="1">{"via1",#N/A,TRUE,"general";"via2",#N/A,TRUE,"general";"via3",#N/A,TRUE,"general"}</definedName>
    <definedName name="__v2" localSheetId="25" hidden="1">{"via1",#N/A,TRUE,"general";"via2",#N/A,TRUE,"general";"via3",#N/A,TRUE,"general"}</definedName>
    <definedName name="__v2" localSheetId="49" hidden="1">{"via1",#N/A,TRUE,"general";"via2",#N/A,TRUE,"general";"via3",#N/A,TRUE,"general"}</definedName>
    <definedName name="__v2" localSheetId="34" hidden="1">{"via1",#N/A,TRUE,"general";"via2",#N/A,TRUE,"general";"via3",#N/A,TRUE,"general"}</definedName>
    <definedName name="__v2" localSheetId="12" hidden="1">{"via1",#N/A,TRUE,"general";"via2",#N/A,TRUE,"general";"via3",#N/A,TRUE,"general"}</definedName>
    <definedName name="__v2" localSheetId="13" hidden="1">{"via1",#N/A,TRUE,"general";"via2",#N/A,TRUE,"general";"via3",#N/A,TRUE,"general"}</definedName>
    <definedName name="__v2" localSheetId="14" hidden="1">{"via1",#N/A,TRUE,"general";"via2",#N/A,TRUE,"general";"via3",#N/A,TRUE,"general"}</definedName>
    <definedName name="__v2" localSheetId="5" hidden="1">{"via1",#N/A,TRUE,"general";"via2",#N/A,TRUE,"general";"via3",#N/A,TRUE,"general"}</definedName>
    <definedName name="__v2" localSheetId="6" hidden="1">{"via1",#N/A,TRUE,"general";"via2",#N/A,TRUE,"general";"via3",#N/A,TRUE,"general"}</definedName>
    <definedName name="__v2" localSheetId="7" hidden="1">{"via1",#N/A,TRUE,"general";"via2",#N/A,TRUE,"general";"via3",#N/A,TRUE,"general"}</definedName>
    <definedName name="__v2" localSheetId="8" hidden="1">{"via1",#N/A,TRUE,"general";"via2",#N/A,TRUE,"general";"via3",#N/A,TRUE,"general"}</definedName>
    <definedName name="__v2" localSheetId="31" hidden="1">{"via1",#N/A,TRUE,"general";"via2",#N/A,TRUE,"general";"via3",#N/A,TRUE,"general"}</definedName>
    <definedName name="__v2" localSheetId="30" hidden="1">{"via1",#N/A,TRUE,"general";"via2",#N/A,TRUE,"general";"via3",#N/A,TRUE,"general"}</definedName>
    <definedName name="__v2" localSheetId="15" hidden="1">{"via1",#N/A,TRUE,"general";"via2",#N/A,TRUE,"general";"via3",#N/A,TRUE,"general"}</definedName>
    <definedName name="__v2" hidden="1">{"via1",#N/A,TRUE,"general";"via2",#N/A,TRUE,"general";"via3",#N/A,TRUE,"general"}</definedName>
    <definedName name="__v3" localSheetId="32" hidden="1">{"TAB1",#N/A,TRUE,"GENERAL";"TAB2",#N/A,TRUE,"GENERAL";"TAB3",#N/A,TRUE,"GENERAL";"TAB4",#N/A,TRUE,"GENERAL";"TAB5",#N/A,TRUE,"GENERAL"}</definedName>
    <definedName name="__v3" localSheetId="3" hidden="1">{"TAB1",#N/A,TRUE,"GENERAL";"TAB2",#N/A,TRUE,"GENERAL";"TAB3",#N/A,TRUE,"GENERAL";"TAB4",#N/A,TRUE,"GENERAL";"TAB5",#N/A,TRUE,"GENERAL"}</definedName>
    <definedName name="__v3" localSheetId="26" hidden="1">{"TAB1",#N/A,TRUE,"GENERAL";"TAB2",#N/A,TRUE,"GENERAL";"TAB3",#N/A,TRUE,"GENERAL";"TAB4",#N/A,TRUE,"GENERAL";"TAB5",#N/A,TRUE,"GENERAL"}</definedName>
    <definedName name="__v3" localSheetId="24" hidden="1">{"TAB1",#N/A,TRUE,"GENERAL";"TAB2",#N/A,TRUE,"GENERAL";"TAB3",#N/A,TRUE,"GENERAL";"TAB4",#N/A,TRUE,"GENERAL";"TAB5",#N/A,TRUE,"GENERAL"}</definedName>
    <definedName name="__v3" localSheetId="10" hidden="1">{"TAB1",#N/A,TRUE,"GENERAL";"TAB2",#N/A,TRUE,"GENERAL";"TAB3",#N/A,TRUE,"GENERAL";"TAB4",#N/A,TRUE,"GENERAL";"TAB5",#N/A,TRUE,"GENERAL"}</definedName>
    <definedName name="__v3" localSheetId="4" hidden="1">{"TAB1",#N/A,TRUE,"GENERAL";"TAB2",#N/A,TRUE,"GENERAL";"TAB3",#N/A,TRUE,"GENERAL";"TAB4",#N/A,TRUE,"GENERAL";"TAB5",#N/A,TRUE,"GENERAL"}</definedName>
    <definedName name="__v3" localSheetId="38" hidden="1">{"TAB1",#N/A,TRUE,"GENERAL";"TAB2",#N/A,TRUE,"GENERAL";"TAB3",#N/A,TRUE,"GENERAL";"TAB4",#N/A,TRUE,"GENERAL";"TAB5",#N/A,TRUE,"GENERAL"}</definedName>
    <definedName name="__v3" localSheetId="37" hidden="1">{"TAB1",#N/A,TRUE,"GENERAL";"TAB2",#N/A,TRUE,"GENERAL";"TAB3",#N/A,TRUE,"GENERAL";"TAB4",#N/A,TRUE,"GENERAL";"TAB5",#N/A,TRUE,"GENERAL"}</definedName>
    <definedName name="__v3" localSheetId="23" hidden="1">{"TAB1",#N/A,TRUE,"GENERAL";"TAB2",#N/A,TRUE,"GENERAL";"TAB3",#N/A,TRUE,"GENERAL";"TAB4",#N/A,TRUE,"GENERAL";"TAB5",#N/A,TRUE,"GENERAL"}</definedName>
    <definedName name="__v3" localSheetId="16" hidden="1">{"TAB1",#N/A,TRUE,"GENERAL";"TAB2",#N/A,TRUE,"GENERAL";"TAB3",#N/A,TRUE,"GENERAL";"TAB4",#N/A,TRUE,"GENERAL";"TAB5",#N/A,TRUE,"GENERAL"}</definedName>
    <definedName name="__v3" localSheetId="27" hidden="1">{"TAB1",#N/A,TRUE,"GENERAL";"TAB2",#N/A,TRUE,"GENERAL";"TAB3",#N/A,TRUE,"GENERAL";"TAB4",#N/A,TRUE,"GENERAL";"TAB5",#N/A,TRUE,"GENERAL"}</definedName>
    <definedName name="__v3" localSheetId="18" hidden="1">{"TAB1",#N/A,TRUE,"GENERAL";"TAB2",#N/A,TRUE,"GENERAL";"TAB3",#N/A,TRUE,"GENERAL";"TAB4",#N/A,TRUE,"GENERAL";"TAB5",#N/A,TRUE,"GENERAL"}</definedName>
    <definedName name="__v3" localSheetId="17" hidden="1">{"TAB1",#N/A,TRUE,"GENERAL";"TAB2",#N/A,TRUE,"GENERAL";"TAB3",#N/A,TRUE,"GENERAL";"TAB4",#N/A,TRUE,"GENERAL";"TAB5",#N/A,TRUE,"GENERAL"}</definedName>
    <definedName name="__v3" localSheetId="25" hidden="1">{"TAB1",#N/A,TRUE,"GENERAL";"TAB2",#N/A,TRUE,"GENERAL";"TAB3",#N/A,TRUE,"GENERAL";"TAB4",#N/A,TRUE,"GENERAL";"TAB5",#N/A,TRUE,"GENERAL"}</definedName>
    <definedName name="__v3" localSheetId="49" hidden="1">{"TAB1",#N/A,TRUE,"GENERAL";"TAB2",#N/A,TRUE,"GENERAL";"TAB3",#N/A,TRUE,"GENERAL";"TAB4",#N/A,TRUE,"GENERAL";"TAB5",#N/A,TRUE,"GENERAL"}</definedName>
    <definedName name="__v3" localSheetId="34" hidden="1">{"TAB1",#N/A,TRUE,"GENERAL";"TAB2",#N/A,TRUE,"GENERAL";"TAB3",#N/A,TRUE,"GENERAL";"TAB4",#N/A,TRUE,"GENERAL";"TAB5",#N/A,TRUE,"GENERAL"}</definedName>
    <definedName name="__v3" localSheetId="12" hidden="1">{"TAB1",#N/A,TRUE,"GENERAL";"TAB2",#N/A,TRUE,"GENERAL";"TAB3",#N/A,TRUE,"GENERAL";"TAB4",#N/A,TRUE,"GENERAL";"TAB5",#N/A,TRUE,"GENERAL"}</definedName>
    <definedName name="__v3" localSheetId="13" hidden="1">{"TAB1",#N/A,TRUE,"GENERAL";"TAB2",#N/A,TRUE,"GENERAL";"TAB3",#N/A,TRUE,"GENERAL";"TAB4",#N/A,TRUE,"GENERAL";"TAB5",#N/A,TRUE,"GENERAL"}</definedName>
    <definedName name="__v3" localSheetId="14" hidden="1">{"TAB1",#N/A,TRUE,"GENERAL";"TAB2",#N/A,TRUE,"GENERAL";"TAB3",#N/A,TRUE,"GENERAL";"TAB4",#N/A,TRUE,"GENERAL";"TAB5",#N/A,TRUE,"GENERAL"}</definedName>
    <definedName name="__v3" localSheetId="5" hidden="1">{"TAB1",#N/A,TRUE,"GENERAL";"TAB2",#N/A,TRUE,"GENERAL";"TAB3",#N/A,TRUE,"GENERAL";"TAB4",#N/A,TRUE,"GENERAL";"TAB5",#N/A,TRUE,"GENERAL"}</definedName>
    <definedName name="__v3" localSheetId="6" hidden="1">{"TAB1",#N/A,TRUE,"GENERAL";"TAB2",#N/A,TRUE,"GENERAL";"TAB3",#N/A,TRUE,"GENERAL";"TAB4",#N/A,TRUE,"GENERAL";"TAB5",#N/A,TRUE,"GENERAL"}</definedName>
    <definedName name="__v3" localSheetId="7" hidden="1">{"TAB1",#N/A,TRUE,"GENERAL";"TAB2",#N/A,TRUE,"GENERAL";"TAB3",#N/A,TRUE,"GENERAL";"TAB4",#N/A,TRUE,"GENERAL";"TAB5",#N/A,TRUE,"GENERAL"}</definedName>
    <definedName name="__v3" localSheetId="8" hidden="1">{"TAB1",#N/A,TRUE,"GENERAL";"TAB2",#N/A,TRUE,"GENERAL";"TAB3",#N/A,TRUE,"GENERAL";"TAB4",#N/A,TRUE,"GENERAL";"TAB5",#N/A,TRUE,"GENERAL"}</definedName>
    <definedName name="__v3" localSheetId="31" hidden="1">{"TAB1",#N/A,TRUE,"GENERAL";"TAB2",#N/A,TRUE,"GENERAL";"TAB3",#N/A,TRUE,"GENERAL";"TAB4",#N/A,TRUE,"GENERAL";"TAB5",#N/A,TRUE,"GENERAL"}</definedName>
    <definedName name="__v3" localSheetId="30" hidden="1">{"TAB1",#N/A,TRUE,"GENERAL";"TAB2",#N/A,TRUE,"GENERAL";"TAB3",#N/A,TRUE,"GENERAL";"TAB4",#N/A,TRUE,"GENERAL";"TAB5",#N/A,TRUE,"GENERAL"}</definedName>
    <definedName name="__v3" localSheetId="15" hidden="1">{"TAB1",#N/A,TRUE,"GENERAL";"TAB2",#N/A,TRUE,"GENERAL";"TAB3",#N/A,TRUE,"GENERAL";"TAB4",#N/A,TRUE,"GENERAL";"TAB5",#N/A,TRUE,"GENERAL"}</definedName>
    <definedName name="__v3" hidden="1">{"TAB1",#N/A,TRUE,"GENERAL";"TAB2",#N/A,TRUE,"GENERAL";"TAB3",#N/A,TRUE,"GENERAL";"TAB4",#N/A,TRUE,"GENERAL";"TAB5",#N/A,TRUE,"GENERAL"}</definedName>
    <definedName name="__v4" localSheetId="32" hidden="1">{"TAB1",#N/A,TRUE,"GENERAL";"TAB2",#N/A,TRUE,"GENERAL";"TAB3",#N/A,TRUE,"GENERAL";"TAB4",#N/A,TRUE,"GENERAL";"TAB5",#N/A,TRUE,"GENERAL"}</definedName>
    <definedName name="__v4" localSheetId="3" hidden="1">{"TAB1",#N/A,TRUE,"GENERAL";"TAB2",#N/A,TRUE,"GENERAL";"TAB3",#N/A,TRUE,"GENERAL";"TAB4",#N/A,TRUE,"GENERAL";"TAB5",#N/A,TRUE,"GENERAL"}</definedName>
    <definedName name="__v4" localSheetId="26" hidden="1">{"TAB1",#N/A,TRUE,"GENERAL";"TAB2",#N/A,TRUE,"GENERAL";"TAB3",#N/A,TRUE,"GENERAL";"TAB4",#N/A,TRUE,"GENERAL";"TAB5",#N/A,TRUE,"GENERAL"}</definedName>
    <definedName name="__v4" localSheetId="24" hidden="1">{"TAB1",#N/A,TRUE,"GENERAL";"TAB2",#N/A,TRUE,"GENERAL";"TAB3",#N/A,TRUE,"GENERAL";"TAB4",#N/A,TRUE,"GENERAL";"TAB5",#N/A,TRUE,"GENERAL"}</definedName>
    <definedName name="__v4" localSheetId="10" hidden="1">{"TAB1",#N/A,TRUE,"GENERAL";"TAB2",#N/A,TRUE,"GENERAL";"TAB3",#N/A,TRUE,"GENERAL";"TAB4",#N/A,TRUE,"GENERAL";"TAB5",#N/A,TRUE,"GENERAL"}</definedName>
    <definedName name="__v4" localSheetId="4" hidden="1">{"TAB1",#N/A,TRUE,"GENERAL";"TAB2",#N/A,TRUE,"GENERAL";"TAB3",#N/A,TRUE,"GENERAL";"TAB4",#N/A,TRUE,"GENERAL";"TAB5",#N/A,TRUE,"GENERAL"}</definedName>
    <definedName name="__v4" localSheetId="38" hidden="1">{"TAB1",#N/A,TRUE,"GENERAL";"TAB2",#N/A,TRUE,"GENERAL";"TAB3",#N/A,TRUE,"GENERAL";"TAB4",#N/A,TRUE,"GENERAL";"TAB5",#N/A,TRUE,"GENERAL"}</definedName>
    <definedName name="__v4" localSheetId="37" hidden="1">{"TAB1",#N/A,TRUE,"GENERAL";"TAB2",#N/A,TRUE,"GENERAL";"TAB3",#N/A,TRUE,"GENERAL";"TAB4",#N/A,TRUE,"GENERAL";"TAB5",#N/A,TRUE,"GENERAL"}</definedName>
    <definedName name="__v4" localSheetId="23" hidden="1">{"TAB1",#N/A,TRUE,"GENERAL";"TAB2",#N/A,TRUE,"GENERAL";"TAB3",#N/A,TRUE,"GENERAL";"TAB4",#N/A,TRUE,"GENERAL";"TAB5",#N/A,TRUE,"GENERAL"}</definedName>
    <definedName name="__v4" localSheetId="16" hidden="1">{"TAB1",#N/A,TRUE,"GENERAL";"TAB2",#N/A,TRUE,"GENERAL";"TAB3",#N/A,TRUE,"GENERAL";"TAB4",#N/A,TRUE,"GENERAL";"TAB5",#N/A,TRUE,"GENERAL"}</definedName>
    <definedName name="__v4" localSheetId="27" hidden="1">{"TAB1",#N/A,TRUE,"GENERAL";"TAB2",#N/A,TRUE,"GENERAL";"TAB3",#N/A,TRUE,"GENERAL";"TAB4",#N/A,TRUE,"GENERAL";"TAB5",#N/A,TRUE,"GENERAL"}</definedName>
    <definedName name="__v4" localSheetId="18" hidden="1">{"TAB1",#N/A,TRUE,"GENERAL";"TAB2",#N/A,TRUE,"GENERAL";"TAB3",#N/A,TRUE,"GENERAL";"TAB4",#N/A,TRUE,"GENERAL";"TAB5",#N/A,TRUE,"GENERAL"}</definedName>
    <definedName name="__v4" localSheetId="17" hidden="1">{"TAB1",#N/A,TRUE,"GENERAL";"TAB2",#N/A,TRUE,"GENERAL";"TAB3",#N/A,TRUE,"GENERAL";"TAB4",#N/A,TRUE,"GENERAL";"TAB5",#N/A,TRUE,"GENERAL"}</definedName>
    <definedName name="__v4" localSheetId="25" hidden="1">{"TAB1",#N/A,TRUE,"GENERAL";"TAB2",#N/A,TRUE,"GENERAL";"TAB3",#N/A,TRUE,"GENERAL";"TAB4",#N/A,TRUE,"GENERAL";"TAB5",#N/A,TRUE,"GENERAL"}</definedName>
    <definedName name="__v4" localSheetId="49" hidden="1">{"TAB1",#N/A,TRUE,"GENERAL";"TAB2",#N/A,TRUE,"GENERAL";"TAB3",#N/A,TRUE,"GENERAL";"TAB4",#N/A,TRUE,"GENERAL";"TAB5",#N/A,TRUE,"GENERAL"}</definedName>
    <definedName name="__v4" localSheetId="34" hidden="1">{"TAB1",#N/A,TRUE,"GENERAL";"TAB2",#N/A,TRUE,"GENERAL";"TAB3",#N/A,TRUE,"GENERAL";"TAB4",#N/A,TRUE,"GENERAL";"TAB5",#N/A,TRUE,"GENERAL"}</definedName>
    <definedName name="__v4" localSheetId="12" hidden="1">{"TAB1",#N/A,TRUE,"GENERAL";"TAB2",#N/A,TRUE,"GENERAL";"TAB3",#N/A,TRUE,"GENERAL";"TAB4",#N/A,TRUE,"GENERAL";"TAB5",#N/A,TRUE,"GENERAL"}</definedName>
    <definedName name="__v4" localSheetId="13" hidden="1">{"TAB1",#N/A,TRUE,"GENERAL";"TAB2",#N/A,TRUE,"GENERAL";"TAB3",#N/A,TRUE,"GENERAL";"TAB4",#N/A,TRUE,"GENERAL";"TAB5",#N/A,TRUE,"GENERAL"}</definedName>
    <definedName name="__v4" localSheetId="14" hidden="1">{"TAB1",#N/A,TRUE,"GENERAL";"TAB2",#N/A,TRUE,"GENERAL";"TAB3",#N/A,TRUE,"GENERAL";"TAB4",#N/A,TRUE,"GENERAL";"TAB5",#N/A,TRUE,"GENERAL"}</definedName>
    <definedName name="__v4" localSheetId="5" hidden="1">{"TAB1",#N/A,TRUE,"GENERAL";"TAB2",#N/A,TRUE,"GENERAL";"TAB3",#N/A,TRUE,"GENERAL";"TAB4",#N/A,TRUE,"GENERAL";"TAB5",#N/A,TRUE,"GENERAL"}</definedName>
    <definedName name="__v4" localSheetId="6" hidden="1">{"TAB1",#N/A,TRUE,"GENERAL";"TAB2",#N/A,TRUE,"GENERAL";"TAB3",#N/A,TRUE,"GENERAL";"TAB4",#N/A,TRUE,"GENERAL";"TAB5",#N/A,TRUE,"GENERAL"}</definedName>
    <definedName name="__v4" localSheetId="7" hidden="1">{"TAB1",#N/A,TRUE,"GENERAL";"TAB2",#N/A,TRUE,"GENERAL";"TAB3",#N/A,TRUE,"GENERAL";"TAB4",#N/A,TRUE,"GENERAL";"TAB5",#N/A,TRUE,"GENERAL"}</definedName>
    <definedName name="__v4" localSheetId="8" hidden="1">{"TAB1",#N/A,TRUE,"GENERAL";"TAB2",#N/A,TRUE,"GENERAL";"TAB3",#N/A,TRUE,"GENERAL";"TAB4",#N/A,TRUE,"GENERAL";"TAB5",#N/A,TRUE,"GENERAL"}</definedName>
    <definedName name="__v4" localSheetId="31" hidden="1">{"TAB1",#N/A,TRUE,"GENERAL";"TAB2",#N/A,TRUE,"GENERAL";"TAB3",#N/A,TRUE,"GENERAL";"TAB4",#N/A,TRUE,"GENERAL";"TAB5",#N/A,TRUE,"GENERAL"}</definedName>
    <definedName name="__v4" localSheetId="30" hidden="1">{"TAB1",#N/A,TRUE,"GENERAL";"TAB2",#N/A,TRUE,"GENERAL";"TAB3",#N/A,TRUE,"GENERAL";"TAB4",#N/A,TRUE,"GENERAL";"TAB5",#N/A,TRUE,"GENERAL"}</definedName>
    <definedName name="__v4" localSheetId="15" hidden="1">{"TAB1",#N/A,TRUE,"GENERAL";"TAB2",#N/A,TRUE,"GENERAL";"TAB3",#N/A,TRUE,"GENERAL";"TAB4",#N/A,TRUE,"GENERAL";"TAB5",#N/A,TRUE,"GENERAL"}</definedName>
    <definedName name="__v4" hidden="1">{"TAB1",#N/A,TRUE,"GENERAL";"TAB2",#N/A,TRUE,"GENERAL";"TAB3",#N/A,TRUE,"GENERAL";"TAB4",#N/A,TRUE,"GENERAL";"TAB5",#N/A,TRUE,"GENERAL"}</definedName>
    <definedName name="__v5" localSheetId="32" hidden="1">{"TAB1",#N/A,TRUE,"GENERAL";"TAB2",#N/A,TRUE,"GENERAL";"TAB3",#N/A,TRUE,"GENERAL";"TAB4",#N/A,TRUE,"GENERAL";"TAB5",#N/A,TRUE,"GENERAL"}</definedName>
    <definedName name="__v5" localSheetId="3" hidden="1">{"TAB1",#N/A,TRUE,"GENERAL";"TAB2",#N/A,TRUE,"GENERAL";"TAB3",#N/A,TRUE,"GENERAL";"TAB4",#N/A,TRUE,"GENERAL";"TAB5",#N/A,TRUE,"GENERAL"}</definedName>
    <definedName name="__v5" localSheetId="26" hidden="1">{"TAB1",#N/A,TRUE,"GENERAL";"TAB2",#N/A,TRUE,"GENERAL";"TAB3",#N/A,TRUE,"GENERAL";"TAB4",#N/A,TRUE,"GENERAL";"TAB5",#N/A,TRUE,"GENERAL"}</definedName>
    <definedName name="__v5" localSheetId="24" hidden="1">{"TAB1",#N/A,TRUE,"GENERAL";"TAB2",#N/A,TRUE,"GENERAL";"TAB3",#N/A,TRUE,"GENERAL";"TAB4",#N/A,TRUE,"GENERAL";"TAB5",#N/A,TRUE,"GENERAL"}</definedName>
    <definedName name="__v5" localSheetId="10" hidden="1">{"TAB1",#N/A,TRUE,"GENERAL";"TAB2",#N/A,TRUE,"GENERAL";"TAB3",#N/A,TRUE,"GENERAL";"TAB4",#N/A,TRUE,"GENERAL";"TAB5",#N/A,TRUE,"GENERAL"}</definedName>
    <definedName name="__v5" localSheetId="4" hidden="1">{"TAB1",#N/A,TRUE,"GENERAL";"TAB2",#N/A,TRUE,"GENERAL";"TAB3",#N/A,TRUE,"GENERAL";"TAB4",#N/A,TRUE,"GENERAL";"TAB5",#N/A,TRUE,"GENERAL"}</definedName>
    <definedName name="__v5" localSheetId="38" hidden="1">{"TAB1",#N/A,TRUE,"GENERAL";"TAB2",#N/A,TRUE,"GENERAL";"TAB3",#N/A,TRUE,"GENERAL";"TAB4",#N/A,TRUE,"GENERAL";"TAB5",#N/A,TRUE,"GENERAL"}</definedName>
    <definedName name="__v5" localSheetId="37" hidden="1">{"TAB1",#N/A,TRUE,"GENERAL";"TAB2",#N/A,TRUE,"GENERAL";"TAB3",#N/A,TRUE,"GENERAL";"TAB4",#N/A,TRUE,"GENERAL";"TAB5",#N/A,TRUE,"GENERAL"}</definedName>
    <definedName name="__v5" localSheetId="23" hidden="1">{"TAB1",#N/A,TRUE,"GENERAL";"TAB2",#N/A,TRUE,"GENERAL";"TAB3",#N/A,TRUE,"GENERAL";"TAB4",#N/A,TRUE,"GENERAL";"TAB5",#N/A,TRUE,"GENERAL"}</definedName>
    <definedName name="__v5" localSheetId="16" hidden="1">{"TAB1",#N/A,TRUE,"GENERAL";"TAB2",#N/A,TRUE,"GENERAL";"TAB3",#N/A,TRUE,"GENERAL";"TAB4",#N/A,TRUE,"GENERAL";"TAB5",#N/A,TRUE,"GENERAL"}</definedName>
    <definedName name="__v5" localSheetId="27" hidden="1">{"TAB1",#N/A,TRUE,"GENERAL";"TAB2",#N/A,TRUE,"GENERAL";"TAB3",#N/A,TRUE,"GENERAL";"TAB4",#N/A,TRUE,"GENERAL";"TAB5",#N/A,TRUE,"GENERAL"}</definedName>
    <definedName name="__v5" localSheetId="18" hidden="1">{"TAB1",#N/A,TRUE,"GENERAL";"TAB2",#N/A,TRUE,"GENERAL";"TAB3",#N/A,TRUE,"GENERAL";"TAB4",#N/A,TRUE,"GENERAL";"TAB5",#N/A,TRUE,"GENERAL"}</definedName>
    <definedName name="__v5" localSheetId="17" hidden="1">{"TAB1",#N/A,TRUE,"GENERAL";"TAB2",#N/A,TRUE,"GENERAL";"TAB3",#N/A,TRUE,"GENERAL";"TAB4",#N/A,TRUE,"GENERAL";"TAB5",#N/A,TRUE,"GENERAL"}</definedName>
    <definedName name="__v5" localSheetId="25" hidden="1">{"TAB1",#N/A,TRUE,"GENERAL";"TAB2",#N/A,TRUE,"GENERAL";"TAB3",#N/A,TRUE,"GENERAL";"TAB4",#N/A,TRUE,"GENERAL";"TAB5",#N/A,TRUE,"GENERAL"}</definedName>
    <definedName name="__v5" localSheetId="49" hidden="1">{"TAB1",#N/A,TRUE,"GENERAL";"TAB2",#N/A,TRUE,"GENERAL";"TAB3",#N/A,TRUE,"GENERAL";"TAB4",#N/A,TRUE,"GENERAL";"TAB5",#N/A,TRUE,"GENERAL"}</definedName>
    <definedName name="__v5" localSheetId="34" hidden="1">{"TAB1",#N/A,TRUE,"GENERAL";"TAB2",#N/A,TRUE,"GENERAL";"TAB3",#N/A,TRUE,"GENERAL";"TAB4",#N/A,TRUE,"GENERAL";"TAB5",#N/A,TRUE,"GENERAL"}</definedName>
    <definedName name="__v5" localSheetId="12" hidden="1">{"TAB1",#N/A,TRUE,"GENERAL";"TAB2",#N/A,TRUE,"GENERAL";"TAB3",#N/A,TRUE,"GENERAL";"TAB4",#N/A,TRUE,"GENERAL";"TAB5",#N/A,TRUE,"GENERAL"}</definedName>
    <definedName name="__v5" localSheetId="13" hidden="1">{"TAB1",#N/A,TRUE,"GENERAL";"TAB2",#N/A,TRUE,"GENERAL";"TAB3",#N/A,TRUE,"GENERAL";"TAB4",#N/A,TRUE,"GENERAL";"TAB5",#N/A,TRUE,"GENERAL"}</definedName>
    <definedName name="__v5" localSheetId="14" hidden="1">{"TAB1",#N/A,TRUE,"GENERAL";"TAB2",#N/A,TRUE,"GENERAL";"TAB3",#N/A,TRUE,"GENERAL";"TAB4",#N/A,TRUE,"GENERAL";"TAB5",#N/A,TRUE,"GENERAL"}</definedName>
    <definedName name="__v5" localSheetId="5" hidden="1">{"TAB1",#N/A,TRUE,"GENERAL";"TAB2",#N/A,TRUE,"GENERAL";"TAB3",#N/A,TRUE,"GENERAL";"TAB4",#N/A,TRUE,"GENERAL";"TAB5",#N/A,TRUE,"GENERAL"}</definedName>
    <definedName name="__v5" localSheetId="6" hidden="1">{"TAB1",#N/A,TRUE,"GENERAL";"TAB2",#N/A,TRUE,"GENERAL";"TAB3",#N/A,TRUE,"GENERAL";"TAB4",#N/A,TRUE,"GENERAL";"TAB5",#N/A,TRUE,"GENERAL"}</definedName>
    <definedName name="__v5" localSheetId="7" hidden="1">{"TAB1",#N/A,TRUE,"GENERAL";"TAB2",#N/A,TRUE,"GENERAL";"TAB3",#N/A,TRUE,"GENERAL";"TAB4",#N/A,TRUE,"GENERAL";"TAB5",#N/A,TRUE,"GENERAL"}</definedName>
    <definedName name="__v5" localSheetId="8" hidden="1">{"TAB1",#N/A,TRUE,"GENERAL";"TAB2",#N/A,TRUE,"GENERAL";"TAB3",#N/A,TRUE,"GENERAL";"TAB4",#N/A,TRUE,"GENERAL";"TAB5",#N/A,TRUE,"GENERAL"}</definedName>
    <definedName name="__v5" localSheetId="31" hidden="1">{"TAB1",#N/A,TRUE,"GENERAL";"TAB2",#N/A,TRUE,"GENERAL";"TAB3",#N/A,TRUE,"GENERAL";"TAB4",#N/A,TRUE,"GENERAL";"TAB5",#N/A,TRUE,"GENERAL"}</definedName>
    <definedName name="__v5" localSheetId="30" hidden="1">{"TAB1",#N/A,TRUE,"GENERAL";"TAB2",#N/A,TRUE,"GENERAL";"TAB3",#N/A,TRUE,"GENERAL";"TAB4",#N/A,TRUE,"GENERAL";"TAB5",#N/A,TRUE,"GENERAL"}</definedName>
    <definedName name="__v5" localSheetId="15" hidden="1">{"TAB1",#N/A,TRUE,"GENERAL";"TAB2",#N/A,TRUE,"GENERAL";"TAB3",#N/A,TRUE,"GENERAL";"TAB4",#N/A,TRUE,"GENERAL";"TAB5",#N/A,TRUE,"GENERAL"}</definedName>
    <definedName name="__v5" hidden="1">{"TAB1",#N/A,TRUE,"GENERAL";"TAB2",#N/A,TRUE,"GENERAL";"TAB3",#N/A,TRUE,"GENERAL";"TAB4",#N/A,TRUE,"GENERAL";"TAB5",#N/A,TRUE,"GENERAL"}</definedName>
    <definedName name="__v6" localSheetId="32" hidden="1">{"TAB1",#N/A,TRUE,"GENERAL";"TAB2",#N/A,TRUE,"GENERAL";"TAB3",#N/A,TRUE,"GENERAL";"TAB4",#N/A,TRUE,"GENERAL";"TAB5",#N/A,TRUE,"GENERAL"}</definedName>
    <definedName name="__v6" localSheetId="3" hidden="1">{"TAB1",#N/A,TRUE,"GENERAL";"TAB2",#N/A,TRUE,"GENERAL";"TAB3",#N/A,TRUE,"GENERAL";"TAB4",#N/A,TRUE,"GENERAL";"TAB5",#N/A,TRUE,"GENERAL"}</definedName>
    <definedName name="__v6" localSheetId="26" hidden="1">{"TAB1",#N/A,TRUE,"GENERAL";"TAB2",#N/A,TRUE,"GENERAL";"TAB3",#N/A,TRUE,"GENERAL";"TAB4",#N/A,TRUE,"GENERAL";"TAB5",#N/A,TRUE,"GENERAL"}</definedName>
    <definedName name="__v6" localSheetId="24" hidden="1">{"TAB1",#N/A,TRUE,"GENERAL";"TAB2",#N/A,TRUE,"GENERAL";"TAB3",#N/A,TRUE,"GENERAL";"TAB4",#N/A,TRUE,"GENERAL";"TAB5",#N/A,TRUE,"GENERAL"}</definedName>
    <definedName name="__v6" localSheetId="10" hidden="1">{"TAB1",#N/A,TRUE,"GENERAL";"TAB2",#N/A,TRUE,"GENERAL";"TAB3",#N/A,TRUE,"GENERAL";"TAB4",#N/A,TRUE,"GENERAL";"TAB5",#N/A,TRUE,"GENERAL"}</definedName>
    <definedName name="__v6" localSheetId="4" hidden="1">{"TAB1",#N/A,TRUE,"GENERAL";"TAB2",#N/A,TRUE,"GENERAL";"TAB3",#N/A,TRUE,"GENERAL";"TAB4",#N/A,TRUE,"GENERAL";"TAB5",#N/A,TRUE,"GENERAL"}</definedName>
    <definedName name="__v6" localSheetId="38" hidden="1">{"TAB1",#N/A,TRUE,"GENERAL";"TAB2",#N/A,TRUE,"GENERAL";"TAB3",#N/A,TRUE,"GENERAL";"TAB4",#N/A,TRUE,"GENERAL";"TAB5",#N/A,TRUE,"GENERAL"}</definedName>
    <definedName name="__v6" localSheetId="37" hidden="1">{"TAB1",#N/A,TRUE,"GENERAL";"TAB2",#N/A,TRUE,"GENERAL";"TAB3",#N/A,TRUE,"GENERAL";"TAB4",#N/A,TRUE,"GENERAL";"TAB5",#N/A,TRUE,"GENERAL"}</definedName>
    <definedName name="__v6" localSheetId="23" hidden="1">{"TAB1",#N/A,TRUE,"GENERAL";"TAB2",#N/A,TRUE,"GENERAL";"TAB3",#N/A,TRUE,"GENERAL";"TAB4",#N/A,TRUE,"GENERAL";"TAB5",#N/A,TRUE,"GENERAL"}</definedName>
    <definedName name="__v6" localSheetId="16" hidden="1">{"TAB1",#N/A,TRUE,"GENERAL";"TAB2",#N/A,TRUE,"GENERAL";"TAB3",#N/A,TRUE,"GENERAL";"TAB4",#N/A,TRUE,"GENERAL";"TAB5",#N/A,TRUE,"GENERAL"}</definedName>
    <definedName name="__v6" localSheetId="27" hidden="1">{"TAB1",#N/A,TRUE,"GENERAL";"TAB2",#N/A,TRUE,"GENERAL";"TAB3",#N/A,TRUE,"GENERAL";"TAB4",#N/A,TRUE,"GENERAL";"TAB5",#N/A,TRUE,"GENERAL"}</definedName>
    <definedName name="__v6" localSheetId="18" hidden="1">{"TAB1",#N/A,TRUE,"GENERAL";"TAB2",#N/A,TRUE,"GENERAL";"TAB3",#N/A,TRUE,"GENERAL";"TAB4",#N/A,TRUE,"GENERAL";"TAB5",#N/A,TRUE,"GENERAL"}</definedName>
    <definedName name="__v6" localSheetId="17" hidden="1">{"TAB1",#N/A,TRUE,"GENERAL";"TAB2",#N/A,TRUE,"GENERAL";"TAB3",#N/A,TRUE,"GENERAL";"TAB4",#N/A,TRUE,"GENERAL";"TAB5",#N/A,TRUE,"GENERAL"}</definedName>
    <definedName name="__v6" localSheetId="25" hidden="1">{"TAB1",#N/A,TRUE,"GENERAL";"TAB2",#N/A,TRUE,"GENERAL";"TAB3",#N/A,TRUE,"GENERAL";"TAB4",#N/A,TRUE,"GENERAL";"TAB5",#N/A,TRUE,"GENERAL"}</definedName>
    <definedName name="__v6" localSheetId="49" hidden="1">{"TAB1",#N/A,TRUE,"GENERAL";"TAB2",#N/A,TRUE,"GENERAL";"TAB3",#N/A,TRUE,"GENERAL";"TAB4",#N/A,TRUE,"GENERAL";"TAB5",#N/A,TRUE,"GENERAL"}</definedName>
    <definedName name="__v6" localSheetId="34" hidden="1">{"TAB1",#N/A,TRUE,"GENERAL";"TAB2",#N/A,TRUE,"GENERAL";"TAB3",#N/A,TRUE,"GENERAL";"TAB4",#N/A,TRUE,"GENERAL";"TAB5",#N/A,TRUE,"GENERAL"}</definedName>
    <definedName name="__v6" localSheetId="12" hidden="1">{"TAB1",#N/A,TRUE,"GENERAL";"TAB2",#N/A,TRUE,"GENERAL";"TAB3",#N/A,TRUE,"GENERAL";"TAB4",#N/A,TRUE,"GENERAL";"TAB5",#N/A,TRUE,"GENERAL"}</definedName>
    <definedName name="__v6" localSheetId="13" hidden="1">{"TAB1",#N/A,TRUE,"GENERAL";"TAB2",#N/A,TRUE,"GENERAL";"TAB3",#N/A,TRUE,"GENERAL";"TAB4",#N/A,TRUE,"GENERAL";"TAB5",#N/A,TRUE,"GENERAL"}</definedName>
    <definedName name="__v6" localSheetId="14" hidden="1">{"TAB1",#N/A,TRUE,"GENERAL";"TAB2",#N/A,TRUE,"GENERAL";"TAB3",#N/A,TRUE,"GENERAL";"TAB4",#N/A,TRUE,"GENERAL";"TAB5",#N/A,TRUE,"GENERAL"}</definedName>
    <definedName name="__v6" localSheetId="5" hidden="1">{"TAB1",#N/A,TRUE,"GENERAL";"TAB2",#N/A,TRUE,"GENERAL";"TAB3",#N/A,TRUE,"GENERAL";"TAB4",#N/A,TRUE,"GENERAL";"TAB5",#N/A,TRUE,"GENERAL"}</definedName>
    <definedName name="__v6" localSheetId="6" hidden="1">{"TAB1",#N/A,TRUE,"GENERAL";"TAB2",#N/A,TRUE,"GENERAL";"TAB3",#N/A,TRUE,"GENERAL";"TAB4",#N/A,TRUE,"GENERAL";"TAB5",#N/A,TRUE,"GENERAL"}</definedName>
    <definedName name="__v6" localSheetId="7" hidden="1">{"TAB1",#N/A,TRUE,"GENERAL";"TAB2",#N/A,TRUE,"GENERAL";"TAB3",#N/A,TRUE,"GENERAL";"TAB4",#N/A,TRUE,"GENERAL";"TAB5",#N/A,TRUE,"GENERAL"}</definedName>
    <definedName name="__v6" localSheetId="8" hidden="1">{"TAB1",#N/A,TRUE,"GENERAL";"TAB2",#N/A,TRUE,"GENERAL";"TAB3",#N/A,TRUE,"GENERAL";"TAB4",#N/A,TRUE,"GENERAL";"TAB5",#N/A,TRUE,"GENERAL"}</definedName>
    <definedName name="__v6" localSheetId="31" hidden="1">{"TAB1",#N/A,TRUE,"GENERAL";"TAB2",#N/A,TRUE,"GENERAL";"TAB3",#N/A,TRUE,"GENERAL";"TAB4",#N/A,TRUE,"GENERAL";"TAB5",#N/A,TRUE,"GENERAL"}</definedName>
    <definedName name="__v6" localSheetId="30" hidden="1">{"TAB1",#N/A,TRUE,"GENERAL";"TAB2",#N/A,TRUE,"GENERAL";"TAB3",#N/A,TRUE,"GENERAL";"TAB4",#N/A,TRUE,"GENERAL";"TAB5",#N/A,TRUE,"GENERAL"}</definedName>
    <definedName name="__v6" localSheetId="15" hidden="1">{"TAB1",#N/A,TRUE,"GENERAL";"TAB2",#N/A,TRUE,"GENERAL";"TAB3",#N/A,TRUE,"GENERAL";"TAB4",#N/A,TRUE,"GENERAL";"TAB5",#N/A,TRUE,"GENERAL"}</definedName>
    <definedName name="__v6" hidden="1">{"TAB1",#N/A,TRUE,"GENERAL";"TAB2",#N/A,TRUE,"GENERAL";"TAB3",#N/A,TRUE,"GENERAL";"TAB4",#N/A,TRUE,"GENERAL";"TAB5",#N/A,TRUE,"GENERAL"}</definedName>
    <definedName name="__v7" localSheetId="32" hidden="1">{"via1",#N/A,TRUE,"general";"via2",#N/A,TRUE,"general";"via3",#N/A,TRUE,"general"}</definedName>
    <definedName name="__v7" localSheetId="3" hidden="1">{"via1",#N/A,TRUE,"general";"via2",#N/A,TRUE,"general";"via3",#N/A,TRUE,"general"}</definedName>
    <definedName name="__v7" localSheetId="26" hidden="1">{"via1",#N/A,TRUE,"general";"via2",#N/A,TRUE,"general";"via3",#N/A,TRUE,"general"}</definedName>
    <definedName name="__v7" localSheetId="24" hidden="1">{"via1",#N/A,TRUE,"general";"via2",#N/A,TRUE,"general";"via3",#N/A,TRUE,"general"}</definedName>
    <definedName name="__v7" localSheetId="10" hidden="1">{"via1",#N/A,TRUE,"general";"via2",#N/A,TRUE,"general";"via3",#N/A,TRUE,"general"}</definedName>
    <definedName name="__v7" localSheetId="4" hidden="1">{"via1",#N/A,TRUE,"general";"via2",#N/A,TRUE,"general";"via3",#N/A,TRUE,"general"}</definedName>
    <definedName name="__v7" localSheetId="38" hidden="1">{"via1",#N/A,TRUE,"general";"via2",#N/A,TRUE,"general";"via3",#N/A,TRUE,"general"}</definedName>
    <definedName name="__v7" localSheetId="37" hidden="1">{"via1",#N/A,TRUE,"general";"via2",#N/A,TRUE,"general";"via3",#N/A,TRUE,"general"}</definedName>
    <definedName name="__v7" localSheetId="23" hidden="1">{"via1",#N/A,TRUE,"general";"via2",#N/A,TRUE,"general";"via3",#N/A,TRUE,"general"}</definedName>
    <definedName name="__v7" localSheetId="16" hidden="1">{"via1",#N/A,TRUE,"general";"via2",#N/A,TRUE,"general";"via3",#N/A,TRUE,"general"}</definedName>
    <definedName name="__v7" localSheetId="27" hidden="1">{"via1",#N/A,TRUE,"general";"via2",#N/A,TRUE,"general";"via3",#N/A,TRUE,"general"}</definedName>
    <definedName name="__v7" localSheetId="18" hidden="1">{"via1",#N/A,TRUE,"general";"via2",#N/A,TRUE,"general";"via3",#N/A,TRUE,"general"}</definedName>
    <definedName name="__v7" localSheetId="17" hidden="1">{"via1",#N/A,TRUE,"general";"via2",#N/A,TRUE,"general";"via3",#N/A,TRUE,"general"}</definedName>
    <definedName name="__v7" localSheetId="25" hidden="1">{"via1",#N/A,TRUE,"general";"via2",#N/A,TRUE,"general";"via3",#N/A,TRUE,"general"}</definedName>
    <definedName name="__v7" localSheetId="49" hidden="1">{"via1",#N/A,TRUE,"general";"via2",#N/A,TRUE,"general";"via3",#N/A,TRUE,"general"}</definedName>
    <definedName name="__v7" localSheetId="34" hidden="1">{"via1",#N/A,TRUE,"general";"via2",#N/A,TRUE,"general";"via3",#N/A,TRUE,"general"}</definedName>
    <definedName name="__v7" localSheetId="12" hidden="1">{"via1",#N/A,TRUE,"general";"via2",#N/A,TRUE,"general";"via3",#N/A,TRUE,"general"}</definedName>
    <definedName name="__v7" localSheetId="13" hidden="1">{"via1",#N/A,TRUE,"general";"via2",#N/A,TRUE,"general";"via3",#N/A,TRUE,"general"}</definedName>
    <definedName name="__v7" localSheetId="14" hidden="1">{"via1",#N/A,TRUE,"general";"via2",#N/A,TRUE,"general";"via3",#N/A,TRUE,"general"}</definedName>
    <definedName name="__v7" localSheetId="5" hidden="1">{"via1",#N/A,TRUE,"general";"via2",#N/A,TRUE,"general";"via3",#N/A,TRUE,"general"}</definedName>
    <definedName name="__v7" localSheetId="6" hidden="1">{"via1",#N/A,TRUE,"general";"via2",#N/A,TRUE,"general";"via3",#N/A,TRUE,"general"}</definedName>
    <definedName name="__v7" localSheetId="7" hidden="1">{"via1",#N/A,TRUE,"general";"via2",#N/A,TRUE,"general";"via3",#N/A,TRUE,"general"}</definedName>
    <definedName name="__v7" localSheetId="8" hidden="1">{"via1",#N/A,TRUE,"general";"via2",#N/A,TRUE,"general";"via3",#N/A,TRUE,"general"}</definedName>
    <definedName name="__v7" localSheetId="31" hidden="1">{"via1",#N/A,TRUE,"general";"via2",#N/A,TRUE,"general";"via3",#N/A,TRUE,"general"}</definedName>
    <definedName name="__v7" localSheetId="30" hidden="1">{"via1",#N/A,TRUE,"general";"via2",#N/A,TRUE,"general";"via3",#N/A,TRUE,"general"}</definedName>
    <definedName name="__v7" localSheetId="15" hidden="1">{"via1",#N/A,TRUE,"general";"via2",#N/A,TRUE,"general";"via3",#N/A,TRUE,"general"}</definedName>
    <definedName name="__v7" hidden="1">{"via1",#N/A,TRUE,"general";"via2",#N/A,TRUE,"general";"via3",#N/A,TRUE,"general"}</definedName>
    <definedName name="__v8" localSheetId="32" hidden="1">{"TAB1",#N/A,TRUE,"GENERAL";"TAB2",#N/A,TRUE,"GENERAL";"TAB3",#N/A,TRUE,"GENERAL";"TAB4",#N/A,TRUE,"GENERAL";"TAB5",#N/A,TRUE,"GENERAL"}</definedName>
    <definedName name="__v8" localSheetId="3" hidden="1">{"TAB1",#N/A,TRUE,"GENERAL";"TAB2",#N/A,TRUE,"GENERAL";"TAB3",#N/A,TRUE,"GENERAL";"TAB4",#N/A,TRUE,"GENERAL";"TAB5",#N/A,TRUE,"GENERAL"}</definedName>
    <definedName name="__v8" localSheetId="26" hidden="1">{"TAB1",#N/A,TRUE,"GENERAL";"TAB2",#N/A,TRUE,"GENERAL";"TAB3",#N/A,TRUE,"GENERAL";"TAB4",#N/A,TRUE,"GENERAL";"TAB5",#N/A,TRUE,"GENERAL"}</definedName>
    <definedName name="__v8" localSheetId="24" hidden="1">{"TAB1",#N/A,TRUE,"GENERAL";"TAB2",#N/A,TRUE,"GENERAL";"TAB3",#N/A,TRUE,"GENERAL";"TAB4",#N/A,TRUE,"GENERAL";"TAB5",#N/A,TRUE,"GENERAL"}</definedName>
    <definedName name="__v8" localSheetId="10" hidden="1">{"TAB1",#N/A,TRUE,"GENERAL";"TAB2",#N/A,TRUE,"GENERAL";"TAB3",#N/A,TRUE,"GENERAL";"TAB4",#N/A,TRUE,"GENERAL";"TAB5",#N/A,TRUE,"GENERAL"}</definedName>
    <definedName name="__v8" localSheetId="4" hidden="1">{"TAB1",#N/A,TRUE,"GENERAL";"TAB2",#N/A,TRUE,"GENERAL";"TAB3",#N/A,TRUE,"GENERAL";"TAB4",#N/A,TRUE,"GENERAL";"TAB5",#N/A,TRUE,"GENERAL"}</definedName>
    <definedName name="__v8" localSheetId="38" hidden="1">{"TAB1",#N/A,TRUE,"GENERAL";"TAB2",#N/A,TRUE,"GENERAL";"TAB3",#N/A,TRUE,"GENERAL";"TAB4",#N/A,TRUE,"GENERAL";"TAB5",#N/A,TRUE,"GENERAL"}</definedName>
    <definedName name="__v8" localSheetId="37" hidden="1">{"TAB1",#N/A,TRUE,"GENERAL";"TAB2",#N/A,TRUE,"GENERAL";"TAB3",#N/A,TRUE,"GENERAL";"TAB4",#N/A,TRUE,"GENERAL";"TAB5",#N/A,TRUE,"GENERAL"}</definedName>
    <definedName name="__v8" localSheetId="23" hidden="1">{"TAB1",#N/A,TRUE,"GENERAL";"TAB2",#N/A,TRUE,"GENERAL";"TAB3",#N/A,TRUE,"GENERAL";"TAB4",#N/A,TRUE,"GENERAL";"TAB5",#N/A,TRUE,"GENERAL"}</definedName>
    <definedName name="__v8" localSheetId="16" hidden="1">{"TAB1",#N/A,TRUE,"GENERAL";"TAB2",#N/A,TRUE,"GENERAL";"TAB3",#N/A,TRUE,"GENERAL";"TAB4",#N/A,TRUE,"GENERAL";"TAB5",#N/A,TRUE,"GENERAL"}</definedName>
    <definedName name="__v8" localSheetId="27" hidden="1">{"TAB1",#N/A,TRUE,"GENERAL";"TAB2",#N/A,TRUE,"GENERAL";"TAB3",#N/A,TRUE,"GENERAL";"TAB4",#N/A,TRUE,"GENERAL";"TAB5",#N/A,TRUE,"GENERAL"}</definedName>
    <definedName name="__v8" localSheetId="18" hidden="1">{"TAB1",#N/A,TRUE,"GENERAL";"TAB2",#N/A,TRUE,"GENERAL";"TAB3",#N/A,TRUE,"GENERAL";"TAB4",#N/A,TRUE,"GENERAL";"TAB5",#N/A,TRUE,"GENERAL"}</definedName>
    <definedName name="__v8" localSheetId="17" hidden="1">{"TAB1",#N/A,TRUE,"GENERAL";"TAB2",#N/A,TRUE,"GENERAL";"TAB3",#N/A,TRUE,"GENERAL";"TAB4",#N/A,TRUE,"GENERAL";"TAB5",#N/A,TRUE,"GENERAL"}</definedName>
    <definedName name="__v8" localSheetId="25" hidden="1">{"TAB1",#N/A,TRUE,"GENERAL";"TAB2",#N/A,TRUE,"GENERAL";"TAB3",#N/A,TRUE,"GENERAL";"TAB4",#N/A,TRUE,"GENERAL";"TAB5",#N/A,TRUE,"GENERAL"}</definedName>
    <definedName name="__v8" localSheetId="49" hidden="1">{"TAB1",#N/A,TRUE,"GENERAL";"TAB2",#N/A,TRUE,"GENERAL";"TAB3",#N/A,TRUE,"GENERAL";"TAB4",#N/A,TRUE,"GENERAL";"TAB5",#N/A,TRUE,"GENERAL"}</definedName>
    <definedName name="__v8" localSheetId="34" hidden="1">{"TAB1",#N/A,TRUE,"GENERAL";"TAB2",#N/A,TRUE,"GENERAL";"TAB3",#N/A,TRUE,"GENERAL";"TAB4",#N/A,TRUE,"GENERAL";"TAB5",#N/A,TRUE,"GENERAL"}</definedName>
    <definedName name="__v8" localSheetId="12" hidden="1">{"TAB1",#N/A,TRUE,"GENERAL";"TAB2",#N/A,TRUE,"GENERAL";"TAB3",#N/A,TRUE,"GENERAL";"TAB4",#N/A,TRUE,"GENERAL";"TAB5",#N/A,TRUE,"GENERAL"}</definedName>
    <definedName name="__v8" localSheetId="13" hidden="1">{"TAB1",#N/A,TRUE,"GENERAL";"TAB2",#N/A,TRUE,"GENERAL";"TAB3",#N/A,TRUE,"GENERAL";"TAB4",#N/A,TRUE,"GENERAL";"TAB5",#N/A,TRUE,"GENERAL"}</definedName>
    <definedName name="__v8" localSheetId="14" hidden="1">{"TAB1",#N/A,TRUE,"GENERAL";"TAB2",#N/A,TRUE,"GENERAL";"TAB3",#N/A,TRUE,"GENERAL";"TAB4",#N/A,TRUE,"GENERAL";"TAB5",#N/A,TRUE,"GENERAL"}</definedName>
    <definedName name="__v8" localSheetId="5" hidden="1">{"TAB1",#N/A,TRUE,"GENERAL";"TAB2",#N/A,TRUE,"GENERAL";"TAB3",#N/A,TRUE,"GENERAL";"TAB4",#N/A,TRUE,"GENERAL";"TAB5",#N/A,TRUE,"GENERAL"}</definedName>
    <definedName name="__v8" localSheetId="6" hidden="1">{"TAB1",#N/A,TRUE,"GENERAL";"TAB2",#N/A,TRUE,"GENERAL";"TAB3",#N/A,TRUE,"GENERAL";"TAB4",#N/A,TRUE,"GENERAL";"TAB5",#N/A,TRUE,"GENERAL"}</definedName>
    <definedName name="__v8" localSheetId="7" hidden="1">{"TAB1",#N/A,TRUE,"GENERAL";"TAB2",#N/A,TRUE,"GENERAL";"TAB3",#N/A,TRUE,"GENERAL";"TAB4",#N/A,TRUE,"GENERAL";"TAB5",#N/A,TRUE,"GENERAL"}</definedName>
    <definedName name="__v8" localSheetId="8" hidden="1">{"TAB1",#N/A,TRUE,"GENERAL";"TAB2",#N/A,TRUE,"GENERAL";"TAB3",#N/A,TRUE,"GENERAL";"TAB4",#N/A,TRUE,"GENERAL";"TAB5",#N/A,TRUE,"GENERAL"}</definedName>
    <definedName name="__v8" localSheetId="31" hidden="1">{"TAB1",#N/A,TRUE,"GENERAL";"TAB2",#N/A,TRUE,"GENERAL";"TAB3",#N/A,TRUE,"GENERAL";"TAB4",#N/A,TRUE,"GENERAL";"TAB5",#N/A,TRUE,"GENERAL"}</definedName>
    <definedName name="__v8" localSheetId="30" hidden="1">{"TAB1",#N/A,TRUE,"GENERAL";"TAB2",#N/A,TRUE,"GENERAL";"TAB3",#N/A,TRUE,"GENERAL";"TAB4",#N/A,TRUE,"GENERAL";"TAB5",#N/A,TRUE,"GENERAL"}</definedName>
    <definedName name="__v8" localSheetId="15" hidden="1">{"TAB1",#N/A,TRUE,"GENERAL";"TAB2",#N/A,TRUE,"GENERAL";"TAB3",#N/A,TRUE,"GENERAL";"TAB4",#N/A,TRUE,"GENERAL";"TAB5",#N/A,TRUE,"GENERAL"}</definedName>
    <definedName name="__v8" hidden="1">{"TAB1",#N/A,TRUE,"GENERAL";"TAB2",#N/A,TRUE,"GENERAL";"TAB3",#N/A,TRUE,"GENERAL";"TAB4",#N/A,TRUE,"GENERAL";"TAB5",#N/A,TRUE,"GENERAL"}</definedName>
    <definedName name="__v9" localSheetId="32" hidden="1">{"TAB1",#N/A,TRUE,"GENERAL";"TAB2",#N/A,TRUE,"GENERAL";"TAB3",#N/A,TRUE,"GENERAL";"TAB4",#N/A,TRUE,"GENERAL";"TAB5",#N/A,TRUE,"GENERAL"}</definedName>
    <definedName name="__v9" localSheetId="3" hidden="1">{"TAB1",#N/A,TRUE,"GENERAL";"TAB2",#N/A,TRUE,"GENERAL";"TAB3",#N/A,TRUE,"GENERAL";"TAB4",#N/A,TRUE,"GENERAL";"TAB5",#N/A,TRUE,"GENERAL"}</definedName>
    <definedName name="__v9" localSheetId="26" hidden="1">{"TAB1",#N/A,TRUE,"GENERAL";"TAB2",#N/A,TRUE,"GENERAL";"TAB3",#N/A,TRUE,"GENERAL";"TAB4",#N/A,TRUE,"GENERAL";"TAB5",#N/A,TRUE,"GENERAL"}</definedName>
    <definedName name="__v9" localSheetId="24" hidden="1">{"TAB1",#N/A,TRUE,"GENERAL";"TAB2",#N/A,TRUE,"GENERAL";"TAB3",#N/A,TRUE,"GENERAL";"TAB4",#N/A,TRUE,"GENERAL";"TAB5",#N/A,TRUE,"GENERAL"}</definedName>
    <definedName name="__v9" localSheetId="10" hidden="1">{"TAB1",#N/A,TRUE,"GENERAL";"TAB2",#N/A,TRUE,"GENERAL";"TAB3",#N/A,TRUE,"GENERAL";"TAB4",#N/A,TRUE,"GENERAL";"TAB5",#N/A,TRUE,"GENERAL"}</definedName>
    <definedName name="__v9" localSheetId="4" hidden="1">{"TAB1",#N/A,TRUE,"GENERAL";"TAB2",#N/A,TRUE,"GENERAL";"TAB3",#N/A,TRUE,"GENERAL";"TAB4",#N/A,TRUE,"GENERAL";"TAB5",#N/A,TRUE,"GENERAL"}</definedName>
    <definedName name="__v9" localSheetId="38" hidden="1">{"TAB1",#N/A,TRUE,"GENERAL";"TAB2",#N/A,TRUE,"GENERAL";"TAB3",#N/A,TRUE,"GENERAL";"TAB4",#N/A,TRUE,"GENERAL";"TAB5",#N/A,TRUE,"GENERAL"}</definedName>
    <definedName name="__v9" localSheetId="37" hidden="1">{"TAB1",#N/A,TRUE,"GENERAL";"TAB2",#N/A,TRUE,"GENERAL";"TAB3",#N/A,TRUE,"GENERAL";"TAB4",#N/A,TRUE,"GENERAL";"TAB5",#N/A,TRUE,"GENERAL"}</definedName>
    <definedName name="__v9" localSheetId="23" hidden="1">{"TAB1",#N/A,TRUE,"GENERAL";"TAB2",#N/A,TRUE,"GENERAL";"TAB3",#N/A,TRUE,"GENERAL";"TAB4",#N/A,TRUE,"GENERAL";"TAB5",#N/A,TRUE,"GENERAL"}</definedName>
    <definedName name="__v9" localSheetId="16" hidden="1">{"TAB1",#N/A,TRUE,"GENERAL";"TAB2",#N/A,TRUE,"GENERAL";"TAB3",#N/A,TRUE,"GENERAL";"TAB4",#N/A,TRUE,"GENERAL";"TAB5",#N/A,TRUE,"GENERAL"}</definedName>
    <definedName name="__v9" localSheetId="27" hidden="1">{"TAB1",#N/A,TRUE,"GENERAL";"TAB2",#N/A,TRUE,"GENERAL";"TAB3",#N/A,TRUE,"GENERAL";"TAB4",#N/A,TRUE,"GENERAL";"TAB5",#N/A,TRUE,"GENERAL"}</definedName>
    <definedName name="__v9" localSheetId="18" hidden="1">{"TAB1",#N/A,TRUE,"GENERAL";"TAB2",#N/A,TRUE,"GENERAL";"TAB3",#N/A,TRUE,"GENERAL";"TAB4",#N/A,TRUE,"GENERAL";"TAB5",#N/A,TRUE,"GENERAL"}</definedName>
    <definedName name="__v9" localSheetId="17" hidden="1">{"TAB1",#N/A,TRUE,"GENERAL";"TAB2",#N/A,TRUE,"GENERAL";"TAB3",#N/A,TRUE,"GENERAL";"TAB4",#N/A,TRUE,"GENERAL";"TAB5",#N/A,TRUE,"GENERAL"}</definedName>
    <definedName name="__v9" localSheetId="25" hidden="1">{"TAB1",#N/A,TRUE,"GENERAL";"TAB2",#N/A,TRUE,"GENERAL";"TAB3",#N/A,TRUE,"GENERAL";"TAB4",#N/A,TRUE,"GENERAL";"TAB5",#N/A,TRUE,"GENERAL"}</definedName>
    <definedName name="__v9" localSheetId="49" hidden="1">{"TAB1",#N/A,TRUE,"GENERAL";"TAB2",#N/A,TRUE,"GENERAL";"TAB3",#N/A,TRUE,"GENERAL";"TAB4",#N/A,TRUE,"GENERAL";"TAB5",#N/A,TRUE,"GENERAL"}</definedName>
    <definedName name="__v9" localSheetId="34" hidden="1">{"TAB1",#N/A,TRUE,"GENERAL";"TAB2",#N/A,TRUE,"GENERAL";"TAB3",#N/A,TRUE,"GENERAL";"TAB4",#N/A,TRUE,"GENERAL";"TAB5",#N/A,TRUE,"GENERAL"}</definedName>
    <definedName name="__v9" localSheetId="12" hidden="1">{"TAB1",#N/A,TRUE,"GENERAL";"TAB2",#N/A,TRUE,"GENERAL";"TAB3",#N/A,TRUE,"GENERAL";"TAB4",#N/A,TRUE,"GENERAL";"TAB5",#N/A,TRUE,"GENERAL"}</definedName>
    <definedName name="__v9" localSheetId="13" hidden="1">{"TAB1",#N/A,TRUE,"GENERAL";"TAB2",#N/A,TRUE,"GENERAL";"TAB3",#N/A,TRUE,"GENERAL";"TAB4",#N/A,TRUE,"GENERAL";"TAB5",#N/A,TRUE,"GENERAL"}</definedName>
    <definedName name="__v9" localSheetId="14" hidden="1">{"TAB1",#N/A,TRUE,"GENERAL";"TAB2",#N/A,TRUE,"GENERAL";"TAB3",#N/A,TRUE,"GENERAL";"TAB4",#N/A,TRUE,"GENERAL";"TAB5",#N/A,TRUE,"GENERAL"}</definedName>
    <definedName name="__v9" localSheetId="5" hidden="1">{"TAB1",#N/A,TRUE,"GENERAL";"TAB2",#N/A,TRUE,"GENERAL";"TAB3",#N/A,TRUE,"GENERAL";"TAB4",#N/A,TRUE,"GENERAL";"TAB5",#N/A,TRUE,"GENERAL"}</definedName>
    <definedName name="__v9" localSheetId="6" hidden="1">{"TAB1",#N/A,TRUE,"GENERAL";"TAB2",#N/A,TRUE,"GENERAL";"TAB3",#N/A,TRUE,"GENERAL";"TAB4",#N/A,TRUE,"GENERAL";"TAB5",#N/A,TRUE,"GENERAL"}</definedName>
    <definedName name="__v9" localSheetId="7" hidden="1">{"TAB1",#N/A,TRUE,"GENERAL";"TAB2",#N/A,TRUE,"GENERAL";"TAB3",#N/A,TRUE,"GENERAL";"TAB4",#N/A,TRUE,"GENERAL";"TAB5",#N/A,TRUE,"GENERAL"}</definedName>
    <definedName name="__v9" localSheetId="8" hidden="1">{"TAB1",#N/A,TRUE,"GENERAL";"TAB2",#N/A,TRUE,"GENERAL";"TAB3",#N/A,TRUE,"GENERAL";"TAB4",#N/A,TRUE,"GENERAL";"TAB5",#N/A,TRUE,"GENERAL"}</definedName>
    <definedName name="__v9" localSheetId="31" hidden="1">{"TAB1",#N/A,TRUE,"GENERAL";"TAB2",#N/A,TRUE,"GENERAL";"TAB3",#N/A,TRUE,"GENERAL";"TAB4",#N/A,TRUE,"GENERAL";"TAB5",#N/A,TRUE,"GENERAL"}</definedName>
    <definedName name="__v9" localSheetId="30" hidden="1">{"TAB1",#N/A,TRUE,"GENERAL";"TAB2",#N/A,TRUE,"GENERAL";"TAB3",#N/A,TRUE,"GENERAL";"TAB4",#N/A,TRUE,"GENERAL";"TAB5",#N/A,TRUE,"GENERAL"}</definedName>
    <definedName name="__v9" localSheetId="15" hidden="1">{"TAB1",#N/A,TRUE,"GENERAL";"TAB2",#N/A,TRUE,"GENERAL";"TAB3",#N/A,TRUE,"GENERAL";"TAB4",#N/A,TRUE,"GENERAL";"TAB5",#N/A,TRUE,"GENERAL"}</definedName>
    <definedName name="__v9" hidden="1">{"TAB1",#N/A,TRUE,"GENERAL";"TAB2",#N/A,TRUE,"GENERAL";"TAB3",#N/A,TRUE,"GENERAL";"TAB4",#N/A,TRUE,"GENERAL";"TAB5",#N/A,TRUE,"GENERAL"}</definedName>
    <definedName name="__vfv4" localSheetId="32" hidden="1">{"via1",#N/A,TRUE,"general";"via2",#N/A,TRUE,"general";"via3",#N/A,TRUE,"general"}</definedName>
    <definedName name="__vfv4" localSheetId="3" hidden="1">{"via1",#N/A,TRUE,"general";"via2",#N/A,TRUE,"general";"via3",#N/A,TRUE,"general"}</definedName>
    <definedName name="__vfv4" localSheetId="26" hidden="1">{"via1",#N/A,TRUE,"general";"via2",#N/A,TRUE,"general";"via3",#N/A,TRUE,"general"}</definedName>
    <definedName name="__vfv4" localSheetId="24" hidden="1">{"via1",#N/A,TRUE,"general";"via2",#N/A,TRUE,"general";"via3",#N/A,TRUE,"general"}</definedName>
    <definedName name="__vfv4" localSheetId="10" hidden="1">{"via1",#N/A,TRUE,"general";"via2",#N/A,TRUE,"general";"via3",#N/A,TRUE,"general"}</definedName>
    <definedName name="__vfv4" localSheetId="4" hidden="1">{"via1",#N/A,TRUE,"general";"via2",#N/A,TRUE,"general";"via3",#N/A,TRUE,"general"}</definedName>
    <definedName name="__vfv4" localSheetId="38" hidden="1">{"via1",#N/A,TRUE,"general";"via2",#N/A,TRUE,"general";"via3",#N/A,TRUE,"general"}</definedName>
    <definedName name="__vfv4" localSheetId="37" hidden="1">{"via1",#N/A,TRUE,"general";"via2",#N/A,TRUE,"general";"via3",#N/A,TRUE,"general"}</definedName>
    <definedName name="__vfv4" localSheetId="23" hidden="1">{"via1",#N/A,TRUE,"general";"via2",#N/A,TRUE,"general";"via3",#N/A,TRUE,"general"}</definedName>
    <definedName name="__vfv4" localSheetId="16" hidden="1">{"via1",#N/A,TRUE,"general";"via2",#N/A,TRUE,"general";"via3",#N/A,TRUE,"general"}</definedName>
    <definedName name="__vfv4" localSheetId="27" hidden="1">{"via1",#N/A,TRUE,"general";"via2",#N/A,TRUE,"general";"via3",#N/A,TRUE,"general"}</definedName>
    <definedName name="__vfv4" localSheetId="18" hidden="1">{"via1",#N/A,TRUE,"general";"via2",#N/A,TRUE,"general";"via3",#N/A,TRUE,"general"}</definedName>
    <definedName name="__vfv4" localSheetId="17" hidden="1">{"via1",#N/A,TRUE,"general";"via2",#N/A,TRUE,"general";"via3",#N/A,TRUE,"general"}</definedName>
    <definedName name="__vfv4" localSheetId="25" hidden="1">{"via1",#N/A,TRUE,"general";"via2",#N/A,TRUE,"general";"via3",#N/A,TRUE,"general"}</definedName>
    <definedName name="__vfv4" localSheetId="49" hidden="1">{"via1",#N/A,TRUE,"general";"via2",#N/A,TRUE,"general";"via3",#N/A,TRUE,"general"}</definedName>
    <definedName name="__vfv4" localSheetId="34" hidden="1">{"via1",#N/A,TRUE,"general";"via2",#N/A,TRUE,"general";"via3",#N/A,TRUE,"general"}</definedName>
    <definedName name="__vfv4" localSheetId="12" hidden="1">{"via1",#N/A,TRUE,"general";"via2",#N/A,TRUE,"general";"via3",#N/A,TRUE,"general"}</definedName>
    <definedName name="__vfv4" localSheetId="13" hidden="1">{"via1",#N/A,TRUE,"general";"via2",#N/A,TRUE,"general";"via3",#N/A,TRUE,"general"}</definedName>
    <definedName name="__vfv4" localSheetId="14" hidden="1">{"via1",#N/A,TRUE,"general";"via2",#N/A,TRUE,"general";"via3",#N/A,TRUE,"general"}</definedName>
    <definedName name="__vfv4" localSheetId="5" hidden="1">{"via1",#N/A,TRUE,"general";"via2",#N/A,TRUE,"general";"via3",#N/A,TRUE,"general"}</definedName>
    <definedName name="__vfv4" localSheetId="6" hidden="1">{"via1",#N/A,TRUE,"general";"via2",#N/A,TRUE,"general";"via3",#N/A,TRUE,"general"}</definedName>
    <definedName name="__vfv4" localSheetId="7" hidden="1">{"via1",#N/A,TRUE,"general";"via2",#N/A,TRUE,"general";"via3",#N/A,TRUE,"general"}</definedName>
    <definedName name="__vfv4" localSheetId="8" hidden="1">{"via1",#N/A,TRUE,"general";"via2",#N/A,TRUE,"general";"via3",#N/A,TRUE,"general"}</definedName>
    <definedName name="__vfv4" localSheetId="31" hidden="1">{"via1",#N/A,TRUE,"general";"via2",#N/A,TRUE,"general";"via3",#N/A,TRUE,"general"}</definedName>
    <definedName name="__vfv4" localSheetId="30" hidden="1">{"via1",#N/A,TRUE,"general";"via2",#N/A,TRUE,"general";"via3",#N/A,TRUE,"general"}</definedName>
    <definedName name="__vfv4" localSheetId="15" hidden="1">{"via1",#N/A,TRUE,"general";"via2",#N/A,TRUE,"general";"via3",#N/A,TRUE,"general"}</definedName>
    <definedName name="__vfv4" hidden="1">{"via1",#N/A,TRUE,"general";"via2",#N/A,TRUE,"general";"via3",#N/A,TRUE,"general"}</definedName>
    <definedName name="__x1" localSheetId="32" hidden="1">{"TAB1",#N/A,TRUE,"GENERAL";"TAB2",#N/A,TRUE,"GENERAL";"TAB3",#N/A,TRUE,"GENERAL";"TAB4",#N/A,TRUE,"GENERAL";"TAB5",#N/A,TRUE,"GENERAL"}</definedName>
    <definedName name="__x1" localSheetId="3" hidden="1">{"TAB1",#N/A,TRUE,"GENERAL";"TAB2",#N/A,TRUE,"GENERAL";"TAB3",#N/A,TRUE,"GENERAL";"TAB4",#N/A,TRUE,"GENERAL";"TAB5",#N/A,TRUE,"GENERAL"}</definedName>
    <definedName name="__x1" localSheetId="26" hidden="1">{"TAB1",#N/A,TRUE,"GENERAL";"TAB2",#N/A,TRUE,"GENERAL";"TAB3",#N/A,TRUE,"GENERAL";"TAB4",#N/A,TRUE,"GENERAL";"TAB5",#N/A,TRUE,"GENERAL"}</definedName>
    <definedName name="__x1" localSheetId="24" hidden="1">{"TAB1",#N/A,TRUE,"GENERAL";"TAB2",#N/A,TRUE,"GENERAL";"TAB3",#N/A,TRUE,"GENERAL";"TAB4",#N/A,TRUE,"GENERAL";"TAB5",#N/A,TRUE,"GENERAL"}</definedName>
    <definedName name="__x1" localSheetId="10" hidden="1">{"TAB1",#N/A,TRUE,"GENERAL";"TAB2",#N/A,TRUE,"GENERAL";"TAB3",#N/A,TRUE,"GENERAL";"TAB4",#N/A,TRUE,"GENERAL";"TAB5",#N/A,TRUE,"GENERAL"}</definedName>
    <definedName name="__x1" localSheetId="4" hidden="1">{"TAB1",#N/A,TRUE,"GENERAL";"TAB2",#N/A,TRUE,"GENERAL";"TAB3",#N/A,TRUE,"GENERAL";"TAB4",#N/A,TRUE,"GENERAL";"TAB5",#N/A,TRUE,"GENERAL"}</definedName>
    <definedName name="__x1" localSheetId="38" hidden="1">{"TAB1",#N/A,TRUE,"GENERAL";"TAB2",#N/A,TRUE,"GENERAL";"TAB3",#N/A,TRUE,"GENERAL";"TAB4",#N/A,TRUE,"GENERAL";"TAB5",#N/A,TRUE,"GENERAL"}</definedName>
    <definedName name="__x1" localSheetId="37" hidden="1">{"TAB1",#N/A,TRUE,"GENERAL";"TAB2",#N/A,TRUE,"GENERAL";"TAB3",#N/A,TRUE,"GENERAL";"TAB4",#N/A,TRUE,"GENERAL";"TAB5",#N/A,TRUE,"GENERAL"}</definedName>
    <definedName name="__x1" localSheetId="23" hidden="1">{"TAB1",#N/A,TRUE,"GENERAL";"TAB2",#N/A,TRUE,"GENERAL";"TAB3",#N/A,TRUE,"GENERAL";"TAB4",#N/A,TRUE,"GENERAL";"TAB5",#N/A,TRUE,"GENERAL"}</definedName>
    <definedName name="__x1" localSheetId="16" hidden="1">{"TAB1",#N/A,TRUE,"GENERAL";"TAB2",#N/A,TRUE,"GENERAL";"TAB3",#N/A,TRUE,"GENERAL";"TAB4",#N/A,TRUE,"GENERAL";"TAB5",#N/A,TRUE,"GENERAL"}</definedName>
    <definedName name="__x1" localSheetId="27" hidden="1">{"TAB1",#N/A,TRUE,"GENERAL";"TAB2",#N/A,TRUE,"GENERAL";"TAB3",#N/A,TRUE,"GENERAL";"TAB4",#N/A,TRUE,"GENERAL";"TAB5",#N/A,TRUE,"GENERAL"}</definedName>
    <definedName name="__x1" localSheetId="18" hidden="1">{"TAB1",#N/A,TRUE,"GENERAL";"TAB2",#N/A,TRUE,"GENERAL";"TAB3",#N/A,TRUE,"GENERAL";"TAB4",#N/A,TRUE,"GENERAL";"TAB5",#N/A,TRUE,"GENERAL"}</definedName>
    <definedName name="__x1" localSheetId="17" hidden="1">{"TAB1",#N/A,TRUE,"GENERAL";"TAB2",#N/A,TRUE,"GENERAL";"TAB3",#N/A,TRUE,"GENERAL";"TAB4",#N/A,TRUE,"GENERAL";"TAB5",#N/A,TRUE,"GENERAL"}</definedName>
    <definedName name="__x1" localSheetId="25" hidden="1">{"TAB1",#N/A,TRUE,"GENERAL";"TAB2",#N/A,TRUE,"GENERAL";"TAB3",#N/A,TRUE,"GENERAL";"TAB4",#N/A,TRUE,"GENERAL";"TAB5",#N/A,TRUE,"GENERAL"}</definedName>
    <definedName name="__x1" localSheetId="49" hidden="1">{"TAB1",#N/A,TRUE,"GENERAL";"TAB2",#N/A,TRUE,"GENERAL";"TAB3",#N/A,TRUE,"GENERAL";"TAB4",#N/A,TRUE,"GENERAL";"TAB5",#N/A,TRUE,"GENERAL"}</definedName>
    <definedName name="__x1" localSheetId="34" hidden="1">{"TAB1",#N/A,TRUE,"GENERAL";"TAB2",#N/A,TRUE,"GENERAL";"TAB3",#N/A,TRUE,"GENERAL";"TAB4",#N/A,TRUE,"GENERAL";"TAB5",#N/A,TRUE,"GENERAL"}</definedName>
    <definedName name="__x1" localSheetId="12" hidden="1">{"TAB1",#N/A,TRUE,"GENERAL";"TAB2",#N/A,TRUE,"GENERAL";"TAB3",#N/A,TRUE,"GENERAL";"TAB4",#N/A,TRUE,"GENERAL";"TAB5",#N/A,TRUE,"GENERAL"}</definedName>
    <definedName name="__x1" localSheetId="13" hidden="1">{"TAB1",#N/A,TRUE,"GENERAL";"TAB2",#N/A,TRUE,"GENERAL";"TAB3",#N/A,TRUE,"GENERAL";"TAB4",#N/A,TRUE,"GENERAL";"TAB5",#N/A,TRUE,"GENERAL"}</definedName>
    <definedName name="__x1" localSheetId="14" hidden="1">{"TAB1",#N/A,TRUE,"GENERAL";"TAB2",#N/A,TRUE,"GENERAL";"TAB3",#N/A,TRUE,"GENERAL";"TAB4",#N/A,TRUE,"GENERAL";"TAB5",#N/A,TRUE,"GENERAL"}</definedName>
    <definedName name="__x1" localSheetId="5" hidden="1">{"TAB1",#N/A,TRUE,"GENERAL";"TAB2",#N/A,TRUE,"GENERAL";"TAB3",#N/A,TRUE,"GENERAL";"TAB4",#N/A,TRUE,"GENERAL";"TAB5",#N/A,TRUE,"GENERAL"}</definedName>
    <definedName name="__x1" localSheetId="6" hidden="1">{"TAB1",#N/A,TRUE,"GENERAL";"TAB2",#N/A,TRUE,"GENERAL";"TAB3",#N/A,TRUE,"GENERAL";"TAB4",#N/A,TRUE,"GENERAL";"TAB5",#N/A,TRUE,"GENERAL"}</definedName>
    <definedName name="__x1" localSheetId="7" hidden="1">{"TAB1",#N/A,TRUE,"GENERAL";"TAB2",#N/A,TRUE,"GENERAL";"TAB3",#N/A,TRUE,"GENERAL";"TAB4",#N/A,TRUE,"GENERAL";"TAB5",#N/A,TRUE,"GENERAL"}</definedName>
    <definedName name="__x1" localSheetId="8" hidden="1">{"TAB1",#N/A,TRUE,"GENERAL";"TAB2",#N/A,TRUE,"GENERAL";"TAB3",#N/A,TRUE,"GENERAL";"TAB4",#N/A,TRUE,"GENERAL";"TAB5",#N/A,TRUE,"GENERAL"}</definedName>
    <definedName name="__x1" localSheetId="31" hidden="1">{"TAB1",#N/A,TRUE,"GENERAL";"TAB2",#N/A,TRUE,"GENERAL";"TAB3",#N/A,TRUE,"GENERAL";"TAB4",#N/A,TRUE,"GENERAL";"TAB5",#N/A,TRUE,"GENERAL"}</definedName>
    <definedName name="__x1" localSheetId="30" hidden="1">{"TAB1",#N/A,TRUE,"GENERAL";"TAB2",#N/A,TRUE,"GENERAL";"TAB3",#N/A,TRUE,"GENERAL";"TAB4",#N/A,TRUE,"GENERAL";"TAB5",#N/A,TRUE,"GENERAL"}</definedName>
    <definedName name="__x1" localSheetId="15" hidden="1">{"TAB1",#N/A,TRUE,"GENERAL";"TAB2",#N/A,TRUE,"GENERAL";"TAB3",#N/A,TRUE,"GENERAL";"TAB4",#N/A,TRUE,"GENERAL";"TAB5",#N/A,TRUE,"GENERAL"}</definedName>
    <definedName name="__x1" hidden="1">{"TAB1",#N/A,TRUE,"GENERAL";"TAB2",#N/A,TRUE,"GENERAL";"TAB3",#N/A,TRUE,"GENERAL";"TAB4",#N/A,TRUE,"GENERAL";"TAB5",#N/A,TRUE,"GENERAL"}</definedName>
    <definedName name="__x2" localSheetId="32" hidden="1">{"via1",#N/A,TRUE,"general";"via2",#N/A,TRUE,"general";"via3",#N/A,TRUE,"general"}</definedName>
    <definedName name="__x2" localSheetId="3" hidden="1">{"via1",#N/A,TRUE,"general";"via2",#N/A,TRUE,"general";"via3",#N/A,TRUE,"general"}</definedName>
    <definedName name="__x2" localSheetId="26" hidden="1">{"via1",#N/A,TRUE,"general";"via2",#N/A,TRUE,"general";"via3",#N/A,TRUE,"general"}</definedName>
    <definedName name="__x2" localSheetId="24" hidden="1">{"via1",#N/A,TRUE,"general";"via2",#N/A,TRUE,"general";"via3",#N/A,TRUE,"general"}</definedName>
    <definedName name="__x2" localSheetId="10" hidden="1">{"via1",#N/A,TRUE,"general";"via2",#N/A,TRUE,"general";"via3",#N/A,TRUE,"general"}</definedName>
    <definedName name="__x2" localSheetId="4" hidden="1">{"via1",#N/A,TRUE,"general";"via2",#N/A,TRUE,"general";"via3",#N/A,TRUE,"general"}</definedName>
    <definedName name="__x2" localSheetId="38" hidden="1">{"via1",#N/A,TRUE,"general";"via2",#N/A,TRUE,"general";"via3",#N/A,TRUE,"general"}</definedName>
    <definedName name="__x2" localSheetId="37" hidden="1">{"via1",#N/A,TRUE,"general";"via2",#N/A,TRUE,"general";"via3",#N/A,TRUE,"general"}</definedName>
    <definedName name="__x2" localSheetId="23" hidden="1">{"via1",#N/A,TRUE,"general";"via2",#N/A,TRUE,"general";"via3",#N/A,TRUE,"general"}</definedName>
    <definedName name="__x2" localSheetId="16" hidden="1">{"via1",#N/A,TRUE,"general";"via2",#N/A,TRUE,"general";"via3",#N/A,TRUE,"general"}</definedName>
    <definedName name="__x2" localSheetId="27" hidden="1">{"via1",#N/A,TRUE,"general";"via2",#N/A,TRUE,"general";"via3",#N/A,TRUE,"general"}</definedName>
    <definedName name="__x2" localSheetId="18" hidden="1">{"via1",#N/A,TRUE,"general";"via2",#N/A,TRUE,"general";"via3",#N/A,TRUE,"general"}</definedName>
    <definedName name="__x2" localSheetId="17" hidden="1">{"via1",#N/A,TRUE,"general";"via2",#N/A,TRUE,"general";"via3",#N/A,TRUE,"general"}</definedName>
    <definedName name="__x2" localSheetId="25" hidden="1">{"via1",#N/A,TRUE,"general";"via2",#N/A,TRUE,"general";"via3",#N/A,TRUE,"general"}</definedName>
    <definedName name="__x2" localSheetId="49" hidden="1">{"via1",#N/A,TRUE,"general";"via2",#N/A,TRUE,"general";"via3",#N/A,TRUE,"general"}</definedName>
    <definedName name="__x2" localSheetId="34" hidden="1">{"via1",#N/A,TRUE,"general";"via2",#N/A,TRUE,"general";"via3",#N/A,TRUE,"general"}</definedName>
    <definedName name="__x2" localSheetId="12" hidden="1">{"via1",#N/A,TRUE,"general";"via2",#N/A,TRUE,"general";"via3",#N/A,TRUE,"general"}</definedName>
    <definedName name="__x2" localSheetId="13" hidden="1">{"via1",#N/A,TRUE,"general";"via2",#N/A,TRUE,"general";"via3",#N/A,TRUE,"general"}</definedName>
    <definedName name="__x2" localSheetId="14" hidden="1">{"via1",#N/A,TRUE,"general";"via2",#N/A,TRUE,"general";"via3",#N/A,TRUE,"general"}</definedName>
    <definedName name="__x2" localSheetId="5" hidden="1">{"via1",#N/A,TRUE,"general";"via2",#N/A,TRUE,"general";"via3",#N/A,TRUE,"general"}</definedName>
    <definedName name="__x2" localSheetId="6" hidden="1">{"via1",#N/A,TRUE,"general";"via2",#N/A,TRUE,"general";"via3",#N/A,TRUE,"general"}</definedName>
    <definedName name="__x2" localSheetId="7" hidden="1">{"via1",#N/A,TRUE,"general";"via2",#N/A,TRUE,"general";"via3",#N/A,TRUE,"general"}</definedName>
    <definedName name="__x2" localSheetId="8" hidden="1">{"via1",#N/A,TRUE,"general";"via2",#N/A,TRUE,"general";"via3",#N/A,TRUE,"general"}</definedName>
    <definedName name="__x2" localSheetId="31" hidden="1">{"via1",#N/A,TRUE,"general";"via2",#N/A,TRUE,"general";"via3",#N/A,TRUE,"general"}</definedName>
    <definedName name="__x2" localSheetId="30" hidden="1">{"via1",#N/A,TRUE,"general";"via2",#N/A,TRUE,"general";"via3",#N/A,TRUE,"general"}</definedName>
    <definedName name="__x2" localSheetId="15" hidden="1">{"via1",#N/A,TRUE,"general";"via2",#N/A,TRUE,"general";"via3",#N/A,TRUE,"general"}</definedName>
    <definedName name="__x2" hidden="1">{"via1",#N/A,TRUE,"general";"via2",#N/A,TRUE,"general";"via3",#N/A,TRUE,"general"}</definedName>
    <definedName name="__x3" localSheetId="32" hidden="1">{"via1",#N/A,TRUE,"general";"via2",#N/A,TRUE,"general";"via3",#N/A,TRUE,"general"}</definedName>
    <definedName name="__x3" localSheetId="3" hidden="1">{"via1",#N/A,TRUE,"general";"via2",#N/A,TRUE,"general";"via3",#N/A,TRUE,"general"}</definedName>
    <definedName name="__x3" localSheetId="26" hidden="1">{"via1",#N/A,TRUE,"general";"via2",#N/A,TRUE,"general";"via3",#N/A,TRUE,"general"}</definedName>
    <definedName name="__x3" localSheetId="24" hidden="1">{"via1",#N/A,TRUE,"general";"via2",#N/A,TRUE,"general";"via3",#N/A,TRUE,"general"}</definedName>
    <definedName name="__x3" localSheetId="10" hidden="1">{"via1",#N/A,TRUE,"general";"via2",#N/A,TRUE,"general";"via3",#N/A,TRUE,"general"}</definedName>
    <definedName name="__x3" localSheetId="4" hidden="1">{"via1",#N/A,TRUE,"general";"via2",#N/A,TRUE,"general";"via3",#N/A,TRUE,"general"}</definedName>
    <definedName name="__x3" localSheetId="38" hidden="1">{"via1",#N/A,TRUE,"general";"via2",#N/A,TRUE,"general";"via3",#N/A,TRUE,"general"}</definedName>
    <definedName name="__x3" localSheetId="37" hidden="1">{"via1",#N/A,TRUE,"general";"via2",#N/A,TRUE,"general";"via3",#N/A,TRUE,"general"}</definedName>
    <definedName name="__x3" localSheetId="23" hidden="1">{"via1",#N/A,TRUE,"general";"via2",#N/A,TRUE,"general";"via3",#N/A,TRUE,"general"}</definedName>
    <definedName name="__x3" localSheetId="16" hidden="1">{"via1",#N/A,TRUE,"general";"via2",#N/A,TRUE,"general";"via3",#N/A,TRUE,"general"}</definedName>
    <definedName name="__x3" localSheetId="27" hidden="1">{"via1",#N/A,TRUE,"general";"via2",#N/A,TRUE,"general";"via3",#N/A,TRUE,"general"}</definedName>
    <definedName name="__x3" localSheetId="18" hidden="1">{"via1",#N/A,TRUE,"general";"via2",#N/A,TRUE,"general";"via3",#N/A,TRUE,"general"}</definedName>
    <definedName name="__x3" localSheetId="17" hidden="1">{"via1",#N/A,TRUE,"general";"via2",#N/A,TRUE,"general";"via3",#N/A,TRUE,"general"}</definedName>
    <definedName name="__x3" localSheetId="25" hidden="1">{"via1",#N/A,TRUE,"general";"via2",#N/A,TRUE,"general";"via3",#N/A,TRUE,"general"}</definedName>
    <definedName name="__x3" localSheetId="49" hidden="1">{"via1",#N/A,TRUE,"general";"via2",#N/A,TRUE,"general";"via3",#N/A,TRUE,"general"}</definedName>
    <definedName name="__x3" localSheetId="34" hidden="1">{"via1",#N/A,TRUE,"general";"via2",#N/A,TRUE,"general";"via3",#N/A,TRUE,"general"}</definedName>
    <definedName name="__x3" localSheetId="12" hidden="1">{"via1",#N/A,TRUE,"general";"via2",#N/A,TRUE,"general";"via3",#N/A,TRUE,"general"}</definedName>
    <definedName name="__x3" localSheetId="13" hidden="1">{"via1",#N/A,TRUE,"general";"via2",#N/A,TRUE,"general";"via3",#N/A,TRUE,"general"}</definedName>
    <definedName name="__x3" localSheetId="14" hidden="1">{"via1",#N/A,TRUE,"general";"via2",#N/A,TRUE,"general";"via3",#N/A,TRUE,"general"}</definedName>
    <definedName name="__x3" localSheetId="5" hidden="1">{"via1",#N/A,TRUE,"general";"via2",#N/A,TRUE,"general";"via3",#N/A,TRUE,"general"}</definedName>
    <definedName name="__x3" localSheetId="6" hidden="1">{"via1",#N/A,TRUE,"general";"via2",#N/A,TRUE,"general";"via3",#N/A,TRUE,"general"}</definedName>
    <definedName name="__x3" localSheetId="7" hidden="1">{"via1",#N/A,TRUE,"general";"via2",#N/A,TRUE,"general";"via3",#N/A,TRUE,"general"}</definedName>
    <definedName name="__x3" localSheetId="8" hidden="1">{"via1",#N/A,TRUE,"general";"via2",#N/A,TRUE,"general";"via3",#N/A,TRUE,"general"}</definedName>
    <definedName name="__x3" localSheetId="31" hidden="1">{"via1",#N/A,TRUE,"general";"via2",#N/A,TRUE,"general";"via3",#N/A,TRUE,"general"}</definedName>
    <definedName name="__x3" localSheetId="30" hidden="1">{"via1",#N/A,TRUE,"general";"via2",#N/A,TRUE,"general";"via3",#N/A,TRUE,"general"}</definedName>
    <definedName name="__x3" localSheetId="15" hidden="1">{"via1",#N/A,TRUE,"general";"via2",#N/A,TRUE,"general";"via3",#N/A,TRUE,"general"}</definedName>
    <definedName name="__x3" hidden="1">{"via1",#N/A,TRUE,"general";"via2",#N/A,TRUE,"general";"via3",#N/A,TRUE,"general"}</definedName>
    <definedName name="__x4" localSheetId="32" hidden="1">{"via1",#N/A,TRUE,"general";"via2",#N/A,TRUE,"general";"via3",#N/A,TRUE,"general"}</definedName>
    <definedName name="__x4" localSheetId="3" hidden="1">{"via1",#N/A,TRUE,"general";"via2",#N/A,TRUE,"general";"via3",#N/A,TRUE,"general"}</definedName>
    <definedName name="__x4" localSheetId="26" hidden="1">{"via1",#N/A,TRUE,"general";"via2",#N/A,TRUE,"general";"via3",#N/A,TRUE,"general"}</definedName>
    <definedName name="__x4" localSheetId="24" hidden="1">{"via1",#N/A,TRUE,"general";"via2",#N/A,TRUE,"general";"via3",#N/A,TRUE,"general"}</definedName>
    <definedName name="__x4" localSheetId="10" hidden="1">{"via1",#N/A,TRUE,"general";"via2",#N/A,TRUE,"general";"via3",#N/A,TRUE,"general"}</definedName>
    <definedName name="__x4" localSheetId="4" hidden="1">{"via1",#N/A,TRUE,"general";"via2",#N/A,TRUE,"general";"via3",#N/A,TRUE,"general"}</definedName>
    <definedName name="__x4" localSheetId="38" hidden="1">{"via1",#N/A,TRUE,"general";"via2",#N/A,TRUE,"general";"via3",#N/A,TRUE,"general"}</definedName>
    <definedName name="__x4" localSheetId="37" hidden="1">{"via1",#N/A,TRUE,"general";"via2",#N/A,TRUE,"general";"via3",#N/A,TRUE,"general"}</definedName>
    <definedName name="__x4" localSheetId="23" hidden="1">{"via1",#N/A,TRUE,"general";"via2",#N/A,TRUE,"general";"via3",#N/A,TRUE,"general"}</definedName>
    <definedName name="__x4" localSheetId="16" hidden="1">{"via1",#N/A,TRUE,"general";"via2",#N/A,TRUE,"general";"via3",#N/A,TRUE,"general"}</definedName>
    <definedName name="__x4" localSheetId="27" hidden="1">{"via1",#N/A,TRUE,"general";"via2",#N/A,TRUE,"general";"via3",#N/A,TRUE,"general"}</definedName>
    <definedName name="__x4" localSheetId="18" hidden="1">{"via1",#N/A,TRUE,"general";"via2",#N/A,TRUE,"general";"via3",#N/A,TRUE,"general"}</definedName>
    <definedName name="__x4" localSheetId="17" hidden="1">{"via1",#N/A,TRUE,"general";"via2",#N/A,TRUE,"general";"via3",#N/A,TRUE,"general"}</definedName>
    <definedName name="__x4" localSheetId="25" hidden="1">{"via1",#N/A,TRUE,"general";"via2",#N/A,TRUE,"general";"via3",#N/A,TRUE,"general"}</definedName>
    <definedName name="__x4" localSheetId="49" hidden="1">{"via1",#N/A,TRUE,"general";"via2",#N/A,TRUE,"general";"via3",#N/A,TRUE,"general"}</definedName>
    <definedName name="__x4" localSheetId="34" hidden="1">{"via1",#N/A,TRUE,"general";"via2",#N/A,TRUE,"general";"via3",#N/A,TRUE,"general"}</definedName>
    <definedName name="__x4" localSheetId="12" hidden="1">{"via1",#N/A,TRUE,"general";"via2",#N/A,TRUE,"general";"via3",#N/A,TRUE,"general"}</definedName>
    <definedName name="__x4" localSheetId="13" hidden="1">{"via1",#N/A,TRUE,"general";"via2",#N/A,TRUE,"general";"via3",#N/A,TRUE,"general"}</definedName>
    <definedName name="__x4" localSheetId="14" hidden="1">{"via1",#N/A,TRUE,"general";"via2",#N/A,TRUE,"general";"via3",#N/A,TRUE,"general"}</definedName>
    <definedName name="__x4" localSheetId="5" hidden="1">{"via1",#N/A,TRUE,"general";"via2",#N/A,TRUE,"general";"via3",#N/A,TRUE,"general"}</definedName>
    <definedName name="__x4" localSheetId="6" hidden="1">{"via1",#N/A,TRUE,"general";"via2",#N/A,TRUE,"general";"via3",#N/A,TRUE,"general"}</definedName>
    <definedName name="__x4" localSheetId="7" hidden="1">{"via1",#N/A,TRUE,"general";"via2",#N/A,TRUE,"general";"via3",#N/A,TRUE,"general"}</definedName>
    <definedName name="__x4" localSheetId="8" hidden="1">{"via1",#N/A,TRUE,"general";"via2",#N/A,TRUE,"general";"via3",#N/A,TRUE,"general"}</definedName>
    <definedName name="__x4" localSheetId="31" hidden="1">{"via1",#N/A,TRUE,"general";"via2",#N/A,TRUE,"general";"via3",#N/A,TRUE,"general"}</definedName>
    <definedName name="__x4" localSheetId="30" hidden="1">{"via1",#N/A,TRUE,"general";"via2",#N/A,TRUE,"general";"via3",#N/A,TRUE,"general"}</definedName>
    <definedName name="__x4" localSheetId="15" hidden="1">{"via1",#N/A,TRUE,"general";"via2",#N/A,TRUE,"general";"via3",#N/A,TRUE,"general"}</definedName>
    <definedName name="__x4" hidden="1">{"via1",#N/A,TRUE,"general";"via2",#N/A,TRUE,"general";"via3",#N/A,TRUE,"general"}</definedName>
    <definedName name="__x5" localSheetId="32" hidden="1">{"TAB1",#N/A,TRUE,"GENERAL";"TAB2",#N/A,TRUE,"GENERAL";"TAB3",#N/A,TRUE,"GENERAL";"TAB4",#N/A,TRUE,"GENERAL";"TAB5",#N/A,TRUE,"GENERAL"}</definedName>
    <definedName name="__x5" localSheetId="3" hidden="1">{"TAB1",#N/A,TRUE,"GENERAL";"TAB2",#N/A,TRUE,"GENERAL";"TAB3",#N/A,TRUE,"GENERAL";"TAB4",#N/A,TRUE,"GENERAL";"TAB5",#N/A,TRUE,"GENERAL"}</definedName>
    <definedName name="__x5" localSheetId="26" hidden="1">{"TAB1",#N/A,TRUE,"GENERAL";"TAB2",#N/A,TRUE,"GENERAL";"TAB3",#N/A,TRUE,"GENERAL";"TAB4",#N/A,TRUE,"GENERAL";"TAB5",#N/A,TRUE,"GENERAL"}</definedName>
    <definedName name="__x5" localSheetId="24" hidden="1">{"TAB1",#N/A,TRUE,"GENERAL";"TAB2",#N/A,TRUE,"GENERAL";"TAB3",#N/A,TRUE,"GENERAL";"TAB4",#N/A,TRUE,"GENERAL";"TAB5",#N/A,TRUE,"GENERAL"}</definedName>
    <definedName name="__x5" localSheetId="10" hidden="1">{"TAB1",#N/A,TRUE,"GENERAL";"TAB2",#N/A,TRUE,"GENERAL";"TAB3",#N/A,TRUE,"GENERAL";"TAB4",#N/A,TRUE,"GENERAL";"TAB5",#N/A,TRUE,"GENERAL"}</definedName>
    <definedName name="__x5" localSheetId="4" hidden="1">{"TAB1",#N/A,TRUE,"GENERAL";"TAB2",#N/A,TRUE,"GENERAL";"TAB3",#N/A,TRUE,"GENERAL";"TAB4",#N/A,TRUE,"GENERAL";"TAB5",#N/A,TRUE,"GENERAL"}</definedName>
    <definedName name="__x5" localSheetId="38" hidden="1">{"TAB1",#N/A,TRUE,"GENERAL";"TAB2",#N/A,TRUE,"GENERAL";"TAB3",#N/A,TRUE,"GENERAL";"TAB4",#N/A,TRUE,"GENERAL";"TAB5",#N/A,TRUE,"GENERAL"}</definedName>
    <definedName name="__x5" localSheetId="37" hidden="1">{"TAB1",#N/A,TRUE,"GENERAL";"TAB2",#N/A,TRUE,"GENERAL";"TAB3",#N/A,TRUE,"GENERAL";"TAB4",#N/A,TRUE,"GENERAL";"TAB5",#N/A,TRUE,"GENERAL"}</definedName>
    <definedName name="__x5" localSheetId="23" hidden="1">{"TAB1",#N/A,TRUE,"GENERAL";"TAB2",#N/A,TRUE,"GENERAL";"TAB3",#N/A,TRUE,"GENERAL";"TAB4",#N/A,TRUE,"GENERAL";"TAB5",#N/A,TRUE,"GENERAL"}</definedName>
    <definedName name="__x5" localSheetId="16" hidden="1">{"TAB1",#N/A,TRUE,"GENERAL";"TAB2",#N/A,TRUE,"GENERAL";"TAB3",#N/A,TRUE,"GENERAL";"TAB4",#N/A,TRUE,"GENERAL";"TAB5",#N/A,TRUE,"GENERAL"}</definedName>
    <definedName name="__x5" localSheetId="27" hidden="1">{"TAB1",#N/A,TRUE,"GENERAL";"TAB2",#N/A,TRUE,"GENERAL";"TAB3",#N/A,TRUE,"GENERAL";"TAB4",#N/A,TRUE,"GENERAL";"TAB5",#N/A,TRUE,"GENERAL"}</definedName>
    <definedName name="__x5" localSheetId="18" hidden="1">{"TAB1",#N/A,TRUE,"GENERAL";"TAB2",#N/A,TRUE,"GENERAL";"TAB3",#N/A,TRUE,"GENERAL";"TAB4",#N/A,TRUE,"GENERAL";"TAB5",#N/A,TRUE,"GENERAL"}</definedName>
    <definedName name="__x5" localSheetId="17" hidden="1">{"TAB1",#N/A,TRUE,"GENERAL";"TAB2",#N/A,TRUE,"GENERAL";"TAB3",#N/A,TRUE,"GENERAL";"TAB4",#N/A,TRUE,"GENERAL";"TAB5",#N/A,TRUE,"GENERAL"}</definedName>
    <definedName name="__x5" localSheetId="25" hidden="1">{"TAB1",#N/A,TRUE,"GENERAL";"TAB2",#N/A,TRUE,"GENERAL";"TAB3",#N/A,TRUE,"GENERAL";"TAB4",#N/A,TRUE,"GENERAL";"TAB5",#N/A,TRUE,"GENERAL"}</definedName>
    <definedName name="__x5" localSheetId="49" hidden="1">{"TAB1",#N/A,TRUE,"GENERAL";"TAB2",#N/A,TRUE,"GENERAL";"TAB3",#N/A,TRUE,"GENERAL";"TAB4",#N/A,TRUE,"GENERAL";"TAB5",#N/A,TRUE,"GENERAL"}</definedName>
    <definedName name="__x5" localSheetId="34" hidden="1">{"TAB1",#N/A,TRUE,"GENERAL";"TAB2",#N/A,TRUE,"GENERAL";"TAB3",#N/A,TRUE,"GENERAL";"TAB4",#N/A,TRUE,"GENERAL";"TAB5",#N/A,TRUE,"GENERAL"}</definedName>
    <definedName name="__x5" localSheetId="12" hidden="1">{"TAB1",#N/A,TRUE,"GENERAL";"TAB2",#N/A,TRUE,"GENERAL";"TAB3",#N/A,TRUE,"GENERAL";"TAB4",#N/A,TRUE,"GENERAL";"TAB5",#N/A,TRUE,"GENERAL"}</definedName>
    <definedName name="__x5" localSheetId="13" hidden="1">{"TAB1",#N/A,TRUE,"GENERAL";"TAB2",#N/A,TRUE,"GENERAL";"TAB3",#N/A,TRUE,"GENERAL";"TAB4",#N/A,TRUE,"GENERAL";"TAB5",#N/A,TRUE,"GENERAL"}</definedName>
    <definedName name="__x5" localSheetId="14" hidden="1">{"TAB1",#N/A,TRUE,"GENERAL";"TAB2",#N/A,TRUE,"GENERAL";"TAB3",#N/A,TRUE,"GENERAL";"TAB4",#N/A,TRUE,"GENERAL";"TAB5",#N/A,TRUE,"GENERAL"}</definedName>
    <definedName name="__x5" localSheetId="5" hidden="1">{"TAB1",#N/A,TRUE,"GENERAL";"TAB2",#N/A,TRUE,"GENERAL";"TAB3",#N/A,TRUE,"GENERAL";"TAB4",#N/A,TRUE,"GENERAL";"TAB5",#N/A,TRUE,"GENERAL"}</definedName>
    <definedName name="__x5" localSheetId="6" hidden="1">{"TAB1",#N/A,TRUE,"GENERAL";"TAB2",#N/A,TRUE,"GENERAL";"TAB3",#N/A,TRUE,"GENERAL";"TAB4",#N/A,TRUE,"GENERAL";"TAB5",#N/A,TRUE,"GENERAL"}</definedName>
    <definedName name="__x5" localSheetId="7" hidden="1">{"TAB1",#N/A,TRUE,"GENERAL";"TAB2",#N/A,TRUE,"GENERAL";"TAB3",#N/A,TRUE,"GENERAL";"TAB4",#N/A,TRUE,"GENERAL";"TAB5",#N/A,TRUE,"GENERAL"}</definedName>
    <definedName name="__x5" localSheetId="8" hidden="1">{"TAB1",#N/A,TRUE,"GENERAL";"TAB2",#N/A,TRUE,"GENERAL";"TAB3",#N/A,TRUE,"GENERAL";"TAB4",#N/A,TRUE,"GENERAL";"TAB5",#N/A,TRUE,"GENERAL"}</definedName>
    <definedName name="__x5" localSheetId="31" hidden="1">{"TAB1",#N/A,TRUE,"GENERAL";"TAB2",#N/A,TRUE,"GENERAL";"TAB3",#N/A,TRUE,"GENERAL";"TAB4",#N/A,TRUE,"GENERAL";"TAB5",#N/A,TRUE,"GENERAL"}</definedName>
    <definedName name="__x5" localSheetId="30" hidden="1">{"TAB1",#N/A,TRUE,"GENERAL";"TAB2",#N/A,TRUE,"GENERAL";"TAB3",#N/A,TRUE,"GENERAL";"TAB4",#N/A,TRUE,"GENERAL";"TAB5",#N/A,TRUE,"GENERAL"}</definedName>
    <definedName name="__x5" localSheetId="15" hidden="1">{"TAB1",#N/A,TRUE,"GENERAL";"TAB2",#N/A,TRUE,"GENERAL";"TAB3",#N/A,TRUE,"GENERAL";"TAB4",#N/A,TRUE,"GENERAL";"TAB5",#N/A,TRUE,"GENERAL"}</definedName>
    <definedName name="__x5" hidden="1">{"TAB1",#N/A,TRUE,"GENERAL";"TAB2",#N/A,TRUE,"GENERAL";"TAB3",#N/A,TRUE,"GENERAL";"TAB4",#N/A,TRUE,"GENERAL";"TAB5",#N/A,TRUE,"GENERAL"}</definedName>
    <definedName name="__x6" localSheetId="32" hidden="1">{"TAB1",#N/A,TRUE,"GENERAL";"TAB2",#N/A,TRUE,"GENERAL";"TAB3",#N/A,TRUE,"GENERAL";"TAB4",#N/A,TRUE,"GENERAL";"TAB5",#N/A,TRUE,"GENERAL"}</definedName>
    <definedName name="__x6" localSheetId="3" hidden="1">{"TAB1",#N/A,TRUE,"GENERAL";"TAB2",#N/A,TRUE,"GENERAL";"TAB3",#N/A,TRUE,"GENERAL";"TAB4",#N/A,TRUE,"GENERAL";"TAB5",#N/A,TRUE,"GENERAL"}</definedName>
    <definedName name="__x6" localSheetId="26" hidden="1">{"TAB1",#N/A,TRUE,"GENERAL";"TAB2",#N/A,TRUE,"GENERAL";"TAB3",#N/A,TRUE,"GENERAL";"TAB4",#N/A,TRUE,"GENERAL";"TAB5",#N/A,TRUE,"GENERAL"}</definedName>
    <definedName name="__x6" localSheetId="24" hidden="1">{"TAB1",#N/A,TRUE,"GENERAL";"TAB2",#N/A,TRUE,"GENERAL";"TAB3",#N/A,TRUE,"GENERAL";"TAB4",#N/A,TRUE,"GENERAL";"TAB5",#N/A,TRUE,"GENERAL"}</definedName>
    <definedName name="__x6" localSheetId="10" hidden="1">{"TAB1",#N/A,TRUE,"GENERAL";"TAB2",#N/A,TRUE,"GENERAL";"TAB3",#N/A,TRUE,"GENERAL";"TAB4",#N/A,TRUE,"GENERAL";"TAB5",#N/A,TRUE,"GENERAL"}</definedName>
    <definedName name="__x6" localSheetId="4" hidden="1">{"TAB1",#N/A,TRUE,"GENERAL";"TAB2",#N/A,TRUE,"GENERAL";"TAB3",#N/A,TRUE,"GENERAL";"TAB4",#N/A,TRUE,"GENERAL";"TAB5",#N/A,TRUE,"GENERAL"}</definedName>
    <definedName name="__x6" localSheetId="38" hidden="1">{"TAB1",#N/A,TRUE,"GENERAL";"TAB2",#N/A,TRUE,"GENERAL";"TAB3",#N/A,TRUE,"GENERAL";"TAB4",#N/A,TRUE,"GENERAL";"TAB5",#N/A,TRUE,"GENERAL"}</definedName>
    <definedName name="__x6" localSheetId="37" hidden="1">{"TAB1",#N/A,TRUE,"GENERAL";"TAB2",#N/A,TRUE,"GENERAL";"TAB3",#N/A,TRUE,"GENERAL";"TAB4",#N/A,TRUE,"GENERAL";"TAB5",#N/A,TRUE,"GENERAL"}</definedName>
    <definedName name="__x6" localSheetId="23" hidden="1">{"TAB1",#N/A,TRUE,"GENERAL";"TAB2",#N/A,TRUE,"GENERAL";"TAB3",#N/A,TRUE,"GENERAL";"TAB4",#N/A,TRUE,"GENERAL";"TAB5",#N/A,TRUE,"GENERAL"}</definedName>
    <definedName name="__x6" localSheetId="16" hidden="1">{"TAB1",#N/A,TRUE,"GENERAL";"TAB2",#N/A,TRUE,"GENERAL";"TAB3",#N/A,TRUE,"GENERAL";"TAB4",#N/A,TRUE,"GENERAL";"TAB5",#N/A,TRUE,"GENERAL"}</definedName>
    <definedName name="__x6" localSheetId="27" hidden="1">{"TAB1",#N/A,TRUE,"GENERAL";"TAB2",#N/A,TRUE,"GENERAL";"TAB3",#N/A,TRUE,"GENERAL";"TAB4",#N/A,TRUE,"GENERAL";"TAB5",#N/A,TRUE,"GENERAL"}</definedName>
    <definedName name="__x6" localSheetId="18" hidden="1">{"TAB1",#N/A,TRUE,"GENERAL";"TAB2",#N/A,TRUE,"GENERAL";"TAB3",#N/A,TRUE,"GENERAL";"TAB4",#N/A,TRUE,"GENERAL";"TAB5",#N/A,TRUE,"GENERAL"}</definedName>
    <definedName name="__x6" localSheetId="17" hidden="1">{"TAB1",#N/A,TRUE,"GENERAL";"TAB2",#N/A,TRUE,"GENERAL";"TAB3",#N/A,TRUE,"GENERAL";"TAB4",#N/A,TRUE,"GENERAL";"TAB5",#N/A,TRUE,"GENERAL"}</definedName>
    <definedName name="__x6" localSheetId="25" hidden="1">{"TAB1",#N/A,TRUE,"GENERAL";"TAB2",#N/A,TRUE,"GENERAL";"TAB3",#N/A,TRUE,"GENERAL";"TAB4",#N/A,TRUE,"GENERAL";"TAB5",#N/A,TRUE,"GENERAL"}</definedName>
    <definedName name="__x6" localSheetId="49" hidden="1">{"TAB1",#N/A,TRUE,"GENERAL";"TAB2",#N/A,TRUE,"GENERAL";"TAB3",#N/A,TRUE,"GENERAL";"TAB4",#N/A,TRUE,"GENERAL";"TAB5",#N/A,TRUE,"GENERAL"}</definedName>
    <definedName name="__x6" localSheetId="34" hidden="1">{"TAB1",#N/A,TRUE,"GENERAL";"TAB2",#N/A,TRUE,"GENERAL";"TAB3",#N/A,TRUE,"GENERAL";"TAB4",#N/A,TRUE,"GENERAL";"TAB5",#N/A,TRUE,"GENERAL"}</definedName>
    <definedName name="__x6" localSheetId="12" hidden="1">{"TAB1",#N/A,TRUE,"GENERAL";"TAB2",#N/A,TRUE,"GENERAL";"TAB3",#N/A,TRUE,"GENERAL";"TAB4",#N/A,TRUE,"GENERAL";"TAB5",#N/A,TRUE,"GENERAL"}</definedName>
    <definedName name="__x6" localSheetId="13" hidden="1">{"TAB1",#N/A,TRUE,"GENERAL";"TAB2",#N/A,TRUE,"GENERAL";"TAB3",#N/A,TRUE,"GENERAL";"TAB4",#N/A,TRUE,"GENERAL";"TAB5",#N/A,TRUE,"GENERAL"}</definedName>
    <definedName name="__x6" localSheetId="14" hidden="1">{"TAB1",#N/A,TRUE,"GENERAL";"TAB2",#N/A,TRUE,"GENERAL";"TAB3",#N/A,TRUE,"GENERAL";"TAB4",#N/A,TRUE,"GENERAL";"TAB5",#N/A,TRUE,"GENERAL"}</definedName>
    <definedName name="__x6" localSheetId="5" hidden="1">{"TAB1",#N/A,TRUE,"GENERAL";"TAB2",#N/A,TRUE,"GENERAL";"TAB3",#N/A,TRUE,"GENERAL";"TAB4",#N/A,TRUE,"GENERAL";"TAB5",#N/A,TRUE,"GENERAL"}</definedName>
    <definedName name="__x6" localSheetId="6" hidden="1">{"TAB1",#N/A,TRUE,"GENERAL";"TAB2",#N/A,TRUE,"GENERAL";"TAB3",#N/A,TRUE,"GENERAL";"TAB4",#N/A,TRUE,"GENERAL";"TAB5",#N/A,TRUE,"GENERAL"}</definedName>
    <definedName name="__x6" localSheetId="7" hidden="1">{"TAB1",#N/A,TRUE,"GENERAL";"TAB2",#N/A,TRUE,"GENERAL";"TAB3",#N/A,TRUE,"GENERAL";"TAB4",#N/A,TRUE,"GENERAL";"TAB5",#N/A,TRUE,"GENERAL"}</definedName>
    <definedName name="__x6" localSheetId="8" hidden="1">{"TAB1",#N/A,TRUE,"GENERAL";"TAB2",#N/A,TRUE,"GENERAL";"TAB3",#N/A,TRUE,"GENERAL";"TAB4",#N/A,TRUE,"GENERAL";"TAB5",#N/A,TRUE,"GENERAL"}</definedName>
    <definedName name="__x6" localSheetId="31" hidden="1">{"TAB1",#N/A,TRUE,"GENERAL";"TAB2",#N/A,TRUE,"GENERAL";"TAB3",#N/A,TRUE,"GENERAL";"TAB4",#N/A,TRUE,"GENERAL";"TAB5",#N/A,TRUE,"GENERAL"}</definedName>
    <definedName name="__x6" localSheetId="30" hidden="1">{"TAB1",#N/A,TRUE,"GENERAL";"TAB2",#N/A,TRUE,"GENERAL";"TAB3",#N/A,TRUE,"GENERAL";"TAB4",#N/A,TRUE,"GENERAL";"TAB5",#N/A,TRUE,"GENERAL"}</definedName>
    <definedName name="__x6" localSheetId="15" hidden="1">{"TAB1",#N/A,TRUE,"GENERAL";"TAB2",#N/A,TRUE,"GENERAL";"TAB3",#N/A,TRUE,"GENERAL";"TAB4",#N/A,TRUE,"GENERAL";"TAB5",#N/A,TRUE,"GENERAL"}</definedName>
    <definedName name="__x6" hidden="1">{"TAB1",#N/A,TRUE,"GENERAL";"TAB2",#N/A,TRUE,"GENERAL";"TAB3",#N/A,TRUE,"GENERAL";"TAB4",#N/A,TRUE,"GENERAL";"TAB5",#N/A,TRUE,"GENERAL"}</definedName>
    <definedName name="__x7" localSheetId="32" hidden="1">{"TAB1",#N/A,TRUE,"GENERAL";"TAB2",#N/A,TRUE,"GENERAL";"TAB3",#N/A,TRUE,"GENERAL";"TAB4",#N/A,TRUE,"GENERAL";"TAB5",#N/A,TRUE,"GENERAL"}</definedName>
    <definedName name="__x7" localSheetId="3" hidden="1">{"TAB1",#N/A,TRUE,"GENERAL";"TAB2",#N/A,TRUE,"GENERAL";"TAB3",#N/A,TRUE,"GENERAL";"TAB4",#N/A,TRUE,"GENERAL";"TAB5",#N/A,TRUE,"GENERAL"}</definedName>
    <definedName name="__x7" localSheetId="26" hidden="1">{"TAB1",#N/A,TRUE,"GENERAL";"TAB2",#N/A,TRUE,"GENERAL";"TAB3",#N/A,TRUE,"GENERAL";"TAB4",#N/A,TRUE,"GENERAL";"TAB5",#N/A,TRUE,"GENERAL"}</definedName>
    <definedName name="__x7" localSheetId="24" hidden="1">{"TAB1",#N/A,TRUE,"GENERAL";"TAB2",#N/A,TRUE,"GENERAL";"TAB3",#N/A,TRUE,"GENERAL";"TAB4",#N/A,TRUE,"GENERAL";"TAB5",#N/A,TRUE,"GENERAL"}</definedName>
    <definedName name="__x7" localSheetId="10" hidden="1">{"TAB1",#N/A,TRUE,"GENERAL";"TAB2",#N/A,TRUE,"GENERAL";"TAB3",#N/A,TRUE,"GENERAL";"TAB4",#N/A,TRUE,"GENERAL";"TAB5",#N/A,TRUE,"GENERAL"}</definedName>
    <definedName name="__x7" localSheetId="4" hidden="1">{"TAB1",#N/A,TRUE,"GENERAL";"TAB2",#N/A,TRUE,"GENERAL";"TAB3",#N/A,TRUE,"GENERAL";"TAB4",#N/A,TRUE,"GENERAL";"TAB5",#N/A,TRUE,"GENERAL"}</definedName>
    <definedName name="__x7" localSheetId="38" hidden="1">{"TAB1",#N/A,TRUE,"GENERAL";"TAB2",#N/A,TRUE,"GENERAL";"TAB3",#N/A,TRUE,"GENERAL";"TAB4",#N/A,TRUE,"GENERAL";"TAB5",#N/A,TRUE,"GENERAL"}</definedName>
    <definedName name="__x7" localSheetId="37" hidden="1">{"TAB1",#N/A,TRUE,"GENERAL";"TAB2",#N/A,TRUE,"GENERAL";"TAB3",#N/A,TRUE,"GENERAL";"TAB4",#N/A,TRUE,"GENERAL";"TAB5",#N/A,TRUE,"GENERAL"}</definedName>
    <definedName name="__x7" localSheetId="23" hidden="1">{"TAB1",#N/A,TRUE,"GENERAL";"TAB2",#N/A,TRUE,"GENERAL";"TAB3",#N/A,TRUE,"GENERAL";"TAB4",#N/A,TRUE,"GENERAL";"TAB5",#N/A,TRUE,"GENERAL"}</definedName>
    <definedName name="__x7" localSheetId="16" hidden="1">{"TAB1",#N/A,TRUE,"GENERAL";"TAB2",#N/A,TRUE,"GENERAL";"TAB3",#N/A,TRUE,"GENERAL";"TAB4",#N/A,TRUE,"GENERAL";"TAB5",#N/A,TRUE,"GENERAL"}</definedName>
    <definedName name="__x7" localSheetId="27" hidden="1">{"TAB1",#N/A,TRUE,"GENERAL";"TAB2",#N/A,TRUE,"GENERAL";"TAB3",#N/A,TRUE,"GENERAL";"TAB4",#N/A,TRUE,"GENERAL";"TAB5",#N/A,TRUE,"GENERAL"}</definedName>
    <definedName name="__x7" localSheetId="18" hidden="1">{"TAB1",#N/A,TRUE,"GENERAL";"TAB2",#N/A,TRUE,"GENERAL";"TAB3",#N/A,TRUE,"GENERAL";"TAB4",#N/A,TRUE,"GENERAL";"TAB5",#N/A,TRUE,"GENERAL"}</definedName>
    <definedName name="__x7" localSheetId="17" hidden="1">{"TAB1",#N/A,TRUE,"GENERAL";"TAB2",#N/A,TRUE,"GENERAL";"TAB3",#N/A,TRUE,"GENERAL";"TAB4",#N/A,TRUE,"GENERAL";"TAB5",#N/A,TRUE,"GENERAL"}</definedName>
    <definedName name="__x7" localSheetId="25" hidden="1">{"TAB1",#N/A,TRUE,"GENERAL";"TAB2",#N/A,TRUE,"GENERAL";"TAB3",#N/A,TRUE,"GENERAL";"TAB4",#N/A,TRUE,"GENERAL";"TAB5",#N/A,TRUE,"GENERAL"}</definedName>
    <definedName name="__x7" localSheetId="49" hidden="1">{"TAB1",#N/A,TRUE,"GENERAL";"TAB2",#N/A,TRUE,"GENERAL";"TAB3",#N/A,TRUE,"GENERAL";"TAB4",#N/A,TRUE,"GENERAL";"TAB5",#N/A,TRUE,"GENERAL"}</definedName>
    <definedName name="__x7" localSheetId="34" hidden="1">{"TAB1",#N/A,TRUE,"GENERAL";"TAB2",#N/A,TRUE,"GENERAL";"TAB3",#N/A,TRUE,"GENERAL";"TAB4",#N/A,TRUE,"GENERAL";"TAB5",#N/A,TRUE,"GENERAL"}</definedName>
    <definedName name="__x7" localSheetId="12" hidden="1">{"TAB1",#N/A,TRUE,"GENERAL";"TAB2",#N/A,TRUE,"GENERAL";"TAB3",#N/A,TRUE,"GENERAL";"TAB4",#N/A,TRUE,"GENERAL";"TAB5",#N/A,TRUE,"GENERAL"}</definedName>
    <definedName name="__x7" localSheetId="13" hidden="1">{"TAB1",#N/A,TRUE,"GENERAL";"TAB2",#N/A,TRUE,"GENERAL";"TAB3",#N/A,TRUE,"GENERAL";"TAB4",#N/A,TRUE,"GENERAL";"TAB5",#N/A,TRUE,"GENERAL"}</definedName>
    <definedName name="__x7" localSheetId="14" hidden="1">{"TAB1",#N/A,TRUE,"GENERAL";"TAB2",#N/A,TRUE,"GENERAL";"TAB3",#N/A,TRUE,"GENERAL";"TAB4",#N/A,TRUE,"GENERAL";"TAB5",#N/A,TRUE,"GENERAL"}</definedName>
    <definedName name="__x7" localSheetId="5" hidden="1">{"TAB1",#N/A,TRUE,"GENERAL";"TAB2",#N/A,TRUE,"GENERAL";"TAB3",#N/A,TRUE,"GENERAL";"TAB4",#N/A,TRUE,"GENERAL";"TAB5",#N/A,TRUE,"GENERAL"}</definedName>
    <definedName name="__x7" localSheetId="6" hidden="1">{"TAB1",#N/A,TRUE,"GENERAL";"TAB2",#N/A,TRUE,"GENERAL";"TAB3",#N/A,TRUE,"GENERAL";"TAB4",#N/A,TRUE,"GENERAL";"TAB5",#N/A,TRUE,"GENERAL"}</definedName>
    <definedName name="__x7" localSheetId="7" hidden="1">{"TAB1",#N/A,TRUE,"GENERAL";"TAB2",#N/A,TRUE,"GENERAL";"TAB3",#N/A,TRUE,"GENERAL";"TAB4",#N/A,TRUE,"GENERAL";"TAB5",#N/A,TRUE,"GENERAL"}</definedName>
    <definedName name="__x7" localSheetId="8" hidden="1">{"TAB1",#N/A,TRUE,"GENERAL";"TAB2",#N/A,TRUE,"GENERAL";"TAB3",#N/A,TRUE,"GENERAL";"TAB4",#N/A,TRUE,"GENERAL";"TAB5",#N/A,TRUE,"GENERAL"}</definedName>
    <definedName name="__x7" localSheetId="31" hidden="1">{"TAB1",#N/A,TRUE,"GENERAL";"TAB2",#N/A,TRUE,"GENERAL";"TAB3",#N/A,TRUE,"GENERAL";"TAB4",#N/A,TRUE,"GENERAL";"TAB5",#N/A,TRUE,"GENERAL"}</definedName>
    <definedName name="__x7" localSheetId="30" hidden="1">{"TAB1",#N/A,TRUE,"GENERAL";"TAB2",#N/A,TRUE,"GENERAL";"TAB3",#N/A,TRUE,"GENERAL";"TAB4",#N/A,TRUE,"GENERAL";"TAB5",#N/A,TRUE,"GENERAL"}</definedName>
    <definedName name="__x7" localSheetId="15" hidden="1">{"TAB1",#N/A,TRUE,"GENERAL";"TAB2",#N/A,TRUE,"GENERAL";"TAB3",#N/A,TRUE,"GENERAL";"TAB4",#N/A,TRUE,"GENERAL";"TAB5",#N/A,TRUE,"GENERAL"}</definedName>
    <definedName name="__x7" hidden="1">{"TAB1",#N/A,TRUE,"GENERAL";"TAB2",#N/A,TRUE,"GENERAL";"TAB3",#N/A,TRUE,"GENERAL";"TAB4",#N/A,TRUE,"GENERAL";"TAB5",#N/A,TRUE,"GENERAL"}</definedName>
    <definedName name="__x8" localSheetId="32" hidden="1">{"via1",#N/A,TRUE,"general";"via2",#N/A,TRUE,"general";"via3",#N/A,TRUE,"general"}</definedName>
    <definedName name="__x8" localSheetId="3" hidden="1">{"via1",#N/A,TRUE,"general";"via2",#N/A,TRUE,"general";"via3",#N/A,TRUE,"general"}</definedName>
    <definedName name="__x8" localSheetId="26" hidden="1">{"via1",#N/A,TRUE,"general";"via2",#N/A,TRUE,"general";"via3",#N/A,TRUE,"general"}</definedName>
    <definedName name="__x8" localSheetId="24" hidden="1">{"via1",#N/A,TRUE,"general";"via2",#N/A,TRUE,"general";"via3",#N/A,TRUE,"general"}</definedName>
    <definedName name="__x8" localSheetId="10" hidden="1">{"via1",#N/A,TRUE,"general";"via2",#N/A,TRUE,"general";"via3",#N/A,TRUE,"general"}</definedName>
    <definedName name="__x8" localSheetId="4" hidden="1">{"via1",#N/A,TRUE,"general";"via2",#N/A,TRUE,"general";"via3",#N/A,TRUE,"general"}</definedName>
    <definedName name="__x8" localSheetId="38" hidden="1">{"via1",#N/A,TRUE,"general";"via2",#N/A,TRUE,"general";"via3",#N/A,TRUE,"general"}</definedName>
    <definedName name="__x8" localSheetId="37" hidden="1">{"via1",#N/A,TRUE,"general";"via2",#N/A,TRUE,"general";"via3",#N/A,TRUE,"general"}</definedName>
    <definedName name="__x8" localSheetId="23" hidden="1">{"via1",#N/A,TRUE,"general";"via2",#N/A,TRUE,"general";"via3",#N/A,TRUE,"general"}</definedName>
    <definedName name="__x8" localSheetId="16" hidden="1">{"via1",#N/A,TRUE,"general";"via2",#N/A,TRUE,"general";"via3",#N/A,TRUE,"general"}</definedName>
    <definedName name="__x8" localSheetId="27" hidden="1">{"via1",#N/A,TRUE,"general";"via2",#N/A,TRUE,"general";"via3",#N/A,TRUE,"general"}</definedName>
    <definedName name="__x8" localSheetId="18" hidden="1">{"via1",#N/A,TRUE,"general";"via2",#N/A,TRUE,"general";"via3",#N/A,TRUE,"general"}</definedName>
    <definedName name="__x8" localSheetId="17" hidden="1">{"via1",#N/A,TRUE,"general";"via2",#N/A,TRUE,"general";"via3",#N/A,TRUE,"general"}</definedName>
    <definedName name="__x8" localSheetId="25" hidden="1">{"via1",#N/A,TRUE,"general";"via2",#N/A,TRUE,"general";"via3",#N/A,TRUE,"general"}</definedName>
    <definedName name="__x8" localSheetId="49" hidden="1">{"via1",#N/A,TRUE,"general";"via2",#N/A,TRUE,"general";"via3",#N/A,TRUE,"general"}</definedName>
    <definedName name="__x8" localSheetId="34" hidden="1">{"via1",#N/A,TRUE,"general";"via2",#N/A,TRUE,"general";"via3",#N/A,TRUE,"general"}</definedName>
    <definedName name="__x8" localSheetId="12" hidden="1">{"via1",#N/A,TRUE,"general";"via2",#N/A,TRUE,"general";"via3",#N/A,TRUE,"general"}</definedName>
    <definedName name="__x8" localSheetId="13" hidden="1">{"via1",#N/A,TRUE,"general";"via2",#N/A,TRUE,"general";"via3",#N/A,TRUE,"general"}</definedName>
    <definedName name="__x8" localSheetId="14" hidden="1">{"via1",#N/A,TRUE,"general";"via2",#N/A,TRUE,"general";"via3",#N/A,TRUE,"general"}</definedName>
    <definedName name="__x8" localSheetId="5" hidden="1">{"via1",#N/A,TRUE,"general";"via2",#N/A,TRUE,"general";"via3",#N/A,TRUE,"general"}</definedName>
    <definedName name="__x8" localSheetId="6" hidden="1">{"via1",#N/A,TRUE,"general";"via2",#N/A,TRUE,"general";"via3",#N/A,TRUE,"general"}</definedName>
    <definedName name="__x8" localSheetId="7" hidden="1">{"via1",#N/A,TRUE,"general";"via2",#N/A,TRUE,"general";"via3",#N/A,TRUE,"general"}</definedName>
    <definedName name="__x8" localSheetId="8" hidden="1">{"via1",#N/A,TRUE,"general";"via2",#N/A,TRUE,"general";"via3",#N/A,TRUE,"general"}</definedName>
    <definedName name="__x8" localSheetId="31" hidden="1">{"via1",#N/A,TRUE,"general";"via2",#N/A,TRUE,"general";"via3",#N/A,TRUE,"general"}</definedName>
    <definedName name="__x8" localSheetId="30" hidden="1">{"via1",#N/A,TRUE,"general";"via2",#N/A,TRUE,"general";"via3",#N/A,TRUE,"general"}</definedName>
    <definedName name="__x8" localSheetId="15" hidden="1">{"via1",#N/A,TRUE,"general";"via2",#N/A,TRUE,"general";"via3",#N/A,TRUE,"general"}</definedName>
    <definedName name="__x8" hidden="1">{"via1",#N/A,TRUE,"general";"via2",#N/A,TRUE,"general";"via3",#N/A,TRUE,"general"}</definedName>
    <definedName name="__x9" localSheetId="32" hidden="1">{"TAB1",#N/A,TRUE,"GENERAL";"TAB2",#N/A,TRUE,"GENERAL";"TAB3",#N/A,TRUE,"GENERAL";"TAB4",#N/A,TRUE,"GENERAL";"TAB5",#N/A,TRUE,"GENERAL"}</definedName>
    <definedName name="__x9" localSheetId="3" hidden="1">{"TAB1",#N/A,TRUE,"GENERAL";"TAB2",#N/A,TRUE,"GENERAL";"TAB3",#N/A,TRUE,"GENERAL";"TAB4",#N/A,TRUE,"GENERAL";"TAB5",#N/A,TRUE,"GENERAL"}</definedName>
    <definedName name="__x9" localSheetId="26" hidden="1">{"TAB1",#N/A,TRUE,"GENERAL";"TAB2",#N/A,TRUE,"GENERAL";"TAB3",#N/A,TRUE,"GENERAL";"TAB4",#N/A,TRUE,"GENERAL";"TAB5",#N/A,TRUE,"GENERAL"}</definedName>
    <definedName name="__x9" localSheetId="24" hidden="1">{"TAB1",#N/A,TRUE,"GENERAL";"TAB2",#N/A,TRUE,"GENERAL";"TAB3",#N/A,TRUE,"GENERAL";"TAB4",#N/A,TRUE,"GENERAL";"TAB5",#N/A,TRUE,"GENERAL"}</definedName>
    <definedName name="__x9" localSheetId="10" hidden="1">{"TAB1",#N/A,TRUE,"GENERAL";"TAB2",#N/A,TRUE,"GENERAL";"TAB3",#N/A,TRUE,"GENERAL";"TAB4",#N/A,TRUE,"GENERAL";"TAB5",#N/A,TRUE,"GENERAL"}</definedName>
    <definedName name="__x9" localSheetId="4" hidden="1">{"TAB1",#N/A,TRUE,"GENERAL";"TAB2",#N/A,TRUE,"GENERAL";"TAB3",#N/A,TRUE,"GENERAL";"TAB4",#N/A,TRUE,"GENERAL";"TAB5",#N/A,TRUE,"GENERAL"}</definedName>
    <definedName name="__x9" localSheetId="38" hidden="1">{"TAB1",#N/A,TRUE,"GENERAL";"TAB2",#N/A,TRUE,"GENERAL";"TAB3",#N/A,TRUE,"GENERAL";"TAB4",#N/A,TRUE,"GENERAL";"TAB5",#N/A,TRUE,"GENERAL"}</definedName>
    <definedName name="__x9" localSheetId="37" hidden="1">{"TAB1",#N/A,TRUE,"GENERAL";"TAB2",#N/A,TRUE,"GENERAL";"TAB3",#N/A,TRUE,"GENERAL";"TAB4",#N/A,TRUE,"GENERAL";"TAB5",#N/A,TRUE,"GENERAL"}</definedName>
    <definedName name="__x9" localSheetId="23" hidden="1">{"TAB1",#N/A,TRUE,"GENERAL";"TAB2",#N/A,TRUE,"GENERAL";"TAB3",#N/A,TRUE,"GENERAL";"TAB4",#N/A,TRUE,"GENERAL";"TAB5",#N/A,TRUE,"GENERAL"}</definedName>
    <definedName name="__x9" localSheetId="16" hidden="1">{"TAB1",#N/A,TRUE,"GENERAL";"TAB2",#N/A,TRUE,"GENERAL";"TAB3",#N/A,TRUE,"GENERAL";"TAB4",#N/A,TRUE,"GENERAL";"TAB5",#N/A,TRUE,"GENERAL"}</definedName>
    <definedName name="__x9" localSheetId="27" hidden="1">{"TAB1",#N/A,TRUE,"GENERAL";"TAB2",#N/A,TRUE,"GENERAL";"TAB3",#N/A,TRUE,"GENERAL";"TAB4",#N/A,TRUE,"GENERAL";"TAB5",#N/A,TRUE,"GENERAL"}</definedName>
    <definedName name="__x9" localSheetId="18" hidden="1">{"TAB1",#N/A,TRUE,"GENERAL";"TAB2",#N/A,TRUE,"GENERAL";"TAB3",#N/A,TRUE,"GENERAL";"TAB4",#N/A,TRUE,"GENERAL";"TAB5",#N/A,TRUE,"GENERAL"}</definedName>
    <definedName name="__x9" localSheetId="17" hidden="1">{"TAB1",#N/A,TRUE,"GENERAL";"TAB2",#N/A,TRUE,"GENERAL";"TAB3",#N/A,TRUE,"GENERAL";"TAB4",#N/A,TRUE,"GENERAL";"TAB5",#N/A,TRUE,"GENERAL"}</definedName>
    <definedName name="__x9" localSheetId="25" hidden="1">{"TAB1",#N/A,TRUE,"GENERAL";"TAB2",#N/A,TRUE,"GENERAL";"TAB3",#N/A,TRUE,"GENERAL";"TAB4",#N/A,TRUE,"GENERAL";"TAB5",#N/A,TRUE,"GENERAL"}</definedName>
    <definedName name="__x9" localSheetId="49" hidden="1">{"TAB1",#N/A,TRUE,"GENERAL";"TAB2",#N/A,TRUE,"GENERAL";"TAB3",#N/A,TRUE,"GENERAL";"TAB4",#N/A,TRUE,"GENERAL";"TAB5",#N/A,TRUE,"GENERAL"}</definedName>
    <definedName name="__x9" localSheetId="34" hidden="1">{"TAB1",#N/A,TRUE,"GENERAL";"TAB2",#N/A,TRUE,"GENERAL";"TAB3",#N/A,TRUE,"GENERAL";"TAB4",#N/A,TRUE,"GENERAL";"TAB5",#N/A,TRUE,"GENERAL"}</definedName>
    <definedName name="__x9" localSheetId="12" hidden="1">{"TAB1",#N/A,TRUE,"GENERAL";"TAB2",#N/A,TRUE,"GENERAL";"TAB3",#N/A,TRUE,"GENERAL";"TAB4",#N/A,TRUE,"GENERAL";"TAB5",#N/A,TRUE,"GENERAL"}</definedName>
    <definedName name="__x9" localSheetId="13" hidden="1">{"TAB1",#N/A,TRUE,"GENERAL";"TAB2",#N/A,TRUE,"GENERAL";"TAB3",#N/A,TRUE,"GENERAL";"TAB4",#N/A,TRUE,"GENERAL";"TAB5",#N/A,TRUE,"GENERAL"}</definedName>
    <definedName name="__x9" localSheetId="14" hidden="1">{"TAB1",#N/A,TRUE,"GENERAL";"TAB2",#N/A,TRUE,"GENERAL";"TAB3",#N/A,TRUE,"GENERAL";"TAB4",#N/A,TRUE,"GENERAL";"TAB5",#N/A,TRUE,"GENERAL"}</definedName>
    <definedName name="__x9" localSheetId="5" hidden="1">{"TAB1",#N/A,TRUE,"GENERAL";"TAB2",#N/A,TRUE,"GENERAL";"TAB3",#N/A,TRUE,"GENERAL";"TAB4",#N/A,TRUE,"GENERAL";"TAB5",#N/A,TRUE,"GENERAL"}</definedName>
    <definedName name="__x9" localSheetId="6" hidden="1">{"TAB1",#N/A,TRUE,"GENERAL";"TAB2",#N/A,TRUE,"GENERAL";"TAB3",#N/A,TRUE,"GENERAL";"TAB4",#N/A,TRUE,"GENERAL";"TAB5",#N/A,TRUE,"GENERAL"}</definedName>
    <definedName name="__x9" localSheetId="7" hidden="1">{"TAB1",#N/A,TRUE,"GENERAL";"TAB2",#N/A,TRUE,"GENERAL";"TAB3",#N/A,TRUE,"GENERAL";"TAB4",#N/A,TRUE,"GENERAL";"TAB5",#N/A,TRUE,"GENERAL"}</definedName>
    <definedName name="__x9" localSheetId="8" hidden="1">{"TAB1",#N/A,TRUE,"GENERAL";"TAB2",#N/A,TRUE,"GENERAL";"TAB3",#N/A,TRUE,"GENERAL";"TAB4",#N/A,TRUE,"GENERAL";"TAB5",#N/A,TRUE,"GENERAL"}</definedName>
    <definedName name="__x9" localSheetId="31" hidden="1">{"TAB1",#N/A,TRUE,"GENERAL";"TAB2",#N/A,TRUE,"GENERAL";"TAB3",#N/A,TRUE,"GENERAL";"TAB4",#N/A,TRUE,"GENERAL";"TAB5",#N/A,TRUE,"GENERAL"}</definedName>
    <definedName name="__x9" localSheetId="30" hidden="1">{"TAB1",#N/A,TRUE,"GENERAL";"TAB2",#N/A,TRUE,"GENERAL";"TAB3",#N/A,TRUE,"GENERAL";"TAB4",#N/A,TRUE,"GENERAL";"TAB5",#N/A,TRUE,"GENERAL"}</definedName>
    <definedName name="__x9" localSheetId="15" hidden="1">{"TAB1",#N/A,TRUE,"GENERAL";"TAB2",#N/A,TRUE,"GENERAL";"TAB3",#N/A,TRUE,"GENERAL";"TAB4",#N/A,TRUE,"GENERAL";"TAB5",#N/A,TRUE,"GENERAL"}</definedName>
    <definedName name="__x9" hidden="1">{"TAB1",#N/A,TRUE,"GENERAL";"TAB2",#N/A,TRUE,"GENERAL";"TAB3",#N/A,TRUE,"GENERAL";"TAB4",#N/A,TRUE,"GENERAL";"TAB5",#N/A,TRUE,"GENERAL"}</definedName>
    <definedName name="__y2" localSheetId="32" hidden="1">{"TAB1",#N/A,TRUE,"GENERAL";"TAB2",#N/A,TRUE,"GENERAL";"TAB3",#N/A,TRUE,"GENERAL";"TAB4",#N/A,TRUE,"GENERAL";"TAB5",#N/A,TRUE,"GENERAL"}</definedName>
    <definedName name="__y2" localSheetId="3" hidden="1">{"TAB1",#N/A,TRUE,"GENERAL";"TAB2",#N/A,TRUE,"GENERAL";"TAB3",#N/A,TRUE,"GENERAL";"TAB4",#N/A,TRUE,"GENERAL";"TAB5",#N/A,TRUE,"GENERAL"}</definedName>
    <definedName name="__y2" localSheetId="26" hidden="1">{"TAB1",#N/A,TRUE,"GENERAL";"TAB2",#N/A,TRUE,"GENERAL";"TAB3",#N/A,TRUE,"GENERAL";"TAB4",#N/A,TRUE,"GENERAL";"TAB5",#N/A,TRUE,"GENERAL"}</definedName>
    <definedName name="__y2" localSheetId="24" hidden="1">{"TAB1",#N/A,TRUE,"GENERAL";"TAB2",#N/A,TRUE,"GENERAL";"TAB3",#N/A,TRUE,"GENERAL";"TAB4",#N/A,TRUE,"GENERAL";"TAB5",#N/A,TRUE,"GENERAL"}</definedName>
    <definedName name="__y2" localSheetId="10" hidden="1">{"TAB1",#N/A,TRUE,"GENERAL";"TAB2",#N/A,TRUE,"GENERAL";"TAB3",#N/A,TRUE,"GENERAL";"TAB4",#N/A,TRUE,"GENERAL";"TAB5",#N/A,TRUE,"GENERAL"}</definedName>
    <definedName name="__y2" localSheetId="4" hidden="1">{"TAB1",#N/A,TRUE,"GENERAL";"TAB2",#N/A,TRUE,"GENERAL";"TAB3",#N/A,TRUE,"GENERAL";"TAB4",#N/A,TRUE,"GENERAL";"TAB5",#N/A,TRUE,"GENERAL"}</definedName>
    <definedName name="__y2" localSheetId="38" hidden="1">{"TAB1",#N/A,TRUE,"GENERAL";"TAB2",#N/A,TRUE,"GENERAL";"TAB3",#N/A,TRUE,"GENERAL";"TAB4",#N/A,TRUE,"GENERAL";"TAB5",#N/A,TRUE,"GENERAL"}</definedName>
    <definedName name="__y2" localSheetId="37" hidden="1">{"TAB1",#N/A,TRUE,"GENERAL";"TAB2",#N/A,TRUE,"GENERAL";"TAB3",#N/A,TRUE,"GENERAL";"TAB4",#N/A,TRUE,"GENERAL";"TAB5",#N/A,TRUE,"GENERAL"}</definedName>
    <definedName name="__y2" localSheetId="23" hidden="1">{"TAB1",#N/A,TRUE,"GENERAL";"TAB2",#N/A,TRUE,"GENERAL";"TAB3",#N/A,TRUE,"GENERAL";"TAB4",#N/A,TRUE,"GENERAL";"TAB5",#N/A,TRUE,"GENERAL"}</definedName>
    <definedName name="__y2" localSheetId="16" hidden="1">{"TAB1",#N/A,TRUE,"GENERAL";"TAB2",#N/A,TRUE,"GENERAL";"TAB3",#N/A,TRUE,"GENERAL";"TAB4",#N/A,TRUE,"GENERAL";"TAB5",#N/A,TRUE,"GENERAL"}</definedName>
    <definedName name="__y2" localSheetId="27" hidden="1">{"TAB1",#N/A,TRUE,"GENERAL";"TAB2",#N/A,TRUE,"GENERAL";"TAB3",#N/A,TRUE,"GENERAL";"TAB4",#N/A,TRUE,"GENERAL";"TAB5",#N/A,TRUE,"GENERAL"}</definedName>
    <definedName name="__y2" localSheetId="18" hidden="1">{"TAB1",#N/A,TRUE,"GENERAL";"TAB2",#N/A,TRUE,"GENERAL";"TAB3",#N/A,TRUE,"GENERAL";"TAB4",#N/A,TRUE,"GENERAL";"TAB5",#N/A,TRUE,"GENERAL"}</definedName>
    <definedName name="__y2" localSheetId="17" hidden="1">{"TAB1",#N/A,TRUE,"GENERAL";"TAB2",#N/A,TRUE,"GENERAL";"TAB3",#N/A,TRUE,"GENERAL";"TAB4",#N/A,TRUE,"GENERAL";"TAB5",#N/A,TRUE,"GENERAL"}</definedName>
    <definedName name="__y2" localSheetId="25" hidden="1">{"TAB1",#N/A,TRUE,"GENERAL";"TAB2",#N/A,TRUE,"GENERAL";"TAB3",#N/A,TRUE,"GENERAL";"TAB4",#N/A,TRUE,"GENERAL";"TAB5",#N/A,TRUE,"GENERAL"}</definedName>
    <definedName name="__y2" localSheetId="49" hidden="1">{"TAB1",#N/A,TRUE,"GENERAL";"TAB2",#N/A,TRUE,"GENERAL";"TAB3",#N/A,TRUE,"GENERAL";"TAB4",#N/A,TRUE,"GENERAL";"TAB5",#N/A,TRUE,"GENERAL"}</definedName>
    <definedName name="__y2" localSheetId="34" hidden="1">{"TAB1",#N/A,TRUE,"GENERAL";"TAB2",#N/A,TRUE,"GENERAL";"TAB3",#N/A,TRUE,"GENERAL";"TAB4",#N/A,TRUE,"GENERAL";"TAB5",#N/A,TRUE,"GENERAL"}</definedName>
    <definedName name="__y2" localSheetId="12" hidden="1">{"TAB1",#N/A,TRUE,"GENERAL";"TAB2",#N/A,TRUE,"GENERAL";"TAB3",#N/A,TRUE,"GENERAL";"TAB4",#N/A,TRUE,"GENERAL";"TAB5",#N/A,TRUE,"GENERAL"}</definedName>
    <definedName name="__y2" localSheetId="13" hidden="1">{"TAB1",#N/A,TRUE,"GENERAL";"TAB2",#N/A,TRUE,"GENERAL";"TAB3",#N/A,TRUE,"GENERAL";"TAB4",#N/A,TRUE,"GENERAL";"TAB5",#N/A,TRUE,"GENERAL"}</definedName>
    <definedName name="__y2" localSheetId="14" hidden="1">{"TAB1",#N/A,TRUE,"GENERAL";"TAB2",#N/A,TRUE,"GENERAL";"TAB3",#N/A,TRUE,"GENERAL";"TAB4",#N/A,TRUE,"GENERAL";"TAB5",#N/A,TRUE,"GENERAL"}</definedName>
    <definedName name="__y2" localSheetId="5" hidden="1">{"TAB1",#N/A,TRUE,"GENERAL";"TAB2",#N/A,TRUE,"GENERAL";"TAB3",#N/A,TRUE,"GENERAL";"TAB4",#N/A,TRUE,"GENERAL";"TAB5",#N/A,TRUE,"GENERAL"}</definedName>
    <definedName name="__y2" localSheetId="6" hidden="1">{"TAB1",#N/A,TRUE,"GENERAL";"TAB2",#N/A,TRUE,"GENERAL";"TAB3",#N/A,TRUE,"GENERAL";"TAB4",#N/A,TRUE,"GENERAL";"TAB5",#N/A,TRUE,"GENERAL"}</definedName>
    <definedName name="__y2" localSheetId="7" hidden="1">{"TAB1",#N/A,TRUE,"GENERAL";"TAB2",#N/A,TRUE,"GENERAL";"TAB3",#N/A,TRUE,"GENERAL";"TAB4",#N/A,TRUE,"GENERAL";"TAB5",#N/A,TRUE,"GENERAL"}</definedName>
    <definedName name="__y2" localSheetId="8" hidden="1">{"TAB1",#N/A,TRUE,"GENERAL";"TAB2",#N/A,TRUE,"GENERAL";"TAB3",#N/A,TRUE,"GENERAL";"TAB4",#N/A,TRUE,"GENERAL";"TAB5",#N/A,TRUE,"GENERAL"}</definedName>
    <definedName name="__y2" localSheetId="31" hidden="1">{"TAB1",#N/A,TRUE,"GENERAL";"TAB2",#N/A,TRUE,"GENERAL";"TAB3",#N/A,TRUE,"GENERAL";"TAB4",#N/A,TRUE,"GENERAL";"TAB5",#N/A,TRUE,"GENERAL"}</definedName>
    <definedName name="__y2" localSheetId="30" hidden="1">{"TAB1",#N/A,TRUE,"GENERAL";"TAB2",#N/A,TRUE,"GENERAL";"TAB3",#N/A,TRUE,"GENERAL";"TAB4",#N/A,TRUE,"GENERAL";"TAB5",#N/A,TRUE,"GENERAL"}</definedName>
    <definedName name="__y2" localSheetId="15" hidden="1">{"TAB1",#N/A,TRUE,"GENERAL";"TAB2",#N/A,TRUE,"GENERAL";"TAB3",#N/A,TRUE,"GENERAL";"TAB4",#N/A,TRUE,"GENERAL";"TAB5",#N/A,TRUE,"GENERAL"}</definedName>
    <definedName name="__y2" hidden="1">{"TAB1",#N/A,TRUE,"GENERAL";"TAB2",#N/A,TRUE,"GENERAL";"TAB3",#N/A,TRUE,"GENERAL";"TAB4",#N/A,TRUE,"GENERAL";"TAB5",#N/A,TRUE,"GENERAL"}</definedName>
    <definedName name="__y3" localSheetId="32" hidden="1">{"via1",#N/A,TRUE,"general";"via2",#N/A,TRUE,"general";"via3",#N/A,TRUE,"general"}</definedName>
    <definedName name="__y3" localSheetId="3" hidden="1">{"via1",#N/A,TRUE,"general";"via2",#N/A,TRUE,"general";"via3",#N/A,TRUE,"general"}</definedName>
    <definedName name="__y3" localSheetId="26" hidden="1">{"via1",#N/A,TRUE,"general";"via2",#N/A,TRUE,"general";"via3",#N/A,TRUE,"general"}</definedName>
    <definedName name="__y3" localSheetId="24" hidden="1">{"via1",#N/A,TRUE,"general";"via2",#N/A,TRUE,"general";"via3",#N/A,TRUE,"general"}</definedName>
    <definedName name="__y3" localSheetId="10" hidden="1">{"via1",#N/A,TRUE,"general";"via2",#N/A,TRUE,"general";"via3",#N/A,TRUE,"general"}</definedName>
    <definedName name="__y3" localSheetId="4" hidden="1">{"via1",#N/A,TRUE,"general";"via2",#N/A,TRUE,"general";"via3",#N/A,TRUE,"general"}</definedName>
    <definedName name="__y3" localSheetId="38" hidden="1">{"via1",#N/A,TRUE,"general";"via2",#N/A,TRUE,"general";"via3",#N/A,TRUE,"general"}</definedName>
    <definedName name="__y3" localSheetId="37" hidden="1">{"via1",#N/A,TRUE,"general";"via2",#N/A,TRUE,"general";"via3",#N/A,TRUE,"general"}</definedName>
    <definedName name="__y3" localSheetId="23" hidden="1">{"via1",#N/A,TRUE,"general";"via2",#N/A,TRUE,"general";"via3",#N/A,TRUE,"general"}</definedName>
    <definedName name="__y3" localSheetId="16" hidden="1">{"via1",#N/A,TRUE,"general";"via2",#N/A,TRUE,"general";"via3",#N/A,TRUE,"general"}</definedName>
    <definedName name="__y3" localSheetId="27" hidden="1">{"via1",#N/A,TRUE,"general";"via2",#N/A,TRUE,"general";"via3",#N/A,TRUE,"general"}</definedName>
    <definedName name="__y3" localSheetId="18" hidden="1">{"via1",#N/A,TRUE,"general";"via2",#N/A,TRUE,"general";"via3",#N/A,TRUE,"general"}</definedName>
    <definedName name="__y3" localSheetId="17" hidden="1">{"via1",#N/A,TRUE,"general";"via2",#N/A,TRUE,"general";"via3",#N/A,TRUE,"general"}</definedName>
    <definedName name="__y3" localSheetId="25" hidden="1">{"via1",#N/A,TRUE,"general";"via2",#N/A,TRUE,"general";"via3",#N/A,TRUE,"general"}</definedName>
    <definedName name="__y3" localSheetId="49" hidden="1">{"via1",#N/A,TRUE,"general";"via2",#N/A,TRUE,"general";"via3",#N/A,TRUE,"general"}</definedName>
    <definedName name="__y3" localSheetId="34" hidden="1">{"via1",#N/A,TRUE,"general";"via2",#N/A,TRUE,"general";"via3",#N/A,TRUE,"general"}</definedName>
    <definedName name="__y3" localSheetId="12" hidden="1">{"via1",#N/A,TRUE,"general";"via2",#N/A,TRUE,"general";"via3",#N/A,TRUE,"general"}</definedName>
    <definedName name="__y3" localSheetId="13" hidden="1">{"via1",#N/A,TRUE,"general";"via2",#N/A,TRUE,"general";"via3",#N/A,TRUE,"general"}</definedName>
    <definedName name="__y3" localSheetId="14" hidden="1">{"via1",#N/A,TRUE,"general";"via2",#N/A,TRUE,"general";"via3",#N/A,TRUE,"general"}</definedName>
    <definedName name="__y3" localSheetId="5" hidden="1">{"via1",#N/A,TRUE,"general";"via2",#N/A,TRUE,"general";"via3",#N/A,TRUE,"general"}</definedName>
    <definedName name="__y3" localSheetId="6" hidden="1">{"via1",#N/A,TRUE,"general";"via2",#N/A,TRUE,"general";"via3",#N/A,TRUE,"general"}</definedName>
    <definedName name="__y3" localSheetId="7" hidden="1">{"via1",#N/A,TRUE,"general";"via2",#N/A,TRUE,"general";"via3",#N/A,TRUE,"general"}</definedName>
    <definedName name="__y3" localSheetId="8" hidden="1">{"via1",#N/A,TRUE,"general";"via2",#N/A,TRUE,"general";"via3",#N/A,TRUE,"general"}</definedName>
    <definedName name="__y3" localSheetId="31" hidden="1">{"via1",#N/A,TRUE,"general";"via2",#N/A,TRUE,"general";"via3",#N/A,TRUE,"general"}</definedName>
    <definedName name="__y3" localSheetId="30" hidden="1">{"via1",#N/A,TRUE,"general";"via2",#N/A,TRUE,"general";"via3",#N/A,TRUE,"general"}</definedName>
    <definedName name="__y3" localSheetId="15" hidden="1">{"via1",#N/A,TRUE,"general";"via2",#N/A,TRUE,"general";"via3",#N/A,TRUE,"general"}</definedName>
    <definedName name="__y3" hidden="1">{"via1",#N/A,TRUE,"general";"via2",#N/A,TRUE,"general";"via3",#N/A,TRUE,"general"}</definedName>
    <definedName name="__y4" localSheetId="32" hidden="1">{"via1",#N/A,TRUE,"general";"via2",#N/A,TRUE,"general";"via3",#N/A,TRUE,"general"}</definedName>
    <definedName name="__y4" localSheetId="3" hidden="1">{"via1",#N/A,TRUE,"general";"via2",#N/A,TRUE,"general";"via3",#N/A,TRUE,"general"}</definedName>
    <definedName name="__y4" localSheetId="26" hidden="1">{"via1",#N/A,TRUE,"general";"via2",#N/A,TRUE,"general";"via3",#N/A,TRUE,"general"}</definedName>
    <definedName name="__y4" localSheetId="24" hidden="1">{"via1",#N/A,TRUE,"general";"via2",#N/A,TRUE,"general";"via3",#N/A,TRUE,"general"}</definedName>
    <definedName name="__y4" localSheetId="10" hidden="1">{"via1",#N/A,TRUE,"general";"via2",#N/A,TRUE,"general";"via3",#N/A,TRUE,"general"}</definedName>
    <definedName name="__y4" localSheetId="4" hidden="1">{"via1",#N/A,TRUE,"general";"via2",#N/A,TRUE,"general";"via3",#N/A,TRUE,"general"}</definedName>
    <definedName name="__y4" localSheetId="38" hidden="1">{"via1",#N/A,TRUE,"general";"via2",#N/A,TRUE,"general";"via3",#N/A,TRUE,"general"}</definedName>
    <definedName name="__y4" localSheetId="37" hidden="1">{"via1",#N/A,TRUE,"general";"via2",#N/A,TRUE,"general";"via3",#N/A,TRUE,"general"}</definedName>
    <definedName name="__y4" localSheetId="23" hidden="1">{"via1",#N/A,TRUE,"general";"via2",#N/A,TRUE,"general";"via3",#N/A,TRUE,"general"}</definedName>
    <definedName name="__y4" localSheetId="16" hidden="1">{"via1",#N/A,TRUE,"general";"via2",#N/A,TRUE,"general";"via3",#N/A,TRUE,"general"}</definedName>
    <definedName name="__y4" localSheetId="27" hidden="1">{"via1",#N/A,TRUE,"general";"via2",#N/A,TRUE,"general";"via3",#N/A,TRUE,"general"}</definedName>
    <definedName name="__y4" localSheetId="18" hidden="1">{"via1",#N/A,TRUE,"general";"via2",#N/A,TRUE,"general";"via3",#N/A,TRUE,"general"}</definedName>
    <definedName name="__y4" localSheetId="17" hidden="1">{"via1",#N/A,TRUE,"general";"via2",#N/A,TRUE,"general";"via3",#N/A,TRUE,"general"}</definedName>
    <definedName name="__y4" localSheetId="25" hidden="1">{"via1",#N/A,TRUE,"general";"via2",#N/A,TRUE,"general";"via3",#N/A,TRUE,"general"}</definedName>
    <definedName name="__y4" localSheetId="49" hidden="1">{"via1",#N/A,TRUE,"general";"via2",#N/A,TRUE,"general";"via3",#N/A,TRUE,"general"}</definedName>
    <definedName name="__y4" localSheetId="34" hidden="1">{"via1",#N/A,TRUE,"general";"via2",#N/A,TRUE,"general";"via3",#N/A,TRUE,"general"}</definedName>
    <definedName name="__y4" localSheetId="12" hidden="1">{"via1",#N/A,TRUE,"general";"via2",#N/A,TRUE,"general";"via3",#N/A,TRUE,"general"}</definedName>
    <definedName name="__y4" localSheetId="13" hidden="1">{"via1",#N/A,TRUE,"general";"via2",#N/A,TRUE,"general";"via3",#N/A,TRUE,"general"}</definedName>
    <definedName name="__y4" localSheetId="14" hidden="1">{"via1",#N/A,TRUE,"general";"via2",#N/A,TRUE,"general";"via3",#N/A,TRUE,"general"}</definedName>
    <definedName name="__y4" localSheetId="5" hidden="1">{"via1",#N/A,TRUE,"general";"via2",#N/A,TRUE,"general";"via3",#N/A,TRUE,"general"}</definedName>
    <definedName name="__y4" localSheetId="6" hidden="1">{"via1",#N/A,TRUE,"general";"via2",#N/A,TRUE,"general";"via3",#N/A,TRUE,"general"}</definedName>
    <definedName name="__y4" localSheetId="7" hidden="1">{"via1",#N/A,TRUE,"general";"via2",#N/A,TRUE,"general";"via3",#N/A,TRUE,"general"}</definedName>
    <definedName name="__y4" localSheetId="8" hidden="1">{"via1",#N/A,TRUE,"general";"via2",#N/A,TRUE,"general";"via3",#N/A,TRUE,"general"}</definedName>
    <definedName name="__y4" localSheetId="31" hidden="1">{"via1",#N/A,TRUE,"general";"via2",#N/A,TRUE,"general";"via3",#N/A,TRUE,"general"}</definedName>
    <definedName name="__y4" localSheetId="30" hidden="1">{"via1",#N/A,TRUE,"general";"via2",#N/A,TRUE,"general";"via3",#N/A,TRUE,"general"}</definedName>
    <definedName name="__y4" localSheetId="15" hidden="1">{"via1",#N/A,TRUE,"general";"via2",#N/A,TRUE,"general";"via3",#N/A,TRUE,"general"}</definedName>
    <definedName name="__y4" hidden="1">{"via1",#N/A,TRUE,"general";"via2",#N/A,TRUE,"general";"via3",#N/A,TRUE,"general"}</definedName>
    <definedName name="__y5" localSheetId="32" hidden="1">{"TAB1",#N/A,TRUE,"GENERAL";"TAB2",#N/A,TRUE,"GENERAL";"TAB3",#N/A,TRUE,"GENERAL";"TAB4",#N/A,TRUE,"GENERAL";"TAB5",#N/A,TRUE,"GENERAL"}</definedName>
    <definedName name="__y5" localSheetId="3" hidden="1">{"TAB1",#N/A,TRUE,"GENERAL";"TAB2",#N/A,TRUE,"GENERAL";"TAB3",#N/A,TRUE,"GENERAL";"TAB4",#N/A,TRUE,"GENERAL";"TAB5",#N/A,TRUE,"GENERAL"}</definedName>
    <definedName name="__y5" localSheetId="26" hidden="1">{"TAB1",#N/A,TRUE,"GENERAL";"TAB2",#N/A,TRUE,"GENERAL";"TAB3",#N/A,TRUE,"GENERAL";"TAB4",#N/A,TRUE,"GENERAL";"TAB5",#N/A,TRUE,"GENERAL"}</definedName>
    <definedName name="__y5" localSheetId="24" hidden="1">{"TAB1",#N/A,TRUE,"GENERAL";"TAB2",#N/A,TRUE,"GENERAL";"TAB3",#N/A,TRUE,"GENERAL";"TAB4",#N/A,TRUE,"GENERAL";"TAB5",#N/A,TRUE,"GENERAL"}</definedName>
    <definedName name="__y5" localSheetId="10" hidden="1">{"TAB1",#N/A,TRUE,"GENERAL";"TAB2",#N/A,TRUE,"GENERAL";"TAB3",#N/A,TRUE,"GENERAL";"TAB4",#N/A,TRUE,"GENERAL";"TAB5",#N/A,TRUE,"GENERAL"}</definedName>
    <definedName name="__y5" localSheetId="4" hidden="1">{"TAB1",#N/A,TRUE,"GENERAL";"TAB2",#N/A,TRUE,"GENERAL";"TAB3",#N/A,TRUE,"GENERAL";"TAB4",#N/A,TRUE,"GENERAL";"TAB5",#N/A,TRUE,"GENERAL"}</definedName>
    <definedName name="__y5" localSheetId="38" hidden="1">{"TAB1",#N/A,TRUE,"GENERAL";"TAB2",#N/A,TRUE,"GENERAL";"TAB3",#N/A,TRUE,"GENERAL";"TAB4",#N/A,TRUE,"GENERAL";"TAB5",#N/A,TRUE,"GENERAL"}</definedName>
    <definedName name="__y5" localSheetId="37" hidden="1">{"TAB1",#N/A,TRUE,"GENERAL";"TAB2",#N/A,TRUE,"GENERAL";"TAB3",#N/A,TRUE,"GENERAL";"TAB4",#N/A,TRUE,"GENERAL";"TAB5",#N/A,TRUE,"GENERAL"}</definedName>
    <definedName name="__y5" localSheetId="23" hidden="1">{"TAB1",#N/A,TRUE,"GENERAL";"TAB2",#N/A,TRUE,"GENERAL";"TAB3",#N/A,TRUE,"GENERAL";"TAB4",#N/A,TRUE,"GENERAL";"TAB5",#N/A,TRUE,"GENERAL"}</definedName>
    <definedName name="__y5" localSheetId="16" hidden="1">{"TAB1",#N/A,TRUE,"GENERAL";"TAB2",#N/A,TRUE,"GENERAL";"TAB3",#N/A,TRUE,"GENERAL";"TAB4",#N/A,TRUE,"GENERAL";"TAB5",#N/A,TRUE,"GENERAL"}</definedName>
    <definedName name="__y5" localSheetId="27" hidden="1">{"TAB1",#N/A,TRUE,"GENERAL";"TAB2",#N/A,TRUE,"GENERAL";"TAB3",#N/A,TRUE,"GENERAL";"TAB4",#N/A,TRUE,"GENERAL";"TAB5",#N/A,TRUE,"GENERAL"}</definedName>
    <definedName name="__y5" localSheetId="18" hidden="1">{"TAB1",#N/A,TRUE,"GENERAL";"TAB2",#N/A,TRUE,"GENERAL";"TAB3",#N/A,TRUE,"GENERAL";"TAB4",#N/A,TRUE,"GENERAL";"TAB5",#N/A,TRUE,"GENERAL"}</definedName>
    <definedName name="__y5" localSheetId="17" hidden="1">{"TAB1",#N/A,TRUE,"GENERAL";"TAB2",#N/A,TRUE,"GENERAL";"TAB3",#N/A,TRUE,"GENERAL";"TAB4",#N/A,TRUE,"GENERAL";"TAB5",#N/A,TRUE,"GENERAL"}</definedName>
    <definedName name="__y5" localSheetId="25" hidden="1">{"TAB1",#N/A,TRUE,"GENERAL";"TAB2",#N/A,TRUE,"GENERAL";"TAB3",#N/A,TRUE,"GENERAL";"TAB4",#N/A,TRUE,"GENERAL";"TAB5",#N/A,TRUE,"GENERAL"}</definedName>
    <definedName name="__y5" localSheetId="49" hidden="1">{"TAB1",#N/A,TRUE,"GENERAL";"TAB2",#N/A,TRUE,"GENERAL";"TAB3",#N/A,TRUE,"GENERAL";"TAB4",#N/A,TRUE,"GENERAL";"TAB5",#N/A,TRUE,"GENERAL"}</definedName>
    <definedName name="__y5" localSheetId="34" hidden="1">{"TAB1",#N/A,TRUE,"GENERAL";"TAB2",#N/A,TRUE,"GENERAL";"TAB3",#N/A,TRUE,"GENERAL";"TAB4",#N/A,TRUE,"GENERAL";"TAB5",#N/A,TRUE,"GENERAL"}</definedName>
    <definedName name="__y5" localSheetId="12" hidden="1">{"TAB1",#N/A,TRUE,"GENERAL";"TAB2",#N/A,TRUE,"GENERAL";"TAB3",#N/A,TRUE,"GENERAL";"TAB4",#N/A,TRUE,"GENERAL";"TAB5",#N/A,TRUE,"GENERAL"}</definedName>
    <definedName name="__y5" localSheetId="13" hidden="1">{"TAB1",#N/A,TRUE,"GENERAL";"TAB2",#N/A,TRUE,"GENERAL";"TAB3",#N/A,TRUE,"GENERAL";"TAB4",#N/A,TRUE,"GENERAL";"TAB5",#N/A,TRUE,"GENERAL"}</definedName>
    <definedName name="__y5" localSheetId="14" hidden="1">{"TAB1",#N/A,TRUE,"GENERAL";"TAB2",#N/A,TRUE,"GENERAL";"TAB3",#N/A,TRUE,"GENERAL";"TAB4",#N/A,TRUE,"GENERAL";"TAB5",#N/A,TRUE,"GENERAL"}</definedName>
    <definedName name="__y5" localSheetId="5" hidden="1">{"TAB1",#N/A,TRUE,"GENERAL";"TAB2",#N/A,TRUE,"GENERAL";"TAB3",#N/A,TRUE,"GENERAL";"TAB4",#N/A,TRUE,"GENERAL";"TAB5",#N/A,TRUE,"GENERAL"}</definedName>
    <definedName name="__y5" localSheetId="6" hidden="1">{"TAB1",#N/A,TRUE,"GENERAL";"TAB2",#N/A,TRUE,"GENERAL";"TAB3",#N/A,TRUE,"GENERAL";"TAB4",#N/A,TRUE,"GENERAL";"TAB5",#N/A,TRUE,"GENERAL"}</definedName>
    <definedName name="__y5" localSheetId="7" hidden="1">{"TAB1",#N/A,TRUE,"GENERAL";"TAB2",#N/A,TRUE,"GENERAL";"TAB3",#N/A,TRUE,"GENERAL";"TAB4",#N/A,TRUE,"GENERAL";"TAB5",#N/A,TRUE,"GENERAL"}</definedName>
    <definedName name="__y5" localSheetId="8" hidden="1">{"TAB1",#N/A,TRUE,"GENERAL";"TAB2",#N/A,TRUE,"GENERAL";"TAB3",#N/A,TRUE,"GENERAL";"TAB4",#N/A,TRUE,"GENERAL";"TAB5",#N/A,TRUE,"GENERAL"}</definedName>
    <definedName name="__y5" localSheetId="31" hidden="1">{"TAB1",#N/A,TRUE,"GENERAL";"TAB2",#N/A,TRUE,"GENERAL";"TAB3",#N/A,TRUE,"GENERAL";"TAB4",#N/A,TRUE,"GENERAL";"TAB5",#N/A,TRUE,"GENERAL"}</definedName>
    <definedName name="__y5" localSheetId="30" hidden="1">{"TAB1",#N/A,TRUE,"GENERAL";"TAB2",#N/A,TRUE,"GENERAL";"TAB3",#N/A,TRUE,"GENERAL";"TAB4",#N/A,TRUE,"GENERAL";"TAB5",#N/A,TRUE,"GENERAL"}</definedName>
    <definedName name="__y5" localSheetId="15" hidden="1">{"TAB1",#N/A,TRUE,"GENERAL";"TAB2",#N/A,TRUE,"GENERAL";"TAB3",#N/A,TRUE,"GENERAL";"TAB4",#N/A,TRUE,"GENERAL";"TAB5",#N/A,TRUE,"GENERAL"}</definedName>
    <definedName name="__y5" hidden="1">{"TAB1",#N/A,TRUE,"GENERAL";"TAB2",#N/A,TRUE,"GENERAL";"TAB3",#N/A,TRUE,"GENERAL";"TAB4",#N/A,TRUE,"GENERAL";"TAB5",#N/A,TRUE,"GENERAL"}</definedName>
    <definedName name="__y6" localSheetId="32" hidden="1">{"via1",#N/A,TRUE,"general";"via2",#N/A,TRUE,"general";"via3",#N/A,TRUE,"general"}</definedName>
    <definedName name="__y6" localSheetId="3" hidden="1">{"via1",#N/A,TRUE,"general";"via2",#N/A,TRUE,"general";"via3",#N/A,TRUE,"general"}</definedName>
    <definedName name="__y6" localSheetId="26" hidden="1">{"via1",#N/A,TRUE,"general";"via2",#N/A,TRUE,"general";"via3",#N/A,TRUE,"general"}</definedName>
    <definedName name="__y6" localSheetId="24" hidden="1">{"via1",#N/A,TRUE,"general";"via2",#N/A,TRUE,"general";"via3",#N/A,TRUE,"general"}</definedName>
    <definedName name="__y6" localSheetId="10" hidden="1">{"via1",#N/A,TRUE,"general";"via2",#N/A,TRUE,"general";"via3",#N/A,TRUE,"general"}</definedName>
    <definedName name="__y6" localSheetId="4" hidden="1">{"via1",#N/A,TRUE,"general";"via2",#N/A,TRUE,"general";"via3",#N/A,TRUE,"general"}</definedName>
    <definedName name="__y6" localSheetId="38" hidden="1">{"via1",#N/A,TRUE,"general";"via2",#N/A,TRUE,"general";"via3",#N/A,TRUE,"general"}</definedName>
    <definedName name="__y6" localSheetId="37" hidden="1">{"via1",#N/A,TRUE,"general";"via2",#N/A,TRUE,"general";"via3",#N/A,TRUE,"general"}</definedName>
    <definedName name="__y6" localSheetId="23" hidden="1">{"via1",#N/A,TRUE,"general";"via2",#N/A,TRUE,"general";"via3",#N/A,TRUE,"general"}</definedName>
    <definedName name="__y6" localSheetId="16" hidden="1">{"via1",#N/A,TRUE,"general";"via2",#N/A,TRUE,"general";"via3",#N/A,TRUE,"general"}</definedName>
    <definedName name="__y6" localSheetId="27" hidden="1">{"via1",#N/A,TRUE,"general";"via2",#N/A,TRUE,"general";"via3",#N/A,TRUE,"general"}</definedName>
    <definedName name="__y6" localSheetId="18" hidden="1">{"via1",#N/A,TRUE,"general";"via2",#N/A,TRUE,"general";"via3",#N/A,TRUE,"general"}</definedName>
    <definedName name="__y6" localSheetId="17" hidden="1">{"via1",#N/A,TRUE,"general";"via2",#N/A,TRUE,"general";"via3",#N/A,TRUE,"general"}</definedName>
    <definedName name="__y6" localSheetId="25" hidden="1">{"via1",#N/A,TRUE,"general";"via2",#N/A,TRUE,"general";"via3",#N/A,TRUE,"general"}</definedName>
    <definedName name="__y6" localSheetId="49" hidden="1">{"via1",#N/A,TRUE,"general";"via2",#N/A,TRUE,"general";"via3",#N/A,TRUE,"general"}</definedName>
    <definedName name="__y6" localSheetId="34" hidden="1">{"via1",#N/A,TRUE,"general";"via2",#N/A,TRUE,"general";"via3",#N/A,TRUE,"general"}</definedName>
    <definedName name="__y6" localSheetId="12" hidden="1">{"via1",#N/A,TRUE,"general";"via2",#N/A,TRUE,"general";"via3",#N/A,TRUE,"general"}</definedName>
    <definedName name="__y6" localSheetId="13" hidden="1">{"via1",#N/A,TRUE,"general";"via2",#N/A,TRUE,"general";"via3",#N/A,TRUE,"general"}</definedName>
    <definedName name="__y6" localSheetId="14" hidden="1">{"via1",#N/A,TRUE,"general";"via2",#N/A,TRUE,"general";"via3",#N/A,TRUE,"general"}</definedName>
    <definedName name="__y6" localSheetId="5" hidden="1">{"via1",#N/A,TRUE,"general";"via2",#N/A,TRUE,"general";"via3",#N/A,TRUE,"general"}</definedName>
    <definedName name="__y6" localSheetId="6" hidden="1">{"via1",#N/A,TRUE,"general";"via2",#N/A,TRUE,"general";"via3",#N/A,TRUE,"general"}</definedName>
    <definedName name="__y6" localSheetId="7" hidden="1">{"via1",#N/A,TRUE,"general";"via2",#N/A,TRUE,"general";"via3",#N/A,TRUE,"general"}</definedName>
    <definedName name="__y6" localSheetId="8" hidden="1">{"via1",#N/A,TRUE,"general";"via2",#N/A,TRUE,"general";"via3",#N/A,TRUE,"general"}</definedName>
    <definedName name="__y6" localSheetId="31" hidden="1">{"via1",#N/A,TRUE,"general";"via2",#N/A,TRUE,"general";"via3",#N/A,TRUE,"general"}</definedName>
    <definedName name="__y6" localSheetId="30" hidden="1">{"via1",#N/A,TRUE,"general";"via2",#N/A,TRUE,"general";"via3",#N/A,TRUE,"general"}</definedName>
    <definedName name="__y6" localSheetId="15" hidden="1">{"via1",#N/A,TRUE,"general";"via2",#N/A,TRUE,"general";"via3",#N/A,TRUE,"general"}</definedName>
    <definedName name="__y6" hidden="1">{"via1",#N/A,TRUE,"general";"via2",#N/A,TRUE,"general";"via3",#N/A,TRUE,"general"}</definedName>
    <definedName name="__y7" localSheetId="32" hidden="1">{"via1",#N/A,TRUE,"general";"via2",#N/A,TRUE,"general";"via3",#N/A,TRUE,"general"}</definedName>
    <definedName name="__y7" localSheetId="3" hidden="1">{"via1",#N/A,TRUE,"general";"via2",#N/A,TRUE,"general";"via3",#N/A,TRUE,"general"}</definedName>
    <definedName name="__y7" localSheetId="26" hidden="1">{"via1",#N/A,TRUE,"general";"via2",#N/A,TRUE,"general";"via3",#N/A,TRUE,"general"}</definedName>
    <definedName name="__y7" localSheetId="24" hidden="1">{"via1",#N/A,TRUE,"general";"via2",#N/A,TRUE,"general";"via3",#N/A,TRUE,"general"}</definedName>
    <definedName name="__y7" localSheetId="10" hidden="1">{"via1",#N/A,TRUE,"general";"via2",#N/A,TRUE,"general";"via3",#N/A,TRUE,"general"}</definedName>
    <definedName name="__y7" localSheetId="4" hidden="1">{"via1",#N/A,TRUE,"general";"via2",#N/A,TRUE,"general";"via3",#N/A,TRUE,"general"}</definedName>
    <definedName name="__y7" localSheetId="38" hidden="1">{"via1",#N/A,TRUE,"general";"via2",#N/A,TRUE,"general";"via3",#N/A,TRUE,"general"}</definedName>
    <definedName name="__y7" localSheetId="37" hidden="1">{"via1",#N/A,TRUE,"general";"via2",#N/A,TRUE,"general";"via3",#N/A,TRUE,"general"}</definedName>
    <definedName name="__y7" localSheetId="23" hidden="1">{"via1",#N/A,TRUE,"general";"via2",#N/A,TRUE,"general";"via3",#N/A,TRUE,"general"}</definedName>
    <definedName name="__y7" localSheetId="16" hidden="1">{"via1",#N/A,TRUE,"general";"via2",#N/A,TRUE,"general";"via3",#N/A,TRUE,"general"}</definedName>
    <definedName name="__y7" localSheetId="27" hidden="1">{"via1",#N/A,TRUE,"general";"via2",#N/A,TRUE,"general";"via3",#N/A,TRUE,"general"}</definedName>
    <definedName name="__y7" localSheetId="18" hidden="1">{"via1",#N/A,TRUE,"general";"via2",#N/A,TRUE,"general";"via3",#N/A,TRUE,"general"}</definedName>
    <definedName name="__y7" localSheetId="17" hidden="1">{"via1",#N/A,TRUE,"general";"via2",#N/A,TRUE,"general";"via3",#N/A,TRUE,"general"}</definedName>
    <definedName name="__y7" localSheetId="25" hidden="1">{"via1",#N/A,TRUE,"general";"via2",#N/A,TRUE,"general";"via3",#N/A,TRUE,"general"}</definedName>
    <definedName name="__y7" localSheetId="49" hidden="1">{"via1",#N/A,TRUE,"general";"via2",#N/A,TRUE,"general";"via3",#N/A,TRUE,"general"}</definedName>
    <definedName name="__y7" localSheetId="34" hidden="1">{"via1",#N/A,TRUE,"general";"via2",#N/A,TRUE,"general";"via3",#N/A,TRUE,"general"}</definedName>
    <definedName name="__y7" localSheetId="12" hidden="1">{"via1",#N/A,TRUE,"general";"via2",#N/A,TRUE,"general";"via3",#N/A,TRUE,"general"}</definedName>
    <definedName name="__y7" localSheetId="13" hidden="1">{"via1",#N/A,TRUE,"general";"via2",#N/A,TRUE,"general";"via3",#N/A,TRUE,"general"}</definedName>
    <definedName name="__y7" localSheetId="14" hidden="1">{"via1",#N/A,TRUE,"general";"via2",#N/A,TRUE,"general";"via3",#N/A,TRUE,"general"}</definedName>
    <definedName name="__y7" localSheetId="5" hidden="1">{"via1",#N/A,TRUE,"general";"via2",#N/A,TRUE,"general";"via3",#N/A,TRUE,"general"}</definedName>
    <definedName name="__y7" localSheetId="6" hidden="1">{"via1",#N/A,TRUE,"general";"via2",#N/A,TRUE,"general";"via3",#N/A,TRUE,"general"}</definedName>
    <definedName name="__y7" localSheetId="7" hidden="1">{"via1",#N/A,TRUE,"general";"via2",#N/A,TRUE,"general";"via3",#N/A,TRUE,"general"}</definedName>
    <definedName name="__y7" localSheetId="8" hidden="1">{"via1",#N/A,TRUE,"general";"via2",#N/A,TRUE,"general";"via3",#N/A,TRUE,"general"}</definedName>
    <definedName name="__y7" localSheetId="31" hidden="1">{"via1",#N/A,TRUE,"general";"via2",#N/A,TRUE,"general";"via3",#N/A,TRUE,"general"}</definedName>
    <definedName name="__y7" localSheetId="30" hidden="1">{"via1",#N/A,TRUE,"general";"via2",#N/A,TRUE,"general";"via3",#N/A,TRUE,"general"}</definedName>
    <definedName name="__y7" localSheetId="15" hidden="1">{"via1",#N/A,TRUE,"general";"via2",#N/A,TRUE,"general";"via3",#N/A,TRUE,"general"}</definedName>
    <definedName name="__y7" hidden="1">{"via1",#N/A,TRUE,"general";"via2",#N/A,TRUE,"general";"via3",#N/A,TRUE,"general"}</definedName>
    <definedName name="__y8" localSheetId="32" hidden="1">{"via1",#N/A,TRUE,"general";"via2",#N/A,TRUE,"general";"via3",#N/A,TRUE,"general"}</definedName>
    <definedName name="__y8" localSheetId="3" hidden="1">{"via1",#N/A,TRUE,"general";"via2",#N/A,TRUE,"general";"via3",#N/A,TRUE,"general"}</definedName>
    <definedName name="__y8" localSheetId="26" hidden="1">{"via1",#N/A,TRUE,"general";"via2",#N/A,TRUE,"general";"via3",#N/A,TRUE,"general"}</definedName>
    <definedName name="__y8" localSheetId="24" hidden="1">{"via1",#N/A,TRUE,"general";"via2",#N/A,TRUE,"general";"via3",#N/A,TRUE,"general"}</definedName>
    <definedName name="__y8" localSheetId="10" hidden="1">{"via1",#N/A,TRUE,"general";"via2",#N/A,TRUE,"general";"via3",#N/A,TRUE,"general"}</definedName>
    <definedName name="__y8" localSheetId="4" hidden="1">{"via1",#N/A,TRUE,"general";"via2",#N/A,TRUE,"general";"via3",#N/A,TRUE,"general"}</definedName>
    <definedName name="__y8" localSheetId="38" hidden="1">{"via1",#N/A,TRUE,"general";"via2",#N/A,TRUE,"general";"via3",#N/A,TRUE,"general"}</definedName>
    <definedName name="__y8" localSheetId="37" hidden="1">{"via1",#N/A,TRUE,"general";"via2",#N/A,TRUE,"general";"via3",#N/A,TRUE,"general"}</definedName>
    <definedName name="__y8" localSheetId="23" hidden="1">{"via1",#N/A,TRUE,"general";"via2",#N/A,TRUE,"general";"via3",#N/A,TRUE,"general"}</definedName>
    <definedName name="__y8" localSheetId="16" hidden="1">{"via1",#N/A,TRUE,"general";"via2",#N/A,TRUE,"general";"via3",#N/A,TRUE,"general"}</definedName>
    <definedName name="__y8" localSheetId="27" hidden="1">{"via1",#N/A,TRUE,"general";"via2",#N/A,TRUE,"general";"via3",#N/A,TRUE,"general"}</definedName>
    <definedName name="__y8" localSheetId="18" hidden="1">{"via1",#N/A,TRUE,"general";"via2",#N/A,TRUE,"general";"via3",#N/A,TRUE,"general"}</definedName>
    <definedName name="__y8" localSheetId="17" hidden="1">{"via1",#N/A,TRUE,"general";"via2",#N/A,TRUE,"general";"via3",#N/A,TRUE,"general"}</definedName>
    <definedName name="__y8" localSheetId="25" hidden="1">{"via1",#N/A,TRUE,"general";"via2",#N/A,TRUE,"general";"via3",#N/A,TRUE,"general"}</definedName>
    <definedName name="__y8" localSheetId="49" hidden="1">{"via1",#N/A,TRUE,"general";"via2",#N/A,TRUE,"general";"via3",#N/A,TRUE,"general"}</definedName>
    <definedName name="__y8" localSheetId="34" hidden="1">{"via1",#N/A,TRUE,"general";"via2",#N/A,TRUE,"general";"via3",#N/A,TRUE,"general"}</definedName>
    <definedName name="__y8" localSheetId="12" hidden="1">{"via1",#N/A,TRUE,"general";"via2",#N/A,TRUE,"general";"via3",#N/A,TRUE,"general"}</definedName>
    <definedName name="__y8" localSheetId="13" hidden="1">{"via1",#N/A,TRUE,"general";"via2",#N/A,TRUE,"general";"via3",#N/A,TRUE,"general"}</definedName>
    <definedName name="__y8" localSheetId="14" hidden="1">{"via1",#N/A,TRUE,"general";"via2",#N/A,TRUE,"general";"via3",#N/A,TRUE,"general"}</definedName>
    <definedName name="__y8" localSheetId="5" hidden="1">{"via1",#N/A,TRUE,"general";"via2",#N/A,TRUE,"general";"via3",#N/A,TRUE,"general"}</definedName>
    <definedName name="__y8" localSheetId="6" hidden="1">{"via1",#N/A,TRUE,"general";"via2",#N/A,TRUE,"general";"via3",#N/A,TRUE,"general"}</definedName>
    <definedName name="__y8" localSheetId="7" hidden="1">{"via1",#N/A,TRUE,"general";"via2",#N/A,TRUE,"general";"via3",#N/A,TRUE,"general"}</definedName>
    <definedName name="__y8" localSheetId="8" hidden="1">{"via1",#N/A,TRUE,"general";"via2",#N/A,TRUE,"general";"via3",#N/A,TRUE,"general"}</definedName>
    <definedName name="__y8" localSheetId="31" hidden="1">{"via1",#N/A,TRUE,"general";"via2",#N/A,TRUE,"general";"via3",#N/A,TRUE,"general"}</definedName>
    <definedName name="__y8" localSheetId="30" hidden="1">{"via1",#N/A,TRUE,"general";"via2",#N/A,TRUE,"general";"via3",#N/A,TRUE,"general"}</definedName>
    <definedName name="__y8" localSheetId="15" hidden="1">{"via1",#N/A,TRUE,"general";"via2",#N/A,TRUE,"general";"via3",#N/A,TRUE,"general"}</definedName>
    <definedName name="__y8" hidden="1">{"via1",#N/A,TRUE,"general";"via2",#N/A,TRUE,"general";"via3",#N/A,TRUE,"general"}</definedName>
    <definedName name="__y9" localSheetId="32" hidden="1">{"TAB1",#N/A,TRUE,"GENERAL";"TAB2",#N/A,TRUE,"GENERAL";"TAB3",#N/A,TRUE,"GENERAL";"TAB4",#N/A,TRUE,"GENERAL";"TAB5",#N/A,TRUE,"GENERAL"}</definedName>
    <definedName name="__y9" localSheetId="3" hidden="1">{"TAB1",#N/A,TRUE,"GENERAL";"TAB2",#N/A,TRUE,"GENERAL";"TAB3",#N/A,TRUE,"GENERAL";"TAB4",#N/A,TRUE,"GENERAL";"TAB5",#N/A,TRUE,"GENERAL"}</definedName>
    <definedName name="__y9" localSheetId="26" hidden="1">{"TAB1",#N/A,TRUE,"GENERAL";"TAB2",#N/A,TRUE,"GENERAL";"TAB3",#N/A,TRUE,"GENERAL";"TAB4",#N/A,TRUE,"GENERAL";"TAB5",#N/A,TRUE,"GENERAL"}</definedName>
    <definedName name="__y9" localSheetId="24" hidden="1">{"TAB1",#N/A,TRUE,"GENERAL";"TAB2",#N/A,TRUE,"GENERAL";"TAB3",#N/A,TRUE,"GENERAL";"TAB4",#N/A,TRUE,"GENERAL";"TAB5",#N/A,TRUE,"GENERAL"}</definedName>
    <definedName name="__y9" localSheetId="10" hidden="1">{"TAB1",#N/A,TRUE,"GENERAL";"TAB2",#N/A,TRUE,"GENERAL";"TAB3",#N/A,TRUE,"GENERAL";"TAB4",#N/A,TRUE,"GENERAL";"TAB5",#N/A,TRUE,"GENERAL"}</definedName>
    <definedName name="__y9" localSheetId="4" hidden="1">{"TAB1",#N/A,TRUE,"GENERAL";"TAB2",#N/A,TRUE,"GENERAL";"TAB3",#N/A,TRUE,"GENERAL";"TAB4",#N/A,TRUE,"GENERAL";"TAB5",#N/A,TRUE,"GENERAL"}</definedName>
    <definedName name="__y9" localSheetId="38" hidden="1">{"TAB1",#N/A,TRUE,"GENERAL";"TAB2",#N/A,TRUE,"GENERAL";"TAB3",#N/A,TRUE,"GENERAL";"TAB4",#N/A,TRUE,"GENERAL";"TAB5",#N/A,TRUE,"GENERAL"}</definedName>
    <definedName name="__y9" localSheetId="37" hidden="1">{"TAB1",#N/A,TRUE,"GENERAL";"TAB2",#N/A,TRUE,"GENERAL";"TAB3",#N/A,TRUE,"GENERAL";"TAB4",#N/A,TRUE,"GENERAL";"TAB5",#N/A,TRUE,"GENERAL"}</definedName>
    <definedName name="__y9" localSheetId="23" hidden="1">{"TAB1",#N/A,TRUE,"GENERAL";"TAB2",#N/A,TRUE,"GENERAL";"TAB3",#N/A,TRUE,"GENERAL";"TAB4",#N/A,TRUE,"GENERAL";"TAB5",#N/A,TRUE,"GENERAL"}</definedName>
    <definedName name="__y9" localSheetId="16" hidden="1">{"TAB1",#N/A,TRUE,"GENERAL";"TAB2",#N/A,TRUE,"GENERAL";"TAB3",#N/A,TRUE,"GENERAL";"TAB4",#N/A,TRUE,"GENERAL";"TAB5",#N/A,TRUE,"GENERAL"}</definedName>
    <definedName name="__y9" localSheetId="27" hidden="1">{"TAB1",#N/A,TRUE,"GENERAL";"TAB2",#N/A,TRUE,"GENERAL";"TAB3",#N/A,TRUE,"GENERAL";"TAB4",#N/A,TRUE,"GENERAL";"TAB5",#N/A,TRUE,"GENERAL"}</definedName>
    <definedName name="__y9" localSheetId="18" hidden="1">{"TAB1",#N/A,TRUE,"GENERAL";"TAB2",#N/A,TRUE,"GENERAL";"TAB3",#N/A,TRUE,"GENERAL";"TAB4",#N/A,TRUE,"GENERAL";"TAB5",#N/A,TRUE,"GENERAL"}</definedName>
    <definedName name="__y9" localSheetId="17" hidden="1">{"TAB1",#N/A,TRUE,"GENERAL";"TAB2",#N/A,TRUE,"GENERAL";"TAB3",#N/A,TRUE,"GENERAL";"TAB4",#N/A,TRUE,"GENERAL";"TAB5",#N/A,TRUE,"GENERAL"}</definedName>
    <definedName name="__y9" localSheetId="25" hidden="1">{"TAB1",#N/A,TRUE,"GENERAL";"TAB2",#N/A,TRUE,"GENERAL";"TAB3",#N/A,TRUE,"GENERAL";"TAB4",#N/A,TRUE,"GENERAL";"TAB5",#N/A,TRUE,"GENERAL"}</definedName>
    <definedName name="__y9" localSheetId="49" hidden="1">{"TAB1",#N/A,TRUE,"GENERAL";"TAB2",#N/A,TRUE,"GENERAL";"TAB3",#N/A,TRUE,"GENERAL";"TAB4",#N/A,TRUE,"GENERAL";"TAB5",#N/A,TRUE,"GENERAL"}</definedName>
    <definedName name="__y9" localSheetId="34" hidden="1">{"TAB1",#N/A,TRUE,"GENERAL";"TAB2",#N/A,TRUE,"GENERAL";"TAB3",#N/A,TRUE,"GENERAL";"TAB4",#N/A,TRUE,"GENERAL";"TAB5",#N/A,TRUE,"GENERAL"}</definedName>
    <definedName name="__y9" localSheetId="12" hidden="1">{"TAB1",#N/A,TRUE,"GENERAL";"TAB2",#N/A,TRUE,"GENERAL";"TAB3",#N/A,TRUE,"GENERAL";"TAB4",#N/A,TRUE,"GENERAL";"TAB5",#N/A,TRUE,"GENERAL"}</definedName>
    <definedName name="__y9" localSheetId="13" hidden="1">{"TAB1",#N/A,TRUE,"GENERAL";"TAB2",#N/A,TRUE,"GENERAL";"TAB3",#N/A,TRUE,"GENERAL";"TAB4",#N/A,TRUE,"GENERAL";"TAB5",#N/A,TRUE,"GENERAL"}</definedName>
    <definedName name="__y9" localSheetId="14" hidden="1">{"TAB1",#N/A,TRUE,"GENERAL";"TAB2",#N/A,TRUE,"GENERAL";"TAB3",#N/A,TRUE,"GENERAL";"TAB4",#N/A,TRUE,"GENERAL";"TAB5",#N/A,TRUE,"GENERAL"}</definedName>
    <definedName name="__y9" localSheetId="5" hidden="1">{"TAB1",#N/A,TRUE,"GENERAL";"TAB2",#N/A,TRUE,"GENERAL";"TAB3",#N/A,TRUE,"GENERAL";"TAB4",#N/A,TRUE,"GENERAL";"TAB5",#N/A,TRUE,"GENERAL"}</definedName>
    <definedName name="__y9" localSheetId="6" hidden="1">{"TAB1",#N/A,TRUE,"GENERAL";"TAB2",#N/A,TRUE,"GENERAL";"TAB3",#N/A,TRUE,"GENERAL";"TAB4",#N/A,TRUE,"GENERAL";"TAB5",#N/A,TRUE,"GENERAL"}</definedName>
    <definedName name="__y9" localSheetId="7" hidden="1">{"TAB1",#N/A,TRUE,"GENERAL";"TAB2",#N/A,TRUE,"GENERAL";"TAB3",#N/A,TRUE,"GENERAL";"TAB4",#N/A,TRUE,"GENERAL";"TAB5",#N/A,TRUE,"GENERAL"}</definedName>
    <definedName name="__y9" localSheetId="8" hidden="1">{"TAB1",#N/A,TRUE,"GENERAL";"TAB2",#N/A,TRUE,"GENERAL";"TAB3",#N/A,TRUE,"GENERAL";"TAB4",#N/A,TRUE,"GENERAL";"TAB5",#N/A,TRUE,"GENERAL"}</definedName>
    <definedName name="__y9" localSheetId="31" hidden="1">{"TAB1",#N/A,TRUE,"GENERAL";"TAB2",#N/A,TRUE,"GENERAL";"TAB3",#N/A,TRUE,"GENERAL";"TAB4",#N/A,TRUE,"GENERAL";"TAB5",#N/A,TRUE,"GENERAL"}</definedName>
    <definedName name="__y9" localSheetId="30" hidden="1">{"TAB1",#N/A,TRUE,"GENERAL";"TAB2",#N/A,TRUE,"GENERAL";"TAB3",#N/A,TRUE,"GENERAL";"TAB4",#N/A,TRUE,"GENERAL";"TAB5",#N/A,TRUE,"GENERAL"}</definedName>
    <definedName name="__y9" localSheetId="15" hidden="1">{"TAB1",#N/A,TRUE,"GENERAL";"TAB2",#N/A,TRUE,"GENERAL";"TAB3",#N/A,TRUE,"GENERAL";"TAB4",#N/A,TRUE,"GENERAL";"TAB5",#N/A,TRUE,"GENERAL"}</definedName>
    <definedName name="__y9" hidden="1">{"TAB1",#N/A,TRUE,"GENERAL";"TAB2",#N/A,TRUE,"GENERAL";"TAB3",#N/A,TRUE,"GENERAL";"TAB4",#N/A,TRUE,"GENERAL";"TAB5",#N/A,TRUE,"GENERAL"}</definedName>
    <definedName name="__z1" localSheetId="32" hidden="1">{"TAB1",#N/A,TRUE,"GENERAL";"TAB2",#N/A,TRUE,"GENERAL";"TAB3",#N/A,TRUE,"GENERAL";"TAB4",#N/A,TRUE,"GENERAL";"TAB5",#N/A,TRUE,"GENERAL"}</definedName>
    <definedName name="__z1" localSheetId="3" hidden="1">{"TAB1",#N/A,TRUE,"GENERAL";"TAB2",#N/A,TRUE,"GENERAL";"TAB3",#N/A,TRUE,"GENERAL";"TAB4",#N/A,TRUE,"GENERAL";"TAB5",#N/A,TRUE,"GENERAL"}</definedName>
    <definedName name="__z1" localSheetId="26" hidden="1">{"TAB1",#N/A,TRUE,"GENERAL";"TAB2",#N/A,TRUE,"GENERAL";"TAB3",#N/A,TRUE,"GENERAL";"TAB4",#N/A,TRUE,"GENERAL";"TAB5",#N/A,TRUE,"GENERAL"}</definedName>
    <definedName name="__z1" localSheetId="24" hidden="1">{"TAB1",#N/A,TRUE,"GENERAL";"TAB2",#N/A,TRUE,"GENERAL";"TAB3",#N/A,TRUE,"GENERAL";"TAB4",#N/A,TRUE,"GENERAL";"TAB5",#N/A,TRUE,"GENERAL"}</definedName>
    <definedName name="__z1" localSheetId="10" hidden="1">{"TAB1",#N/A,TRUE,"GENERAL";"TAB2",#N/A,TRUE,"GENERAL";"TAB3",#N/A,TRUE,"GENERAL";"TAB4",#N/A,TRUE,"GENERAL";"TAB5",#N/A,TRUE,"GENERAL"}</definedName>
    <definedName name="__z1" localSheetId="4" hidden="1">{"TAB1",#N/A,TRUE,"GENERAL";"TAB2",#N/A,TRUE,"GENERAL";"TAB3",#N/A,TRUE,"GENERAL";"TAB4",#N/A,TRUE,"GENERAL";"TAB5",#N/A,TRUE,"GENERAL"}</definedName>
    <definedName name="__z1" localSheetId="38" hidden="1">{"TAB1",#N/A,TRUE,"GENERAL";"TAB2",#N/A,TRUE,"GENERAL";"TAB3",#N/A,TRUE,"GENERAL";"TAB4",#N/A,TRUE,"GENERAL";"TAB5",#N/A,TRUE,"GENERAL"}</definedName>
    <definedName name="__z1" localSheetId="37" hidden="1">{"TAB1",#N/A,TRUE,"GENERAL";"TAB2",#N/A,TRUE,"GENERAL";"TAB3",#N/A,TRUE,"GENERAL";"TAB4",#N/A,TRUE,"GENERAL";"TAB5",#N/A,TRUE,"GENERAL"}</definedName>
    <definedName name="__z1" localSheetId="23" hidden="1">{"TAB1",#N/A,TRUE,"GENERAL";"TAB2",#N/A,TRUE,"GENERAL";"TAB3",#N/A,TRUE,"GENERAL";"TAB4",#N/A,TRUE,"GENERAL";"TAB5",#N/A,TRUE,"GENERAL"}</definedName>
    <definedName name="__z1" localSheetId="16" hidden="1">{"TAB1",#N/A,TRUE,"GENERAL";"TAB2",#N/A,TRUE,"GENERAL";"TAB3",#N/A,TRUE,"GENERAL";"TAB4",#N/A,TRUE,"GENERAL";"TAB5",#N/A,TRUE,"GENERAL"}</definedName>
    <definedName name="__z1" localSheetId="27" hidden="1">{"TAB1",#N/A,TRUE,"GENERAL";"TAB2",#N/A,TRUE,"GENERAL";"TAB3",#N/A,TRUE,"GENERAL";"TAB4",#N/A,TRUE,"GENERAL";"TAB5",#N/A,TRUE,"GENERAL"}</definedName>
    <definedName name="__z1" localSheetId="18" hidden="1">{"TAB1",#N/A,TRUE,"GENERAL";"TAB2",#N/A,TRUE,"GENERAL";"TAB3",#N/A,TRUE,"GENERAL";"TAB4",#N/A,TRUE,"GENERAL";"TAB5",#N/A,TRUE,"GENERAL"}</definedName>
    <definedName name="__z1" localSheetId="17" hidden="1">{"TAB1",#N/A,TRUE,"GENERAL";"TAB2",#N/A,TRUE,"GENERAL";"TAB3",#N/A,TRUE,"GENERAL";"TAB4",#N/A,TRUE,"GENERAL";"TAB5",#N/A,TRUE,"GENERAL"}</definedName>
    <definedName name="__z1" localSheetId="25" hidden="1">{"TAB1",#N/A,TRUE,"GENERAL";"TAB2",#N/A,TRUE,"GENERAL";"TAB3",#N/A,TRUE,"GENERAL";"TAB4",#N/A,TRUE,"GENERAL";"TAB5",#N/A,TRUE,"GENERAL"}</definedName>
    <definedName name="__z1" localSheetId="49" hidden="1">{"TAB1",#N/A,TRUE,"GENERAL";"TAB2",#N/A,TRUE,"GENERAL";"TAB3",#N/A,TRUE,"GENERAL";"TAB4",#N/A,TRUE,"GENERAL";"TAB5",#N/A,TRUE,"GENERAL"}</definedName>
    <definedName name="__z1" localSheetId="34" hidden="1">{"TAB1",#N/A,TRUE,"GENERAL";"TAB2",#N/A,TRUE,"GENERAL";"TAB3",#N/A,TRUE,"GENERAL";"TAB4",#N/A,TRUE,"GENERAL";"TAB5",#N/A,TRUE,"GENERAL"}</definedName>
    <definedName name="__z1" localSheetId="12" hidden="1">{"TAB1",#N/A,TRUE,"GENERAL";"TAB2",#N/A,TRUE,"GENERAL";"TAB3",#N/A,TRUE,"GENERAL";"TAB4",#N/A,TRUE,"GENERAL";"TAB5",#N/A,TRUE,"GENERAL"}</definedName>
    <definedName name="__z1" localSheetId="13" hidden="1">{"TAB1",#N/A,TRUE,"GENERAL";"TAB2",#N/A,TRUE,"GENERAL";"TAB3",#N/A,TRUE,"GENERAL";"TAB4",#N/A,TRUE,"GENERAL";"TAB5",#N/A,TRUE,"GENERAL"}</definedName>
    <definedName name="__z1" localSheetId="14" hidden="1">{"TAB1",#N/A,TRUE,"GENERAL";"TAB2",#N/A,TRUE,"GENERAL";"TAB3",#N/A,TRUE,"GENERAL";"TAB4",#N/A,TRUE,"GENERAL";"TAB5",#N/A,TRUE,"GENERAL"}</definedName>
    <definedName name="__z1" localSheetId="5" hidden="1">{"TAB1",#N/A,TRUE,"GENERAL";"TAB2",#N/A,TRUE,"GENERAL";"TAB3",#N/A,TRUE,"GENERAL";"TAB4",#N/A,TRUE,"GENERAL";"TAB5",#N/A,TRUE,"GENERAL"}</definedName>
    <definedName name="__z1" localSheetId="6" hidden="1">{"TAB1",#N/A,TRUE,"GENERAL";"TAB2",#N/A,TRUE,"GENERAL";"TAB3",#N/A,TRUE,"GENERAL";"TAB4",#N/A,TRUE,"GENERAL";"TAB5",#N/A,TRUE,"GENERAL"}</definedName>
    <definedName name="__z1" localSheetId="7" hidden="1">{"TAB1",#N/A,TRUE,"GENERAL";"TAB2",#N/A,TRUE,"GENERAL";"TAB3",#N/A,TRUE,"GENERAL";"TAB4",#N/A,TRUE,"GENERAL";"TAB5",#N/A,TRUE,"GENERAL"}</definedName>
    <definedName name="__z1" localSheetId="8" hidden="1">{"TAB1",#N/A,TRUE,"GENERAL";"TAB2",#N/A,TRUE,"GENERAL";"TAB3",#N/A,TRUE,"GENERAL";"TAB4",#N/A,TRUE,"GENERAL";"TAB5",#N/A,TRUE,"GENERAL"}</definedName>
    <definedName name="__z1" localSheetId="31" hidden="1">{"TAB1",#N/A,TRUE,"GENERAL";"TAB2",#N/A,TRUE,"GENERAL";"TAB3",#N/A,TRUE,"GENERAL";"TAB4",#N/A,TRUE,"GENERAL";"TAB5",#N/A,TRUE,"GENERAL"}</definedName>
    <definedName name="__z1" localSheetId="30" hidden="1">{"TAB1",#N/A,TRUE,"GENERAL";"TAB2",#N/A,TRUE,"GENERAL";"TAB3",#N/A,TRUE,"GENERAL";"TAB4",#N/A,TRUE,"GENERAL";"TAB5",#N/A,TRUE,"GENERAL"}</definedName>
    <definedName name="__z1" localSheetId="15" hidden="1">{"TAB1",#N/A,TRUE,"GENERAL";"TAB2",#N/A,TRUE,"GENERAL";"TAB3",#N/A,TRUE,"GENERAL";"TAB4",#N/A,TRUE,"GENERAL";"TAB5",#N/A,TRUE,"GENERAL"}</definedName>
    <definedName name="__z1" hidden="1">{"TAB1",#N/A,TRUE,"GENERAL";"TAB2",#N/A,TRUE,"GENERAL";"TAB3",#N/A,TRUE,"GENERAL";"TAB4",#N/A,TRUE,"GENERAL";"TAB5",#N/A,TRUE,"GENERAL"}</definedName>
    <definedName name="__z2" localSheetId="32" hidden="1">{"via1",#N/A,TRUE,"general";"via2",#N/A,TRUE,"general";"via3",#N/A,TRUE,"general"}</definedName>
    <definedName name="__z2" localSheetId="3" hidden="1">{"via1",#N/A,TRUE,"general";"via2",#N/A,TRUE,"general";"via3",#N/A,TRUE,"general"}</definedName>
    <definedName name="__z2" localSheetId="26" hidden="1">{"via1",#N/A,TRUE,"general";"via2",#N/A,TRUE,"general";"via3",#N/A,TRUE,"general"}</definedName>
    <definedName name="__z2" localSheetId="24" hidden="1">{"via1",#N/A,TRUE,"general";"via2",#N/A,TRUE,"general";"via3",#N/A,TRUE,"general"}</definedName>
    <definedName name="__z2" localSheetId="10" hidden="1">{"via1",#N/A,TRUE,"general";"via2",#N/A,TRUE,"general";"via3",#N/A,TRUE,"general"}</definedName>
    <definedName name="__z2" localSheetId="4" hidden="1">{"via1",#N/A,TRUE,"general";"via2",#N/A,TRUE,"general";"via3",#N/A,TRUE,"general"}</definedName>
    <definedName name="__z2" localSheetId="38" hidden="1">{"via1",#N/A,TRUE,"general";"via2",#N/A,TRUE,"general";"via3",#N/A,TRUE,"general"}</definedName>
    <definedName name="__z2" localSheetId="37" hidden="1">{"via1",#N/A,TRUE,"general";"via2",#N/A,TRUE,"general";"via3",#N/A,TRUE,"general"}</definedName>
    <definedName name="__z2" localSheetId="23" hidden="1">{"via1",#N/A,TRUE,"general";"via2",#N/A,TRUE,"general";"via3",#N/A,TRUE,"general"}</definedName>
    <definedName name="__z2" localSheetId="16" hidden="1">{"via1",#N/A,TRUE,"general";"via2",#N/A,TRUE,"general";"via3",#N/A,TRUE,"general"}</definedName>
    <definedName name="__z2" localSheetId="27" hidden="1">{"via1",#N/A,TRUE,"general";"via2",#N/A,TRUE,"general";"via3",#N/A,TRUE,"general"}</definedName>
    <definedName name="__z2" localSheetId="18" hidden="1">{"via1",#N/A,TRUE,"general";"via2",#N/A,TRUE,"general";"via3",#N/A,TRUE,"general"}</definedName>
    <definedName name="__z2" localSheetId="17" hidden="1">{"via1",#N/A,TRUE,"general";"via2",#N/A,TRUE,"general";"via3",#N/A,TRUE,"general"}</definedName>
    <definedName name="__z2" localSheetId="25" hidden="1">{"via1",#N/A,TRUE,"general";"via2",#N/A,TRUE,"general";"via3",#N/A,TRUE,"general"}</definedName>
    <definedName name="__z2" localSheetId="49" hidden="1">{"via1",#N/A,TRUE,"general";"via2",#N/A,TRUE,"general";"via3",#N/A,TRUE,"general"}</definedName>
    <definedName name="__z2" localSheetId="34" hidden="1">{"via1",#N/A,TRUE,"general";"via2",#N/A,TRUE,"general";"via3",#N/A,TRUE,"general"}</definedName>
    <definedName name="__z2" localSheetId="12" hidden="1">{"via1",#N/A,TRUE,"general";"via2",#N/A,TRUE,"general";"via3",#N/A,TRUE,"general"}</definedName>
    <definedName name="__z2" localSheetId="13" hidden="1">{"via1",#N/A,TRUE,"general";"via2",#N/A,TRUE,"general";"via3",#N/A,TRUE,"general"}</definedName>
    <definedName name="__z2" localSheetId="14" hidden="1">{"via1",#N/A,TRUE,"general";"via2",#N/A,TRUE,"general";"via3",#N/A,TRUE,"general"}</definedName>
    <definedName name="__z2" localSheetId="5" hidden="1">{"via1",#N/A,TRUE,"general";"via2",#N/A,TRUE,"general";"via3",#N/A,TRUE,"general"}</definedName>
    <definedName name="__z2" localSheetId="6" hidden="1">{"via1",#N/A,TRUE,"general";"via2",#N/A,TRUE,"general";"via3",#N/A,TRUE,"general"}</definedName>
    <definedName name="__z2" localSheetId="7" hidden="1">{"via1",#N/A,TRUE,"general";"via2",#N/A,TRUE,"general";"via3",#N/A,TRUE,"general"}</definedName>
    <definedName name="__z2" localSheetId="8" hidden="1">{"via1",#N/A,TRUE,"general";"via2",#N/A,TRUE,"general";"via3",#N/A,TRUE,"general"}</definedName>
    <definedName name="__z2" localSheetId="31" hidden="1">{"via1",#N/A,TRUE,"general";"via2",#N/A,TRUE,"general";"via3",#N/A,TRUE,"general"}</definedName>
    <definedName name="__z2" localSheetId="30" hidden="1">{"via1",#N/A,TRUE,"general";"via2",#N/A,TRUE,"general";"via3",#N/A,TRUE,"general"}</definedName>
    <definedName name="__z2" localSheetId="15" hidden="1">{"via1",#N/A,TRUE,"general";"via2",#N/A,TRUE,"general";"via3",#N/A,TRUE,"general"}</definedName>
    <definedName name="__z2" hidden="1">{"via1",#N/A,TRUE,"general";"via2",#N/A,TRUE,"general";"via3",#N/A,TRUE,"general"}</definedName>
    <definedName name="__z3" localSheetId="32" hidden="1">{"via1",#N/A,TRUE,"general";"via2",#N/A,TRUE,"general";"via3",#N/A,TRUE,"general"}</definedName>
    <definedName name="__z3" localSheetId="3" hidden="1">{"via1",#N/A,TRUE,"general";"via2",#N/A,TRUE,"general";"via3",#N/A,TRUE,"general"}</definedName>
    <definedName name="__z3" localSheetId="26" hidden="1">{"via1",#N/A,TRUE,"general";"via2",#N/A,TRUE,"general";"via3",#N/A,TRUE,"general"}</definedName>
    <definedName name="__z3" localSheetId="24" hidden="1">{"via1",#N/A,TRUE,"general";"via2",#N/A,TRUE,"general";"via3",#N/A,TRUE,"general"}</definedName>
    <definedName name="__z3" localSheetId="10" hidden="1">{"via1",#N/A,TRUE,"general";"via2",#N/A,TRUE,"general";"via3",#N/A,TRUE,"general"}</definedName>
    <definedName name="__z3" localSheetId="4" hidden="1">{"via1",#N/A,TRUE,"general";"via2",#N/A,TRUE,"general";"via3",#N/A,TRUE,"general"}</definedName>
    <definedName name="__z3" localSheetId="38" hidden="1">{"via1",#N/A,TRUE,"general";"via2",#N/A,TRUE,"general";"via3",#N/A,TRUE,"general"}</definedName>
    <definedName name="__z3" localSheetId="37" hidden="1">{"via1",#N/A,TRUE,"general";"via2",#N/A,TRUE,"general";"via3",#N/A,TRUE,"general"}</definedName>
    <definedName name="__z3" localSheetId="23" hidden="1">{"via1",#N/A,TRUE,"general";"via2",#N/A,TRUE,"general";"via3",#N/A,TRUE,"general"}</definedName>
    <definedName name="__z3" localSheetId="16" hidden="1">{"via1",#N/A,TRUE,"general";"via2",#N/A,TRUE,"general";"via3",#N/A,TRUE,"general"}</definedName>
    <definedName name="__z3" localSheetId="27" hidden="1">{"via1",#N/A,TRUE,"general";"via2",#N/A,TRUE,"general";"via3",#N/A,TRUE,"general"}</definedName>
    <definedName name="__z3" localSheetId="18" hidden="1">{"via1",#N/A,TRUE,"general";"via2",#N/A,TRUE,"general";"via3",#N/A,TRUE,"general"}</definedName>
    <definedName name="__z3" localSheetId="17" hidden="1">{"via1",#N/A,TRUE,"general";"via2",#N/A,TRUE,"general";"via3",#N/A,TRUE,"general"}</definedName>
    <definedName name="__z3" localSheetId="25" hidden="1">{"via1",#N/A,TRUE,"general";"via2",#N/A,TRUE,"general";"via3",#N/A,TRUE,"general"}</definedName>
    <definedName name="__z3" localSheetId="49" hidden="1">{"via1",#N/A,TRUE,"general";"via2",#N/A,TRUE,"general";"via3",#N/A,TRUE,"general"}</definedName>
    <definedName name="__z3" localSheetId="34" hidden="1">{"via1",#N/A,TRUE,"general";"via2",#N/A,TRUE,"general";"via3",#N/A,TRUE,"general"}</definedName>
    <definedName name="__z3" localSheetId="12" hidden="1">{"via1",#N/A,TRUE,"general";"via2",#N/A,TRUE,"general";"via3",#N/A,TRUE,"general"}</definedName>
    <definedName name="__z3" localSheetId="13" hidden="1">{"via1",#N/A,TRUE,"general";"via2",#N/A,TRUE,"general";"via3",#N/A,TRUE,"general"}</definedName>
    <definedName name="__z3" localSheetId="14" hidden="1">{"via1",#N/A,TRUE,"general";"via2",#N/A,TRUE,"general";"via3",#N/A,TRUE,"general"}</definedName>
    <definedName name="__z3" localSheetId="5" hidden="1">{"via1",#N/A,TRUE,"general";"via2",#N/A,TRUE,"general";"via3",#N/A,TRUE,"general"}</definedName>
    <definedName name="__z3" localSheetId="6" hidden="1">{"via1",#N/A,TRUE,"general";"via2",#N/A,TRUE,"general";"via3",#N/A,TRUE,"general"}</definedName>
    <definedName name="__z3" localSheetId="7" hidden="1">{"via1",#N/A,TRUE,"general";"via2",#N/A,TRUE,"general";"via3",#N/A,TRUE,"general"}</definedName>
    <definedName name="__z3" localSheetId="8" hidden="1">{"via1",#N/A,TRUE,"general";"via2",#N/A,TRUE,"general";"via3",#N/A,TRUE,"general"}</definedName>
    <definedName name="__z3" localSheetId="31" hidden="1">{"via1",#N/A,TRUE,"general";"via2",#N/A,TRUE,"general";"via3",#N/A,TRUE,"general"}</definedName>
    <definedName name="__z3" localSheetId="30" hidden="1">{"via1",#N/A,TRUE,"general";"via2",#N/A,TRUE,"general";"via3",#N/A,TRUE,"general"}</definedName>
    <definedName name="__z3" localSheetId="15" hidden="1">{"via1",#N/A,TRUE,"general";"via2",#N/A,TRUE,"general";"via3",#N/A,TRUE,"general"}</definedName>
    <definedName name="__z3" hidden="1">{"via1",#N/A,TRUE,"general";"via2",#N/A,TRUE,"general";"via3",#N/A,TRUE,"general"}</definedName>
    <definedName name="__z4" localSheetId="32" hidden="1">{"TAB1",#N/A,TRUE,"GENERAL";"TAB2",#N/A,TRUE,"GENERAL";"TAB3",#N/A,TRUE,"GENERAL";"TAB4",#N/A,TRUE,"GENERAL";"TAB5",#N/A,TRUE,"GENERAL"}</definedName>
    <definedName name="__z4" localSheetId="3" hidden="1">{"TAB1",#N/A,TRUE,"GENERAL";"TAB2",#N/A,TRUE,"GENERAL";"TAB3",#N/A,TRUE,"GENERAL";"TAB4",#N/A,TRUE,"GENERAL";"TAB5",#N/A,TRUE,"GENERAL"}</definedName>
    <definedName name="__z4" localSheetId="26" hidden="1">{"TAB1",#N/A,TRUE,"GENERAL";"TAB2",#N/A,TRUE,"GENERAL";"TAB3",#N/A,TRUE,"GENERAL";"TAB4",#N/A,TRUE,"GENERAL";"TAB5",#N/A,TRUE,"GENERAL"}</definedName>
    <definedName name="__z4" localSheetId="24" hidden="1">{"TAB1",#N/A,TRUE,"GENERAL";"TAB2",#N/A,TRUE,"GENERAL";"TAB3",#N/A,TRUE,"GENERAL";"TAB4",#N/A,TRUE,"GENERAL";"TAB5",#N/A,TRUE,"GENERAL"}</definedName>
    <definedName name="__z4" localSheetId="10" hidden="1">{"TAB1",#N/A,TRUE,"GENERAL";"TAB2",#N/A,TRUE,"GENERAL";"TAB3",#N/A,TRUE,"GENERAL";"TAB4",#N/A,TRUE,"GENERAL";"TAB5",#N/A,TRUE,"GENERAL"}</definedName>
    <definedName name="__z4" localSheetId="4" hidden="1">{"TAB1",#N/A,TRUE,"GENERAL";"TAB2",#N/A,TRUE,"GENERAL";"TAB3",#N/A,TRUE,"GENERAL";"TAB4",#N/A,TRUE,"GENERAL";"TAB5",#N/A,TRUE,"GENERAL"}</definedName>
    <definedName name="__z4" localSheetId="38" hidden="1">{"TAB1",#N/A,TRUE,"GENERAL";"TAB2",#N/A,TRUE,"GENERAL";"TAB3",#N/A,TRUE,"GENERAL";"TAB4",#N/A,TRUE,"GENERAL";"TAB5",#N/A,TRUE,"GENERAL"}</definedName>
    <definedName name="__z4" localSheetId="37" hidden="1">{"TAB1",#N/A,TRUE,"GENERAL";"TAB2",#N/A,TRUE,"GENERAL";"TAB3",#N/A,TRUE,"GENERAL";"TAB4",#N/A,TRUE,"GENERAL";"TAB5",#N/A,TRUE,"GENERAL"}</definedName>
    <definedName name="__z4" localSheetId="23" hidden="1">{"TAB1",#N/A,TRUE,"GENERAL";"TAB2",#N/A,TRUE,"GENERAL";"TAB3",#N/A,TRUE,"GENERAL";"TAB4",#N/A,TRUE,"GENERAL";"TAB5",#N/A,TRUE,"GENERAL"}</definedName>
    <definedName name="__z4" localSheetId="16" hidden="1">{"TAB1",#N/A,TRUE,"GENERAL";"TAB2",#N/A,TRUE,"GENERAL";"TAB3",#N/A,TRUE,"GENERAL";"TAB4",#N/A,TRUE,"GENERAL";"TAB5",#N/A,TRUE,"GENERAL"}</definedName>
    <definedName name="__z4" localSheetId="27" hidden="1">{"TAB1",#N/A,TRUE,"GENERAL";"TAB2",#N/A,TRUE,"GENERAL";"TAB3",#N/A,TRUE,"GENERAL";"TAB4",#N/A,TRUE,"GENERAL";"TAB5",#N/A,TRUE,"GENERAL"}</definedName>
    <definedName name="__z4" localSheetId="18" hidden="1">{"TAB1",#N/A,TRUE,"GENERAL";"TAB2",#N/A,TRUE,"GENERAL";"TAB3",#N/A,TRUE,"GENERAL";"TAB4",#N/A,TRUE,"GENERAL";"TAB5",#N/A,TRUE,"GENERAL"}</definedName>
    <definedName name="__z4" localSheetId="17" hidden="1">{"TAB1",#N/A,TRUE,"GENERAL";"TAB2",#N/A,TRUE,"GENERAL";"TAB3",#N/A,TRUE,"GENERAL";"TAB4",#N/A,TRUE,"GENERAL";"TAB5",#N/A,TRUE,"GENERAL"}</definedName>
    <definedName name="__z4" localSheetId="25" hidden="1">{"TAB1",#N/A,TRUE,"GENERAL";"TAB2",#N/A,TRUE,"GENERAL";"TAB3",#N/A,TRUE,"GENERAL";"TAB4",#N/A,TRUE,"GENERAL";"TAB5",#N/A,TRUE,"GENERAL"}</definedName>
    <definedName name="__z4" localSheetId="49" hidden="1">{"TAB1",#N/A,TRUE,"GENERAL";"TAB2",#N/A,TRUE,"GENERAL";"TAB3",#N/A,TRUE,"GENERAL";"TAB4",#N/A,TRUE,"GENERAL";"TAB5",#N/A,TRUE,"GENERAL"}</definedName>
    <definedName name="__z4" localSheetId="34" hidden="1">{"TAB1",#N/A,TRUE,"GENERAL";"TAB2",#N/A,TRUE,"GENERAL";"TAB3",#N/A,TRUE,"GENERAL";"TAB4",#N/A,TRUE,"GENERAL";"TAB5",#N/A,TRUE,"GENERAL"}</definedName>
    <definedName name="__z4" localSheetId="12" hidden="1">{"TAB1",#N/A,TRUE,"GENERAL";"TAB2",#N/A,TRUE,"GENERAL";"TAB3",#N/A,TRUE,"GENERAL";"TAB4",#N/A,TRUE,"GENERAL";"TAB5",#N/A,TRUE,"GENERAL"}</definedName>
    <definedName name="__z4" localSheetId="13" hidden="1">{"TAB1",#N/A,TRUE,"GENERAL";"TAB2",#N/A,TRUE,"GENERAL";"TAB3",#N/A,TRUE,"GENERAL";"TAB4",#N/A,TRUE,"GENERAL";"TAB5",#N/A,TRUE,"GENERAL"}</definedName>
    <definedName name="__z4" localSheetId="14" hidden="1">{"TAB1",#N/A,TRUE,"GENERAL";"TAB2",#N/A,TRUE,"GENERAL";"TAB3",#N/A,TRUE,"GENERAL";"TAB4",#N/A,TRUE,"GENERAL";"TAB5",#N/A,TRUE,"GENERAL"}</definedName>
    <definedName name="__z4" localSheetId="5" hidden="1">{"TAB1",#N/A,TRUE,"GENERAL";"TAB2",#N/A,TRUE,"GENERAL";"TAB3",#N/A,TRUE,"GENERAL";"TAB4",#N/A,TRUE,"GENERAL";"TAB5",#N/A,TRUE,"GENERAL"}</definedName>
    <definedName name="__z4" localSheetId="6" hidden="1">{"TAB1",#N/A,TRUE,"GENERAL";"TAB2",#N/A,TRUE,"GENERAL";"TAB3",#N/A,TRUE,"GENERAL";"TAB4",#N/A,TRUE,"GENERAL";"TAB5",#N/A,TRUE,"GENERAL"}</definedName>
    <definedName name="__z4" localSheetId="7" hidden="1">{"TAB1",#N/A,TRUE,"GENERAL";"TAB2",#N/A,TRUE,"GENERAL";"TAB3",#N/A,TRUE,"GENERAL";"TAB4",#N/A,TRUE,"GENERAL";"TAB5",#N/A,TRUE,"GENERAL"}</definedName>
    <definedName name="__z4" localSheetId="8" hidden="1">{"TAB1",#N/A,TRUE,"GENERAL";"TAB2",#N/A,TRUE,"GENERAL";"TAB3",#N/A,TRUE,"GENERAL";"TAB4",#N/A,TRUE,"GENERAL";"TAB5",#N/A,TRUE,"GENERAL"}</definedName>
    <definedName name="__z4" localSheetId="31" hidden="1">{"TAB1",#N/A,TRUE,"GENERAL";"TAB2",#N/A,TRUE,"GENERAL";"TAB3",#N/A,TRUE,"GENERAL";"TAB4",#N/A,TRUE,"GENERAL";"TAB5",#N/A,TRUE,"GENERAL"}</definedName>
    <definedName name="__z4" localSheetId="30" hidden="1">{"TAB1",#N/A,TRUE,"GENERAL";"TAB2",#N/A,TRUE,"GENERAL";"TAB3",#N/A,TRUE,"GENERAL";"TAB4",#N/A,TRUE,"GENERAL";"TAB5",#N/A,TRUE,"GENERAL"}</definedName>
    <definedName name="__z4" localSheetId="15" hidden="1">{"TAB1",#N/A,TRUE,"GENERAL";"TAB2",#N/A,TRUE,"GENERAL";"TAB3",#N/A,TRUE,"GENERAL";"TAB4",#N/A,TRUE,"GENERAL";"TAB5",#N/A,TRUE,"GENERAL"}</definedName>
    <definedName name="__z4" hidden="1">{"TAB1",#N/A,TRUE,"GENERAL";"TAB2",#N/A,TRUE,"GENERAL";"TAB3",#N/A,TRUE,"GENERAL";"TAB4",#N/A,TRUE,"GENERAL";"TAB5",#N/A,TRUE,"GENERAL"}</definedName>
    <definedName name="__z5" localSheetId="32" hidden="1">{"via1",#N/A,TRUE,"general";"via2",#N/A,TRUE,"general";"via3",#N/A,TRUE,"general"}</definedName>
    <definedName name="__z5" localSheetId="3" hidden="1">{"via1",#N/A,TRUE,"general";"via2",#N/A,TRUE,"general";"via3",#N/A,TRUE,"general"}</definedName>
    <definedName name="__z5" localSheetId="26" hidden="1">{"via1",#N/A,TRUE,"general";"via2",#N/A,TRUE,"general";"via3",#N/A,TRUE,"general"}</definedName>
    <definedName name="__z5" localSheetId="24" hidden="1">{"via1",#N/A,TRUE,"general";"via2",#N/A,TRUE,"general";"via3",#N/A,TRUE,"general"}</definedName>
    <definedName name="__z5" localSheetId="10" hidden="1">{"via1",#N/A,TRUE,"general";"via2",#N/A,TRUE,"general";"via3",#N/A,TRUE,"general"}</definedName>
    <definedName name="__z5" localSheetId="4" hidden="1">{"via1",#N/A,TRUE,"general";"via2",#N/A,TRUE,"general";"via3",#N/A,TRUE,"general"}</definedName>
    <definedName name="__z5" localSheetId="38" hidden="1">{"via1",#N/A,TRUE,"general";"via2",#N/A,TRUE,"general";"via3",#N/A,TRUE,"general"}</definedName>
    <definedName name="__z5" localSheetId="37" hidden="1">{"via1",#N/A,TRUE,"general";"via2",#N/A,TRUE,"general";"via3",#N/A,TRUE,"general"}</definedName>
    <definedName name="__z5" localSheetId="23" hidden="1">{"via1",#N/A,TRUE,"general";"via2",#N/A,TRUE,"general";"via3",#N/A,TRUE,"general"}</definedName>
    <definedName name="__z5" localSheetId="16" hidden="1">{"via1",#N/A,TRUE,"general";"via2",#N/A,TRUE,"general";"via3",#N/A,TRUE,"general"}</definedName>
    <definedName name="__z5" localSheetId="27" hidden="1">{"via1",#N/A,TRUE,"general";"via2",#N/A,TRUE,"general";"via3",#N/A,TRUE,"general"}</definedName>
    <definedName name="__z5" localSheetId="18" hidden="1">{"via1",#N/A,TRUE,"general";"via2",#N/A,TRUE,"general";"via3",#N/A,TRUE,"general"}</definedName>
    <definedName name="__z5" localSheetId="17" hidden="1">{"via1",#N/A,TRUE,"general";"via2",#N/A,TRUE,"general";"via3",#N/A,TRUE,"general"}</definedName>
    <definedName name="__z5" localSheetId="25" hidden="1">{"via1",#N/A,TRUE,"general";"via2",#N/A,TRUE,"general";"via3",#N/A,TRUE,"general"}</definedName>
    <definedName name="__z5" localSheetId="49" hidden="1">{"via1",#N/A,TRUE,"general";"via2",#N/A,TRUE,"general";"via3",#N/A,TRUE,"general"}</definedName>
    <definedName name="__z5" localSheetId="34" hidden="1">{"via1",#N/A,TRUE,"general";"via2",#N/A,TRUE,"general";"via3",#N/A,TRUE,"general"}</definedName>
    <definedName name="__z5" localSheetId="12" hidden="1">{"via1",#N/A,TRUE,"general";"via2",#N/A,TRUE,"general";"via3",#N/A,TRUE,"general"}</definedName>
    <definedName name="__z5" localSheetId="13" hidden="1">{"via1",#N/A,TRUE,"general";"via2",#N/A,TRUE,"general";"via3",#N/A,TRUE,"general"}</definedName>
    <definedName name="__z5" localSheetId="14" hidden="1">{"via1",#N/A,TRUE,"general";"via2",#N/A,TRUE,"general";"via3",#N/A,TRUE,"general"}</definedName>
    <definedName name="__z5" localSheetId="5" hidden="1">{"via1",#N/A,TRUE,"general";"via2",#N/A,TRUE,"general";"via3",#N/A,TRUE,"general"}</definedName>
    <definedName name="__z5" localSheetId="6" hidden="1">{"via1",#N/A,TRUE,"general";"via2",#N/A,TRUE,"general";"via3",#N/A,TRUE,"general"}</definedName>
    <definedName name="__z5" localSheetId="7" hidden="1">{"via1",#N/A,TRUE,"general";"via2",#N/A,TRUE,"general";"via3",#N/A,TRUE,"general"}</definedName>
    <definedName name="__z5" localSheetId="8" hidden="1">{"via1",#N/A,TRUE,"general";"via2",#N/A,TRUE,"general";"via3",#N/A,TRUE,"general"}</definedName>
    <definedName name="__z5" localSheetId="31" hidden="1">{"via1",#N/A,TRUE,"general";"via2",#N/A,TRUE,"general";"via3",#N/A,TRUE,"general"}</definedName>
    <definedName name="__z5" localSheetId="30" hidden="1">{"via1",#N/A,TRUE,"general";"via2",#N/A,TRUE,"general";"via3",#N/A,TRUE,"general"}</definedName>
    <definedName name="__z5" localSheetId="15" hidden="1">{"via1",#N/A,TRUE,"general";"via2",#N/A,TRUE,"general";"via3",#N/A,TRUE,"general"}</definedName>
    <definedName name="__z5" hidden="1">{"via1",#N/A,TRUE,"general";"via2",#N/A,TRUE,"general";"via3",#N/A,TRUE,"general"}</definedName>
    <definedName name="__z6" localSheetId="32" hidden="1">{"TAB1",#N/A,TRUE,"GENERAL";"TAB2",#N/A,TRUE,"GENERAL";"TAB3",#N/A,TRUE,"GENERAL";"TAB4",#N/A,TRUE,"GENERAL";"TAB5",#N/A,TRUE,"GENERAL"}</definedName>
    <definedName name="__z6" localSheetId="3" hidden="1">{"TAB1",#N/A,TRUE,"GENERAL";"TAB2",#N/A,TRUE,"GENERAL";"TAB3",#N/A,TRUE,"GENERAL";"TAB4",#N/A,TRUE,"GENERAL";"TAB5",#N/A,TRUE,"GENERAL"}</definedName>
    <definedName name="__z6" localSheetId="26" hidden="1">{"TAB1",#N/A,TRUE,"GENERAL";"TAB2",#N/A,TRUE,"GENERAL";"TAB3",#N/A,TRUE,"GENERAL";"TAB4",#N/A,TRUE,"GENERAL";"TAB5",#N/A,TRUE,"GENERAL"}</definedName>
    <definedName name="__z6" localSheetId="24" hidden="1">{"TAB1",#N/A,TRUE,"GENERAL";"TAB2",#N/A,TRUE,"GENERAL";"TAB3",#N/A,TRUE,"GENERAL";"TAB4",#N/A,TRUE,"GENERAL";"TAB5",#N/A,TRUE,"GENERAL"}</definedName>
    <definedName name="__z6" localSheetId="10" hidden="1">{"TAB1",#N/A,TRUE,"GENERAL";"TAB2",#N/A,TRUE,"GENERAL";"TAB3",#N/A,TRUE,"GENERAL";"TAB4",#N/A,TRUE,"GENERAL";"TAB5",#N/A,TRUE,"GENERAL"}</definedName>
    <definedName name="__z6" localSheetId="4" hidden="1">{"TAB1",#N/A,TRUE,"GENERAL";"TAB2",#N/A,TRUE,"GENERAL";"TAB3",#N/A,TRUE,"GENERAL";"TAB4",#N/A,TRUE,"GENERAL";"TAB5",#N/A,TRUE,"GENERAL"}</definedName>
    <definedName name="__z6" localSheetId="38" hidden="1">{"TAB1",#N/A,TRUE,"GENERAL";"TAB2",#N/A,TRUE,"GENERAL";"TAB3",#N/A,TRUE,"GENERAL";"TAB4",#N/A,TRUE,"GENERAL";"TAB5",#N/A,TRUE,"GENERAL"}</definedName>
    <definedName name="__z6" localSheetId="37" hidden="1">{"TAB1",#N/A,TRUE,"GENERAL";"TAB2",#N/A,TRUE,"GENERAL";"TAB3",#N/A,TRUE,"GENERAL";"TAB4",#N/A,TRUE,"GENERAL";"TAB5",#N/A,TRUE,"GENERAL"}</definedName>
    <definedName name="__z6" localSheetId="23" hidden="1">{"TAB1",#N/A,TRUE,"GENERAL";"TAB2",#N/A,TRUE,"GENERAL";"TAB3",#N/A,TRUE,"GENERAL";"TAB4",#N/A,TRUE,"GENERAL";"TAB5",#N/A,TRUE,"GENERAL"}</definedName>
    <definedName name="__z6" localSheetId="16" hidden="1">{"TAB1",#N/A,TRUE,"GENERAL";"TAB2",#N/A,TRUE,"GENERAL";"TAB3",#N/A,TRUE,"GENERAL";"TAB4",#N/A,TRUE,"GENERAL";"TAB5",#N/A,TRUE,"GENERAL"}</definedName>
    <definedName name="__z6" localSheetId="27" hidden="1">{"TAB1",#N/A,TRUE,"GENERAL";"TAB2",#N/A,TRUE,"GENERAL";"TAB3",#N/A,TRUE,"GENERAL";"TAB4",#N/A,TRUE,"GENERAL";"TAB5",#N/A,TRUE,"GENERAL"}</definedName>
    <definedName name="__z6" localSheetId="18" hidden="1">{"TAB1",#N/A,TRUE,"GENERAL";"TAB2",#N/A,TRUE,"GENERAL";"TAB3",#N/A,TRUE,"GENERAL";"TAB4",#N/A,TRUE,"GENERAL";"TAB5",#N/A,TRUE,"GENERAL"}</definedName>
    <definedName name="__z6" localSheetId="17" hidden="1">{"TAB1",#N/A,TRUE,"GENERAL";"TAB2",#N/A,TRUE,"GENERAL";"TAB3",#N/A,TRUE,"GENERAL";"TAB4",#N/A,TRUE,"GENERAL";"TAB5",#N/A,TRUE,"GENERAL"}</definedName>
    <definedName name="__z6" localSheetId="25" hidden="1">{"TAB1",#N/A,TRUE,"GENERAL";"TAB2",#N/A,TRUE,"GENERAL";"TAB3",#N/A,TRUE,"GENERAL";"TAB4",#N/A,TRUE,"GENERAL";"TAB5",#N/A,TRUE,"GENERAL"}</definedName>
    <definedName name="__z6" localSheetId="49" hidden="1">{"TAB1",#N/A,TRUE,"GENERAL";"TAB2",#N/A,TRUE,"GENERAL";"TAB3",#N/A,TRUE,"GENERAL";"TAB4",#N/A,TRUE,"GENERAL";"TAB5",#N/A,TRUE,"GENERAL"}</definedName>
    <definedName name="__z6" localSheetId="34" hidden="1">{"TAB1",#N/A,TRUE,"GENERAL";"TAB2",#N/A,TRUE,"GENERAL";"TAB3",#N/A,TRUE,"GENERAL";"TAB4",#N/A,TRUE,"GENERAL";"TAB5",#N/A,TRUE,"GENERAL"}</definedName>
    <definedName name="__z6" localSheetId="12" hidden="1">{"TAB1",#N/A,TRUE,"GENERAL";"TAB2",#N/A,TRUE,"GENERAL";"TAB3",#N/A,TRUE,"GENERAL";"TAB4",#N/A,TRUE,"GENERAL";"TAB5",#N/A,TRUE,"GENERAL"}</definedName>
    <definedName name="__z6" localSheetId="13" hidden="1">{"TAB1",#N/A,TRUE,"GENERAL";"TAB2",#N/A,TRUE,"GENERAL";"TAB3",#N/A,TRUE,"GENERAL";"TAB4",#N/A,TRUE,"GENERAL";"TAB5",#N/A,TRUE,"GENERAL"}</definedName>
    <definedName name="__z6" localSheetId="14" hidden="1">{"TAB1",#N/A,TRUE,"GENERAL";"TAB2",#N/A,TRUE,"GENERAL";"TAB3",#N/A,TRUE,"GENERAL";"TAB4",#N/A,TRUE,"GENERAL";"TAB5",#N/A,TRUE,"GENERAL"}</definedName>
    <definedName name="__z6" localSheetId="5" hidden="1">{"TAB1",#N/A,TRUE,"GENERAL";"TAB2",#N/A,TRUE,"GENERAL";"TAB3",#N/A,TRUE,"GENERAL";"TAB4",#N/A,TRUE,"GENERAL";"TAB5",#N/A,TRUE,"GENERAL"}</definedName>
    <definedName name="__z6" localSheetId="6" hidden="1">{"TAB1",#N/A,TRUE,"GENERAL";"TAB2",#N/A,TRUE,"GENERAL";"TAB3",#N/A,TRUE,"GENERAL";"TAB4",#N/A,TRUE,"GENERAL";"TAB5",#N/A,TRUE,"GENERAL"}</definedName>
    <definedName name="__z6" localSheetId="7" hidden="1">{"TAB1",#N/A,TRUE,"GENERAL";"TAB2",#N/A,TRUE,"GENERAL";"TAB3",#N/A,TRUE,"GENERAL";"TAB4",#N/A,TRUE,"GENERAL";"TAB5",#N/A,TRUE,"GENERAL"}</definedName>
    <definedName name="__z6" localSheetId="8" hidden="1">{"TAB1",#N/A,TRUE,"GENERAL";"TAB2",#N/A,TRUE,"GENERAL";"TAB3",#N/A,TRUE,"GENERAL";"TAB4",#N/A,TRUE,"GENERAL";"TAB5",#N/A,TRUE,"GENERAL"}</definedName>
    <definedName name="__z6" localSheetId="31" hidden="1">{"TAB1",#N/A,TRUE,"GENERAL";"TAB2",#N/A,TRUE,"GENERAL";"TAB3",#N/A,TRUE,"GENERAL";"TAB4",#N/A,TRUE,"GENERAL";"TAB5",#N/A,TRUE,"GENERAL"}</definedName>
    <definedName name="__z6" localSheetId="30" hidden="1">{"TAB1",#N/A,TRUE,"GENERAL";"TAB2",#N/A,TRUE,"GENERAL";"TAB3",#N/A,TRUE,"GENERAL";"TAB4",#N/A,TRUE,"GENERAL";"TAB5",#N/A,TRUE,"GENERAL"}</definedName>
    <definedName name="__z6" localSheetId="15" hidden="1">{"TAB1",#N/A,TRUE,"GENERAL";"TAB2",#N/A,TRUE,"GENERAL";"TAB3",#N/A,TRUE,"GENERAL";"TAB4",#N/A,TRUE,"GENERAL";"TAB5",#N/A,TRUE,"GENERAL"}</definedName>
    <definedName name="__z6" hidden="1">{"TAB1",#N/A,TRUE,"GENERAL";"TAB2",#N/A,TRUE,"GENERAL";"TAB3",#N/A,TRUE,"GENERAL";"TAB4",#N/A,TRUE,"GENERAL";"TAB5",#N/A,TRUE,"GENERAL"}</definedName>
    <definedName name="_a1" localSheetId="32" hidden="1">{"TAB1",#N/A,TRUE,"GENERAL";"TAB2",#N/A,TRUE,"GENERAL";"TAB3",#N/A,TRUE,"GENERAL";"TAB4",#N/A,TRUE,"GENERAL";"TAB5",#N/A,TRUE,"GENERAL"}</definedName>
    <definedName name="_a1" localSheetId="3" hidden="1">{"TAB1",#N/A,TRUE,"GENERAL";"TAB2",#N/A,TRUE,"GENERAL";"TAB3",#N/A,TRUE,"GENERAL";"TAB4",#N/A,TRUE,"GENERAL";"TAB5",#N/A,TRUE,"GENERAL"}</definedName>
    <definedName name="_a1" localSheetId="26" hidden="1">{"TAB1",#N/A,TRUE,"GENERAL";"TAB2",#N/A,TRUE,"GENERAL";"TAB3",#N/A,TRUE,"GENERAL";"TAB4",#N/A,TRUE,"GENERAL";"TAB5",#N/A,TRUE,"GENERAL"}</definedName>
    <definedName name="_a1" localSheetId="24" hidden="1">{"TAB1",#N/A,TRUE,"GENERAL";"TAB2",#N/A,TRUE,"GENERAL";"TAB3",#N/A,TRUE,"GENERAL";"TAB4",#N/A,TRUE,"GENERAL";"TAB5",#N/A,TRUE,"GENERAL"}</definedName>
    <definedName name="_a1" localSheetId="10" hidden="1">{"TAB1",#N/A,TRUE,"GENERAL";"TAB2",#N/A,TRUE,"GENERAL";"TAB3",#N/A,TRUE,"GENERAL";"TAB4",#N/A,TRUE,"GENERAL";"TAB5",#N/A,TRUE,"GENERAL"}</definedName>
    <definedName name="_a1" localSheetId="4" hidden="1">{"TAB1",#N/A,TRUE,"GENERAL";"TAB2",#N/A,TRUE,"GENERAL";"TAB3",#N/A,TRUE,"GENERAL";"TAB4",#N/A,TRUE,"GENERAL";"TAB5",#N/A,TRUE,"GENERAL"}</definedName>
    <definedName name="_a1" localSheetId="38" hidden="1">{"TAB1",#N/A,TRUE,"GENERAL";"TAB2",#N/A,TRUE,"GENERAL";"TAB3",#N/A,TRUE,"GENERAL";"TAB4",#N/A,TRUE,"GENERAL";"TAB5",#N/A,TRUE,"GENERAL"}</definedName>
    <definedName name="_a1" localSheetId="37" hidden="1">{"TAB1",#N/A,TRUE,"GENERAL";"TAB2",#N/A,TRUE,"GENERAL";"TAB3",#N/A,TRUE,"GENERAL";"TAB4",#N/A,TRUE,"GENERAL";"TAB5",#N/A,TRUE,"GENERAL"}</definedName>
    <definedName name="_a1" localSheetId="23" hidden="1">{"TAB1",#N/A,TRUE,"GENERAL";"TAB2",#N/A,TRUE,"GENERAL";"TAB3",#N/A,TRUE,"GENERAL";"TAB4",#N/A,TRUE,"GENERAL";"TAB5",#N/A,TRUE,"GENERAL"}</definedName>
    <definedName name="_a1" localSheetId="16" hidden="1">{"TAB1",#N/A,TRUE,"GENERAL";"TAB2",#N/A,TRUE,"GENERAL";"TAB3",#N/A,TRUE,"GENERAL";"TAB4",#N/A,TRUE,"GENERAL";"TAB5",#N/A,TRUE,"GENERAL"}</definedName>
    <definedName name="_a1" localSheetId="27" hidden="1">{"TAB1",#N/A,TRUE,"GENERAL";"TAB2",#N/A,TRUE,"GENERAL";"TAB3",#N/A,TRUE,"GENERAL";"TAB4",#N/A,TRUE,"GENERAL";"TAB5",#N/A,TRUE,"GENERAL"}</definedName>
    <definedName name="_a1" localSheetId="18" hidden="1">{"TAB1",#N/A,TRUE,"GENERAL";"TAB2",#N/A,TRUE,"GENERAL";"TAB3",#N/A,TRUE,"GENERAL";"TAB4",#N/A,TRUE,"GENERAL";"TAB5",#N/A,TRUE,"GENERAL"}</definedName>
    <definedName name="_a1" localSheetId="17" hidden="1">{"TAB1",#N/A,TRUE,"GENERAL";"TAB2",#N/A,TRUE,"GENERAL";"TAB3",#N/A,TRUE,"GENERAL";"TAB4",#N/A,TRUE,"GENERAL";"TAB5",#N/A,TRUE,"GENERAL"}</definedName>
    <definedName name="_a1" localSheetId="25" hidden="1">{"TAB1",#N/A,TRUE,"GENERAL";"TAB2",#N/A,TRUE,"GENERAL";"TAB3",#N/A,TRUE,"GENERAL";"TAB4",#N/A,TRUE,"GENERAL";"TAB5",#N/A,TRUE,"GENERAL"}</definedName>
    <definedName name="_a1" localSheetId="49" hidden="1">{"TAB1",#N/A,TRUE,"GENERAL";"TAB2",#N/A,TRUE,"GENERAL";"TAB3",#N/A,TRUE,"GENERAL";"TAB4",#N/A,TRUE,"GENERAL";"TAB5",#N/A,TRUE,"GENERAL"}</definedName>
    <definedName name="_a1" localSheetId="34"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1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31" hidden="1">{"TAB1",#N/A,TRUE,"GENERAL";"TAB2",#N/A,TRUE,"GENERAL";"TAB3",#N/A,TRUE,"GENERAL";"TAB4",#N/A,TRUE,"GENERAL";"TAB5",#N/A,TRUE,"GENERAL"}</definedName>
    <definedName name="_a1" localSheetId="30" hidden="1">{"TAB1",#N/A,TRUE,"GENERAL";"TAB2",#N/A,TRUE,"GENERAL";"TAB3",#N/A,TRUE,"GENERAL";"TAB4",#N/A,TRUE,"GENERAL";"TAB5",#N/A,TRUE,"GENERAL"}</definedName>
    <definedName name="_a1" localSheetId="15" hidden="1">{"TAB1",#N/A,TRUE,"GENERAL";"TAB2",#N/A,TRUE,"GENERAL";"TAB3",#N/A,TRUE,"GENERAL";"TAB4",#N/A,TRUE,"GENERAL";"TAB5",#N/A,TRUE,"GENERAL"}</definedName>
    <definedName name="_a1" hidden="1">{"TAB1",#N/A,TRUE,"GENERAL";"TAB2",#N/A,TRUE,"GENERAL";"TAB3",#N/A,TRUE,"GENERAL";"TAB4",#N/A,TRUE,"GENERAL";"TAB5",#N/A,TRUE,"GENERAL"}</definedName>
    <definedName name="_a3" localSheetId="32" hidden="1">{"TAB1",#N/A,TRUE,"GENERAL";"TAB2",#N/A,TRUE,"GENERAL";"TAB3",#N/A,TRUE,"GENERAL";"TAB4",#N/A,TRUE,"GENERAL";"TAB5",#N/A,TRUE,"GENERAL"}</definedName>
    <definedName name="_a3" localSheetId="3" hidden="1">{"TAB1",#N/A,TRUE,"GENERAL";"TAB2",#N/A,TRUE,"GENERAL";"TAB3",#N/A,TRUE,"GENERAL";"TAB4",#N/A,TRUE,"GENERAL";"TAB5",#N/A,TRUE,"GENERAL"}</definedName>
    <definedName name="_a3" localSheetId="26" hidden="1">{"TAB1",#N/A,TRUE,"GENERAL";"TAB2",#N/A,TRUE,"GENERAL";"TAB3",#N/A,TRUE,"GENERAL";"TAB4",#N/A,TRUE,"GENERAL";"TAB5",#N/A,TRUE,"GENERAL"}</definedName>
    <definedName name="_a3" localSheetId="24" hidden="1">{"TAB1",#N/A,TRUE,"GENERAL";"TAB2",#N/A,TRUE,"GENERAL";"TAB3",#N/A,TRUE,"GENERAL";"TAB4",#N/A,TRUE,"GENERAL";"TAB5",#N/A,TRUE,"GENERAL"}</definedName>
    <definedName name="_a3" localSheetId="10" hidden="1">{"TAB1",#N/A,TRUE,"GENERAL";"TAB2",#N/A,TRUE,"GENERAL";"TAB3",#N/A,TRUE,"GENERAL";"TAB4",#N/A,TRUE,"GENERAL";"TAB5",#N/A,TRUE,"GENERAL"}</definedName>
    <definedName name="_a3" localSheetId="4" hidden="1">{"TAB1",#N/A,TRUE,"GENERAL";"TAB2",#N/A,TRUE,"GENERAL";"TAB3",#N/A,TRUE,"GENERAL";"TAB4",#N/A,TRUE,"GENERAL";"TAB5",#N/A,TRUE,"GENERAL"}</definedName>
    <definedName name="_a3" localSheetId="38" hidden="1">{"TAB1",#N/A,TRUE,"GENERAL";"TAB2",#N/A,TRUE,"GENERAL";"TAB3",#N/A,TRUE,"GENERAL";"TAB4",#N/A,TRUE,"GENERAL";"TAB5",#N/A,TRUE,"GENERAL"}</definedName>
    <definedName name="_a3" localSheetId="37" hidden="1">{"TAB1",#N/A,TRUE,"GENERAL";"TAB2",#N/A,TRUE,"GENERAL";"TAB3",#N/A,TRUE,"GENERAL";"TAB4",#N/A,TRUE,"GENERAL";"TAB5",#N/A,TRUE,"GENERAL"}</definedName>
    <definedName name="_a3" localSheetId="23" hidden="1">{"TAB1",#N/A,TRUE,"GENERAL";"TAB2",#N/A,TRUE,"GENERAL";"TAB3",#N/A,TRUE,"GENERAL";"TAB4",#N/A,TRUE,"GENERAL";"TAB5",#N/A,TRUE,"GENERAL"}</definedName>
    <definedName name="_a3" localSheetId="16" hidden="1">{"TAB1",#N/A,TRUE,"GENERAL";"TAB2",#N/A,TRUE,"GENERAL";"TAB3",#N/A,TRUE,"GENERAL";"TAB4",#N/A,TRUE,"GENERAL";"TAB5",#N/A,TRUE,"GENERAL"}</definedName>
    <definedName name="_a3" localSheetId="27" hidden="1">{"TAB1",#N/A,TRUE,"GENERAL";"TAB2",#N/A,TRUE,"GENERAL";"TAB3",#N/A,TRUE,"GENERAL";"TAB4",#N/A,TRUE,"GENERAL";"TAB5",#N/A,TRUE,"GENERAL"}</definedName>
    <definedName name="_a3" localSheetId="18" hidden="1">{"TAB1",#N/A,TRUE,"GENERAL";"TAB2",#N/A,TRUE,"GENERAL";"TAB3",#N/A,TRUE,"GENERAL";"TAB4",#N/A,TRUE,"GENERAL";"TAB5",#N/A,TRUE,"GENERAL"}</definedName>
    <definedName name="_a3" localSheetId="17" hidden="1">{"TAB1",#N/A,TRUE,"GENERAL";"TAB2",#N/A,TRUE,"GENERAL";"TAB3",#N/A,TRUE,"GENERAL";"TAB4",#N/A,TRUE,"GENERAL";"TAB5",#N/A,TRUE,"GENERAL"}</definedName>
    <definedName name="_a3" localSheetId="25" hidden="1">{"TAB1",#N/A,TRUE,"GENERAL";"TAB2",#N/A,TRUE,"GENERAL";"TAB3",#N/A,TRUE,"GENERAL";"TAB4",#N/A,TRUE,"GENERAL";"TAB5",#N/A,TRUE,"GENERAL"}</definedName>
    <definedName name="_a3" localSheetId="49" hidden="1">{"TAB1",#N/A,TRUE,"GENERAL";"TAB2",#N/A,TRUE,"GENERAL";"TAB3",#N/A,TRUE,"GENERAL";"TAB4",#N/A,TRUE,"GENERAL";"TAB5",#N/A,TRUE,"GENERAL"}</definedName>
    <definedName name="_a3" localSheetId="34"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1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31" hidden="1">{"TAB1",#N/A,TRUE,"GENERAL";"TAB2",#N/A,TRUE,"GENERAL";"TAB3",#N/A,TRUE,"GENERAL";"TAB4",#N/A,TRUE,"GENERAL";"TAB5",#N/A,TRUE,"GENERAL"}</definedName>
    <definedName name="_a3" localSheetId="30" hidden="1">{"TAB1",#N/A,TRUE,"GENERAL";"TAB2",#N/A,TRUE,"GENERAL";"TAB3",#N/A,TRUE,"GENERAL";"TAB4",#N/A,TRUE,"GENERAL";"TAB5",#N/A,TRUE,"GENERAL"}</definedName>
    <definedName name="_a3" localSheetId="15" hidden="1">{"TAB1",#N/A,TRUE,"GENERAL";"TAB2",#N/A,TRUE,"GENERAL";"TAB3",#N/A,TRUE,"GENERAL";"TAB4",#N/A,TRUE,"GENERAL";"TAB5",#N/A,TRUE,"GENERAL"}</definedName>
    <definedName name="_a3" hidden="1">{"TAB1",#N/A,TRUE,"GENERAL";"TAB2",#N/A,TRUE,"GENERAL";"TAB3",#N/A,TRUE,"GENERAL";"TAB4",#N/A,TRUE,"GENERAL";"TAB5",#N/A,TRUE,"GENERAL"}</definedName>
    <definedName name="_a4" localSheetId="32" hidden="1">{"via1",#N/A,TRUE,"general";"via2",#N/A,TRUE,"general";"via3",#N/A,TRUE,"general"}</definedName>
    <definedName name="_a4" localSheetId="3" hidden="1">{"via1",#N/A,TRUE,"general";"via2",#N/A,TRUE,"general";"via3",#N/A,TRUE,"general"}</definedName>
    <definedName name="_a4" localSheetId="26" hidden="1">{"via1",#N/A,TRUE,"general";"via2",#N/A,TRUE,"general";"via3",#N/A,TRUE,"general"}</definedName>
    <definedName name="_a4" localSheetId="24" hidden="1">{"via1",#N/A,TRUE,"general";"via2",#N/A,TRUE,"general";"via3",#N/A,TRUE,"general"}</definedName>
    <definedName name="_a4" localSheetId="10" hidden="1">{"via1",#N/A,TRUE,"general";"via2",#N/A,TRUE,"general";"via3",#N/A,TRUE,"general"}</definedName>
    <definedName name="_a4" localSheetId="4" hidden="1">{"via1",#N/A,TRUE,"general";"via2",#N/A,TRUE,"general";"via3",#N/A,TRUE,"general"}</definedName>
    <definedName name="_a4" localSheetId="38" hidden="1">{"via1",#N/A,TRUE,"general";"via2",#N/A,TRUE,"general";"via3",#N/A,TRUE,"general"}</definedName>
    <definedName name="_a4" localSheetId="37" hidden="1">{"via1",#N/A,TRUE,"general";"via2",#N/A,TRUE,"general";"via3",#N/A,TRUE,"general"}</definedName>
    <definedName name="_a4" localSheetId="23" hidden="1">{"via1",#N/A,TRUE,"general";"via2",#N/A,TRUE,"general";"via3",#N/A,TRUE,"general"}</definedName>
    <definedName name="_a4" localSheetId="16" hidden="1">{"via1",#N/A,TRUE,"general";"via2",#N/A,TRUE,"general";"via3",#N/A,TRUE,"general"}</definedName>
    <definedName name="_a4" localSheetId="27" hidden="1">{"via1",#N/A,TRUE,"general";"via2",#N/A,TRUE,"general";"via3",#N/A,TRUE,"general"}</definedName>
    <definedName name="_a4" localSheetId="18" hidden="1">{"via1",#N/A,TRUE,"general";"via2",#N/A,TRUE,"general";"via3",#N/A,TRUE,"general"}</definedName>
    <definedName name="_a4" localSheetId="17" hidden="1">{"via1",#N/A,TRUE,"general";"via2",#N/A,TRUE,"general";"via3",#N/A,TRUE,"general"}</definedName>
    <definedName name="_a4" localSheetId="25" hidden="1">{"via1",#N/A,TRUE,"general";"via2",#N/A,TRUE,"general";"via3",#N/A,TRUE,"general"}</definedName>
    <definedName name="_a4" localSheetId="49" hidden="1">{"via1",#N/A,TRUE,"general";"via2",#N/A,TRUE,"general";"via3",#N/A,TRUE,"general"}</definedName>
    <definedName name="_a4" localSheetId="34"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1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31" hidden="1">{"via1",#N/A,TRUE,"general";"via2",#N/A,TRUE,"general";"via3",#N/A,TRUE,"general"}</definedName>
    <definedName name="_a4" localSheetId="30" hidden="1">{"via1",#N/A,TRUE,"general";"via2",#N/A,TRUE,"general";"via3",#N/A,TRUE,"general"}</definedName>
    <definedName name="_a4" localSheetId="15" hidden="1">{"via1",#N/A,TRUE,"general";"via2",#N/A,TRUE,"general";"via3",#N/A,TRUE,"general"}</definedName>
    <definedName name="_a4" hidden="1">{"via1",#N/A,TRUE,"general";"via2",#N/A,TRUE,"general";"via3",#N/A,TRUE,"general"}</definedName>
    <definedName name="_a5" localSheetId="32" hidden="1">{"TAB1",#N/A,TRUE,"GENERAL";"TAB2",#N/A,TRUE,"GENERAL";"TAB3",#N/A,TRUE,"GENERAL";"TAB4",#N/A,TRUE,"GENERAL";"TAB5",#N/A,TRUE,"GENERAL"}</definedName>
    <definedName name="_a5" localSheetId="3" hidden="1">{"TAB1",#N/A,TRUE,"GENERAL";"TAB2",#N/A,TRUE,"GENERAL";"TAB3",#N/A,TRUE,"GENERAL";"TAB4",#N/A,TRUE,"GENERAL";"TAB5",#N/A,TRUE,"GENERAL"}</definedName>
    <definedName name="_a5" localSheetId="26" hidden="1">{"TAB1",#N/A,TRUE,"GENERAL";"TAB2",#N/A,TRUE,"GENERAL";"TAB3",#N/A,TRUE,"GENERAL";"TAB4",#N/A,TRUE,"GENERAL";"TAB5",#N/A,TRUE,"GENERAL"}</definedName>
    <definedName name="_a5" localSheetId="24" hidden="1">{"TAB1",#N/A,TRUE,"GENERAL";"TAB2",#N/A,TRUE,"GENERAL";"TAB3",#N/A,TRUE,"GENERAL";"TAB4",#N/A,TRUE,"GENERAL";"TAB5",#N/A,TRUE,"GENERAL"}</definedName>
    <definedName name="_a5" localSheetId="10" hidden="1">{"TAB1",#N/A,TRUE,"GENERAL";"TAB2",#N/A,TRUE,"GENERAL";"TAB3",#N/A,TRUE,"GENERAL";"TAB4",#N/A,TRUE,"GENERAL";"TAB5",#N/A,TRUE,"GENERAL"}</definedName>
    <definedName name="_a5" localSheetId="4" hidden="1">{"TAB1",#N/A,TRUE,"GENERAL";"TAB2",#N/A,TRUE,"GENERAL";"TAB3",#N/A,TRUE,"GENERAL";"TAB4",#N/A,TRUE,"GENERAL";"TAB5",#N/A,TRUE,"GENERAL"}</definedName>
    <definedName name="_a5" localSheetId="38" hidden="1">{"TAB1",#N/A,TRUE,"GENERAL";"TAB2",#N/A,TRUE,"GENERAL";"TAB3",#N/A,TRUE,"GENERAL";"TAB4",#N/A,TRUE,"GENERAL";"TAB5",#N/A,TRUE,"GENERAL"}</definedName>
    <definedName name="_a5" localSheetId="37" hidden="1">{"TAB1",#N/A,TRUE,"GENERAL";"TAB2",#N/A,TRUE,"GENERAL";"TAB3",#N/A,TRUE,"GENERAL";"TAB4",#N/A,TRUE,"GENERAL";"TAB5",#N/A,TRUE,"GENERAL"}</definedName>
    <definedName name="_a5" localSheetId="23" hidden="1">{"TAB1",#N/A,TRUE,"GENERAL";"TAB2",#N/A,TRUE,"GENERAL";"TAB3",#N/A,TRUE,"GENERAL";"TAB4",#N/A,TRUE,"GENERAL";"TAB5",#N/A,TRUE,"GENERAL"}</definedName>
    <definedName name="_a5" localSheetId="16" hidden="1">{"TAB1",#N/A,TRUE,"GENERAL";"TAB2",#N/A,TRUE,"GENERAL";"TAB3",#N/A,TRUE,"GENERAL";"TAB4",#N/A,TRUE,"GENERAL";"TAB5",#N/A,TRUE,"GENERAL"}</definedName>
    <definedName name="_a5" localSheetId="27" hidden="1">{"TAB1",#N/A,TRUE,"GENERAL";"TAB2",#N/A,TRUE,"GENERAL";"TAB3",#N/A,TRUE,"GENERAL";"TAB4",#N/A,TRUE,"GENERAL";"TAB5",#N/A,TRUE,"GENERAL"}</definedName>
    <definedName name="_a5" localSheetId="18" hidden="1">{"TAB1",#N/A,TRUE,"GENERAL";"TAB2",#N/A,TRUE,"GENERAL";"TAB3",#N/A,TRUE,"GENERAL";"TAB4",#N/A,TRUE,"GENERAL";"TAB5",#N/A,TRUE,"GENERAL"}</definedName>
    <definedName name="_a5" localSheetId="17" hidden="1">{"TAB1",#N/A,TRUE,"GENERAL";"TAB2",#N/A,TRUE,"GENERAL";"TAB3",#N/A,TRUE,"GENERAL";"TAB4",#N/A,TRUE,"GENERAL";"TAB5",#N/A,TRUE,"GENERAL"}</definedName>
    <definedName name="_a5" localSheetId="25" hidden="1">{"TAB1",#N/A,TRUE,"GENERAL";"TAB2",#N/A,TRUE,"GENERAL";"TAB3",#N/A,TRUE,"GENERAL";"TAB4",#N/A,TRUE,"GENERAL";"TAB5",#N/A,TRUE,"GENERAL"}</definedName>
    <definedName name="_a5" localSheetId="49" hidden="1">{"TAB1",#N/A,TRUE,"GENERAL";"TAB2",#N/A,TRUE,"GENERAL";"TAB3",#N/A,TRUE,"GENERAL";"TAB4",#N/A,TRUE,"GENERAL";"TAB5",#N/A,TRUE,"GENERAL"}</definedName>
    <definedName name="_a5" localSheetId="34"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1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31" hidden="1">{"TAB1",#N/A,TRUE,"GENERAL";"TAB2",#N/A,TRUE,"GENERAL";"TAB3",#N/A,TRUE,"GENERAL";"TAB4",#N/A,TRUE,"GENERAL";"TAB5",#N/A,TRUE,"GENERAL"}</definedName>
    <definedName name="_a5" localSheetId="30" hidden="1">{"TAB1",#N/A,TRUE,"GENERAL";"TAB2",#N/A,TRUE,"GENERAL";"TAB3",#N/A,TRUE,"GENERAL";"TAB4",#N/A,TRUE,"GENERAL";"TAB5",#N/A,TRUE,"GENERAL"}</definedName>
    <definedName name="_a5" localSheetId="15" hidden="1">{"TAB1",#N/A,TRUE,"GENERAL";"TAB2",#N/A,TRUE,"GENERAL";"TAB3",#N/A,TRUE,"GENERAL";"TAB4",#N/A,TRUE,"GENERAL";"TAB5",#N/A,TRUE,"GENERAL"}</definedName>
    <definedName name="_a5" hidden="1">{"TAB1",#N/A,TRUE,"GENERAL";"TAB2",#N/A,TRUE,"GENERAL";"TAB3",#N/A,TRUE,"GENERAL";"TAB4",#N/A,TRUE,"GENERAL";"TAB5",#N/A,TRUE,"GENERAL"}</definedName>
    <definedName name="_a6" localSheetId="32" hidden="1">{"TAB1",#N/A,TRUE,"GENERAL";"TAB2",#N/A,TRUE,"GENERAL";"TAB3",#N/A,TRUE,"GENERAL";"TAB4",#N/A,TRUE,"GENERAL";"TAB5",#N/A,TRUE,"GENERAL"}</definedName>
    <definedName name="_a6" localSheetId="3" hidden="1">{"TAB1",#N/A,TRUE,"GENERAL";"TAB2",#N/A,TRUE,"GENERAL";"TAB3",#N/A,TRUE,"GENERAL";"TAB4",#N/A,TRUE,"GENERAL";"TAB5",#N/A,TRUE,"GENERAL"}</definedName>
    <definedName name="_a6" localSheetId="26" hidden="1">{"TAB1",#N/A,TRUE,"GENERAL";"TAB2",#N/A,TRUE,"GENERAL";"TAB3",#N/A,TRUE,"GENERAL";"TAB4",#N/A,TRUE,"GENERAL";"TAB5",#N/A,TRUE,"GENERAL"}</definedName>
    <definedName name="_a6" localSheetId="24" hidden="1">{"TAB1",#N/A,TRUE,"GENERAL";"TAB2",#N/A,TRUE,"GENERAL";"TAB3",#N/A,TRUE,"GENERAL";"TAB4",#N/A,TRUE,"GENERAL";"TAB5",#N/A,TRUE,"GENERAL"}</definedName>
    <definedName name="_a6" localSheetId="10" hidden="1">{"TAB1",#N/A,TRUE,"GENERAL";"TAB2",#N/A,TRUE,"GENERAL";"TAB3",#N/A,TRUE,"GENERAL";"TAB4",#N/A,TRUE,"GENERAL";"TAB5",#N/A,TRUE,"GENERAL"}</definedName>
    <definedName name="_a6" localSheetId="4" hidden="1">{"TAB1",#N/A,TRUE,"GENERAL";"TAB2",#N/A,TRUE,"GENERAL";"TAB3",#N/A,TRUE,"GENERAL";"TAB4",#N/A,TRUE,"GENERAL";"TAB5",#N/A,TRUE,"GENERAL"}</definedName>
    <definedName name="_a6" localSheetId="38" hidden="1">{"TAB1",#N/A,TRUE,"GENERAL";"TAB2",#N/A,TRUE,"GENERAL";"TAB3",#N/A,TRUE,"GENERAL";"TAB4",#N/A,TRUE,"GENERAL";"TAB5",#N/A,TRUE,"GENERAL"}</definedName>
    <definedName name="_a6" localSheetId="37" hidden="1">{"TAB1",#N/A,TRUE,"GENERAL";"TAB2",#N/A,TRUE,"GENERAL";"TAB3",#N/A,TRUE,"GENERAL";"TAB4",#N/A,TRUE,"GENERAL";"TAB5",#N/A,TRUE,"GENERAL"}</definedName>
    <definedName name="_a6" localSheetId="23" hidden="1">{"TAB1",#N/A,TRUE,"GENERAL";"TAB2",#N/A,TRUE,"GENERAL";"TAB3",#N/A,TRUE,"GENERAL";"TAB4",#N/A,TRUE,"GENERAL";"TAB5",#N/A,TRUE,"GENERAL"}</definedName>
    <definedName name="_a6" localSheetId="16" hidden="1">{"TAB1",#N/A,TRUE,"GENERAL";"TAB2",#N/A,TRUE,"GENERAL";"TAB3",#N/A,TRUE,"GENERAL";"TAB4",#N/A,TRUE,"GENERAL";"TAB5",#N/A,TRUE,"GENERAL"}</definedName>
    <definedName name="_a6" localSheetId="27" hidden="1">{"TAB1",#N/A,TRUE,"GENERAL";"TAB2",#N/A,TRUE,"GENERAL";"TAB3",#N/A,TRUE,"GENERAL";"TAB4",#N/A,TRUE,"GENERAL";"TAB5",#N/A,TRUE,"GENERAL"}</definedName>
    <definedName name="_a6" localSheetId="18" hidden="1">{"TAB1",#N/A,TRUE,"GENERAL";"TAB2",#N/A,TRUE,"GENERAL";"TAB3",#N/A,TRUE,"GENERAL";"TAB4",#N/A,TRUE,"GENERAL";"TAB5",#N/A,TRUE,"GENERAL"}</definedName>
    <definedName name="_a6" localSheetId="17" hidden="1">{"TAB1",#N/A,TRUE,"GENERAL";"TAB2",#N/A,TRUE,"GENERAL";"TAB3",#N/A,TRUE,"GENERAL";"TAB4",#N/A,TRUE,"GENERAL";"TAB5",#N/A,TRUE,"GENERAL"}</definedName>
    <definedName name="_a6" localSheetId="25" hidden="1">{"TAB1",#N/A,TRUE,"GENERAL";"TAB2",#N/A,TRUE,"GENERAL";"TAB3",#N/A,TRUE,"GENERAL";"TAB4",#N/A,TRUE,"GENERAL";"TAB5",#N/A,TRUE,"GENERAL"}</definedName>
    <definedName name="_a6" localSheetId="49" hidden="1">{"TAB1",#N/A,TRUE,"GENERAL";"TAB2",#N/A,TRUE,"GENERAL";"TAB3",#N/A,TRUE,"GENERAL";"TAB4",#N/A,TRUE,"GENERAL";"TAB5",#N/A,TRUE,"GENERAL"}</definedName>
    <definedName name="_a6" localSheetId="34"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1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31" hidden="1">{"TAB1",#N/A,TRUE,"GENERAL";"TAB2",#N/A,TRUE,"GENERAL";"TAB3",#N/A,TRUE,"GENERAL";"TAB4",#N/A,TRUE,"GENERAL";"TAB5",#N/A,TRUE,"GENERAL"}</definedName>
    <definedName name="_a6" localSheetId="30" hidden="1">{"TAB1",#N/A,TRUE,"GENERAL";"TAB2",#N/A,TRUE,"GENERAL";"TAB3",#N/A,TRUE,"GENERAL";"TAB4",#N/A,TRUE,"GENERAL";"TAB5",#N/A,TRUE,"GENERAL"}</definedName>
    <definedName name="_a6" localSheetId="15" hidden="1">{"TAB1",#N/A,TRUE,"GENERAL";"TAB2",#N/A,TRUE,"GENERAL";"TAB3",#N/A,TRUE,"GENERAL";"TAB4",#N/A,TRUE,"GENERAL";"TAB5",#N/A,TRUE,"GENERAL"}</definedName>
    <definedName name="_a6" hidden="1">{"TAB1",#N/A,TRUE,"GENERAL";"TAB2",#N/A,TRUE,"GENERAL";"TAB3",#N/A,TRUE,"GENERAL";"TAB4",#N/A,TRUE,"GENERAL";"TAB5",#N/A,TRUE,"GENERAL"}</definedName>
    <definedName name="_b2" localSheetId="32" hidden="1">{"TAB1",#N/A,TRUE,"GENERAL";"TAB2",#N/A,TRUE,"GENERAL";"TAB3",#N/A,TRUE,"GENERAL";"TAB4",#N/A,TRUE,"GENERAL";"TAB5",#N/A,TRUE,"GENERAL"}</definedName>
    <definedName name="_b2" localSheetId="3" hidden="1">{"TAB1",#N/A,TRUE,"GENERAL";"TAB2",#N/A,TRUE,"GENERAL";"TAB3",#N/A,TRUE,"GENERAL";"TAB4",#N/A,TRUE,"GENERAL";"TAB5",#N/A,TRUE,"GENERAL"}</definedName>
    <definedName name="_b2" localSheetId="26" hidden="1">{"TAB1",#N/A,TRUE,"GENERAL";"TAB2",#N/A,TRUE,"GENERAL";"TAB3",#N/A,TRUE,"GENERAL";"TAB4",#N/A,TRUE,"GENERAL";"TAB5",#N/A,TRUE,"GENERAL"}</definedName>
    <definedName name="_b2" localSheetId="24" hidden="1">{"TAB1",#N/A,TRUE,"GENERAL";"TAB2",#N/A,TRUE,"GENERAL";"TAB3",#N/A,TRUE,"GENERAL";"TAB4",#N/A,TRUE,"GENERAL";"TAB5",#N/A,TRUE,"GENERAL"}</definedName>
    <definedName name="_b2" localSheetId="10" hidden="1">{"TAB1",#N/A,TRUE,"GENERAL";"TAB2",#N/A,TRUE,"GENERAL";"TAB3",#N/A,TRUE,"GENERAL";"TAB4",#N/A,TRUE,"GENERAL";"TAB5",#N/A,TRUE,"GENERAL"}</definedName>
    <definedName name="_b2" localSheetId="4" hidden="1">{"TAB1",#N/A,TRUE,"GENERAL";"TAB2",#N/A,TRUE,"GENERAL";"TAB3",#N/A,TRUE,"GENERAL";"TAB4",#N/A,TRUE,"GENERAL";"TAB5",#N/A,TRUE,"GENERAL"}</definedName>
    <definedName name="_b2" localSheetId="38" hidden="1">{"TAB1",#N/A,TRUE,"GENERAL";"TAB2",#N/A,TRUE,"GENERAL";"TAB3",#N/A,TRUE,"GENERAL";"TAB4",#N/A,TRUE,"GENERAL";"TAB5",#N/A,TRUE,"GENERAL"}</definedName>
    <definedName name="_b2" localSheetId="37" hidden="1">{"TAB1",#N/A,TRUE,"GENERAL";"TAB2",#N/A,TRUE,"GENERAL";"TAB3",#N/A,TRUE,"GENERAL";"TAB4",#N/A,TRUE,"GENERAL";"TAB5",#N/A,TRUE,"GENERAL"}</definedName>
    <definedName name="_b2" localSheetId="23" hidden="1">{"TAB1",#N/A,TRUE,"GENERAL";"TAB2",#N/A,TRUE,"GENERAL";"TAB3",#N/A,TRUE,"GENERAL";"TAB4",#N/A,TRUE,"GENERAL";"TAB5",#N/A,TRUE,"GENERAL"}</definedName>
    <definedName name="_b2" localSheetId="16" hidden="1">{"TAB1",#N/A,TRUE,"GENERAL";"TAB2",#N/A,TRUE,"GENERAL";"TAB3",#N/A,TRUE,"GENERAL";"TAB4",#N/A,TRUE,"GENERAL";"TAB5",#N/A,TRUE,"GENERAL"}</definedName>
    <definedName name="_b2" localSheetId="27" hidden="1">{"TAB1",#N/A,TRUE,"GENERAL";"TAB2",#N/A,TRUE,"GENERAL";"TAB3",#N/A,TRUE,"GENERAL";"TAB4",#N/A,TRUE,"GENERAL";"TAB5",#N/A,TRUE,"GENERAL"}</definedName>
    <definedName name="_b2" localSheetId="18" hidden="1">{"TAB1",#N/A,TRUE,"GENERAL";"TAB2",#N/A,TRUE,"GENERAL";"TAB3",#N/A,TRUE,"GENERAL";"TAB4",#N/A,TRUE,"GENERAL";"TAB5",#N/A,TRUE,"GENERAL"}</definedName>
    <definedName name="_b2" localSheetId="17" hidden="1">{"TAB1",#N/A,TRUE,"GENERAL";"TAB2",#N/A,TRUE,"GENERAL";"TAB3",#N/A,TRUE,"GENERAL";"TAB4",#N/A,TRUE,"GENERAL";"TAB5",#N/A,TRUE,"GENERAL"}</definedName>
    <definedName name="_b2" localSheetId="25" hidden="1">{"TAB1",#N/A,TRUE,"GENERAL";"TAB2",#N/A,TRUE,"GENERAL";"TAB3",#N/A,TRUE,"GENERAL";"TAB4",#N/A,TRUE,"GENERAL";"TAB5",#N/A,TRUE,"GENERAL"}</definedName>
    <definedName name="_b2" localSheetId="49" hidden="1">{"TAB1",#N/A,TRUE,"GENERAL";"TAB2",#N/A,TRUE,"GENERAL";"TAB3",#N/A,TRUE,"GENERAL";"TAB4",#N/A,TRUE,"GENERAL";"TAB5",#N/A,TRUE,"GENERAL"}</definedName>
    <definedName name="_b2" localSheetId="34"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1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31" hidden="1">{"TAB1",#N/A,TRUE,"GENERAL";"TAB2",#N/A,TRUE,"GENERAL";"TAB3",#N/A,TRUE,"GENERAL";"TAB4",#N/A,TRUE,"GENERAL";"TAB5",#N/A,TRUE,"GENERAL"}</definedName>
    <definedName name="_b2" localSheetId="30" hidden="1">{"TAB1",#N/A,TRUE,"GENERAL";"TAB2",#N/A,TRUE,"GENERAL";"TAB3",#N/A,TRUE,"GENERAL";"TAB4",#N/A,TRUE,"GENERAL";"TAB5",#N/A,TRUE,"GENERAL"}</definedName>
    <definedName name="_b2" localSheetId="15" hidden="1">{"TAB1",#N/A,TRUE,"GENERAL";"TAB2",#N/A,TRUE,"GENERAL";"TAB3",#N/A,TRUE,"GENERAL";"TAB4",#N/A,TRUE,"GENERAL";"TAB5",#N/A,TRUE,"GENERAL"}</definedName>
    <definedName name="_b2" hidden="1">{"TAB1",#N/A,TRUE,"GENERAL";"TAB2",#N/A,TRUE,"GENERAL";"TAB3",#N/A,TRUE,"GENERAL";"TAB4",#N/A,TRUE,"GENERAL";"TAB5",#N/A,TRUE,"GENERAL"}</definedName>
    <definedName name="_b3" localSheetId="32" hidden="1">{"TAB1",#N/A,TRUE,"GENERAL";"TAB2",#N/A,TRUE,"GENERAL";"TAB3",#N/A,TRUE,"GENERAL";"TAB4",#N/A,TRUE,"GENERAL";"TAB5",#N/A,TRUE,"GENERAL"}</definedName>
    <definedName name="_b3" localSheetId="3" hidden="1">{"TAB1",#N/A,TRUE,"GENERAL";"TAB2",#N/A,TRUE,"GENERAL";"TAB3",#N/A,TRUE,"GENERAL";"TAB4",#N/A,TRUE,"GENERAL";"TAB5",#N/A,TRUE,"GENERAL"}</definedName>
    <definedName name="_b3" localSheetId="26" hidden="1">{"TAB1",#N/A,TRUE,"GENERAL";"TAB2",#N/A,TRUE,"GENERAL";"TAB3",#N/A,TRUE,"GENERAL";"TAB4",#N/A,TRUE,"GENERAL";"TAB5",#N/A,TRUE,"GENERAL"}</definedName>
    <definedName name="_b3" localSheetId="24" hidden="1">{"TAB1",#N/A,TRUE,"GENERAL";"TAB2",#N/A,TRUE,"GENERAL";"TAB3",#N/A,TRUE,"GENERAL";"TAB4",#N/A,TRUE,"GENERAL";"TAB5",#N/A,TRUE,"GENERAL"}</definedName>
    <definedName name="_b3" localSheetId="10" hidden="1">{"TAB1",#N/A,TRUE,"GENERAL";"TAB2",#N/A,TRUE,"GENERAL";"TAB3",#N/A,TRUE,"GENERAL";"TAB4",#N/A,TRUE,"GENERAL";"TAB5",#N/A,TRUE,"GENERAL"}</definedName>
    <definedName name="_b3" localSheetId="4" hidden="1">{"TAB1",#N/A,TRUE,"GENERAL";"TAB2",#N/A,TRUE,"GENERAL";"TAB3",#N/A,TRUE,"GENERAL";"TAB4",#N/A,TRUE,"GENERAL";"TAB5",#N/A,TRUE,"GENERAL"}</definedName>
    <definedName name="_b3" localSheetId="38" hidden="1">{"TAB1",#N/A,TRUE,"GENERAL";"TAB2",#N/A,TRUE,"GENERAL";"TAB3",#N/A,TRUE,"GENERAL";"TAB4",#N/A,TRUE,"GENERAL";"TAB5",#N/A,TRUE,"GENERAL"}</definedName>
    <definedName name="_b3" localSheetId="37" hidden="1">{"TAB1",#N/A,TRUE,"GENERAL";"TAB2",#N/A,TRUE,"GENERAL";"TAB3",#N/A,TRUE,"GENERAL";"TAB4",#N/A,TRUE,"GENERAL";"TAB5",#N/A,TRUE,"GENERAL"}</definedName>
    <definedName name="_b3" localSheetId="23" hidden="1">{"TAB1",#N/A,TRUE,"GENERAL";"TAB2",#N/A,TRUE,"GENERAL";"TAB3",#N/A,TRUE,"GENERAL";"TAB4",#N/A,TRUE,"GENERAL";"TAB5",#N/A,TRUE,"GENERAL"}</definedName>
    <definedName name="_b3" localSheetId="16" hidden="1">{"TAB1",#N/A,TRUE,"GENERAL";"TAB2",#N/A,TRUE,"GENERAL";"TAB3",#N/A,TRUE,"GENERAL";"TAB4",#N/A,TRUE,"GENERAL";"TAB5",#N/A,TRUE,"GENERAL"}</definedName>
    <definedName name="_b3" localSheetId="27" hidden="1">{"TAB1",#N/A,TRUE,"GENERAL";"TAB2",#N/A,TRUE,"GENERAL";"TAB3",#N/A,TRUE,"GENERAL";"TAB4",#N/A,TRUE,"GENERAL";"TAB5",#N/A,TRUE,"GENERAL"}</definedName>
    <definedName name="_b3" localSheetId="18" hidden="1">{"TAB1",#N/A,TRUE,"GENERAL";"TAB2",#N/A,TRUE,"GENERAL";"TAB3",#N/A,TRUE,"GENERAL";"TAB4",#N/A,TRUE,"GENERAL";"TAB5",#N/A,TRUE,"GENERAL"}</definedName>
    <definedName name="_b3" localSheetId="17" hidden="1">{"TAB1",#N/A,TRUE,"GENERAL";"TAB2",#N/A,TRUE,"GENERAL";"TAB3",#N/A,TRUE,"GENERAL";"TAB4",#N/A,TRUE,"GENERAL";"TAB5",#N/A,TRUE,"GENERAL"}</definedName>
    <definedName name="_b3" localSheetId="25" hidden="1">{"TAB1",#N/A,TRUE,"GENERAL";"TAB2",#N/A,TRUE,"GENERAL";"TAB3",#N/A,TRUE,"GENERAL";"TAB4",#N/A,TRUE,"GENERAL";"TAB5",#N/A,TRUE,"GENERAL"}</definedName>
    <definedName name="_b3" localSheetId="49" hidden="1">{"TAB1",#N/A,TRUE,"GENERAL";"TAB2",#N/A,TRUE,"GENERAL";"TAB3",#N/A,TRUE,"GENERAL";"TAB4",#N/A,TRUE,"GENERAL";"TAB5",#N/A,TRUE,"GENERAL"}</definedName>
    <definedName name="_b3" localSheetId="34"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1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31" hidden="1">{"TAB1",#N/A,TRUE,"GENERAL";"TAB2",#N/A,TRUE,"GENERAL";"TAB3",#N/A,TRUE,"GENERAL";"TAB4",#N/A,TRUE,"GENERAL";"TAB5",#N/A,TRUE,"GENERAL"}</definedName>
    <definedName name="_b3" localSheetId="30" hidden="1">{"TAB1",#N/A,TRUE,"GENERAL";"TAB2",#N/A,TRUE,"GENERAL";"TAB3",#N/A,TRUE,"GENERAL";"TAB4",#N/A,TRUE,"GENERAL";"TAB5",#N/A,TRUE,"GENERAL"}</definedName>
    <definedName name="_b3" localSheetId="15" hidden="1">{"TAB1",#N/A,TRUE,"GENERAL";"TAB2",#N/A,TRUE,"GENERAL";"TAB3",#N/A,TRUE,"GENERAL";"TAB4",#N/A,TRUE,"GENERAL";"TAB5",#N/A,TRUE,"GENERAL"}</definedName>
    <definedName name="_b3" hidden="1">{"TAB1",#N/A,TRUE,"GENERAL";"TAB2",#N/A,TRUE,"GENERAL";"TAB3",#N/A,TRUE,"GENERAL";"TAB4",#N/A,TRUE,"GENERAL";"TAB5",#N/A,TRUE,"GENERAL"}</definedName>
    <definedName name="_b4" localSheetId="32" hidden="1">{"TAB1",#N/A,TRUE,"GENERAL";"TAB2",#N/A,TRUE,"GENERAL";"TAB3",#N/A,TRUE,"GENERAL";"TAB4",#N/A,TRUE,"GENERAL";"TAB5",#N/A,TRUE,"GENERAL"}</definedName>
    <definedName name="_b4" localSheetId="3" hidden="1">{"TAB1",#N/A,TRUE,"GENERAL";"TAB2",#N/A,TRUE,"GENERAL";"TAB3",#N/A,TRUE,"GENERAL";"TAB4",#N/A,TRUE,"GENERAL";"TAB5",#N/A,TRUE,"GENERAL"}</definedName>
    <definedName name="_b4" localSheetId="26" hidden="1">{"TAB1",#N/A,TRUE,"GENERAL";"TAB2",#N/A,TRUE,"GENERAL";"TAB3",#N/A,TRUE,"GENERAL";"TAB4",#N/A,TRUE,"GENERAL";"TAB5",#N/A,TRUE,"GENERAL"}</definedName>
    <definedName name="_b4" localSheetId="24" hidden="1">{"TAB1",#N/A,TRUE,"GENERAL";"TAB2",#N/A,TRUE,"GENERAL";"TAB3",#N/A,TRUE,"GENERAL";"TAB4",#N/A,TRUE,"GENERAL";"TAB5",#N/A,TRUE,"GENERAL"}</definedName>
    <definedName name="_b4" localSheetId="10" hidden="1">{"TAB1",#N/A,TRUE,"GENERAL";"TAB2",#N/A,TRUE,"GENERAL";"TAB3",#N/A,TRUE,"GENERAL";"TAB4",#N/A,TRUE,"GENERAL";"TAB5",#N/A,TRUE,"GENERAL"}</definedName>
    <definedName name="_b4" localSheetId="4" hidden="1">{"TAB1",#N/A,TRUE,"GENERAL";"TAB2",#N/A,TRUE,"GENERAL";"TAB3",#N/A,TRUE,"GENERAL";"TAB4",#N/A,TRUE,"GENERAL";"TAB5",#N/A,TRUE,"GENERAL"}</definedName>
    <definedName name="_b4" localSheetId="38" hidden="1">{"TAB1",#N/A,TRUE,"GENERAL";"TAB2",#N/A,TRUE,"GENERAL";"TAB3",#N/A,TRUE,"GENERAL";"TAB4",#N/A,TRUE,"GENERAL";"TAB5",#N/A,TRUE,"GENERAL"}</definedName>
    <definedName name="_b4" localSheetId="37" hidden="1">{"TAB1",#N/A,TRUE,"GENERAL";"TAB2",#N/A,TRUE,"GENERAL";"TAB3",#N/A,TRUE,"GENERAL";"TAB4",#N/A,TRUE,"GENERAL";"TAB5",#N/A,TRUE,"GENERAL"}</definedName>
    <definedName name="_b4" localSheetId="23" hidden="1">{"TAB1",#N/A,TRUE,"GENERAL";"TAB2",#N/A,TRUE,"GENERAL";"TAB3",#N/A,TRUE,"GENERAL";"TAB4",#N/A,TRUE,"GENERAL";"TAB5",#N/A,TRUE,"GENERAL"}</definedName>
    <definedName name="_b4" localSheetId="16" hidden="1">{"TAB1",#N/A,TRUE,"GENERAL";"TAB2",#N/A,TRUE,"GENERAL";"TAB3",#N/A,TRUE,"GENERAL";"TAB4",#N/A,TRUE,"GENERAL";"TAB5",#N/A,TRUE,"GENERAL"}</definedName>
    <definedName name="_b4" localSheetId="27" hidden="1">{"TAB1",#N/A,TRUE,"GENERAL";"TAB2",#N/A,TRUE,"GENERAL";"TAB3",#N/A,TRUE,"GENERAL";"TAB4",#N/A,TRUE,"GENERAL";"TAB5",#N/A,TRUE,"GENERAL"}</definedName>
    <definedName name="_b4" localSheetId="18" hidden="1">{"TAB1",#N/A,TRUE,"GENERAL";"TAB2",#N/A,TRUE,"GENERAL";"TAB3",#N/A,TRUE,"GENERAL";"TAB4",#N/A,TRUE,"GENERAL";"TAB5",#N/A,TRUE,"GENERAL"}</definedName>
    <definedName name="_b4" localSheetId="17" hidden="1">{"TAB1",#N/A,TRUE,"GENERAL";"TAB2",#N/A,TRUE,"GENERAL";"TAB3",#N/A,TRUE,"GENERAL";"TAB4",#N/A,TRUE,"GENERAL";"TAB5",#N/A,TRUE,"GENERAL"}</definedName>
    <definedName name="_b4" localSheetId="25" hidden="1">{"TAB1",#N/A,TRUE,"GENERAL";"TAB2",#N/A,TRUE,"GENERAL";"TAB3",#N/A,TRUE,"GENERAL";"TAB4",#N/A,TRUE,"GENERAL";"TAB5",#N/A,TRUE,"GENERAL"}</definedName>
    <definedName name="_b4" localSheetId="49" hidden="1">{"TAB1",#N/A,TRUE,"GENERAL";"TAB2",#N/A,TRUE,"GENERAL";"TAB3",#N/A,TRUE,"GENERAL";"TAB4",#N/A,TRUE,"GENERAL";"TAB5",#N/A,TRUE,"GENERAL"}</definedName>
    <definedName name="_b4" localSheetId="34"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1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31" hidden="1">{"TAB1",#N/A,TRUE,"GENERAL";"TAB2",#N/A,TRUE,"GENERAL";"TAB3",#N/A,TRUE,"GENERAL";"TAB4",#N/A,TRUE,"GENERAL";"TAB5",#N/A,TRUE,"GENERAL"}</definedName>
    <definedName name="_b4" localSheetId="30" hidden="1">{"TAB1",#N/A,TRUE,"GENERAL";"TAB2",#N/A,TRUE,"GENERAL";"TAB3",#N/A,TRUE,"GENERAL";"TAB4",#N/A,TRUE,"GENERAL";"TAB5",#N/A,TRUE,"GENERAL"}</definedName>
    <definedName name="_b4" localSheetId="15" hidden="1">{"TAB1",#N/A,TRUE,"GENERAL";"TAB2",#N/A,TRUE,"GENERAL";"TAB3",#N/A,TRUE,"GENERAL";"TAB4",#N/A,TRUE,"GENERAL";"TAB5",#N/A,TRUE,"GENERAL"}</definedName>
    <definedName name="_b4" hidden="1">{"TAB1",#N/A,TRUE,"GENERAL";"TAB2",#N/A,TRUE,"GENERAL";"TAB3",#N/A,TRUE,"GENERAL";"TAB4",#N/A,TRUE,"GENERAL";"TAB5",#N/A,TRUE,"GENERAL"}</definedName>
    <definedName name="_b5" localSheetId="32" hidden="1">{"TAB1",#N/A,TRUE,"GENERAL";"TAB2",#N/A,TRUE,"GENERAL";"TAB3",#N/A,TRUE,"GENERAL";"TAB4",#N/A,TRUE,"GENERAL";"TAB5",#N/A,TRUE,"GENERAL"}</definedName>
    <definedName name="_b5" localSheetId="3" hidden="1">{"TAB1",#N/A,TRUE,"GENERAL";"TAB2",#N/A,TRUE,"GENERAL";"TAB3",#N/A,TRUE,"GENERAL";"TAB4",#N/A,TRUE,"GENERAL";"TAB5",#N/A,TRUE,"GENERAL"}</definedName>
    <definedName name="_b5" localSheetId="26" hidden="1">{"TAB1",#N/A,TRUE,"GENERAL";"TAB2",#N/A,TRUE,"GENERAL";"TAB3",#N/A,TRUE,"GENERAL";"TAB4",#N/A,TRUE,"GENERAL";"TAB5",#N/A,TRUE,"GENERAL"}</definedName>
    <definedName name="_b5" localSheetId="24" hidden="1">{"TAB1",#N/A,TRUE,"GENERAL";"TAB2",#N/A,TRUE,"GENERAL";"TAB3",#N/A,TRUE,"GENERAL";"TAB4",#N/A,TRUE,"GENERAL";"TAB5",#N/A,TRUE,"GENERAL"}</definedName>
    <definedName name="_b5" localSheetId="10" hidden="1">{"TAB1",#N/A,TRUE,"GENERAL";"TAB2",#N/A,TRUE,"GENERAL";"TAB3",#N/A,TRUE,"GENERAL";"TAB4",#N/A,TRUE,"GENERAL";"TAB5",#N/A,TRUE,"GENERAL"}</definedName>
    <definedName name="_b5" localSheetId="4" hidden="1">{"TAB1",#N/A,TRUE,"GENERAL";"TAB2",#N/A,TRUE,"GENERAL";"TAB3",#N/A,TRUE,"GENERAL";"TAB4",#N/A,TRUE,"GENERAL";"TAB5",#N/A,TRUE,"GENERAL"}</definedName>
    <definedName name="_b5" localSheetId="38" hidden="1">{"TAB1",#N/A,TRUE,"GENERAL";"TAB2",#N/A,TRUE,"GENERAL";"TAB3",#N/A,TRUE,"GENERAL";"TAB4",#N/A,TRUE,"GENERAL";"TAB5",#N/A,TRUE,"GENERAL"}</definedName>
    <definedName name="_b5" localSheetId="37" hidden="1">{"TAB1",#N/A,TRUE,"GENERAL";"TAB2",#N/A,TRUE,"GENERAL";"TAB3",#N/A,TRUE,"GENERAL";"TAB4",#N/A,TRUE,"GENERAL";"TAB5",#N/A,TRUE,"GENERAL"}</definedName>
    <definedName name="_b5" localSheetId="23" hidden="1">{"TAB1",#N/A,TRUE,"GENERAL";"TAB2",#N/A,TRUE,"GENERAL";"TAB3",#N/A,TRUE,"GENERAL";"TAB4",#N/A,TRUE,"GENERAL";"TAB5",#N/A,TRUE,"GENERAL"}</definedName>
    <definedName name="_b5" localSheetId="16" hidden="1">{"TAB1",#N/A,TRUE,"GENERAL";"TAB2",#N/A,TRUE,"GENERAL";"TAB3",#N/A,TRUE,"GENERAL";"TAB4",#N/A,TRUE,"GENERAL";"TAB5",#N/A,TRUE,"GENERAL"}</definedName>
    <definedName name="_b5" localSheetId="27" hidden="1">{"TAB1",#N/A,TRUE,"GENERAL";"TAB2",#N/A,TRUE,"GENERAL";"TAB3",#N/A,TRUE,"GENERAL";"TAB4",#N/A,TRUE,"GENERAL";"TAB5",#N/A,TRUE,"GENERAL"}</definedName>
    <definedName name="_b5" localSheetId="18" hidden="1">{"TAB1",#N/A,TRUE,"GENERAL";"TAB2",#N/A,TRUE,"GENERAL";"TAB3",#N/A,TRUE,"GENERAL";"TAB4",#N/A,TRUE,"GENERAL";"TAB5",#N/A,TRUE,"GENERAL"}</definedName>
    <definedName name="_b5" localSheetId="17" hidden="1">{"TAB1",#N/A,TRUE,"GENERAL";"TAB2",#N/A,TRUE,"GENERAL";"TAB3",#N/A,TRUE,"GENERAL";"TAB4",#N/A,TRUE,"GENERAL";"TAB5",#N/A,TRUE,"GENERAL"}</definedName>
    <definedName name="_b5" localSheetId="25" hidden="1">{"TAB1",#N/A,TRUE,"GENERAL";"TAB2",#N/A,TRUE,"GENERAL";"TAB3",#N/A,TRUE,"GENERAL";"TAB4",#N/A,TRUE,"GENERAL";"TAB5",#N/A,TRUE,"GENERAL"}</definedName>
    <definedName name="_b5" localSheetId="49" hidden="1">{"TAB1",#N/A,TRUE,"GENERAL";"TAB2",#N/A,TRUE,"GENERAL";"TAB3",#N/A,TRUE,"GENERAL";"TAB4",#N/A,TRUE,"GENERAL";"TAB5",#N/A,TRUE,"GENERAL"}</definedName>
    <definedName name="_b5" localSheetId="34"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1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31" hidden="1">{"TAB1",#N/A,TRUE,"GENERAL";"TAB2",#N/A,TRUE,"GENERAL";"TAB3",#N/A,TRUE,"GENERAL";"TAB4",#N/A,TRUE,"GENERAL";"TAB5",#N/A,TRUE,"GENERAL"}</definedName>
    <definedName name="_b5" localSheetId="30" hidden="1">{"TAB1",#N/A,TRUE,"GENERAL";"TAB2",#N/A,TRUE,"GENERAL";"TAB3",#N/A,TRUE,"GENERAL";"TAB4",#N/A,TRUE,"GENERAL";"TAB5",#N/A,TRUE,"GENERAL"}</definedName>
    <definedName name="_b5" localSheetId="15" hidden="1">{"TAB1",#N/A,TRUE,"GENERAL";"TAB2",#N/A,TRUE,"GENERAL";"TAB3",#N/A,TRUE,"GENERAL";"TAB4",#N/A,TRUE,"GENERAL";"TAB5",#N/A,TRUE,"GENERAL"}</definedName>
    <definedName name="_b5" hidden="1">{"TAB1",#N/A,TRUE,"GENERAL";"TAB2",#N/A,TRUE,"GENERAL";"TAB3",#N/A,TRUE,"GENERAL";"TAB4",#N/A,TRUE,"GENERAL";"TAB5",#N/A,TRUE,"GENERAL"}</definedName>
    <definedName name="_b6" localSheetId="32" hidden="1">{"TAB1",#N/A,TRUE,"GENERAL";"TAB2",#N/A,TRUE,"GENERAL";"TAB3",#N/A,TRUE,"GENERAL";"TAB4",#N/A,TRUE,"GENERAL";"TAB5",#N/A,TRUE,"GENERAL"}</definedName>
    <definedName name="_b6" localSheetId="3" hidden="1">{"TAB1",#N/A,TRUE,"GENERAL";"TAB2",#N/A,TRUE,"GENERAL";"TAB3",#N/A,TRUE,"GENERAL";"TAB4",#N/A,TRUE,"GENERAL";"TAB5",#N/A,TRUE,"GENERAL"}</definedName>
    <definedName name="_b6" localSheetId="26" hidden="1">{"TAB1",#N/A,TRUE,"GENERAL";"TAB2",#N/A,TRUE,"GENERAL";"TAB3",#N/A,TRUE,"GENERAL";"TAB4",#N/A,TRUE,"GENERAL";"TAB5",#N/A,TRUE,"GENERAL"}</definedName>
    <definedName name="_b6" localSheetId="24" hidden="1">{"TAB1",#N/A,TRUE,"GENERAL";"TAB2",#N/A,TRUE,"GENERAL";"TAB3",#N/A,TRUE,"GENERAL";"TAB4",#N/A,TRUE,"GENERAL";"TAB5",#N/A,TRUE,"GENERAL"}</definedName>
    <definedName name="_b6" localSheetId="10" hidden="1">{"TAB1",#N/A,TRUE,"GENERAL";"TAB2",#N/A,TRUE,"GENERAL";"TAB3",#N/A,TRUE,"GENERAL";"TAB4",#N/A,TRUE,"GENERAL";"TAB5",#N/A,TRUE,"GENERAL"}</definedName>
    <definedName name="_b6" localSheetId="4" hidden="1">{"TAB1",#N/A,TRUE,"GENERAL";"TAB2",#N/A,TRUE,"GENERAL";"TAB3",#N/A,TRUE,"GENERAL";"TAB4",#N/A,TRUE,"GENERAL";"TAB5",#N/A,TRUE,"GENERAL"}</definedName>
    <definedName name="_b6" localSheetId="38" hidden="1">{"TAB1",#N/A,TRUE,"GENERAL";"TAB2",#N/A,TRUE,"GENERAL";"TAB3",#N/A,TRUE,"GENERAL";"TAB4",#N/A,TRUE,"GENERAL";"TAB5",#N/A,TRUE,"GENERAL"}</definedName>
    <definedName name="_b6" localSheetId="37" hidden="1">{"TAB1",#N/A,TRUE,"GENERAL";"TAB2",#N/A,TRUE,"GENERAL";"TAB3",#N/A,TRUE,"GENERAL";"TAB4",#N/A,TRUE,"GENERAL";"TAB5",#N/A,TRUE,"GENERAL"}</definedName>
    <definedName name="_b6" localSheetId="23" hidden="1">{"TAB1",#N/A,TRUE,"GENERAL";"TAB2",#N/A,TRUE,"GENERAL";"TAB3",#N/A,TRUE,"GENERAL";"TAB4",#N/A,TRUE,"GENERAL";"TAB5",#N/A,TRUE,"GENERAL"}</definedName>
    <definedName name="_b6" localSheetId="16" hidden="1">{"TAB1",#N/A,TRUE,"GENERAL";"TAB2",#N/A,TRUE,"GENERAL";"TAB3",#N/A,TRUE,"GENERAL";"TAB4",#N/A,TRUE,"GENERAL";"TAB5",#N/A,TRUE,"GENERAL"}</definedName>
    <definedName name="_b6" localSheetId="27" hidden="1">{"TAB1",#N/A,TRUE,"GENERAL";"TAB2",#N/A,TRUE,"GENERAL";"TAB3",#N/A,TRUE,"GENERAL";"TAB4",#N/A,TRUE,"GENERAL";"TAB5",#N/A,TRUE,"GENERAL"}</definedName>
    <definedName name="_b6" localSheetId="18" hidden="1">{"TAB1",#N/A,TRUE,"GENERAL";"TAB2",#N/A,TRUE,"GENERAL";"TAB3",#N/A,TRUE,"GENERAL";"TAB4",#N/A,TRUE,"GENERAL";"TAB5",#N/A,TRUE,"GENERAL"}</definedName>
    <definedName name="_b6" localSheetId="17" hidden="1">{"TAB1",#N/A,TRUE,"GENERAL";"TAB2",#N/A,TRUE,"GENERAL";"TAB3",#N/A,TRUE,"GENERAL";"TAB4",#N/A,TRUE,"GENERAL";"TAB5",#N/A,TRUE,"GENERAL"}</definedName>
    <definedName name="_b6" localSheetId="25" hidden="1">{"TAB1",#N/A,TRUE,"GENERAL";"TAB2",#N/A,TRUE,"GENERAL";"TAB3",#N/A,TRUE,"GENERAL";"TAB4",#N/A,TRUE,"GENERAL";"TAB5",#N/A,TRUE,"GENERAL"}</definedName>
    <definedName name="_b6" localSheetId="49" hidden="1">{"TAB1",#N/A,TRUE,"GENERAL";"TAB2",#N/A,TRUE,"GENERAL";"TAB3",#N/A,TRUE,"GENERAL";"TAB4",#N/A,TRUE,"GENERAL";"TAB5",#N/A,TRUE,"GENERAL"}</definedName>
    <definedName name="_b6" localSheetId="34"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1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31" hidden="1">{"TAB1",#N/A,TRUE,"GENERAL";"TAB2",#N/A,TRUE,"GENERAL";"TAB3",#N/A,TRUE,"GENERAL";"TAB4",#N/A,TRUE,"GENERAL";"TAB5",#N/A,TRUE,"GENERAL"}</definedName>
    <definedName name="_b6" localSheetId="30" hidden="1">{"TAB1",#N/A,TRUE,"GENERAL";"TAB2",#N/A,TRUE,"GENERAL";"TAB3",#N/A,TRUE,"GENERAL";"TAB4",#N/A,TRUE,"GENERAL";"TAB5",#N/A,TRUE,"GENERAL"}</definedName>
    <definedName name="_b6" localSheetId="15" hidden="1">{"TAB1",#N/A,TRUE,"GENERAL";"TAB2",#N/A,TRUE,"GENERAL";"TAB3",#N/A,TRUE,"GENERAL";"TAB4",#N/A,TRUE,"GENERAL";"TAB5",#N/A,TRUE,"GENERAL"}</definedName>
    <definedName name="_b6" hidden="1">{"TAB1",#N/A,TRUE,"GENERAL";"TAB2",#N/A,TRUE,"GENERAL";"TAB3",#N/A,TRUE,"GENERAL";"TAB4",#N/A,TRUE,"GENERAL";"TAB5",#N/A,TRUE,"GENERAL"}</definedName>
    <definedName name="_b7" localSheetId="32" hidden="1">{"via1",#N/A,TRUE,"general";"via2",#N/A,TRUE,"general";"via3",#N/A,TRUE,"general"}</definedName>
    <definedName name="_b7" localSheetId="3" hidden="1">{"via1",#N/A,TRUE,"general";"via2",#N/A,TRUE,"general";"via3",#N/A,TRUE,"general"}</definedName>
    <definedName name="_b7" localSheetId="26" hidden="1">{"via1",#N/A,TRUE,"general";"via2",#N/A,TRUE,"general";"via3",#N/A,TRUE,"general"}</definedName>
    <definedName name="_b7" localSheetId="24" hidden="1">{"via1",#N/A,TRUE,"general";"via2",#N/A,TRUE,"general";"via3",#N/A,TRUE,"general"}</definedName>
    <definedName name="_b7" localSheetId="10" hidden="1">{"via1",#N/A,TRUE,"general";"via2",#N/A,TRUE,"general";"via3",#N/A,TRUE,"general"}</definedName>
    <definedName name="_b7" localSheetId="4" hidden="1">{"via1",#N/A,TRUE,"general";"via2",#N/A,TRUE,"general";"via3",#N/A,TRUE,"general"}</definedName>
    <definedName name="_b7" localSheetId="38" hidden="1">{"via1",#N/A,TRUE,"general";"via2",#N/A,TRUE,"general";"via3",#N/A,TRUE,"general"}</definedName>
    <definedName name="_b7" localSheetId="37" hidden="1">{"via1",#N/A,TRUE,"general";"via2",#N/A,TRUE,"general";"via3",#N/A,TRUE,"general"}</definedName>
    <definedName name="_b7" localSheetId="23" hidden="1">{"via1",#N/A,TRUE,"general";"via2",#N/A,TRUE,"general";"via3",#N/A,TRUE,"general"}</definedName>
    <definedName name="_b7" localSheetId="16" hidden="1">{"via1",#N/A,TRUE,"general";"via2",#N/A,TRUE,"general";"via3",#N/A,TRUE,"general"}</definedName>
    <definedName name="_b7" localSheetId="27" hidden="1">{"via1",#N/A,TRUE,"general";"via2",#N/A,TRUE,"general";"via3",#N/A,TRUE,"general"}</definedName>
    <definedName name="_b7" localSheetId="18" hidden="1">{"via1",#N/A,TRUE,"general";"via2",#N/A,TRUE,"general";"via3",#N/A,TRUE,"general"}</definedName>
    <definedName name="_b7" localSheetId="17" hidden="1">{"via1",#N/A,TRUE,"general";"via2",#N/A,TRUE,"general";"via3",#N/A,TRUE,"general"}</definedName>
    <definedName name="_b7" localSheetId="25" hidden="1">{"via1",#N/A,TRUE,"general";"via2",#N/A,TRUE,"general";"via3",#N/A,TRUE,"general"}</definedName>
    <definedName name="_b7" localSheetId="49" hidden="1">{"via1",#N/A,TRUE,"general";"via2",#N/A,TRUE,"general";"via3",#N/A,TRUE,"general"}</definedName>
    <definedName name="_b7" localSheetId="34"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1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31" hidden="1">{"via1",#N/A,TRUE,"general";"via2",#N/A,TRUE,"general";"via3",#N/A,TRUE,"general"}</definedName>
    <definedName name="_b7" localSheetId="30" hidden="1">{"via1",#N/A,TRUE,"general";"via2",#N/A,TRUE,"general";"via3",#N/A,TRUE,"general"}</definedName>
    <definedName name="_b7" localSheetId="15" hidden="1">{"via1",#N/A,TRUE,"general";"via2",#N/A,TRUE,"general";"via3",#N/A,TRUE,"general"}</definedName>
    <definedName name="_b7" hidden="1">{"via1",#N/A,TRUE,"general";"via2",#N/A,TRUE,"general";"via3",#N/A,TRUE,"general"}</definedName>
    <definedName name="_b8" localSheetId="32" hidden="1">{"via1",#N/A,TRUE,"general";"via2",#N/A,TRUE,"general";"via3",#N/A,TRUE,"general"}</definedName>
    <definedName name="_b8" localSheetId="3" hidden="1">{"via1",#N/A,TRUE,"general";"via2",#N/A,TRUE,"general";"via3",#N/A,TRUE,"general"}</definedName>
    <definedName name="_b8" localSheetId="26" hidden="1">{"via1",#N/A,TRUE,"general";"via2",#N/A,TRUE,"general";"via3",#N/A,TRUE,"general"}</definedName>
    <definedName name="_b8" localSheetId="24" hidden="1">{"via1",#N/A,TRUE,"general";"via2",#N/A,TRUE,"general";"via3",#N/A,TRUE,"general"}</definedName>
    <definedName name="_b8" localSheetId="10" hidden="1">{"via1",#N/A,TRUE,"general";"via2",#N/A,TRUE,"general";"via3",#N/A,TRUE,"general"}</definedName>
    <definedName name="_b8" localSheetId="4" hidden="1">{"via1",#N/A,TRUE,"general";"via2",#N/A,TRUE,"general";"via3",#N/A,TRUE,"general"}</definedName>
    <definedName name="_b8" localSheetId="38" hidden="1">{"via1",#N/A,TRUE,"general";"via2",#N/A,TRUE,"general";"via3",#N/A,TRUE,"general"}</definedName>
    <definedName name="_b8" localSheetId="37" hidden="1">{"via1",#N/A,TRUE,"general";"via2",#N/A,TRUE,"general";"via3",#N/A,TRUE,"general"}</definedName>
    <definedName name="_b8" localSheetId="23" hidden="1">{"via1",#N/A,TRUE,"general";"via2",#N/A,TRUE,"general";"via3",#N/A,TRUE,"general"}</definedName>
    <definedName name="_b8" localSheetId="16" hidden="1">{"via1",#N/A,TRUE,"general";"via2",#N/A,TRUE,"general";"via3",#N/A,TRUE,"general"}</definedName>
    <definedName name="_b8" localSheetId="27" hidden="1">{"via1",#N/A,TRUE,"general";"via2",#N/A,TRUE,"general";"via3",#N/A,TRUE,"general"}</definedName>
    <definedName name="_b8" localSheetId="18" hidden="1">{"via1",#N/A,TRUE,"general";"via2",#N/A,TRUE,"general";"via3",#N/A,TRUE,"general"}</definedName>
    <definedName name="_b8" localSheetId="17" hidden="1">{"via1",#N/A,TRUE,"general";"via2",#N/A,TRUE,"general";"via3",#N/A,TRUE,"general"}</definedName>
    <definedName name="_b8" localSheetId="25" hidden="1">{"via1",#N/A,TRUE,"general";"via2",#N/A,TRUE,"general";"via3",#N/A,TRUE,"general"}</definedName>
    <definedName name="_b8" localSheetId="49" hidden="1">{"via1",#N/A,TRUE,"general";"via2",#N/A,TRUE,"general";"via3",#N/A,TRUE,"general"}</definedName>
    <definedName name="_b8" localSheetId="34"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1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31" hidden="1">{"via1",#N/A,TRUE,"general";"via2",#N/A,TRUE,"general";"via3",#N/A,TRUE,"general"}</definedName>
    <definedName name="_b8" localSheetId="30" hidden="1">{"via1",#N/A,TRUE,"general";"via2",#N/A,TRUE,"general";"via3",#N/A,TRUE,"general"}</definedName>
    <definedName name="_b8" localSheetId="15" hidden="1">{"via1",#N/A,TRUE,"general";"via2",#N/A,TRUE,"general";"via3",#N/A,TRUE,"general"}</definedName>
    <definedName name="_b8" hidden="1">{"via1",#N/A,TRUE,"general";"via2",#N/A,TRUE,"general";"via3",#N/A,TRUE,"general"}</definedName>
    <definedName name="_bb9" localSheetId="32" hidden="1">{"TAB1",#N/A,TRUE,"GENERAL";"TAB2",#N/A,TRUE,"GENERAL";"TAB3",#N/A,TRUE,"GENERAL";"TAB4",#N/A,TRUE,"GENERAL";"TAB5",#N/A,TRUE,"GENERAL"}</definedName>
    <definedName name="_bb9" localSheetId="3" hidden="1">{"TAB1",#N/A,TRUE,"GENERAL";"TAB2",#N/A,TRUE,"GENERAL";"TAB3",#N/A,TRUE,"GENERAL";"TAB4",#N/A,TRUE,"GENERAL";"TAB5",#N/A,TRUE,"GENERAL"}</definedName>
    <definedName name="_bb9" localSheetId="26" hidden="1">{"TAB1",#N/A,TRUE,"GENERAL";"TAB2",#N/A,TRUE,"GENERAL";"TAB3",#N/A,TRUE,"GENERAL";"TAB4",#N/A,TRUE,"GENERAL";"TAB5",#N/A,TRUE,"GENERAL"}</definedName>
    <definedName name="_bb9" localSheetId="24" hidden="1">{"TAB1",#N/A,TRUE,"GENERAL";"TAB2",#N/A,TRUE,"GENERAL";"TAB3",#N/A,TRUE,"GENERAL";"TAB4",#N/A,TRUE,"GENERAL";"TAB5",#N/A,TRUE,"GENERAL"}</definedName>
    <definedName name="_bb9" localSheetId="10" hidden="1">{"TAB1",#N/A,TRUE,"GENERAL";"TAB2",#N/A,TRUE,"GENERAL";"TAB3",#N/A,TRUE,"GENERAL";"TAB4",#N/A,TRUE,"GENERAL";"TAB5",#N/A,TRUE,"GENERAL"}</definedName>
    <definedName name="_bb9" localSheetId="4" hidden="1">{"TAB1",#N/A,TRUE,"GENERAL";"TAB2",#N/A,TRUE,"GENERAL";"TAB3",#N/A,TRUE,"GENERAL";"TAB4",#N/A,TRUE,"GENERAL";"TAB5",#N/A,TRUE,"GENERAL"}</definedName>
    <definedName name="_bb9" localSheetId="38" hidden="1">{"TAB1",#N/A,TRUE,"GENERAL";"TAB2",#N/A,TRUE,"GENERAL";"TAB3",#N/A,TRUE,"GENERAL";"TAB4",#N/A,TRUE,"GENERAL";"TAB5",#N/A,TRUE,"GENERAL"}</definedName>
    <definedName name="_bb9" localSheetId="37" hidden="1">{"TAB1",#N/A,TRUE,"GENERAL";"TAB2",#N/A,TRUE,"GENERAL";"TAB3",#N/A,TRUE,"GENERAL";"TAB4",#N/A,TRUE,"GENERAL";"TAB5",#N/A,TRUE,"GENERAL"}</definedName>
    <definedName name="_bb9" localSheetId="23" hidden="1">{"TAB1",#N/A,TRUE,"GENERAL";"TAB2",#N/A,TRUE,"GENERAL";"TAB3",#N/A,TRUE,"GENERAL";"TAB4",#N/A,TRUE,"GENERAL";"TAB5",#N/A,TRUE,"GENERAL"}</definedName>
    <definedName name="_bb9" localSheetId="16" hidden="1">{"TAB1",#N/A,TRUE,"GENERAL";"TAB2",#N/A,TRUE,"GENERAL";"TAB3",#N/A,TRUE,"GENERAL";"TAB4",#N/A,TRUE,"GENERAL";"TAB5",#N/A,TRUE,"GENERAL"}</definedName>
    <definedName name="_bb9" localSheetId="27" hidden="1">{"TAB1",#N/A,TRUE,"GENERAL";"TAB2",#N/A,TRUE,"GENERAL";"TAB3",#N/A,TRUE,"GENERAL";"TAB4",#N/A,TRUE,"GENERAL";"TAB5",#N/A,TRUE,"GENERAL"}</definedName>
    <definedName name="_bb9" localSheetId="18" hidden="1">{"TAB1",#N/A,TRUE,"GENERAL";"TAB2",#N/A,TRUE,"GENERAL";"TAB3",#N/A,TRUE,"GENERAL";"TAB4",#N/A,TRUE,"GENERAL";"TAB5",#N/A,TRUE,"GENERAL"}</definedName>
    <definedName name="_bb9" localSheetId="17" hidden="1">{"TAB1",#N/A,TRUE,"GENERAL";"TAB2",#N/A,TRUE,"GENERAL";"TAB3",#N/A,TRUE,"GENERAL";"TAB4",#N/A,TRUE,"GENERAL";"TAB5",#N/A,TRUE,"GENERAL"}</definedName>
    <definedName name="_bb9" localSheetId="25" hidden="1">{"TAB1",#N/A,TRUE,"GENERAL";"TAB2",#N/A,TRUE,"GENERAL";"TAB3",#N/A,TRUE,"GENERAL";"TAB4",#N/A,TRUE,"GENERAL";"TAB5",#N/A,TRUE,"GENERAL"}</definedName>
    <definedName name="_bb9" localSheetId="49" hidden="1">{"TAB1",#N/A,TRUE,"GENERAL";"TAB2",#N/A,TRUE,"GENERAL";"TAB3",#N/A,TRUE,"GENERAL";"TAB4",#N/A,TRUE,"GENERAL";"TAB5",#N/A,TRUE,"GENERAL"}</definedName>
    <definedName name="_bb9" localSheetId="34"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1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31" hidden="1">{"TAB1",#N/A,TRUE,"GENERAL";"TAB2",#N/A,TRUE,"GENERAL";"TAB3",#N/A,TRUE,"GENERAL";"TAB4",#N/A,TRUE,"GENERAL";"TAB5",#N/A,TRUE,"GENERAL"}</definedName>
    <definedName name="_bb9" localSheetId="30" hidden="1">{"TAB1",#N/A,TRUE,"GENERAL";"TAB2",#N/A,TRUE,"GENERAL";"TAB3",#N/A,TRUE,"GENERAL";"TAB4",#N/A,TRUE,"GENERAL";"TAB5",#N/A,TRUE,"GENERAL"}</definedName>
    <definedName name="_bb9" localSheetId="15" hidden="1">{"TAB1",#N/A,TRUE,"GENERAL";"TAB2",#N/A,TRUE,"GENERAL";"TAB3",#N/A,TRUE,"GENERAL";"TAB4",#N/A,TRUE,"GENERAL";"TAB5",#N/A,TRUE,"GENERAL"}</definedName>
    <definedName name="_bb9" hidden="1">{"TAB1",#N/A,TRUE,"GENERAL";"TAB2",#N/A,TRUE,"GENERAL";"TAB3",#N/A,TRUE,"GENERAL";"TAB4",#N/A,TRUE,"GENERAL";"TAB5",#N/A,TRUE,"GENERAL"}</definedName>
    <definedName name="_bgb5" localSheetId="3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26" hidden="1">{"TAB1",#N/A,TRUE,"GENERAL";"TAB2",#N/A,TRUE,"GENERAL";"TAB3",#N/A,TRUE,"GENERAL";"TAB4",#N/A,TRUE,"GENERAL";"TAB5",#N/A,TRUE,"GENERAL"}</definedName>
    <definedName name="_bgb5" localSheetId="24"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4" hidden="1">{"TAB1",#N/A,TRUE,"GENERAL";"TAB2",#N/A,TRUE,"GENERAL";"TAB3",#N/A,TRUE,"GENERAL";"TAB4",#N/A,TRUE,"GENERAL";"TAB5",#N/A,TRUE,"GENERAL"}</definedName>
    <definedName name="_bgb5" localSheetId="38" hidden="1">{"TAB1",#N/A,TRUE,"GENERAL";"TAB2",#N/A,TRUE,"GENERAL";"TAB3",#N/A,TRUE,"GENERAL";"TAB4",#N/A,TRUE,"GENERAL";"TAB5",#N/A,TRUE,"GENERAL"}</definedName>
    <definedName name="_bgb5" localSheetId="37" hidden="1">{"TAB1",#N/A,TRUE,"GENERAL";"TAB2",#N/A,TRUE,"GENERAL";"TAB3",#N/A,TRUE,"GENERAL";"TAB4",#N/A,TRUE,"GENERAL";"TAB5",#N/A,TRUE,"GENERAL"}</definedName>
    <definedName name="_bgb5" localSheetId="23"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27" hidden="1">{"TAB1",#N/A,TRUE,"GENERAL";"TAB2",#N/A,TRUE,"GENERAL";"TAB3",#N/A,TRUE,"GENERAL";"TAB4",#N/A,TRUE,"GENERAL";"TAB5",#N/A,TRUE,"GENERAL"}</definedName>
    <definedName name="_bgb5" localSheetId="18"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25" hidden="1">{"TAB1",#N/A,TRUE,"GENERAL";"TAB2",#N/A,TRUE,"GENERAL";"TAB3",#N/A,TRUE,"GENERAL";"TAB4",#N/A,TRUE,"GENERAL";"TAB5",#N/A,TRUE,"GENERAL"}</definedName>
    <definedName name="_bgb5" localSheetId="49" hidden="1">{"TAB1",#N/A,TRUE,"GENERAL";"TAB2",#N/A,TRUE,"GENERAL";"TAB3",#N/A,TRUE,"GENERAL";"TAB4",#N/A,TRUE,"GENERAL";"TAB5",#N/A,TRUE,"GENERAL"}</definedName>
    <definedName name="_bgb5" localSheetId="34"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31" hidden="1">{"TAB1",#N/A,TRUE,"GENERAL";"TAB2",#N/A,TRUE,"GENERAL";"TAB3",#N/A,TRUE,"GENERAL";"TAB4",#N/A,TRUE,"GENERAL";"TAB5",#N/A,TRUE,"GENERAL"}</definedName>
    <definedName name="_bgb5" localSheetId="30" hidden="1">{"TAB1",#N/A,TRUE,"GENERAL";"TAB2",#N/A,TRUE,"GENERAL";"TAB3",#N/A,TRUE,"GENERAL";"TAB4",#N/A,TRUE,"GENERAL";"TAB5",#N/A,TRUE,"GENERAL"}</definedName>
    <definedName name="_bgb5" localSheetId="15" hidden="1">{"TAB1",#N/A,TRUE,"GENERAL";"TAB2",#N/A,TRUE,"GENERAL";"TAB3",#N/A,TRUE,"GENERAL";"TAB4",#N/A,TRUE,"GENERAL";"TAB5",#N/A,TRUE,"GENERAL"}</definedName>
    <definedName name="_bgb5" hidden="1">{"TAB1",#N/A,TRUE,"GENERAL";"TAB2",#N/A,TRUE,"GENERAL";"TAB3",#N/A,TRUE,"GENERAL";"TAB4",#N/A,TRUE,"GENERAL";"TAB5",#N/A,TRUE,"GENERAL"}</definedName>
    <definedName name="_Fill" localSheetId="32" hidden="1">#REF!</definedName>
    <definedName name="_Fill" localSheetId="19" hidden="1">#REF!</definedName>
    <definedName name="_Fill" localSheetId="20" hidden="1">#REF!</definedName>
    <definedName name="_Fill" localSheetId="21" hidden="1">#REF!</definedName>
    <definedName name="_Fill" localSheetId="22" hidden="1">#REF!</definedName>
    <definedName name="_Fill" localSheetId="3" hidden="1">#REF!</definedName>
    <definedName name="_Fill" localSheetId="16" hidden="1">#REF!</definedName>
    <definedName name="_Fill" localSheetId="40" hidden="1">#REF!</definedName>
    <definedName name="_Fill" localSheetId="41" hidden="1">#REF!</definedName>
    <definedName name="_Fill" localSheetId="42" hidden="1">#REF!</definedName>
    <definedName name="_Fill" localSheetId="43" hidden="1">#REF!</definedName>
    <definedName name="_Fill" localSheetId="44" hidden="1">#REF!</definedName>
    <definedName name="_Fill" localSheetId="45" hidden="1">#REF!</definedName>
    <definedName name="_Fill" localSheetId="46" hidden="1">#REF!</definedName>
    <definedName name="_Fill" localSheetId="47" hidden="1">#REF!</definedName>
    <definedName name="_Fill" localSheetId="48" hidden="1">#REF!</definedName>
    <definedName name="_Fill" localSheetId="49"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5" hidden="1">#REF!</definedName>
    <definedName name="_Fill" localSheetId="6" hidden="1">#REF!</definedName>
    <definedName name="_Fill" localSheetId="7" hidden="1">#REF!</definedName>
    <definedName name="_Fill" localSheetId="8" hidden="1">#REF!</definedName>
    <definedName name="_Fill" localSheetId="15" hidden="1">#REF!</definedName>
    <definedName name="_Fill" localSheetId="9" hidden="1">#REF!</definedName>
    <definedName name="_Fill" hidden="1">#REF!</definedName>
    <definedName name="_xlnm._FilterDatabase" localSheetId="32" hidden="1">ACCIDENTALIDAD!$A$10:$K$10</definedName>
    <definedName name="_xlnm._FilterDatabase" localSheetId="4" hidden="1">'ESTADO RED VIS '!$A$10:$G$35</definedName>
    <definedName name="_g2" localSheetId="32" hidden="1">{"TAB1",#N/A,TRUE,"GENERAL";"TAB2",#N/A,TRUE,"GENERAL";"TAB3",#N/A,TRUE,"GENERAL";"TAB4",#N/A,TRUE,"GENERAL";"TAB5",#N/A,TRUE,"GENERAL"}</definedName>
    <definedName name="_g2" localSheetId="3" hidden="1">{"TAB1",#N/A,TRUE,"GENERAL";"TAB2",#N/A,TRUE,"GENERAL";"TAB3",#N/A,TRUE,"GENERAL";"TAB4",#N/A,TRUE,"GENERAL";"TAB5",#N/A,TRUE,"GENERAL"}</definedName>
    <definedName name="_g2" localSheetId="26" hidden="1">{"TAB1",#N/A,TRUE,"GENERAL";"TAB2",#N/A,TRUE,"GENERAL";"TAB3",#N/A,TRUE,"GENERAL";"TAB4",#N/A,TRUE,"GENERAL";"TAB5",#N/A,TRUE,"GENERAL"}</definedName>
    <definedName name="_g2" localSheetId="24" hidden="1">{"TAB1",#N/A,TRUE,"GENERAL";"TAB2",#N/A,TRUE,"GENERAL";"TAB3",#N/A,TRUE,"GENERAL";"TAB4",#N/A,TRUE,"GENERAL";"TAB5",#N/A,TRUE,"GENERAL"}</definedName>
    <definedName name="_g2" localSheetId="10" hidden="1">{"TAB1",#N/A,TRUE,"GENERAL";"TAB2",#N/A,TRUE,"GENERAL";"TAB3",#N/A,TRUE,"GENERAL";"TAB4",#N/A,TRUE,"GENERAL";"TAB5",#N/A,TRUE,"GENERAL"}</definedName>
    <definedName name="_g2" localSheetId="4" hidden="1">{"TAB1",#N/A,TRUE,"GENERAL";"TAB2",#N/A,TRUE,"GENERAL";"TAB3",#N/A,TRUE,"GENERAL";"TAB4",#N/A,TRUE,"GENERAL";"TAB5",#N/A,TRUE,"GENERAL"}</definedName>
    <definedName name="_g2" localSheetId="38" hidden="1">{"TAB1",#N/A,TRUE,"GENERAL";"TAB2",#N/A,TRUE,"GENERAL";"TAB3",#N/A,TRUE,"GENERAL";"TAB4",#N/A,TRUE,"GENERAL";"TAB5",#N/A,TRUE,"GENERAL"}</definedName>
    <definedName name="_g2" localSheetId="37" hidden="1">{"TAB1",#N/A,TRUE,"GENERAL";"TAB2",#N/A,TRUE,"GENERAL";"TAB3",#N/A,TRUE,"GENERAL";"TAB4",#N/A,TRUE,"GENERAL";"TAB5",#N/A,TRUE,"GENERAL"}</definedName>
    <definedName name="_g2" localSheetId="23" hidden="1">{"TAB1",#N/A,TRUE,"GENERAL";"TAB2",#N/A,TRUE,"GENERAL";"TAB3",#N/A,TRUE,"GENERAL";"TAB4",#N/A,TRUE,"GENERAL";"TAB5",#N/A,TRUE,"GENERAL"}</definedName>
    <definedName name="_g2" localSheetId="16" hidden="1">{"TAB1",#N/A,TRUE,"GENERAL";"TAB2",#N/A,TRUE,"GENERAL";"TAB3",#N/A,TRUE,"GENERAL";"TAB4",#N/A,TRUE,"GENERAL";"TAB5",#N/A,TRUE,"GENERAL"}</definedName>
    <definedName name="_g2" localSheetId="27" hidden="1">{"TAB1",#N/A,TRUE,"GENERAL";"TAB2",#N/A,TRUE,"GENERAL";"TAB3",#N/A,TRUE,"GENERAL";"TAB4",#N/A,TRUE,"GENERAL";"TAB5",#N/A,TRUE,"GENERAL"}</definedName>
    <definedName name="_g2" localSheetId="18" hidden="1">{"TAB1",#N/A,TRUE,"GENERAL";"TAB2",#N/A,TRUE,"GENERAL";"TAB3",#N/A,TRUE,"GENERAL";"TAB4",#N/A,TRUE,"GENERAL";"TAB5",#N/A,TRUE,"GENERAL"}</definedName>
    <definedName name="_g2" localSheetId="17" hidden="1">{"TAB1",#N/A,TRUE,"GENERAL";"TAB2",#N/A,TRUE,"GENERAL";"TAB3",#N/A,TRUE,"GENERAL";"TAB4",#N/A,TRUE,"GENERAL";"TAB5",#N/A,TRUE,"GENERAL"}</definedName>
    <definedName name="_g2" localSheetId="25" hidden="1">{"TAB1",#N/A,TRUE,"GENERAL";"TAB2",#N/A,TRUE,"GENERAL";"TAB3",#N/A,TRUE,"GENERAL";"TAB4",#N/A,TRUE,"GENERAL";"TAB5",#N/A,TRUE,"GENERAL"}</definedName>
    <definedName name="_g2" localSheetId="49" hidden="1">{"TAB1",#N/A,TRUE,"GENERAL";"TAB2",#N/A,TRUE,"GENERAL";"TAB3",#N/A,TRUE,"GENERAL";"TAB4",#N/A,TRUE,"GENERAL";"TAB5",#N/A,TRUE,"GENERAL"}</definedName>
    <definedName name="_g2" localSheetId="34"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1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31" hidden="1">{"TAB1",#N/A,TRUE,"GENERAL";"TAB2",#N/A,TRUE,"GENERAL";"TAB3",#N/A,TRUE,"GENERAL";"TAB4",#N/A,TRUE,"GENERAL";"TAB5",#N/A,TRUE,"GENERAL"}</definedName>
    <definedName name="_g2" localSheetId="30" hidden="1">{"TAB1",#N/A,TRUE,"GENERAL";"TAB2",#N/A,TRUE,"GENERAL";"TAB3",#N/A,TRUE,"GENERAL";"TAB4",#N/A,TRUE,"GENERAL";"TAB5",#N/A,TRUE,"GENERAL"}</definedName>
    <definedName name="_g2" localSheetId="15" hidden="1">{"TAB1",#N/A,TRUE,"GENERAL";"TAB2",#N/A,TRUE,"GENERAL";"TAB3",#N/A,TRUE,"GENERAL";"TAB4",#N/A,TRUE,"GENERAL";"TAB5",#N/A,TRUE,"GENERAL"}</definedName>
    <definedName name="_g2" hidden="1">{"TAB1",#N/A,TRUE,"GENERAL";"TAB2",#N/A,TRUE,"GENERAL";"TAB3",#N/A,TRUE,"GENERAL";"TAB4",#N/A,TRUE,"GENERAL";"TAB5",#N/A,TRUE,"GENERAL"}</definedName>
    <definedName name="_g3" localSheetId="32" hidden="1">{"via1",#N/A,TRUE,"general";"via2",#N/A,TRUE,"general";"via3",#N/A,TRUE,"general"}</definedName>
    <definedName name="_g3" localSheetId="3" hidden="1">{"via1",#N/A,TRUE,"general";"via2",#N/A,TRUE,"general";"via3",#N/A,TRUE,"general"}</definedName>
    <definedName name="_g3" localSheetId="26" hidden="1">{"via1",#N/A,TRUE,"general";"via2",#N/A,TRUE,"general";"via3",#N/A,TRUE,"general"}</definedName>
    <definedName name="_g3" localSheetId="24" hidden="1">{"via1",#N/A,TRUE,"general";"via2",#N/A,TRUE,"general";"via3",#N/A,TRUE,"general"}</definedName>
    <definedName name="_g3" localSheetId="10" hidden="1">{"via1",#N/A,TRUE,"general";"via2",#N/A,TRUE,"general";"via3",#N/A,TRUE,"general"}</definedName>
    <definedName name="_g3" localSheetId="4" hidden="1">{"via1",#N/A,TRUE,"general";"via2",#N/A,TRUE,"general";"via3",#N/A,TRUE,"general"}</definedName>
    <definedName name="_g3" localSheetId="38" hidden="1">{"via1",#N/A,TRUE,"general";"via2",#N/A,TRUE,"general";"via3",#N/A,TRUE,"general"}</definedName>
    <definedName name="_g3" localSheetId="37" hidden="1">{"via1",#N/A,TRUE,"general";"via2",#N/A,TRUE,"general";"via3",#N/A,TRUE,"general"}</definedName>
    <definedName name="_g3" localSheetId="23" hidden="1">{"via1",#N/A,TRUE,"general";"via2",#N/A,TRUE,"general";"via3",#N/A,TRUE,"general"}</definedName>
    <definedName name="_g3" localSheetId="16" hidden="1">{"via1",#N/A,TRUE,"general";"via2",#N/A,TRUE,"general";"via3",#N/A,TRUE,"general"}</definedName>
    <definedName name="_g3" localSheetId="27" hidden="1">{"via1",#N/A,TRUE,"general";"via2",#N/A,TRUE,"general";"via3",#N/A,TRUE,"general"}</definedName>
    <definedName name="_g3" localSheetId="18" hidden="1">{"via1",#N/A,TRUE,"general";"via2",#N/A,TRUE,"general";"via3",#N/A,TRUE,"general"}</definedName>
    <definedName name="_g3" localSheetId="17" hidden="1">{"via1",#N/A,TRUE,"general";"via2",#N/A,TRUE,"general";"via3",#N/A,TRUE,"general"}</definedName>
    <definedName name="_g3" localSheetId="25" hidden="1">{"via1",#N/A,TRUE,"general";"via2",#N/A,TRUE,"general";"via3",#N/A,TRUE,"general"}</definedName>
    <definedName name="_g3" localSheetId="49" hidden="1">{"via1",#N/A,TRUE,"general";"via2",#N/A,TRUE,"general";"via3",#N/A,TRUE,"general"}</definedName>
    <definedName name="_g3" localSheetId="34"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1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31" hidden="1">{"via1",#N/A,TRUE,"general";"via2",#N/A,TRUE,"general";"via3",#N/A,TRUE,"general"}</definedName>
    <definedName name="_g3" localSheetId="30" hidden="1">{"via1",#N/A,TRUE,"general";"via2",#N/A,TRUE,"general";"via3",#N/A,TRUE,"general"}</definedName>
    <definedName name="_g3" localSheetId="15" hidden="1">{"via1",#N/A,TRUE,"general";"via2",#N/A,TRUE,"general";"via3",#N/A,TRUE,"general"}</definedName>
    <definedName name="_g3" hidden="1">{"via1",#N/A,TRUE,"general";"via2",#N/A,TRUE,"general";"via3",#N/A,TRUE,"general"}</definedName>
    <definedName name="_g4" localSheetId="32" hidden="1">{"via1",#N/A,TRUE,"general";"via2",#N/A,TRUE,"general";"via3",#N/A,TRUE,"general"}</definedName>
    <definedName name="_g4" localSheetId="3" hidden="1">{"via1",#N/A,TRUE,"general";"via2",#N/A,TRUE,"general";"via3",#N/A,TRUE,"general"}</definedName>
    <definedName name="_g4" localSheetId="26" hidden="1">{"via1",#N/A,TRUE,"general";"via2",#N/A,TRUE,"general";"via3",#N/A,TRUE,"general"}</definedName>
    <definedName name="_g4" localSheetId="24" hidden="1">{"via1",#N/A,TRUE,"general";"via2",#N/A,TRUE,"general";"via3",#N/A,TRUE,"general"}</definedName>
    <definedName name="_g4" localSheetId="10" hidden="1">{"via1",#N/A,TRUE,"general";"via2",#N/A,TRUE,"general";"via3",#N/A,TRUE,"general"}</definedName>
    <definedName name="_g4" localSheetId="4" hidden="1">{"via1",#N/A,TRUE,"general";"via2",#N/A,TRUE,"general";"via3",#N/A,TRUE,"general"}</definedName>
    <definedName name="_g4" localSheetId="38" hidden="1">{"via1",#N/A,TRUE,"general";"via2",#N/A,TRUE,"general";"via3",#N/A,TRUE,"general"}</definedName>
    <definedName name="_g4" localSheetId="37" hidden="1">{"via1",#N/A,TRUE,"general";"via2",#N/A,TRUE,"general";"via3",#N/A,TRUE,"general"}</definedName>
    <definedName name="_g4" localSheetId="23" hidden="1">{"via1",#N/A,TRUE,"general";"via2",#N/A,TRUE,"general";"via3",#N/A,TRUE,"general"}</definedName>
    <definedName name="_g4" localSheetId="16" hidden="1">{"via1",#N/A,TRUE,"general";"via2",#N/A,TRUE,"general";"via3",#N/A,TRUE,"general"}</definedName>
    <definedName name="_g4" localSheetId="27" hidden="1">{"via1",#N/A,TRUE,"general";"via2",#N/A,TRUE,"general";"via3",#N/A,TRUE,"general"}</definedName>
    <definedName name="_g4" localSheetId="18" hidden="1">{"via1",#N/A,TRUE,"general";"via2",#N/A,TRUE,"general";"via3",#N/A,TRUE,"general"}</definedName>
    <definedName name="_g4" localSheetId="17" hidden="1">{"via1",#N/A,TRUE,"general";"via2",#N/A,TRUE,"general";"via3",#N/A,TRUE,"general"}</definedName>
    <definedName name="_g4" localSheetId="25" hidden="1">{"via1",#N/A,TRUE,"general";"via2",#N/A,TRUE,"general";"via3",#N/A,TRUE,"general"}</definedName>
    <definedName name="_g4" localSheetId="49" hidden="1">{"via1",#N/A,TRUE,"general";"via2",#N/A,TRUE,"general";"via3",#N/A,TRUE,"general"}</definedName>
    <definedName name="_g4" localSheetId="34"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1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31" hidden="1">{"via1",#N/A,TRUE,"general";"via2",#N/A,TRUE,"general";"via3",#N/A,TRUE,"general"}</definedName>
    <definedName name="_g4" localSheetId="30" hidden="1">{"via1",#N/A,TRUE,"general";"via2",#N/A,TRUE,"general";"via3",#N/A,TRUE,"general"}</definedName>
    <definedName name="_g4" localSheetId="15" hidden="1">{"via1",#N/A,TRUE,"general";"via2",#N/A,TRUE,"general";"via3",#N/A,TRUE,"general"}</definedName>
    <definedName name="_g4" hidden="1">{"via1",#N/A,TRUE,"general";"via2",#N/A,TRUE,"general";"via3",#N/A,TRUE,"general"}</definedName>
    <definedName name="_g5" localSheetId="32" hidden="1">{"via1",#N/A,TRUE,"general";"via2",#N/A,TRUE,"general";"via3",#N/A,TRUE,"general"}</definedName>
    <definedName name="_g5" localSheetId="3" hidden="1">{"via1",#N/A,TRUE,"general";"via2",#N/A,TRUE,"general";"via3",#N/A,TRUE,"general"}</definedName>
    <definedName name="_g5" localSheetId="26" hidden="1">{"via1",#N/A,TRUE,"general";"via2",#N/A,TRUE,"general";"via3",#N/A,TRUE,"general"}</definedName>
    <definedName name="_g5" localSheetId="24" hidden="1">{"via1",#N/A,TRUE,"general";"via2",#N/A,TRUE,"general";"via3",#N/A,TRUE,"general"}</definedName>
    <definedName name="_g5" localSheetId="10" hidden="1">{"via1",#N/A,TRUE,"general";"via2",#N/A,TRUE,"general";"via3",#N/A,TRUE,"general"}</definedName>
    <definedName name="_g5" localSheetId="4" hidden="1">{"via1",#N/A,TRUE,"general";"via2",#N/A,TRUE,"general";"via3",#N/A,TRUE,"general"}</definedName>
    <definedName name="_g5" localSheetId="38" hidden="1">{"via1",#N/A,TRUE,"general";"via2",#N/A,TRUE,"general";"via3",#N/A,TRUE,"general"}</definedName>
    <definedName name="_g5" localSheetId="37" hidden="1">{"via1",#N/A,TRUE,"general";"via2",#N/A,TRUE,"general";"via3",#N/A,TRUE,"general"}</definedName>
    <definedName name="_g5" localSheetId="23" hidden="1">{"via1",#N/A,TRUE,"general";"via2",#N/A,TRUE,"general";"via3",#N/A,TRUE,"general"}</definedName>
    <definedName name="_g5" localSheetId="16" hidden="1">{"via1",#N/A,TRUE,"general";"via2",#N/A,TRUE,"general";"via3",#N/A,TRUE,"general"}</definedName>
    <definedName name="_g5" localSheetId="27" hidden="1">{"via1",#N/A,TRUE,"general";"via2",#N/A,TRUE,"general";"via3",#N/A,TRUE,"general"}</definedName>
    <definedName name="_g5" localSheetId="18" hidden="1">{"via1",#N/A,TRUE,"general";"via2",#N/A,TRUE,"general";"via3",#N/A,TRUE,"general"}</definedName>
    <definedName name="_g5" localSheetId="17" hidden="1">{"via1",#N/A,TRUE,"general";"via2",#N/A,TRUE,"general";"via3",#N/A,TRUE,"general"}</definedName>
    <definedName name="_g5" localSheetId="25" hidden="1">{"via1",#N/A,TRUE,"general";"via2",#N/A,TRUE,"general";"via3",#N/A,TRUE,"general"}</definedName>
    <definedName name="_g5" localSheetId="49" hidden="1">{"via1",#N/A,TRUE,"general";"via2",#N/A,TRUE,"general";"via3",#N/A,TRUE,"general"}</definedName>
    <definedName name="_g5" localSheetId="34"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1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31" hidden="1">{"via1",#N/A,TRUE,"general";"via2",#N/A,TRUE,"general";"via3",#N/A,TRUE,"general"}</definedName>
    <definedName name="_g5" localSheetId="30" hidden="1">{"via1",#N/A,TRUE,"general";"via2",#N/A,TRUE,"general";"via3",#N/A,TRUE,"general"}</definedName>
    <definedName name="_g5" localSheetId="15" hidden="1">{"via1",#N/A,TRUE,"general";"via2",#N/A,TRUE,"general";"via3",#N/A,TRUE,"general"}</definedName>
    <definedName name="_g5" hidden="1">{"via1",#N/A,TRUE,"general";"via2",#N/A,TRUE,"general";"via3",#N/A,TRUE,"general"}</definedName>
    <definedName name="_g6" localSheetId="32" hidden="1">{"via1",#N/A,TRUE,"general";"via2",#N/A,TRUE,"general";"via3",#N/A,TRUE,"general"}</definedName>
    <definedName name="_g6" localSheetId="3" hidden="1">{"via1",#N/A,TRUE,"general";"via2",#N/A,TRUE,"general";"via3",#N/A,TRUE,"general"}</definedName>
    <definedName name="_g6" localSheetId="26" hidden="1">{"via1",#N/A,TRUE,"general";"via2",#N/A,TRUE,"general";"via3",#N/A,TRUE,"general"}</definedName>
    <definedName name="_g6" localSheetId="24" hidden="1">{"via1",#N/A,TRUE,"general";"via2",#N/A,TRUE,"general";"via3",#N/A,TRUE,"general"}</definedName>
    <definedName name="_g6" localSheetId="10" hidden="1">{"via1",#N/A,TRUE,"general";"via2",#N/A,TRUE,"general";"via3",#N/A,TRUE,"general"}</definedName>
    <definedName name="_g6" localSheetId="4" hidden="1">{"via1",#N/A,TRUE,"general";"via2",#N/A,TRUE,"general";"via3",#N/A,TRUE,"general"}</definedName>
    <definedName name="_g6" localSheetId="38" hidden="1">{"via1",#N/A,TRUE,"general";"via2",#N/A,TRUE,"general";"via3",#N/A,TRUE,"general"}</definedName>
    <definedName name="_g6" localSheetId="37" hidden="1">{"via1",#N/A,TRUE,"general";"via2",#N/A,TRUE,"general";"via3",#N/A,TRUE,"general"}</definedName>
    <definedName name="_g6" localSheetId="23" hidden="1">{"via1",#N/A,TRUE,"general";"via2",#N/A,TRUE,"general";"via3",#N/A,TRUE,"general"}</definedName>
    <definedName name="_g6" localSheetId="16" hidden="1">{"via1",#N/A,TRUE,"general";"via2",#N/A,TRUE,"general";"via3",#N/A,TRUE,"general"}</definedName>
    <definedName name="_g6" localSheetId="27" hidden="1">{"via1",#N/A,TRUE,"general";"via2",#N/A,TRUE,"general";"via3",#N/A,TRUE,"general"}</definedName>
    <definedName name="_g6" localSheetId="18" hidden="1">{"via1",#N/A,TRUE,"general";"via2",#N/A,TRUE,"general";"via3",#N/A,TRUE,"general"}</definedName>
    <definedName name="_g6" localSheetId="17" hidden="1">{"via1",#N/A,TRUE,"general";"via2",#N/A,TRUE,"general";"via3",#N/A,TRUE,"general"}</definedName>
    <definedName name="_g6" localSheetId="25" hidden="1">{"via1",#N/A,TRUE,"general";"via2",#N/A,TRUE,"general";"via3",#N/A,TRUE,"general"}</definedName>
    <definedName name="_g6" localSheetId="49" hidden="1">{"via1",#N/A,TRUE,"general";"via2",#N/A,TRUE,"general";"via3",#N/A,TRUE,"general"}</definedName>
    <definedName name="_g6" localSheetId="34"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1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31" hidden="1">{"via1",#N/A,TRUE,"general";"via2",#N/A,TRUE,"general";"via3",#N/A,TRUE,"general"}</definedName>
    <definedName name="_g6" localSheetId="30" hidden="1">{"via1",#N/A,TRUE,"general";"via2",#N/A,TRUE,"general";"via3",#N/A,TRUE,"general"}</definedName>
    <definedName name="_g6" localSheetId="15" hidden="1">{"via1",#N/A,TRUE,"general";"via2",#N/A,TRUE,"general";"via3",#N/A,TRUE,"general"}</definedName>
    <definedName name="_g6" hidden="1">{"via1",#N/A,TRUE,"general";"via2",#N/A,TRUE,"general";"via3",#N/A,TRUE,"general"}</definedName>
    <definedName name="_g7" localSheetId="32" hidden="1">{"TAB1",#N/A,TRUE,"GENERAL";"TAB2",#N/A,TRUE,"GENERAL";"TAB3",#N/A,TRUE,"GENERAL";"TAB4",#N/A,TRUE,"GENERAL";"TAB5",#N/A,TRUE,"GENERAL"}</definedName>
    <definedName name="_g7" localSheetId="3" hidden="1">{"TAB1",#N/A,TRUE,"GENERAL";"TAB2",#N/A,TRUE,"GENERAL";"TAB3",#N/A,TRUE,"GENERAL";"TAB4",#N/A,TRUE,"GENERAL";"TAB5",#N/A,TRUE,"GENERAL"}</definedName>
    <definedName name="_g7" localSheetId="26" hidden="1">{"TAB1",#N/A,TRUE,"GENERAL";"TAB2",#N/A,TRUE,"GENERAL";"TAB3",#N/A,TRUE,"GENERAL";"TAB4",#N/A,TRUE,"GENERAL";"TAB5",#N/A,TRUE,"GENERAL"}</definedName>
    <definedName name="_g7" localSheetId="24" hidden="1">{"TAB1",#N/A,TRUE,"GENERAL";"TAB2",#N/A,TRUE,"GENERAL";"TAB3",#N/A,TRUE,"GENERAL";"TAB4",#N/A,TRUE,"GENERAL";"TAB5",#N/A,TRUE,"GENERAL"}</definedName>
    <definedName name="_g7" localSheetId="10" hidden="1">{"TAB1",#N/A,TRUE,"GENERAL";"TAB2",#N/A,TRUE,"GENERAL";"TAB3",#N/A,TRUE,"GENERAL";"TAB4",#N/A,TRUE,"GENERAL";"TAB5",#N/A,TRUE,"GENERAL"}</definedName>
    <definedName name="_g7" localSheetId="4" hidden="1">{"TAB1",#N/A,TRUE,"GENERAL";"TAB2",#N/A,TRUE,"GENERAL";"TAB3",#N/A,TRUE,"GENERAL";"TAB4",#N/A,TRUE,"GENERAL";"TAB5",#N/A,TRUE,"GENERAL"}</definedName>
    <definedName name="_g7" localSheetId="38" hidden="1">{"TAB1",#N/A,TRUE,"GENERAL";"TAB2",#N/A,TRUE,"GENERAL";"TAB3",#N/A,TRUE,"GENERAL";"TAB4",#N/A,TRUE,"GENERAL";"TAB5",#N/A,TRUE,"GENERAL"}</definedName>
    <definedName name="_g7" localSheetId="37" hidden="1">{"TAB1",#N/A,TRUE,"GENERAL";"TAB2",#N/A,TRUE,"GENERAL";"TAB3",#N/A,TRUE,"GENERAL";"TAB4",#N/A,TRUE,"GENERAL";"TAB5",#N/A,TRUE,"GENERAL"}</definedName>
    <definedName name="_g7" localSheetId="23" hidden="1">{"TAB1",#N/A,TRUE,"GENERAL";"TAB2",#N/A,TRUE,"GENERAL";"TAB3",#N/A,TRUE,"GENERAL";"TAB4",#N/A,TRUE,"GENERAL";"TAB5",#N/A,TRUE,"GENERAL"}</definedName>
    <definedName name="_g7" localSheetId="16" hidden="1">{"TAB1",#N/A,TRUE,"GENERAL";"TAB2",#N/A,TRUE,"GENERAL";"TAB3",#N/A,TRUE,"GENERAL";"TAB4",#N/A,TRUE,"GENERAL";"TAB5",#N/A,TRUE,"GENERAL"}</definedName>
    <definedName name="_g7" localSheetId="27" hidden="1">{"TAB1",#N/A,TRUE,"GENERAL";"TAB2",#N/A,TRUE,"GENERAL";"TAB3",#N/A,TRUE,"GENERAL";"TAB4",#N/A,TRUE,"GENERAL";"TAB5",#N/A,TRUE,"GENERAL"}</definedName>
    <definedName name="_g7" localSheetId="18" hidden="1">{"TAB1",#N/A,TRUE,"GENERAL";"TAB2",#N/A,TRUE,"GENERAL";"TAB3",#N/A,TRUE,"GENERAL";"TAB4",#N/A,TRUE,"GENERAL";"TAB5",#N/A,TRUE,"GENERAL"}</definedName>
    <definedName name="_g7" localSheetId="17" hidden="1">{"TAB1",#N/A,TRUE,"GENERAL";"TAB2",#N/A,TRUE,"GENERAL";"TAB3",#N/A,TRUE,"GENERAL";"TAB4",#N/A,TRUE,"GENERAL";"TAB5",#N/A,TRUE,"GENERAL"}</definedName>
    <definedName name="_g7" localSheetId="25" hidden="1">{"TAB1",#N/A,TRUE,"GENERAL";"TAB2",#N/A,TRUE,"GENERAL";"TAB3",#N/A,TRUE,"GENERAL";"TAB4",#N/A,TRUE,"GENERAL";"TAB5",#N/A,TRUE,"GENERAL"}</definedName>
    <definedName name="_g7" localSheetId="49" hidden="1">{"TAB1",#N/A,TRUE,"GENERAL";"TAB2",#N/A,TRUE,"GENERAL";"TAB3",#N/A,TRUE,"GENERAL";"TAB4",#N/A,TRUE,"GENERAL";"TAB5",#N/A,TRUE,"GENERAL"}</definedName>
    <definedName name="_g7" localSheetId="34"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1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31" hidden="1">{"TAB1",#N/A,TRUE,"GENERAL";"TAB2",#N/A,TRUE,"GENERAL";"TAB3",#N/A,TRUE,"GENERAL";"TAB4",#N/A,TRUE,"GENERAL";"TAB5",#N/A,TRUE,"GENERAL"}</definedName>
    <definedName name="_g7" localSheetId="30" hidden="1">{"TAB1",#N/A,TRUE,"GENERAL";"TAB2",#N/A,TRUE,"GENERAL";"TAB3",#N/A,TRUE,"GENERAL";"TAB4",#N/A,TRUE,"GENERAL";"TAB5",#N/A,TRUE,"GENERAL"}</definedName>
    <definedName name="_g7" localSheetId="15" hidden="1">{"TAB1",#N/A,TRUE,"GENERAL";"TAB2",#N/A,TRUE,"GENERAL";"TAB3",#N/A,TRUE,"GENERAL";"TAB4",#N/A,TRUE,"GENERAL";"TAB5",#N/A,TRUE,"GENERAL"}</definedName>
    <definedName name="_g7" hidden="1">{"TAB1",#N/A,TRUE,"GENERAL";"TAB2",#N/A,TRUE,"GENERAL";"TAB3",#N/A,TRUE,"GENERAL";"TAB4",#N/A,TRUE,"GENERAL";"TAB5",#N/A,TRUE,"GENERAL"}</definedName>
    <definedName name="_GR1" localSheetId="32" hidden="1">{"TAB1",#N/A,TRUE,"GENERAL";"TAB2",#N/A,TRUE,"GENERAL";"TAB3",#N/A,TRUE,"GENERAL";"TAB4",#N/A,TRUE,"GENERAL";"TAB5",#N/A,TRUE,"GENERAL"}</definedName>
    <definedName name="_GR1" localSheetId="3" hidden="1">{"TAB1",#N/A,TRUE,"GENERAL";"TAB2",#N/A,TRUE,"GENERAL";"TAB3",#N/A,TRUE,"GENERAL";"TAB4",#N/A,TRUE,"GENERAL";"TAB5",#N/A,TRUE,"GENERAL"}</definedName>
    <definedName name="_GR1" localSheetId="26" hidden="1">{"TAB1",#N/A,TRUE,"GENERAL";"TAB2",#N/A,TRUE,"GENERAL";"TAB3",#N/A,TRUE,"GENERAL";"TAB4",#N/A,TRUE,"GENERAL";"TAB5",#N/A,TRUE,"GENERAL"}</definedName>
    <definedName name="_GR1" localSheetId="24" hidden="1">{"TAB1",#N/A,TRUE,"GENERAL";"TAB2",#N/A,TRUE,"GENERAL";"TAB3",#N/A,TRUE,"GENERAL";"TAB4",#N/A,TRUE,"GENERAL";"TAB5",#N/A,TRUE,"GENERAL"}</definedName>
    <definedName name="_GR1" localSheetId="10" hidden="1">{"TAB1",#N/A,TRUE,"GENERAL";"TAB2",#N/A,TRUE,"GENERAL";"TAB3",#N/A,TRUE,"GENERAL";"TAB4",#N/A,TRUE,"GENERAL";"TAB5",#N/A,TRUE,"GENERAL"}</definedName>
    <definedName name="_GR1" localSheetId="4" hidden="1">{"TAB1",#N/A,TRUE,"GENERAL";"TAB2",#N/A,TRUE,"GENERAL";"TAB3",#N/A,TRUE,"GENERAL";"TAB4",#N/A,TRUE,"GENERAL";"TAB5",#N/A,TRUE,"GENERAL"}</definedName>
    <definedName name="_GR1" localSheetId="38" hidden="1">{"TAB1",#N/A,TRUE,"GENERAL";"TAB2",#N/A,TRUE,"GENERAL";"TAB3",#N/A,TRUE,"GENERAL";"TAB4",#N/A,TRUE,"GENERAL";"TAB5",#N/A,TRUE,"GENERAL"}</definedName>
    <definedName name="_GR1" localSheetId="37" hidden="1">{"TAB1",#N/A,TRUE,"GENERAL";"TAB2",#N/A,TRUE,"GENERAL";"TAB3",#N/A,TRUE,"GENERAL";"TAB4",#N/A,TRUE,"GENERAL";"TAB5",#N/A,TRUE,"GENERAL"}</definedName>
    <definedName name="_GR1" localSheetId="23" hidden="1">{"TAB1",#N/A,TRUE,"GENERAL";"TAB2",#N/A,TRUE,"GENERAL";"TAB3",#N/A,TRUE,"GENERAL";"TAB4",#N/A,TRUE,"GENERAL";"TAB5",#N/A,TRUE,"GENERAL"}</definedName>
    <definedName name="_GR1" localSheetId="16" hidden="1">{"TAB1",#N/A,TRUE,"GENERAL";"TAB2",#N/A,TRUE,"GENERAL";"TAB3",#N/A,TRUE,"GENERAL";"TAB4",#N/A,TRUE,"GENERAL";"TAB5",#N/A,TRUE,"GENERAL"}</definedName>
    <definedName name="_GR1" localSheetId="27" hidden="1">{"TAB1",#N/A,TRUE,"GENERAL";"TAB2",#N/A,TRUE,"GENERAL";"TAB3",#N/A,TRUE,"GENERAL";"TAB4",#N/A,TRUE,"GENERAL";"TAB5",#N/A,TRUE,"GENERAL"}</definedName>
    <definedName name="_GR1" localSheetId="18" hidden="1">{"TAB1",#N/A,TRUE,"GENERAL";"TAB2",#N/A,TRUE,"GENERAL";"TAB3",#N/A,TRUE,"GENERAL";"TAB4",#N/A,TRUE,"GENERAL";"TAB5",#N/A,TRUE,"GENERAL"}</definedName>
    <definedName name="_GR1" localSheetId="17" hidden="1">{"TAB1",#N/A,TRUE,"GENERAL";"TAB2",#N/A,TRUE,"GENERAL";"TAB3",#N/A,TRUE,"GENERAL";"TAB4",#N/A,TRUE,"GENERAL";"TAB5",#N/A,TRUE,"GENERAL"}</definedName>
    <definedName name="_GR1" localSheetId="25" hidden="1">{"TAB1",#N/A,TRUE,"GENERAL";"TAB2",#N/A,TRUE,"GENERAL";"TAB3",#N/A,TRUE,"GENERAL";"TAB4",#N/A,TRUE,"GENERAL";"TAB5",#N/A,TRUE,"GENERAL"}</definedName>
    <definedName name="_GR1" localSheetId="49" hidden="1">{"TAB1",#N/A,TRUE,"GENERAL";"TAB2",#N/A,TRUE,"GENERAL";"TAB3",#N/A,TRUE,"GENERAL";"TAB4",#N/A,TRUE,"GENERAL";"TAB5",#N/A,TRUE,"GENERAL"}</definedName>
    <definedName name="_GR1" localSheetId="34"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1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31" hidden="1">{"TAB1",#N/A,TRUE,"GENERAL";"TAB2",#N/A,TRUE,"GENERAL";"TAB3",#N/A,TRUE,"GENERAL";"TAB4",#N/A,TRUE,"GENERAL";"TAB5",#N/A,TRUE,"GENERAL"}</definedName>
    <definedName name="_GR1" localSheetId="30" hidden="1">{"TAB1",#N/A,TRUE,"GENERAL";"TAB2",#N/A,TRUE,"GENERAL";"TAB3",#N/A,TRUE,"GENERAL";"TAB4",#N/A,TRUE,"GENERAL";"TAB5",#N/A,TRUE,"GENERAL"}</definedName>
    <definedName name="_GR1" localSheetId="15" hidden="1">{"TAB1",#N/A,TRUE,"GENERAL";"TAB2",#N/A,TRUE,"GENERAL";"TAB3",#N/A,TRUE,"GENERAL";"TAB4",#N/A,TRUE,"GENERAL";"TAB5",#N/A,TRUE,"GENERAL"}</definedName>
    <definedName name="_GR1" hidden="1">{"TAB1",#N/A,TRUE,"GENERAL";"TAB2",#N/A,TRUE,"GENERAL";"TAB3",#N/A,TRUE,"GENERAL";"TAB4",#N/A,TRUE,"GENERAL";"TAB5",#N/A,TRUE,"GENERAL"}</definedName>
    <definedName name="_gtr4" localSheetId="32" hidden="1">{"via1",#N/A,TRUE,"general";"via2",#N/A,TRUE,"general";"via3",#N/A,TRUE,"general"}</definedName>
    <definedName name="_gtr4" localSheetId="3" hidden="1">{"via1",#N/A,TRUE,"general";"via2",#N/A,TRUE,"general";"via3",#N/A,TRUE,"general"}</definedName>
    <definedName name="_gtr4" localSheetId="26" hidden="1">{"via1",#N/A,TRUE,"general";"via2",#N/A,TRUE,"general";"via3",#N/A,TRUE,"general"}</definedName>
    <definedName name="_gtr4" localSheetId="24" hidden="1">{"via1",#N/A,TRUE,"general";"via2",#N/A,TRUE,"general";"via3",#N/A,TRUE,"general"}</definedName>
    <definedName name="_gtr4" localSheetId="10" hidden="1">{"via1",#N/A,TRUE,"general";"via2",#N/A,TRUE,"general";"via3",#N/A,TRUE,"general"}</definedName>
    <definedName name="_gtr4" localSheetId="4" hidden="1">{"via1",#N/A,TRUE,"general";"via2",#N/A,TRUE,"general";"via3",#N/A,TRUE,"general"}</definedName>
    <definedName name="_gtr4" localSheetId="38" hidden="1">{"via1",#N/A,TRUE,"general";"via2",#N/A,TRUE,"general";"via3",#N/A,TRUE,"general"}</definedName>
    <definedName name="_gtr4" localSheetId="37" hidden="1">{"via1",#N/A,TRUE,"general";"via2",#N/A,TRUE,"general";"via3",#N/A,TRUE,"general"}</definedName>
    <definedName name="_gtr4" localSheetId="23" hidden="1">{"via1",#N/A,TRUE,"general";"via2",#N/A,TRUE,"general";"via3",#N/A,TRUE,"general"}</definedName>
    <definedName name="_gtr4" localSheetId="16" hidden="1">{"via1",#N/A,TRUE,"general";"via2",#N/A,TRUE,"general";"via3",#N/A,TRUE,"general"}</definedName>
    <definedName name="_gtr4" localSheetId="27" hidden="1">{"via1",#N/A,TRUE,"general";"via2",#N/A,TRUE,"general";"via3",#N/A,TRUE,"general"}</definedName>
    <definedName name="_gtr4" localSheetId="18" hidden="1">{"via1",#N/A,TRUE,"general";"via2",#N/A,TRUE,"general";"via3",#N/A,TRUE,"general"}</definedName>
    <definedName name="_gtr4" localSheetId="17" hidden="1">{"via1",#N/A,TRUE,"general";"via2",#N/A,TRUE,"general";"via3",#N/A,TRUE,"general"}</definedName>
    <definedName name="_gtr4" localSheetId="25" hidden="1">{"via1",#N/A,TRUE,"general";"via2",#N/A,TRUE,"general";"via3",#N/A,TRUE,"general"}</definedName>
    <definedName name="_gtr4" localSheetId="49" hidden="1">{"via1",#N/A,TRUE,"general";"via2",#N/A,TRUE,"general";"via3",#N/A,TRUE,"general"}</definedName>
    <definedName name="_gtr4" localSheetId="34"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1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31" hidden="1">{"via1",#N/A,TRUE,"general";"via2",#N/A,TRUE,"general";"via3",#N/A,TRUE,"general"}</definedName>
    <definedName name="_gtr4" localSheetId="30" hidden="1">{"via1",#N/A,TRUE,"general";"via2",#N/A,TRUE,"general";"via3",#N/A,TRUE,"general"}</definedName>
    <definedName name="_gtr4" localSheetId="15" hidden="1">{"via1",#N/A,TRUE,"general";"via2",#N/A,TRUE,"general";"via3",#N/A,TRUE,"general"}</definedName>
    <definedName name="_gtr4" hidden="1">{"via1",#N/A,TRUE,"general";"via2",#N/A,TRUE,"general";"via3",#N/A,TRUE,"general"}</definedName>
    <definedName name="_h2" localSheetId="32" hidden="1">{"via1",#N/A,TRUE,"general";"via2",#N/A,TRUE,"general";"via3",#N/A,TRUE,"general"}</definedName>
    <definedName name="_h2" localSheetId="3" hidden="1">{"via1",#N/A,TRUE,"general";"via2",#N/A,TRUE,"general";"via3",#N/A,TRUE,"general"}</definedName>
    <definedName name="_h2" localSheetId="26" hidden="1">{"via1",#N/A,TRUE,"general";"via2",#N/A,TRUE,"general";"via3",#N/A,TRUE,"general"}</definedName>
    <definedName name="_h2" localSheetId="24" hidden="1">{"via1",#N/A,TRUE,"general";"via2",#N/A,TRUE,"general";"via3",#N/A,TRUE,"general"}</definedName>
    <definedName name="_h2" localSheetId="10" hidden="1">{"via1",#N/A,TRUE,"general";"via2",#N/A,TRUE,"general";"via3",#N/A,TRUE,"general"}</definedName>
    <definedName name="_h2" localSheetId="4" hidden="1">{"via1",#N/A,TRUE,"general";"via2",#N/A,TRUE,"general";"via3",#N/A,TRUE,"general"}</definedName>
    <definedName name="_h2" localSheetId="38" hidden="1">{"via1",#N/A,TRUE,"general";"via2",#N/A,TRUE,"general";"via3",#N/A,TRUE,"general"}</definedName>
    <definedName name="_h2" localSheetId="37" hidden="1">{"via1",#N/A,TRUE,"general";"via2",#N/A,TRUE,"general";"via3",#N/A,TRUE,"general"}</definedName>
    <definedName name="_h2" localSheetId="23" hidden="1">{"via1",#N/A,TRUE,"general";"via2",#N/A,TRUE,"general";"via3",#N/A,TRUE,"general"}</definedName>
    <definedName name="_h2" localSheetId="16" hidden="1">{"via1",#N/A,TRUE,"general";"via2",#N/A,TRUE,"general";"via3",#N/A,TRUE,"general"}</definedName>
    <definedName name="_h2" localSheetId="27" hidden="1">{"via1",#N/A,TRUE,"general";"via2",#N/A,TRUE,"general";"via3",#N/A,TRUE,"general"}</definedName>
    <definedName name="_h2" localSheetId="18" hidden="1">{"via1",#N/A,TRUE,"general";"via2",#N/A,TRUE,"general";"via3",#N/A,TRUE,"general"}</definedName>
    <definedName name="_h2" localSheetId="17" hidden="1">{"via1",#N/A,TRUE,"general";"via2",#N/A,TRUE,"general";"via3",#N/A,TRUE,"general"}</definedName>
    <definedName name="_h2" localSheetId="25" hidden="1">{"via1",#N/A,TRUE,"general";"via2",#N/A,TRUE,"general";"via3",#N/A,TRUE,"general"}</definedName>
    <definedName name="_h2" localSheetId="49" hidden="1">{"via1",#N/A,TRUE,"general";"via2",#N/A,TRUE,"general";"via3",#N/A,TRUE,"general"}</definedName>
    <definedName name="_h2" localSheetId="34"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1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31" hidden="1">{"via1",#N/A,TRUE,"general";"via2",#N/A,TRUE,"general";"via3",#N/A,TRUE,"general"}</definedName>
    <definedName name="_h2" localSheetId="30" hidden="1">{"via1",#N/A,TRUE,"general";"via2",#N/A,TRUE,"general";"via3",#N/A,TRUE,"general"}</definedName>
    <definedName name="_h2" localSheetId="15" hidden="1">{"via1",#N/A,TRUE,"general";"via2",#N/A,TRUE,"general";"via3",#N/A,TRUE,"general"}</definedName>
    <definedName name="_h2" hidden="1">{"via1",#N/A,TRUE,"general";"via2",#N/A,TRUE,"general";"via3",#N/A,TRUE,"general"}</definedName>
    <definedName name="_h3" localSheetId="32" hidden="1">{"via1",#N/A,TRUE,"general";"via2",#N/A,TRUE,"general";"via3",#N/A,TRUE,"general"}</definedName>
    <definedName name="_h3" localSheetId="3" hidden="1">{"via1",#N/A,TRUE,"general";"via2",#N/A,TRUE,"general";"via3",#N/A,TRUE,"general"}</definedName>
    <definedName name="_h3" localSheetId="26" hidden="1">{"via1",#N/A,TRUE,"general";"via2",#N/A,TRUE,"general";"via3",#N/A,TRUE,"general"}</definedName>
    <definedName name="_h3" localSheetId="24" hidden="1">{"via1",#N/A,TRUE,"general";"via2",#N/A,TRUE,"general";"via3",#N/A,TRUE,"general"}</definedName>
    <definedName name="_h3" localSheetId="10" hidden="1">{"via1",#N/A,TRUE,"general";"via2",#N/A,TRUE,"general";"via3",#N/A,TRUE,"general"}</definedName>
    <definedName name="_h3" localSheetId="4" hidden="1">{"via1",#N/A,TRUE,"general";"via2",#N/A,TRUE,"general";"via3",#N/A,TRUE,"general"}</definedName>
    <definedName name="_h3" localSheetId="38" hidden="1">{"via1",#N/A,TRUE,"general";"via2",#N/A,TRUE,"general";"via3",#N/A,TRUE,"general"}</definedName>
    <definedName name="_h3" localSheetId="37" hidden="1">{"via1",#N/A,TRUE,"general";"via2",#N/A,TRUE,"general";"via3",#N/A,TRUE,"general"}</definedName>
    <definedName name="_h3" localSheetId="23" hidden="1">{"via1",#N/A,TRUE,"general";"via2",#N/A,TRUE,"general";"via3",#N/A,TRUE,"general"}</definedName>
    <definedName name="_h3" localSheetId="16" hidden="1">{"via1",#N/A,TRUE,"general";"via2",#N/A,TRUE,"general";"via3",#N/A,TRUE,"general"}</definedName>
    <definedName name="_h3" localSheetId="27" hidden="1">{"via1",#N/A,TRUE,"general";"via2",#N/A,TRUE,"general";"via3",#N/A,TRUE,"general"}</definedName>
    <definedName name="_h3" localSheetId="18" hidden="1">{"via1",#N/A,TRUE,"general";"via2",#N/A,TRUE,"general";"via3",#N/A,TRUE,"general"}</definedName>
    <definedName name="_h3" localSheetId="17" hidden="1">{"via1",#N/A,TRUE,"general";"via2",#N/A,TRUE,"general";"via3",#N/A,TRUE,"general"}</definedName>
    <definedName name="_h3" localSheetId="25" hidden="1">{"via1",#N/A,TRUE,"general";"via2",#N/A,TRUE,"general";"via3",#N/A,TRUE,"general"}</definedName>
    <definedName name="_h3" localSheetId="49" hidden="1">{"via1",#N/A,TRUE,"general";"via2",#N/A,TRUE,"general";"via3",#N/A,TRUE,"general"}</definedName>
    <definedName name="_h3" localSheetId="34"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1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31" hidden="1">{"via1",#N/A,TRUE,"general";"via2",#N/A,TRUE,"general";"via3",#N/A,TRUE,"general"}</definedName>
    <definedName name="_h3" localSheetId="30" hidden="1">{"via1",#N/A,TRUE,"general";"via2",#N/A,TRUE,"general";"via3",#N/A,TRUE,"general"}</definedName>
    <definedName name="_h3" localSheetId="15" hidden="1">{"via1",#N/A,TRUE,"general";"via2",#N/A,TRUE,"general";"via3",#N/A,TRUE,"general"}</definedName>
    <definedName name="_h3" hidden="1">{"via1",#N/A,TRUE,"general";"via2",#N/A,TRUE,"general";"via3",#N/A,TRUE,"general"}</definedName>
    <definedName name="_h4" localSheetId="32" hidden="1">{"TAB1",#N/A,TRUE,"GENERAL";"TAB2",#N/A,TRUE,"GENERAL";"TAB3",#N/A,TRUE,"GENERAL";"TAB4",#N/A,TRUE,"GENERAL";"TAB5",#N/A,TRUE,"GENERAL"}</definedName>
    <definedName name="_h4" localSheetId="3" hidden="1">{"TAB1",#N/A,TRUE,"GENERAL";"TAB2",#N/A,TRUE,"GENERAL";"TAB3",#N/A,TRUE,"GENERAL";"TAB4",#N/A,TRUE,"GENERAL";"TAB5",#N/A,TRUE,"GENERAL"}</definedName>
    <definedName name="_h4" localSheetId="26" hidden="1">{"TAB1",#N/A,TRUE,"GENERAL";"TAB2",#N/A,TRUE,"GENERAL";"TAB3",#N/A,TRUE,"GENERAL";"TAB4",#N/A,TRUE,"GENERAL";"TAB5",#N/A,TRUE,"GENERAL"}</definedName>
    <definedName name="_h4" localSheetId="24" hidden="1">{"TAB1",#N/A,TRUE,"GENERAL";"TAB2",#N/A,TRUE,"GENERAL";"TAB3",#N/A,TRUE,"GENERAL";"TAB4",#N/A,TRUE,"GENERAL";"TAB5",#N/A,TRUE,"GENERAL"}</definedName>
    <definedName name="_h4" localSheetId="10" hidden="1">{"TAB1",#N/A,TRUE,"GENERAL";"TAB2",#N/A,TRUE,"GENERAL";"TAB3",#N/A,TRUE,"GENERAL";"TAB4",#N/A,TRUE,"GENERAL";"TAB5",#N/A,TRUE,"GENERAL"}</definedName>
    <definedName name="_h4" localSheetId="4" hidden="1">{"TAB1",#N/A,TRUE,"GENERAL";"TAB2",#N/A,TRUE,"GENERAL";"TAB3",#N/A,TRUE,"GENERAL";"TAB4",#N/A,TRUE,"GENERAL";"TAB5",#N/A,TRUE,"GENERAL"}</definedName>
    <definedName name="_h4" localSheetId="38" hidden="1">{"TAB1",#N/A,TRUE,"GENERAL";"TAB2",#N/A,TRUE,"GENERAL";"TAB3",#N/A,TRUE,"GENERAL";"TAB4",#N/A,TRUE,"GENERAL";"TAB5",#N/A,TRUE,"GENERAL"}</definedName>
    <definedName name="_h4" localSheetId="37" hidden="1">{"TAB1",#N/A,TRUE,"GENERAL";"TAB2",#N/A,TRUE,"GENERAL";"TAB3",#N/A,TRUE,"GENERAL";"TAB4",#N/A,TRUE,"GENERAL";"TAB5",#N/A,TRUE,"GENERAL"}</definedName>
    <definedName name="_h4" localSheetId="23" hidden="1">{"TAB1",#N/A,TRUE,"GENERAL";"TAB2",#N/A,TRUE,"GENERAL";"TAB3",#N/A,TRUE,"GENERAL";"TAB4",#N/A,TRUE,"GENERAL";"TAB5",#N/A,TRUE,"GENERAL"}</definedName>
    <definedName name="_h4" localSheetId="16" hidden="1">{"TAB1",#N/A,TRUE,"GENERAL";"TAB2",#N/A,TRUE,"GENERAL";"TAB3",#N/A,TRUE,"GENERAL";"TAB4",#N/A,TRUE,"GENERAL";"TAB5",#N/A,TRUE,"GENERAL"}</definedName>
    <definedName name="_h4" localSheetId="27" hidden="1">{"TAB1",#N/A,TRUE,"GENERAL";"TAB2",#N/A,TRUE,"GENERAL";"TAB3",#N/A,TRUE,"GENERAL";"TAB4",#N/A,TRUE,"GENERAL";"TAB5",#N/A,TRUE,"GENERAL"}</definedName>
    <definedName name="_h4" localSheetId="18" hidden="1">{"TAB1",#N/A,TRUE,"GENERAL";"TAB2",#N/A,TRUE,"GENERAL";"TAB3",#N/A,TRUE,"GENERAL";"TAB4",#N/A,TRUE,"GENERAL";"TAB5",#N/A,TRUE,"GENERAL"}</definedName>
    <definedName name="_h4" localSheetId="17" hidden="1">{"TAB1",#N/A,TRUE,"GENERAL";"TAB2",#N/A,TRUE,"GENERAL";"TAB3",#N/A,TRUE,"GENERAL";"TAB4",#N/A,TRUE,"GENERAL";"TAB5",#N/A,TRUE,"GENERAL"}</definedName>
    <definedName name="_h4" localSheetId="25" hidden="1">{"TAB1",#N/A,TRUE,"GENERAL";"TAB2",#N/A,TRUE,"GENERAL";"TAB3",#N/A,TRUE,"GENERAL";"TAB4",#N/A,TRUE,"GENERAL";"TAB5",#N/A,TRUE,"GENERAL"}</definedName>
    <definedName name="_h4" localSheetId="49" hidden="1">{"TAB1",#N/A,TRUE,"GENERAL";"TAB2",#N/A,TRUE,"GENERAL";"TAB3",#N/A,TRUE,"GENERAL";"TAB4",#N/A,TRUE,"GENERAL";"TAB5",#N/A,TRUE,"GENERAL"}</definedName>
    <definedName name="_h4" localSheetId="34"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1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31" hidden="1">{"TAB1",#N/A,TRUE,"GENERAL";"TAB2",#N/A,TRUE,"GENERAL";"TAB3",#N/A,TRUE,"GENERAL";"TAB4",#N/A,TRUE,"GENERAL";"TAB5",#N/A,TRUE,"GENERAL"}</definedName>
    <definedName name="_h4" localSheetId="30" hidden="1">{"TAB1",#N/A,TRUE,"GENERAL";"TAB2",#N/A,TRUE,"GENERAL";"TAB3",#N/A,TRUE,"GENERAL";"TAB4",#N/A,TRUE,"GENERAL";"TAB5",#N/A,TRUE,"GENERAL"}</definedName>
    <definedName name="_h4" localSheetId="15" hidden="1">{"TAB1",#N/A,TRUE,"GENERAL";"TAB2",#N/A,TRUE,"GENERAL";"TAB3",#N/A,TRUE,"GENERAL";"TAB4",#N/A,TRUE,"GENERAL";"TAB5",#N/A,TRUE,"GENERAL"}</definedName>
    <definedName name="_h4" hidden="1">{"TAB1",#N/A,TRUE,"GENERAL";"TAB2",#N/A,TRUE,"GENERAL";"TAB3",#N/A,TRUE,"GENERAL";"TAB4",#N/A,TRUE,"GENERAL";"TAB5",#N/A,TRUE,"GENERAL"}</definedName>
    <definedName name="_h5" localSheetId="32" hidden="1">{"TAB1",#N/A,TRUE,"GENERAL";"TAB2",#N/A,TRUE,"GENERAL";"TAB3",#N/A,TRUE,"GENERAL";"TAB4",#N/A,TRUE,"GENERAL";"TAB5",#N/A,TRUE,"GENERAL"}</definedName>
    <definedName name="_h5" localSheetId="3" hidden="1">{"TAB1",#N/A,TRUE,"GENERAL";"TAB2",#N/A,TRUE,"GENERAL";"TAB3",#N/A,TRUE,"GENERAL";"TAB4",#N/A,TRUE,"GENERAL";"TAB5",#N/A,TRUE,"GENERAL"}</definedName>
    <definedName name="_h5" localSheetId="26" hidden="1">{"TAB1",#N/A,TRUE,"GENERAL";"TAB2",#N/A,TRUE,"GENERAL";"TAB3",#N/A,TRUE,"GENERAL";"TAB4",#N/A,TRUE,"GENERAL";"TAB5",#N/A,TRUE,"GENERAL"}</definedName>
    <definedName name="_h5" localSheetId="24" hidden="1">{"TAB1",#N/A,TRUE,"GENERAL";"TAB2",#N/A,TRUE,"GENERAL";"TAB3",#N/A,TRUE,"GENERAL";"TAB4",#N/A,TRUE,"GENERAL";"TAB5",#N/A,TRUE,"GENERAL"}</definedName>
    <definedName name="_h5" localSheetId="10" hidden="1">{"TAB1",#N/A,TRUE,"GENERAL";"TAB2",#N/A,TRUE,"GENERAL";"TAB3",#N/A,TRUE,"GENERAL";"TAB4",#N/A,TRUE,"GENERAL";"TAB5",#N/A,TRUE,"GENERAL"}</definedName>
    <definedName name="_h5" localSheetId="4" hidden="1">{"TAB1",#N/A,TRUE,"GENERAL";"TAB2",#N/A,TRUE,"GENERAL";"TAB3",#N/A,TRUE,"GENERAL";"TAB4",#N/A,TRUE,"GENERAL";"TAB5",#N/A,TRUE,"GENERAL"}</definedName>
    <definedName name="_h5" localSheetId="38" hidden="1">{"TAB1",#N/A,TRUE,"GENERAL";"TAB2",#N/A,TRUE,"GENERAL";"TAB3",#N/A,TRUE,"GENERAL";"TAB4",#N/A,TRUE,"GENERAL";"TAB5",#N/A,TRUE,"GENERAL"}</definedName>
    <definedName name="_h5" localSheetId="37" hidden="1">{"TAB1",#N/A,TRUE,"GENERAL";"TAB2",#N/A,TRUE,"GENERAL";"TAB3",#N/A,TRUE,"GENERAL";"TAB4",#N/A,TRUE,"GENERAL";"TAB5",#N/A,TRUE,"GENERAL"}</definedName>
    <definedName name="_h5" localSheetId="23" hidden="1">{"TAB1",#N/A,TRUE,"GENERAL";"TAB2",#N/A,TRUE,"GENERAL";"TAB3",#N/A,TRUE,"GENERAL";"TAB4",#N/A,TRUE,"GENERAL";"TAB5",#N/A,TRUE,"GENERAL"}</definedName>
    <definedName name="_h5" localSheetId="16" hidden="1">{"TAB1",#N/A,TRUE,"GENERAL";"TAB2",#N/A,TRUE,"GENERAL";"TAB3",#N/A,TRUE,"GENERAL";"TAB4",#N/A,TRUE,"GENERAL";"TAB5",#N/A,TRUE,"GENERAL"}</definedName>
    <definedName name="_h5" localSheetId="27" hidden="1">{"TAB1",#N/A,TRUE,"GENERAL";"TAB2",#N/A,TRUE,"GENERAL";"TAB3",#N/A,TRUE,"GENERAL";"TAB4",#N/A,TRUE,"GENERAL";"TAB5",#N/A,TRUE,"GENERAL"}</definedName>
    <definedName name="_h5" localSheetId="18" hidden="1">{"TAB1",#N/A,TRUE,"GENERAL";"TAB2",#N/A,TRUE,"GENERAL";"TAB3",#N/A,TRUE,"GENERAL";"TAB4",#N/A,TRUE,"GENERAL";"TAB5",#N/A,TRUE,"GENERAL"}</definedName>
    <definedName name="_h5" localSheetId="17" hidden="1">{"TAB1",#N/A,TRUE,"GENERAL";"TAB2",#N/A,TRUE,"GENERAL";"TAB3",#N/A,TRUE,"GENERAL";"TAB4",#N/A,TRUE,"GENERAL";"TAB5",#N/A,TRUE,"GENERAL"}</definedName>
    <definedName name="_h5" localSheetId="25" hidden="1">{"TAB1",#N/A,TRUE,"GENERAL";"TAB2",#N/A,TRUE,"GENERAL";"TAB3",#N/A,TRUE,"GENERAL";"TAB4",#N/A,TRUE,"GENERAL";"TAB5",#N/A,TRUE,"GENERAL"}</definedName>
    <definedName name="_h5" localSheetId="49" hidden="1">{"TAB1",#N/A,TRUE,"GENERAL";"TAB2",#N/A,TRUE,"GENERAL";"TAB3",#N/A,TRUE,"GENERAL";"TAB4",#N/A,TRUE,"GENERAL";"TAB5",#N/A,TRUE,"GENERAL"}</definedName>
    <definedName name="_h5" localSheetId="34"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1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31" hidden="1">{"TAB1",#N/A,TRUE,"GENERAL";"TAB2",#N/A,TRUE,"GENERAL";"TAB3",#N/A,TRUE,"GENERAL";"TAB4",#N/A,TRUE,"GENERAL";"TAB5",#N/A,TRUE,"GENERAL"}</definedName>
    <definedName name="_h5" localSheetId="30" hidden="1">{"TAB1",#N/A,TRUE,"GENERAL";"TAB2",#N/A,TRUE,"GENERAL";"TAB3",#N/A,TRUE,"GENERAL";"TAB4",#N/A,TRUE,"GENERAL";"TAB5",#N/A,TRUE,"GENERAL"}</definedName>
    <definedName name="_h5" localSheetId="15" hidden="1">{"TAB1",#N/A,TRUE,"GENERAL";"TAB2",#N/A,TRUE,"GENERAL";"TAB3",#N/A,TRUE,"GENERAL";"TAB4",#N/A,TRUE,"GENERAL";"TAB5",#N/A,TRUE,"GENERAL"}</definedName>
    <definedName name="_h5" hidden="1">{"TAB1",#N/A,TRUE,"GENERAL";"TAB2",#N/A,TRUE,"GENERAL";"TAB3",#N/A,TRUE,"GENERAL";"TAB4",#N/A,TRUE,"GENERAL";"TAB5",#N/A,TRUE,"GENERAL"}</definedName>
    <definedName name="_h6" localSheetId="32" hidden="1">{"via1",#N/A,TRUE,"general";"via2",#N/A,TRUE,"general";"via3",#N/A,TRUE,"general"}</definedName>
    <definedName name="_h6" localSheetId="3" hidden="1">{"via1",#N/A,TRUE,"general";"via2",#N/A,TRUE,"general";"via3",#N/A,TRUE,"general"}</definedName>
    <definedName name="_h6" localSheetId="26" hidden="1">{"via1",#N/A,TRUE,"general";"via2",#N/A,TRUE,"general";"via3",#N/A,TRUE,"general"}</definedName>
    <definedName name="_h6" localSheetId="24" hidden="1">{"via1",#N/A,TRUE,"general";"via2",#N/A,TRUE,"general";"via3",#N/A,TRUE,"general"}</definedName>
    <definedName name="_h6" localSheetId="10" hidden="1">{"via1",#N/A,TRUE,"general";"via2",#N/A,TRUE,"general";"via3",#N/A,TRUE,"general"}</definedName>
    <definedName name="_h6" localSheetId="4" hidden="1">{"via1",#N/A,TRUE,"general";"via2",#N/A,TRUE,"general";"via3",#N/A,TRUE,"general"}</definedName>
    <definedName name="_h6" localSheetId="38" hidden="1">{"via1",#N/A,TRUE,"general";"via2",#N/A,TRUE,"general";"via3",#N/A,TRUE,"general"}</definedName>
    <definedName name="_h6" localSheetId="37" hidden="1">{"via1",#N/A,TRUE,"general";"via2",#N/A,TRUE,"general";"via3",#N/A,TRUE,"general"}</definedName>
    <definedName name="_h6" localSheetId="23" hidden="1">{"via1",#N/A,TRUE,"general";"via2",#N/A,TRUE,"general";"via3",#N/A,TRUE,"general"}</definedName>
    <definedName name="_h6" localSheetId="16" hidden="1">{"via1",#N/A,TRUE,"general";"via2",#N/A,TRUE,"general";"via3",#N/A,TRUE,"general"}</definedName>
    <definedName name="_h6" localSheetId="27" hidden="1">{"via1",#N/A,TRUE,"general";"via2",#N/A,TRUE,"general";"via3",#N/A,TRUE,"general"}</definedName>
    <definedName name="_h6" localSheetId="18" hidden="1">{"via1",#N/A,TRUE,"general";"via2",#N/A,TRUE,"general";"via3",#N/A,TRUE,"general"}</definedName>
    <definedName name="_h6" localSheetId="17" hidden="1">{"via1",#N/A,TRUE,"general";"via2",#N/A,TRUE,"general";"via3",#N/A,TRUE,"general"}</definedName>
    <definedName name="_h6" localSheetId="25" hidden="1">{"via1",#N/A,TRUE,"general";"via2",#N/A,TRUE,"general";"via3",#N/A,TRUE,"general"}</definedName>
    <definedName name="_h6" localSheetId="49" hidden="1">{"via1",#N/A,TRUE,"general";"via2",#N/A,TRUE,"general";"via3",#N/A,TRUE,"general"}</definedName>
    <definedName name="_h6" localSheetId="34"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1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31" hidden="1">{"via1",#N/A,TRUE,"general";"via2",#N/A,TRUE,"general";"via3",#N/A,TRUE,"general"}</definedName>
    <definedName name="_h6" localSheetId="30" hidden="1">{"via1",#N/A,TRUE,"general";"via2",#N/A,TRUE,"general";"via3",#N/A,TRUE,"general"}</definedName>
    <definedName name="_h6" localSheetId="15" hidden="1">{"via1",#N/A,TRUE,"general";"via2",#N/A,TRUE,"general";"via3",#N/A,TRUE,"general"}</definedName>
    <definedName name="_h6" hidden="1">{"via1",#N/A,TRUE,"general";"via2",#N/A,TRUE,"general";"via3",#N/A,TRUE,"general"}</definedName>
    <definedName name="_h7" localSheetId="32" hidden="1">{"TAB1",#N/A,TRUE,"GENERAL";"TAB2",#N/A,TRUE,"GENERAL";"TAB3",#N/A,TRUE,"GENERAL";"TAB4",#N/A,TRUE,"GENERAL";"TAB5",#N/A,TRUE,"GENERAL"}</definedName>
    <definedName name="_h7" localSheetId="3" hidden="1">{"TAB1",#N/A,TRUE,"GENERAL";"TAB2",#N/A,TRUE,"GENERAL";"TAB3",#N/A,TRUE,"GENERAL";"TAB4",#N/A,TRUE,"GENERAL";"TAB5",#N/A,TRUE,"GENERAL"}</definedName>
    <definedName name="_h7" localSheetId="26" hidden="1">{"TAB1",#N/A,TRUE,"GENERAL";"TAB2",#N/A,TRUE,"GENERAL";"TAB3",#N/A,TRUE,"GENERAL";"TAB4",#N/A,TRUE,"GENERAL";"TAB5",#N/A,TRUE,"GENERAL"}</definedName>
    <definedName name="_h7" localSheetId="24" hidden="1">{"TAB1",#N/A,TRUE,"GENERAL";"TAB2",#N/A,TRUE,"GENERAL";"TAB3",#N/A,TRUE,"GENERAL";"TAB4",#N/A,TRUE,"GENERAL";"TAB5",#N/A,TRUE,"GENERAL"}</definedName>
    <definedName name="_h7" localSheetId="10" hidden="1">{"TAB1",#N/A,TRUE,"GENERAL";"TAB2",#N/A,TRUE,"GENERAL";"TAB3",#N/A,TRUE,"GENERAL";"TAB4",#N/A,TRUE,"GENERAL";"TAB5",#N/A,TRUE,"GENERAL"}</definedName>
    <definedName name="_h7" localSheetId="4" hidden="1">{"TAB1",#N/A,TRUE,"GENERAL";"TAB2",#N/A,TRUE,"GENERAL";"TAB3",#N/A,TRUE,"GENERAL";"TAB4",#N/A,TRUE,"GENERAL";"TAB5",#N/A,TRUE,"GENERAL"}</definedName>
    <definedName name="_h7" localSheetId="38" hidden="1">{"TAB1",#N/A,TRUE,"GENERAL";"TAB2",#N/A,TRUE,"GENERAL";"TAB3",#N/A,TRUE,"GENERAL";"TAB4",#N/A,TRUE,"GENERAL";"TAB5",#N/A,TRUE,"GENERAL"}</definedName>
    <definedName name="_h7" localSheetId="37" hidden="1">{"TAB1",#N/A,TRUE,"GENERAL";"TAB2",#N/A,TRUE,"GENERAL";"TAB3",#N/A,TRUE,"GENERAL";"TAB4",#N/A,TRUE,"GENERAL";"TAB5",#N/A,TRUE,"GENERAL"}</definedName>
    <definedName name="_h7" localSheetId="23" hidden="1">{"TAB1",#N/A,TRUE,"GENERAL";"TAB2",#N/A,TRUE,"GENERAL";"TAB3",#N/A,TRUE,"GENERAL";"TAB4",#N/A,TRUE,"GENERAL";"TAB5",#N/A,TRUE,"GENERAL"}</definedName>
    <definedName name="_h7" localSheetId="16" hidden="1">{"TAB1",#N/A,TRUE,"GENERAL";"TAB2",#N/A,TRUE,"GENERAL";"TAB3",#N/A,TRUE,"GENERAL";"TAB4",#N/A,TRUE,"GENERAL";"TAB5",#N/A,TRUE,"GENERAL"}</definedName>
    <definedName name="_h7" localSheetId="27" hidden="1">{"TAB1",#N/A,TRUE,"GENERAL";"TAB2",#N/A,TRUE,"GENERAL";"TAB3",#N/A,TRUE,"GENERAL";"TAB4",#N/A,TRUE,"GENERAL";"TAB5",#N/A,TRUE,"GENERAL"}</definedName>
    <definedName name="_h7" localSheetId="18" hidden="1">{"TAB1",#N/A,TRUE,"GENERAL";"TAB2",#N/A,TRUE,"GENERAL";"TAB3",#N/A,TRUE,"GENERAL";"TAB4",#N/A,TRUE,"GENERAL";"TAB5",#N/A,TRUE,"GENERAL"}</definedName>
    <definedName name="_h7" localSheetId="17" hidden="1">{"TAB1",#N/A,TRUE,"GENERAL";"TAB2",#N/A,TRUE,"GENERAL";"TAB3",#N/A,TRUE,"GENERAL";"TAB4",#N/A,TRUE,"GENERAL";"TAB5",#N/A,TRUE,"GENERAL"}</definedName>
    <definedName name="_h7" localSheetId="25" hidden="1">{"TAB1",#N/A,TRUE,"GENERAL";"TAB2",#N/A,TRUE,"GENERAL";"TAB3",#N/A,TRUE,"GENERAL";"TAB4",#N/A,TRUE,"GENERAL";"TAB5",#N/A,TRUE,"GENERAL"}</definedName>
    <definedName name="_h7" localSheetId="49" hidden="1">{"TAB1",#N/A,TRUE,"GENERAL";"TAB2",#N/A,TRUE,"GENERAL";"TAB3",#N/A,TRUE,"GENERAL";"TAB4",#N/A,TRUE,"GENERAL";"TAB5",#N/A,TRUE,"GENERAL"}</definedName>
    <definedName name="_h7" localSheetId="34"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1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31" hidden="1">{"TAB1",#N/A,TRUE,"GENERAL";"TAB2",#N/A,TRUE,"GENERAL";"TAB3",#N/A,TRUE,"GENERAL";"TAB4",#N/A,TRUE,"GENERAL";"TAB5",#N/A,TRUE,"GENERAL"}</definedName>
    <definedName name="_h7" localSheetId="30" hidden="1">{"TAB1",#N/A,TRUE,"GENERAL";"TAB2",#N/A,TRUE,"GENERAL";"TAB3",#N/A,TRUE,"GENERAL";"TAB4",#N/A,TRUE,"GENERAL";"TAB5",#N/A,TRUE,"GENERAL"}</definedName>
    <definedName name="_h7" localSheetId="15" hidden="1">{"TAB1",#N/A,TRUE,"GENERAL";"TAB2",#N/A,TRUE,"GENERAL";"TAB3",#N/A,TRUE,"GENERAL";"TAB4",#N/A,TRUE,"GENERAL";"TAB5",#N/A,TRUE,"GENERAL"}</definedName>
    <definedName name="_h7" hidden="1">{"TAB1",#N/A,TRUE,"GENERAL";"TAB2",#N/A,TRUE,"GENERAL";"TAB3",#N/A,TRUE,"GENERAL";"TAB4",#N/A,TRUE,"GENERAL";"TAB5",#N/A,TRUE,"GENERAL"}</definedName>
    <definedName name="_h8" localSheetId="32" hidden="1">{"via1",#N/A,TRUE,"general";"via2",#N/A,TRUE,"general";"via3",#N/A,TRUE,"general"}</definedName>
    <definedName name="_h8" localSheetId="3" hidden="1">{"via1",#N/A,TRUE,"general";"via2",#N/A,TRUE,"general";"via3",#N/A,TRUE,"general"}</definedName>
    <definedName name="_h8" localSheetId="26" hidden="1">{"via1",#N/A,TRUE,"general";"via2",#N/A,TRUE,"general";"via3",#N/A,TRUE,"general"}</definedName>
    <definedName name="_h8" localSheetId="24" hidden="1">{"via1",#N/A,TRUE,"general";"via2",#N/A,TRUE,"general";"via3",#N/A,TRUE,"general"}</definedName>
    <definedName name="_h8" localSheetId="10" hidden="1">{"via1",#N/A,TRUE,"general";"via2",#N/A,TRUE,"general";"via3",#N/A,TRUE,"general"}</definedName>
    <definedName name="_h8" localSheetId="4" hidden="1">{"via1",#N/A,TRUE,"general";"via2",#N/A,TRUE,"general";"via3",#N/A,TRUE,"general"}</definedName>
    <definedName name="_h8" localSheetId="38" hidden="1">{"via1",#N/A,TRUE,"general";"via2",#N/A,TRUE,"general";"via3",#N/A,TRUE,"general"}</definedName>
    <definedName name="_h8" localSheetId="37" hidden="1">{"via1",#N/A,TRUE,"general";"via2",#N/A,TRUE,"general";"via3",#N/A,TRUE,"general"}</definedName>
    <definedName name="_h8" localSheetId="23" hidden="1">{"via1",#N/A,TRUE,"general";"via2",#N/A,TRUE,"general";"via3",#N/A,TRUE,"general"}</definedName>
    <definedName name="_h8" localSheetId="16" hidden="1">{"via1",#N/A,TRUE,"general";"via2",#N/A,TRUE,"general";"via3",#N/A,TRUE,"general"}</definedName>
    <definedName name="_h8" localSheetId="27" hidden="1">{"via1",#N/A,TRUE,"general";"via2",#N/A,TRUE,"general";"via3",#N/A,TRUE,"general"}</definedName>
    <definedName name="_h8" localSheetId="18" hidden="1">{"via1",#N/A,TRUE,"general";"via2",#N/A,TRUE,"general";"via3",#N/A,TRUE,"general"}</definedName>
    <definedName name="_h8" localSheetId="17" hidden="1">{"via1",#N/A,TRUE,"general";"via2",#N/A,TRUE,"general";"via3",#N/A,TRUE,"general"}</definedName>
    <definedName name="_h8" localSheetId="25" hidden="1">{"via1",#N/A,TRUE,"general";"via2",#N/A,TRUE,"general";"via3",#N/A,TRUE,"general"}</definedName>
    <definedName name="_h8" localSheetId="49" hidden="1">{"via1",#N/A,TRUE,"general";"via2",#N/A,TRUE,"general";"via3",#N/A,TRUE,"general"}</definedName>
    <definedName name="_h8" localSheetId="34"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1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31" hidden="1">{"via1",#N/A,TRUE,"general";"via2",#N/A,TRUE,"general";"via3",#N/A,TRUE,"general"}</definedName>
    <definedName name="_h8" localSheetId="30" hidden="1">{"via1",#N/A,TRUE,"general";"via2",#N/A,TRUE,"general";"via3",#N/A,TRUE,"general"}</definedName>
    <definedName name="_h8" localSheetId="15" hidden="1">{"via1",#N/A,TRUE,"general";"via2",#N/A,TRUE,"general";"via3",#N/A,TRUE,"general"}</definedName>
    <definedName name="_h8" hidden="1">{"via1",#N/A,TRUE,"general";"via2",#N/A,TRUE,"general";"via3",#N/A,TRUE,"general"}</definedName>
    <definedName name="_hfh7" localSheetId="32" hidden="1">{"via1",#N/A,TRUE,"general";"via2",#N/A,TRUE,"general";"via3",#N/A,TRUE,"general"}</definedName>
    <definedName name="_hfh7" localSheetId="3" hidden="1">{"via1",#N/A,TRUE,"general";"via2",#N/A,TRUE,"general";"via3",#N/A,TRUE,"general"}</definedName>
    <definedName name="_hfh7" localSheetId="26" hidden="1">{"via1",#N/A,TRUE,"general";"via2",#N/A,TRUE,"general";"via3",#N/A,TRUE,"general"}</definedName>
    <definedName name="_hfh7" localSheetId="24" hidden="1">{"via1",#N/A,TRUE,"general";"via2",#N/A,TRUE,"general";"via3",#N/A,TRUE,"general"}</definedName>
    <definedName name="_hfh7" localSheetId="10" hidden="1">{"via1",#N/A,TRUE,"general";"via2",#N/A,TRUE,"general";"via3",#N/A,TRUE,"general"}</definedName>
    <definedName name="_hfh7" localSheetId="4" hidden="1">{"via1",#N/A,TRUE,"general";"via2",#N/A,TRUE,"general";"via3",#N/A,TRUE,"general"}</definedName>
    <definedName name="_hfh7" localSheetId="38" hidden="1">{"via1",#N/A,TRUE,"general";"via2",#N/A,TRUE,"general";"via3",#N/A,TRUE,"general"}</definedName>
    <definedName name="_hfh7" localSheetId="37" hidden="1">{"via1",#N/A,TRUE,"general";"via2",#N/A,TRUE,"general";"via3",#N/A,TRUE,"general"}</definedName>
    <definedName name="_hfh7" localSheetId="23" hidden="1">{"via1",#N/A,TRUE,"general";"via2",#N/A,TRUE,"general";"via3",#N/A,TRUE,"general"}</definedName>
    <definedName name="_hfh7" localSheetId="16" hidden="1">{"via1",#N/A,TRUE,"general";"via2",#N/A,TRUE,"general";"via3",#N/A,TRUE,"general"}</definedName>
    <definedName name="_hfh7" localSheetId="27" hidden="1">{"via1",#N/A,TRUE,"general";"via2",#N/A,TRUE,"general";"via3",#N/A,TRUE,"general"}</definedName>
    <definedName name="_hfh7" localSheetId="18" hidden="1">{"via1",#N/A,TRUE,"general";"via2",#N/A,TRUE,"general";"via3",#N/A,TRUE,"general"}</definedName>
    <definedName name="_hfh7" localSheetId="17" hidden="1">{"via1",#N/A,TRUE,"general";"via2",#N/A,TRUE,"general";"via3",#N/A,TRUE,"general"}</definedName>
    <definedName name="_hfh7" localSheetId="25" hidden="1">{"via1",#N/A,TRUE,"general";"via2",#N/A,TRUE,"general";"via3",#N/A,TRUE,"general"}</definedName>
    <definedName name="_hfh7" localSheetId="49" hidden="1">{"via1",#N/A,TRUE,"general";"via2",#N/A,TRUE,"general";"via3",#N/A,TRUE,"general"}</definedName>
    <definedName name="_hfh7" localSheetId="34"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1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31" hidden="1">{"via1",#N/A,TRUE,"general";"via2",#N/A,TRUE,"general";"via3",#N/A,TRUE,"general"}</definedName>
    <definedName name="_hfh7" localSheetId="30" hidden="1">{"via1",#N/A,TRUE,"general";"via2",#N/A,TRUE,"general";"via3",#N/A,TRUE,"general"}</definedName>
    <definedName name="_hfh7" localSheetId="15" hidden="1">{"via1",#N/A,TRUE,"general";"via2",#N/A,TRUE,"general";"via3",#N/A,TRUE,"general"}</definedName>
    <definedName name="_hfh7" hidden="1">{"via1",#N/A,TRUE,"general";"via2",#N/A,TRUE,"general";"via3",#N/A,TRUE,"general"}</definedName>
    <definedName name="_i4" localSheetId="32" hidden="1">{"via1",#N/A,TRUE,"general";"via2",#N/A,TRUE,"general";"via3",#N/A,TRUE,"general"}</definedName>
    <definedName name="_i4" localSheetId="3" hidden="1">{"via1",#N/A,TRUE,"general";"via2",#N/A,TRUE,"general";"via3",#N/A,TRUE,"general"}</definedName>
    <definedName name="_i4" localSheetId="26" hidden="1">{"via1",#N/A,TRUE,"general";"via2",#N/A,TRUE,"general";"via3",#N/A,TRUE,"general"}</definedName>
    <definedName name="_i4" localSheetId="24" hidden="1">{"via1",#N/A,TRUE,"general";"via2",#N/A,TRUE,"general";"via3",#N/A,TRUE,"general"}</definedName>
    <definedName name="_i4" localSheetId="10" hidden="1">{"via1",#N/A,TRUE,"general";"via2",#N/A,TRUE,"general";"via3",#N/A,TRUE,"general"}</definedName>
    <definedName name="_i4" localSheetId="4" hidden="1">{"via1",#N/A,TRUE,"general";"via2",#N/A,TRUE,"general";"via3",#N/A,TRUE,"general"}</definedName>
    <definedName name="_i4" localSheetId="38" hidden="1">{"via1",#N/A,TRUE,"general";"via2",#N/A,TRUE,"general";"via3",#N/A,TRUE,"general"}</definedName>
    <definedName name="_i4" localSheetId="37" hidden="1">{"via1",#N/A,TRUE,"general";"via2",#N/A,TRUE,"general";"via3",#N/A,TRUE,"general"}</definedName>
    <definedName name="_i4" localSheetId="23" hidden="1">{"via1",#N/A,TRUE,"general";"via2",#N/A,TRUE,"general";"via3",#N/A,TRUE,"general"}</definedName>
    <definedName name="_i4" localSheetId="16" hidden="1">{"via1",#N/A,TRUE,"general";"via2",#N/A,TRUE,"general";"via3",#N/A,TRUE,"general"}</definedName>
    <definedName name="_i4" localSheetId="27" hidden="1">{"via1",#N/A,TRUE,"general";"via2",#N/A,TRUE,"general";"via3",#N/A,TRUE,"general"}</definedName>
    <definedName name="_i4" localSheetId="18" hidden="1">{"via1",#N/A,TRUE,"general";"via2",#N/A,TRUE,"general";"via3",#N/A,TRUE,"general"}</definedName>
    <definedName name="_i4" localSheetId="17" hidden="1">{"via1",#N/A,TRUE,"general";"via2",#N/A,TRUE,"general";"via3",#N/A,TRUE,"general"}</definedName>
    <definedName name="_i4" localSheetId="25" hidden="1">{"via1",#N/A,TRUE,"general";"via2",#N/A,TRUE,"general";"via3",#N/A,TRUE,"general"}</definedName>
    <definedName name="_i4" localSheetId="49" hidden="1">{"via1",#N/A,TRUE,"general";"via2",#N/A,TRUE,"general";"via3",#N/A,TRUE,"general"}</definedName>
    <definedName name="_i4" localSheetId="34"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1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31" hidden="1">{"via1",#N/A,TRUE,"general";"via2",#N/A,TRUE,"general";"via3",#N/A,TRUE,"general"}</definedName>
    <definedName name="_i4" localSheetId="30" hidden="1">{"via1",#N/A,TRUE,"general";"via2",#N/A,TRUE,"general";"via3",#N/A,TRUE,"general"}</definedName>
    <definedName name="_i4" localSheetId="15" hidden="1">{"via1",#N/A,TRUE,"general";"via2",#N/A,TRUE,"general";"via3",#N/A,TRUE,"general"}</definedName>
    <definedName name="_i4" hidden="1">{"via1",#N/A,TRUE,"general";"via2",#N/A,TRUE,"general";"via3",#N/A,TRUE,"general"}</definedName>
    <definedName name="_i5" localSheetId="32" hidden="1">{"TAB1",#N/A,TRUE,"GENERAL";"TAB2",#N/A,TRUE,"GENERAL";"TAB3",#N/A,TRUE,"GENERAL";"TAB4",#N/A,TRUE,"GENERAL";"TAB5",#N/A,TRUE,"GENERAL"}</definedName>
    <definedName name="_i5" localSheetId="3" hidden="1">{"TAB1",#N/A,TRUE,"GENERAL";"TAB2",#N/A,TRUE,"GENERAL";"TAB3",#N/A,TRUE,"GENERAL";"TAB4",#N/A,TRUE,"GENERAL";"TAB5",#N/A,TRUE,"GENERAL"}</definedName>
    <definedName name="_i5" localSheetId="26" hidden="1">{"TAB1",#N/A,TRUE,"GENERAL";"TAB2",#N/A,TRUE,"GENERAL";"TAB3",#N/A,TRUE,"GENERAL";"TAB4",#N/A,TRUE,"GENERAL";"TAB5",#N/A,TRUE,"GENERAL"}</definedName>
    <definedName name="_i5" localSheetId="24" hidden="1">{"TAB1",#N/A,TRUE,"GENERAL";"TAB2",#N/A,TRUE,"GENERAL";"TAB3",#N/A,TRUE,"GENERAL";"TAB4",#N/A,TRUE,"GENERAL";"TAB5",#N/A,TRUE,"GENERAL"}</definedName>
    <definedName name="_i5" localSheetId="10" hidden="1">{"TAB1",#N/A,TRUE,"GENERAL";"TAB2",#N/A,TRUE,"GENERAL";"TAB3",#N/A,TRUE,"GENERAL";"TAB4",#N/A,TRUE,"GENERAL";"TAB5",#N/A,TRUE,"GENERAL"}</definedName>
    <definedName name="_i5" localSheetId="4" hidden="1">{"TAB1",#N/A,TRUE,"GENERAL";"TAB2",#N/A,TRUE,"GENERAL";"TAB3",#N/A,TRUE,"GENERAL";"TAB4",#N/A,TRUE,"GENERAL";"TAB5",#N/A,TRUE,"GENERAL"}</definedName>
    <definedName name="_i5" localSheetId="38" hidden="1">{"TAB1",#N/A,TRUE,"GENERAL";"TAB2",#N/A,TRUE,"GENERAL";"TAB3",#N/A,TRUE,"GENERAL";"TAB4",#N/A,TRUE,"GENERAL";"TAB5",#N/A,TRUE,"GENERAL"}</definedName>
    <definedName name="_i5" localSheetId="37" hidden="1">{"TAB1",#N/A,TRUE,"GENERAL";"TAB2",#N/A,TRUE,"GENERAL";"TAB3",#N/A,TRUE,"GENERAL";"TAB4",#N/A,TRUE,"GENERAL";"TAB5",#N/A,TRUE,"GENERAL"}</definedName>
    <definedName name="_i5" localSheetId="23" hidden="1">{"TAB1",#N/A,TRUE,"GENERAL";"TAB2",#N/A,TRUE,"GENERAL";"TAB3",#N/A,TRUE,"GENERAL";"TAB4",#N/A,TRUE,"GENERAL";"TAB5",#N/A,TRUE,"GENERAL"}</definedName>
    <definedName name="_i5" localSheetId="16" hidden="1">{"TAB1",#N/A,TRUE,"GENERAL";"TAB2",#N/A,TRUE,"GENERAL";"TAB3",#N/A,TRUE,"GENERAL";"TAB4",#N/A,TRUE,"GENERAL";"TAB5",#N/A,TRUE,"GENERAL"}</definedName>
    <definedName name="_i5" localSheetId="27" hidden="1">{"TAB1",#N/A,TRUE,"GENERAL";"TAB2",#N/A,TRUE,"GENERAL";"TAB3",#N/A,TRUE,"GENERAL";"TAB4",#N/A,TRUE,"GENERAL";"TAB5",#N/A,TRUE,"GENERAL"}</definedName>
    <definedName name="_i5" localSheetId="18" hidden="1">{"TAB1",#N/A,TRUE,"GENERAL";"TAB2",#N/A,TRUE,"GENERAL";"TAB3",#N/A,TRUE,"GENERAL";"TAB4",#N/A,TRUE,"GENERAL";"TAB5",#N/A,TRUE,"GENERAL"}</definedName>
    <definedName name="_i5" localSheetId="17" hidden="1">{"TAB1",#N/A,TRUE,"GENERAL";"TAB2",#N/A,TRUE,"GENERAL";"TAB3",#N/A,TRUE,"GENERAL";"TAB4",#N/A,TRUE,"GENERAL";"TAB5",#N/A,TRUE,"GENERAL"}</definedName>
    <definedName name="_i5" localSheetId="25" hidden="1">{"TAB1",#N/A,TRUE,"GENERAL";"TAB2",#N/A,TRUE,"GENERAL";"TAB3",#N/A,TRUE,"GENERAL";"TAB4",#N/A,TRUE,"GENERAL";"TAB5",#N/A,TRUE,"GENERAL"}</definedName>
    <definedName name="_i5" localSheetId="49" hidden="1">{"TAB1",#N/A,TRUE,"GENERAL";"TAB2",#N/A,TRUE,"GENERAL";"TAB3",#N/A,TRUE,"GENERAL";"TAB4",#N/A,TRUE,"GENERAL";"TAB5",#N/A,TRUE,"GENERAL"}</definedName>
    <definedName name="_i5" localSheetId="34"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1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31" hidden="1">{"TAB1",#N/A,TRUE,"GENERAL";"TAB2",#N/A,TRUE,"GENERAL";"TAB3",#N/A,TRUE,"GENERAL";"TAB4",#N/A,TRUE,"GENERAL";"TAB5",#N/A,TRUE,"GENERAL"}</definedName>
    <definedName name="_i5" localSheetId="30" hidden="1">{"TAB1",#N/A,TRUE,"GENERAL";"TAB2",#N/A,TRUE,"GENERAL";"TAB3",#N/A,TRUE,"GENERAL";"TAB4",#N/A,TRUE,"GENERAL";"TAB5",#N/A,TRUE,"GENERAL"}</definedName>
    <definedName name="_i5" localSheetId="15" hidden="1">{"TAB1",#N/A,TRUE,"GENERAL";"TAB2",#N/A,TRUE,"GENERAL";"TAB3",#N/A,TRUE,"GENERAL";"TAB4",#N/A,TRUE,"GENERAL";"TAB5",#N/A,TRUE,"GENERAL"}</definedName>
    <definedName name="_i5" hidden="1">{"TAB1",#N/A,TRUE,"GENERAL";"TAB2",#N/A,TRUE,"GENERAL";"TAB3",#N/A,TRUE,"GENERAL";"TAB4",#N/A,TRUE,"GENERAL";"TAB5",#N/A,TRUE,"GENERAL"}</definedName>
    <definedName name="_i6" localSheetId="32" hidden="1">{"TAB1",#N/A,TRUE,"GENERAL";"TAB2",#N/A,TRUE,"GENERAL";"TAB3",#N/A,TRUE,"GENERAL";"TAB4",#N/A,TRUE,"GENERAL";"TAB5",#N/A,TRUE,"GENERAL"}</definedName>
    <definedName name="_i6" localSheetId="3" hidden="1">{"TAB1",#N/A,TRUE,"GENERAL";"TAB2",#N/A,TRUE,"GENERAL";"TAB3",#N/A,TRUE,"GENERAL";"TAB4",#N/A,TRUE,"GENERAL";"TAB5",#N/A,TRUE,"GENERAL"}</definedName>
    <definedName name="_i6" localSheetId="26" hidden="1">{"TAB1",#N/A,TRUE,"GENERAL";"TAB2",#N/A,TRUE,"GENERAL";"TAB3",#N/A,TRUE,"GENERAL";"TAB4",#N/A,TRUE,"GENERAL";"TAB5",#N/A,TRUE,"GENERAL"}</definedName>
    <definedName name="_i6" localSheetId="24" hidden="1">{"TAB1",#N/A,TRUE,"GENERAL";"TAB2",#N/A,TRUE,"GENERAL";"TAB3",#N/A,TRUE,"GENERAL";"TAB4",#N/A,TRUE,"GENERAL";"TAB5",#N/A,TRUE,"GENERAL"}</definedName>
    <definedName name="_i6" localSheetId="10" hidden="1">{"TAB1",#N/A,TRUE,"GENERAL";"TAB2",#N/A,TRUE,"GENERAL";"TAB3",#N/A,TRUE,"GENERAL";"TAB4",#N/A,TRUE,"GENERAL";"TAB5",#N/A,TRUE,"GENERAL"}</definedName>
    <definedName name="_i6" localSheetId="4" hidden="1">{"TAB1",#N/A,TRUE,"GENERAL";"TAB2",#N/A,TRUE,"GENERAL";"TAB3",#N/A,TRUE,"GENERAL";"TAB4",#N/A,TRUE,"GENERAL";"TAB5",#N/A,TRUE,"GENERAL"}</definedName>
    <definedName name="_i6" localSheetId="38" hidden="1">{"TAB1",#N/A,TRUE,"GENERAL";"TAB2",#N/A,TRUE,"GENERAL";"TAB3",#N/A,TRUE,"GENERAL";"TAB4",#N/A,TRUE,"GENERAL";"TAB5",#N/A,TRUE,"GENERAL"}</definedName>
    <definedName name="_i6" localSheetId="37" hidden="1">{"TAB1",#N/A,TRUE,"GENERAL";"TAB2",#N/A,TRUE,"GENERAL";"TAB3",#N/A,TRUE,"GENERAL";"TAB4",#N/A,TRUE,"GENERAL";"TAB5",#N/A,TRUE,"GENERAL"}</definedName>
    <definedName name="_i6" localSheetId="23" hidden="1">{"TAB1",#N/A,TRUE,"GENERAL";"TAB2",#N/A,TRUE,"GENERAL";"TAB3",#N/A,TRUE,"GENERAL";"TAB4",#N/A,TRUE,"GENERAL";"TAB5",#N/A,TRUE,"GENERAL"}</definedName>
    <definedName name="_i6" localSheetId="16" hidden="1">{"TAB1",#N/A,TRUE,"GENERAL";"TAB2",#N/A,TRUE,"GENERAL";"TAB3",#N/A,TRUE,"GENERAL";"TAB4",#N/A,TRUE,"GENERAL";"TAB5",#N/A,TRUE,"GENERAL"}</definedName>
    <definedName name="_i6" localSheetId="27" hidden="1">{"TAB1",#N/A,TRUE,"GENERAL";"TAB2",#N/A,TRUE,"GENERAL";"TAB3",#N/A,TRUE,"GENERAL";"TAB4",#N/A,TRUE,"GENERAL";"TAB5",#N/A,TRUE,"GENERAL"}</definedName>
    <definedName name="_i6" localSheetId="18" hidden="1">{"TAB1",#N/A,TRUE,"GENERAL";"TAB2",#N/A,TRUE,"GENERAL";"TAB3",#N/A,TRUE,"GENERAL";"TAB4",#N/A,TRUE,"GENERAL";"TAB5",#N/A,TRUE,"GENERAL"}</definedName>
    <definedName name="_i6" localSheetId="17" hidden="1">{"TAB1",#N/A,TRUE,"GENERAL";"TAB2",#N/A,TRUE,"GENERAL";"TAB3",#N/A,TRUE,"GENERAL";"TAB4",#N/A,TRUE,"GENERAL";"TAB5",#N/A,TRUE,"GENERAL"}</definedName>
    <definedName name="_i6" localSheetId="25" hidden="1">{"TAB1",#N/A,TRUE,"GENERAL";"TAB2",#N/A,TRUE,"GENERAL";"TAB3",#N/A,TRUE,"GENERAL";"TAB4",#N/A,TRUE,"GENERAL";"TAB5",#N/A,TRUE,"GENERAL"}</definedName>
    <definedName name="_i6" localSheetId="49" hidden="1">{"TAB1",#N/A,TRUE,"GENERAL";"TAB2",#N/A,TRUE,"GENERAL";"TAB3",#N/A,TRUE,"GENERAL";"TAB4",#N/A,TRUE,"GENERAL";"TAB5",#N/A,TRUE,"GENERAL"}</definedName>
    <definedName name="_i6" localSheetId="34"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1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31" hidden="1">{"TAB1",#N/A,TRUE,"GENERAL";"TAB2",#N/A,TRUE,"GENERAL";"TAB3",#N/A,TRUE,"GENERAL";"TAB4",#N/A,TRUE,"GENERAL";"TAB5",#N/A,TRUE,"GENERAL"}</definedName>
    <definedName name="_i6" localSheetId="30" hidden="1">{"TAB1",#N/A,TRUE,"GENERAL";"TAB2",#N/A,TRUE,"GENERAL";"TAB3",#N/A,TRUE,"GENERAL";"TAB4",#N/A,TRUE,"GENERAL";"TAB5",#N/A,TRUE,"GENERAL"}</definedName>
    <definedName name="_i6" localSheetId="15" hidden="1">{"TAB1",#N/A,TRUE,"GENERAL";"TAB2",#N/A,TRUE,"GENERAL";"TAB3",#N/A,TRUE,"GENERAL";"TAB4",#N/A,TRUE,"GENERAL";"TAB5",#N/A,TRUE,"GENERAL"}</definedName>
    <definedName name="_i6" hidden="1">{"TAB1",#N/A,TRUE,"GENERAL";"TAB2",#N/A,TRUE,"GENERAL";"TAB3",#N/A,TRUE,"GENERAL";"TAB4",#N/A,TRUE,"GENERAL";"TAB5",#N/A,TRUE,"GENERAL"}</definedName>
    <definedName name="_i7" localSheetId="32" hidden="1">{"via1",#N/A,TRUE,"general";"via2",#N/A,TRUE,"general";"via3",#N/A,TRUE,"general"}</definedName>
    <definedName name="_i7" localSheetId="3" hidden="1">{"via1",#N/A,TRUE,"general";"via2",#N/A,TRUE,"general";"via3",#N/A,TRUE,"general"}</definedName>
    <definedName name="_i7" localSheetId="26" hidden="1">{"via1",#N/A,TRUE,"general";"via2",#N/A,TRUE,"general";"via3",#N/A,TRUE,"general"}</definedName>
    <definedName name="_i7" localSheetId="24" hidden="1">{"via1",#N/A,TRUE,"general";"via2",#N/A,TRUE,"general";"via3",#N/A,TRUE,"general"}</definedName>
    <definedName name="_i7" localSheetId="10" hidden="1">{"via1",#N/A,TRUE,"general";"via2",#N/A,TRUE,"general";"via3",#N/A,TRUE,"general"}</definedName>
    <definedName name="_i7" localSheetId="4" hidden="1">{"via1",#N/A,TRUE,"general";"via2",#N/A,TRUE,"general";"via3",#N/A,TRUE,"general"}</definedName>
    <definedName name="_i7" localSheetId="38" hidden="1">{"via1",#N/A,TRUE,"general";"via2",#N/A,TRUE,"general";"via3",#N/A,TRUE,"general"}</definedName>
    <definedName name="_i7" localSheetId="37" hidden="1">{"via1",#N/A,TRUE,"general";"via2",#N/A,TRUE,"general";"via3",#N/A,TRUE,"general"}</definedName>
    <definedName name="_i7" localSheetId="23" hidden="1">{"via1",#N/A,TRUE,"general";"via2",#N/A,TRUE,"general";"via3",#N/A,TRUE,"general"}</definedName>
    <definedName name="_i7" localSheetId="16" hidden="1">{"via1",#N/A,TRUE,"general";"via2",#N/A,TRUE,"general";"via3",#N/A,TRUE,"general"}</definedName>
    <definedName name="_i7" localSheetId="27" hidden="1">{"via1",#N/A,TRUE,"general";"via2",#N/A,TRUE,"general";"via3",#N/A,TRUE,"general"}</definedName>
    <definedName name="_i7" localSheetId="18" hidden="1">{"via1",#N/A,TRUE,"general";"via2",#N/A,TRUE,"general";"via3",#N/A,TRUE,"general"}</definedName>
    <definedName name="_i7" localSheetId="17" hidden="1">{"via1",#N/A,TRUE,"general";"via2",#N/A,TRUE,"general";"via3",#N/A,TRUE,"general"}</definedName>
    <definedName name="_i7" localSheetId="25" hidden="1">{"via1",#N/A,TRUE,"general";"via2",#N/A,TRUE,"general";"via3",#N/A,TRUE,"general"}</definedName>
    <definedName name="_i7" localSheetId="49" hidden="1">{"via1",#N/A,TRUE,"general";"via2",#N/A,TRUE,"general";"via3",#N/A,TRUE,"general"}</definedName>
    <definedName name="_i7" localSheetId="34"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1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31" hidden="1">{"via1",#N/A,TRUE,"general";"via2",#N/A,TRUE,"general";"via3",#N/A,TRUE,"general"}</definedName>
    <definedName name="_i7" localSheetId="30" hidden="1">{"via1",#N/A,TRUE,"general";"via2",#N/A,TRUE,"general";"via3",#N/A,TRUE,"general"}</definedName>
    <definedName name="_i7" localSheetId="15" hidden="1">{"via1",#N/A,TRUE,"general";"via2",#N/A,TRUE,"general";"via3",#N/A,TRUE,"general"}</definedName>
    <definedName name="_i7" hidden="1">{"via1",#N/A,TRUE,"general";"via2",#N/A,TRUE,"general";"via3",#N/A,TRUE,"general"}</definedName>
    <definedName name="_i77" localSheetId="32" hidden="1">{"TAB1",#N/A,TRUE,"GENERAL";"TAB2",#N/A,TRUE,"GENERAL";"TAB3",#N/A,TRUE,"GENERAL";"TAB4",#N/A,TRUE,"GENERAL";"TAB5",#N/A,TRUE,"GENERAL"}</definedName>
    <definedName name="_i77" localSheetId="3" hidden="1">{"TAB1",#N/A,TRUE,"GENERAL";"TAB2",#N/A,TRUE,"GENERAL";"TAB3",#N/A,TRUE,"GENERAL";"TAB4",#N/A,TRUE,"GENERAL";"TAB5",#N/A,TRUE,"GENERAL"}</definedName>
    <definedName name="_i77" localSheetId="26" hidden="1">{"TAB1",#N/A,TRUE,"GENERAL";"TAB2",#N/A,TRUE,"GENERAL";"TAB3",#N/A,TRUE,"GENERAL";"TAB4",#N/A,TRUE,"GENERAL";"TAB5",#N/A,TRUE,"GENERAL"}</definedName>
    <definedName name="_i77" localSheetId="24" hidden="1">{"TAB1",#N/A,TRUE,"GENERAL";"TAB2",#N/A,TRUE,"GENERAL";"TAB3",#N/A,TRUE,"GENERAL";"TAB4",#N/A,TRUE,"GENERAL";"TAB5",#N/A,TRUE,"GENERAL"}</definedName>
    <definedName name="_i77" localSheetId="10" hidden="1">{"TAB1",#N/A,TRUE,"GENERAL";"TAB2",#N/A,TRUE,"GENERAL";"TAB3",#N/A,TRUE,"GENERAL";"TAB4",#N/A,TRUE,"GENERAL";"TAB5",#N/A,TRUE,"GENERAL"}</definedName>
    <definedName name="_i77" localSheetId="4" hidden="1">{"TAB1",#N/A,TRUE,"GENERAL";"TAB2",#N/A,TRUE,"GENERAL";"TAB3",#N/A,TRUE,"GENERAL";"TAB4",#N/A,TRUE,"GENERAL";"TAB5",#N/A,TRUE,"GENERAL"}</definedName>
    <definedName name="_i77" localSheetId="38" hidden="1">{"TAB1",#N/A,TRUE,"GENERAL";"TAB2",#N/A,TRUE,"GENERAL";"TAB3",#N/A,TRUE,"GENERAL";"TAB4",#N/A,TRUE,"GENERAL";"TAB5",#N/A,TRUE,"GENERAL"}</definedName>
    <definedName name="_i77" localSheetId="37" hidden="1">{"TAB1",#N/A,TRUE,"GENERAL";"TAB2",#N/A,TRUE,"GENERAL";"TAB3",#N/A,TRUE,"GENERAL";"TAB4",#N/A,TRUE,"GENERAL";"TAB5",#N/A,TRUE,"GENERAL"}</definedName>
    <definedName name="_i77" localSheetId="23" hidden="1">{"TAB1",#N/A,TRUE,"GENERAL";"TAB2",#N/A,TRUE,"GENERAL";"TAB3",#N/A,TRUE,"GENERAL";"TAB4",#N/A,TRUE,"GENERAL";"TAB5",#N/A,TRUE,"GENERAL"}</definedName>
    <definedName name="_i77" localSheetId="16" hidden="1">{"TAB1",#N/A,TRUE,"GENERAL";"TAB2",#N/A,TRUE,"GENERAL";"TAB3",#N/A,TRUE,"GENERAL";"TAB4",#N/A,TRUE,"GENERAL";"TAB5",#N/A,TRUE,"GENERAL"}</definedName>
    <definedName name="_i77" localSheetId="27" hidden="1">{"TAB1",#N/A,TRUE,"GENERAL";"TAB2",#N/A,TRUE,"GENERAL";"TAB3",#N/A,TRUE,"GENERAL";"TAB4",#N/A,TRUE,"GENERAL";"TAB5",#N/A,TRUE,"GENERAL"}</definedName>
    <definedName name="_i77" localSheetId="18" hidden="1">{"TAB1",#N/A,TRUE,"GENERAL";"TAB2",#N/A,TRUE,"GENERAL";"TAB3",#N/A,TRUE,"GENERAL";"TAB4",#N/A,TRUE,"GENERAL";"TAB5",#N/A,TRUE,"GENERAL"}</definedName>
    <definedName name="_i77" localSheetId="17" hidden="1">{"TAB1",#N/A,TRUE,"GENERAL";"TAB2",#N/A,TRUE,"GENERAL";"TAB3",#N/A,TRUE,"GENERAL";"TAB4",#N/A,TRUE,"GENERAL";"TAB5",#N/A,TRUE,"GENERAL"}</definedName>
    <definedName name="_i77" localSheetId="25" hidden="1">{"TAB1",#N/A,TRUE,"GENERAL";"TAB2",#N/A,TRUE,"GENERAL";"TAB3",#N/A,TRUE,"GENERAL";"TAB4",#N/A,TRUE,"GENERAL";"TAB5",#N/A,TRUE,"GENERAL"}</definedName>
    <definedName name="_i77" localSheetId="49" hidden="1">{"TAB1",#N/A,TRUE,"GENERAL";"TAB2",#N/A,TRUE,"GENERAL";"TAB3",#N/A,TRUE,"GENERAL";"TAB4",#N/A,TRUE,"GENERAL";"TAB5",#N/A,TRUE,"GENERAL"}</definedName>
    <definedName name="_i77" localSheetId="34"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1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31" hidden="1">{"TAB1",#N/A,TRUE,"GENERAL";"TAB2",#N/A,TRUE,"GENERAL";"TAB3",#N/A,TRUE,"GENERAL";"TAB4",#N/A,TRUE,"GENERAL";"TAB5",#N/A,TRUE,"GENERAL"}</definedName>
    <definedName name="_i77" localSheetId="30" hidden="1">{"TAB1",#N/A,TRUE,"GENERAL";"TAB2",#N/A,TRUE,"GENERAL";"TAB3",#N/A,TRUE,"GENERAL";"TAB4",#N/A,TRUE,"GENERAL";"TAB5",#N/A,TRUE,"GENERAL"}</definedName>
    <definedName name="_i77" localSheetId="15" hidden="1">{"TAB1",#N/A,TRUE,"GENERAL";"TAB2",#N/A,TRUE,"GENERAL";"TAB3",#N/A,TRUE,"GENERAL";"TAB4",#N/A,TRUE,"GENERAL";"TAB5",#N/A,TRUE,"GENERAL"}</definedName>
    <definedName name="_i77" hidden="1">{"TAB1",#N/A,TRUE,"GENERAL";"TAB2",#N/A,TRUE,"GENERAL";"TAB3",#N/A,TRUE,"GENERAL";"TAB4",#N/A,TRUE,"GENERAL";"TAB5",#N/A,TRUE,"GENERAL"}</definedName>
    <definedName name="_i8" localSheetId="32" hidden="1">{"via1",#N/A,TRUE,"general";"via2",#N/A,TRUE,"general";"via3",#N/A,TRUE,"general"}</definedName>
    <definedName name="_i8" localSheetId="3" hidden="1">{"via1",#N/A,TRUE,"general";"via2",#N/A,TRUE,"general";"via3",#N/A,TRUE,"general"}</definedName>
    <definedName name="_i8" localSheetId="26" hidden="1">{"via1",#N/A,TRUE,"general";"via2",#N/A,TRUE,"general";"via3",#N/A,TRUE,"general"}</definedName>
    <definedName name="_i8" localSheetId="24" hidden="1">{"via1",#N/A,TRUE,"general";"via2",#N/A,TRUE,"general";"via3",#N/A,TRUE,"general"}</definedName>
    <definedName name="_i8" localSheetId="10" hidden="1">{"via1",#N/A,TRUE,"general";"via2",#N/A,TRUE,"general";"via3",#N/A,TRUE,"general"}</definedName>
    <definedName name="_i8" localSheetId="4" hidden="1">{"via1",#N/A,TRUE,"general";"via2",#N/A,TRUE,"general";"via3",#N/A,TRUE,"general"}</definedName>
    <definedName name="_i8" localSheetId="38" hidden="1">{"via1",#N/A,TRUE,"general";"via2",#N/A,TRUE,"general";"via3",#N/A,TRUE,"general"}</definedName>
    <definedName name="_i8" localSheetId="37" hidden="1">{"via1",#N/A,TRUE,"general";"via2",#N/A,TRUE,"general";"via3",#N/A,TRUE,"general"}</definedName>
    <definedName name="_i8" localSheetId="23" hidden="1">{"via1",#N/A,TRUE,"general";"via2",#N/A,TRUE,"general";"via3",#N/A,TRUE,"general"}</definedName>
    <definedName name="_i8" localSheetId="16" hidden="1">{"via1",#N/A,TRUE,"general";"via2",#N/A,TRUE,"general";"via3",#N/A,TRUE,"general"}</definedName>
    <definedName name="_i8" localSheetId="27" hidden="1">{"via1",#N/A,TRUE,"general";"via2",#N/A,TRUE,"general";"via3",#N/A,TRUE,"general"}</definedName>
    <definedName name="_i8" localSheetId="18" hidden="1">{"via1",#N/A,TRUE,"general";"via2",#N/A,TRUE,"general";"via3",#N/A,TRUE,"general"}</definedName>
    <definedName name="_i8" localSheetId="17" hidden="1">{"via1",#N/A,TRUE,"general";"via2",#N/A,TRUE,"general";"via3",#N/A,TRUE,"general"}</definedName>
    <definedName name="_i8" localSheetId="25" hidden="1">{"via1",#N/A,TRUE,"general";"via2",#N/A,TRUE,"general";"via3",#N/A,TRUE,"general"}</definedName>
    <definedName name="_i8" localSheetId="49" hidden="1">{"via1",#N/A,TRUE,"general";"via2",#N/A,TRUE,"general";"via3",#N/A,TRUE,"general"}</definedName>
    <definedName name="_i8" localSheetId="34"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1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31" hidden="1">{"via1",#N/A,TRUE,"general";"via2",#N/A,TRUE,"general";"via3",#N/A,TRUE,"general"}</definedName>
    <definedName name="_i8" localSheetId="30" hidden="1">{"via1",#N/A,TRUE,"general";"via2",#N/A,TRUE,"general";"via3",#N/A,TRUE,"general"}</definedName>
    <definedName name="_i8" localSheetId="15" hidden="1">{"via1",#N/A,TRUE,"general";"via2",#N/A,TRUE,"general";"via3",#N/A,TRUE,"general"}</definedName>
    <definedName name="_i8" hidden="1">{"via1",#N/A,TRUE,"general";"via2",#N/A,TRUE,"general";"via3",#N/A,TRUE,"general"}</definedName>
    <definedName name="_i9" localSheetId="32" hidden="1">{"TAB1",#N/A,TRUE,"GENERAL";"TAB2",#N/A,TRUE,"GENERAL";"TAB3",#N/A,TRUE,"GENERAL";"TAB4",#N/A,TRUE,"GENERAL";"TAB5",#N/A,TRUE,"GENERAL"}</definedName>
    <definedName name="_i9" localSheetId="3" hidden="1">{"TAB1",#N/A,TRUE,"GENERAL";"TAB2",#N/A,TRUE,"GENERAL";"TAB3",#N/A,TRUE,"GENERAL";"TAB4",#N/A,TRUE,"GENERAL";"TAB5",#N/A,TRUE,"GENERAL"}</definedName>
    <definedName name="_i9" localSheetId="26" hidden="1">{"TAB1",#N/A,TRUE,"GENERAL";"TAB2",#N/A,TRUE,"GENERAL";"TAB3",#N/A,TRUE,"GENERAL";"TAB4",#N/A,TRUE,"GENERAL";"TAB5",#N/A,TRUE,"GENERAL"}</definedName>
    <definedName name="_i9" localSheetId="24" hidden="1">{"TAB1",#N/A,TRUE,"GENERAL";"TAB2",#N/A,TRUE,"GENERAL";"TAB3",#N/A,TRUE,"GENERAL";"TAB4",#N/A,TRUE,"GENERAL";"TAB5",#N/A,TRUE,"GENERAL"}</definedName>
    <definedName name="_i9" localSheetId="10" hidden="1">{"TAB1",#N/A,TRUE,"GENERAL";"TAB2",#N/A,TRUE,"GENERAL";"TAB3",#N/A,TRUE,"GENERAL";"TAB4",#N/A,TRUE,"GENERAL";"TAB5",#N/A,TRUE,"GENERAL"}</definedName>
    <definedName name="_i9" localSheetId="4" hidden="1">{"TAB1",#N/A,TRUE,"GENERAL";"TAB2",#N/A,TRUE,"GENERAL";"TAB3",#N/A,TRUE,"GENERAL";"TAB4",#N/A,TRUE,"GENERAL";"TAB5",#N/A,TRUE,"GENERAL"}</definedName>
    <definedName name="_i9" localSheetId="38" hidden="1">{"TAB1",#N/A,TRUE,"GENERAL";"TAB2",#N/A,TRUE,"GENERAL";"TAB3",#N/A,TRUE,"GENERAL";"TAB4",#N/A,TRUE,"GENERAL";"TAB5",#N/A,TRUE,"GENERAL"}</definedName>
    <definedName name="_i9" localSheetId="37" hidden="1">{"TAB1",#N/A,TRUE,"GENERAL";"TAB2",#N/A,TRUE,"GENERAL";"TAB3",#N/A,TRUE,"GENERAL";"TAB4",#N/A,TRUE,"GENERAL";"TAB5",#N/A,TRUE,"GENERAL"}</definedName>
    <definedName name="_i9" localSheetId="23" hidden="1">{"TAB1",#N/A,TRUE,"GENERAL";"TAB2",#N/A,TRUE,"GENERAL";"TAB3",#N/A,TRUE,"GENERAL";"TAB4",#N/A,TRUE,"GENERAL";"TAB5",#N/A,TRUE,"GENERAL"}</definedName>
    <definedName name="_i9" localSheetId="16" hidden="1">{"TAB1",#N/A,TRUE,"GENERAL";"TAB2",#N/A,TRUE,"GENERAL";"TAB3",#N/A,TRUE,"GENERAL";"TAB4",#N/A,TRUE,"GENERAL";"TAB5",#N/A,TRUE,"GENERAL"}</definedName>
    <definedName name="_i9" localSheetId="27" hidden="1">{"TAB1",#N/A,TRUE,"GENERAL";"TAB2",#N/A,TRUE,"GENERAL";"TAB3",#N/A,TRUE,"GENERAL";"TAB4",#N/A,TRUE,"GENERAL";"TAB5",#N/A,TRUE,"GENERAL"}</definedName>
    <definedName name="_i9" localSheetId="18" hidden="1">{"TAB1",#N/A,TRUE,"GENERAL";"TAB2",#N/A,TRUE,"GENERAL";"TAB3",#N/A,TRUE,"GENERAL";"TAB4",#N/A,TRUE,"GENERAL";"TAB5",#N/A,TRUE,"GENERAL"}</definedName>
    <definedName name="_i9" localSheetId="17" hidden="1">{"TAB1",#N/A,TRUE,"GENERAL";"TAB2",#N/A,TRUE,"GENERAL";"TAB3",#N/A,TRUE,"GENERAL";"TAB4",#N/A,TRUE,"GENERAL";"TAB5",#N/A,TRUE,"GENERAL"}</definedName>
    <definedName name="_i9" localSheetId="25" hidden="1">{"TAB1",#N/A,TRUE,"GENERAL";"TAB2",#N/A,TRUE,"GENERAL";"TAB3",#N/A,TRUE,"GENERAL";"TAB4",#N/A,TRUE,"GENERAL";"TAB5",#N/A,TRUE,"GENERAL"}</definedName>
    <definedName name="_i9" localSheetId="49" hidden="1">{"TAB1",#N/A,TRUE,"GENERAL";"TAB2",#N/A,TRUE,"GENERAL";"TAB3",#N/A,TRUE,"GENERAL";"TAB4",#N/A,TRUE,"GENERAL";"TAB5",#N/A,TRUE,"GENERAL"}</definedName>
    <definedName name="_i9" localSheetId="34"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1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31" hidden="1">{"TAB1",#N/A,TRUE,"GENERAL";"TAB2",#N/A,TRUE,"GENERAL";"TAB3",#N/A,TRUE,"GENERAL";"TAB4",#N/A,TRUE,"GENERAL";"TAB5",#N/A,TRUE,"GENERAL"}</definedName>
    <definedName name="_i9" localSheetId="30" hidden="1">{"TAB1",#N/A,TRUE,"GENERAL";"TAB2",#N/A,TRUE,"GENERAL";"TAB3",#N/A,TRUE,"GENERAL";"TAB4",#N/A,TRUE,"GENERAL";"TAB5",#N/A,TRUE,"GENERAL"}</definedName>
    <definedName name="_i9" localSheetId="15" hidden="1">{"TAB1",#N/A,TRUE,"GENERAL";"TAB2",#N/A,TRUE,"GENERAL";"TAB3",#N/A,TRUE,"GENERAL";"TAB4",#N/A,TRUE,"GENERAL";"TAB5",#N/A,TRUE,"GENERAL"}</definedName>
    <definedName name="_i9" hidden="1">{"TAB1",#N/A,TRUE,"GENERAL";"TAB2",#N/A,TRUE,"GENERAL";"TAB3",#N/A,TRUE,"GENERAL";"TAB4",#N/A,TRUE,"GENERAL";"TAB5",#N/A,TRUE,"GENERAL"}</definedName>
    <definedName name="_k3" localSheetId="32" hidden="1">{"TAB1",#N/A,TRUE,"GENERAL";"TAB2",#N/A,TRUE,"GENERAL";"TAB3",#N/A,TRUE,"GENERAL";"TAB4",#N/A,TRUE,"GENERAL";"TAB5",#N/A,TRUE,"GENERAL"}</definedName>
    <definedName name="_k3" localSheetId="3" hidden="1">{"TAB1",#N/A,TRUE,"GENERAL";"TAB2",#N/A,TRUE,"GENERAL";"TAB3",#N/A,TRUE,"GENERAL";"TAB4",#N/A,TRUE,"GENERAL";"TAB5",#N/A,TRUE,"GENERAL"}</definedName>
    <definedName name="_k3" localSheetId="26" hidden="1">{"TAB1",#N/A,TRUE,"GENERAL";"TAB2",#N/A,TRUE,"GENERAL";"TAB3",#N/A,TRUE,"GENERAL";"TAB4",#N/A,TRUE,"GENERAL";"TAB5",#N/A,TRUE,"GENERAL"}</definedName>
    <definedName name="_k3" localSheetId="24" hidden="1">{"TAB1",#N/A,TRUE,"GENERAL";"TAB2",#N/A,TRUE,"GENERAL";"TAB3",#N/A,TRUE,"GENERAL";"TAB4",#N/A,TRUE,"GENERAL";"TAB5",#N/A,TRUE,"GENERAL"}</definedName>
    <definedName name="_k3" localSheetId="10" hidden="1">{"TAB1",#N/A,TRUE,"GENERAL";"TAB2",#N/A,TRUE,"GENERAL";"TAB3",#N/A,TRUE,"GENERAL";"TAB4",#N/A,TRUE,"GENERAL";"TAB5",#N/A,TRUE,"GENERAL"}</definedName>
    <definedName name="_k3" localSheetId="4" hidden="1">{"TAB1",#N/A,TRUE,"GENERAL";"TAB2",#N/A,TRUE,"GENERAL";"TAB3",#N/A,TRUE,"GENERAL";"TAB4",#N/A,TRUE,"GENERAL";"TAB5",#N/A,TRUE,"GENERAL"}</definedName>
    <definedName name="_k3" localSheetId="38" hidden="1">{"TAB1",#N/A,TRUE,"GENERAL";"TAB2",#N/A,TRUE,"GENERAL";"TAB3",#N/A,TRUE,"GENERAL";"TAB4",#N/A,TRUE,"GENERAL";"TAB5",#N/A,TRUE,"GENERAL"}</definedName>
    <definedName name="_k3" localSheetId="37" hidden="1">{"TAB1",#N/A,TRUE,"GENERAL";"TAB2",#N/A,TRUE,"GENERAL";"TAB3",#N/A,TRUE,"GENERAL";"TAB4",#N/A,TRUE,"GENERAL";"TAB5",#N/A,TRUE,"GENERAL"}</definedName>
    <definedName name="_k3" localSheetId="23" hidden="1">{"TAB1",#N/A,TRUE,"GENERAL";"TAB2",#N/A,TRUE,"GENERAL";"TAB3",#N/A,TRUE,"GENERAL";"TAB4",#N/A,TRUE,"GENERAL";"TAB5",#N/A,TRUE,"GENERAL"}</definedName>
    <definedName name="_k3" localSheetId="16" hidden="1">{"TAB1",#N/A,TRUE,"GENERAL";"TAB2",#N/A,TRUE,"GENERAL";"TAB3",#N/A,TRUE,"GENERAL";"TAB4",#N/A,TRUE,"GENERAL";"TAB5",#N/A,TRUE,"GENERAL"}</definedName>
    <definedName name="_k3" localSheetId="27" hidden="1">{"TAB1",#N/A,TRUE,"GENERAL";"TAB2",#N/A,TRUE,"GENERAL";"TAB3",#N/A,TRUE,"GENERAL";"TAB4",#N/A,TRUE,"GENERAL";"TAB5",#N/A,TRUE,"GENERAL"}</definedName>
    <definedName name="_k3" localSheetId="18" hidden="1">{"TAB1",#N/A,TRUE,"GENERAL";"TAB2",#N/A,TRUE,"GENERAL";"TAB3",#N/A,TRUE,"GENERAL";"TAB4",#N/A,TRUE,"GENERAL";"TAB5",#N/A,TRUE,"GENERAL"}</definedName>
    <definedName name="_k3" localSheetId="17" hidden="1">{"TAB1",#N/A,TRUE,"GENERAL";"TAB2",#N/A,TRUE,"GENERAL";"TAB3",#N/A,TRUE,"GENERAL";"TAB4",#N/A,TRUE,"GENERAL";"TAB5",#N/A,TRUE,"GENERAL"}</definedName>
    <definedName name="_k3" localSheetId="25" hidden="1">{"TAB1",#N/A,TRUE,"GENERAL";"TAB2",#N/A,TRUE,"GENERAL";"TAB3",#N/A,TRUE,"GENERAL";"TAB4",#N/A,TRUE,"GENERAL";"TAB5",#N/A,TRUE,"GENERAL"}</definedName>
    <definedName name="_k3" localSheetId="49" hidden="1">{"TAB1",#N/A,TRUE,"GENERAL";"TAB2",#N/A,TRUE,"GENERAL";"TAB3",#N/A,TRUE,"GENERAL";"TAB4",#N/A,TRUE,"GENERAL";"TAB5",#N/A,TRUE,"GENERAL"}</definedName>
    <definedName name="_k3" localSheetId="34"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1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31" hidden="1">{"TAB1",#N/A,TRUE,"GENERAL";"TAB2",#N/A,TRUE,"GENERAL";"TAB3",#N/A,TRUE,"GENERAL";"TAB4",#N/A,TRUE,"GENERAL";"TAB5",#N/A,TRUE,"GENERAL"}</definedName>
    <definedName name="_k3" localSheetId="30" hidden="1">{"TAB1",#N/A,TRUE,"GENERAL";"TAB2",#N/A,TRUE,"GENERAL";"TAB3",#N/A,TRUE,"GENERAL";"TAB4",#N/A,TRUE,"GENERAL";"TAB5",#N/A,TRUE,"GENERAL"}</definedName>
    <definedName name="_k3" localSheetId="15" hidden="1">{"TAB1",#N/A,TRUE,"GENERAL";"TAB2",#N/A,TRUE,"GENERAL";"TAB3",#N/A,TRUE,"GENERAL";"TAB4",#N/A,TRUE,"GENERAL";"TAB5",#N/A,TRUE,"GENERAL"}</definedName>
    <definedName name="_k3" hidden="1">{"TAB1",#N/A,TRUE,"GENERAL";"TAB2",#N/A,TRUE,"GENERAL";"TAB3",#N/A,TRUE,"GENERAL";"TAB4",#N/A,TRUE,"GENERAL";"TAB5",#N/A,TRUE,"GENERAL"}</definedName>
    <definedName name="_k4" localSheetId="32" hidden="1">{"via1",#N/A,TRUE,"general";"via2",#N/A,TRUE,"general";"via3",#N/A,TRUE,"general"}</definedName>
    <definedName name="_k4" localSheetId="3" hidden="1">{"via1",#N/A,TRUE,"general";"via2",#N/A,TRUE,"general";"via3",#N/A,TRUE,"general"}</definedName>
    <definedName name="_k4" localSheetId="26" hidden="1">{"via1",#N/A,TRUE,"general";"via2",#N/A,TRUE,"general";"via3",#N/A,TRUE,"general"}</definedName>
    <definedName name="_k4" localSheetId="24" hidden="1">{"via1",#N/A,TRUE,"general";"via2",#N/A,TRUE,"general";"via3",#N/A,TRUE,"general"}</definedName>
    <definedName name="_k4" localSheetId="10" hidden="1">{"via1",#N/A,TRUE,"general";"via2",#N/A,TRUE,"general";"via3",#N/A,TRUE,"general"}</definedName>
    <definedName name="_k4" localSheetId="4" hidden="1">{"via1",#N/A,TRUE,"general";"via2",#N/A,TRUE,"general";"via3",#N/A,TRUE,"general"}</definedName>
    <definedName name="_k4" localSheetId="38" hidden="1">{"via1",#N/A,TRUE,"general";"via2",#N/A,TRUE,"general";"via3",#N/A,TRUE,"general"}</definedName>
    <definedName name="_k4" localSheetId="37" hidden="1">{"via1",#N/A,TRUE,"general";"via2",#N/A,TRUE,"general";"via3",#N/A,TRUE,"general"}</definedName>
    <definedName name="_k4" localSheetId="23" hidden="1">{"via1",#N/A,TRUE,"general";"via2",#N/A,TRUE,"general";"via3",#N/A,TRUE,"general"}</definedName>
    <definedName name="_k4" localSheetId="16" hidden="1">{"via1",#N/A,TRUE,"general";"via2",#N/A,TRUE,"general";"via3",#N/A,TRUE,"general"}</definedName>
    <definedName name="_k4" localSheetId="27" hidden="1">{"via1",#N/A,TRUE,"general";"via2",#N/A,TRUE,"general";"via3",#N/A,TRUE,"general"}</definedName>
    <definedName name="_k4" localSheetId="18" hidden="1">{"via1",#N/A,TRUE,"general";"via2",#N/A,TRUE,"general";"via3",#N/A,TRUE,"general"}</definedName>
    <definedName name="_k4" localSheetId="17" hidden="1">{"via1",#N/A,TRUE,"general";"via2",#N/A,TRUE,"general";"via3",#N/A,TRUE,"general"}</definedName>
    <definedName name="_k4" localSheetId="25" hidden="1">{"via1",#N/A,TRUE,"general";"via2",#N/A,TRUE,"general";"via3",#N/A,TRUE,"general"}</definedName>
    <definedName name="_k4" localSheetId="49" hidden="1">{"via1",#N/A,TRUE,"general";"via2",#N/A,TRUE,"general";"via3",#N/A,TRUE,"general"}</definedName>
    <definedName name="_k4" localSheetId="34"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1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31" hidden="1">{"via1",#N/A,TRUE,"general";"via2",#N/A,TRUE,"general";"via3",#N/A,TRUE,"general"}</definedName>
    <definedName name="_k4" localSheetId="30" hidden="1">{"via1",#N/A,TRUE,"general";"via2",#N/A,TRUE,"general";"via3",#N/A,TRUE,"general"}</definedName>
    <definedName name="_k4" localSheetId="15" hidden="1">{"via1",#N/A,TRUE,"general";"via2",#N/A,TRUE,"general";"via3",#N/A,TRUE,"general"}</definedName>
    <definedName name="_k4" hidden="1">{"via1",#N/A,TRUE,"general";"via2",#N/A,TRUE,"general";"via3",#N/A,TRUE,"general"}</definedName>
    <definedName name="_k5" localSheetId="32" hidden="1">{"via1",#N/A,TRUE,"general";"via2",#N/A,TRUE,"general";"via3",#N/A,TRUE,"general"}</definedName>
    <definedName name="_k5" localSheetId="3" hidden="1">{"via1",#N/A,TRUE,"general";"via2",#N/A,TRUE,"general";"via3",#N/A,TRUE,"general"}</definedName>
    <definedName name="_k5" localSheetId="26" hidden="1">{"via1",#N/A,TRUE,"general";"via2",#N/A,TRUE,"general";"via3",#N/A,TRUE,"general"}</definedName>
    <definedName name="_k5" localSheetId="24" hidden="1">{"via1",#N/A,TRUE,"general";"via2",#N/A,TRUE,"general";"via3",#N/A,TRUE,"general"}</definedName>
    <definedName name="_k5" localSheetId="10" hidden="1">{"via1",#N/A,TRUE,"general";"via2",#N/A,TRUE,"general";"via3",#N/A,TRUE,"general"}</definedName>
    <definedName name="_k5" localSheetId="4" hidden="1">{"via1",#N/A,TRUE,"general";"via2",#N/A,TRUE,"general";"via3",#N/A,TRUE,"general"}</definedName>
    <definedName name="_k5" localSheetId="38" hidden="1">{"via1",#N/A,TRUE,"general";"via2",#N/A,TRUE,"general";"via3",#N/A,TRUE,"general"}</definedName>
    <definedName name="_k5" localSheetId="37" hidden="1">{"via1",#N/A,TRUE,"general";"via2",#N/A,TRUE,"general";"via3",#N/A,TRUE,"general"}</definedName>
    <definedName name="_k5" localSheetId="23" hidden="1">{"via1",#N/A,TRUE,"general";"via2",#N/A,TRUE,"general";"via3",#N/A,TRUE,"general"}</definedName>
    <definedName name="_k5" localSheetId="16" hidden="1">{"via1",#N/A,TRUE,"general";"via2",#N/A,TRUE,"general";"via3",#N/A,TRUE,"general"}</definedName>
    <definedName name="_k5" localSheetId="27" hidden="1">{"via1",#N/A,TRUE,"general";"via2",#N/A,TRUE,"general";"via3",#N/A,TRUE,"general"}</definedName>
    <definedName name="_k5" localSheetId="18" hidden="1">{"via1",#N/A,TRUE,"general";"via2",#N/A,TRUE,"general";"via3",#N/A,TRUE,"general"}</definedName>
    <definedName name="_k5" localSheetId="17" hidden="1">{"via1",#N/A,TRUE,"general";"via2",#N/A,TRUE,"general";"via3",#N/A,TRUE,"general"}</definedName>
    <definedName name="_k5" localSheetId="25" hidden="1">{"via1",#N/A,TRUE,"general";"via2",#N/A,TRUE,"general";"via3",#N/A,TRUE,"general"}</definedName>
    <definedName name="_k5" localSheetId="49" hidden="1">{"via1",#N/A,TRUE,"general";"via2",#N/A,TRUE,"general";"via3",#N/A,TRUE,"general"}</definedName>
    <definedName name="_k5" localSheetId="34"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1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31" hidden="1">{"via1",#N/A,TRUE,"general";"via2",#N/A,TRUE,"general";"via3",#N/A,TRUE,"general"}</definedName>
    <definedName name="_k5" localSheetId="30" hidden="1">{"via1",#N/A,TRUE,"general";"via2",#N/A,TRUE,"general";"via3",#N/A,TRUE,"general"}</definedName>
    <definedName name="_k5" localSheetId="15" hidden="1">{"via1",#N/A,TRUE,"general";"via2",#N/A,TRUE,"general";"via3",#N/A,TRUE,"general"}</definedName>
    <definedName name="_k5" hidden="1">{"via1",#N/A,TRUE,"general";"via2",#N/A,TRUE,"general";"via3",#N/A,TRUE,"general"}</definedName>
    <definedName name="_k6" localSheetId="32" hidden="1">{"TAB1",#N/A,TRUE,"GENERAL";"TAB2",#N/A,TRUE,"GENERAL";"TAB3",#N/A,TRUE,"GENERAL";"TAB4",#N/A,TRUE,"GENERAL";"TAB5",#N/A,TRUE,"GENERAL"}</definedName>
    <definedName name="_k6" localSheetId="3" hidden="1">{"TAB1",#N/A,TRUE,"GENERAL";"TAB2",#N/A,TRUE,"GENERAL";"TAB3",#N/A,TRUE,"GENERAL";"TAB4",#N/A,TRUE,"GENERAL";"TAB5",#N/A,TRUE,"GENERAL"}</definedName>
    <definedName name="_k6" localSheetId="26" hidden="1">{"TAB1",#N/A,TRUE,"GENERAL";"TAB2",#N/A,TRUE,"GENERAL";"TAB3",#N/A,TRUE,"GENERAL";"TAB4",#N/A,TRUE,"GENERAL";"TAB5",#N/A,TRUE,"GENERAL"}</definedName>
    <definedName name="_k6" localSheetId="24" hidden="1">{"TAB1",#N/A,TRUE,"GENERAL";"TAB2",#N/A,TRUE,"GENERAL";"TAB3",#N/A,TRUE,"GENERAL";"TAB4",#N/A,TRUE,"GENERAL";"TAB5",#N/A,TRUE,"GENERAL"}</definedName>
    <definedName name="_k6" localSheetId="10" hidden="1">{"TAB1",#N/A,TRUE,"GENERAL";"TAB2",#N/A,TRUE,"GENERAL";"TAB3",#N/A,TRUE,"GENERAL";"TAB4",#N/A,TRUE,"GENERAL";"TAB5",#N/A,TRUE,"GENERAL"}</definedName>
    <definedName name="_k6" localSheetId="4" hidden="1">{"TAB1",#N/A,TRUE,"GENERAL";"TAB2",#N/A,TRUE,"GENERAL";"TAB3",#N/A,TRUE,"GENERAL";"TAB4",#N/A,TRUE,"GENERAL";"TAB5",#N/A,TRUE,"GENERAL"}</definedName>
    <definedName name="_k6" localSheetId="38" hidden="1">{"TAB1",#N/A,TRUE,"GENERAL";"TAB2",#N/A,TRUE,"GENERAL";"TAB3",#N/A,TRUE,"GENERAL";"TAB4",#N/A,TRUE,"GENERAL";"TAB5",#N/A,TRUE,"GENERAL"}</definedName>
    <definedName name="_k6" localSheetId="37" hidden="1">{"TAB1",#N/A,TRUE,"GENERAL";"TAB2",#N/A,TRUE,"GENERAL";"TAB3",#N/A,TRUE,"GENERAL";"TAB4",#N/A,TRUE,"GENERAL";"TAB5",#N/A,TRUE,"GENERAL"}</definedName>
    <definedName name="_k6" localSheetId="23" hidden="1">{"TAB1",#N/A,TRUE,"GENERAL";"TAB2",#N/A,TRUE,"GENERAL";"TAB3",#N/A,TRUE,"GENERAL";"TAB4",#N/A,TRUE,"GENERAL";"TAB5",#N/A,TRUE,"GENERAL"}</definedName>
    <definedName name="_k6" localSheetId="16" hidden="1">{"TAB1",#N/A,TRUE,"GENERAL";"TAB2",#N/A,TRUE,"GENERAL";"TAB3",#N/A,TRUE,"GENERAL";"TAB4",#N/A,TRUE,"GENERAL";"TAB5",#N/A,TRUE,"GENERAL"}</definedName>
    <definedName name="_k6" localSheetId="27" hidden="1">{"TAB1",#N/A,TRUE,"GENERAL";"TAB2",#N/A,TRUE,"GENERAL";"TAB3",#N/A,TRUE,"GENERAL";"TAB4",#N/A,TRUE,"GENERAL";"TAB5",#N/A,TRUE,"GENERAL"}</definedName>
    <definedName name="_k6" localSheetId="18" hidden="1">{"TAB1",#N/A,TRUE,"GENERAL";"TAB2",#N/A,TRUE,"GENERAL";"TAB3",#N/A,TRUE,"GENERAL";"TAB4",#N/A,TRUE,"GENERAL";"TAB5",#N/A,TRUE,"GENERAL"}</definedName>
    <definedName name="_k6" localSheetId="17" hidden="1">{"TAB1",#N/A,TRUE,"GENERAL";"TAB2",#N/A,TRUE,"GENERAL";"TAB3",#N/A,TRUE,"GENERAL";"TAB4",#N/A,TRUE,"GENERAL";"TAB5",#N/A,TRUE,"GENERAL"}</definedName>
    <definedName name="_k6" localSheetId="25" hidden="1">{"TAB1",#N/A,TRUE,"GENERAL";"TAB2",#N/A,TRUE,"GENERAL";"TAB3",#N/A,TRUE,"GENERAL";"TAB4",#N/A,TRUE,"GENERAL";"TAB5",#N/A,TRUE,"GENERAL"}</definedName>
    <definedName name="_k6" localSheetId="49" hidden="1">{"TAB1",#N/A,TRUE,"GENERAL";"TAB2",#N/A,TRUE,"GENERAL";"TAB3",#N/A,TRUE,"GENERAL";"TAB4",#N/A,TRUE,"GENERAL";"TAB5",#N/A,TRUE,"GENERAL"}</definedName>
    <definedName name="_k6" localSheetId="34"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1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31" hidden="1">{"TAB1",#N/A,TRUE,"GENERAL";"TAB2",#N/A,TRUE,"GENERAL";"TAB3",#N/A,TRUE,"GENERAL";"TAB4",#N/A,TRUE,"GENERAL";"TAB5",#N/A,TRUE,"GENERAL"}</definedName>
    <definedName name="_k6" localSheetId="30" hidden="1">{"TAB1",#N/A,TRUE,"GENERAL";"TAB2",#N/A,TRUE,"GENERAL";"TAB3",#N/A,TRUE,"GENERAL";"TAB4",#N/A,TRUE,"GENERAL";"TAB5",#N/A,TRUE,"GENERAL"}</definedName>
    <definedName name="_k6" localSheetId="15" hidden="1">{"TAB1",#N/A,TRUE,"GENERAL";"TAB2",#N/A,TRUE,"GENERAL";"TAB3",#N/A,TRUE,"GENERAL";"TAB4",#N/A,TRUE,"GENERAL";"TAB5",#N/A,TRUE,"GENERAL"}</definedName>
    <definedName name="_k6" hidden="1">{"TAB1",#N/A,TRUE,"GENERAL";"TAB2",#N/A,TRUE,"GENERAL";"TAB3",#N/A,TRUE,"GENERAL";"TAB4",#N/A,TRUE,"GENERAL";"TAB5",#N/A,TRUE,"GENERAL"}</definedName>
    <definedName name="_k7" localSheetId="32" hidden="1">{"via1",#N/A,TRUE,"general";"via2",#N/A,TRUE,"general";"via3",#N/A,TRUE,"general"}</definedName>
    <definedName name="_k7" localSheetId="3" hidden="1">{"via1",#N/A,TRUE,"general";"via2",#N/A,TRUE,"general";"via3",#N/A,TRUE,"general"}</definedName>
    <definedName name="_k7" localSheetId="26" hidden="1">{"via1",#N/A,TRUE,"general";"via2",#N/A,TRUE,"general";"via3",#N/A,TRUE,"general"}</definedName>
    <definedName name="_k7" localSheetId="24" hidden="1">{"via1",#N/A,TRUE,"general";"via2",#N/A,TRUE,"general";"via3",#N/A,TRUE,"general"}</definedName>
    <definedName name="_k7" localSheetId="10" hidden="1">{"via1",#N/A,TRUE,"general";"via2",#N/A,TRUE,"general";"via3",#N/A,TRUE,"general"}</definedName>
    <definedName name="_k7" localSheetId="4" hidden="1">{"via1",#N/A,TRUE,"general";"via2",#N/A,TRUE,"general";"via3",#N/A,TRUE,"general"}</definedName>
    <definedName name="_k7" localSheetId="38" hidden="1">{"via1",#N/A,TRUE,"general";"via2",#N/A,TRUE,"general";"via3",#N/A,TRUE,"general"}</definedName>
    <definedName name="_k7" localSheetId="37" hidden="1">{"via1",#N/A,TRUE,"general";"via2",#N/A,TRUE,"general";"via3",#N/A,TRUE,"general"}</definedName>
    <definedName name="_k7" localSheetId="23" hidden="1">{"via1",#N/A,TRUE,"general";"via2",#N/A,TRUE,"general";"via3",#N/A,TRUE,"general"}</definedName>
    <definedName name="_k7" localSheetId="16" hidden="1">{"via1",#N/A,TRUE,"general";"via2",#N/A,TRUE,"general";"via3",#N/A,TRUE,"general"}</definedName>
    <definedName name="_k7" localSheetId="27" hidden="1">{"via1",#N/A,TRUE,"general";"via2",#N/A,TRUE,"general";"via3",#N/A,TRUE,"general"}</definedName>
    <definedName name="_k7" localSheetId="18" hidden="1">{"via1",#N/A,TRUE,"general";"via2",#N/A,TRUE,"general";"via3",#N/A,TRUE,"general"}</definedName>
    <definedName name="_k7" localSheetId="17" hidden="1">{"via1",#N/A,TRUE,"general";"via2",#N/A,TRUE,"general";"via3",#N/A,TRUE,"general"}</definedName>
    <definedName name="_k7" localSheetId="25" hidden="1">{"via1",#N/A,TRUE,"general";"via2",#N/A,TRUE,"general";"via3",#N/A,TRUE,"general"}</definedName>
    <definedName name="_k7" localSheetId="49" hidden="1">{"via1",#N/A,TRUE,"general";"via2",#N/A,TRUE,"general";"via3",#N/A,TRUE,"general"}</definedName>
    <definedName name="_k7" localSheetId="34"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1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31" hidden="1">{"via1",#N/A,TRUE,"general";"via2",#N/A,TRUE,"general";"via3",#N/A,TRUE,"general"}</definedName>
    <definedName name="_k7" localSheetId="30" hidden="1">{"via1",#N/A,TRUE,"general";"via2",#N/A,TRUE,"general";"via3",#N/A,TRUE,"general"}</definedName>
    <definedName name="_k7" localSheetId="15" hidden="1">{"via1",#N/A,TRUE,"general";"via2",#N/A,TRUE,"general";"via3",#N/A,TRUE,"general"}</definedName>
    <definedName name="_k7" hidden="1">{"via1",#N/A,TRUE,"general";"via2",#N/A,TRUE,"general";"via3",#N/A,TRUE,"general"}</definedName>
    <definedName name="_k8" localSheetId="32" hidden="1">{"via1",#N/A,TRUE,"general";"via2",#N/A,TRUE,"general";"via3",#N/A,TRUE,"general"}</definedName>
    <definedName name="_k8" localSheetId="3" hidden="1">{"via1",#N/A,TRUE,"general";"via2",#N/A,TRUE,"general";"via3",#N/A,TRUE,"general"}</definedName>
    <definedName name="_k8" localSheetId="26" hidden="1">{"via1",#N/A,TRUE,"general";"via2",#N/A,TRUE,"general";"via3",#N/A,TRUE,"general"}</definedName>
    <definedName name="_k8" localSheetId="24" hidden="1">{"via1",#N/A,TRUE,"general";"via2",#N/A,TRUE,"general";"via3",#N/A,TRUE,"general"}</definedName>
    <definedName name="_k8" localSheetId="10" hidden="1">{"via1",#N/A,TRUE,"general";"via2",#N/A,TRUE,"general";"via3",#N/A,TRUE,"general"}</definedName>
    <definedName name="_k8" localSheetId="4" hidden="1">{"via1",#N/A,TRUE,"general";"via2",#N/A,TRUE,"general";"via3",#N/A,TRUE,"general"}</definedName>
    <definedName name="_k8" localSheetId="38" hidden="1">{"via1",#N/A,TRUE,"general";"via2",#N/A,TRUE,"general";"via3",#N/A,TRUE,"general"}</definedName>
    <definedName name="_k8" localSheetId="37" hidden="1">{"via1",#N/A,TRUE,"general";"via2",#N/A,TRUE,"general";"via3",#N/A,TRUE,"general"}</definedName>
    <definedName name="_k8" localSheetId="23" hidden="1">{"via1",#N/A,TRUE,"general";"via2",#N/A,TRUE,"general";"via3",#N/A,TRUE,"general"}</definedName>
    <definedName name="_k8" localSheetId="16" hidden="1">{"via1",#N/A,TRUE,"general";"via2",#N/A,TRUE,"general";"via3",#N/A,TRUE,"general"}</definedName>
    <definedName name="_k8" localSheetId="27" hidden="1">{"via1",#N/A,TRUE,"general";"via2",#N/A,TRUE,"general";"via3",#N/A,TRUE,"general"}</definedName>
    <definedName name="_k8" localSheetId="18" hidden="1">{"via1",#N/A,TRUE,"general";"via2",#N/A,TRUE,"general";"via3",#N/A,TRUE,"general"}</definedName>
    <definedName name="_k8" localSheetId="17" hidden="1">{"via1",#N/A,TRUE,"general";"via2",#N/A,TRUE,"general";"via3",#N/A,TRUE,"general"}</definedName>
    <definedName name="_k8" localSheetId="25" hidden="1">{"via1",#N/A,TRUE,"general";"via2",#N/A,TRUE,"general";"via3",#N/A,TRUE,"general"}</definedName>
    <definedName name="_k8" localSheetId="49" hidden="1">{"via1",#N/A,TRUE,"general";"via2",#N/A,TRUE,"general";"via3",#N/A,TRUE,"general"}</definedName>
    <definedName name="_k8" localSheetId="34"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1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31" hidden="1">{"via1",#N/A,TRUE,"general";"via2",#N/A,TRUE,"general";"via3",#N/A,TRUE,"general"}</definedName>
    <definedName name="_k8" localSheetId="30" hidden="1">{"via1",#N/A,TRUE,"general";"via2",#N/A,TRUE,"general";"via3",#N/A,TRUE,"general"}</definedName>
    <definedName name="_k8" localSheetId="15" hidden="1">{"via1",#N/A,TRUE,"general";"via2",#N/A,TRUE,"general";"via3",#N/A,TRUE,"general"}</definedName>
    <definedName name="_k8" hidden="1">{"via1",#N/A,TRUE,"general";"via2",#N/A,TRUE,"general";"via3",#N/A,TRUE,"general"}</definedName>
    <definedName name="_k9" localSheetId="32" hidden="1">{"TAB1",#N/A,TRUE,"GENERAL";"TAB2",#N/A,TRUE,"GENERAL";"TAB3",#N/A,TRUE,"GENERAL";"TAB4",#N/A,TRUE,"GENERAL";"TAB5",#N/A,TRUE,"GENERAL"}</definedName>
    <definedName name="_k9" localSheetId="3" hidden="1">{"TAB1",#N/A,TRUE,"GENERAL";"TAB2",#N/A,TRUE,"GENERAL";"TAB3",#N/A,TRUE,"GENERAL";"TAB4",#N/A,TRUE,"GENERAL";"TAB5",#N/A,TRUE,"GENERAL"}</definedName>
    <definedName name="_k9" localSheetId="26" hidden="1">{"TAB1",#N/A,TRUE,"GENERAL";"TAB2",#N/A,TRUE,"GENERAL";"TAB3",#N/A,TRUE,"GENERAL";"TAB4",#N/A,TRUE,"GENERAL";"TAB5",#N/A,TRUE,"GENERAL"}</definedName>
    <definedName name="_k9" localSheetId="24" hidden="1">{"TAB1",#N/A,TRUE,"GENERAL";"TAB2",#N/A,TRUE,"GENERAL";"TAB3",#N/A,TRUE,"GENERAL";"TAB4",#N/A,TRUE,"GENERAL";"TAB5",#N/A,TRUE,"GENERAL"}</definedName>
    <definedName name="_k9" localSheetId="10" hidden="1">{"TAB1",#N/A,TRUE,"GENERAL";"TAB2",#N/A,TRUE,"GENERAL";"TAB3",#N/A,TRUE,"GENERAL";"TAB4",#N/A,TRUE,"GENERAL";"TAB5",#N/A,TRUE,"GENERAL"}</definedName>
    <definedName name="_k9" localSheetId="4" hidden="1">{"TAB1",#N/A,TRUE,"GENERAL";"TAB2",#N/A,TRUE,"GENERAL";"TAB3",#N/A,TRUE,"GENERAL";"TAB4",#N/A,TRUE,"GENERAL";"TAB5",#N/A,TRUE,"GENERAL"}</definedName>
    <definedName name="_k9" localSheetId="38" hidden="1">{"TAB1",#N/A,TRUE,"GENERAL";"TAB2",#N/A,TRUE,"GENERAL";"TAB3",#N/A,TRUE,"GENERAL";"TAB4",#N/A,TRUE,"GENERAL";"TAB5",#N/A,TRUE,"GENERAL"}</definedName>
    <definedName name="_k9" localSheetId="37" hidden="1">{"TAB1",#N/A,TRUE,"GENERAL";"TAB2",#N/A,TRUE,"GENERAL";"TAB3",#N/A,TRUE,"GENERAL";"TAB4",#N/A,TRUE,"GENERAL";"TAB5",#N/A,TRUE,"GENERAL"}</definedName>
    <definedName name="_k9" localSheetId="23" hidden="1">{"TAB1",#N/A,TRUE,"GENERAL";"TAB2",#N/A,TRUE,"GENERAL";"TAB3",#N/A,TRUE,"GENERAL";"TAB4",#N/A,TRUE,"GENERAL";"TAB5",#N/A,TRUE,"GENERAL"}</definedName>
    <definedName name="_k9" localSheetId="16" hidden="1">{"TAB1",#N/A,TRUE,"GENERAL";"TAB2",#N/A,TRUE,"GENERAL";"TAB3",#N/A,TRUE,"GENERAL";"TAB4",#N/A,TRUE,"GENERAL";"TAB5",#N/A,TRUE,"GENERAL"}</definedName>
    <definedName name="_k9" localSheetId="27" hidden="1">{"TAB1",#N/A,TRUE,"GENERAL";"TAB2",#N/A,TRUE,"GENERAL";"TAB3",#N/A,TRUE,"GENERAL";"TAB4",#N/A,TRUE,"GENERAL";"TAB5",#N/A,TRUE,"GENERAL"}</definedName>
    <definedName name="_k9" localSheetId="18" hidden="1">{"TAB1",#N/A,TRUE,"GENERAL";"TAB2",#N/A,TRUE,"GENERAL";"TAB3",#N/A,TRUE,"GENERAL";"TAB4",#N/A,TRUE,"GENERAL";"TAB5",#N/A,TRUE,"GENERAL"}</definedName>
    <definedName name="_k9" localSheetId="17" hidden="1">{"TAB1",#N/A,TRUE,"GENERAL";"TAB2",#N/A,TRUE,"GENERAL";"TAB3",#N/A,TRUE,"GENERAL";"TAB4",#N/A,TRUE,"GENERAL";"TAB5",#N/A,TRUE,"GENERAL"}</definedName>
    <definedName name="_k9" localSheetId="25" hidden="1">{"TAB1",#N/A,TRUE,"GENERAL";"TAB2",#N/A,TRUE,"GENERAL";"TAB3",#N/A,TRUE,"GENERAL";"TAB4",#N/A,TRUE,"GENERAL";"TAB5",#N/A,TRUE,"GENERAL"}</definedName>
    <definedName name="_k9" localSheetId="49" hidden="1">{"TAB1",#N/A,TRUE,"GENERAL";"TAB2",#N/A,TRUE,"GENERAL";"TAB3",#N/A,TRUE,"GENERAL";"TAB4",#N/A,TRUE,"GENERAL";"TAB5",#N/A,TRUE,"GENERAL"}</definedName>
    <definedName name="_k9" localSheetId="34"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1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31" hidden="1">{"TAB1",#N/A,TRUE,"GENERAL";"TAB2",#N/A,TRUE,"GENERAL";"TAB3",#N/A,TRUE,"GENERAL";"TAB4",#N/A,TRUE,"GENERAL";"TAB5",#N/A,TRUE,"GENERAL"}</definedName>
    <definedName name="_k9" localSheetId="30" hidden="1">{"TAB1",#N/A,TRUE,"GENERAL";"TAB2",#N/A,TRUE,"GENERAL";"TAB3",#N/A,TRUE,"GENERAL";"TAB4",#N/A,TRUE,"GENERAL";"TAB5",#N/A,TRUE,"GENERAL"}</definedName>
    <definedName name="_k9" localSheetId="15" hidden="1">{"TAB1",#N/A,TRUE,"GENERAL";"TAB2",#N/A,TRUE,"GENERAL";"TAB3",#N/A,TRUE,"GENERAL";"TAB4",#N/A,TRUE,"GENERAL";"TAB5",#N/A,TRUE,"GENERAL"}</definedName>
    <definedName name="_k9" hidden="1">{"TAB1",#N/A,TRUE,"GENERAL";"TAB2",#N/A,TRUE,"GENERAL";"TAB3",#N/A,TRUE,"GENERAL";"TAB4",#N/A,TRUE,"GENERAL";"TAB5",#N/A,TRUE,"GENERAL"}</definedName>
    <definedName name="_kjk6" localSheetId="3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26" hidden="1">{"TAB1",#N/A,TRUE,"GENERAL";"TAB2",#N/A,TRUE,"GENERAL";"TAB3",#N/A,TRUE,"GENERAL";"TAB4",#N/A,TRUE,"GENERAL";"TAB5",#N/A,TRUE,"GENERAL"}</definedName>
    <definedName name="_kjk6" localSheetId="24"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4" hidden="1">{"TAB1",#N/A,TRUE,"GENERAL";"TAB2",#N/A,TRUE,"GENERAL";"TAB3",#N/A,TRUE,"GENERAL";"TAB4",#N/A,TRUE,"GENERAL";"TAB5",#N/A,TRUE,"GENERAL"}</definedName>
    <definedName name="_kjk6" localSheetId="38" hidden="1">{"TAB1",#N/A,TRUE,"GENERAL";"TAB2",#N/A,TRUE,"GENERAL";"TAB3",#N/A,TRUE,"GENERAL";"TAB4",#N/A,TRUE,"GENERAL";"TAB5",#N/A,TRUE,"GENERAL"}</definedName>
    <definedName name="_kjk6" localSheetId="37" hidden="1">{"TAB1",#N/A,TRUE,"GENERAL";"TAB2",#N/A,TRUE,"GENERAL";"TAB3",#N/A,TRUE,"GENERAL";"TAB4",#N/A,TRUE,"GENERAL";"TAB5",#N/A,TRUE,"GENERAL"}</definedName>
    <definedName name="_kjk6" localSheetId="23"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27" hidden="1">{"TAB1",#N/A,TRUE,"GENERAL";"TAB2",#N/A,TRUE,"GENERAL";"TAB3",#N/A,TRUE,"GENERAL";"TAB4",#N/A,TRUE,"GENERAL";"TAB5",#N/A,TRUE,"GENERAL"}</definedName>
    <definedName name="_kjk6" localSheetId="18"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25" hidden="1">{"TAB1",#N/A,TRUE,"GENERAL";"TAB2",#N/A,TRUE,"GENERAL";"TAB3",#N/A,TRUE,"GENERAL";"TAB4",#N/A,TRUE,"GENERAL";"TAB5",#N/A,TRUE,"GENERAL"}</definedName>
    <definedName name="_kjk6" localSheetId="49" hidden="1">{"TAB1",#N/A,TRUE,"GENERAL";"TAB2",#N/A,TRUE,"GENERAL";"TAB3",#N/A,TRUE,"GENERAL";"TAB4",#N/A,TRUE,"GENERAL";"TAB5",#N/A,TRUE,"GENERAL"}</definedName>
    <definedName name="_kjk6" localSheetId="34"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31" hidden="1">{"TAB1",#N/A,TRUE,"GENERAL";"TAB2",#N/A,TRUE,"GENERAL";"TAB3",#N/A,TRUE,"GENERAL";"TAB4",#N/A,TRUE,"GENERAL";"TAB5",#N/A,TRUE,"GENERAL"}</definedName>
    <definedName name="_kjk6" localSheetId="30" hidden="1">{"TAB1",#N/A,TRUE,"GENERAL";"TAB2",#N/A,TRUE,"GENERAL";"TAB3",#N/A,TRUE,"GENERAL";"TAB4",#N/A,TRUE,"GENERAL";"TAB5",#N/A,TRUE,"GENERAL"}</definedName>
    <definedName name="_kjk6" localSheetId="15" hidden="1">{"TAB1",#N/A,TRUE,"GENERAL";"TAB2",#N/A,TRUE,"GENERAL";"TAB3",#N/A,TRUE,"GENERAL";"TAB4",#N/A,TRUE,"GENERAL";"TAB5",#N/A,TRUE,"GENERAL"}</definedName>
    <definedName name="_kjk6" hidden="1">{"TAB1",#N/A,TRUE,"GENERAL";"TAB2",#N/A,TRUE,"GENERAL";"TAB3",#N/A,TRUE,"GENERAL";"TAB4",#N/A,TRUE,"GENERAL";"TAB5",#N/A,TRUE,"GENERAL"}</definedName>
    <definedName name="_m3" localSheetId="32" hidden="1">{"via1",#N/A,TRUE,"general";"via2",#N/A,TRUE,"general";"via3",#N/A,TRUE,"general"}</definedName>
    <definedName name="_m3" localSheetId="3" hidden="1">{"via1",#N/A,TRUE,"general";"via2",#N/A,TRUE,"general";"via3",#N/A,TRUE,"general"}</definedName>
    <definedName name="_m3" localSheetId="26" hidden="1">{"via1",#N/A,TRUE,"general";"via2",#N/A,TRUE,"general";"via3",#N/A,TRUE,"general"}</definedName>
    <definedName name="_m3" localSheetId="24" hidden="1">{"via1",#N/A,TRUE,"general";"via2",#N/A,TRUE,"general";"via3",#N/A,TRUE,"general"}</definedName>
    <definedName name="_m3" localSheetId="10" hidden="1">{"via1",#N/A,TRUE,"general";"via2",#N/A,TRUE,"general";"via3",#N/A,TRUE,"general"}</definedName>
    <definedName name="_m3" localSheetId="4" hidden="1">{"via1",#N/A,TRUE,"general";"via2",#N/A,TRUE,"general";"via3",#N/A,TRUE,"general"}</definedName>
    <definedName name="_m3" localSheetId="38" hidden="1">{"via1",#N/A,TRUE,"general";"via2",#N/A,TRUE,"general";"via3",#N/A,TRUE,"general"}</definedName>
    <definedName name="_m3" localSheetId="37" hidden="1">{"via1",#N/A,TRUE,"general";"via2",#N/A,TRUE,"general";"via3",#N/A,TRUE,"general"}</definedName>
    <definedName name="_m3" localSheetId="23" hidden="1">{"via1",#N/A,TRUE,"general";"via2",#N/A,TRUE,"general";"via3",#N/A,TRUE,"general"}</definedName>
    <definedName name="_m3" localSheetId="16" hidden="1">{"via1",#N/A,TRUE,"general";"via2",#N/A,TRUE,"general";"via3",#N/A,TRUE,"general"}</definedName>
    <definedName name="_m3" localSheetId="27" hidden="1">{"via1",#N/A,TRUE,"general";"via2",#N/A,TRUE,"general";"via3",#N/A,TRUE,"general"}</definedName>
    <definedName name="_m3" localSheetId="18" hidden="1">{"via1",#N/A,TRUE,"general";"via2",#N/A,TRUE,"general";"via3",#N/A,TRUE,"general"}</definedName>
    <definedName name="_m3" localSheetId="17" hidden="1">{"via1",#N/A,TRUE,"general";"via2",#N/A,TRUE,"general";"via3",#N/A,TRUE,"general"}</definedName>
    <definedName name="_m3" localSheetId="25" hidden="1">{"via1",#N/A,TRUE,"general";"via2",#N/A,TRUE,"general";"via3",#N/A,TRUE,"general"}</definedName>
    <definedName name="_m3" localSheetId="49" hidden="1">{"via1",#N/A,TRUE,"general";"via2",#N/A,TRUE,"general";"via3",#N/A,TRUE,"general"}</definedName>
    <definedName name="_m3" localSheetId="34"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1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31" hidden="1">{"via1",#N/A,TRUE,"general";"via2",#N/A,TRUE,"general";"via3",#N/A,TRUE,"general"}</definedName>
    <definedName name="_m3" localSheetId="30" hidden="1">{"via1",#N/A,TRUE,"general";"via2",#N/A,TRUE,"general";"via3",#N/A,TRUE,"general"}</definedName>
    <definedName name="_m3" localSheetId="15" hidden="1">{"via1",#N/A,TRUE,"general";"via2",#N/A,TRUE,"general";"via3",#N/A,TRUE,"general"}</definedName>
    <definedName name="_m3" hidden="1">{"via1",#N/A,TRUE,"general";"via2",#N/A,TRUE,"general";"via3",#N/A,TRUE,"general"}</definedName>
    <definedName name="_m4" localSheetId="32" hidden="1">{"TAB1",#N/A,TRUE,"GENERAL";"TAB2",#N/A,TRUE,"GENERAL";"TAB3",#N/A,TRUE,"GENERAL";"TAB4",#N/A,TRUE,"GENERAL";"TAB5",#N/A,TRUE,"GENERAL"}</definedName>
    <definedName name="_m4" localSheetId="3" hidden="1">{"TAB1",#N/A,TRUE,"GENERAL";"TAB2",#N/A,TRUE,"GENERAL";"TAB3",#N/A,TRUE,"GENERAL";"TAB4",#N/A,TRUE,"GENERAL";"TAB5",#N/A,TRUE,"GENERAL"}</definedName>
    <definedName name="_m4" localSheetId="26" hidden="1">{"TAB1",#N/A,TRUE,"GENERAL";"TAB2",#N/A,TRUE,"GENERAL";"TAB3",#N/A,TRUE,"GENERAL";"TAB4",#N/A,TRUE,"GENERAL";"TAB5",#N/A,TRUE,"GENERAL"}</definedName>
    <definedName name="_m4" localSheetId="24" hidden="1">{"TAB1",#N/A,TRUE,"GENERAL";"TAB2",#N/A,TRUE,"GENERAL";"TAB3",#N/A,TRUE,"GENERAL";"TAB4",#N/A,TRUE,"GENERAL";"TAB5",#N/A,TRUE,"GENERAL"}</definedName>
    <definedName name="_m4" localSheetId="10" hidden="1">{"TAB1",#N/A,TRUE,"GENERAL";"TAB2",#N/A,TRUE,"GENERAL";"TAB3",#N/A,TRUE,"GENERAL";"TAB4",#N/A,TRUE,"GENERAL";"TAB5",#N/A,TRUE,"GENERAL"}</definedName>
    <definedName name="_m4" localSheetId="4" hidden="1">{"TAB1",#N/A,TRUE,"GENERAL";"TAB2",#N/A,TRUE,"GENERAL";"TAB3",#N/A,TRUE,"GENERAL";"TAB4",#N/A,TRUE,"GENERAL";"TAB5",#N/A,TRUE,"GENERAL"}</definedName>
    <definedName name="_m4" localSheetId="38" hidden="1">{"TAB1",#N/A,TRUE,"GENERAL";"TAB2",#N/A,TRUE,"GENERAL";"TAB3",#N/A,TRUE,"GENERAL";"TAB4",#N/A,TRUE,"GENERAL";"TAB5",#N/A,TRUE,"GENERAL"}</definedName>
    <definedName name="_m4" localSheetId="37" hidden="1">{"TAB1",#N/A,TRUE,"GENERAL";"TAB2",#N/A,TRUE,"GENERAL";"TAB3",#N/A,TRUE,"GENERAL";"TAB4",#N/A,TRUE,"GENERAL";"TAB5",#N/A,TRUE,"GENERAL"}</definedName>
    <definedName name="_m4" localSheetId="23" hidden="1">{"TAB1",#N/A,TRUE,"GENERAL";"TAB2",#N/A,TRUE,"GENERAL";"TAB3",#N/A,TRUE,"GENERAL";"TAB4",#N/A,TRUE,"GENERAL";"TAB5",#N/A,TRUE,"GENERAL"}</definedName>
    <definedName name="_m4" localSheetId="16" hidden="1">{"TAB1",#N/A,TRUE,"GENERAL";"TAB2",#N/A,TRUE,"GENERAL";"TAB3",#N/A,TRUE,"GENERAL";"TAB4",#N/A,TRUE,"GENERAL";"TAB5",#N/A,TRUE,"GENERAL"}</definedName>
    <definedName name="_m4" localSheetId="27" hidden="1">{"TAB1",#N/A,TRUE,"GENERAL";"TAB2",#N/A,TRUE,"GENERAL";"TAB3",#N/A,TRUE,"GENERAL";"TAB4",#N/A,TRUE,"GENERAL";"TAB5",#N/A,TRUE,"GENERAL"}</definedName>
    <definedName name="_m4" localSheetId="18" hidden="1">{"TAB1",#N/A,TRUE,"GENERAL";"TAB2",#N/A,TRUE,"GENERAL";"TAB3",#N/A,TRUE,"GENERAL";"TAB4",#N/A,TRUE,"GENERAL";"TAB5",#N/A,TRUE,"GENERAL"}</definedName>
    <definedName name="_m4" localSheetId="17" hidden="1">{"TAB1",#N/A,TRUE,"GENERAL";"TAB2",#N/A,TRUE,"GENERAL";"TAB3",#N/A,TRUE,"GENERAL";"TAB4",#N/A,TRUE,"GENERAL";"TAB5",#N/A,TRUE,"GENERAL"}</definedName>
    <definedName name="_m4" localSheetId="25" hidden="1">{"TAB1",#N/A,TRUE,"GENERAL";"TAB2",#N/A,TRUE,"GENERAL";"TAB3",#N/A,TRUE,"GENERAL";"TAB4",#N/A,TRUE,"GENERAL";"TAB5",#N/A,TRUE,"GENERAL"}</definedName>
    <definedName name="_m4" localSheetId="49" hidden="1">{"TAB1",#N/A,TRUE,"GENERAL";"TAB2",#N/A,TRUE,"GENERAL";"TAB3",#N/A,TRUE,"GENERAL";"TAB4",#N/A,TRUE,"GENERAL";"TAB5",#N/A,TRUE,"GENERAL"}</definedName>
    <definedName name="_m4" localSheetId="34"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1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31" hidden="1">{"TAB1",#N/A,TRUE,"GENERAL";"TAB2",#N/A,TRUE,"GENERAL";"TAB3",#N/A,TRUE,"GENERAL";"TAB4",#N/A,TRUE,"GENERAL";"TAB5",#N/A,TRUE,"GENERAL"}</definedName>
    <definedName name="_m4" localSheetId="30" hidden="1">{"TAB1",#N/A,TRUE,"GENERAL";"TAB2",#N/A,TRUE,"GENERAL";"TAB3",#N/A,TRUE,"GENERAL";"TAB4",#N/A,TRUE,"GENERAL";"TAB5",#N/A,TRUE,"GENERAL"}</definedName>
    <definedName name="_m4" localSheetId="15" hidden="1">{"TAB1",#N/A,TRUE,"GENERAL";"TAB2",#N/A,TRUE,"GENERAL";"TAB3",#N/A,TRUE,"GENERAL";"TAB4",#N/A,TRUE,"GENERAL";"TAB5",#N/A,TRUE,"GENERAL"}</definedName>
    <definedName name="_m4" hidden="1">{"TAB1",#N/A,TRUE,"GENERAL";"TAB2",#N/A,TRUE,"GENERAL";"TAB3",#N/A,TRUE,"GENERAL";"TAB4",#N/A,TRUE,"GENERAL";"TAB5",#N/A,TRUE,"GENERAL"}</definedName>
    <definedName name="_m5" localSheetId="32" hidden="1">{"via1",#N/A,TRUE,"general";"via2",#N/A,TRUE,"general";"via3",#N/A,TRUE,"general"}</definedName>
    <definedName name="_m5" localSheetId="3" hidden="1">{"via1",#N/A,TRUE,"general";"via2",#N/A,TRUE,"general";"via3",#N/A,TRUE,"general"}</definedName>
    <definedName name="_m5" localSheetId="26" hidden="1">{"via1",#N/A,TRUE,"general";"via2",#N/A,TRUE,"general";"via3",#N/A,TRUE,"general"}</definedName>
    <definedName name="_m5" localSheetId="24" hidden="1">{"via1",#N/A,TRUE,"general";"via2",#N/A,TRUE,"general";"via3",#N/A,TRUE,"general"}</definedName>
    <definedName name="_m5" localSheetId="10" hidden="1">{"via1",#N/A,TRUE,"general";"via2",#N/A,TRUE,"general";"via3",#N/A,TRUE,"general"}</definedName>
    <definedName name="_m5" localSheetId="4" hidden="1">{"via1",#N/A,TRUE,"general";"via2",#N/A,TRUE,"general";"via3",#N/A,TRUE,"general"}</definedName>
    <definedName name="_m5" localSheetId="38" hidden="1">{"via1",#N/A,TRUE,"general";"via2",#N/A,TRUE,"general";"via3",#N/A,TRUE,"general"}</definedName>
    <definedName name="_m5" localSheetId="37" hidden="1">{"via1",#N/A,TRUE,"general";"via2",#N/A,TRUE,"general";"via3",#N/A,TRUE,"general"}</definedName>
    <definedName name="_m5" localSheetId="23" hidden="1">{"via1",#N/A,TRUE,"general";"via2",#N/A,TRUE,"general";"via3",#N/A,TRUE,"general"}</definedName>
    <definedName name="_m5" localSheetId="16" hidden="1">{"via1",#N/A,TRUE,"general";"via2",#N/A,TRUE,"general";"via3",#N/A,TRUE,"general"}</definedName>
    <definedName name="_m5" localSheetId="27" hidden="1">{"via1",#N/A,TRUE,"general";"via2",#N/A,TRUE,"general";"via3",#N/A,TRUE,"general"}</definedName>
    <definedName name="_m5" localSheetId="18" hidden="1">{"via1",#N/A,TRUE,"general";"via2",#N/A,TRUE,"general";"via3",#N/A,TRUE,"general"}</definedName>
    <definedName name="_m5" localSheetId="17" hidden="1">{"via1",#N/A,TRUE,"general";"via2",#N/A,TRUE,"general";"via3",#N/A,TRUE,"general"}</definedName>
    <definedName name="_m5" localSheetId="25" hidden="1">{"via1",#N/A,TRUE,"general";"via2",#N/A,TRUE,"general";"via3",#N/A,TRUE,"general"}</definedName>
    <definedName name="_m5" localSheetId="49" hidden="1">{"via1",#N/A,TRUE,"general";"via2",#N/A,TRUE,"general";"via3",#N/A,TRUE,"general"}</definedName>
    <definedName name="_m5" localSheetId="34"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1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31" hidden="1">{"via1",#N/A,TRUE,"general";"via2",#N/A,TRUE,"general";"via3",#N/A,TRUE,"general"}</definedName>
    <definedName name="_m5" localSheetId="30" hidden="1">{"via1",#N/A,TRUE,"general";"via2",#N/A,TRUE,"general";"via3",#N/A,TRUE,"general"}</definedName>
    <definedName name="_m5" localSheetId="15" hidden="1">{"via1",#N/A,TRUE,"general";"via2",#N/A,TRUE,"general";"via3",#N/A,TRUE,"general"}</definedName>
    <definedName name="_m5" hidden="1">{"via1",#N/A,TRUE,"general";"via2",#N/A,TRUE,"general";"via3",#N/A,TRUE,"general"}</definedName>
    <definedName name="_m6" localSheetId="32" hidden="1">{"TAB1",#N/A,TRUE,"GENERAL";"TAB2",#N/A,TRUE,"GENERAL";"TAB3",#N/A,TRUE,"GENERAL";"TAB4",#N/A,TRUE,"GENERAL";"TAB5",#N/A,TRUE,"GENERAL"}</definedName>
    <definedName name="_m6" localSheetId="3" hidden="1">{"TAB1",#N/A,TRUE,"GENERAL";"TAB2",#N/A,TRUE,"GENERAL";"TAB3",#N/A,TRUE,"GENERAL";"TAB4",#N/A,TRUE,"GENERAL";"TAB5",#N/A,TRUE,"GENERAL"}</definedName>
    <definedName name="_m6" localSheetId="26" hidden="1">{"TAB1",#N/A,TRUE,"GENERAL";"TAB2",#N/A,TRUE,"GENERAL";"TAB3",#N/A,TRUE,"GENERAL";"TAB4",#N/A,TRUE,"GENERAL";"TAB5",#N/A,TRUE,"GENERAL"}</definedName>
    <definedName name="_m6" localSheetId="24" hidden="1">{"TAB1",#N/A,TRUE,"GENERAL";"TAB2",#N/A,TRUE,"GENERAL";"TAB3",#N/A,TRUE,"GENERAL";"TAB4",#N/A,TRUE,"GENERAL";"TAB5",#N/A,TRUE,"GENERAL"}</definedName>
    <definedName name="_m6" localSheetId="10" hidden="1">{"TAB1",#N/A,TRUE,"GENERAL";"TAB2",#N/A,TRUE,"GENERAL";"TAB3",#N/A,TRUE,"GENERAL";"TAB4",#N/A,TRUE,"GENERAL";"TAB5",#N/A,TRUE,"GENERAL"}</definedName>
    <definedName name="_m6" localSheetId="4" hidden="1">{"TAB1",#N/A,TRUE,"GENERAL";"TAB2",#N/A,TRUE,"GENERAL";"TAB3",#N/A,TRUE,"GENERAL";"TAB4",#N/A,TRUE,"GENERAL";"TAB5",#N/A,TRUE,"GENERAL"}</definedName>
    <definedName name="_m6" localSheetId="38" hidden="1">{"TAB1",#N/A,TRUE,"GENERAL";"TAB2",#N/A,TRUE,"GENERAL";"TAB3",#N/A,TRUE,"GENERAL";"TAB4",#N/A,TRUE,"GENERAL";"TAB5",#N/A,TRUE,"GENERAL"}</definedName>
    <definedName name="_m6" localSheetId="37" hidden="1">{"TAB1",#N/A,TRUE,"GENERAL";"TAB2",#N/A,TRUE,"GENERAL";"TAB3",#N/A,TRUE,"GENERAL";"TAB4",#N/A,TRUE,"GENERAL";"TAB5",#N/A,TRUE,"GENERAL"}</definedName>
    <definedName name="_m6" localSheetId="23" hidden="1">{"TAB1",#N/A,TRUE,"GENERAL";"TAB2",#N/A,TRUE,"GENERAL";"TAB3",#N/A,TRUE,"GENERAL";"TAB4",#N/A,TRUE,"GENERAL";"TAB5",#N/A,TRUE,"GENERAL"}</definedName>
    <definedName name="_m6" localSheetId="16" hidden="1">{"TAB1",#N/A,TRUE,"GENERAL";"TAB2",#N/A,TRUE,"GENERAL";"TAB3",#N/A,TRUE,"GENERAL";"TAB4",#N/A,TRUE,"GENERAL";"TAB5",#N/A,TRUE,"GENERAL"}</definedName>
    <definedName name="_m6" localSheetId="27" hidden="1">{"TAB1",#N/A,TRUE,"GENERAL";"TAB2",#N/A,TRUE,"GENERAL";"TAB3",#N/A,TRUE,"GENERAL";"TAB4",#N/A,TRUE,"GENERAL";"TAB5",#N/A,TRUE,"GENERAL"}</definedName>
    <definedName name="_m6" localSheetId="18" hidden="1">{"TAB1",#N/A,TRUE,"GENERAL";"TAB2",#N/A,TRUE,"GENERAL";"TAB3",#N/A,TRUE,"GENERAL";"TAB4",#N/A,TRUE,"GENERAL";"TAB5",#N/A,TRUE,"GENERAL"}</definedName>
    <definedName name="_m6" localSheetId="17" hidden="1">{"TAB1",#N/A,TRUE,"GENERAL";"TAB2",#N/A,TRUE,"GENERAL";"TAB3",#N/A,TRUE,"GENERAL";"TAB4",#N/A,TRUE,"GENERAL";"TAB5",#N/A,TRUE,"GENERAL"}</definedName>
    <definedName name="_m6" localSheetId="25" hidden="1">{"TAB1",#N/A,TRUE,"GENERAL";"TAB2",#N/A,TRUE,"GENERAL";"TAB3",#N/A,TRUE,"GENERAL";"TAB4",#N/A,TRUE,"GENERAL";"TAB5",#N/A,TRUE,"GENERAL"}</definedName>
    <definedName name="_m6" localSheetId="49" hidden="1">{"TAB1",#N/A,TRUE,"GENERAL";"TAB2",#N/A,TRUE,"GENERAL";"TAB3",#N/A,TRUE,"GENERAL";"TAB4",#N/A,TRUE,"GENERAL";"TAB5",#N/A,TRUE,"GENERAL"}</definedName>
    <definedName name="_m6" localSheetId="34"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1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31" hidden="1">{"TAB1",#N/A,TRUE,"GENERAL";"TAB2",#N/A,TRUE,"GENERAL";"TAB3",#N/A,TRUE,"GENERAL";"TAB4",#N/A,TRUE,"GENERAL";"TAB5",#N/A,TRUE,"GENERAL"}</definedName>
    <definedName name="_m6" localSheetId="30" hidden="1">{"TAB1",#N/A,TRUE,"GENERAL";"TAB2",#N/A,TRUE,"GENERAL";"TAB3",#N/A,TRUE,"GENERAL";"TAB4",#N/A,TRUE,"GENERAL";"TAB5",#N/A,TRUE,"GENERAL"}</definedName>
    <definedName name="_m6" localSheetId="15" hidden="1">{"TAB1",#N/A,TRUE,"GENERAL";"TAB2",#N/A,TRUE,"GENERAL";"TAB3",#N/A,TRUE,"GENERAL";"TAB4",#N/A,TRUE,"GENERAL";"TAB5",#N/A,TRUE,"GENERAL"}</definedName>
    <definedName name="_m6" hidden="1">{"TAB1",#N/A,TRUE,"GENERAL";"TAB2",#N/A,TRUE,"GENERAL";"TAB3",#N/A,TRUE,"GENERAL";"TAB4",#N/A,TRUE,"GENERAL";"TAB5",#N/A,TRUE,"GENERAL"}</definedName>
    <definedName name="_m7" localSheetId="32" hidden="1">{"TAB1",#N/A,TRUE,"GENERAL";"TAB2",#N/A,TRUE,"GENERAL";"TAB3",#N/A,TRUE,"GENERAL";"TAB4",#N/A,TRUE,"GENERAL";"TAB5",#N/A,TRUE,"GENERAL"}</definedName>
    <definedName name="_m7" localSheetId="3" hidden="1">{"TAB1",#N/A,TRUE,"GENERAL";"TAB2",#N/A,TRUE,"GENERAL";"TAB3",#N/A,TRUE,"GENERAL";"TAB4",#N/A,TRUE,"GENERAL";"TAB5",#N/A,TRUE,"GENERAL"}</definedName>
    <definedName name="_m7" localSheetId="26" hidden="1">{"TAB1",#N/A,TRUE,"GENERAL";"TAB2",#N/A,TRUE,"GENERAL";"TAB3",#N/A,TRUE,"GENERAL";"TAB4",#N/A,TRUE,"GENERAL";"TAB5",#N/A,TRUE,"GENERAL"}</definedName>
    <definedName name="_m7" localSheetId="24" hidden="1">{"TAB1",#N/A,TRUE,"GENERAL";"TAB2",#N/A,TRUE,"GENERAL";"TAB3",#N/A,TRUE,"GENERAL";"TAB4",#N/A,TRUE,"GENERAL";"TAB5",#N/A,TRUE,"GENERAL"}</definedName>
    <definedName name="_m7" localSheetId="10" hidden="1">{"TAB1",#N/A,TRUE,"GENERAL";"TAB2",#N/A,TRUE,"GENERAL";"TAB3",#N/A,TRUE,"GENERAL";"TAB4",#N/A,TRUE,"GENERAL";"TAB5",#N/A,TRUE,"GENERAL"}</definedName>
    <definedName name="_m7" localSheetId="4" hidden="1">{"TAB1",#N/A,TRUE,"GENERAL";"TAB2",#N/A,TRUE,"GENERAL";"TAB3",#N/A,TRUE,"GENERAL";"TAB4",#N/A,TRUE,"GENERAL";"TAB5",#N/A,TRUE,"GENERAL"}</definedName>
    <definedName name="_m7" localSheetId="38" hidden="1">{"TAB1",#N/A,TRUE,"GENERAL";"TAB2",#N/A,TRUE,"GENERAL";"TAB3",#N/A,TRUE,"GENERAL";"TAB4",#N/A,TRUE,"GENERAL";"TAB5",#N/A,TRUE,"GENERAL"}</definedName>
    <definedName name="_m7" localSheetId="37" hidden="1">{"TAB1",#N/A,TRUE,"GENERAL";"TAB2",#N/A,TRUE,"GENERAL";"TAB3",#N/A,TRUE,"GENERAL";"TAB4",#N/A,TRUE,"GENERAL";"TAB5",#N/A,TRUE,"GENERAL"}</definedName>
    <definedName name="_m7" localSheetId="23" hidden="1">{"TAB1",#N/A,TRUE,"GENERAL";"TAB2",#N/A,TRUE,"GENERAL";"TAB3",#N/A,TRUE,"GENERAL";"TAB4",#N/A,TRUE,"GENERAL";"TAB5",#N/A,TRUE,"GENERAL"}</definedName>
    <definedName name="_m7" localSheetId="16" hidden="1">{"TAB1",#N/A,TRUE,"GENERAL";"TAB2",#N/A,TRUE,"GENERAL";"TAB3",#N/A,TRUE,"GENERAL";"TAB4",#N/A,TRUE,"GENERAL";"TAB5",#N/A,TRUE,"GENERAL"}</definedName>
    <definedName name="_m7" localSheetId="27" hidden="1">{"TAB1",#N/A,TRUE,"GENERAL";"TAB2",#N/A,TRUE,"GENERAL";"TAB3",#N/A,TRUE,"GENERAL";"TAB4",#N/A,TRUE,"GENERAL";"TAB5",#N/A,TRUE,"GENERAL"}</definedName>
    <definedName name="_m7" localSheetId="18" hidden="1">{"TAB1",#N/A,TRUE,"GENERAL";"TAB2",#N/A,TRUE,"GENERAL";"TAB3",#N/A,TRUE,"GENERAL";"TAB4",#N/A,TRUE,"GENERAL";"TAB5",#N/A,TRUE,"GENERAL"}</definedName>
    <definedName name="_m7" localSheetId="17" hidden="1">{"TAB1",#N/A,TRUE,"GENERAL";"TAB2",#N/A,TRUE,"GENERAL";"TAB3",#N/A,TRUE,"GENERAL";"TAB4",#N/A,TRUE,"GENERAL";"TAB5",#N/A,TRUE,"GENERAL"}</definedName>
    <definedName name="_m7" localSheetId="25" hidden="1">{"TAB1",#N/A,TRUE,"GENERAL";"TAB2",#N/A,TRUE,"GENERAL";"TAB3",#N/A,TRUE,"GENERAL";"TAB4",#N/A,TRUE,"GENERAL";"TAB5",#N/A,TRUE,"GENERAL"}</definedName>
    <definedName name="_m7" localSheetId="49" hidden="1">{"TAB1",#N/A,TRUE,"GENERAL";"TAB2",#N/A,TRUE,"GENERAL";"TAB3",#N/A,TRUE,"GENERAL";"TAB4",#N/A,TRUE,"GENERAL";"TAB5",#N/A,TRUE,"GENERAL"}</definedName>
    <definedName name="_m7" localSheetId="34"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1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31" hidden="1">{"TAB1",#N/A,TRUE,"GENERAL";"TAB2",#N/A,TRUE,"GENERAL";"TAB3",#N/A,TRUE,"GENERAL";"TAB4",#N/A,TRUE,"GENERAL";"TAB5",#N/A,TRUE,"GENERAL"}</definedName>
    <definedName name="_m7" localSheetId="30" hidden="1">{"TAB1",#N/A,TRUE,"GENERAL";"TAB2",#N/A,TRUE,"GENERAL";"TAB3",#N/A,TRUE,"GENERAL";"TAB4",#N/A,TRUE,"GENERAL";"TAB5",#N/A,TRUE,"GENERAL"}</definedName>
    <definedName name="_m7" localSheetId="15" hidden="1">{"TAB1",#N/A,TRUE,"GENERAL";"TAB2",#N/A,TRUE,"GENERAL";"TAB3",#N/A,TRUE,"GENERAL";"TAB4",#N/A,TRUE,"GENERAL";"TAB5",#N/A,TRUE,"GENERAL"}</definedName>
    <definedName name="_m7" hidden="1">{"TAB1",#N/A,TRUE,"GENERAL";"TAB2",#N/A,TRUE,"GENERAL";"TAB3",#N/A,TRUE,"GENERAL";"TAB4",#N/A,TRUE,"GENERAL";"TAB5",#N/A,TRUE,"GENERAL"}</definedName>
    <definedName name="_m8" localSheetId="32" hidden="1">{"via1",#N/A,TRUE,"general";"via2",#N/A,TRUE,"general";"via3",#N/A,TRUE,"general"}</definedName>
    <definedName name="_m8" localSheetId="3" hidden="1">{"via1",#N/A,TRUE,"general";"via2",#N/A,TRUE,"general";"via3",#N/A,TRUE,"general"}</definedName>
    <definedName name="_m8" localSheetId="26" hidden="1">{"via1",#N/A,TRUE,"general";"via2",#N/A,TRUE,"general";"via3",#N/A,TRUE,"general"}</definedName>
    <definedName name="_m8" localSheetId="24" hidden="1">{"via1",#N/A,TRUE,"general";"via2",#N/A,TRUE,"general";"via3",#N/A,TRUE,"general"}</definedName>
    <definedName name="_m8" localSheetId="10" hidden="1">{"via1",#N/A,TRUE,"general";"via2",#N/A,TRUE,"general";"via3",#N/A,TRUE,"general"}</definedName>
    <definedName name="_m8" localSheetId="4" hidden="1">{"via1",#N/A,TRUE,"general";"via2",#N/A,TRUE,"general";"via3",#N/A,TRUE,"general"}</definedName>
    <definedName name="_m8" localSheetId="38" hidden="1">{"via1",#N/A,TRUE,"general";"via2",#N/A,TRUE,"general";"via3",#N/A,TRUE,"general"}</definedName>
    <definedName name="_m8" localSheetId="37" hidden="1">{"via1",#N/A,TRUE,"general";"via2",#N/A,TRUE,"general";"via3",#N/A,TRUE,"general"}</definedName>
    <definedName name="_m8" localSheetId="23" hidden="1">{"via1",#N/A,TRUE,"general";"via2",#N/A,TRUE,"general";"via3",#N/A,TRUE,"general"}</definedName>
    <definedName name="_m8" localSheetId="16" hidden="1">{"via1",#N/A,TRUE,"general";"via2",#N/A,TRUE,"general";"via3",#N/A,TRUE,"general"}</definedName>
    <definedName name="_m8" localSheetId="27" hidden="1">{"via1",#N/A,TRUE,"general";"via2",#N/A,TRUE,"general";"via3",#N/A,TRUE,"general"}</definedName>
    <definedName name="_m8" localSheetId="18" hidden="1">{"via1",#N/A,TRUE,"general";"via2",#N/A,TRUE,"general";"via3",#N/A,TRUE,"general"}</definedName>
    <definedName name="_m8" localSheetId="17" hidden="1">{"via1",#N/A,TRUE,"general";"via2",#N/A,TRUE,"general";"via3",#N/A,TRUE,"general"}</definedName>
    <definedName name="_m8" localSheetId="25" hidden="1">{"via1",#N/A,TRUE,"general";"via2",#N/A,TRUE,"general";"via3",#N/A,TRUE,"general"}</definedName>
    <definedName name="_m8" localSheetId="49" hidden="1">{"via1",#N/A,TRUE,"general";"via2",#N/A,TRUE,"general";"via3",#N/A,TRUE,"general"}</definedName>
    <definedName name="_m8" localSheetId="34"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1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31" hidden="1">{"via1",#N/A,TRUE,"general";"via2",#N/A,TRUE,"general";"via3",#N/A,TRUE,"general"}</definedName>
    <definedName name="_m8" localSheetId="30" hidden="1">{"via1",#N/A,TRUE,"general";"via2",#N/A,TRUE,"general";"via3",#N/A,TRUE,"general"}</definedName>
    <definedName name="_m8" localSheetId="15" hidden="1">{"via1",#N/A,TRUE,"general";"via2",#N/A,TRUE,"general";"via3",#N/A,TRUE,"general"}</definedName>
    <definedName name="_m8" hidden="1">{"via1",#N/A,TRUE,"general";"via2",#N/A,TRUE,"general";"via3",#N/A,TRUE,"general"}</definedName>
    <definedName name="_m9" localSheetId="32" hidden="1">{"via1",#N/A,TRUE,"general";"via2",#N/A,TRUE,"general";"via3",#N/A,TRUE,"general"}</definedName>
    <definedName name="_m9" localSheetId="3" hidden="1">{"via1",#N/A,TRUE,"general";"via2",#N/A,TRUE,"general";"via3",#N/A,TRUE,"general"}</definedName>
    <definedName name="_m9" localSheetId="26" hidden="1">{"via1",#N/A,TRUE,"general";"via2",#N/A,TRUE,"general";"via3",#N/A,TRUE,"general"}</definedName>
    <definedName name="_m9" localSheetId="24" hidden="1">{"via1",#N/A,TRUE,"general";"via2",#N/A,TRUE,"general";"via3",#N/A,TRUE,"general"}</definedName>
    <definedName name="_m9" localSheetId="10" hidden="1">{"via1",#N/A,TRUE,"general";"via2",#N/A,TRUE,"general";"via3",#N/A,TRUE,"general"}</definedName>
    <definedName name="_m9" localSheetId="4" hidden="1">{"via1",#N/A,TRUE,"general";"via2",#N/A,TRUE,"general";"via3",#N/A,TRUE,"general"}</definedName>
    <definedName name="_m9" localSheetId="38" hidden="1">{"via1",#N/A,TRUE,"general";"via2",#N/A,TRUE,"general";"via3",#N/A,TRUE,"general"}</definedName>
    <definedName name="_m9" localSheetId="37" hidden="1">{"via1",#N/A,TRUE,"general";"via2",#N/A,TRUE,"general";"via3",#N/A,TRUE,"general"}</definedName>
    <definedName name="_m9" localSheetId="23" hidden="1">{"via1",#N/A,TRUE,"general";"via2",#N/A,TRUE,"general";"via3",#N/A,TRUE,"general"}</definedName>
    <definedName name="_m9" localSheetId="16" hidden="1">{"via1",#N/A,TRUE,"general";"via2",#N/A,TRUE,"general";"via3",#N/A,TRUE,"general"}</definedName>
    <definedName name="_m9" localSheetId="27" hidden="1">{"via1",#N/A,TRUE,"general";"via2",#N/A,TRUE,"general";"via3",#N/A,TRUE,"general"}</definedName>
    <definedName name="_m9" localSheetId="18" hidden="1">{"via1",#N/A,TRUE,"general";"via2",#N/A,TRUE,"general";"via3",#N/A,TRUE,"general"}</definedName>
    <definedName name="_m9" localSheetId="17" hidden="1">{"via1",#N/A,TRUE,"general";"via2",#N/A,TRUE,"general";"via3",#N/A,TRUE,"general"}</definedName>
    <definedName name="_m9" localSheetId="25" hidden="1">{"via1",#N/A,TRUE,"general";"via2",#N/A,TRUE,"general";"via3",#N/A,TRUE,"general"}</definedName>
    <definedName name="_m9" localSheetId="49" hidden="1">{"via1",#N/A,TRUE,"general";"via2",#N/A,TRUE,"general";"via3",#N/A,TRUE,"general"}</definedName>
    <definedName name="_m9" localSheetId="34"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1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31" hidden="1">{"via1",#N/A,TRUE,"general";"via2",#N/A,TRUE,"general";"via3",#N/A,TRUE,"general"}</definedName>
    <definedName name="_m9" localSheetId="30" hidden="1">{"via1",#N/A,TRUE,"general";"via2",#N/A,TRUE,"general";"via3",#N/A,TRUE,"general"}</definedName>
    <definedName name="_m9" localSheetId="15" hidden="1">{"via1",#N/A,TRUE,"general";"via2",#N/A,TRUE,"general";"via3",#N/A,TRUE,"general"}</definedName>
    <definedName name="_m9" hidden="1">{"via1",#N/A,TRUE,"general";"via2",#N/A,TRUE,"general";"via3",#N/A,TRUE,"general"}</definedName>
    <definedName name="_n3" localSheetId="32" hidden="1">{"TAB1",#N/A,TRUE,"GENERAL";"TAB2",#N/A,TRUE,"GENERAL";"TAB3",#N/A,TRUE,"GENERAL";"TAB4",#N/A,TRUE,"GENERAL";"TAB5",#N/A,TRUE,"GENERAL"}</definedName>
    <definedName name="_n3" localSheetId="3" hidden="1">{"TAB1",#N/A,TRUE,"GENERAL";"TAB2",#N/A,TRUE,"GENERAL";"TAB3",#N/A,TRUE,"GENERAL";"TAB4",#N/A,TRUE,"GENERAL";"TAB5",#N/A,TRUE,"GENERAL"}</definedName>
    <definedName name="_n3" localSheetId="26" hidden="1">{"TAB1",#N/A,TRUE,"GENERAL";"TAB2",#N/A,TRUE,"GENERAL";"TAB3",#N/A,TRUE,"GENERAL";"TAB4",#N/A,TRUE,"GENERAL";"TAB5",#N/A,TRUE,"GENERAL"}</definedName>
    <definedName name="_n3" localSheetId="24" hidden="1">{"TAB1",#N/A,TRUE,"GENERAL";"TAB2",#N/A,TRUE,"GENERAL";"TAB3",#N/A,TRUE,"GENERAL";"TAB4",#N/A,TRUE,"GENERAL";"TAB5",#N/A,TRUE,"GENERAL"}</definedName>
    <definedName name="_n3" localSheetId="10" hidden="1">{"TAB1",#N/A,TRUE,"GENERAL";"TAB2",#N/A,TRUE,"GENERAL";"TAB3",#N/A,TRUE,"GENERAL";"TAB4",#N/A,TRUE,"GENERAL";"TAB5",#N/A,TRUE,"GENERAL"}</definedName>
    <definedName name="_n3" localSheetId="4" hidden="1">{"TAB1",#N/A,TRUE,"GENERAL";"TAB2",#N/A,TRUE,"GENERAL";"TAB3",#N/A,TRUE,"GENERAL";"TAB4",#N/A,TRUE,"GENERAL";"TAB5",#N/A,TRUE,"GENERAL"}</definedName>
    <definedName name="_n3" localSheetId="38" hidden="1">{"TAB1",#N/A,TRUE,"GENERAL";"TAB2",#N/A,TRUE,"GENERAL";"TAB3",#N/A,TRUE,"GENERAL";"TAB4",#N/A,TRUE,"GENERAL";"TAB5",#N/A,TRUE,"GENERAL"}</definedName>
    <definedName name="_n3" localSheetId="37" hidden="1">{"TAB1",#N/A,TRUE,"GENERAL";"TAB2",#N/A,TRUE,"GENERAL";"TAB3",#N/A,TRUE,"GENERAL";"TAB4",#N/A,TRUE,"GENERAL";"TAB5",#N/A,TRUE,"GENERAL"}</definedName>
    <definedName name="_n3" localSheetId="23" hidden="1">{"TAB1",#N/A,TRUE,"GENERAL";"TAB2",#N/A,TRUE,"GENERAL";"TAB3",#N/A,TRUE,"GENERAL";"TAB4",#N/A,TRUE,"GENERAL";"TAB5",#N/A,TRUE,"GENERAL"}</definedName>
    <definedName name="_n3" localSheetId="16" hidden="1">{"TAB1",#N/A,TRUE,"GENERAL";"TAB2",#N/A,TRUE,"GENERAL";"TAB3",#N/A,TRUE,"GENERAL";"TAB4",#N/A,TRUE,"GENERAL";"TAB5",#N/A,TRUE,"GENERAL"}</definedName>
    <definedName name="_n3" localSheetId="27" hidden="1">{"TAB1",#N/A,TRUE,"GENERAL";"TAB2",#N/A,TRUE,"GENERAL";"TAB3",#N/A,TRUE,"GENERAL";"TAB4",#N/A,TRUE,"GENERAL";"TAB5",#N/A,TRUE,"GENERAL"}</definedName>
    <definedName name="_n3" localSheetId="18" hidden="1">{"TAB1",#N/A,TRUE,"GENERAL";"TAB2",#N/A,TRUE,"GENERAL";"TAB3",#N/A,TRUE,"GENERAL";"TAB4",#N/A,TRUE,"GENERAL";"TAB5",#N/A,TRUE,"GENERAL"}</definedName>
    <definedName name="_n3" localSheetId="17" hidden="1">{"TAB1",#N/A,TRUE,"GENERAL";"TAB2",#N/A,TRUE,"GENERAL";"TAB3",#N/A,TRUE,"GENERAL";"TAB4",#N/A,TRUE,"GENERAL";"TAB5",#N/A,TRUE,"GENERAL"}</definedName>
    <definedName name="_n3" localSheetId="25" hidden="1">{"TAB1",#N/A,TRUE,"GENERAL";"TAB2",#N/A,TRUE,"GENERAL";"TAB3",#N/A,TRUE,"GENERAL";"TAB4",#N/A,TRUE,"GENERAL";"TAB5",#N/A,TRUE,"GENERAL"}</definedName>
    <definedName name="_n3" localSheetId="49" hidden="1">{"TAB1",#N/A,TRUE,"GENERAL";"TAB2",#N/A,TRUE,"GENERAL";"TAB3",#N/A,TRUE,"GENERAL";"TAB4",#N/A,TRUE,"GENERAL";"TAB5",#N/A,TRUE,"GENERAL"}</definedName>
    <definedName name="_n3" localSheetId="34"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1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31" hidden="1">{"TAB1",#N/A,TRUE,"GENERAL";"TAB2",#N/A,TRUE,"GENERAL";"TAB3",#N/A,TRUE,"GENERAL";"TAB4",#N/A,TRUE,"GENERAL";"TAB5",#N/A,TRUE,"GENERAL"}</definedName>
    <definedName name="_n3" localSheetId="30" hidden="1">{"TAB1",#N/A,TRUE,"GENERAL";"TAB2",#N/A,TRUE,"GENERAL";"TAB3",#N/A,TRUE,"GENERAL";"TAB4",#N/A,TRUE,"GENERAL";"TAB5",#N/A,TRUE,"GENERAL"}</definedName>
    <definedName name="_n3" localSheetId="15" hidden="1">{"TAB1",#N/A,TRUE,"GENERAL";"TAB2",#N/A,TRUE,"GENERAL";"TAB3",#N/A,TRUE,"GENERAL";"TAB4",#N/A,TRUE,"GENERAL";"TAB5",#N/A,TRUE,"GENERAL"}</definedName>
    <definedName name="_n3" hidden="1">{"TAB1",#N/A,TRUE,"GENERAL";"TAB2",#N/A,TRUE,"GENERAL";"TAB3",#N/A,TRUE,"GENERAL";"TAB4",#N/A,TRUE,"GENERAL";"TAB5",#N/A,TRUE,"GENERAL"}</definedName>
    <definedName name="_n4" localSheetId="32" hidden="1">{"via1",#N/A,TRUE,"general";"via2",#N/A,TRUE,"general";"via3",#N/A,TRUE,"general"}</definedName>
    <definedName name="_n4" localSheetId="3" hidden="1">{"via1",#N/A,TRUE,"general";"via2",#N/A,TRUE,"general";"via3",#N/A,TRUE,"general"}</definedName>
    <definedName name="_n4" localSheetId="26" hidden="1">{"via1",#N/A,TRUE,"general";"via2",#N/A,TRUE,"general";"via3",#N/A,TRUE,"general"}</definedName>
    <definedName name="_n4" localSheetId="24" hidden="1">{"via1",#N/A,TRUE,"general";"via2",#N/A,TRUE,"general";"via3",#N/A,TRUE,"general"}</definedName>
    <definedName name="_n4" localSheetId="10" hidden="1">{"via1",#N/A,TRUE,"general";"via2",#N/A,TRUE,"general";"via3",#N/A,TRUE,"general"}</definedName>
    <definedName name="_n4" localSheetId="4" hidden="1">{"via1",#N/A,TRUE,"general";"via2",#N/A,TRUE,"general";"via3",#N/A,TRUE,"general"}</definedName>
    <definedName name="_n4" localSheetId="38" hidden="1">{"via1",#N/A,TRUE,"general";"via2",#N/A,TRUE,"general";"via3",#N/A,TRUE,"general"}</definedName>
    <definedName name="_n4" localSheetId="37" hidden="1">{"via1",#N/A,TRUE,"general";"via2",#N/A,TRUE,"general";"via3",#N/A,TRUE,"general"}</definedName>
    <definedName name="_n4" localSheetId="23" hidden="1">{"via1",#N/A,TRUE,"general";"via2",#N/A,TRUE,"general";"via3",#N/A,TRUE,"general"}</definedName>
    <definedName name="_n4" localSheetId="16" hidden="1">{"via1",#N/A,TRUE,"general";"via2",#N/A,TRUE,"general";"via3",#N/A,TRUE,"general"}</definedName>
    <definedName name="_n4" localSheetId="27" hidden="1">{"via1",#N/A,TRUE,"general";"via2",#N/A,TRUE,"general";"via3",#N/A,TRUE,"general"}</definedName>
    <definedName name="_n4" localSheetId="18" hidden="1">{"via1",#N/A,TRUE,"general";"via2",#N/A,TRUE,"general";"via3",#N/A,TRUE,"general"}</definedName>
    <definedName name="_n4" localSheetId="17" hidden="1">{"via1",#N/A,TRUE,"general";"via2",#N/A,TRUE,"general";"via3",#N/A,TRUE,"general"}</definedName>
    <definedName name="_n4" localSheetId="25" hidden="1">{"via1",#N/A,TRUE,"general";"via2",#N/A,TRUE,"general";"via3",#N/A,TRUE,"general"}</definedName>
    <definedName name="_n4" localSheetId="49" hidden="1">{"via1",#N/A,TRUE,"general";"via2",#N/A,TRUE,"general";"via3",#N/A,TRUE,"general"}</definedName>
    <definedName name="_n4" localSheetId="34"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1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31" hidden="1">{"via1",#N/A,TRUE,"general";"via2",#N/A,TRUE,"general";"via3",#N/A,TRUE,"general"}</definedName>
    <definedName name="_n4" localSheetId="30" hidden="1">{"via1",#N/A,TRUE,"general";"via2",#N/A,TRUE,"general";"via3",#N/A,TRUE,"general"}</definedName>
    <definedName name="_n4" localSheetId="15" hidden="1">{"via1",#N/A,TRUE,"general";"via2",#N/A,TRUE,"general";"via3",#N/A,TRUE,"general"}</definedName>
    <definedName name="_n4" hidden="1">{"via1",#N/A,TRUE,"general";"via2",#N/A,TRUE,"general";"via3",#N/A,TRUE,"general"}</definedName>
    <definedName name="_n5" localSheetId="32" hidden="1">{"TAB1",#N/A,TRUE,"GENERAL";"TAB2",#N/A,TRUE,"GENERAL";"TAB3",#N/A,TRUE,"GENERAL";"TAB4",#N/A,TRUE,"GENERAL";"TAB5",#N/A,TRUE,"GENERAL"}</definedName>
    <definedName name="_n5" localSheetId="3" hidden="1">{"TAB1",#N/A,TRUE,"GENERAL";"TAB2",#N/A,TRUE,"GENERAL";"TAB3",#N/A,TRUE,"GENERAL";"TAB4",#N/A,TRUE,"GENERAL";"TAB5",#N/A,TRUE,"GENERAL"}</definedName>
    <definedName name="_n5" localSheetId="26" hidden="1">{"TAB1",#N/A,TRUE,"GENERAL";"TAB2",#N/A,TRUE,"GENERAL";"TAB3",#N/A,TRUE,"GENERAL";"TAB4",#N/A,TRUE,"GENERAL";"TAB5",#N/A,TRUE,"GENERAL"}</definedName>
    <definedName name="_n5" localSheetId="24" hidden="1">{"TAB1",#N/A,TRUE,"GENERAL";"TAB2",#N/A,TRUE,"GENERAL";"TAB3",#N/A,TRUE,"GENERAL";"TAB4",#N/A,TRUE,"GENERAL";"TAB5",#N/A,TRUE,"GENERAL"}</definedName>
    <definedName name="_n5" localSheetId="10" hidden="1">{"TAB1",#N/A,TRUE,"GENERAL";"TAB2",#N/A,TRUE,"GENERAL";"TAB3",#N/A,TRUE,"GENERAL";"TAB4",#N/A,TRUE,"GENERAL";"TAB5",#N/A,TRUE,"GENERAL"}</definedName>
    <definedName name="_n5" localSheetId="4" hidden="1">{"TAB1",#N/A,TRUE,"GENERAL";"TAB2",#N/A,TRUE,"GENERAL";"TAB3",#N/A,TRUE,"GENERAL";"TAB4",#N/A,TRUE,"GENERAL";"TAB5",#N/A,TRUE,"GENERAL"}</definedName>
    <definedName name="_n5" localSheetId="38" hidden="1">{"TAB1",#N/A,TRUE,"GENERAL";"TAB2",#N/A,TRUE,"GENERAL";"TAB3",#N/A,TRUE,"GENERAL";"TAB4",#N/A,TRUE,"GENERAL";"TAB5",#N/A,TRUE,"GENERAL"}</definedName>
    <definedName name="_n5" localSheetId="37" hidden="1">{"TAB1",#N/A,TRUE,"GENERAL";"TAB2",#N/A,TRUE,"GENERAL";"TAB3",#N/A,TRUE,"GENERAL";"TAB4",#N/A,TRUE,"GENERAL";"TAB5",#N/A,TRUE,"GENERAL"}</definedName>
    <definedName name="_n5" localSheetId="23" hidden="1">{"TAB1",#N/A,TRUE,"GENERAL";"TAB2",#N/A,TRUE,"GENERAL";"TAB3",#N/A,TRUE,"GENERAL";"TAB4",#N/A,TRUE,"GENERAL";"TAB5",#N/A,TRUE,"GENERAL"}</definedName>
    <definedName name="_n5" localSheetId="16" hidden="1">{"TAB1",#N/A,TRUE,"GENERAL";"TAB2",#N/A,TRUE,"GENERAL";"TAB3",#N/A,TRUE,"GENERAL";"TAB4",#N/A,TRUE,"GENERAL";"TAB5",#N/A,TRUE,"GENERAL"}</definedName>
    <definedName name="_n5" localSheetId="27" hidden="1">{"TAB1",#N/A,TRUE,"GENERAL";"TAB2",#N/A,TRUE,"GENERAL";"TAB3",#N/A,TRUE,"GENERAL";"TAB4",#N/A,TRUE,"GENERAL";"TAB5",#N/A,TRUE,"GENERAL"}</definedName>
    <definedName name="_n5" localSheetId="18" hidden="1">{"TAB1",#N/A,TRUE,"GENERAL";"TAB2",#N/A,TRUE,"GENERAL";"TAB3",#N/A,TRUE,"GENERAL";"TAB4",#N/A,TRUE,"GENERAL";"TAB5",#N/A,TRUE,"GENERAL"}</definedName>
    <definedName name="_n5" localSheetId="17" hidden="1">{"TAB1",#N/A,TRUE,"GENERAL";"TAB2",#N/A,TRUE,"GENERAL";"TAB3",#N/A,TRUE,"GENERAL";"TAB4",#N/A,TRUE,"GENERAL";"TAB5",#N/A,TRUE,"GENERAL"}</definedName>
    <definedName name="_n5" localSheetId="25" hidden="1">{"TAB1",#N/A,TRUE,"GENERAL";"TAB2",#N/A,TRUE,"GENERAL";"TAB3",#N/A,TRUE,"GENERAL";"TAB4",#N/A,TRUE,"GENERAL";"TAB5",#N/A,TRUE,"GENERAL"}</definedName>
    <definedName name="_n5" localSheetId="49" hidden="1">{"TAB1",#N/A,TRUE,"GENERAL";"TAB2",#N/A,TRUE,"GENERAL";"TAB3",#N/A,TRUE,"GENERAL";"TAB4",#N/A,TRUE,"GENERAL";"TAB5",#N/A,TRUE,"GENERAL"}</definedName>
    <definedName name="_n5" localSheetId="34"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1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31" hidden="1">{"TAB1",#N/A,TRUE,"GENERAL";"TAB2",#N/A,TRUE,"GENERAL";"TAB3",#N/A,TRUE,"GENERAL";"TAB4",#N/A,TRUE,"GENERAL";"TAB5",#N/A,TRUE,"GENERAL"}</definedName>
    <definedName name="_n5" localSheetId="30" hidden="1">{"TAB1",#N/A,TRUE,"GENERAL";"TAB2",#N/A,TRUE,"GENERAL";"TAB3",#N/A,TRUE,"GENERAL";"TAB4",#N/A,TRUE,"GENERAL";"TAB5",#N/A,TRUE,"GENERAL"}</definedName>
    <definedName name="_n5" localSheetId="15" hidden="1">{"TAB1",#N/A,TRUE,"GENERAL";"TAB2",#N/A,TRUE,"GENERAL";"TAB3",#N/A,TRUE,"GENERAL";"TAB4",#N/A,TRUE,"GENERAL";"TAB5",#N/A,TRUE,"GENERAL"}</definedName>
    <definedName name="_n5" hidden="1">{"TAB1",#N/A,TRUE,"GENERAL";"TAB2",#N/A,TRUE,"GENERAL";"TAB3",#N/A,TRUE,"GENERAL";"TAB4",#N/A,TRUE,"GENERAL";"TAB5",#N/A,TRUE,"GENERAL"}</definedName>
    <definedName name="_nyn7" localSheetId="32" hidden="1">{"via1",#N/A,TRUE,"general";"via2",#N/A,TRUE,"general";"via3",#N/A,TRUE,"general"}</definedName>
    <definedName name="_nyn7" localSheetId="3" hidden="1">{"via1",#N/A,TRUE,"general";"via2",#N/A,TRUE,"general";"via3",#N/A,TRUE,"general"}</definedName>
    <definedName name="_nyn7" localSheetId="26" hidden="1">{"via1",#N/A,TRUE,"general";"via2",#N/A,TRUE,"general";"via3",#N/A,TRUE,"general"}</definedName>
    <definedName name="_nyn7" localSheetId="24" hidden="1">{"via1",#N/A,TRUE,"general";"via2",#N/A,TRUE,"general";"via3",#N/A,TRUE,"general"}</definedName>
    <definedName name="_nyn7" localSheetId="10" hidden="1">{"via1",#N/A,TRUE,"general";"via2",#N/A,TRUE,"general";"via3",#N/A,TRUE,"general"}</definedName>
    <definedName name="_nyn7" localSheetId="4" hidden="1">{"via1",#N/A,TRUE,"general";"via2",#N/A,TRUE,"general";"via3",#N/A,TRUE,"general"}</definedName>
    <definedName name="_nyn7" localSheetId="38" hidden="1">{"via1",#N/A,TRUE,"general";"via2",#N/A,TRUE,"general";"via3",#N/A,TRUE,"general"}</definedName>
    <definedName name="_nyn7" localSheetId="37" hidden="1">{"via1",#N/A,TRUE,"general";"via2",#N/A,TRUE,"general";"via3",#N/A,TRUE,"general"}</definedName>
    <definedName name="_nyn7" localSheetId="23" hidden="1">{"via1",#N/A,TRUE,"general";"via2",#N/A,TRUE,"general";"via3",#N/A,TRUE,"general"}</definedName>
    <definedName name="_nyn7" localSheetId="16" hidden="1">{"via1",#N/A,TRUE,"general";"via2",#N/A,TRUE,"general";"via3",#N/A,TRUE,"general"}</definedName>
    <definedName name="_nyn7" localSheetId="27" hidden="1">{"via1",#N/A,TRUE,"general";"via2",#N/A,TRUE,"general";"via3",#N/A,TRUE,"general"}</definedName>
    <definedName name="_nyn7" localSheetId="18" hidden="1">{"via1",#N/A,TRUE,"general";"via2",#N/A,TRUE,"general";"via3",#N/A,TRUE,"general"}</definedName>
    <definedName name="_nyn7" localSheetId="17" hidden="1">{"via1",#N/A,TRUE,"general";"via2",#N/A,TRUE,"general";"via3",#N/A,TRUE,"general"}</definedName>
    <definedName name="_nyn7" localSheetId="25" hidden="1">{"via1",#N/A,TRUE,"general";"via2",#N/A,TRUE,"general";"via3",#N/A,TRUE,"general"}</definedName>
    <definedName name="_nyn7" localSheetId="49" hidden="1">{"via1",#N/A,TRUE,"general";"via2",#N/A,TRUE,"general";"via3",#N/A,TRUE,"general"}</definedName>
    <definedName name="_nyn7" localSheetId="34"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1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31" hidden="1">{"via1",#N/A,TRUE,"general";"via2",#N/A,TRUE,"general";"via3",#N/A,TRUE,"general"}</definedName>
    <definedName name="_nyn7" localSheetId="30" hidden="1">{"via1",#N/A,TRUE,"general";"via2",#N/A,TRUE,"general";"via3",#N/A,TRUE,"general"}</definedName>
    <definedName name="_nyn7" localSheetId="15" hidden="1">{"via1",#N/A,TRUE,"general";"via2",#N/A,TRUE,"general";"via3",#N/A,TRUE,"general"}</definedName>
    <definedName name="_nyn7" hidden="1">{"via1",#N/A,TRUE,"general";"via2",#N/A,TRUE,"general";"via3",#N/A,TRUE,"general"}</definedName>
    <definedName name="_o4" localSheetId="32" hidden="1">{"via1",#N/A,TRUE,"general";"via2",#N/A,TRUE,"general";"via3",#N/A,TRUE,"general"}</definedName>
    <definedName name="_o4" localSheetId="3" hidden="1">{"via1",#N/A,TRUE,"general";"via2",#N/A,TRUE,"general";"via3",#N/A,TRUE,"general"}</definedName>
    <definedName name="_o4" localSheetId="26" hidden="1">{"via1",#N/A,TRUE,"general";"via2",#N/A,TRUE,"general";"via3",#N/A,TRUE,"general"}</definedName>
    <definedName name="_o4" localSheetId="24" hidden="1">{"via1",#N/A,TRUE,"general";"via2",#N/A,TRUE,"general";"via3",#N/A,TRUE,"general"}</definedName>
    <definedName name="_o4" localSheetId="10" hidden="1">{"via1",#N/A,TRUE,"general";"via2",#N/A,TRUE,"general";"via3",#N/A,TRUE,"general"}</definedName>
    <definedName name="_o4" localSheetId="4" hidden="1">{"via1",#N/A,TRUE,"general";"via2",#N/A,TRUE,"general";"via3",#N/A,TRUE,"general"}</definedName>
    <definedName name="_o4" localSheetId="38" hidden="1">{"via1",#N/A,TRUE,"general";"via2",#N/A,TRUE,"general";"via3",#N/A,TRUE,"general"}</definedName>
    <definedName name="_o4" localSheetId="37" hidden="1">{"via1",#N/A,TRUE,"general";"via2",#N/A,TRUE,"general";"via3",#N/A,TRUE,"general"}</definedName>
    <definedName name="_o4" localSheetId="23" hidden="1">{"via1",#N/A,TRUE,"general";"via2",#N/A,TRUE,"general";"via3",#N/A,TRUE,"general"}</definedName>
    <definedName name="_o4" localSheetId="16" hidden="1">{"via1",#N/A,TRUE,"general";"via2",#N/A,TRUE,"general";"via3",#N/A,TRUE,"general"}</definedName>
    <definedName name="_o4" localSheetId="27" hidden="1">{"via1",#N/A,TRUE,"general";"via2",#N/A,TRUE,"general";"via3",#N/A,TRUE,"general"}</definedName>
    <definedName name="_o4" localSheetId="18" hidden="1">{"via1",#N/A,TRUE,"general";"via2",#N/A,TRUE,"general";"via3",#N/A,TRUE,"general"}</definedName>
    <definedName name="_o4" localSheetId="17" hidden="1">{"via1",#N/A,TRUE,"general";"via2",#N/A,TRUE,"general";"via3",#N/A,TRUE,"general"}</definedName>
    <definedName name="_o4" localSheetId="25" hidden="1">{"via1",#N/A,TRUE,"general";"via2",#N/A,TRUE,"general";"via3",#N/A,TRUE,"general"}</definedName>
    <definedName name="_o4" localSheetId="49" hidden="1">{"via1",#N/A,TRUE,"general";"via2",#N/A,TRUE,"general";"via3",#N/A,TRUE,"general"}</definedName>
    <definedName name="_o4" localSheetId="34"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1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31" hidden="1">{"via1",#N/A,TRUE,"general";"via2",#N/A,TRUE,"general";"via3",#N/A,TRUE,"general"}</definedName>
    <definedName name="_o4" localSheetId="30" hidden="1">{"via1",#N/A,TRUE,"general";"via2",#N/A,TRUE,"general";"via3",#N/A,TRUE,"general"}</definedName>
    <definedName name="_o4" localSheetId="15" hidden="1">{"via1",#N/A,TRUE,"general";"via2",#N/A,TRUE,"general";"via3",#N/A,TRUE,"general"}</definedName>
    <definedName name="_o4" hidden="1">{"via1",#N/A,TRUE,"general";"via2",#N/A,TRUE,"general";"via3",#N/A,TRUE,"general"}</definedName>
    <definedName name="_o5" localSheetId="32" hidden="1">{"TAB1",#N/A,TRUE,"GENERAL";"TAB2",#N/A,TRUE,"GENERAL";"TAB3",#N/A,TRUE,"GENERAL";"TAB4",#N/A,TRUE,"GENERAL";"TAB5",#N/A,TRUE,"GENERAL"}</definedName>
    <definedName name="_o5" localSheetId="3" hidden="1">{"TAB1",#N/A,TRUE,"GENERAL";"TAB2",#N/A,TRUE,"GENERAL";"TAB3",#N/A,TRUE,"GENERAL";"TAB4",#N/A,TRUE,"GENERAL";"TAB5",#N/A,TRUE,"GENERAL"}</definedName>
    <definedName name="_o5" localSheetId="26" hidden="1">{"TAB1",#N/A,TRUE,"GENERAL";"TAB2",#N/A,TRUE,"GENERAL";"TAB3",#N/A,TRUE,"GENERAL";"TAB4",#N/A,TRUE,"GENERAL";"TAB5",#N/A,TRUE,"GENERAL"}</definedName>
    <definedName name="_o5" localSheetId="24" hidden="1">{"TAB1",#N/A,TRUE,"GENERAL";"TAB2",#N/A,TRUE,"GENERAL";"TAB3",#N/A,TRUE,"GENERAL";"TAB4",#N/A,TRUE,"GENERAL";"TAB5",#N/A,TRUE,"GENERAL"}</definedName>
    <definedName name="_o5" localSheetId="10" hidden="1">{"TAB1",#N/A,TRUE,"GENERAL";"TAB2",#N/A,TRUE,"GENERAL";"TAB3",#N/A,TRUE,"GENERAL";"TAB4",#N/A,TRUE,"GENERAL";"TAB5",#N/A,TRUE,"GENERAL"}</definedName>
    <definedName name="_o5" localSheetId="4" hidden="1">{"TAB1",#N/A,TRUE,"GENERAL";"TAB2",#N/A,TRUE,"GENERAL";"TAB3",#N/A,TRUE,"GENERAL";"TAB4",#N/A,TRUE,"GENERAL";"TAB5",#N/A,TRUE,"GENERAL"}</definedName>
    <definedName name="_o5" localSheetId="38" hidden="1">{"TAB1",#N/A,TRUE,"GENERAL";"TAB2",#N/A,TRUE,"GENERAL";"TAB3",#N/A,TRUE,"GENERAL";"TAB4",#N/A,TRUE,"GENERAL";"TAB5",#N/A,TRUE,"GENERAL"}</definedName>
    <definedName name="_o5" localSheetId="37" hidden="1">{"TAB1",#N/A,TRUE,"GENERAL";"TAB2",#N/A,TRUE,"GENERAL";"TAB3",#N/A,TRUE,"GENERAL";"TAB4",#N/A,TRUE,"GENERAL";"TAB5",#N/A,TRUE,"GENERAL"}</definedName>
    <definedName name="_o5" localSheetId="23" hidden="1">{"TAB1",#N/A,TRUE,"GENERAL";"TAB2",#N/A,TRUE,"GENERAL";"TAB3",#N/A,TRUE,"GENERAL";"TAB4",#N/A,TRUE,"GENERAL";"TAB5",#N/A,TRUE,"GENERAL"}</definedName>
    <definedName name="_o5" localSheetId="16" hidden="1">{"TAB1",#N/A,TRUE,"GENERAL";"TAB2",#N/A,TRUE,"GENERAL";"TAB3",#N/A,TRUE,"GENERAL";"TAB4",#N/A,TRUE,"GENERAL";"TAB5",#N/A,TRUE,"GENERAL"}</definedName>
    <definedName name="_o5" localSheetId="27" hidden="1">{"TAB1",#N/A,TRUE,"GENERAL";"TAB2",#N/A,TRUE,"GENERAL";"TAB3",#N/A,TRUE,"GENERAL";"TAB4",#N/A,TRUE,"GENERAL";"TAB5",#N/A,TRUE,"GENERAL"}</definedName>
    <definedName name="_o5" localSheetId="18" hidden="1">{"TAB1",#N/A,TRUE,"GENERAL";"TAB2",#N/A,TRUE,"GENERAL";"TAB3",#N/A,TRUE,"GENERAL";"TAB4",#N/A,TRUE,"GENERAL";"TAB5",#N/A,TRUE,"GENERAL"}</definedName>
    <definedName name="_o5" localSheetId="17" hidden="1">{"TAB1",#N/A,TRUE,"GENERAL";"TAB2",#N/A,TRUE,"GENERAL";"TAB3",#N/A,TRUE,"GENERAL";"TAB4",#N/A,TRUE,"GENERAL";"TAB5",#N/A,TRUE,"GENERAL"}</definedName>
    <definedName name="_o5" localSheetId="25" hidden="1">{"TAB1",#N/A,TRUE,"GENERAL";"TAB2",#N/A,TRUE,"GENERAL";"TAB3",#N/A,TRUE,"GENERAL";"TAB4",#N/A,TRUE,"GENERAL";"TAB5",#N/A,TRUE,"GENERAL"}</definedName>
    <definedName name="_o5" localSheetId="49" hidden="1">{"TAB1",#N/A,TRUE,"GENERAL";"TAB2",#N/A,TRUE,"GENERAL";"TAB3",#N/A,TRUE,"GENERAL";"TAB4",#N/A,TRUE,"GENERAL";"TAB5",#N/A,TRUE,"GENERAL"}</definedName>
    <definedName name="_o5" localSheetId="34"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1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31" hidden="1">{"TAB1",#N/A,TRUE,"GENERAL";"TAB2",#N/A,TRUE,"GENERAL";"TAB3",#N/A,TRUE,"GENERAL";"TAB4",#N/A,TRUE,"GENERAL";"TAB5",#N/A,TRUE,"GENERAL"}</definedName>
    <definedName name="_o5" localSheetId="30" hidden="1">{"TAB1",#N/A,TRUE,"GENERAL";"TAB2",#N/A,TRUE,"GENERAL";"TAB3",#N/A,TRUE,"GENERAL";"TAB4",#N/A,TRUE,"GENERAL";"TAB5",#N/A,TRUE,"GENERAL"}</definedName>
    <definedName name="_o5" localSheetId="15" hidden="1">{"TAB1",#N/A,TRUE,"GENERAL";"TAB2",#N/A,TRUE,"GENERAL";"TAB3",#N/A,TRUE,"GENERAL";"TAB4",#N/A,TRUE,"GENERAL";"TAB5",#N/A,TRUE,"GENERAL"}</definedName>
    <definedName name="_o5" hidden="1">{"TAB1",#N/A,TRUE,"GENERAL";"TAB2",#N/A,TRUE,"GENERAL";"TAB3",#N/A,TRUE,"GENERAL";"TAB4",#N/A,TRUE,"GENERAL";"TAB5",#N/A,TRUE,"GENERAL"}</definedName>
    <definedName name="_o6" localSheetId="32" hidden="1">{"TAB1",#N/A,TRUE,"GENERAL";"TAB2",#N/A,TRUE,"GENERAL";"TAB3",#N/A,TRUE,"GENERAL";"TAB4",#N/A,TRUE,"GENERAL";"TAB5",#N/A,TRUE,"GENERAL"}</definedName>
    <definedName name="_o6" localSheetId="3" hidden="1">{"TAB1",#N/A,TRUE,"GENERAL";"TAB2",#N/A,TRUE,"GENERAL";"TAB3",#N/A,TRUE,"GENERAL";"TAB4",#N/A,TRUE,"GENERAL";"TAB5",#N/A,TRUE,"GENERAL"}</definedName>
    <definedName name="_o6" localSheetId="26" hidden="1">{"TAB1",#N/A,TRUE,"GENERAL";"TAB2",#N/A,TRUE,"GENERAL";"TAB3",#N/A,TRUE,"GENERAL";"TAB4",#N/A,TRUE,"GENERAL";"TAB5",#N/A,TRUE,"GENERAL"}</definedName>
    <definedName name="_o6" localSheetId="24" hidden="1">{"TAB1",#N/A,TRUE,"GENERAL";"TAB2",#N/A,TRUE,"GENERAL";"TAB3",#N/A,TRUE,"GENERAL";"TAB4",#N/A,TRUE,"GENERAL";"TAB5",#N/A,TRUE,"GENERAL"}</definedName>
    <definedName name="_o6" localSheetId="10" hidden="1">{"TAB1",#N/A,TRUE,"GENERAL";"TAB2",#N/A,TRUE,"GENERAL";"TAB3",#N/A,TRUE,"GENERAL";"TAB4",#N/A,TRUE,"GENERAL";"TAB5",#N/A,TRUE,"GENERAL"}</definedName>
    <definedName name="_o6" localSheetId="4" hidden="1">{"TAB1",#N/A,TRUE,"GENERAL";"TAB2",#N/A,TRUE,"GENERAL";"TAB3",#N/A,TRUE,"GENERAL";"TAB4",#N/A,TRUE,"GENERAL";"TAB5",#N/A,TRUE,"GENERAL"}</definedName>
    <definedName name="_o6" localSheetId="38" hidden="1">{"TAB1",#N/A,TRUE,"GENERAL";"TAB2",#N/A,TRUE,"GENERAL";"TAB3",#N/A,TRUE,"GENERAL";"TAB4",#N/A,TRUE,"GENERAL";"TAB5",#N/A,TRUE,"GENERAL"}</definedName>
    <definedName name="_o6" localSheetId="37" hidden="1">{"TAB1",#N/A,TRUE,"GENERAL";"TAB2",#N/A,TRUE,"GENERAL";"TAB3",#N/A,TRUE,"GENERAL";"TAB4",#N/A,TRUE,"GENERAL";"TAB5",#N/A,TRUE,"GENERAL"}</definedName>
    <definedName name="_o6" localSheetId="23" hidden="1">{"TAB1",#N/A,TRUE,"GENERAL";"TAB2",#N/A,TRUE,"GENERAL";"TAB3",#N/A,TRUE,"GENERAL";"TAB4",#N/A,TRUE,"GENERAL";"TAB5",#N/A,TRUE,"GENERAL"}</definedName>
    <definedName name="_o6" localSheetId="16" hidden="1">{"TAB1",#N/A,TRUE,"GENERAL";"TAB2",#N/A,TRUE,"GENERAL";"TAB3",#N/A,TRUE,"GENERAL";"TAB4",#N/A,TRUE,"GENERAL";"TAB5",#N/A,TRUE,"GENERAL"}</definedName>
    <definedName name="_o6" localSheetId="27" hidden="1">{"TAB1",#N/A,TRUE,"GENERAL";"TAB2",#N/A,TRUE,"GENERAL";"TAB3",#N/A,TRUE,"GENERAL";"TAB4",#N/A,TRUE,"GENERAL";"TAB5",#N/A,TRUE,"GENERAL"}</definedName>
    <definedName name="_o6" localSheetId="18" hidden="1">{"TAB1",#N/A,TRUE,"GENERAL";"TAB2",#N/A,TRUE,"GENERAL";"TAB3",#N/A,TRUE,"GENERAL";"TAB4",#N/A,TRUE,"GENERAL";"TAB5",#N/A,TRUE,"GENERAL"}</definedName>
    <definedName name="_o6" localSheetId="17" hidden="1">{"TAB1",#N/A,TRUE,"GENERAL";"TAB2",#N/A,TRUE,"GENERAL";"TAB3",#N/A,TRUE,"GENERAL";"TAB4",#N/A,TRUE,"GENERAL";"TAB5",#N/A,TRUE,"GENERAL"}</definedName>
    <definedName name="_o6" localSheetId="25" hidden="1">{"TAB1",#N/A,TRUE,"GENERAL";"TAB2",#N/A,TRUE,"GENERAL";"TAB3",#N/A,TRUE,"GENERAL";"TAB4",#N/A,TRUE,"GENERAL";"TAB5",#N/A,TRUE,"GENERAL"}</definedName>
    <definedName name="_o6" localSheetId="49" hidden="1">{"TAB1",#N/A,TRUE,"GENERAL";"TAB2",#N/A,TRUE,"GENERAL";"TAB3",#N/A,TRUE,"GENERAL";"TAB4",#N/A,TRUE,"GENERAL";"TAB5",#N/A,TRUE,"GENERAL"}</definedName>
    <definedName name="_o6" localSheetId="34"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1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31" hidden="1">{"TAB1",#N/A,TRUE,"GENERAL";"TAB2",#N/A,TRUE,"GENERAL";"TAB3",#N/A,TRUE,"GENERAL";"TAB4",#N/A,TRUE,"GENERAL";"TAB5",#N/A,TRUE,"GENERAL"}</definedName>
    <definedName name="_o6" localSheetId="30" hidden="1">{"TAB1",#N/A,TRUE,"GENERAL";"TAB2",#N/A,TRUE,"GENERAL";"TAB3",#N/A,TRUE,"GENERAL";"TAB4",#N/A,TRUE,"GENERAL";"TAB5",#N/A,TRUE,"GENERAL"}</definedName>
    <definedName name="_o6" localSheetId="15" hidden="1">{"TAB1",#N/A,TRUE,"GENERAL";"TAB2",#N/A,TRUE,"GENERAL";"TAB3",#N/A,TRUE,"GENERAL";"TAB4",#N/A,TRUE,"GENERAL";"TAB5",#N/A,TRUE,"GENERAL"}</definedName>
    <definedName name="_o6" hidden="1">{"TAB1",#N/A,TRUE,"GENERAL";"TAB2",#N/A,TRUE,"GENERAL";"TAB3",#N/A,TRUE,"GENERAL";"TAB4",#N/A,TRUE,"GENERAL";"TAB5",#N/A,TRUE,"GENERAL"}</definedName>
    <definedName name="_o7" localSheetId="32" hidden="1">{"TAB1",#N/A,TRUE,"GENERAL";"TAB2",#N/A,TRUE,"GENERAL";"TAB3",#N/A,TRUE,"GENERAL";"TAB4",#N/A,TRUE,"GENERAL";"TAB5",#N/A,TRUE,"GENERAL"}</definedName>
    <definedName name="_o7" localSheetId="3" hidden="1">{"TAB1",#N/A,TRUE,"GENERAL";"TAB2",#N/A,TRUE,"GENERAL";"TAB3",#N/A,TRUE,"GENERAL";"TAB4",#N/A,TRUE,"GENERAL";"TAB5",#N/A,TRUE,"GENERAL"}</definedName>
    <definedName name="_o7" localSheetId="26" hidden="1">{"TAB1",#N/A,TRUE,"GENERAL";"TAB2",#N/A,TRUE,"GENERAL";"TAB3",#N/A,TRUE,"GENERAL";"TAB4",#N/A,TRUE,"GENERAL";"TAB5",#N/A,TRUE,"GENERAL"}</definedName>
    <definedName name="_o7" localSheetId="24" hidden="1">{"TAB1",#N/A,TRUE,"GENERAL";"TAB2",#N/A,TRUE,"GENERAL";"TAB3",#N/A,TRUE,"GENERAL";"TAB4",#N/A,TRUE,"GENERAL";"TAB5",#N/A,TRUE,"GENERAL"}</definedName>
    <definedName name="_o7" localSheetId="10" hidden="1">{"TAB1",#N/A,TRUE,"GENERAL";"TAB2",#N/A,TRUE,"GENERAL";"TAB3",#N/A,TRUE,"GENERAL";"TAB4",#N/A,TRUE,"GENERAL";"TAB5",#N/A,TRUE,"GENERAL"}</definedName>
    <definedName name="_o7" localSheetId="4" hidden="1">{"TAB1",#N/A,TRUE,"GENERAL";"TAB2",#N/A,TRUE,"GENERAL";"TAB3",#N/A,TRUE,"GENERAL";"TAB4",#N/A,TRUE,"GENERAL";"TAB5",#N/A,TRUE,"GENERAL"}</definedName>
    <definedName name="_o7" localSheetId="38" hidden="1">{"TAB1",#N/A,TRUE,"GENERAL";"TAB2",#N/A,TRUE,"GENERAL";"TAB3",#N/A,TRUE,"GENERAL";"TAB4",#N/A,TRUE,"GENERAL";"TAB5",#N/A,TRUE,"GENERAL"}</definedName>
    <definedName name="_o7" localSheetId="37" hidden="1">{"TAB1",#N/A,TRUE,"GENERAL";"TAB2",#N/A,TRUE,"GENERAL";"TAB3",#N/A,TRUE,"GENERAL";"TAB4",#N/A,TRUE,"GENERAL";"TAB5",#N/A,TRUE,"GENERAL"}</definedName>
    <definedName name="_o7" localSheetId="23" hidden="1">{"TAB1",#N/A,TRUE,"GENERAL";"TAB2",#N/A,TRUE,"GENERAL";"TAB3",#N/A,TRUE,"GENERAL";"TAB4",#N/A,TRUE,"GENERAL";"TAB5",#N/A,TRUE,"GENERAL"}</definedName>
    <definedName name="_o7" localSheetId="16" hidden="1">{"TAB1",#N/A,TRUE,"GENERAL";"TAB2",#N/A,TRUE,"GENERAL";"TAB3",#N/A,TRUE,"GENERAL";"TAB4",#N/A,TRUE,"GENERAL";"TAB5",#N/A,TRUE,"GENERAL"}</definedName>
    <definedName name="_o7" localSheetId="27" hidden="1">{"TAB1",#N/A,TRUE,"GENERAL";"TAB2",#N/A,TRUE,"GENERAL";"TAB3",#N/A,TRUE,"GENERAL";"TAB4",#N/A,TRUE,"GENERAL";"TAB5",#N/A,TRUE,"GENERAL"}</definedName>
    <definedName name="_o7" localSheetId="18" hidden="1">{"TAB1",#N/A,TRUE,"GENERAL";"TAB2",#N/A,TRUE,"GENERAL";"TAB3",#N/A,TRUE,"GENERAL";"TAB4",#N/A,TRUE,"GENERAL";"TAB5",#N/A,TRUE,"GENERAL"}</definedName>
    <definedName name="_o7" localSheetId="17" hidden="1">{"TAB1",#N/A,TRUE,"GENERAL";"TAB2",#N/A,TRUE,"GENERAL";"TAB3",#N/A,TRUE,"GENERAL";"TAB4",#N/A,TRUE,"GENERAL";"TAB5",#N/A,TRUE,"GENERAL"}</definedName>
    <definedName name="_o7" localSheetId="25" hidden="1">{"TAB1",#N/A,TRUE,"GENERAL";"TAB2",#N/A,TRUE,"GENERAL";"TAB3",#N/A,TRUE,"GENERAL";"TAB4",#N/A,TRUE,"GENERAL";"TAB5",#N/A,TRUE,"GENERAL"}</definedName>
    <definedName name="_o7" localSheetId="49" hidden="1">{"TAB1",#N/A,TRUE,"GENERAL";"TAB2",#N/A,TRUE,"GENERAL";"TAB3",#N/A,TRUE,"GENERAL";"TAB4",#N/A,TRUE,"GENERAL";"TAB5",#N/A,TRUE,"GENERAL"}</definedName>
    <definedName name="_o7" localSheetId="34"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1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31" hidden="1">{"TAB1",#N/A,TRUE,"GENERAL";"TAB2",#N/A,TRUE,"GENERAL";"TAB3",#N/A,TRUE,"GENERAL";"TAB4",#N/A,TRUE,"GENERAL";"TAB5",#N/A,TRUE,"GENERAL"}</definedName>
    <definedName name="_o7" localSheetId="30" hidden="1">{"TAB1",#N/A,TRUE,"GENERAL";"TAB2",#N/A,TRUE,"GENERAL";"TAB3",#N/A,TRUE,"GENERAL";"TAB4",#N/A,TRUE,"GENERAL";"TAB5",#N/A,TRUE,"GENERAL"}</definedName>
    <definedName name="_o7" localSheetId="15" hidden="1">{"TAB1",#N/A,TRUE,"GENERAL";"TAB2",#N/A,TRUE,"GENERAL";"TAB3",#N/A,TRUE,"GENERAL";"TAB4",#N/A,TRUE,"GENERAL";"TAB5",#N/A,TRUE,"GENERAL"}</definedName>
    <definedName name="_o7" hidden="1">{"TAB1",#N/A,TRUE,"GENERAL";"TAB2",#N/A,TRUE,"GENERAL";"TAB3",#N/A,TRUE,"GENERAL";"TAB4",#N/A,TRUE,"GENERAL";"TAB5",#N/A,TRUE,"GENERAL"}</definedName>
    <definedName name="_o8" localSheetId="32" hidden="1">{"via1",#N/A,TRUE,"general";"via2",#N/A,TRUE,"general";"via3",#N/A,TRUE,"general"}</definedName>
    <definedName name="_o8" localSheetId="3" hidden="1">{"via1",#N/A,TRUE,"general";"via2",#N/A,TRUE,"general";"via3",#N/A,TRUE,"general"}</definedName>
    <definedName name="_o8" localSheetId="26" hidden="1">{"via1",#N/A,TRUE,"general";"via2",#N/A,TRUE,"general";"via3",#N/A,TRUE,"general"}</definedName>
    <definedName name="_o8" localSheetId="24" hidden="1">{"via1",#N/A,TRUE,"general";"via2",#N/A,TRUE,"general";"via3",#N/A,TRUE,"general"}</definedName>
    <definedName name="_o8" localSheetId="10" hidden="1">{"via1",#N/A,TRUE,"general";"via2",#N/A,TRUE,"general";"via3",#N/A,TRUE,"general"}</definedName>
    <definedName name="_o8" localSheetId="4" hidden="1">{"via1",#N/A,TRUE,"general";"via2",#N/A,TRUE,"general";"via3",#N/A,TRUE,"general"}</definedName>
    <definedName name="_o8" localSheetId="38" hidden="1">{"via1",#N/A,TRUE,"general";"via2",#N/A,TRUE,"general";"via3",#N/A,TRUE,"general"}</definedName>
    <definedName name="_o8" localSheetId="37" hidden="1">{"via1",#N/A,TRUE,"general";"via2",#N/A,TRUE,"general";"via3",#N/A,TRUE,"general"}</definedName>
    <definedName name="_o8" localSheetId="23" hidden="1">{"via1",#N/A,TRUE,"general";"via2",#N/A,TRUE,"general";"via3",#N/A,TRUE,"general"}</definedName>
    <definedName name="_o8" localSheetId="16" hidden="1">{"via1",#N/A,TRUE,"general";"via2",#N/A,TRUE,"general";"via3",#N/A,TRUE,"general"}</definedName>
    <definedName name="_o8" localSheetId="27" hidden="1">{"via1",#N/A,TRUE,"general";"via2",#N/A,TRUE,"general";"via3",#N/A,TRUE,"general"}</definedName>
    <definedName name="_o8" localSheetId="18" hidden="1">{"via1",#N/A,TRUE,"general";"via2",#N/A,TRUE,"general";"via3",#N/A,TRUE,"general"}</definedName>
    <definedName name="_o8" localSheetId="17" hidden="1">{"via1",#N/A,TRUE,"general";"via2",#N/A,TRUE,"general";"via3",#N/A,TRUE,"general"}</definedName>
    <definedName name="_o8" localSheetId="25" hidden="1">{"via1",#N/A,TRUE,"general";"via2",#N/A,TRUE,"general";"via3",#N/A,TRUE,"general"}</definedName>
    <definedName name="_o8" localSheetId="49" hidden="1">{"via1",#N/A,TRUE,"general";"via2",#N/A,TRUE,"general";"via3",#N/A,TRUE,"general"}</definedName>
    <definedName name="_o8" localSheetId="34"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1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31" hidden="1">{"via1",#N/A,TRUE,"general";"via2",#N/A,TRUE,"general";"via3",#N/A,TRUE,"general"}</definedName>
    <definedName name="_o8" localSheetId="30" hidden="1">{"via1",#N/A,TRUE,"general";"via2",#N/A,TRUE,"general";"via3",#N/A,TRUE,"general"}</definedName>
    <definedName name="_o8" localSheetId="15" hidden="1">{"via1",#N/A,TRUE,"general";"via2",#N/A,TRUE,"general";"via3",#N/A,TRUE,"general"}</definedName>
    <definedName name="_o8" hidden="1">{"via1",#N/A,TRUE,"general";"via2",#N/A,TRUE,"general";"via3",#N/A,TRUE,"general"}</definedName>
    <definedName name="_o9" localSheetId="32" hidden="1">{"TAB1",#N/A,TRUE,"GENERAL";"TAB2",#N/A,TRUE,"GENERAL";"TAB3",#N/A,TRUE,"GENERAL";"TAB4",#N/A,TRUE,"GENERAL";"TAB5",#N/A,TRUE,"GENERAL"}</definedName>
    <definedName name="_o9" localSheetId="3" hidden="1">{"TAB1",#N/A,TRUE,"GENERAL";"TAB2",#N/A,TRUE,"GENERAL";"TAB3",#N/A,TRUE,"GENERAL";"TAB4",#N/A,TRUE,"GENERAL";"TAB5",#N/A,TRUE,"GENERAL"}</definedName>
    <definedName name="_o9" localSheetId="26" hidden="1">{"TAB1",#N/A,TRUE,"GENERAL";"TAB2",#N/A,TRUE,"GENERAL";"TAB3",#N/A,TRUE,"GENERAL";"TAB4",#N/A,TRUE,"GENERAL";"TAB5",#N/A,TRUE,"GENERAL"}</definedName>
    <definedName name="_o9" localSheetId="24" hidden="1">{"TAB1",#N/A,TRUE,"GENERAL";"TAB2",#N/A,TRUE,"GENERAL";"TAB3",#N/A,TRUE,"GENERAL";"TAB4",#N/A,TRUE,"GENERAL";"TAB5",#N/A,TRUE,"GENERAL"}</definedName>
    <definedName name="_o9" localSheetId="10" hidden="1">{"TAB1",#N/A,TRUE,"GENERAL";"TAB2",#N/A,TRUE,"GENERAL";"TAB3",#N/A,TRUE,"GENERAL";"TAB4",#N/A,TRUE,"GENERAL";"TAB5",#N/A,TRUE,"GENERAL"}</definedName>
    <definedName name="_o9" localSheetId="4" hidden="1">{"TAB1",#N/A,TRUE,"GENERAL";"TAB2",#N/A,TRUE,"GENERAL";"TAB3",#N/A,TRUE,"GENERAL";"TAB4",#N/A,TRUE,"GENERAL";"TAB5",#N/A,TRUE,"GENERAL"}</definedName>
    <definedName name="_o9" localSheetId="38" hidden="1">{"TAB1",#N/A,TRUE,"GENERAL";"TAB2",#N/A,TRUE,"GENERAL";"TAB3",#N/A,TRUE,"GENERAL";"TAB4",#N/A,TRUE,"GENERAL";"TAB5",#N/A,TRUE,"GENERAL"}</definedName>
    <definedName name="_o9" localSheetId="37" hidden="1">{"TAB1",#N/A,TRUE,"GENERAL";"TAB2",#N/A,TRUE,"GENERAL";"TAB3",#N/A,TRUE,"GENERAL";"TAB4",#N/A,TRUE,"GENERAL";"TAB5",#N/A,TRUE,"GENERAL"}</definedName>
    <definedName name="_o9" localSheetId="23" hidden="1">{"TAB1",#N/A,TRUE,"GENERAL";"TAB2",#N/A,TRUE,"GENERAL";"TAB3",#N/A,TRUE,"GENERAL";"TAB4",#N/A,TRUE,"GENERAL";"TAB5",#N/A,TRUE,"GENERAL"}</definedName>
    <definedName name="_o9" localSheetId="16" hidden="1">{"TAB1",#N/A,TRUE,"GENERAL";"TAB2",#N/A,TRUE,"GENERAL";"TAB3",#N/A,TRUE,"GENERAL";"TAB4",#N/A,TRUE,"GENERAL";"TAB5",#N/A,TRUE,"GENERAL"}</definedName>
    <definedName name="_o9" localSheetId="27" hidden="1">{"TAB1",#N/A,TRUE,"GENERAL";"TAB2",#N/A,TRUE,"GENERAL";"TAB3",#N/A,TRUE,"GENERAL";"TAB4",#N/A,TRUE,"GENERAL";"TAB5",#N/A,TRUE,"GENERAL"}</definedName>
    <definedName name="_o9" localSheetId="18" hidden="1">{"TAB1",#N/A,TRUE,"GENERAL";"TAB2",#N/A,TRUE,"GENERAL";"TAB3",#N/A,TRUE,"GENERAL";"TAB4",#N/A,TRUE,"GENERAL";"TAB5",#N/A,TRUE,"GENERAL"}</definedName>
    <definedName name="_o9" localSheetId="17" hidden="1">{"TAB1",#N/A,TRUE,"GENERAL";"TAB2",#N/A,TRUE,"GENERAL";"TAB3",#N/A,TRUE,"GENERAL";"TAB4",#N/A,TRUE,"GENERAL";"TAB5",#N/A,TRUE,"GENERAL"}</definedName>
    <definedName name="_o9" localSheetId="25" hidden="1">{"TAB1",#N/A,TRUE,"GENERAL";"TAB2",#N/A,TRUE,"GENERAL";"TAB3",#N/A,TRUE,"GENERAL";"TAB4",#N/A,TRUE,"GENERAL";"TAB5",#N/A,TRUE,"GENERAL"}</definedName>
    <definedName name="_o9" localSheetId="49" hidden="1">{"TAB1",#N/A,TRUE,"GENERAL";"TAB2",#N/A,TRUE,"GENERAL";"TAB3",#N/A,TRUE,"GENERAL";"TAB4",#N/A,TRUE,"GENERAL";"TAB5",#N/A,TRUE,"GENERAL"}</definedName>
    <definedName name="_o9" localSheetId="34"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1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31" hidden="1">{"TAB1",#N/A,TRUE,"GENERAL";"TAB2",#N/A,TRUE,"GENERAL";"TAB3",#N/A,TRUE,"GENERAL";"TAB4",#N/A,TRUE,"GENERAL";"TAB5",#N/A,TRUE,"GENERAL"}</definedName>
    <definedName name="_o9" localSheetId="30" hidden="1">{"TAB1",#N/A,TRUE,"GENERAL";"TAB2",#N/A,TRUE,"GENERAL";"TAB3",#N/A,TRUE,"GENERAL";"TAB4",#N/A,TRUE,"GENERAL";"TAB5",#N/A,TRUE,"GENERAL"}</definedName>
    <definedName name="_o9" localSheetId="15" hidden="1">{"TAB1",#N/A,TRUE,"GENERAL";"TAB2",#N/A,TRUE,"GENERAL";"TAB3",#N/A,TRUE,"GENERAL";"TAB4",#N/A,TRUE,"GENERAL";"TAB5",#N/A,TRUE,"GENERAL"}</definedName>
    <definedName name="_o9" hidden="1">{"TAB1",#N/A,TRUE,"GENERAL";"TAB2",#N/A,TRUE,"GENERAL";"TAB3",#N/A,TRUE,"GENERAL";"TAB4",#N/A,TRUE,"GENERAL";"TAB5",#N/A,TRUE,"GENERAL"}</definedName>
    <definedName name="_p6" localSheetId="32" hidden="1">{"via1",#N/A,TRUE,"general";"via2",#N/A,TRUE,"general";"via3",#N/A,TRUE,"general"}</definedName>
    <definedName name="_p6" localSheetId="3" hidden="1">{"via1",#N/A,TRUE,"general";"via2",#N/A,TRUE,"general";"via3",#N/A,TRUE,"general"}</definedName>
    <definedName name="_p6" localSheetId="26" hidden="1">{"via1",#N/A,TRUE,"general";"via2",#N/A,TRUE,"general";"via3",#N/A,TRUE,"general"}</definedName>
    <definedName name="_p6" localSheetId="24" hidden="1">{"via1",#N/A,TRUE,"general";"via2",#N/A,TRUE,"general";"via3",#N/A,TRUE,"general"}</definedName>
    <definedName name="_p6" localSheetId="10" hidden="1">{"via1",#N/A,TRUE,"general";"via2",#N/A,TRUE,"general";"via3",#N/A,TRUE,"general"}</definedName>
    <definedName name="_p6" localSheetId="4" hidden="1">{"via1",#N/A,TRUE,"general";"via2",#N/A,TRUE,"general";"via3",#N/A,TRUE,"general"}</definedName>
    <definedName name="_p6" localSheetId="38" hidden="1">{"via1",#N/A,TRUE,"general";"via2",#N/A,TRUE,"general";"via3",#N/A,TRUE,"general"}</definedName>
    <definedName name="_p6" localSheetId="37" hidden="1">{"via1",#N/A,TRUE,"general";"via2",#N/A,TRUE,"general";"via3",#N/A,TRUE,"general"}</definedName>
    <definedName name="_p6" localSheetId="23" hidden="1">{"via1",#N/A,TRUE,"general";"via2",#N/A,TRUE,"general";"via3",#N/A,TRUE,"general"}</definedName>
    <definedName name="_p6" localSheetId="16" hidden="1">{"via1",#N/A,TRUE,"general";"via2",#N/A,TRUE,"general";"via3",#N/A,TRUE,"general"}</definedName>
    <definedName name="_p6" localSheetId="27" hidden="1">{"via1",#N/A,TRUE,"general";"via2",#N/A,TRUE,"general";"via3",#N/A,TRUE,"general"}</definedName>
    <definedName name="_p6" localSheetId="18" hidden="1">{"via1",#N/A,TRUE,"general";"via2",#N/A,TRUE,"general";"via3",#N/A,TRUE,"general"}</definedName>
    <definedName name="_p6" localSheetId="17" hidden="1">{"via1",#N/A,TRUE,"general";"via2",#N/A,TRUE,"general";"via3",#N/A,TRUE,"general"}</definedName>
    <definedName name="_p6" localSheetId="25" hidden="1">{"via1",#N/A,TRUE,"general";"via2",#N/A,TRUE,"general";"via3",#N/A,TRUE,"general"}</definedName>
    <definedName name="_p6" localSheetId="49" hidden="1">{"via1",#N/A,TRUE,"general";"via2",#N/A,TRUE,"general";"via3",#N/A,TRUE,"general"}</definedName>
    <definedName name="_p6" localSheetId="34"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1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31" hidden="1">{"via1",#N/A,TRUE,"general";"via2",#N/A,TRUE,"general";"via3",#N/A,TRUE,"general"}</definedName>
    <definedName name="_p6" localSheetId="30" hidden="1">{"via1",#N/A,TRUE,"general";"via2",#N/A,TRUE,"general";"via3",#N/A,TRUE,"general"}</definedName>
    <definedName name="_p6" localSheetId="15" hidden="1">{"via1",#N/A,TRUE,"general";"via2",#N/A,TRUE,"general";"via3",#N/A,TRUE,"general"}</definedName>
    <definedName name="_p6" hidden="1">{"via1",#N/A,TRUE,"general";"via2",#N/A,TRUE,"general";"via3",#N/A,TRUE,"general"}</definedName>
    <definedName name="_p7" localSheetId="32" hidden="1">{"via1",#N/A,TRUE,"general";"via2",#N/A,TRUE,"general";"via3",#N/A,TRUE,"general"}</definedName>
    <definedName name="_p7" localSheetId="3" hidden="1">{"via1",#N/A,TRUE,"general";"via2",#N/A,TRUE,"general";"via3",#N/A,TRUE,"general"}</definedName>
    <definedName name="_p7" localSheetId="26" hidden="1">{"via1",#N/A,TRUE,"general";"via2",#N/A,TRUE,"general";"via3",#N/A,TRUE,"general"}</definedName>
    <definedName name="_p7" localSheetId="24" hidden="1">{"via1",#N/A,TRUE,"general";"via2",#N/A,TRUE,"general";"via3",#N/A,TRUE,"general"}</definedName>
    <definedName name="_p7" localSheetId="10" hidden="1">{"via1",#N/A,TRUE,"general";"via2",#N/A,TRUE,"general";"via3",#N/A,TRUE,"general"}</definedName>
    <definedName name="_p7" localSheetId="4" hidden="1">{"via1",#N/A,TRUE,"general";"via2",#N/A,TRUE,"general";"via3",#N/A,TRUE,"general"}</definedName>
    <definedName name="_p7" localSheetId="38" hidden="1">{"via1",#N/A,TRUE,"general";"via2",#N/A,TRUE,"general";"via3",#N/A,TRUE,"general"}</definedName>
    <definedName name="_p7" localSheetId="37" hidden="1">{"via1",#N/A,TRUE,"general";"via2",#N/A,TRUE,"general";"via3",#N/A,TRUE,"general"}</definedName>
    <definedName name="_p7" localSheetId="23" hidden="1">{"via1",#N/A,TRUE,"general";"via2",#N/A,TRUE,"general";"via3",#N/A,TRUE,"general"}</definedName>
    <definedName name="_p7" localSheetId="16" hidden="1">{"via1",#N/A,TRUE,"general";"via2",#N/A,TRUE,"general";"via3",#N/A,TRUE,"general"}</definedName>
    <definedName name="_p7" localSheetId="27" hidden="1">{"via1",#N/A,TRUE,"general";"via2",#N/A,TRUE,"general";"via3",#N/A,TRUE,"general"}</definedName>
    <definedName name="_p7" localSheetId="18" hidden="1">{"via1",#N/A,TRUE,"general";"via2",#N/A,TRUE,"general";"via3",#N/A,TRUE,"general"}</definedName>
    <definedName name="_p7" localSheetId="17" hidden="1">{"via1",#N/A,TRUE,"general";"via2",#N/A,TRUE,"general";"via3",#N/A,TRUE,"general"}</definedName>
    <definedName name="_p7" localSheetId="25" hidden="1">{"via1",#N/A,TRUE,"general";"via2",#N/A,TRUE,"general";"via3",#N/A,TRUE,"general"}</definedName>
    <definedName name="_p7" localSheetId="49" hidden="1">{"via1",#N/A,TRUE,"general";"via2",#N/A,TRUE,"general";"via3",#N/A,TRUE,"general"}</definedName>
    <definedName name="_p7" localSheetId="34"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1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31" hidden="1">{"via1",#N/A,TRUE,"general";"via2",#N/A,TRUE,"general";"via3",#N/A,TRUE,"general"}</definedName>
    <definedName name="_p7" localSheetId="30" hidden="1">{"via1",#N/A,TRUE,"general";"via2",#N/A,TRUE,"general";"via3",#N/A,TRUE,"general"}</definedName>
    <definedName name="_p7" localSheetId="15" hidden="1">{"via1",#N/A,TRUE,"general";"via2",#N/A,TRUE,"general";"via3",#N/A,TRUE,"general"}</definedName>
    <definedName name="_p7" hidden="1">{"via1",#N/A,TRUE,"general";"via2",#N/A,TRUE,"general";"via3",#N/A,TRUE,"general"}</definedName>
    <definedName name="_p8" localSheetId="32" hidden="1">{"TAB1",#N/A,TRUE,"GENERAL";"TAB2",#N/A,TRUE,"GENERAL";"TAB3",#N/A,TRUE,"GENERAL";"TAB4",#N/A,TRUE,"GENERAL";"TAB5",#N/A,TRUE,"GENERAL"}</definedName>
    <definedName name="_p8" localSheetId="3" hidden="1">{"TAB1",#N/A,TRUE,"GENERAL";"TAB2",#N/A,TRUE,"GENERAL";"TAB3",#N/A,TRUE,"GENERAL";"TAB4",#N/A,TRUE,"GENERAL";"TAB5",#N/A,TRUE,"GENERAL"}</definedName>
    <definedName name="_p8" localSheetId="26" hidden="1">{"TAB1",#N/A,TRUE,"GENERAL";"TAB2",#N/A,TRUE,"GENERAL";"TAB3",#N/A,TRUE,"GENERAL";"TAB4",#N/A,TRUE,"GENERAL";"TAB5",#N/A,TRUE,"GENERAL"}</definedName>
    <definedName name="_p8" localSheetId="24" hidden="1">{"TAB1",#N/A,TRUE,"GENERAL";"TAB2",#N/A,TRUE,"GENERAL";"TAB3",#N/A,TRUE,"GENERAL";"TAB4",#N/A,TRUE,"GENERAL";"TAB5",#N/A,TRUE,"GENERAL"}</definedName>
    <definedName name="_p8" localSheetId="10" hidden="1">{"TAB1",#N/A,TRUE,"GENERAL";"TAB2",#N/A,TRUE,"GENERAL";"TAB3",#N/A,TRUE,"GENERAL";"TAB4",#N/A,TRUE,"GENERAL";"TAB5",#N/A,TRUE,"GENERAL"}</definedName>
    <definedName name="_p8" localSheetId="4" hidden="1">{"TAB1",#N/A,TRUE,"GENERAL";"TAB2",#N/A,TRUE,"GENERAL";"TAB3",#N/A,TRUE,"GENERAL";"TAB4",#N/A,TRUE,"GENERAL";"TAB5",#N/A,TRUE,"GENERAL"}</definedName>
    <definedName name="_p8" localSheetId="38" hidden="1">{"TAB1",#N/A,TRUE,"GENERAL";"TAB2",#N/A,TRUE,"GENERAL";"TAB3",#N/A,TRUE,"GENERAL";"TAB4",#N/A,TRUE,"GENERAL";"TAB5",#N/A,TRUE,"GENERAL"}</definedName>
    <definedName name="_p8" localSheetId="37" hidden="1">{"TAB1",#N/A,TRUE,"GENERAL";"TAB2",#N/A,TRUE,"GENERAL";"TAB3",#N/A,TRUE,"GENERAL";"TAB4",#N/A,TRUE,"GENERAL";"TAB5",#N/A,TRUE,"GENERAL"}</definedName>
    <definedName name="_p8" localSheetId="23" hidden="1">{"TAB1",#N/A,TRUE,"GENERAL";"TAB2",#N/A,TRUE,"GENERAL";"TAB3",#N/A,TRUE,"GENERAL";"TAB4",#N/A,TRUE,"GENERAL";"TAB5",#N/A,TRUE,"GENERAL"}</definedName>
    <definedName name="_p8" localSheetId="16" hidden="1">{"TAB1",#N/A,TRUE,"GENERAL";"TAB2",#N/A,TRUE,"GENERAL";"TAB3",#N/A,TRUE,"GENERAL";"TAB4",#N/A,TRUE,"GENERAL";"TAB5",#N/A,TRUE,"GENERAL"}</definedName>
    <definedName name="_p8" localSheetId="27" hidden="1">{"TAB1",#N/A,TRUE,"GENERAL";"TAB2",#N/A,TRUE,"GENERAL";"TAB3",#N/A,TRUE,"GENERAL";"TAB4",#N/A,TRUE,"GENERAL";"TAB5",#N/A,TRUE,"GENERAL"}</definedName>
    <definedName name="_p8" localSheetId="18" hidden="1">{"TAB1",#N/A,TRUE,"GENERAL";"TAB2",#N/A,TRUE,"GENERAL";"TAB3",#N/A,TRUE,"GENERAL";"TAB4",#N/A,TRUE,"GENERAL";"TAB5",#N/A,TRUE,"GENERAL"}</definedName>
    <definedName name="_p8" localSheetId="17" hidden="1">{"TAB1",#N/A,TRUE,"GENERAL";"TAB2",#N/A,TRUE,"GENERAL";"TAB3",#N/A,TRUE,"GENERAL";"TAB4",#N/A,TRUE,"GENERAL";"TAB5",#N/A,TRUE,"GENERAL"}</definedName>
    <definedName name="_p8" localSheetId="25" hidden="1">{"TAB1",#N/A,TRUE,"GENERAL";"TAB2",#N/A,TRUE,"GENERAL";"TAB3",#N/A,TRUE,"GENERAL";"TAB4",#N/A,TRUE,"GENERAL";"TAB5",#N/A,TRUE,"GENERAL"}</definedName>
    <definedName name="_p8" localSheetId="49" hidden="1">{"TAB1",#N/A,TRUE,"GENERAL";"TAB2",#N/A,TRUE,"GENERAL";"TAB3",#N/A,TRUE,"GENERAL";"TAB4",#N/A,TRUE,"GENERAL";"TAB5",#N/A,TRUE,"GENERAL"}</definedName>
    <definedName name="_p8" localSheetId="34"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1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31" hidden="1">{"TAB1",#N/A,TRUE,"GENERAL";"TAB2",#N/A,TRUE,"GENERAL";"TAB3",#N/A,TRUE,"GENERAL";"TAB4",#N/A,TRUE,"GENERAL";"TAB5",#N/A,TRUE,"GENERAL"}</definedName>
    <definedName name="_p8" localSheetId="30" hidden="1">{"TAB1",#N/A,TRUE,"GENERAL";"TAB2",#N/A,TRUE,"GENERAL";"TAB3",#N/A,TRUE,"GENERAL";"TAB4",#N/A,TRUE,"GENERAL";"TAB5",#N/A,TRUE,"GENERAL"}</definedName>
    <definedName name="_p8" localSheetId="15" hidden="1">{"TAB1",#N/A,TRUE,"GENERAL";"TAB2",#N/A,TRUE,"GENERAL";"TAB3",#N/A,TRUE,"GENERAL";"TAB4",#N/A,TRUE,"GENERAL";"TAB5",#N/A,TRUE,"GENERAL"}</definedName>
    <definedName name="_p8" hidden="1">{"TAB1",#N/A,TRUE,"GENERAL";"TAB2",#N/A,TRUE,"GENERAL";"TAB3",#N/A,TRUE,"GENERAL";"TAB4",#N/A,TRUE,"GENERAL";"TAB5",#N/A,TRUE,"GENERAL"}</definedName>
    <definedName name="_r" localSheetId="32" hidden="1">{"TAB1",#N/A,TRUE,"GENERAL";"TAB2",#N/A,TRUE,"GENERAL";"TAB3",#N/A,TRUE,"GENERAL";"TAB4",#N/A,TRUE,"GENERAL";"TAB5",#N/A,TRUE,"GENERAL"}</definedName>
    <definedName name="_r" localSheetId="3" hidden="1">{"TAB1",#N/A,TRUE,"GENERAL";"TAB2",#N/A,TRUE,"GENERAL";"TAB3",#N/A,TRUE,"GENERAL";"TAB4",#N/A,TRUE,"GENERAL";"TAB5",#N/A,TRUE,"GENERAL"}</definedName>
    <definedName name="_r" localSheetId="26" hidden="1">{"TAB1",#N/A,TRUE,"GENERAL";"TAB2",#N/A,TRUE,"GENERAL";"TAB3",#N/A,TRUE,"GENERAL";"TAB4",#N/A,TRUE,"GENERAL";"TAB5",#N/A,TRUE,"GENERAL"}</definedName>
    <definedName name="_r" localSheetId="24" hidden="1">{"TAB1",#N/A,TRUE,"GENERAL";"TAB2",#N/A,TRUE,"GENERAL";"TAB3",#N/A,TRUE,"GENERAL";"TAB4",#N/A,TRUE,"GENERAL";"TAB5",#N/A,TRUE,"GENERAL"}</definedName>
    <definedName name="_r" localSheetId="10" hidden="1">{"TAB1",#N/A,TRUE,"GENERAL";"TAB2",#N/A,TRUE,"GENERAL";"TAB3",#N/A,TRUE,"GENERAL";"TAB4",#N/A,TRUE,"GENERAL";"TAB5",#N/A,TRUE,"GENERAL"}</definedName>
    <definedName name="_r" localSheetId="4" hidden="1">{"TAB1",#N/A,TRUE,"GENERAL";"TAB2",#N/A,TRUE,"GENERAL";"TAB3",#N/A,TRUE,"GENERAL";"TAB4",#N/A,TRUE,"GENERAL";"TAB5",#N/A,TRUE,"GENERAL"}</definedName>
    <definedName name="_r" localSheetId="38" hidden="1">{"TAB1",#N/A,TRUE,"GENERAL";"TAB2",#N/A,TRUE,"GENERAL";"TAB3",#N/A,TRUE,"GENERAL";"TAB4",#N/A,TRUE,"GENERAL";"TAB5",#N/A,TRUE,"GENERAL"}</definedName>
    <definedName name="_r" localSheetId="37" hidden="1">{"TAB1",#N/A,TRUE,"GENERAL";"TAB2",#N/A,TRUE,"GENERAL";"TAB3",#N/A,TRUE,"GENERAL";"TAB4",#N/A,TRUE,"GENERAL";"TAB5",#N/A,TRUE,"GENERAL"}</definedName>
    <definedName name="_r" localSheetId="23" hidden="1">{"TAB1",#N/A,TRUE,"GENERAL";"TAB2",#N/A,TRUE,"GENERAL";"TAB3",#N/A,TRUE,"GENERAL";"TAB4",#N/A,TRUE,"GENERAL";"TAB5",#N/A,TRUE,"GENERAL"}</definedName>
    <definedName name="_r" localSheetId="16" hidden="1">{"TAB1",#N/A,TRUE,"GENERAL";"TAB2",#N/A,TRUE,"GENERAL";"TAB3",#N/A,TRUE,"GENERAL";"TAB4",#N/A,TRUE,"GENERAL";"TAB5",#N/A,TRUE,"GENERAL"}</definedName>
    <definedName name="_r" localSheetId="27" hidden="1">{"TAB1",#N/A,TRUE,"GENERAL";"TAB2",#N/A,TRUE,"GENERAL";"TAB3",#N/A,TRUE,"GENERAL";"TAB4",#N/A,TRUE,"GENERAL";"TAB5",#N/A,TRUE,"GENERAL"}</definedName>
    <definedName name="_r" localSheetId="18" hidden="1">{"TAB1",#N/A,TRUE,"GENERAL";"TAB2",#N/A,TRUE,"GENERAL";"TAB3",#N/A,TRUE,"GENERAL";"TAB4",#N/A,TRUE,"GENERAL";"TAB5",#N/A,TRUE,"GENERAL"}</definedName>
    <definedName name="_r" localSheetId="17" hidden="1">{"TAB1",#N/A,TRUE,"GENERAL";"TAB2",#N/A,TRUE,"GENERAL";"TAB3",#N/A,TRUE,"GENERAL";"TAB4",#N/A,TRUE,"GENERAL";"TAB5",#N/A,TRUE,"GENERAL"}</definedName>
    <definedName name="_r" localSheetId="25" hidden="1">{"TAB1",#N/A,TRUE,"GENERAL";"TAB2",#N/A,TRUE,"GENERAL";"TAB3",#N/A,TRUE,"GENERAL";"TAB4",#N/A,TRUE,"GENERAL";"TAB5",#N/A,TRUE,"GENERAL"}</definedName>
    <definedName name="_r" localSheetId="49" hidden="1">{"TAB1",#N/A,TRUE,"GENERAL";"TAB2",#N/A,TRUE,"GENERAL";"TAB3",#N/A,TRUE,"GENERAL";"TAB4",#N/A,TRUE,"GENERAL";"TAB5",#N/A,TRUE,"GENERAL"}</definedName>
    <definedName name="_r" localSheetId="34"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1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31" hidden="1">{"TAB1",#N/A,TRUE,"GENERAL";"TAB2",#N/A,TRUE,"GENERAL";"TAB3",#N/A,TRUE,"GENERAL";"TAB4",#N/A,TRUE,"GENERAL";"TAB5",#N/A,TRUE,"GENERAL"}</definedName>
    <definedName name="_r" localSheetId="30" hidden="1">{"TAB1",#N/A,TRUE,"GENERAL";"TAB2",#N/A,TRUE,"GENERAL";"TAB3",#N/A,TRUE,"GENERAL";"TAB4",#N/A,TRUE,"GENERAL";"TAB5",#N/A,TRUE,"GENERAL"}</definedName>
    <definedName name="_r" localSheetId="15" hidden="1">{"TAB1",#N/A,TRUE,"GENERAL";"TAB2",#N/A,TRUE,"GENERAL";"TAB3",#N/A,TRUE,"GENERAL";"TAB4",#N/A,TRUE,"GENERAL";"TAB5",#N/A,TRUE,"GENERAL"}</definedName>
    <definedName name="_r" hidden="1">{"TAB1",#N/A,TRUE,"GENERAL";"TAB2",#N/A,TRUE,"GENERAL";"TAB3",#N/A,TRUE,"GENERAL";"TAB4",#N/A,TRUE,"GENERAL";"TAB5",#N/A,TRUE,"GENERAL"}</definedName>
    <definedName name="_r4r" localSheetId="32" hidden="1">{"via1",#N/A,TRUE,"general";"via2",#N/A,TRUE,"general";"via3",#N/A,TRUE,"general"}</definedName>
    <definedName name="_r4r" localSheetId="3" hidden="1">{"via1",#N/A,TRUE,"general";"via2",#N/A,TRUE,"general";"via3",#N/A,TRUE,"general"}</definedName>
    <definedName name="_r4r" localSheetId="26" hidden="1">{"via1",#N/A,TRUE,"general";"via2",#N/A,TRUE,"general";"via3",#N/A,TRUE,"general"}</definedName>
    <definedName name="_r4r" localSheetId="24" hidden="1">{"via1",#N/A,TRUE,"general";"via2",#N/A,TRUE,"general";"via3",#N/A,TRUE,"general"}</definedName>
    <definedName name="_r4r" localSheetId="10" hidden="1">{"via1",#N/A,TRUE,"general";"via2",#N/A,TRUE,"general";"via3",#N/A,TRUE,"general"}</definedName>
    <definedName name="_r4r" localSheetId="4" hidden="1">{"via1",#N/A,TRUE,"general";"via2",#N/A,TRUE,"general";"via3",#N/A,TRUE,"general"}</definedName>
    <definedName name="_r4r" localSheetId="38" hidden="1">{"via1",#N/A,TRUE,"general";"via2",#N/A,TRUE,"general";"via3",#N/A,TRUE,"general"}</definedName>
    <definedName name="_r4r" localSheetId="37" hidden="1">{"via1",#N/A,TRUE,"general";"via2",#N/A,TRUE,"general";"via3",#N/A,TRUE,"general"}</definedName>
    <definedName name="_r4r" localSheetId="23" hidden="1">{"via1",#N/A,TRUE,"general";"via2",#N/A,TRUE,"general";"via3",#N/A,TRUE,"general"}</definedName>
    <definedName name="_r4r" localSheetId="16" hidden="1">{"via1",#N/A,TRUE,"general";"via2",#N/A,TRUE,"general";"via3",#N/A,TRUE,"general"}</definedName>
    <definedName name="_r4r" localSheetId="27" hidden="1">{"via1",#N/A,TRUE,"general";"via2",#N/A,TRUE,"general";"via3",#N/A,TRUE,"general"}</definedName>
    <definedName name="_r4r" localSheetId="18" hidden="1">{"via1",#N/A,TRUE,"general";"via2",#N/A,TRUE,"general";"via3",#N/A,TRUE,"general"}</definedName>
    <definedName name="_r4r" localSheetId="17" hidden="1">{"via1",#N/A,TRUE,"general";"via2",#N/A,TRUE,"general";"via3",#N/A,TRUE,"general"}</definedName>
    <definedName name="_r4r" localSheetId="25" hidden="1">{"via1",#N/A,TRUE,"general";"via2",#N/A,TRUE,"general";"via3",#N/A,TRUE,"general"}</definedName>
    <definedName name="_r4r" localSheetId="49" hidden="1">{"via1",#N/A,TRUE,"general";"via2",#N/A,TRUE,"general";"via3",#N/A,TRUE,"general"}</definedName>
    <definedName name="_r4r" localSheetId="34"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1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31" hidden="1">{"via1",#N/A,TRUE,"general";"via2",#N/A,TRUE,"general";"via3",#N/A,TRUE,"general"}</definedName>
    <definedName name="_r4r" localSheetId="30" hidden="1">{"via1",#N/A,TRUE,"general";"via2",#N/A,TRUE,"general";"via3",#N/A,TRUE,"general"}</definedName>
    <definedName name="_r4r" localSheetId="15" hidden="1">{"via1",#N/A,TRUE,"general";"via2",#N/A,TRUE,"general";"via3",#N/A,TRUE,"general"}</definedName>
    <definedName name="_r4r" hidden="1">{"via1",#N/A,TRUE,"general";"via2",#N/A,TRUE,"general";"via3",#N/A,TRUE,"general"}</definedName>
    <definedName name="_rtu6" localSheetId="32" hidden="1">{"via1",#N/A,TRUE,"general";"via2",#N/A,TRUE,"general";"via3",#N/A,TRUE,"general"}</definedName>
    <definedName name="_rtu6" localSheetId="3" hidden="1">{"via1",#N/A,TRUE,"general";"via2",#N/A,TRUE,"general";"via3",#N/A,TRUE,"general"}</definedName>
    <definedName name="_rtu6" localSheetId="26" hidden="1">{"via1",#N/A,TRUE,"general";"via2",#N/A,TRUE,"general";"via3",#N/A,TRUE,"general"}</definedName>
    <definedName name="_rtu6" localSheetId="24" hidden="1">{"via1",#N/A,TRUE,"general";"via2",#N/A,TRUE,"general";"via3",#N/A,TRUE,"general"}</definedName>
    <definedName name="_rtu6" localSheetId="10" hidden="1">{"via1",#N/A,TRUE,"general";"via2",#N/A,TRUE,"general";"via3",#N/A,TRUE,"general"}</definedName>
    <definedName name="_rtu6" localSheetId="4" hidden="1">{"via1",#N/A,TRUE,"general";"via2",#N/A,TRUE,"general";"via3",#N/A,TRUE,"general"}</definedName>
    <definedName name="_rtu6" localSheetId="38" hidden="1">{"via1",#N/A,TRUE,"general";"via2",#N/A,TRUE,"general";"via3",#N/A,TRUE,"general"}</definedName>
    <definedName name="_rtu6" localSheetId="37" hidden="1">{"via1",#N/A,TRUE,"general";"via2",#N/A,TRUE,"general";"via3",#N/A,TRUE,"general"}</definedName>
    <definedName name="_rtu6" localSheetId="23" hidden="1">{"via1",#N/A,TRUE,"general";"via2",#N/A,TRUE,"general";"via3",#N/A,TRUE,"general"}</definedName>
    <definedName name="_rtu6" localSheetId="16" hidden="1">{"via1",#N/A,TRUE,"general";"via2",#N/A,TRUE,"general";"via3",#N/A,TRUE,"general"}</definedName>
    <definedName name="_rtu6" localSheetId="27" hidden="1">{"via1",#N/A,TRUE,"general";"via2",#N/A,TRUE,"general";"via3",#N/A,TRUE,"general"}</definedName>
    <definedName name="_rtu6" localSheetId="18" hidden="1">{"via1",#N/A,TRUE,"general";"via2",#N/A,TRUE,"general";"via3",#N/A,TRUE,"general"}</definedName>
    <definedName name="_rtu6" localSheetId="17" hidden="1">{"via1",#N/A,TRUE,"general";"via2",#N/A,TRUE,"general";"via3",#N/A,TRUE,"general"}</definedName>
    <definedName name="_rtu6" localSheetId="25" hidden="1">{"via1",#N/A,TRUE,"general";"via2",#N/A,TRUE,"general";"via3",#N/A,TRUE,"general"}</definedName>
    <definedName name="_rtu6" localSheetId="49" hidden="1">{"via1",#N/A,TRUE,"general";"via2",#N/A,TRUE,"general";"via3",#N/A,TRUE,"general"}</definedName>
    <definedName name="_rtu6" localSheetId="34"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1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31" hidden="1">{"via1",#N/A,TRUE,"general";"via2",#N/A,TRUE,"general";"via3",#N/A,TRUE,"general"}</definedName>
    <definedName name="_rtu6" localSheetId="30" hidden="1">{"via1",#N/A,TRUE,"general";"via2",#N/A,TRUE,"general";"via3",#N/A,TRUE,"general"}</definedName>
    <definedName name="_rtu6" localSheetId="15" hidden="1">{"via1",#N/A,TRUE,"general";"via2",#N/A,TRUE,"general";"via3",#N/A,TRUE,"general"}</definedName>
    <definedName name="_rtu6" hidden="1">{"via1",#N/A,TRUE,"general";"via2",#N/A,TRUE,"general";"via3",#N/A,TRUE,"general"}</definedName>
    <definedName name="_s1" localSheetId="32" hidden="1">{"via1",#N/A,TRUE,"general";"via2",#N/A,TRUE,"general";"via3",#N/A,TRUE,"general"}</definedName>
    <definedName name="_s1" localSheetId="3" hidden="1">{"via1",#N/A,TRUE,"general";"via2",#N/A,TRUE,"general";"via3",#N/A,TRUE,"general"}</definedName>
    <definedName name="_s1" localSheetId="26" hidden="1">{"via1",#N/A,TRUE,"general";"via2",#N/A,TRUE,"general";"via3",#N/A,TRUE,"general"}</definedName>
    <definedName name="_s1" localSheetId="24" hidden="1">{"via1",#N/A,TRUE,"general";"via2",#N/A,TRUE,"general";"via3",#N/A,TRUE,"general"}</definedName>
    <definedName name="_s1" localSheetId="10" hidden="1">{"via1",#N/A,TRUE,"general";"via2",#N/A,TRUE,"general";"via3",#N/A,TRUE,"general"}</definedName>
    <definedName name="_s1" localSheetId="4" hidden="1">{"via1",#N/A,TRUE,"general";"via2",#N/A,TRUE,"general";"via3",#N/A,TRUE,"general"}</definedName>
    <definedName name="_s1" localSheetId="38" hidden="1">{"via1",#N/A,TRUE,"general";"via2",#N/A,TRUE,"general";"via3",#N/A,TRUE,"general"}</definedName>
    <definedName name="_s1" localSheetId="37" hidden="1">{"via1",#N/A,TRUE,"general";"via2",#N/A,TRUE,"general";"via3",#N/A,TRUE,"general"}</definedName>
    <definedName name="_s1" localSheetId="23" hidden="1">{"via1",#N/A,TRUE,"general";"via2",#N/A,TRUE,"general";"via3",#N/A,TRUE,"general"}</definedName>
    <definedName name="_s1" localSheetId="16" hidden="1">{"via1",#N/A,TRUE,"general";"via2",#N/A,TRUE,"general";"via3",#N/A,TRUE,"general"}</definedName>
    <definedName name="_s1" localSheetId="27" hidden="1">{"via1",#N/A,TRUE,"general";"via2",#N/A,TRUE,"general";"via3",#N/A,TRUE,"general"}</definedName>
    <definedName name="_s1" localSheetId="18" hidden="1">{"via1",#N/A,TRUE,"general";"via2",#N/A,TRUE,"general";"via3",#N/A,TRUE,"general"}</definedName>
    <definedName name="_s1" localSheetId="17" hidden="1">{"via1",#N/A,TRUE,"general";"via2",#N/A,TRUE,"general";"via3",#N/A,TRUE,"general"}</definedName>
    <definedName name="_s1" localSheetId="25" hidden="1">{"via1",#N/A,TRUE,"general";"via2",#N/A,TRUE,"general";"via3",#N/A,TRUE,"general"}</definedName>
    <definedName name="_s1" localSheetId="49" hidden="1">{"via1",#N/A,TRUE,"general";"via2",#N/A,TRUE,"general";"via3",#N/A,TRUE,"general"}</definedName>
    <definedName name="_s1" localSheetId="34"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1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31" hidden="1">{"via1",#N/A,TRUE,"general";"via2",#N/A,TRUE,"general";"via3",#N/A,TRUE,"general"}</definedName>
    <definedName name="_s1" localSheetId="30" hidden="1">{"via1",#N/A,TRUE,"general";"via2",#N/A,TRUE,"general";"via3",#N/A,TRUE,"general"}</definedName>
    <definedName name="_s1" localSheetId="15" hidden="1">{"via1",#N/A,TRUE,"general";"via2",#N/A,TRUE,"general";"via3",#N/A,TRUE,"general"}</definedName>
    <definedName name="_s1" hidden="1">{"via1",#N/A,TRUE,"general";"via2",#N/A,TRUE,"general";"via3",#N/A,TRUE,"general"}</definedName>
    <definedName name="_s2" localSheetId="32" hidden="1">{"TAB1",#N/A,TRUE,"GENERAL";"TAB2",#N/A,TRUE,"GENERAL";"TAB3",#N/A,TRUE,"GENERAL";"TAB4",#N/A,TRUE,"GENERAL";"TAB5",#N/A,TRUE,"GENERAL"}</definedName>
    <definedName name="_s2" localSheetId="3" hidden="1">{"TAB1",#N/A,TRUE,"GENERAL";"TAB2",#N/A,TRUE,"GENERAL";"TAB3",#N/A,TRUE,"GENERAL";"TAB4",#N/A,TRUE,"GENERAL";"TAB5",#N/A,TRUE,"GENERAL"}</definedName>
    <definedName name="_s2" localSheetId="26" hidden="1">{"TAB1",#N/A,TRUE,"GENERAL";"TAB2",#N/A,TRUE,"GENERAL";"TAB3",#N/A,TRUE,"GENERAL";"TAB4",#N/A,TRUE,"GENERAL";"TAB5",#N/A,TRUE,"GENERAL"}</definedName>
    <definedName name="_s2" localSheetId="24" hidden="1">{"TAB1",#N/A,TRUE,"GENERAL";"TAB2",#N/A,TRUE,"GENERAL";"TAB3",#N/A,TRUE,"GENERAL";"TAB4",#N/A,TRUE,"GENERAL";"TAB5",#N/A,TRUE,"GENERAL"}</definedName>
    <definedName name="_s2" localSheetId="10" hidden="1">{"TAB1",#N/A,TRUE,"GENERAL";"TAB2",#N/A,TRUE,"GENERAL";"TAB3",#N/A,TRUE,"GENERAL";"TAB4",#N/A,TRUE,"GENERAL";"TAB5",#N/A,TRUE,"GENERAL"}</definedName>
    <definedName name="_s2" localSheetId="4" hidden="1">{"TAB1",#N/A,TRUE,"GENERAL";"TAB2",#N/A,TRUE,"GENERAL";"TAB3",#N/A,TRUE,"GENERAL";"TAB4",#N/A,TRUE,"GENERAL";"TAB5",#N/A,TRUE,"GENERAL"}</definedName>
    <definedName name="_s2" localSheetId="38" hidden="1">{"TAB1",#N/A,TRUE,"GENERAL";"TAB2",#N/A,TRUE,"GENERAL";"TAB3",#N/A,TRUE,"GENERAL";"TAB4",#N/A,TRUE,"GENERAL";"TAB5",#N/A,TRUE,"GENERAL"}</definedName>
    <definedName name="_s2" localSheetId="37" hidden="1">{"TAB1",#N/A,TRUE,"GENERAL";"TAB2",#N/A,TRUE,"GENERAL";"TAB3",#N/A,TRUE,"GENERAL";"TAB4",#N/A,TRUE,"GENERAL";"TAB5",#N/A,TRUE,"GENERAL"}</definedName>
    <definedName name="_s2" localSheetId="23" hidden="1">{"TAB1",#N/A,TRUE,"GENERAL";"TAB2",#N/A,TRUE,"GENERAL";"TAB3",#N/A,TRUE,"GENERAL";"TAB4",#N/A,TRUE,"GENERAL";"TAB5",#N/A,TRUE,"GENERAL"}</definedName>
    <definedName name="_s2" localSheetId="16" hidden="1">{"TAB1",#N/A,TRUE,"GENERAL";"TAB2",#N/A,TRUE,"GENERAL";"TAB3",#N/A,TRUE,"GENERAL";"TAB4",#N/A,TRUE,"GENERAL";"TAB5",#N/A,TRUE,"GENERAL"}</definedName>
    <definedName name="_s2" localSheetId="27" hidden="1">{"TAB1",#N/A,TRUE,"GENERAL";"TAB2",#N/A,TRUE,"GENERAL";"TAB3",#N/A,TRUE,"GENERAL";"TAB4",#N/A,TRUE,"GENERAL";"TAB5",#N/A,TRUE,"GENERAL"}</definedName>
    <definedName name="_s2" localSheetId="18" hidden="1">{"TAB1",#N/A,TRUE,"GENERAL";"TAB2",#N/A,TRUE,"GENERAL";"TAB3",#N/A,TRUE,"GENERAL";"TAB4",#N/A,TRUE,"GENERAL";"TAB5",#N/A,TRUE,"GENERAL"}</definedName>
    <definedName name="_s2" localSheetId="17" hidden="1">{"TAB1",#N/A,TRUE,"GENERAL";"TAB2",#N/A,TRUE,"GENERAL";"TAB3",#N/A,TRUE,"GENERAL";"TAB4",#N/A,TRUE,"GENERAL";"TAB5",#N/A,TRUE,"GENERAL"}</definedName>
    <definedName name="_s2" localSheetId="25" hidden="1">{"TAB1",#N/A,TRUE,"GENERAL";"TAB2",#N/A,TRUE,"GENERAL";"TAB3",#N/A,TRUE,"GENERAL";"TAB4",#N/A,TRUE,"GENERAL";"TAB5",#N/A,TRUE,"GENERAL"}</definedName>
    <definedName name="_s2" localSheetId="49" hidden="1">{"TAB1",#N/A,TRUE,"GENERAL";"TAB2",#N/A,TRUE,"GENERAL";"TAB3",#N/A,TRUE,"GENERAL";"TAB4",#N/A,TRUE,"GENERAL";"TAB5",#N/A,TRUE,"GENERAL"}</definedName>
    <definedName name="_s2" localSheetId="34"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1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31" hidden="1">{"TAB1",#N/A,TRUE,"GENERAL";"TAB2",#N/A,TRUE,"GENERAL";"TAB3",#N/A,TRUE,"GENERAL";"TAB4",#N/A,TRUE,"GENERAL";"TAB5",#N/A,TRUE,"GENERAL"}</definedName>
    <definedName name="_s2" localSheetId="30" hidden="1">{"TAB1",#N/A,TRUE,"GENERAL";"TAB2",#N/A,TRUE,"GENERAL";"TAB3",#N/A,TRUE,"GENERAL";"TAB4",#N/A,TRUE,"GENERAL";"TAB5",#N/A,TRUE,"GENERAL"}</definedName>
    <definedName name="_s2" localSheetId="15" hidden="1">{"TAB1",#N/A,TRUE,"GENERAL";"TAB2",#N/A,TRUE,"GENERAL";"TAB3",#N/A,TRUE,"GENERAL";"TAB4",#N/A,TRUE,"GENERAL";"TAB5",#N/A,TRUE,"GENERAL"}</definedName>
    <definedName name="_s2" hidden="1">{"TAB1",#N/A,TRUE,"GENERAL";"TAB2",#N/A,TRUE,"GENERAL";"TAB3",#N/A,TRUE,"GENERAL";"TAB4",#N/A,TRUE,"GENERAL";"TAB5",#N/A,TRUE,"GENERAL"}</definedName>
    <definedName name="_s3" localSheetId="32" hidden="1">{"TAB1",#N/A,TRUE,"GENERAL";"TAB2",#N/A,TRUE,"GENERAL";"TAB3",#N/A,TRUE,"GENERAL";"TAB4",#N/A,TRUE,"GENERAL";"TAB5",#N/A,TRUE,"GENERAL"}</definedName>
    <definedName name="_s3" localSheetId="3" hidden="1">{"TAB1",#N/A,TRUE,"GENERAL";"TAB2",#N/A,TRUE,"GENERAL";"TAB3",#N/A,TRUE,"GENERAL";"TAB4",#N/A,TRUE,"GENERAL";"TAB5",#N/A,TRUE,"GENERAL"}</definedName>
    <definedName name="_s3" localSheetId="26" hidden="1">{"TAB1",#N/A,TRUE,"GENERAL";"TAB2",#N/A,TRUE,"GENERAL";"TAB3",#N/A,TRUE,"GENERAL";"TAB4",#N/A,TRUE,"GENERAL";"TAB5",#N/A,TRUE,"GENERAL"}</definedName>
    <definedName name="_s3" localSheetId="24" hidden="1">{"TAB1",#N/A,TRUE,"GENERAL";"TAB2",#N/A,TRUE,"GENERAL";"TAB3",#N/A,TRUE,"GENERAL";"TAB4",#N/A,TRUE,"GENERAL";"TAB5",#N/A,TRUE,"GENERAL"}</definedName>
    <definedName name="_s3" localSheetId="10" hidden="1">{"TAB1",#N/A,TRUE,"GENERAL";"TAB2",#N/A,TRUE,"GENERAL";"TAB3",#N/A,TRUE,"GENERAL";"TAB4",#N/A,TRUE,"GENERAL";"TAB5",#N/A,TRUE,"GENERAL"}</definedName>
    <definedName name="_s3" localSheetId="4" hidden="1">{"TAB1",#N/A,TRUE,"GENERAL";"TAB2",#N/A,TRUE,"GENERAL";"TAB3",#N/A,TRUE,"GENERAL";"TAB4",#N/A,TRUE,"GENERAL";"TAB5",#N/A,TRUE,"GENERAL"}</definedName>
    <definedName name="_s3" localSheetId="38" hidden="1">{"TAB1",#N/A,TRUE,"GENERAL";"TAB2",#N/A,TRUE,"GENERAL";"TAB3",#N/A,TRUE,"GENERAL";"TAB4",#N/A,TRUE,"GENERAL";"TAB5",#N/A,TRUE,"GENERAL"}</definedName>
    <definedName name="_s3" localSheetId="37" hidden="1">{"TAB1",#N/A,TRUE,"GENERAL";"TAB2",#N/A,TRUE,"GENERAL";"TAB3",#N/A,TRUE,"GENERAL";"TAB4",#N/A,TRUE,"GENERAL";"TAB5",#N/A,TRUE,"GENERAL"}</definedName>
    <definedName name="_s3" localSheetId="23" hidden="1">{"TAB1",#N/A,TRUE,"GENERAL";"TAB2",#N/A,TRUE,"GENERAL";"TAB3",#N/A,TRUE,"GENERAL";"TAB4",#N/A,TRUE,"GENERAL";"TAB5",#N/A,TRUE,"GENERAL"}</definedName>
    <definedName name="_s3" localSheetId="16" hidden="1">{"TAB1",#N/A,TRUE,"GENERAL";"TAB2",#N/A,TRUE,"GENERAL";"TAB3",#N/A,TRUE,"GENERAL";"TAB4",#N/A,TRUE,"GENERAL";"TAB5",#N/A,TRUE,"GENERAL"}</definedName>
    <definedName name="_s3" localSheetId="27" hidden="1">{"TAB1",#N/A,TRUE,"GENERAL";"TAB2",#N/A,TRUE,"GENERAL";"TAB3",#N/A,TRUE,"GENERAL";"TAB4",#N/A,TRUE,"GENERAL";"TAB5",#N/A,TRUE,"GENERAL"}</definedName>
    <definedName name="_s3" localSheetId="18" hidden="1">{"TAB1",#N/A,TRUE,"GENERAL";"TAB2",#N/A,TRUE,"GENERAL";"TAB3",#N/A,TRUE,"GENERAL";"TAB4",#N/A,TRUE,"GENERAL";"TAB5",#N/A,TRUE,"GENERAL"}</definedName>
    <definedName name="_s3" localSheetId="17" hidden="1">{"TAB1",#N/A,TRUE,"GENERAL";"TAB2",#N/A,TRUE,"GENERAL";"TAB3",#N/A,TRUE,"GENERAL";"TAB4",#N/A,TRUE,"GENERAL";"TAB5",#N/A,TRUE,"GENERAL"}</definedName>
    <definedName name="_s3" localSheetId="25" hidden="1">{"TAB1",#N/A,TRUE,"GENERAL";"TAB2",#N/A,TRUE,"GENERAL";"TAB3",#N/A,TRUE,"GENERAL";"TAB4",#N/A,TRUE,"GENERAL";"TAB5",#N/A,TRUE,"GENERAL"}</definedName>
    <definedName name="_s3" localSheetId="49" hidden="1">{"TAB1",#N/A,TRUE,"GENERAL";"TAB2",#N/A,TRUE,"GENERAL";"TAB3",#N/A,TRUE,"GENERAL";"TAB4",#N/A,TRUE,"GENERAL";"TAB5",#N/A,TRUE,"GENERAL"}</definedName>
    <definedName name="_s3" localSheetId="34"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1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31" hidden="1">{"TAB1",#N/A,TRUE,"GENERAL";"TAB2",#N/A,TRUE,"GENERAL";"TAB3",#N/A,TRUE,"GENERAL";"TAB4",#N/A,TRUE,"GENERAL";"TAB5",#N/A,TRUE,"GENERAL"}</definedName>
    <definedName name="_s3" localSheetId="30" hidden="1">{"TAB1",#N/A,TRUE,"GENERAL";"TAB2",#N/A,TRUE,"GENERAL";"TAB3",#N/A,TRUE,"GENERAL";"TAB4",#N/A,TRUE,"GENERAL";"TAB5",#N/A,TRUE,"GENERAL"}</definedName>
    <definedName name="_s3" localSheetId="15" hidden="1">{"TAB1",#N/A,TRUE,"GENERAL";"TAB2",#N/A,TRUE,"GENERAL";"TAB3",#N/A,TRUE,"GENERAL";"TAB4",#N/A,TRUE,"GENERAL";"TAB5",#N/A,TRUE,"GENERAL"}</definedName>
    <definedName name="_s3" hidden="1">{"TAB1",#N/A,TRUE,"GENERAL";"TAB2",#N/A,TRUE,"GENERAL";"TAB3",#N/A,TRUE,"GENERAL";"TAB4",#N/A,TRUE,"GENERAL";"TAB5",#N/A,TRUE,"GENERAL"}</definedName>
    <definedName name="_s4" localSheetId="32" hidden="1">{"via1",#N/A,TRUE,"general";"via2",#N/A,TRUE,"general";"via3",#N/A,TRUE,"general"}</definedName>
    <definedName name="_s4" localSheetId="3" hidden="1">{"via1",#N/A,TRUE,"general";"via2",#N/A,TRUE,"general";"via3",#N/A,TRUE,"general"}</definedName>
    <definedName name="_s4" localSheetId="26" hidden="1">{"via1",#N/A,TRUE,"general";"via2",#N/A,TRUE,"general";"via3",#N/A,TRUE,"general"}</definedName>
    <definedName name="_s4" localSheetId="24" hidden="1">{"via1",#N/A,TRUE,"general";"via2",#N/A,TRUE,"general";"via3",#N/A,TRUE,"general"}</definedName>
    <definedName name="_s4" localSheetId="10" hidden="1">{"via1",#N/A,TRUE,"general";"via2",#N/A,TRUE,"general";"via3",#N/A,TRUE,"general"}</definedName>
    <definedName name="_s4" localSheetId="4" hidden="1">{"via1",#N/A,TRUE,"general";"via2",#N/A,TRUE,"general";"via3",#N/A,TRUE,"general"}</definedName>
    <definedName name="_s4" localSheetId="38" hidden="1">{"via1",#N/A,TRUE,"general";"via2",#N/A,TRUE,"general";"via3",#N/A,TRUE,"general"}</definedName>
    <definedName name="_s4" localSheetId="37" hidden="1">{"via1",#N/A,TRUE,"general";"via2",#N/A,TRUE,"general";"via3",#N/A,TRUE,"general"}</definedName>
    <definedName name="_s4" localSheetId="23" hidden="1">{"via1",#N/A,TRUE,"general";"via2",#N/A,TRUE,"general";"via3",#N/A,TRUE,"general"}</definedName>
    <definedName name="_s4" localSheetId="16" hidden="1">{"via1",#N/A,TRUE,"general";"via2",#N/A,TRUE,"general";"via3",#N/A,TRUE,"general"}</definedName>
    <definedName name="_s4" localSheetId="27" hidden="1">{"via1",#N/A,TRUE,"general";"via2",#N/A,TRUE,"general";"via3",#N/A,TRUE,"general"}</definedName>
    <definedName name="_s4" localSheetId="18" hidden="1">{"via1",#N/A,TRUE,"general";"via2",#N/A,TRUE,"general";"via3",#N/A,TRUE,"general"}</definedName>
    <definedName name="_s4" localSheetId="17" hidden="1">{"via1",#N/A,TRUE,"general";"via2",#N/A,TRUE,"general";"via3",#N/A,TRUE,"general"}</definedName>
    <definedName name="_s4" localSheetId="25" hidden="1">{"via1",#N/A,TRUE,"general";"via2",#N/A,TRUE,"general";"via3",#N/A,TRUE,"general"}</definedName>
    <definedName name="_s4" localSheetId="49" hidden="1">{"via1",#N/A,TRUE,"general";"via2",#N/A,TRUE,"general";"via3",#N/A,TRUE,"general"}</definedName>
    <definedName name="_s4" localSheetId="34"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1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31" hidden="1">{"via1",#N/A,TRUE,"general";"via2",#N/A,TRUE,"general";"via3",#N/A,TRUE,"general"}</definedName>
    <definedName name="_s4" localSheetId="30" hidden="1">{"via1",#N/A,TRUE,"general";"via2",#N/A,TRUE,"general";"via3",#N/A,TRUE,"general"}</definedName>
    <definedName name="_s4" localSheetId="15" hidden="1">{"via1",#N/A,TRUE,"general";"via2",#N/A,TRUE,"general";"via3",#N/A,TRUE,"general"}</definedName>
    <definedName name="_s4" hidden="1">{"via1",#N/A,TRUE,"general";"via2",#N/A,TRUE,"general";"via3",#N/A,TRUE,"general"}</definedName>
    <definedName name="_s5" localSheetId="32" hidden="1">{"via1",#N/A,TRUE,"general";"via2",#N/A,TRUE,"general";"via3",#N/A,TRUE,"general"}</definedName>
    <definedName name="_s5" localSheetId="3" hidden="1">{"via1",#N/A,TRUE,"general";"via2",#N/A,TRUE,"general";"via3",#N/A,TRUE,"general"}</definedName>
    <definedName name="_s5" localSheetId="26" hidden="1">{"via1",#N/A,TRUE,"general";"via2",#N/A,TRUE,"general";"via3",#N/A,TRUE,"general"}</definedName>
    <definedName name="_s5" localSheetId="24" hidden="1">{"via1",#N/A,TRUE,"general";"via2",#N/A,TRUE,"general";"via3",#N/A,TRUE,"general"}</definedName>
    <definedName name="_s5" localSheetId="10" hidden="1">{"via1",#N/A,TRUE,"general";"via2",#N/A,TRUE,"general";"via3",#N/A,TRUE,"general"}</definedName>
    <definedName name="_s5" localSheetId="4" hidden="1">{"via1",#N/A,TRUE,"general";"via2",#N/A,TRUE,"general";"via3",#N/A,TRUE,"general"}</definedName>
    <definedName name="_s5" localSheetId="38" hidden="1">{"via1",#N/A,TRUE,"general";"via2",#N/A,TRUE,"general";"via3",#N/A,TRUE,"general"}</definedName>
    <definedName name="_s5" localSheetId="37" hidden="1">{"via1",#N/A,TRUE,"general";"via2",#N/A,TRUE,"general";"via3",#N/A,TRUE,"general"}</definedName>
    <definedName name="_s5" localSheetId="23" hidden="1">{"via1",#N/A,TRUE,"general";"via2",#N/A,TRUE,"general";"via3",#N/A,TRUE,"general"}</definedName>
    <definedName name="_s5" localSheetId="16" hidden="1">{"via1",#N/A,TRUE,"general";"via2",#N/A,TRUE,"general";"via3",#N/A,TRUE,"general"}</definedName>
    <definedName name="_s5" localSheetId="27" hidden="1">{"via1",#N/A,TRUE,"general";"via2",#N/A,TRUE,"general";"via3",#N/A,TRUE,"general"}</definedName>
    <definedName name="_s5" localSheetId="18" hidden="1">{"via1",#N/A,TRUE,"general";"via2",#N/A,TRUE,"general";"via3",#N/A,TRUE,"general"}</definedName>
    <definedName name="_s5" localSheetId="17" hidden="1">{"via1",#N/A,TRUE,"general";"via2",#N/A,TRUE,"general";"via3",#N/A,TRUE,"general"}</definedName>
    <definedName name="_s5" localSheetId="25" hidden="1">{"via1",#N/A,TRUE,"general";"via2",#N/A,TRUE,"general";"via3",#N/A,TRUE,"general"}</definedName>
    <definedName name="_s5" localSheetId="49" hidden="1">{"via1",#N/A,TRUE,"general";"via2",#N/A,TRUE,"general";"via3",#N/A,TRUE,"general"}</definedName>
    <definedName name="_s5" localSheetId="34"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1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31" hidden="1">{"via1",#N/A,TRUE,"general";"via2",#N/A,TRUE,"general";"via3",#N/A,TRUE,"general"}</definedName>
    <definedName name="_s5" localSheetId="30" hidden="1">{"via1",#N/A,TRUE,"general";"via2",#N/A,TRUE,"general";"via3",#N/A,TRUE,"general"}</definedName>
    <definedName name="_s5" localSheetId="15" hidden="1">{"via1",#N/A,TRUE,"general";"via2",#N/A,TRUE,"general";"via3",#N/A,TRUE,"general"}</definedName>
    <definedName name="_s5" hidden="1">{"via1",#N/A,TRUE,"general";"via2",#N/A,TRUE,"general";"via3",#N/A,TRUE,"general"}</definedName>
    <definedName name="_s6" localSheetId="32" hidden="1">{"TAB1",#N/A,TRUE,"GENERAL";"TAB2",#N/A,TRUE,"GENERAL";"TAB3",#N/A,TRUE,"GENERAL";"TAB4",#N/A,TRUE,"GENERAL";"TAB5",#N/A,TRUE,"GENERAL"}</definedName>
    <definedName name="_s6" localSheetId="3" hidden="1">{"TAB1",#N/A,TRUE,"GENERAL";"TAB2",#N/A,TRUE,"GENERAL";"TAB3",#N/A,TRUE,"GENERAL";"TAB4",#N/A,TRUE,"GENERAL";"TAB5",#N/A,TRUE,"GENERAL"}</definedName>
    <definedName name="_s6" localSheetId="26" hidden="1">{"TAB1",#N/A,TRUE,"GENERAL";"TAB2",#N/A,TRUE,"GENERAL";"TAB3",#N/A,TRUE,"GENERAL";"TAB4",#N/A,TRUE,"GENERAL";"TAB5",#N/A,TRUE,"GENERAL"}</definedName>
    <definedName name="_s6" localSheetId="24" hidden="1">{"TAB1",#N/A,TRUE,"GENERAL";"TAB2",#N/A,TRUE,"GENERAL";"TAB3",#N/A,TRUE,"GENERAL";"TAB4",#N/A,TRUE,"GENERAL";"TAB5",#N/A,TRUE,"GENERAL"}</definedName>
    <definedName name="_s6" localSheetId="10" hidden="1">{"TAB1",#N/A,TRUE,"GENERAL";"TAB2",#N/A,TRUE,"GENERAL";"TAB3",#N/A,TRUE,"GENERAL";"TAB4",#N/A,TRUE,"GENERAL";"TAB5",#N/A,TRUE,"GENERAL"}</definedName>
    <definedName name="_s6" localSheetId="4" hidden="1">{"TAB1",#N/A,TRUE,"GENERAL";"TAB2",#N/A,TRUE,"GENERAL";"TAB3",#N/A,TRUE,"GENERAL";"TAB4",#N/A,TRUE,"GENERAL";"TAB5",#N/A,TRUE,"GENERAL"}</definedName>
    <definedName name="_s6" localSheetId="38" hidden="1">{"TAB1",#N/A,TRUE,"GENERAL";"TAB2",#N/A,TRUE,"GENERAL";"TAB3",#N/A,TRUE,"GENERAL";"TAB4",#N/A,TRUE,"GENERAL";"TAB5",#N/A,TRUE,"GENERAL"}</definedName>
    <definedName name="_s6" localSheetId="37" hidden="1">{"TAB1",#N/A,TRUE,"GENERAL";"TAB2",#N/A,TRUE,"GENERAL";"TAB3",#N/A,TRUE,"GENERAL";"TAB4",#N/A,TRUE,"GENERAL";"TAB5",#N/A,TRUE,"GENERAL"}</definedName>
    <definedName name="_s6" localSheetId="23" hidden="1">{"TAB1",#N/A,TRUE,"GENERAL";"TAB2",#N/A,TRUE,"GENERAL";"TAB3",#N/A,TRUE,"GENERAL";"TAB4",#N/A,TRUE,"GENERAL";"TAB5",#N/A,TRUE,"GENERAL"}</definedName>
    <definedName name="_s6" localSheetId="16" hidden="1">{"TAB1",#N/A,TRUE,"GENERAL";"TAB2",#N/A,TRUE,"GENERAL";"TAB3",#N/A,TRUE,"GENERAL";"TAB4",#N/A,TRUE,"GENERAL";"TAB5",#N/A,TRUE,"GENERAL"}</definedName>
    <definedName name="_s6" localSheetId="27" hidden="1">{"TAB1",#N/A,TRUE,"GENERAL";"TAB2",#N/A,TRUE,"GENERAL";"TAB3",#N/A,TRUE,"GENERAL";"TAB4",#N/A,TRUE,"GENERAL";"TAB5",#N/A,TRUE,"GENERAL"}</definedName>
    <definedName name="_s6" localSheetId="18" hidden="1">{"TAB1",#N/A,TRUE,"GENERAL";"TAB2",#N/A,TRUE,"GENERAL";"TAB3",#N/A,TRUE,"GENERAL";"TAB4",#N/A,TRUE,"GENERAL";"TAB5",#N/A,TRUE,"GENERAL"}</definedName>
    <definedName name="_s6" localSheetId="17" hidden="1">{"TAB1",#N/A,TRUE,"GENERAL";"TAB2",#N/A,TRUE,"GENERAL";"TAB3",#N/A,TRUE,"GENERAL";"TAB4",#N/A,TRUE,"GENERAL";"TAB5",#N/A,TRUE,"GENERAL"}</definedName>
    <definedName name="_s6" localSheetId="25" hidden="1">{"TAB1",#N/A,TRUE,"GENERAL";"TAB2",#N/A,TRUE,"GENERAL";"TAB3",#N/A,TRUE,"GENERAL";"TAB4",#N/A,TRUE,"GENERAL";"TAB5",#N/A,TRUE,"GENERAL"}</definedName>
    <definedName name="_s6" localSheetId="49" hidden="1">{"TAB1",#N/A,TRUE,"GENERAL";"TAB2",#N/A,TRUE,"GENERAL";"TAB3",#N/A,TRUE,"GENERAL";"TAB4",#N/A,TRUE,"GENERAL";"TAB5",#N/A,TRUE,"GENERAL"}</definedName>
    <definedName name="_s6" localSheetId="34"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1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31" hidden="1">{"TAB1",#N/A,TRUE,"GENERAL";"TAB2",#N/A,TRUE,"GENERAL";"TAB3",#N/A,TRUE,"GENERAL";"TAB4",#N/A,TRUE,"GENERAL";"TAB5",#N/A,TRUE,"GENERAL"}</definedName>
    <definedName name="_s6" localSheetId="30" hidden="1">{"TAB1",#N/A,TRUE,"GENERAL";"TAB2",#N/A,TRUE,"GENERAL";"TAB3",#N/A,TRUE,"GENERAL";"TAB4",#N/A,TRUE,"GENERAL";"TAB5",#N/A,TRUE,"GENERAL"}</definedName>
    <definedName name="_s6" localSheetId="15" hidden="1">{"TAB1",#N/A,TRUE,"GENERAL";"TAB2",#N/A,TRUE,"GENERAL";"TAB3",#N/A,TRUE,"GENERAL";"TAB4",#N/A,TRUE,"GENERAL";"TAB5",#N/A,TRUE,"GENERAL"}</definedName>
    <definedName name="_s6" hidden="1">{"TAB1",#N/A,TRUE,"GENERAL";"TAB2",#N/A,TRUE,"GENERAL";"TAB3",#N/A,TRUE,"GENERAL";"TAB4",#N/A,TRUE,"GENERAL";"TAB5",#N/A,TRUE,"GENERAL"}</definedName>
    <definedName name="_s7" localSheetId="32" hidden="1">{"via1",#N/A,TRUE,"general";"via2",#N/A,TRUE,"general";"via3",#N/A,TRUE,"general"}</definedName>
    <definedName name="_s7" localSheetId="3" hidden="1">{"via1",#N/A,TRUE,"general";"via2",#N/A,TRUE,"general";"via3",#N/A,TRUE,"general"}</definedName>
    <definedName name="_s7" localSheetId="26" hidden="1">{"via1",#N/A,TRUE,"general";"via2",#N/A,TRUE,"general";"via3",#N/A,TRUE,"general"}</definedName>
    <definedName name="_s7" localSheetId="24" hidden="1">{"via1",#N/A,TRUE,"general";"via2",#N/A,TRUE,"general";"via3",#N/A,TRUE,"general"}</definedName>
    <definedName name="_s7" localSheetId="10" hidden="1">{"via1",#N/A,TRUE,"general";"via2",#N/A,TRUE,"general";"via3",#N/A,TRUE,"general"}</definedName>
    <definedName name="_s7" localSheetId="4" hidden="1">{"via1",#N/A,TRUE,"general";"via2",#N/A,TRUE,"general";"via3",#N/A,TRUE,"general"}</definedName>
    <definedName name="_s7" localSheetId="38" hidden="1">{"via1",#N/A,TRUE,"general";"via2",#N/A,TRUE,"general";"via3",#N/A,TRUE,"general"}</definedName>
    <definedName name="_s7" localSheetId="37" hidden="1">{"via1",#N/A,TRUE,"general";"via2",#N/A,TRUE,"general";"via3",#N/A,TRUE,"general"}</definedName>
    <definedName name="_s7" localSheetId="23" hidden="1">{"via1",#N/A,TRUE,"general";"via2",#N/A,TRUE,"general";"via3",#N/A,TRUE,"general"}</definedName>
    <definedName name="_s7" localSheetId="16" hidden="1">{"via1",#N/A,TRUE,"general";"via2",#N/A,TRUE,"general";"via3",#N/A,TRUE,"general"}</definedName>
    <definedName name="_s7" localSheetId="27" hidden="1">{"via1",#N/A,TRUE,"general";"via2",#N/A,TRUE,"general";"via3",#N/A,TRUE,"general"}</definedName>
    <definedName name="_s7" localSheetId="18" hidden="1">{"via1",#N/A,TRUE,"general";"via2",#N/A,TRUE,"general";"via3",#N/A,TRUE,"general"}</definedName>
    <definedName name="_s7" localSheetId="17" hidden="1">{"via1",#N/A,TRUE,"general";"via2",#N/A,TRUE,"general";"via3",#N/A,TRUE,"general"}</definedName>
    <definedName name="_s7" localSheetId="25" hidden="1">{"via1",#N/A,TRUE,"general";"via2",#N/A,TRUE,"general";"via3",#N/A,TRUE,"general"}</definedName>
    <definedName name="_s7" localSheetId="49" hidden="1">{"via1",#N/A,TRUE,"general";"via2",#N/A,TRUE,"general";"via3",#N/A,TRUE,"general"}</definedName>
    <definedName name="_s7" localSheetId="34"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1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31" hidden="1">{"via1",#N/A,TRUE,"general";"via2",#N/A,TRUE,"general";"via3",#N/A,TRUE,"general"}</definedName>
    <definedName name="_s7" localSheetId="30" hidden="1">{"via1",#N/A,TRUE,"general";"via2",#N/A,TRUE,"general";"via3",#N/A,TRUE,"general"}</definedName>
    <definedName name="_s7" localSheetId="15" hidden="1">{"via1",#N/A,TRUE,"general";"via2",#N/A,TRUE,"general";"via3",#N/A,TRUE,"general"}</definedName>
    <definedName name="_s7" hidden="1">{"via1",#N/A,TRUE,"general";"via2",#N/A,TRUE,"general";"via3",#N/A,TRUE,"general"}</definedName>
    <definedName name="_t3" localSheetId="32" hidden="1">{"TAB1",#N/A,TRUE,"GENERAL";"TAB2",#N/A,TRUE,"GENERAL";"TAB3",#N/A,TRUE,"GENERAL";"TAB4",#N/A,TRUE,"GENERAL";"TAB5",#N/A,TRUE,"GENERAL"}</definedName>
    <definedName name="_t3" localSheetId="3" hidden="1">{"TAB1",#N/A,TRUE,"GENERAL";"TAB2",#N/A,TRUE,"GENERAL";"TAB3",#N/A,TRUE,"GENERAL";"TAB4",#N/A,TRUE,"GENERAL";"TAB5",#N/A,TRUE,"GENERAL"}</definedName>
    <definedName name="_t3" localSheetId="26" hidden="1">{"TAB1",#N/A,TRUE,"GENERAL";"TAB2",#N/A,TRUE,"GENERAL";"TAB3",#N/A,TRUE,"GENERAL";"TAB4",#N/A,TRUE,"GENERAL";"TAB5",#N/A,TRUE,"GENERAL"}</definedName>
    <definedName name="_t3" localSheetId="24" hidden="1">{"TAB1",#N/A,TRUE,"GENERAL";"TAB2",#N/A,TRUE,"GENERAL";"TAB3",#N/A,TRUE,"GENERAL";"TAB4",#N/A,TRUE,"GENERAL";"TAB5",#N/A,TRUE,"GENERAL"}</definedName>
    <definedName name="_t3" localSheetId="10" hidden="1">{"TAB1",#N/A,TRUE,"GENERAL";"TAB2",#N/A,TRUE,"GENERAL";"TAB3",#N/A,TRUE,"GENERAL";"TAB4",#N/A,TRUE,"GENERAL";"TAB5",#N/A,TRUE,"GENERAL"}</definedName>
    <definedName name="_t3" localSheetId="4" hidden="1">{"TAB1",#N/A,TRUE,"GENERAL";"TAB2",#N/A,TRUE,"GENERAL";"TAB3",#N/A,TRUE,"GENERAL";"TAB4",#N/A,TRUE,"GENERAL";"TAB5",#N/A,TRUE,"GENERAL"}</definedName>
    <definedName name="_t3" localSheetId="38" hidden="1">{"TAB1",#N/A,TRUE,"GENERAL";"TAB2",#N/A,TRUE,"GENERAL";"TAB3",#N/A,TRUE,"GENERAL";"TAB4",#N/A,TRUE,"GENERAL";"TAB5",#N/A,TRUE,"GENERAL"}</definedName>
    <definedName name="_t3" localSheetId="37" hidden="1">{"TAB1",#N/A,TRUE,"GENERAL";"TAB2",#N/A,TRUE,"GENERAL";"TAB3",#N/A,TRUE,"GENERAL";"TAB4",#N/A,TRUE,"GENERAL";"TAB5",#N/A,TRUE,"GENERAL"}</definedName>
    <definedName name="_t3" localSheetId="23" hidden="1">{"TAB1",#N/A,TRUE,"GENERAL";"TAB2",#N/A,TRUE,"GENERAL";"TAB3",#N/A,TRUE,"GENERAL";"TAB4",#N/A,TRUE,"GENERAL";"TAB5",#N/A,TRUE,"GENERAL"}</definedName>
    <definedName name="_t3" localSheetId="16" hidden="1">{"TAB1",#N/A,TRUE,"GENERAL";"TAB2",#N/A,TRUE,"GENERAL";"TAB3",#N/A,TRUE,"GENERAL";"TAB4",#N/A,TRUE,"GENERAL";"TAB5",#N/A,TRUE,"GENERAL"}</definedName>
    <definedName name="_t3" localSheetId="27" hidden="1">{"TAB1",#N/A,TRUE,"GENERAL";"TAB2",#N/A,TRUE,"GENERAL";"TAB3",#N/A,TRUE,"GENERAL";"TAB4",#N/A,TRUE,"GENERAL";"TAB5",#N/A,TRUE,"GENERAL"}</definedName>
    <definedName name="_t3" localSheetId="18" hidden="1">{"TAB1",#N/A,TRUE,"GENERAL";"TAB2",#N/A,TRUE,"GENERAL";"TAB3",#N/A,TRUE,"GENERAL";"TAB4",#N/A,TRUE,"GENERAL";"TAB5",#N/A,TRUE,"GENERAL"}</definedName>
    <definedName name="_t3" localSheetId="17" hidden="1">{"TAB1",#N/A,TRUE,"GENERAL";"TAB2",#N/A,TRUE,"GENERAL";"TAB3",#N/A,TRUE,"GENERAL";"TAB4",#N/A,TRUE,"GENERAL";"TAB5",#N/A,TRUE,"GENERAL"}</definedName>
    <definedName name="_t3" localSheetId="25" hidden="1">{"TAB1",#N/A,TRUE,"GENERAL";"TAB2",#N/A,TRUE,"GENERAL";"TAB3",#N/A,TRUE,"GENERAL";"TAB4",#N/A,TRUE,"GENERAL";"TAB5",#N/A,TRUE,"GENERAL"}</definedName>
    <definedName name="_t3" localSheetId="49" hidden="1">{"TAB1",#N/A,TRUE,"GENERAL";"TAB2",#N/A,TRUE,"GENERAL";"TAB3",#N/A,TRUE,"GENERAL";"TAB4",#N/A,TRUE,"GENERAL";"TAB5",#N/A,TRUE,"GENERAL"}</definedName>
    <definedName name="_t3" localSheetId="34"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1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31" hidden="1">{"TAB1",#N/A,TRUE,"GENERAL";"TAB2",#N/A,TRUE,"GENERAL";"TAB3",#N/A,TRUE,"GENERAL";"TAB4",#N/A,TRUE,"GENERAL";"TAB5",#N/A,TRUE,"GENERAL"}</definedName>
    <definedName name="_t3" localSheetId="30" hidden="1">{"TAB1",#N/A,TRUE,"GENERAL";"TAB2",#N/A,TRUE,"GENERAL";"TAB3",#N/A,TRUE,"GENERAL";"TAB4",#N/A,TRUE,"GENERAL";"TAB5",#N/A,TRUE,"GENERAL"}</definedName>
    <definedName name="_t3" localSheetId="15" hidden="1">{"TAB1",#N/A,TRUE,"GENERAL";"TAB2",#N/A,TRUE,"GENERAL";"TAB3",#N/A,TRUE,"GENERAL";"TAB4",#N/A,TRUE,"GENERAL";"TAB5",#N/A,TRUE,"GENERAL"}</definedName>
    <definedName name="_t3" hidden="1">{"TAB1",#N/A,TRUE,"GENERAL";"TAB2",#N/A,TRUE,"GENERAL";"TAB3",#N/A,TRUE,"GENERAL";"TAB4",#N/A,TRUE,"GENERAL";"TAB5",#N/A,TRUE,"GENERAL"}</definedName>
    <definedName name="_t4" localSheetId="32" hidden="1">{"via1",#N/A,TRUE,"general";"via2",#N/A,TRUE,"general";"via3",#N/A,TRUE,"general"}</definedName>
    <definedName name="_t4" localSheetId="3" hidden="1">{"via1",#N/A,TRUE,"general";"via2",#N/A,TRUE,"general";"via3",#N/A,TRUE,"general"}</definedName>
    <definedName name="_t4" localSheetId="26" hidden="1">{"via1",#N/A,TRUE,"general";"via2",#N/A,TRUE,"general";"via3",#N/A,TRUE,"general"}</definedName>
    <definedName name="_t4" localSheetId="24" hidden="1">{"via1",#N/A,TRUE,"general";"via2",#N/A,TRUE,"general";"via3",#N/A,TRUE,"general"}</definedName>
    <definedName name="_t4" localSheetId="10" hidden="1">{"via1",#N/A,TRUE,"general";"via2",#N/A,TRUE,"general";"via3",#N/A,TRUE,"general"}</definedName>
    <definedName name="_t4" localSheetId="4" hidden="1">{"via1",#N/A,TRUE,"general";"via2",#N/A,TRUE,"general";"via3",#N/A,TRUE,"general"}</definedName>
    <definedName name="_t4" localSheetId="38" hidden="1">{"via1",#N/A,TRUE,"general";"via2",#N/A,TRUE,"general";"via3",#N/A,TRUE,"general"}</definedName>
    <definedName name="_t4" localSheetId="37" hidden="1">{"via1",#N/A,TRUE,"general";"via2",#N/A,TRUE,"general";"via3",#N/A,TRUE,"general"}</definedName>
    <definedName name="_t4" localSheetId="23" hidden="1">{"via1",#N/A,TRUE,"general";"via2",#N/A,TRUE,"general";"via3",#N/A,TRUE,"general"}</definedName>
    <definedName name="_t4" localSheetId="16" hidden="1">{"via1",#N/A,TRUE,"general";"via2",#N/A,TRUE,"general";"via3",#N/A,TRUE,"general"}</definedName>
    <definedName name="_t4" localSheetId="27" hidden="1">{"via1",#N/A,TRUE,"general";"via2",#N/A,TRUE,"general";"via3",#N/A,TRUE,"general"}</definedName>
    <definedName name="_t4" localSheetId="18" hidden="1">{"via1",#N/A,TRUE,"general";"via2",#N/A,TRUE,"general";"via3",#N/A,TRUE,"general"}</definedName>
    <definedName name="_t4" localSheetId="17" hidden="1">{"via1",#N/A,TRUE,"general";"via2",#N/A,TRUE,"general";"via3",#N/A,TRUE,"general"}</definedName>
    <definedName name="_t4" localSheetId="25" hidden="1">{"via1",#N/A,TRUE,"general";"via2",#N/A,TRUE,"general";"via3",#N/A,TRUE,"general"}</definedName>
    <definedName name="_t4" localSheetId="49" hidden="1">{"via1",#N/A,TRUE,"general";"via2",#N/A,TRUE,"general";"via3",#N/A,TRUE,"general"}</definedName>
    <definedName name="_t4" localSheetId="34"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1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31" hidden="1">{"via1",#N/A,TRUE,"general";"via2",#N/A,TRUE,"general";"via3",#N/A,TRUE,"general"}</definedName>
    <definedName name="_t4" localSheetId="30" hidden="1">{"via1",#N/A,TRUE,"general";"via2",#N/A,TRUE,"general";"via3",#N/A,TRUE,"general"}</definedName>
    <definedName name="_t4" localSheetId="15" hidden="1">{"via1",#N/A,TRUE,"general";"via2",#N/A,TRUE,"general";"via3",#N/A,TRUE,"general"}</definedName>
    <definedName name="_t4" hidden="1">{"via1",#N/A,TRUE,"general";"via2",#N/A,TRUE,"general";"via3",#N/A,TRUE,"general"}</definedName>
    <definedName name="_t5" localSheetId="32" hidden="1">{"TAB1",#N/A,TRUE,"GENERAL";"TAB2",#N/A,TRUE,"GENERAL";"TAB3",#N/A,TRUE,"GENERAL";"TAB4",#N/A,TRUE,"GENERAL";"TAB5",#N/A,TRUE,"GENERAL"}</definedName>
    <definedName name="_t5" localSheetId="3" hidden="1">{"TAB1",#N/A,TRUE,"GENERAL";"TAB2",#N/A,TRUE,"GENERAL";"TAB3",#N/A,TRUE,"GENERAL";"TAB4",#N/A,TRUE,"GENERAL";"TAB5",#N/A,TRUE,"GENERAL"}</definedName>
    <definedName name="_t5" localSheetId="26" hidden="1">{"TAB1",#N/A,TRUE,"GENERAL";"TAB2",#N/A,TRUE,"GENERAL";"TAB3",#N/A,TRUE,"GENERAL";"TAB4",#N/A,TRUE,"GENERAL";"TAB5",#N/A,TRUE,"GENERAL"}</definedName>
    <definedName name="_t5" localSheetId="24" hidden="1">{"TAB1",#N/A,TRUE,"GENERAL";"TAB2",#N/A,TRUE,"GENERAL";"TAB3",#N/A,TRUE,"GENERAL";"TAB4",#N/A,TRUE,"GENERAL";"TAB5",#N/A,TRUE,"GENERAL"}</definedName>
    <definedName name="_t5" localSheetId="10" hidden="1">{"TAB1",#N/A,TRUE,"GENERAL";"TAB2",#N/A,TRUE,"GENERAL";"TAB3",#N/A,TRUE,"GENERAL";"TAB4",#N/A,TRUE,"GENERAL";"TAB5",#N/A,TRUE,"GENERAL"}</definedName>
    <definedName name="_t5" localSheetId="4" hidden="1">{"TAB1",#N/A,TRUE,"GENERAL";"TAB2",#N/A,TRUE,"GENERAL";"TAB3",#N/A,TRUE,"GENERAL";"TAB4",#N/A,TRUE,"GENERAL";"TAB5",#N/A,TRUE,"GENERAL"}</definedName>
    <definedName name="_t5" localSheetId="38" hidden="1">{"TAB1",#N/A,TRUE,"GENERAL";"TAB2",#N/A,TRUE,"GENERAL";"TAB3",#N/A,TRUE,"GENERAL";"TAB4",#N/A,TRUE,"GENERAL";"TAB5",#N/A,TRUE,"GENERAL"}</definedName>
    <definedName name="_t5" localSheetId="37" hidden="1">{"TAB1",#N/A,TRUE,"GENERAL";"TAB2",#N/A,TRUE,"GENERAL";"TAB3",#N/A,TRUE,"GENERAL";"TAB4",#N/A,TRUE,"GENERAL";"TAB5",#N/A,TRUE,"GENERAL"}</definedName>
    <definedName name="_t5" localSheetId="23" hidden="1">{"TAB1",#N/A,TRUE,"GENERAL";"TAB2",#N/A,TRUE,"GENERAL";"TAB3",#N/A,TRUE,"GENERAL";"TAB4",#N/A,TRUE,"GENERAL";"TAB5",#N/A,TRUE,"GENERAL"}</definedName>
    <definedName name="_t5" localSheetId="16" hidden="1">{"TAB1",#N/A,TRUE,"GENERAL";"TAB2",#N/A,TRUE,"GENERAL";"TAB3",#N/A,TRUE,"GENERAL";"TAB4",#N/A,TRUE,"GENERAL";"TAB5",#N/A,TRUE,"GENERAL"}</definedName>
    <definedName name="_t5" localSheetId="27" hidden="1">{"TAB1",#N/A,TRUE,"GENERAL";"TAB2",#N/A,TRUE,"GENERAL";"TAB3",#N/A,TRUE,"GENERAL";"TAB4",#N/A,TRUE,"GENERAL";"TAB5",#N/A,TRUE,"GENERAL"}</definedName>
    <definedName name="_t5" localSheetId="18" hidden="1">{"TAB1",#N/A,TRUE,"GENERAL";"TAB2",#N/A,TRUE,"GENERAL";"TAB3",#N/A,TRUE,"GENERAL";"TAB4",#N/A,TRUE,"GENERAL";"TAB5",#N/A,TRUE,"GENERAL"}</definedName>
    <definedName name="_t5" localSheetId="17" hidden="1">{"TAB1",#N/A,TRUE,"GENERAL";"TAB2",#N/A,TRUE,"GENERAL";"TAB3",#N/A,TRUE,"GENERAL";"TAB4",#N/A,TRUE,"GENERAL";"TAB5",#N/A,TRUE,"GENERAL"}</definedName>
    <definedName name="_t5" localSheetId="25" hidden="1">{"TAB1",#N/A,TRUE,"GENERAL";"TAB2",#N/A,TRUE,"GENERAL";"TAB3",#N/A,TRUE,"GENERAL";"TAB4",#N/A,TRUE,"GENERAL";"TAB5",#N/A,TRUE,"GENERAL"}</definedName>
    <definedName name="_t5" localSheetId="49" hidden="1">{"TAB1",#N/A,TRUE,"GENERAL";"TAB2",#N/A,TRUE,"GENERAL";"TAB3",#N/A,TRUE,"GENERAL";"TAB4",#N/A,TRUE,"GENERAL";"TAB5",#N/A,TRUE,"GENERAL"}</definedName>
    <definedName name="_t5" localSheetId="34"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1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31" hidden="1">{"TAB1",#N/A,TRUE,"GENERAL";"TAB2",#N/A,TRUE,"GENERAL";"TAB3",#N/A,TRUE,"GENERAL";"TAB4",#N/A,TRUE,"GENERAL";"TAB5",#N/A,TRUE,"GENERAL"}</definedName>
    <definedName name="_t5" localSheetId="30" hidden="1">{"TAB1",#N/A,TRUE,"GENERAL";"TAB2",#N/A,TRUE,"GENERAL";"TAB3",#N/A,TRUE,"GENERAL";"TAB4",#N/A,TRUE,"GENERAL";"TAB5",#N/A,TRUE,"GENERAL"}</definedName>
    <definedName name="_t5" localSheetId="15" hidden="1">{"TAB1",#N/A,TRUE,"GENERAL";"TAB2",#N/A,TRUE,"GENERAL";"TAB3",#N/A,TRUE,"GENERAL";"TAB4",#N/A,TRUE,"GENERAL";"TAB5",#N/A,TRUE,"GENERAL"}</definedName>
    <definedName name="_t5" hidden="1">{"TAB1",#N/A,TRUE,"GENERAL";"TAB2",#N/A,TRUE,"GENERAL";"TAB3",#N/A,TRUE,"GENERAL";"TAB4",#N/A,TRUE,"GENERAL";"TAB5",#N/A,TRUE,"GENERAL"}</definedName>
    <definedName name="_t6" localSheetId="32" hidden="1">{"via1",#N/A,TRUE,"general";"via2",#N/A,TRUE,"general";"via3",#N/A,TRUE,"general"}</definedName>
    <definedName name="_t6" localSheetId="3" hidden="1">{"via1",#N/A,TRUE,"general";"via2",#N/A,TRUE,"general";"via3",#N/A,TRUE,"general"}</definedName>
    <definedName name="_t6" localSheetId="26" hidden="1">{"via1",#N/A,TRUE,"general";"via2",#N/A,TRUE,"general";"via3",#N/A,TRUE,"general"}</definedName>
    <definedName name="_t6" localSheetId="24" hidden="1">{"via1",#N/A,TRUE,"general";"via2",#N/A,TRUE,"general";"via3",#N/A,TRUE,"general"}</definedName>
    <definedName name="_t6" localSheetId="10" hidden="1">{"via1",#N/A,TRUE,"general";"via2",#N/A,TRUE,"general";"via3",#N/A,TRUE,"general"}</definedName>
    <definedName name="_t6" localSheetId="4" hidden="1">{"via1",#N/A,TRUE,"general";"via2",#N/A,TRUE,"general";"via3",#N/A,TRUE,"general"}</definedName>
    <definedName name="_t6" localSheetId="38" hidden="1">{"via1",#N/A,TRUE,"general";"via2",#N/A,TRUE,"general";"via3",#N/A,TRUE,"general"}</definedName>
    <definedName name="_t6" localSheetId="37" hidden="1">{"via1",#N/A,TRUE,"general";"via2",#N/A,TRUE,"general";"via3",#N/A,TRUE,"general"}</definedName>
    <definedName name="_t6" localSheetId="23" hidden="1">{"via1",#N/A,TRUE,"general";"via2",#N/A,TRUE,"general";"via3",#N/A,TRUE,"general"}</definedName>
    <definedName name="_t6" localSheetId="16" hidden="1">{"via1",#N/A,TRUE,"general";"via2",#N/A,TRUE,"general";"via3",#N/A,TRUE,"general"}</definedName>
    <definedName name="_t6" localSheetId="27" hidden="1">{"via1",#N/A,TRUE,"general";"via2",#N/A,TRUE,"general";"via3",#N/A,TRUE,"general"}</definedName>
    <definedName name="_t6" localSheetId="18" hidden="1">{"via1",#N/A,TRUE,"general";"via2",#N/A,TRUE,"general";"via3",#N/A,TRUE,"general"}</definedName>
    <definedName name="_t6" localSheetId="17" hidden="1">{"via1",#N/A,TRUE,"general";"via2",#N/A,TRUE,"general";"via3",#N/A,TRUE,"general"}</definedName>
    <definedName name="_t6" localSheetId="25" hidden="1">{"via1",#N/A,TRUE,"general";"via2",#N/A,TRUE,"general";"via3",#N/A,TRUE,"general"}</definedName>
    <definedName name="_t6" localSheetId="49" hidden="1">{"via1",#N/A,TRUE,"general";"via2",#N/A,TRUE,"general";"via3",#N/A,TRUE,"general"}</definedName>
    <definedName name="_t6" localSheetId="34"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1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31" hidden="1">{"via1",#N/A,TRUE,"general";"via2",#N/A,TRUE,"general";"via3",#N/A,TRUE,"general"}</definedName>
    <definedName name="_t6" localSheetId="30" hidden="1">{"via1",#N/A,TRUE,"general";"via2",#N/A,TRUE,"general";"via3",#N/A,TRUE,"general"}</definedName>
    <definedName name="_t6" localSheetId="15" hidden="1">{"via1",#N/A,TRUE,"general";"via2",#N/A,TRUE,"general";"via3",#N/A,TRUE,"general"}</definedName>
    <definedName name="_t6" hidden="1">{"via1",#N/A,TRUE,"general";"via2",#N/A,TRUE,"general";"via3",#N/A,TRUE,"general"}</definedName>
    <definedName name="_t66" localSheetId="32" hidden="1">{"TAB1",#N/A,TRUE,"GENERAL";"TAB2",#N/A,TRUE,"GENERAL";"TAB3",#N/A,TRUE,"GENERAL";"TAB4",#N/A,TRUE,"GENERAL";"TAB5",#N/A,TRUE,"GENERAL"}</definedName>
    <definedName name="_t66" localSheetId="3" hidden="1">{"TAB1",#N/A,TRUE,"GENERAL";"TAB2",#N/A,TRUE,"GENERAL";"TAB3",#N/A,TRUE,"GENERAL";"TAB4",#N/A,TRUE,"GENERAL";"TAB5",#N/A,TRUE,"GENERAL"}</definedName>
    <definedName name="_t66" localSheetId="26" hidden="1">{"TAB1",#N/A,TRUE,"GENERAL";"TAB2",#N/A,TRUE,"GENERAL";"TAB3",#N/A,TRUE,"GENERAL";"TAB4",#N/A,TRUE,"GENERAL";"TAB5",#N/A,TRUE,"GENERAL"}</definedName>
    <definedName name="_t66" localSheetId="24" hidden="1">{"TAB1",#N/A,TRUE,"GENERAL";"TAB2",#N/A,TRUE,"GENERAL";"TAB3",#N/A,TRUE,"GENERAL";"TAB4",#N/A,TRUE,"GENERAL";"TAB5",#N/A,TRUE,"GENERAL"}</definedName>
    <definedName name="_t66" localSheetId="10" hidden="1">{"TAB1",#N/A,TRUE,"GENERAL";"TAB2",#N/A,TRUE,"GENERAL";"TAB3",#N/A,TRUE,"GENERAL";"TAB4",#N/A,TRUE,"GENERAL";"TAB5",#N/A,TRUE,"GENERAL"}</definedName>
    <definedName name="_t66" localSheetId="4" hidden="1">{"TAB1",#N/A,TRUE,"GENERAL";"TAB2",#N/A,TRUE,"GENERAL";"TAB3",#N/A,TRUE,"GENERAL";"TAB4",#N/A,TRUE,"GENERAL";"TAB5",#N/A,TRUE,"GENERAL"}</definedName>
    <definedName name="_t66" localSheetId="38" hidden="1">{"TAB1",#N/A,TRUE,"GENERAL";"TAB2",#N/A,TRUE,"GENERAL";"TAB3",#N/A,TRUE,"GENERAL";"TAB4",#N/A,TRUE,"GENERAL";"TAB5",#N/A,TRUE,"GENERAL"}</definedName>
    <definedName name="_t66" localSheetId="37" hidden="1">{"TAB1",#N/A,TRUE,"GENERAL";"TAB2",#N/A,TRUE,"GENERAL";"TAB3",#N/A,TRUE,"GENERAL";"TAB4",#N/A,TRUE,"GENERAL";"TAB5",#N/A,TRUE,"GENERAL"}</definedName>
    <definedName name="_t66" localSheetId="23" hidden="1">{"TAB1",#N/A,TRUE,"GENERAL";"TAB2",#N/A,TRUE,"GENERAL";"TAB3",#N/A,TRUE,"GENERAL";"TAB4",#N/A,TRUE,"GENERAL";"TAB5",#N/A,TRUE,"GENERAL"}</definedName>
    <definedName name="_t66" localSheetId="16" hidden="1">{"TAB1",#N/A,TRUE,"GENERAL";"TAB2",#N/A,TRUE,"GENERAL";"TAB3",#N/A,TRUE,"GENERAL";"TAB4",#N/A,TRUE,"GENERAL";"TAB5",#N/A,TRUE,"GENERAL"}</definedName>
    <definedName name="_t66" localSheetId="27" hidden="1">{"TAB1",#N/A,TRUE,"GENERAL";"TAB2",#N/A,TRUE,"GENERAL";"TAB3",#N/A,TRUE,"GENERAL";"TAB4",#N/A,TRUE,"GENERAL";"TAB5",#N/A,TRUE,"GENERAL"}</definedName>
    <definedName name="_t66" localSheetId="18" hidden="1">{"TAB1",#N/A,TRUE,"GENERAL";"TAB2",#N/A,TRUE,"GENERAL";"TAB3",#N/A,TRUE,"GENERAL";"TAB4",#N/A,TRUE,"GENERAL";"TAB5",#N/A,TRUE,"GENERAL"}</definedName>
    <definedName name="_t66" localSheetId="17" hidden="1">{"TAB1",#N/A,TRUE,"GENERAL";"TAB2",#N/A,TRUE,"GENERAL";"TAB3",#N/A,TRUE,"GENERAL";"TAB4",#N/A,TRUE,"GENERAL";"TAB5",#N/A,TRUE,"GENERAL"}</definedName>
    <definedName name="_t66" localSheetId="25" hidden="1">{"TAB1",#N/A,TRUE,"GENERAL";"TAB2",#N/A,TRUE,"GENERAL";"TAB3",#N/A,TRUE,"GENERAL";"TAB4",#N/A,TRUE,"GENERAL";"TAB5",#N/A,TRUE,"GENERAL"}</definedName>
    <definedName name="_t66" localSheetId="49" hidden="1">{"TAB1",#N/A,TRUE,"GENERAL";"TAB2",#N/A,TRUE,"GENERAL";"TAB3",#N/A,TRUE,"GENERAL";"TAB4",#N/A,TRUE,"GENERAL";"TAB5",#N/A,TRUE,"GENERAL"}</definedName>
    <definedName name="_t66" localSheetId="34"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1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31" hidden="1">{"TAB1",#N/A,TRUE,"GENERAL";"TAB2",#N/A,TRUE,"GENERAL";"TAB3",#N/A,TRUE,"GENERAL";"TAB4",#N/A,TRUE,"GENERAL";"TAB5",#N/A,TRUE,"GENERAL"}</definedName>
    <definedName name="_t66" localSheetId="30" hidden="1">{"TAB1",#N/A,TRUE,"GENERAL";"TAB2",#N/A,TRUE,"GENERAL";"TAB3",#N/A,TRUE,"GENERAL";"TAB4",#N/A,TRUE,"GENERAL";"TAB5",#N/A,TRUE,"GENERAL"}</definedName>
    <definedName name="_t66" localSheetId="15" hidden="1">{"TAB1",#N/A,TRUE,"GENERAL";"TAB2",#N/A,TRUE,"GENERAL";"TAB3",#N/A,TRUE,"GENERAL";"TAB4",#N/A,TRUE,"GENERAL";"TAB5",#N/A,TRUE,"GENERAL"}</definedName>
    <definedName name="_t66" hidden="1">{"TAB1",#N/A,TRUE,"GENERAL";"TAB2",#N/A,TRUE,"GENERAL";"TAB3",#N/A,TRUE,"GENERAL";"TAB4",#N/A,TRUE,"GENERAL";"TAB5",#N/A,TRUE,"GENERAL"}</definedName>
    <definedName name="_t7" localSheetId="32" hidden="1">{"via1",#N/A,TRUE,"general";"via2",#N/A,TRUE,"general";"via3",#N/A,TRUE,"general"}</definedName>
    <definedName name="_t7" localSheetId="3" hidden="1">{"via1",#N/A,TRUE,"general";"via2",#N/A,TRUE,"general";"via3",#N/A,TRUE,"general"}</definedName>
    <definedName name="_t7" localSheetId="26" hidden="1">{"via1",#N/A,TRUE,"general";"via2",#N/A,TRUE,"general";"via3",#N/A,TRUE,"general"}</definedName>
    <definedName name="_t7" localSheetId="24" hidden="1">{"via1",#N/A,TRUE,"general";"via2",#N/A,TRUE,"general";"via3",#N/A,TRUE,"general"}</definedName>
    <definedName name="_t7" localSheetId="10" hidden="1">{"via1",#N/A,TRUE,"general";"via2",#N/A,TRUE,"general";"via3",#N/A,TRUE,"general"}</definedName>
    <definedName name="_t7" localSheetId="4" hidden="1">{"via1",#N/A,TRUE,"general";"via2",#N/A,TRUE,"general";"via3",#N/A,TRUE,"general"}</definedName>
    <definedName name="_t7" localSheetId="38" hidden="1">{"via1",#N/A,TRUE,"general";"via2",#N/A,TRUE,"general";"via3",#N/A,TRUE,"general"}</definedName>
    <definedName name="_t7" localSheetId="37" hidden="1">{"via1",#N/A,TRUE,"general";"via2",#N/A,TRUE,"general";"via3",#N/A,TRUE,"general"}</definedName>
    <definedName name="_t7" localSheetId="23" hidden="1">{"via1",#N/A,TRUE,"general";"via2",#N/A,TRUE,"general";"via3",#N/A,TRUE,"general"}</definedName>
    <definedName name="_t7" localSheetId="16" hidden="1">{"via1",#N/A,TRUE,"general";"via2",#N/A,TRUE,"general";"via3",#N/A,TRUE,"general"}</definedName>
    <definedName name="_t7" localSheetId="27" hidden="1">{"via1",#N/A,TRUE,"general";"via2",#N/A,TRUE,"general";"via3",#N/A,TRUE,"general"}</definedName>
    <definedName name="_t7" localSheetId="18" hidden="1">{"via1",#N/A,TRUE,"general";"via2",#N/A,TRUE,"general";"via3",#N/A,TRUE,"general"}</definedName>
    <definedName name="_t7" localSheetId="17" hidden="1">{"via1",#N/A,TRUE,"general";"via2",#N/A,TRUE,"general";"via3",#N/A,TRUE,"general"}</definedName>
    <definedName name="_t7" localSheetId="25" hidden="1">{"via1",#N/A,TRUE,"general";"via2",#N/A,TRUE,"general";"via3",#N/A,TRUE,"general"}</definedName>
    <definedName name="_t7" localSheetId="49" hidden="1">{"via1",#N/A,TRUE,"general";"via2",#N/A,TRUE,"general";"via3",#N/A,TRUE,"general"}</definedName>
    <definedName name="_t7" localSheetId="34"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1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31" hidden="1">{"via1",#N/A,TRUE,"general";"via2",#N/A,TRUE,"general";"via3",#N/A,TRUE,"general"}</definedName>
    <definedName name="_t7" localSheetId="30" hidden="1">{"via1",#N/A,TRUE,"general";"via2",#N/A,TRUE,"general";"via3",#N/A,TRUE,"general"}</definedName>
    <definedName name="_t7" localSheetId="15" hidden="1">{"via1",#N/A,TRUE,"general";"via2",#N/A,TRUE,"general";"via3",#N/A,TRUE,"general"}</definedName>
    <definedName name="_t7" hidden="1">{"via1",#N/A,TRUE,"general";"via2",#N/A,TRUE,"general";"via3",#N/A,TRUE,"general"}</definedName>
    <definedName name="_t77" localSheetId="32" hidden="1">{"TAB1",#N/A,TRUE,"GENERAL";"TAB2",#N/A,TRUE,"GENERAL";"TAB3",#N/A,TRUE,"GENERAL";"TAB4",#N/A,TRUE,"GENERAL";"TAB5",#N/A,TRUE,"GENERAL"}</definedName>
    <definedName name="_t77" localSheetId="3" hidden="1">{"TAB1",#N/A,TRUE,"GENERAL";"TAB2",#N/A,TRUE,"GENERAL";"TAB3",#N/A,TRUE,"GENERAL";"TAB4",#N/A,TRUE,"GENERAL";"TAB5",#N/A,TRUE,"GENERAL"}</definedName>
    <definedName name="_t77" localSheetId="26" hidden="1">{"TAB1",#N/A,TRUE,"GENERAL";"TAB2",#N/A,TRUE,"GENERAL";"TAB3",#N/A,TRUE,"GENERAL";"TAB4",#N/A,TRUE,"GENERAL";"TAB5",#N/A,TRUE,"GENERAL"}</definedName>
    <definedName name="_t77" localSheetId="24" hidden="1">{"TAB1",#N/A,TRUE,"GENERAL";"TAB2",#N/A,TRUE,"GENERAL";"TAB3",#N/A,TRUE,"GENERAL";"TAB4",#N/A,TRUE,"GENERAL";"TAB5",#N/A,TRUE,"GENERAL"}</definedName>
    <definedName name="_t77" localSheetId="10" hidden="1">{"TAB1",#N/A,TRUE,"GENERAL";"TAB2",#N/A,TRUE,"GENERAL";"TAB3",#N/A,TRUE,"GENERAL";"TAB4",#N/A,TRUE,"GENERAL";"TAB5",#N/A,TRUE,"GENERAL"}</definedName>
    <definedName name="_t77" localSheetId="4" hidden="1">{"TAB1",#N/A,TRUE,"GENERAL";"TAB2",#N/A,TRUE,"GENERAL";"TAB3",#N/A,TRUE,"GENERAL";"TAB4",#N/A,TRUE,"GENERAL";"TAB5",#N/A,TRUE,"GENERAL"}</definedName>
    <definedName name="_t77" localSheetId="38" hidden="1">{"TAB1",#N/A,TRUE,"GENERAL";"TAB2",#N/A,TRUE,"GENERAL";"TAB3",#N/A,TRUE,"GENERAL";"TAB4",#N/A,TRUE,"GENERAL";"TAB5",#N/A,TRUE,"GENERAL"}</definedName>
    <definedName name="_t77" localSheetId="37" hidden="1">{"TAB1",#N/A,TRUE,"GENERAL";"TAB2",#N/A,TRUE,"GENERAL";"TAB3",#N/A,TRUE,"GENERAL";"TAB4",#N/A,TRUE,"GENERAL";"TAB5",#N/A,TRUE,"GENERAL"}</definedName>
    <definedName name="_t77" localSheetId="23" hidden="1">{"TAB1",#N/A,TRUE,"GENERAL";"TAB2",#N/A,TRUE,"GENERAL";"TAB3",#N/A,TRUE,"GENERAL";"TAB4",#N/A,TRUE,"GENERAL";"TAB5",#N/A,TRUE,"GENERAL"}</definedName>
    <definedName name="_t77" localSheetId="16" hidden="1">{"TAB1",#N/A,TRUE,"GENERAL";"TAB2",#N/A,TRUE,"GENERAL";"TAB3",#N/A,TRUE,"GENERAL";"TAB4",#N/A,TRUE,"GENERAL";"TAB5",#N/A,TRUE,"GENERAL"}</definedName>
    <definedName name="_t77" localSheetId="27" hidden="1">{"TAB1",#N/A,TRUE,"GENERAL";"TAB2",#N/A,TRUE,"GENERAL";"TAB3",#N/A,TRUE,"GENERAL";"TAB4",#N/A,TRUE,"GENERAL";"TAB5",#N/A,TRUE,"GENERAL"}</definedName>
    <definedName name="_t77" localSheetId="18" hidden="1">{"TAB1",#N/A,TRUE,"GENERAL";"TAB2",#N/A,TRUE,"GENERAL";"TAB3",#N/A,TRUE,"GENERAL";"TAB4",#N/A,TRUE,"GENERAL";"TAB5",#N/A,TRUE,"GENERAL"}</definedName>
    <definedName name="_t77" localSheetId="17" hidden="1">{"TAB1",#N/A,TRUE,"GENERAL";"TAB2",#N/A,TRUE,"GENERAL";"TAB3",#N/A,TRUE,"GENERAL";"TAB4",#N/A,TRUE,"GENERAL";"TAB5",#N/A,TRUE,"GENERAL"}</definedName>
    <definedName name="_t77" localSheetId="25" hidden="1">{"TAB1",#N/A,TRUE,"GENERAL";"TAB2",#N/A,TRUE,"GENERAL";"TAB3",#N/A,TRUE,"GENERAL";"TAB4",#N/A,TRUE,"GENERAL";"TAB5",#N/A,TRUE,"GENERAL"}</definedName>
    <definedName name="_t77" localSheetId="49" hidden="1">{"TAB1",#N/A,TRUE,"GENERAL";"TAB2",#N/A,TRUE,"GENERAL";"TAB3",#N/A,TRUE,"GENERAL";"TAB4",#N/A,TRUE,"GENERAL";"TAB5",#N/A,TRUE,"GENERAL"}</definedName>
    <definedName name="_t77" localSheetId="34"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1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31" hidden="1">{"TAB1",#N/A,TRUE,"GENERAL";"TAB2",#N/A,TRUE,"GENERAL";"TAB3",#N/A,TRUE,"GENERAL";"TAB4",#N/A,TRUE,"GENERAL";"TAB5",#N/A,TRUE,"GENERAL"}</definedName>
    <definedName name="_t77" localSheetId="30" hidden="1">{"TAB1",#N/A,TRUE,"GENERAL";"TAB2",#N/A,TRUE,"GENERAL";"TAB3",#N/A,TRUE,"GENERAL";"TAB4",#N/A,TRUE,"GENERAL";"TAB5",#N/A,TRUE,"GENERAL"}</definedName>
    <definedName name="_t77" localSheetId="15" hidden="1">{"TAB1",#N/A,TRUE,"GENERAL";"TAB2",#N/A,TRUE,"GENERAL";"TAB3",#N/A,TRUE,"GENERAL";"TAB4",#N/A,TRUE,"GENERAL";"TAB5",#N/A,TRUE,"GENERAL"}</definedName>
    <definedName name="_t77" hidden="1">{"TAB1",#N/A,TRUE,"GENERAL";"TAB2",#N/A,TRUE,"GENERAL";"TAB3",#N/A,TRUE,"GENERAL";"TAB4",#N/A,TRUE,"GENERAL";"TAB5",#N/A,TRUE,"GENERAL"}</definedName>
    <definedName name="_t8" localSheetId="32" hidden="1">{"TAB1",#N/A,TRUE,"GENERAL";"TAB2",#N/A,TRUE,"GENERAL";"TAB3",#N/A,TRUE,"GENERAL";"TAB4",#N/A,TRUE,"GENERAL";"TAB5",#N/A,TRUE,"GENERAL"}</definedName>
    <definedName name="_t8" localSheetId="3" hidden="1">{"TAB1",#N/A,TRUE,"GENERAL";"TAB2",#N/A,TRUE,"GENERAL";"TAB3",#N/A,TRUE,"GENERAL";"TAB4",#N/A,TRUE,"GENERAL";"TAB5",#N/A,TRUE,"GENERAL"}</definedName>
    <definedName name="_t8" localSheetId="26" hidden="1">{"TAB1",#N/A,TRUE,"GENERAL";"TAB2",#N/A,TRUE,"GENERAL";"TAB3",#N/A,TRUE,"GENERAL";"TAB4",#N/A,TRUE,"GENERAL";"TAB5",#N/A,TRUE,"GENERAL"}</definedName>
    <definedName name="_t8" localSheetId="24" hidden="1">{"TAB1",#N/A,TRUE,"GENERAL";"TAB2",#N/A,TRUE,"GENERAL";"TAB3",#N/A,TRUE,"GENERAL";"TAB4",#N/A,TRUE,"GENERAL";"TAB5",#N/A,TRUE,"GENERAL"}</definedName>
    <definedName name="_t8" localSheetId="10" hidden="1">{"TAB1",#N/A,TRUE,"GENERAL";"TAB2",#N/A,TRUE,"GENERAL";"TAB3",#N/A,TRUE,"GENERAL";"TAB4",#N/A,TRUE,"GENERAL";"TAB5",#N/A,TRUE,"GENERAL"}</definedName>
    <definedName name="_t8" localSheetId="4" hidden="1">{"TAB1",#N/A,TRUE,"GENERAL";"TAB2",#N/A,TRUE,"GENERAL";"TAB3",#N/A,TRUE,"GENERAL";"TAB4",#N/A,TRUE,"GENERAL";"TAB5",#N/A,TRUE,"GENERAL"}</definedName>
    <definedName name="_t8" localSheetId="38" hidden="1">{"TAB1",#N/A,TRUE,"GENERAL";"TAB2",#N/A,TRUE,"GENERAL";"TAB3",#N/A,TRUE,"GENERAL";"TAB4",#N/A,TRUE,"GENERAL";"TAB5",#N/A,TRUE,"GENERAL"}</definedName>
    <definedName name="_t8" localSheetId="37" hidden="1">{"TAB1",#N/A,TRUE,"GENERAL";"TAB2",#N/A,TRUE,"GENERAL";"TAB3",#N/A,TRUE,"GENERAL";"TAB4",#N/A,TRUE,"GENERAL";"TAB5",#N/A,TRUE,"GENERAL"}</definedName>
    <definedName name="_t8" localSheetId="23" hidden="1">{"TAB1",#N/A,TRUE,"GENERAL";"TAB2",#N/A,TRUE,"GENERAL";"TAB3",#N/A,TRUE,"GENERAL";"TAB4",#N/A,TRUE,"GENERAL";"TAB5",#N/A,TRUE,"GENERAL"}</definedName>
    <definedName name="_t8" localSheetId="16" hidden="1">{"TAB1",#N/A,TRUE,"GENERAL";"TAB2",#N/A,TRUE,"GENERAL";"TAB3",#N/A,TRUE,"GENERAL";"TAB4",#N/A,TRUE,"GENERAL";"TAB5",#N/A,TRUE,"GENERAL"}</definedName>
    <definedName name="_t8" localSheetId="27" hidden="1">{"TAB1",#N/A,TRUE,"GENERAL";"TAB2",#N/A,TRUE,"GENERAL";"TAB3",#N/A,TRUE,"GENERAL";"TAB4",#N/A,TRUE,"GENERAL";"TAB5",#N/A,TRUE,"GENERAL"}</definedName>
    <definedName name="_t8" localSheetId="18" hidden="1">{"TAB1",#N/A,TRUE,"GENERAL";"TAB2",#N/A,TRUE,"GENERAL";"TAB3",#N/A,TRUE,"GENERAL";"TAB4",#N/A,TRUE,"GENERAL";"TAB5",#N/A,TRUE,"GENERAL"}</definedName>
    <definedName name="_t8" localSheetId="17" hidden="1">{"TAB1",#N/A,TRUE,"GENERAL";"TAB2",#N/A,TRUE,"GENERAL";"TAB3",#N/A,TRUE,"GENERAL";"TAB4",#N/A,TRUE,"GENERAL";"TAB5",#N/A,TRUE,"GENERAL"}</definedName>
    <definedName name="_t8" localSheetId="25" hidden="1">{"TAB1",#N/A,TRUE,"GENERAL";"TAB2",#N/A,TRUE,"GENERAL";"TAB3",#N/A,TRUE,"GENERAL";"TAB4",#N/A,TRUE,"GENERAL";"TAB5",#N/A,TRUE,"GENERAL"}</definedName>
    <definedName name="_t8" localSheetId="49" hidden="1">{"TAB1",#N/A,TRUE,"GENERAL";"TAB2",#N/A,TRUE,"GENERAL";"TAB3",#N/A,TRUE,"GENERAL";"TAB4",#N/A,TRUE,"GENERAL";"TAB5",#N/A,TRUE,"GENERAL"}</definedName>
    <definedName name="_t8" localSheetId="34"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1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31" hidden="1">{"TAB1",#N/A,TRUE,"GENERAL";"TAB2",#N/A,TRUE,"GENERAL";"TAB3",#N/A,TRUE,"GENERAL";"TAB4",#N/A,TRUE,"GENERAL";"TAB5",#N/A,TRUE,"GENERAL"}</definedName>
    <definedName name="_t8" localSheetId="30" hidden="1">{"TAB1",#N/A,TRUE,"GENERAL";"TAB2",#N/A,TRUE,"GENERAL";"TAB3",#N/A,TRUE,"GENERAL";"TAB4",#N/A,TRUE,"GENERAL";"TAB5",#N/A,TRUE,"GENERAL"}</definedName>
    <definedName name="_t8" localSheetId="15" hidden="1">{"TAB1",#N/A,TRUE,"GENERAL";"TAB2",#N/A,TRUE,"GENERAL";"TAB3",#N/A,TRUE,"GENERAL";"TAB4",#N/A,TRUE,"GENERAL";"TAB5",#N/A,TRUE,"GENERAL"}</definedName>
    <definedName name="_t8" hidden="1">{"TAB1",#N/A,TRUE,"GENERAL";"TAB2",#N/A,TRUE,"GENERAL";"TAB3",#N/A,TRUE,"GENERAL";"TAB4",#N/A,TRUE,"GENERAL";"TAB5",#N/A,TRUE,"GENERAL"}</definedName>
    <definedName name="_t88" localSheetId="32" hidden="1">{"via1",#N/A,TRUE,"general";"via2",#N/A,TRUE,"general";"via3",#N/A,TRUE,"general"}</definedName>
    <definedName name="_t88" localSheetId="3" hidden="1">{"via1",#N/A,TRUE,"general";"via2",#N/A,TRUE,"general";"via3",#N/A,TRUE,"general"}</definedName>
    <definedName name="_t88" localSheetId="26" hidden="1">{"via1",#N/A,TRUE,"general";"via2",#N/A,TRUE,"general";"via3",#N/A,TRUE,"general"}</definedName>
    <definedName name="_t88" localSheetId="24" hidden="1">{"via1",#N/A,TRUE,"general";"via2",#N/A,TRUE,"general";"via3",#N/A,TRUE,"general"}</definedName>
    <definedName name="_t88" localSheetId="10" hidden="1">{"via1",#N/A,TRUE,"general";"via2",#N/A,TRUE,"general";"via3",#N/A,TRUE,"general"}</definedName>
    <definedName name="_t88" localSheetId="4" hidden="1">{"via1",#N/A,TRUE,"general";"via2",#N/A,TRUE,"general";"via3",#N/A,TRUE,"general"}</definedName>
    <definedName name="_t88" localSheetId="38" hidden="1">{"via1",#N/A,TRUE,"general";"via2",#N/A,TRUE,"general";"via3",#N/A,TRUE,"general"}</definedName>
    <definedName name="_t88" localSheetId="37" hidden="1">{"via1",#N/A,TRUE,"general";"via2",#N/A,TRUE,"general";"via3",#N/A,TRUE,"general"}</definedName>
    <definedName name="_t88" localSheetId="23" hidden="1">{"via1",#N/A,TRUE,"general";"via2",#N/A,TRUE,"general";"via3",#N/A,TRUE,"general"}</definedName>
    <definedName name="_t88" localSheetId="16" hidden="1">{"via1",#N/A,TRUE,"general";"via2",#N/A,TRUE,"general";"via3",#N/A,TRUE,"general"}</definedName>
    <definedName name="_t88" localSheetId="27" hidden="1">{"via1",#N/A,TRUE,"general";"via2",#N/A,TRUE,"general";"via3",#N/A,TRUE,"general"}</definedName>
    <definedName name="_t88" localSheetId="18" hidden="1">{"via1",#N/A,TRUE,"general";"via2",#N/A,TRUE,"general";"via3",#N/A,TRUE,"general"}</definedName>
    <definedName name="_t88" localSheetId="17" hidden="1">{"via1",#N/A,TRUE,"general";"via2",#N/A,TRUE,"general";"via3",#N/A,TRUE,"general"}</definedName>
    <definedName name="_t88" localSheetId="25" hidden="1">{"via1",#N/A,TRUE,"general";"via2",#N/A,TRUE,"general";"via3",#N/A,TRUE,"general"}</definedName>
    <definedName name="_t88" localSheetId="49" hidden="1">{"via1",#N/A,TRUE,"general";"via2",#N/A,TRUE,"general";"via3",#N/A,TRUE,"general"}</definedName>
    <definedName name="_t88" localSheetId="34"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1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31" hidden="1">{"via1",#N/A,TRUE,"general";"via2",#N/A,TRUE,"general";"via3",#N/A,TRUE,"general"}</definedName>
    <definedName name="_t88" localSheetId="30" hidden="1">{"via1",#N/A,TRUE,"general";"via2",#N/A,TRUE,"general";"via3",#N/A,TRUE,"general"}</definedName>
    <definedName name="_t88" localSheetId="15" hidden="1">{"via1",#N/A,TRUE,"general";"via2",#N/A,TRUE,"general";"via3",#N/A,TRUE,"general"}</definedName>
    <definedName name="_t88" hidden="1">{"via1",#N/A,TRUE,"general";"via2",#N/A,TRUE,"general";"via3",#N/A,TRUE,"general"}</definedName>
    <definedName name="_t9" localSheetId="32" hidden="1">{"TAB1",#N/A,TRUE,"GENERAL";"TAB2",#N/A,TRUE,"GENERAL";"TAB3",#N/A,TRUE,"GENERAL";"TAB4",#N/A,TRUE,"GENERAL";"TAB5",#N/A,TRUE,"GENERAL"}</definedName>
    <definedName name="_t9" localSheetId="3" hidden="1">{"TAB1",#N/A,TRUE,"GENERAL";"TAB2",#N/A,TRUE,"GENERAL";"TAB3",#N/A,TRUE,"GENERAL";"TAB4",#N/A,TRUE,"GENERAL";"TAB5",#N/A,TRUE,"GENERAL"}</definedName>
    <definedName name="_t9" localSheetId="26" hidden="1">{"TAB1",#N/A,TRUE,"GENERAL";"TAB2",#N/A,TRUE,"GENERAL";"TAB3",#N/A,TRUE,"GENERAL";"TAB4",#N/A,TRUE,"GENERAL";"TAB5",#N/A,TRUE,"GENERAL"}</definedName>
    <definedName name="_t9" localSheetId="24" hidden="1">{"TAB1",#N/A,TRUE,"GENERAL";"TAB2",#N/A,TRUE,"GENERAL";"TAB3",#N/A,TRUE,"GENERAL";"TAB4",#N/A,TRUE,"GENERAL";"TAB5",#N/A,TRUE,"GENERAL"}</definedName>
    <definedName name="_t9" localSheetId="10" hidden="1">{"TAB1",#N/A,TRUE,"GENERAL";"TAB2",#N/A,TRUE,"GENERAL";"TAB3",#N/A,TRUE,"GENERAL";"TAB4",#N/A,TRUE,"GENERAL";"TAB5",#N/A,TRUE,"GENERAL"}</definedName>
    <definedName name="_t9" localSheetId="4" hidden="1">{"TAB1",#N/A,TRUE,"GENERAL";"TAB2",#N/A,TRUE,"GENERAL";"TAB3",#N/A,TRUE,"GENERAL";"TAB4",#N/A,TRUE,"GENERAL";"TAB5",#N/A,TRUE,"GENERAL"}</definedName>
    <definedName name="_t9" localSheetId="38" hidden="1">{"TAB1",#N/A,TRUE,"GENERAL";"TAB2",#N/A,TRUE,"GENERAL";"TAB3",#N/A,TRUE,"GENERAL";"TAB4",#N/A,TRUE,"GENERAL";"TAB5",#N/A,TRUE,"GENERAL"}</definedName>
    <definedName name="_t9" localSheetId="37" hidden="1">{"TAB1",#N/A,TRUE,"GENERAL";"TAB2",#N/A,TRUE,"GENERAL";"TAB3",#N/A,TRUE,"GENERAL";"TAB4",#N/A,TRUE,"GENERAL";"TAB5",#N/A,TRUE,"GENERAL"}</definedName>
    <definedName name="_t9" localSheetId="23" hidden="1">{"TAB1",#N/A,TRUE,"GENERAL";"TAB2",#N/A,TRUE,"GENERAL";"TAB3",#N/A,TRUE,"GENERAL";"TAB4",#N/A,TRUE,"GENERAL";"TAB5",#N/A,TRUE,"GENERAL"}</definedName>
    <definedName name="_t9" localSheetId="16" hidden="1">{"TAB1",#N/A,TRUE,"GENERAL";"TAB2",#N/A,TRUE,"GENERAL";"TAB3",#N/A,TRUE,"GENERAL";"TAB4",#N/A,TRUE,"GENERAL";"TAB5",#N/A,TRUE,"GENERAL"}</definedName>
    <definedName name="_t9" localSheetId="27" hidden="1">{"TAB1",#N/A,TRUE,"GENERAL";"TAB2",#N/A,TRUE,"GENERAL";"TAB3",#N/A,TRUE,"GENERAL";"TAB4",#N/A,TRUE,"GENERAL";"TAB5",#N/A,TRUE,"GENERAL"}</definedName>
    <definedName name="_t9" localSheetId="18" hidden="1">{"TAB1",#N/A,TRUE,"GENERAL";"TAB2",#N/A,TRUE,"GENERAL";"TAB3",#N/A,TRUE,"GENERAL";"TAB4",#N/A,TRUE,"GENERAL";"TAB5",#N/A,TRUE,"GENERAL"}</definedName>
    <definedName name="_t9" localSheetId="17" hidden="1">{"TAB1",#N/A,TRUE,"GENERAL";"TAB2",#N/A,TRUE,"GENERAL";"TAB3",#N/A,TRUE,"GENERAL";"TAB4",#N/A,TRUE,"GENERAL";"TAB5",#N/A,TRUE,"GENERAL"}</definedName>
    <definedName name="_t9" localSheetId="25" hidden="1">{"TAB1",#N/A,TRUE,"GENERAL";"TAB2",#N/A,TRUE,"GENERAL";"TAB3",#N/A,TRUE,"GENERAL";"TAB4",#N/A,TRUE,"GENERAL";"TAB5",#N/A,TRUE,"GENERAL"}</definedName>
    <definedName name="_t9" localSheetId="49" hidden="1">{"TAB1",#N/A,TRUE,"GENERAL";"TAB2",#N/A,TRUE,"GENERAL";"TAB3",#N/A,TRUE,"GENERAL";"TAB4",#N/A,TRUE,"GENERAL";"TAB5",#N/A,TRUE,"GENERAL"}</definedName>
    <definedName name="_t9" localSheetId="34"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1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31" hidden="1">{"TAB1",#N/A,TRUE,"GENERAL";"TAB2",#N/A,TRUE,"GENERAL";"TAB3",#N/A,TRUE,"GENERAL";"TAB4",#N/A,TRUE,"GENERAL";"TAB5",#N/A,TRUE,"GENERAL"}</definedName>
    <definedName name="_t9" localSheetId="30" hidden="1">{"TAB1",#N/A,TRUE,"GENERAL";"TAB2",#N/A,TRUE,"GENERAL";"TAB3",#N/A,TRUE,"GENERAL";"TAB4",#N/A,TRUE,"GENERAL";"TAB5",#N/A,TRUE,"GENERAL"}</definedName>
    <definedName name="_t9" localSheetId="15" hidden="1">{"TAB1",#N/A,TRUE,"GENERAL";"TAB2",#N/A,TRUE,"GENERAL";"TAB3",#N/A,TRUE,"GENERAL";"TAB4",#N/A,TRUE,"GENERAL";"TAB5",#N/A,TRUE,"GENERAL"}</definedName>
    <definedName name="_t9" hidden="1">{"TAB1",#N/A,TRUE,"GENERAL";"TAB2",#N/A,TRUE,"GENERAL";"TAB3",#N/A,TRUE,"GENERAL";"TAB4",#N/A,TRUE,"GENERAL";"TAB5",#N/A,TRUE,"GENERAL"}</definedName>
    <definedName name="_t99" localSheetId="32" hidden="1">{"via1",#N/A,TRUE,"general";"via2",#N/A,TRUE,"general";"via3",#N/A,TRUE,"general"}</definedName>
    <definedName name="_t99" localSheetId="3" hidden="1">{"via1",#N/A,TRUE,"general";"via2",#N/A,TRUE,"general";"via3",#N/A,TRUE,"general"}</definedName>
    <definedName name="_t99" localSheetId="26" hidden="1">{"via1",#N/A,TRUE,"general";"via2",#N/A,TRUE,"general";"via3",#N/A,TRUE,"general"}</definedName>
    <definedName name="_t99" localSheetId="24" hidden="1">{"via1",#N/A,TRUE,"general";"via2",#N/A,TRUE,"general";"via3",#N/A,TRUE,"general"}</definedName>
    <definedName name="_t99" localSheetId="10" hidden="1">{"via1",#N/A,TRUE,"general";"via2",#N/A,TRUE,"general";"via3",#N/A,TRUE,"general"}</definedName>
    <definedName name="_t99" localSheetId="4" hidden="1">{"via1",#N/A,TRUE,"general";"via2",#N/A,TRUE,"general";"via3",#N/A,TRUE,"general"}</definedName>
    <definedName name="_t99" localSheetId="38" hidden="1">{"via1",#N/A,TRUE,"general";"via2",#N/A,TRUE,"general";"via3",#N/A,TRUE,"general"}</definedName>
    <definedName name="_t99" localSheetId="37" hidden="1">{"via1",#N/A,TRUE,"general";"via2",#N/A,TRUE,"general";"via3",#N/A,TRUE,"general"}</definedName>
    <definedName name="_t99" localSheetId="23" hidden="1">{"via1",#N/A,TRUE,"general";"via2",#N/A,TRUE,"general";"via3",#N/A,TRUE,"general"}</definedName>
    <definedName name="_t99" localSheetId="16" hidden="1">{"via1",#N/A,TRUE,"general";"via2",#N/A,TRUE,"general";"via3",#N/A,TRUE,"general"}</definedName>
    <definedName name="_t99" localSheetId="27" hidden="1">{"via1",#N/A,TRUE,"general";"via2",#N/A,TRUE,"general";"via3",#N/A,TRUE,"general"}</definedName>
    <definedName name="_t99" localSheetId="18" hidden="1">{"via1",#N/A,TRUE,"general";"via2",#N/A,TRUE,"general";"via3",#N/A,TRUE,"general"}</definedName>
    <definedName name="_t99" localSheetId="17" hidden="1">{"via1",#N/A,TRUE,"general";"via2",#N/A,TRUE,"general";"via3",#N/A,TRUE,"general"}</definedName>
    <definedName name="_t99" localSheetId="25" hidden="1">{"via1",#N/A,TRUE,"general";"via2",#N/A,TRUE,"general";"via3",#N/A,TRUE,"general"}</definedName>
    <definedName name="_t99" localSheetId="49" hidden="1">{"via1",#N/A,TRUE,"general";"via2",#N/A,TRUE,"general";"via3",#N/A,TRUE,"general"}</definedName>
    <definedName name="_t99" localSheetId="34"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1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31" hidden="1">{"via1",#N/A,TRUE,"general";"via2",#N/A,TRUE,"general";"via3",#N/A,TRUE,"general"}</definedName>
    <definedName name="_t99" localSheetId="30" hidden="1">{"via1",#N/A,TRUE,"general";"via2",#N/A,TRUE,"general";"via3",#N/A,TRUE,"general"}</definedName>
    <definedName name="_t99" localSheetId="15" hidden="1">{"via1",#N/A,TRUE,"general";"via2",#N/A,TRUE,"general";"via3",#N/A,TRUE,"general"}</definedName>
    <definedName name="_t99" hidden="1">{"via1",#N/A,TRUE,"general";"via2",#N/A,TRUE,"general";"via3",#N/A,TRUE,"general"}</definedName>
    <definedName name="_u4" localSheetId="32" hidden="1">{"TAB1",#N/A,TRUE,"GENERAL";"TAB2",#N/A,TRUE,"GENERAL";"TAB3",#N/A,TRUE,"GENERAL";"TAB4",#N/A,TRUE,"GENERAL";"TAB5",#N/A,TRUE,"GENERAL"}</definedName>
    <definedName name="_u4" localSheetId="3" hidden="1">{"TAB1",#N/A,TRUE,"GENERAL";"TAB2",#N/A,TRUE,"GENERAL";"TAB3",#N/A,TRUE,"GENERAL";"TAB4",#N/A,TRUE,"GENERAL";"TAB5",#N/A,TRUE,"GENERAL"}</definedName>
    <definedName name="_u4" localSheetId="26" hidden="1">{"TAB1",#N/A,TRUE,"GENERAL";"TAB2",#N/A,TRUE,"GENERAL";"TAB3",#N/A,TRUE,"GENERAL";"TAB4",#N/A,TRUE,"GENERAL";"TAB5",#N/A,TRUE,"GENERAL"}</definedName>
    <definedName name="_u4" localSheetId="24" hidden="1">{"TAB1",#N/A,TRUE,"GENERAL";"TAB2",#N/A,TRUE,"GENERAL";"TAB3",#N/A,TRUE,"GENERAL";"TAB4",#N/A,TRUE,"GENERAL";"TAB5",#N/A,TRUE,"GENERAL"}</definedName>
    <definedName name="_u4" localSheetId="10" hidden="1">{"TAB1",#N/A,TRUE,"GENERAL";"TAB2",#N/A,TRUE,"GENERAL";"TAB3",#N/A,TRUE,"GENERAL";"TAB4",#N/A,TRUE,"GENERAL";"TAB5",#N/A,TRUE,"GENERAL"}</definedName>
    <definedName name="_u4" localSheetId="4" hidden="1">{"TAB1",#N/A,TRUE,"GENERAL";"TAB2",#N/A,TRUE,"GENERAL";"TAB3",#N/A,TRUE,"GENERAL";"TAB4",#N/A,TRUE,"GENERAL";"TAB5",#N/A,TRUE,"GENERAL"}</definedName>
    <definedName name="_u4" localSheetId="38" hidden="1">{"TAB1",#N/A,TRUE,"GENERAL";"TAB2",#N/A,TRUE,"GENERAL";"TAB3",#N/A,TRUE,"GENERAL";"TAB4",#N/A,TRUE,"GENERAL";"TAB5",#N/A,TRUE,"GENERAL"}</definedName>
    <definedName name="_u4" localSheetId="37" hidden="1">{"TAB1",#N/A,TRUE,"GENERAL";"TAB2",#N/A,TRUE,"GENERAL";"TAB3",#N/A,TRUE,"GENERAL";"TAB4",#N/A,TRUE,"GENERAL";"TAB5",#N/A,TRUE,"GENERAL"}</definedName>
    <definedName name="_u4" localSheetId="23" hidden="1">{"TAB1",#N/A,TRUE,"GENERAL";"TAB2",#N/A,TRUE,"GENERAL";"TAB3",#N/A,TRUE,"GENERAL";"TAB4",#N/A,TRUE,"GENERAL";"TAB5",#N/A,TRUE,"GENERAL"}</definedName>
    <definedName name="_u4" localSheetId="16" hidden="1">{"TAB1",#N/A,TRUE,"GENERAL";"TAB2",#N/A,TRUE,"GENERAL";"TAB3",#N/A,TRUE,"GENERAL";"TAB4",#N/A,TRUE,"GENERAL";"TAB5",#N/A,TRUE,"GENERAL"}</definedName>
    <definedName name="_u4" localSheetId="27" hidden="1">{"TAB1",#N/A,TRUE,"GENERAL";"TAB2",#N/A,TRUE,"GENERAL";"TAB3",#N/A,TRUE,"GENERAL";"TAB4",#N/A,TRUE,"GENERAL";"TAB5",#N/A,TRUE,"GENERAL"}</definedName>
    <definedName name="_u4" localSheetId="18" hidden="1">{"TAB1",#N/A,TRUE,"GENERAL";"TAB2",#N/A,TRUE,"GENERAL";"TAB3",#N/A,TRUE,"GENERAL";"TAB4",#N/A,TRUE,"GENERAL";"TAB5",#N/A,TRUE,"GENERAL"}</definedName>
    <definedName name="_u4" localSheetId="17" hidden="1">{"TAB1",#N/A,TRUE,"GENERAL";"TAB2",#N/A,TRUE,"GENERAL";"TAB3",#N/A,TRUE,"GENERAL";"TAB4",#N/A,TRUE,"GENERAL";"TAB5",#N/A,TRUE,"GENERAL"}</definedName>
    <definedName name="_u4" localSheetId="25" hidden="1">{"TAB1",#N/A,TRUE,"GENERAL";"TAB2",#N/A,TRUE,"GENERAL";"TAB3",#N/A,TRUE,"GENERAL";"TAB4",#N/A,TRUE,"GENERAL";"TAB5",#N/A,TRUE,"GENERAL"}</definedName>
    <definedName name="_u4" localSheetId="49" hidden="1">{"TAB1",#N/A,TRUE,"GENERAL";"TAB2",#N/A,TRUE,"GENERAL";"TAB3",#N/A,TRUE,"GENERAL";"TAB4",#N/A,TRUE,"GENERAL";"TAB5",#N/A,TRUE,"GENERAL"}</definedName>
    <definedName name="_u4" localSheetId="34"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1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31" hidden="1">{"TAB1",#N/A,TRUE,"GENERAL";"TAB2",#N/A,TRUE,"GENERAL";"TAB3",#N/A,TRUE,"GENERAL";"TAB4",#N/A,TRUE,"GENERAL";"TAB5",#N/A,TRUE,"GENERAL"}</definedName>
    <definedName name="_u4" localSheetId="30" hidden="1">{"TAB1",#N/A,TRUE,"GENERAL";"TAB2",#N/A,TRUE,"GENERAL";"TAB3",#N/A,TRUE,"GENERAL";"TAB4",#N/A,TRUE,"GENERAL";"TAB5",#N/A,TRUE,"GENERAL"}</definedName>
    <definedName name="_u4" localSheetId="15" hidden="1">{"TAB1",#N/A,TRUE,"GENERAL";"TAB2",#N/A,TRUE,"GENERAL";"TAB3",#N/A,TRUE,"GENERAL";"TAB4",#N/A,TRUE,"GENERAL";"TAB5",#N/A,TRUE,"GENERAL"}</definedName>
    <definedName name="_u4" hidden="1">{"TAB1",#N/A,TRUE,"GENERAL";"TAB2",#N/A,TRUE,"GENERAL";"TAB3",#N/A,TRUE,"GENERAL";"TAB4",#N/A,TRUE,"GENERAL";"TAB5",#N/A,TRUE,"GENERAL"}</definedName>
    <definedName name="_u5" localSheetId="32" hidden="1">{"TAB1",#N/A,TRUE,"GENERAL";"TAB2",#N/A,TRUE,"GENERAL";"TAB3",#N/A,TRUE,"GENERAL";"TAB4",#N/A,TRUE,"GENERAL";"TAB5",#N/A,TRUE,"GENERAL"}</definedName>
    <definedName name="_u5" localSheetId="3" hidden="1">{"TAB1",#N/A,TRUE,"GENERAL";"TAB2",#N/A,TRUE,"GENERAL";"TAB3",#N/A,TRUE,"GENERAL";"TAB4",#N/A,TRUE,"GENERAL";"TAB5",#N/A,TRUE,"GENERAL"}</definedName>
    <definedName name="_u5" localSheetId="26" hidden="1">{"TAB1",#N/A,TRUE,"GENERAL";"TAB2",#N/A,TRUE,"GENERAL";"TAB3",#N/A,TRUE,"GENERAL";"TAB4",#N/A,TRUE,"GENERAL";"TAB5",#N/A,TRUE,"GENERAL"}</definedName>
    <definedName name="_u5" localSheetId="24" hidden="1">{"TAB1",#N/A,TRUE,"GENERAL";"TAB2",#N/A,TRUE,"GENERAL";"TAB3",#N/A,TRUE,"GENERAL";"TAB4",#N/A,TRUE,"GENERAL";"TAB5",#N/A,TRUE,"GENERAL"}</definedName>
    <definedName name="_u5" localSheetId="10" hidden="1">{"TAB1",#N/A,TRUE,"GENERAL";"TAB2",#N/A,TRUE,"GENERAL";"TAB3",#N/A,TRUE,"GENERAL";"TAB4",#N/A,TRUE,"GENERAL";"TAB5",#N/A,TRUE,"GENERAL"}</definedName>
    <definedName name="_u5" localSheetId="4" hidden="1">{"TAB1",#N/A,TRUE,"GENERAL";"TAB2",#N/A,TRUE,"GENERAL";"TAB3",#N/A,TRUE,"GENERAL";"TAB4",#N/A,TRUE,"GENERAL";"TAB5",#N/A,TRUE,"GENERAL"}</definedName>
    <definedName name="_u5" localSheetId="38" hidden="1">{"TAB1",#N/A,TRUE,"GENERAL";"TAB2",#N/A,TRUE,"GENERAL";"TAB3",#N/A,TRUE,"GENERAL";"TAB4",#N/A,TRUE,"GENERAL";"TAB5",#N/A,TRUE,"GENERAL"}</definedName>
    <definedName name="_u5" localSheetId="37" hidden="1">{"TAB1",#N/A,TRUE,"GENERAL";"TAB2",#N/A,TRUE,"GENERAL";"TAB3",#N/A,TRUE,"GENERAL";"TAB4",#N/A,TRUE,"GENERAL";"TAB5",#N/A,TRUE,"GENERAL"}</definedName>
    <definedName name="_u5" localSheetId="23" hidden="1">{"TAB1",#N/A,TRUE,"GENERAL";"TAB2",#N/A,TRUE,"GENERAL";"TAB3",#N/A,TRUE,"GENERAL";"TAB4",#N/A,TRUE,"GENERAL";"TAB5",#N/A,TRUE,"GENERAL"}</definedName>
    <definedName name="_u5" localSheetId="16" hidden="1">{"TAB1",#N/A,TRUE,"GENERAL";"TAB2",#N/A,TRUE,"GENERAL";"TAB3",#N/A,TRUE,"GENERAL";"TAB4",#N/A,TRUE,"GENERAL";"TAB5",#N/A,TRUE,"GENERAL"}</definedName>
    <definedName name="_u5" localSheetId="27" hidden="1">{"TAB1",#N/A,TRUE,"GENERAL";"TAB2",#N/A,TRUE,"GENERAL";"TAB3",#N/A,TRUE,"GENERAL";"TAB4",#N/A,TRUE,"GENERAL";"TAB5",#N/A,TRUE,"GENERAL"}</definedName>
    <definedName name="_u5" localSheetId="18" hidden="1">{"TAB1",#N/A,TRUE,"GENERAL";"TAB2",#N/A,TRUE,"GENERAL";"TAB3",#N/A,TRUE,"GENERAL";"TAB4",#N/A,TRUE,"GENERAL";"TAB5",#N/A,TRUE,"GENERAL"}</definedName>
    <definedName name="_u5" localSheetId="17" hidden="1">{"TAB1",#N/A,TRUE,"GENERAL";"TAB2",#N/A,TRUE,"GENERAL";"TAB3",#N/A,TRUE,"GENERAL";"TAB4",#N/A,TRUE,"GENERAL";"TAB5",#N/A,TRUE,"GENERAL"}</definedName>
    <definedName name="_u5" localSheetId="25" hidden="1">{"TAB1",#N/A,TRUE,"GENERAL";"TAB2",#N/A,TRUE,"GENERAL";"TAB3",#N/A,TRUE,"GENERAL";"TAB4",#N/A,TRUE,"GENERAL";"TAB5",#N/A,TRUE,"GENERAL"}</definedName>
    <definedName name="_u5" localSheetId="49" hidden="1">{"TAB1",#N/A,TRUE,"GENERAL";"TAB2",#N/A,TRUE,"GENERAL";"TAB3",#N/A,TRUE,"GENERAL";"TAB4",#N/A,TRUE,"GENERAL";"TAB5",#N/A,TRUE,"GENERAL"}</definedName>
    <definedName name="_u5" localSheetId="34"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1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31" hidden="1">{"TAB1",#N/A,TRUE,"GENERAL";"TAB2",#N/A,TRUE,"GENERAL";"TAB3",#N/A,TRUE,"GENERAL";"TAB4",#N/A,TRUE,"GENERAL";"TAB5",#N/A,TRUE,"GENERAL"}</definedName>
    <definedName name="_u5" localSheetId="30" hidden="1">{"TAB1",#N/A,TRUE,"GENERAL";"TAB2",#N/A,TRUE,"GENERAL";"TAB3",#N/A,TRUE,"GENERAL";"TAB4",#N/A,TRUE,"GENERAL";"TAB5",#N/A,TRUE,"GENERAL"}</definedName>
    <definedName name="_u5" localSheetId="15" hidden="1">{"TAB1",#N/A,TRUE,"GENERAL";"TAB2",#N/A,TRUE,"GENERAL";"TAB3",#N/A,TRUE,"GENERAL";"TAB4",#N/A,TRUE,"GENERAL";"TAB5",#N/A,TRUE,"GENERAL"}</definedName>
    <definedName name="_u5" hidden="1">{"TAB1",#N/A,TRUE,"GENERAL";"TAB2",#N/A,TRUE,"GENERAL";"TAB3",#N/A,TRUE,"GENERAL";"TAB4",#N/A,TRUE,"GENERAL";"TAB5",#N/A,TRUE,"GENERAL"}</definedName>
    <definedName name="_u6" localSheetId="32" hidden="1">{"TAB1",#N/A,TRUE,"GENERAL";"TAB2",#N/A,TRUE,"GENERAL";"TAB3",#N/A,TRUE,"GENERAL";"TAB4",#N/A,TRUE,"GENERAL";"TAB5",#N/A,TRUE,"GENERAL"}</definedName>
    <definedName name="_u6" localSheetId="3" hidden="1">{"TAB1",#N/A,TRUE,"GENERAL";"TAB2",#N/A,TRUE,"GENERAL";"TAB3",#N/A,TRUE,"GENERAL";"TAB4",#N/A,TRUE,"GENERAL";"TAB5",#N/A,TRUE,"GENERAL"}</definedName>
    <definedName name="_u6" localSheetId="26" hidden="1">{"TAB1",#N/A,TRUE,"GENERAL";"TAB2",#N/A,TRUE,"GENERAL";"TAB3",#N/A,TRUE,"GENERAL";"TAB4",#N/A,TRUE,"GENERAL";"TAB5",#N/A,TRUE,"GENERAL"}</definedName>
    <definedName name="_u6" localSheetId="24" hidden="1">{"TAB1",#N/A,TRUE,"GENERAL";"TAB2",#N/A,TRUE,"GENERAL";"TAB3",#N/A,TRUE,"GENERAL";"TAB4",#N/A,TRUE,"GENERAL";"TAB5",#N/A,TRUE,"GENERAL"}</definedName>
    <definedName name="_u6" localSheetId="10" hidden="1">{"TAB1",#N/A,TRUE,"GENERAL";"TAB2",#N/A,TRUE,"GENERAL";"TAB3",#N/A,TRUE,"GENERAL";"TAB4",#N/A,TRUE,"GENERAL";"TAB5",#N/A,TRUE,"GENERAL"}</definedName>
    <definedName name="_u6" localSheetId="4" hidden="1">{"TAB1",#N/A,TRUE,"GENERAL";"TAB2",#N/A,TRUE,"GENERAL";"TAB3",#N/A,TRUE,"GENERAL";"TAB4",#N/A,TRUE,"GENERAL";"TAB5",#N/A,TRUE,"GENERAL"}</definedName>
    <definedName name="_u6" localSheetId="38" hidden="1">{"TAB1",#N/A,TRUE,"GENERAL";"TAB2",#N/A,TRUE,"GENERAL";"TAB3",#N/A,TRUE,"GENERAL";"TAB4",#N/A,TRUE,"GENERAL";"TAB5",#N/A,TRUE,"GENERAL"}</definedName>
    <definedName name="_u6" localSheetId="37" hidden="1">{"TAB1",#N/A,TRUE,"GENERAL";"TAB2",#N/A,TRUE,"GENERAL";"TAB3",#N/A,TRUE,"GENERAL";"TAB4",#N/A,TRUE,"GENERAL";"TAB5",#N/A,TRUE,"GENERAL"}</definedName>
    <definedName name="_u6" localSheetId="23" hidden="1">{"TAB1",#N/A,TRUE,"GENERAL";"TAB2",#N/A,TRUE,"GENERAL";"TAB3",#N/A,TRUE,"GENERAL";"TAB4",#N/A,TRUE,"GENERAL";"TAB5",#N/A,TRUE,"GENERAL"}</definedName>
    <definedName name="_u6" localSheetId="16" hidden="1">{"TAB1",#N/A,TRUE,"GENERAL";"TAB2",#N/A,TRUE,"GENERAL";"TAB3",#N/A,TRUE,"GENERAL";"TAB4",#N/A,TRUE,"GENERAL";"TAB5",#N/A,TRUE,"GENERAL"}</definedName>
    <definedName name="_u6" localSheetId="27" hidden="1">{"TAB1",#N/A,TRUE,"GENERAL";"TAB2",#N/A,TRUE,"GENERAL";"TAB3",#N/A,TRUE,"GENERAL";"TAB4",#N/A,TRUE,"GENERAL";"TAB5",#N/A,TRUE,"GENERAL"}</definedName>
    <definedName name="_u6" localSheetId="18" hidden="1">{"TAB1",#N/A,TRUE,"GENERAL";"TAB2",#N/A,TRUE,"GENERAL";"TAB3",#N/A,TRUE,"GENERAL";"TAB4",#N/A,TRUE,"GENERAL";"TAB5",#N/A,TRUE,"GENERAL"}</definedName>
    <definedName name="_u6" localSheetId="17" hidden="1">{"TAB1",#N/A,TRUE,"GENERAL";"TAB2",#N/A,TRUE,"GENERAL";"TAB3",#N/A,TRUE,"GENERAL";"TAB4",#N/A,TRUE,"GENERAL";"TAB5",#N/A,TRUE,"GENERAL"}</definedName>
    <definedName name="_u6" localSheetId="25" hidden="1">{"TAB1",#N/A,TRUE,"GENERAL";"TAB2",#N/A,TRUE,"GENERAL";"TAB3",#N/A,TRUE,"GENERAL";"TAB4",#N/A,TRUE,"GENERAL";"TAB5",#N/A,TRUE,"GENERAL"}</definedName>
    <definedName name="_u6" localSheetId="49" hidden="1">{"TAB1",#N/A,TRUE,"GENERAL";"TAB2",#N/A,TRUE,"GENERAL";"TAB3",#N/A,TRUE,"GENERAL";"TAB4",#N/A,TRUE,"GENERAL";"TAB5",#N/A,TRUE,"GENERAL"}</definedName>
    <definedName name="_u6" localSheetId="34"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1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31" hidden="1">{"TAB1",#N/A,TRUE,"GENERAL";"TAB2",#N/A,TRUE,"GENERAL";"TAB3",#N/A,TRUE,"GENERAL";"TAB4",#N/A,TRUE,"GENERAL";"TAB5",#N/A,TRUE,"GENERAL"}</definedName>
    <definedName name="_u6" localSheetId="30" hidden="1">{"TAB1",#N/A,TRUE,"GENERAL";"TAB2",#N/A,TRUE,"GENERAL";"TAB3",#N/A,TRUE,"GENERAL";"TAB4",#N/A,TRUE,"GENERAL";"TAB5",#N/A,TRUE,"GENERAL"}</definedName>
    <definedName name="_u6" localSheetId="15" hidden="1">{"TAB1",#N/A,TRUE,"GENERAL";"TAB2",#N/A,TRUE,"GENERAL";"TAB3",#N/A,TRUE,"GENERAL";"TAB4",#N/A,TRUE,"GENERAL";"TAB5",#N/A,TRUE,"GENERAL"}</definedName>
    <definedName name="_u6" hidden="1">{"TAB1",#N/A,TRUE,"GENERAL";"TAB2",#N/A,TRUE,"GENERAL";"TAB3",#N/A,TRUE,"GENERAL";"TAB4",#N/A,TRUE,"GENERAL";"TAB5",#N/A,TRUE,"GENERAL"}</definedName>
    <definedName name="_u7" localSheetId="32" hidden="1">{"via1",#N/A,TRUE,"general";"via2",#N/A,TRUE,"general";"via3",#N/A,TRUE,"general"}</definedName>
    <definedName name="_u7" localSheetId="3" hidden="1">{"via1",#N/A,TRUE,"general";"via2",#N/A,TRUE,"general";"via3",#N/A,TRUE,"general"}</definedName>
    <definedName name="_u7" localSheetId="26" hidden="1">{"via1",#N/A,TRUE,"general";"via2",#N/A,TRUE,"general";"via3",#N/A,TRUE,"general"}</definedName>
    <definedName name="_u7" localSheetId="24" hidden="1">{"via1",#N/A,TRUE,"general";"via2",#N/A,TRUE,"general";"via3",#N/A,TRUE,"general"}</definedName>
    <definedName name="_u7" localSheetId="10" hidden="1">{"via1",#N/A,TRUE,"general";"via2",#N/A,TRUE,"general";"via3",#N/A,TRUE,"general"}</definedName>
    <definedName name="_u7" localSheetId="4" hidden="1">{"via1",#N/A,TRUE,"general";"via2",#N/A,TRUE,"general";"via3",#N/A,TRUE,"general"}</definedName>
    <definedName name="_u7" localSheetId="38" hidden="1">{"via1",#N/A,TRUE,"general";"via2",#N/A,TRUE,"general";"via3",#N/A,TRUE,"general"}</definedName>
    <definedName name="_u7" localSheetId="37" hidden="1">{"via1",#N/A,TRUE,"general";"via2",#N/A,TRUE,"general";"via3",#N/A,TRUE,"general"}</definedName>
    <definedName name="_u7" localSheetId="23" hidden="1">{"via1",#N/A,TRUE,"general";"via2",#N/A,TRUE,"general";"via3",#N/A,TRUE,"general"}</definedName>
    <definedName name="_u7" localSheetId="16" hidden="1">{"via1",#N/A,TRUE,"general";"via2",#N/A,TRUE,"general";"via3",#N/A,TRUE,"general"}</definedName>
    <definedName name="_u7" localSheetId="27" hidden="1">{"via1",#N/A,TRUE,"general";"via2",#N/A,TRUE,"general";"via3",#N/A,TRUE,"general"}</definedName>
    <definedName name="_u7" localSheetId="18" hidden="1">{"via1",#N/A,TRUE,"general";"via2",#N/A,TRUE,"general";"via3",#N/A,TRUE,"general"}</definedName>
    <definedName name="_u7" localSheetId="17" hidden="1">{"via1",#N/A,TRUE,"general";"via2",#N/A,TRUE,"general";"via3",#N/A,TRUE,"general"}</definedName>
    <definedName name="_u7" localSheetId="25" hidden="1">{"via1",#N/A,TRUE,"general";"via2",#N/A,TRUE,"general";"via3",#N/A,TRUE,"general"}</definedName>
    <definedName name="_u7" localSheetId="49" hidden="1">{"via1",#N/A,TRUE,"general";"via2",#N/A,TRUE,"general";"via3",#N/A,TRUE,"general"}</definedName>
    <definedName name="_u7" localSheetId="34"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1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31" hidden="1">{"via1",#N/A,TRUE,"general";"via2",#N/A,TRUE,"general";"via3",#N/A,TRUE,"general"}</definedName>
    <definedName name="_u7" localSheetId="30" hidden="1">{"via1",#N/A,TRUE,"general";"via2",#N/A,TRUE,"general";"via3",#N/A,TRUE,"general"}</definedName>
    <definedName name="_u7" localSheetId="15" hidden="1">{"via1",#N/A,TRUE,"general";"via2",#N/A,TRUE,"general";"via3",#N/A,TRUE,"general"}</definedName>
    <definedName name="_u7" hidden="1">{"via1",#N/A,TRUE,"general";"via2",#N/A,TRUE,"general";"via3",#N/A,TRUE,"general"}</definedName>
    <definedName name="_u8" localSheetId="32" hidden="1">{"TAB1",#N/A,TRUE,"GENERAL";"TAB2",#N/A,TRUE,"GENERAL";"TAB3",#N/A,TRUE,"GENERAL";"TAB4",#N/A,TRUE,"GENERAL";"TAB5",#N/A,TRUE,"GENERAL"}</definedName>
    <definedName name="_u8" localSheetId="3" hidden="1">{"TAB1",#N/A,TRUE,"GENERAL";"TAB2",#N/A,TRUE,"GENERAL";"TAB3",#N/A,TRUE,"GENERAL";"TAB4",#N/A,TRUE,"GENERAL";"TAB5",#N/A,TRUE,"GENERAL"}</definedName>
    <definedName name="_u8" localSheetId="26" hidden="1">{"TAB1",#N/A,TRUE,"GENERAL";"TAB2",#N/A,TRUE,"GENERAL";"TAB3",#N/A,TRUE,"GENERAL";"TAB4",#N/A,TRUE,"GENERAL";"TAB5",#N/A,TRUE,"GENERAL"}</definedName>
    <definedName name="_u8" localSheetId="24" hidden="1">{"TAB1",#N/A,TRUE,"GENERAL";"TAB2",#N/A,TRUE,"GENERAL";"TAB3",#N/A,TRUE,"GENERAL";"TAB4",#N/A,TRUE,"GENERAL";"TAB5",#N/A,TRUE,"GENERAL"}</definedName>
    <definedName name="_u8" localSheetId="10" hidden="1">{"TAB1",#N/A,TRUE,"GENERAL";"TAB2",#N/A,TRUE,"GENERAL";"TAB3",#N/A,TRUE,"GENERAL";"TAB4",#N/A,TRUE,"GENERAL";"TAB5",#N/A,TRUE,"GENERAL"}</definedName>
    <definedName name="_u8" localSheetId="4" hidden="1">{"TAB1",#N/A,TRUE,"GENERAL";"TAB2",#N/A,TRUE,"GENERAL";"TAB3",#N/A,TRUE,"GENERAL";"TAB4",#N/A,TRUE,"GENERAL";"TAB5",#N/A,TRUE,"GENERAL"}</definedName>
    <definedName name="_u8" localSheetId="38" hidden="1">{"TAB1",#N/A,TRUE,"GENERAL";"TAB2",#N/A,TRUE,"GENERAL";"TAB3",#N/A,TRUE,"GENERAL";"TAB4",#N/A,TRUE,"GENERAL";"TAB5",#N/A,TRUE,"GENERAL"}</definedName>
    <definedName name="_u8" localSheetId="37" hidden="1">{"TAB1",#N/A,TRUE,"GENERAL";"TAB2",#N/A,TRUE,"GENERAL";"TAB3",#N/A,TRUE,"GENERAL";"TAB4",#N/A,TRUE,"GENERAL";"TAB5",#N/A,TRUE,"GENERAL"}</definedName>
    <definedName name="_u8" localSheetId="23" hidden="1">{"TAB1",#N/A,TRUE,"GENERAL";"TAB2",#N/A,TRUE,"GENERAL";"TAB3",#N/A,TRUE,"GENERAL";"TAB4",#N/A,TRUE,"GENERAL";"TAB5",#N/A,TRUE,"GENERAL"}</definedName>
    <definedName name="_u8" localSheetId="16" hidden="1">{"TAB1",#N/A,TRUE,"GENERAL";"TAB2",#N/A,TRUE,"GENERAL";"TAB3",#N/A,TRUE,"GENERAL";"TAB4",#N/A,TRUE,"GENERAL";"TAB5",#N/A,TRUE,"GENERAL"}</definedName>
    <definedName name="_u8" localSheetId="27" hidden="1">{"TAB1",#N/A,TRUE,"GENERAL";"TAB2",#N/A,TRUE,"GENERAL";"TAB3",#N/A,TRUE,"GENERAL";"TAB4",#N/A,TRUE,"GENERAL";"TAB5",#N/A,TRUE,"GENERAL"}</definedName>
    <definedName name="_u8" localSheetId="18" hidden="1">{"TAB1",#N/A,TRUE,"GENERAL";"TAB2",#N/A,TRUE,"GENERAL";"TAB3",#N/A,TRUE,"GENERAL";"TAB4",#N/A,TRUE,"GENERAL";"TAB5",#N/A,TRUE,"GENERAL"}</definedName>
    <definedName name="_u8" localSheetId="17" hidden="1">{"TAB1",#N/A,TRUE,"GENERAL";"TAB2",#N/A,TRUE,"GENERAL";"TAB3",#N/A,TRUE,"GENERAL";"TAB4",#N/A,TRUE,"GENERAL";"TAB5",#N/A,TRUE,"GENERAL"}</definedName>
    <definedName name="_u8" localSheetId="25" hidden="1">{"TAB1",#N/A,TRUE,"GENERAL";"TAB2",#N/A,TRUE,"GENERAL";"TAB3",#N/A,TRUE,"GENERAL";"TAB4",#N/A,TRUE,"GENERAL";"TAB5",#N/A,TRUE,"GENERAL"}</definedName>
    <definedName name="_u8" localSheetId="49" hidden="1">{"TAB1",#N/A,TRUE,"GENERAL";"TAB2",#N/A,TRUE,"GENERAL";"TAB3",#N/A,TRUE,"GENERAL";"TAB4",#N/A,TRUE,"GENERAL";"TAB5",#N/A,TRUE,"GENERAL"}</definedName>
    <definedName name="_u8" localSheetId="34"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1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31" hidden="1">{"TAB1",#N/A,TRUE,"GENERAL";"TAB2",#N/A,TRUE,"GENERAL";"TAB3",#N/A,TRUE,"GENERAL";"TAB4",#N/A,TRUE,"GENERAL";"TAB5",#N/A,TRUE,"GENERAL"}</definedName>
    <definedName name="_u8" localSheetId="30" hidden="1">{"TAB1",#N/A,TRUE,"GENERAL";"TAB2",#N/A,TRUE,"GENERAL";"TAB3",#N/A,TRUE,"GENERAL";"TAB4",#N/A,TRUE,"GENERAL";"TAB5",#N/A,TRUE,"GENERAL"}</definedName>
    <definedName name="_u8" localSheetId="15" hidden="1">{"TAB1",#N/A,TRUE,"GENERAL";"TAB2",#N/A,TRUE,"GENERAL";"TAB3",#N/A,TRUE,"GENERAL";"TAB4",#N/A,TRUE,"GENERAL";"TAB5",#N/A,TRUE,"GENERAL"}</definedName>
    <definedName name="_u8" hidden="1">{"TAB1",#N/A,TRUE,"GENERAL";"TAB2",#N/A,TRUE,"GENERAL";"TAB3",#N/A,TRUE,"GENERAL";"TAB4",#N/A,TRUE,"GENERAL";"TAB5",#N/A,TRUE,"GENERAL"}</definedName>
    <definedName name="_u9" localSheetId="32" hidden="1">{"TAB1",#N/A,TRUE,"GENERAL";"TAB2",#N/A,TRUE,"GENERAL";"TAB3",#N/A,TRUE,"GENERAL";"TAB4",#N/A,TRUE,"GENERAL";"TAB5",#N/A,TRUE,"GENERAL"}</definedName>
    <definedName name="_u9" localSheetId="3" hidden="1">{"TAB1",#N/A,TRUE,"GENERAL";"TAB2",#N/A,TRUE,"GENERAL";"TAB3",#N/A,TRUE,"GENERAL";"TAB4",#N/A,TRUE,"GENERAL";"TAB5",#N/A,TRUE,"GENERAL"}</definedName>
    <definedName name="_u9" localSheetId="26" hidden="1">{"TAB1",#N/A,TRUE,"GENERAL";"TAB2",#N/A,TRUE,"GENERAL";"TAB3",#N/A,TRUE,"GENERAL";"TAB4",#N/A,TRUE,"GENERAL";"TAB5",#N/A,TRUE,"GENERAL"}</definedName>
    <definedName name="_u9" localSheetId="24" hidden="1">{"TAB1",#N/A,TRUE,"GENERAL";"TAB2",#N/A,TRUE,"GENERAL";"TAB3",#N/A,TRUE,"GENERAL";"TAB4",#N/A,TRUE,"GENERAL";"TAB5",#N/A,TRUE,"GENERAL"}</definedName>
    <definedName name="_u9" localSheetId="10" hidden="1">{"TAB1",#N/A,TRUE,"GENERAL";"TAB2",#N/A,TRUE,"GENERAL";"TAB3",#N/A,TRUE,"GENERAL";"TAB4",#N/A,TRUE,"GENERAL";"TAB5",#N/A,TRUE,"GENERAL"}</definedName>
    <definedName name="_u9" localSheetId="4" hidden="1">{"TAB1",#N/A,TRUE,"GENERAL";"TAB2",#N/A,TRUE,"GENERAL";"TAB3",#N/A,TRUE,"GENERAL";"TAB4",#N/A,TRUE,"GENERAL";"TAB5",#N/A,TRUE,"GENERAL"}</definedName>
    <definedName name="_u9" localSheetId="38" hidden="1">{"TAB1",#N/A,TRUE,"GENERAL";"TAB2",#N/A,TRUE,"GENERAL";"TAB3",#N/A,TRUE,"GENERAL";"TAB4",#N/A,TRUE,"GENERAL";"TAB5",#N/A,TRUE,"GENERAL"}</definedName>
    <definedName name="_u9" localSheetId="37" hidden="1">{"TAB1",#N/A,TRUE,"GENERAL";"TAB2",#N/A,TRUE,"GENERAL";"TAB3",#N/A,TRUE,"GENERAL";"TAB4",#N/A,TRUE,"GENERAL";"TAB5",#N/A,TRUE,"GENERAL"}</definedName>
    <definedName name="_u9" localSheetId="23" hidden="1">{"TAB1",#N/A,TRUE,"GENERAL";"TAB2",#N/A,TRUE,"GENERAL";"TAB3",#N/A,TRUE,"GENERAL";"TAB4",#N/A,TRUE,"GENERAL";"TAB5",#N/A,TRUE,"GENERAL"}</definedName>
    <definedName name="_u9" localSheetId="16" hidden="1">{"TAB1",#N/A,TRUE,"GENERAL";"TAB2",#N/A,TRUE,"GENERAL";"TAB3",#N/A,TRUE,"GENERAL";"TAB4",#N/A,TRUE,"GENERAL";"TAB5",#N/A,TRUE,"GENERAL"}</definedName>
    <definedName name="_u9" localSheetId="27" hidden="1">{"TAB1",#N/A,TRUE,"GENERAL";"TAB2",#N/A,TRUE,"GENERAL";"TAB3",#N/A,TRUE,"GENERAL";"TAB4",#N/A,TRUE,"GENERAL";"TAB5",#N/A,TRUE,"GENERAL"}</definedName>
    <definedName name="_u9" localSheetId="18" hidden="1">{"TAB1",#N/A,TRUE,"GENERAL";"TAB2",#N/A,TRUE,"GENERAL";"TAB3",#N/A,TRUE,"GENERAL";"TAB4",#N/A,TRUE,"GENERAL";"TAB5",#N/A,TRUE,"GENERAL"}</definedName>
    <definedName name="_u9" localSheetId="17" hidden="1">{"TAB1",#N/A,TRUE,"GENERAL";"TAB2",#N/A,TRUE,"GENERAL";"TAB3",#N/A,TRUE,"GENERAL";"TAB4",#N/A,TRUE,"GENERAL";"TAB5",#N/A,TRUE,"GENERAL"}</definedName>
    <definedName name="_u9" localSheetId="25" hidden="1">{"TAB1",#N/A,TRUE,"GENERAL";"TAB2",#N/A,TRUE,"GENERAL";"TAB3",#N/A,TRUE,"GENERAL";"TAB4",#N/A,TRUE,"GENERAL";"TAB5",#N/A,TRUE,"GENERAL"}</definedName>
    <definedName name="_u9" localSheetId="49" hidden="1">{"TAB1",#N/A,TRUE,"GENERAL";"TAB2",#N/A,TRUE,"GENERAL";"TAB3",#N/A,TRUE,"GENERAL";"TAB4",#N/A,TRUE,"GENERAL";"TAB5",#N/A,TRUE,"GENERAL"}</definedName>
    <definedName name="_u9" localSheetId="34"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1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31" hidden="1">{"TAB1",#N/A,TRUE,"GENERAL";"TAB2",#N/A,TRUE,"GENERAL";"TAB3",#N/A,TRUE,"GENERAL";"TAB4",#N/A,TRUE,"GENERAL";"TAB5",#N/A,TRUE,"GENERAL"}</definedName>
    <definedName name="_u9" localSheetId="30" hidden="1">{"TAB1",#N/A,TRUE,"GENERAL";"TAB2",#N/A,TRUE,"GENERAL";"TAB3",#N/A,TRUE,"GENERAL";"TAB4",#N/A,TRUE,"GENERAL";"TAB5",#N/A,TRUE,"GENERAL"}</definedName>
    <definedName name="_u9" localSheetId="15" hidden="1">{"TAB1",#N/A,TRUE,"GENERAL";"TAB2",#N/A,TRUE,"GENERAL";"TAB3",#N/A,TRUE,"GENERAL";"TAB4",#N/A,TRUE,"GENERAL";"TAB5",#N/A,TRUE,"GENERAL"}</definedName>
    <definedName name="_u9" hidden="1">{"TAB1",#N/A,TRUE,"GENERAL";"TAB2",#N/A,TRUE,"GENERAL";"TAB3",#N/A,TRUE,"GENERAL";"TAB4",#N/A,TRUE,"GENERAL";"TAB5",#N/A,TRUE,"GENERAL"}</definedName>
    <definedName name="_ur7" localSheetId="32" hidden="1">{"TAB1",#N/A,TRUE,"GENERAL";"TAB2",#N/A,TRUE,"GENERAL";"TAB3",#N/A,TRUE,"GENERAL";"TAB4",#N/A,TRUE,"GENERAL";"TAB5",#N/A,TRUE,"GENERAL"}</definedName>
    <definedName name="_ur7" localSheetId="3" hidden="1">{"TAB1",#N/A,TRUE,"GENERAL";"TAB2",#N/A,TRUE,"GENERAL";"TAB3",#N/A,TRUE,"GENERAL";"TAB4",#N/A,TRUE,"GENERAL";"TAB5",#N/A,TRUE,"GENERAL"}</definedName>
    <definedName name="_ur7" localSheetId="26" hidden="1">{"TAB1",#N/A,TRUE,"GENERAL";"TAB2",#N/A,TRUE,"GENERAL";"TAB3",#N/A,TRUE,"GENERAL";"TAB4",#N/A,TRUE,"GENERAL";"TAB5",#N/A,TRUE,"GENERAL"}</definedName>
    <definedName name="_ur7" localSheetId="24" hidden="1">{"TAB1",#N/A,TRUE,"GENERAL";"TAB2",#N/A,TRUE,"GENERAL";"TAB3",#N/A,TRUE,"GENERAL";"TAB4",#N/A,TRUE,"GENERAL";"TAB5",#N/A,TRUE,"GENERAL"}</definedName>
    <definedName name="_ur7" localSheetId="10" hidden="1">{"TAB1",#N/A,TRUE,"GENERAL";"TAB2",#N/A,TRUE,"GENERAL";"TAB3",#N/A,TRUE,"GENERAL";"TAB4",#N/A,TRUE,"GENERAL";"TAB5",#N/A,TRUE,"GENERAL"}</definedName>
    <definedName name="_ur7" localSheetId="4" hidden="1">{"TAB1",#N/A,TRUE,"GENERAL";"TAB2",#N/A,TRUE,"GENERAL";"TAB3",#N/A,TRUE,"GENERAL";"TAB4",#N/A,TRUE,"GENERAL";"TAB5",#N/A,TRUE,"GENERAL"}</definedName>
    <definedName name="_ur7" localSheetId="38" hidden="1">{"TAB1",#N/A,TRUE,"GENERAL";"TAB2",#N/A,TRUE,"GENERAL";"TAB3",#N/A,TRUE,"GENERAL";"TAB4",#N/A,TRUE,"GENERAL";"TAB5",#N/A,TRUE,"GENERAL"}</definedName>
    <definedName name="_ur7" localSheetId="37" hidden="1">{"TAB1",#N/A,TRUE,"GENERAL";"TAB2",#N/A,TRUE,"GENERAL";"TAB3",#N/A,TRUE,"GENERAL";"TAB4",#N/A,TRUE,"GENERAL";"TAB5",#N/A,TRUE,"GENERAL"}</definedName>
    <definedName name="_ur7" localSheetId="23" hidden="1">{"TAB1",#N/A,TRUE,"GENERAL";"TAB2",#N/A,TRUE,"GENERAL";"TAB3",#N/A,TRUE,"GENERAL";"TAB4",#N/A,TRUE,"GENERAL";"TAB5",#N/A,TRUE,"GENERAL"}</definedName>
    <definedName name="_ur7" localSheetId="16" hidden="1">{"TAB1",#N/A,TRUE,"GENERAL";"TAB2",#N/A,TRUE,"GENERAL";"TAB3",#N/A,TRUE,"GENERAL";"TAB4",#N/A,TRUE,"GENERAL";"TAB5",#N/A,TRUE,"GENERAL"}</definedName>
    <definedName name="_ur7" localSheetId="27" hidden="1">{"TAB1",#N/A,TRUE,"GENERAL";"TAB2",#N/A,TRUE,"GENERAL";"TAB3",#N/A,TRUE,"GENERAL";"TAB4",#N/A,TRUE,"GENERAL";"TAB5",#N/A,TRUE,"GENERAL"}</definedName>
    <definedName name="_ur7" localSheetId="18" hidden="1">{"TAB1",#N/A,TRUE,"GENERAL";"TAB2",#N/A,TRUE,"GENERAL";"TAB3",#N/A,TRUE,"GENERAL";"TAB4",#N/A,TRUE,"GENERAL";"TAB5",#N/A,TRUE,"GENERAL"}</definedName>
    <definedName name="_ur7" localSheetId="17" hidden="1">{"TAB1",#N/A,TRUE,"GENERAL";"TAB2",#N/A,TRUE,"GENERAL";"TAB3",#N/A,TRUE,"GENERAL";"TAB4",#N/A,TRUE,"GENERAL";"TAB5",#N/A,TRUE,"GENERAL"}</definedName>
    <definedName name="_ur7" localSheetId="25" hidden="1">{"TAB1",#N/A,TRUE,"GENERAL";"TAB2",#N/A,TRUE,"GENERAL";"TAB3",#N/A,TRUE,"GENERAL";"TAB4",#N/A,TRUE,"GENERAL";"TAB5",#N/A,TRUE,"GENERAL"}</definedName>
    <definedName name="_ur7" localSheetId="49" hidden="1">{"TAB1",#N/A,TRUE,"GENERAL";"TAB2",#N/A,TRUE,"GENERAL";"TAB3",#N/A,TRUE,"GENERAL";"TAB4",#N/A,TRUE,"GENERAL";"TAB5",#N/A,TRUE,"GENERAL"}</definedName>
    <definedName name="_ur7" localSheetId="34"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1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31" hidden="1">{"TAB1",#N/A,TRUE,"GENERAL";"TAB2",#N/A,TRUE,"GENERAL";"TAB3",#N/A,TRUE,"GENERAL";"TAB4",#N/A,TRUE,"GENERAL";"TAB5",#N/A,TRUE,"GENERAL"}</definedName>
    <definedName name="_ur7" localSheetId="30" hidden="1">{"TAB1",#N/A,TRUE,"GENERAL";"TAB2",#N/A,TRUE,"GENERAL";"TAB3",#N/A,TRUE,"GENERAL";"TAB4",#N/A,TRUE,"GENERAL";"TAB5",#N/A,TRUE,"GENERAL"}</definedName>
    <definedName name="_ur7" localSheetId="15" hidden="1">{"TAB1",#N/A,TRUE,"GENERAL";"TAB2",#N/A,TRUE,"GENERAL";"TAB3",#N/A,TRUE,"GENERAL";"TAB4",#N/A,TRUE,"GENERAL";"TAB5",#N/A,TRUE,"GENERAL"}</definedName>
    <definedName name="_ur7" hidden="1">{"TAB1",#N/A,TRUE,"GENERAL";"TAB2",#N/A,TRUE,"GENERAL";"TAB3",#N/A,TRUE,"GENERAL";"TAB4",#N/A,TRUE,"GENERAL";"TAB5",#N/A,TRUE,"GENERAL"}</definedName>
    <definedName name="_v2" localSheetId="32" hidden="1">{"via1",#N/A,TRUE,"general";"via2",#N/A,TRUE,"general";"via3",#N/A,TRUE,"general"}</definedName>
    <definedName name="_v2" localSheetId="3" hidden="1">{"via1",#N/A,TRUE,"general";"via2",#N/A,TRUE,"general";"via3",#N/A,TRUE,"general"}</definedName>
    <definedName name="_v2" localSheetId="26" hidden="1">{"via1",#N/A,TRUE,"general";"via2",#N/A,TRUE,"general";"via3",#N/A,TRUE,"general"}</definedName>
    <definedName name="_v2" localSheetId="24" hidden="1">{"via1",#N/A,TRUE,"general";"via2",#N/A,TRUE,"general";"via3",#N/A,TRUE,"general"}</definedName>
    <definedName name="_v2" localSheetId="10" hidden="1">{"via1",#N/A,TRUE,"general";"via2",#N/A,TRUE,"general";"via3",#N/A,TRUE,"general"}</definedName>
    <definedName name="_v2" localSheetId="4" hidden="1">{"via1",#N/A,TRUE,"general";"via2",#N/A,TRUE,"general";"via3",#N/A,TRUE,"general"}</definedName>
    <definedName name="_v2" localSheetId="38" hidden="1">{"via1",#N/A,TRUE,"general";"via2",#N/A,TRUE,"general";"via3",#N/A,TRUE,"general"}</definedName>
    <definedName name="_v2" localSheetId="37" hidden="1">{"via1",#N/A,TRUE,"general";"via2",#N/A,TRUE,"general";"via3",#N/A,TRUE,"general"}</definedName>
    <definedName name="_v2" localSheetId="23" hidden="1">{"via1",#N/A,TRUE,"general";"via2",#N/A,TRUE,"general";"via3",#N/A,TRUE,"general"}</definedName>
    <definedName name="_v2" localSheetId="16" hidden="1">{"via1",#N/A,TRUE,"general";"via2",#N/A,TRUE,"general";"via3",#N/A,TRUE,"general"}</definedName>
    <definedName name="_v2" localSheetId="27" hidden="1">{"via1",#N/A,TRUE,"general";"via2",#N/A,TRUE,"general";"via3",#N/A,TRUE,"general"}</definedName>
    <definedName name="_v2" localSheetId="18" hidden="1">{"via1",#N/A,TRUE,"general";"via2",#N/A,TRUE,"general";"via3",#N/A,TRUE,"general"}</definedName>
    <definedName name="_v2" localSheetId="17" hidden="1">{"via1",#N/A,TRUE,"general";"via2",#N/A,TRUE,"general";"via3",#N/A,TRUE,"general"}</definedName>
    <definedName name="_v2" localSheetId="25" hidden="1">{"via1",#N/A,TRUE,"general";"via2",#N/A,TRUE,"general";"via3",#N/A,TRUE,"general"}</definedName>
    <definedName name="_v2" localSheetId="49" hidden="1">{"via1",#N/A,TRUE,"general";"via2",#N/A,TRUE,"general";"via3",#N/A,TRUE,"general"}</definedName>
    <definedName name="_v2" localSheetId="34"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1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31" hidden="1">{"via1",#N/A,TRUE,"general";"via2",#N/A,TRUE,"general";"via3",#N/A,TRUE,"general"}</definedName>
    <definedName name="_v2" localSheetId="30" hidden="1">{"via1",#N/A,TRUE,"general";"via2",#N/A,TRUE,"general";"via3",#N/A,TRUE,"general"}</definedName>
    <definedName name="_v2" localSheetId="15" hidden="1">{"via1",#N/A,TRUE,"general";"via2",#N/A,TRUE,"general";"via3",#N/A,TRUE,"general"}</definedName>
    <definedName name="_v2" hidden="1">{"via1",#N/A,TRUE,"general";"via2",#N/A,TRUE,"general";"via3",#N/A,TRUE,"general"}</definedName>
    <definedName name="_v3" localSheetId="32" hidden="1">{"TAB1",#N/A,TRUE,"GENERAL";"TAB2",#N/A,TRUE,"GENERAL";"TAB3",#N/A,TRUE,"GENERAL";"TAB4",#N/A,TRUE,"GENERAL";"TAB5",#N/A,TRUE,"GENERAL"}</definedName>
    <definedName name="_v3" localSheetId="3" hidden="1">{"TAB1",#N/A,TRUE,"GENERAL";"TAB2",#N/A,TRUE,"GENERAL";"TAB3",#N/A,TRUE,"GENERAL";"TAB4",#N/A,TRUE,"GENERAL";"TAB5",#N/A,TRUE,"GENERAL"}</definedName>
    <definedName name="_v3" localSheetId="26" hidden="1">{"TAB1",#N/A,TRUE,"GENERAL";"TAB2",#N/A,TRUE,"GENERAL";"TAB3",#N/A,TRUE,"GENERAL";"TAB4",#N/A,TRUE,"GENERAL";"TAB5",#N/A,TRUE,"GENERAL"}</definedName>
    <definedName name="_v3" localSheetId="24" hidden="1">{"TAB1",#N/A,TRUE,"GENERAL";"TAB2",#N/A,TRUE,"GENERAL";"TAB3",#N/A,TRUE,"GENERAL";"TAB4",#N/A,TRUE,"GENERAL";"TAB5",#N/A,TRUE,"GENERAL"}</definedName>
    <definedName name="_v3" localSheetId="10" hidden="1">{"TAB1",#N/A,TRUE,"GENERAL";"TAB2",#N/A,TRUE,"GENERAL";"TAB3",#N/A,TRUE,"GENERAL";"TAB4",#N/A,TRUE,"GENERAL";"TAB5",#N/A,TRUE,"GENERAL"}</definedName>
    <definedName name="_v3" localSheetId="4" hidden="1">{"TAB1",#N/A,TRUE,"GENERAL";"TAB2",#N/A,TRUE,"GENERAL";"TAB3",#N/A,TRUE,"GENERAL";"TAB4",#N/A,TRUE,"GENERAL";"TAB5",#N/A,TRUE,"GENERAL"}</definedName>
    <definedName name="_v3" localSheetId="38" hidden="1">{"TAB1",#N/A,TRUE,"GENERAL";"TAB2",#N/A,TRUE,"GENERAL";"TAB3",#N/A,TRUE,"GENERAL";"TAB4",#N/A,TRUE,"GENERAL";"TAB5",#N/A,TRUE,"GENERAL"}</definedName>
    <definedName name="_v3" localSheetId="37" hidden="1">{"TAB1",#N/A,TRUE,"GENERAL";"TAB2",#N/A,TRUE,"GENERAL";"TAB3",#N/A,TRUE,"GENERAL";"TAB4",#N/A,TRUE,"GENERAL";"TAB5",#N/A,TRUE,"GENERAL"}</definedName>
    <definedName name="_v3" localSheetId="23" hidden="1">{"TAB1",#N/A,TRUE,"GENERAL";"TAB2",#N/A,TRUE,"GENERAL";"TAB3",#N/A,TRUE,"GENERAL";"TAB4",#N/A,TRUE,"GENERAL";"TAB5",#N/A,TRUE,"GENERAL"}</definedName>
    <definedName name="_v3" localSheetId="16" hidden="1">{"TAB1",#N/A,TRUE,"GENERAL";"TAB2",#N/A,TRUE,"GENERAL";"TAB3",#N/A,TRUE,"GENERAL";"TAB4",#N/A,TRUE,"GENERAL";"TAB5",#N/A,TRUE,"GENERAL"}</definedName>
    <definedName name="_v3" localSheetId="27" hidden="1">{"TAB1",#N/A,TRUE,"GENERAL";"TAB2",#N/A,TRUE,"GENERAL";"TAB3",#N/A,TRUE,"GENERAL";"TAB4",#N/A,TRUE,"GENERAL";"TAB5",#N/A,TRUE,"GENERAL"}</definedName>
    <definedName name="_v3" localSheetId="18" hidden="1">{"TAB1",#N/A,TRUE,"GENERAL";"TAB2",#N/A,TRUE,"GENERAL";"TAB3",#N/A,TRUE,"GENERAL";"TAB4",#N/A,TRUE,"GENERAL";"TAB5",#N/A,TRUE,"GENERAL"}</definedName>
    <definedName name="_v3" localSheetId="17" hidden="1">{"TAB1",#N/A,TRUE,"GENERAL";"TAB2",#N/A,TRUE,"GENERAL";"TAB3",#N/A,TRUE,"GENERAL";"TAB4",#N/A,TRUE,"GENERAL";"TAB5",#N/A,TRUE,"GENERAL"}</definedName>
    <definedName name="_v3" localSheetId="25" hidden="1">{"TAB1",#N/A,TRUE,"GENERAL";"TAB2",#N/A,TRUE,"GENERAL";"TAB3",#N/A,TRUE,"GENERAL";"TAB4",#N/A,TRUE,"GENERAL";"TAB5",#N/A,TRUE,"GENERAL"}</definedName>
    <definedName name="_v3" localSheetId="49" hidden="1">{"TAB1",#N/A,TRUE,"GENERAL";"TAB2",#N/A,TRUE,"GENERAL";"TAB3",#N/A,TRUE,"GENERAL";"TAB4",#N/A,TRUE,"GENERAL";"TAB5",#N/A,TRUE,"GENERAL"}</definedName>
    <definedName name="_v3" localSheetId="34"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1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31" hidden="1">{"TAB1",#N/A,TRUE,"GENERAL";"TAB2",#N/A,TRUE,"GENERAL";"TAB3",#N/A,TRUE,"GENERAL";"TAB4",#N/A,TRUE,"GENERAL";"TAB5",#N/A,TRUE,"GENERAL"}</definedName>
    <definedName name="_v3" localSheetId="30" hidden="1">{"TAB1",#N/A,TRUE,"GENERAL";"TAB2",#N/A,TRUE,"GENERAL";"TAB3",#N/A,TRUE,"GENERAL";"TAB4",#N/A,TRUE,"GENERAL";"TAB5",#N/A,TRUE,"GENERAL"}</definedName>
    <definedName name="_v3" localSheetId="15" hidden="1">{"TAB1",#N/A,TRUE,"GENERAL";"TAB2",#N/A,TRUE,"GENERAL";"TAB3",#N/A,TRUE,"GENERAL";"TAB4",#N/A,TRUE,"GENERAL";"TAB5",#N/A,TRUE,"GENERAL"}</definedName>
    <definedName name="_v3" hidden="1">{"TAB1",#N/A,TRUE,"GENERAL";"TAB2",#N/A,TRUE,"GENERAL";"TAB3",#N/A,TRUE,"GENERAL";"TAB4",#N/A,TRUE,"GENERAL";"TAB5",#N/A,TRUE,"GENERAL"}</definedName>
    <definedName name="_v4" localSheetId="32" hidden="1">{"TAB1",#N/A,TRUE,"GENERAL";"TAB2",#N/A,TRUE,"GENERAL";"TAB3",#N/A,TRUE,"GENERAL";"TAB4",#N/A,TRUE,"GENERAL";"TAB5",#N/A,TRUE,"GENERAL"}</definedName>
    <definedName name="_v4" localSheetId="3" hidden="1">{"TAB1",#N/A,TRUE,"GENERAL";"TAB2",#N/A,TRUE,"GENERAL";"TAB3",#N/A,TRUE,"GENERAL";"TAB4",#N/A,TRUE,"GENERAL";"TAB5",#N/A,TRUE,"GENERAL"}</definedName>
    <definedName name="_v4" localSheetId="26" hidden="1">{"TAB1",#N/A,TRUE,"GENERAL";"TAB2",#N/A,TRUE,"GENERAL";"TAB3",#N/A,TRUE,"GENERAL";"TAB4",#N/A,TRUE,"GENERAL";"TAB5",#N/A,TRUE,"GENERAL"}</definedName>
    <definedName name="_v4" localSheetId="24" hidden="1">{"TAB1",#N/A,TRUE,"GENERAL";"TAB2",#N/A,TRUE,"GENERAL";"TAB3",#N/A,TRUE,"GENERAL";"TAB4",#N/A,TRUE,"GENERAL";"TAB5",#N/A,TRUE,"GENERAL"}</definedName>
    <definedName name="_v4" localSheetId="10" hidden="1">{"TAB1",#N/A,TRUE,"GENERAL";"TAB2",#N/A,TRUE,"GENERAL";"TAB3",#N/A,TRUE,"GENERAL";"TAB4",#N/A,TRUE,"GENERAL";"TAB5",#N/A,TRUE,"GENERAL"}</definedName>
    <definedName name="_v4" localSheetId="4" hidden="1">{"TAB1",#N/A,TRUE,"GENERAL";"TAB2",#N/A,TRUE,"GENERAL";"TAB3",#N/A,TRUE,"GENERAL";"TAB4",#N/A,TRUE,"GENERAL";"TAB5",#N/A,TRUE,"GENERAL"}</definedName>
    <definedName name="_v4" localSheetId="38" hidden="1">{"TAB1",#N/A,TRUE,"GENERAL";"TAB2",#N/A,TRUE,"GENERAL";"TAB3",#N/A,TRUE,"GENERAL";"TAB4",#N/A,TRUE,"GENERAL";"TAB5",#N/A,TRUE,"GENERAL"}</definedName>
    <definedName name="_v4" localSheetId="37" hidden="1">{"TAB1",#N/A,TRUE,"GENERAL";"TAB2",#N/A,TRUE,"GENERAL";"TAB3",#N/A,TRUE,"GENERAL";"TAB4",#N/A,TRUE,"GENERAL";"TAB5",#N/A,TRUE,"GENERAL"}</definedName>
    <definedName name="_v4" localSheetId="23" hidden="1">{"TAB1",#N/A,TRUE,"GENERAL";"TAB2",#N/A,TRUE,"GENERAL";"TAB3",#N/A,TRUE,"GENERAL";"TAB4",#N/A,TRUE,"GENERAL";"TAB5",#N/A,TRUE,"GENERAL"}</definedName>
    <definedName name="_v4" localSheetId="16" hidden="1">{"TAB1",#N/A,TRUE,"GENERAL";"TAB2",#N/A,TRUE,"GENERAL";"TAB3",#N/A,TRUE,"GENERAL";"TAB4",#N/A,TRUE,"GENERAL";"TAB5",#N/A,TRUE,"GENERAL"}</definedName>
    <definedName name="_v4" localSheetId="27" hidden="1">{"TAB1",#N/A,TRUE,"GENERAL";"TAB2",#N/A,TRUE,"GENERAL";"TAB3",#N/A,TRUE,"GENERAL";"TAB4",#N/A,TRUE,"GENERAL";"TAB5",#N/A,TRUE,"GENERAL"}</definedName>
    <definedName name="_v4" localSheetId="18" hidden="1">{"TAB1",#N/A,TRUE,"GENERAL";"TAB2",#N/A,TRUE,"GENERAL";"TAB3",#N/A,TRUE,"GENERAL";"TAB4",#N/A,TRUE,"GENERAL";"TAB5",#N/A,TRUE,"GENERAL"}</definedName>
    <definedName name="_v4" localSheetId="17" hidden="1">{"TAB1",#N/A,TRUE,"GENERAL";"TAB2",#N/A,TRUE,"GENERAL";"TAB3",#N/A,TRUE,"GENERAL";"TAB4",#N/A,TRUE,"GENERAL";"TAB5",#N/A,TRUE,"GENERAL"}</definedName>
    <definedName name="_v4" localSheetId="25" hidden="1">{"TAB1",#N/A,TRUE,"GENERAL";"TAB2",#N/A,TRUE,"GENERAL";"TAB3",#N/A,TRUE,"GENERAL";"TAB4",#N/A,TRUE,"GENERAL";"TAB5",#N/A,TRUE,"GENERAL"}</definedName>
    <definedName name="_v4" localSheetId="49" hidden="1">{"TAB1",#N/A,TRUE,"GENERAL";"TAB2",#N/A,TRUE,"GENERAL";"TAB3",#N/A,TRUE,"GENERAL";"TAB4",#N/A,TRUE,"GENERAL";"TAB5",#N/A,TRUE,"GENERAL"}</definedName>
    <definedName name="_v4" localSheetId="34"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1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31" hidden="1">{"TAB1",#N/A,TRUE,"GENERAL";"TAB2",#N/A,TRUE,"GENERAL";"TAB3",#N/A,TRUE,"GENERAL";"TAB4",#N/A,TRUE,"GENERAL";"TAB5",#N/A,TRUE,"GENERAL"}</definedName>
    <definedName name="_v4" localSheetId="30" hidden="1">{"TAB1",#N/A,TRUE,"GENERAL";"TAB2",#N/A,TRUE,"GENERAL";"TAB3",#N/A,TRUE,"GENERAL";"TAB4",#N/A,TRUE,"GENERAL";"TAB5",#N/A,TRUE,"GENERAL"}</definedName>
    <definedName name="_v4" localSheetId="15" hidden="1">{"TAB1",#N/A,TRUE,"GENERAL";"TAB2",#N/A,TRUE,"GENERAL";"TAB3",#N/A,TRUE,"GENERAL";"TAB4",#N/A,TRUE,"GENERAL";"TAB5",#N/A,TRUE,"GENERAL"}</definedName>
    <definedName name="_v4" hidden="1">{"TAB1",#N/A,TRUE,"GENERAL";"TAB2",#N/A,TRUE,"GENERAL";"TAB3",#N/A,TRUE,"GENERAL";"TAB4",#N/A,TRUE,"GENERAL";"TAB5",#N/A,TRUE,"GENERAL"}</definedName>
    <definedName name="_v5" localSheetId="32" hidden="1">{"TAB1",#N/A,TRUE,"GENERAL";"TAB2",#N/A,TRUE,"GENERAL";"TAB3",#N/A,TRUE,"GENERAL";"TAB4",#N/A,TRUE,"GENERAL";"TAB5",#N/A,TRUE,"GENERAL"}</definedName>
    <definedName name="_v5" localSheetId="3" hidden="1">{"TAB1",#N/A,TRUE,"GENERAL";"TAB2",#N/A,TRUE,"GENERAL";"TAB3",#N/A,TRUE,"GENERAL";"TAB4",#N/A,TRUE,"GENERAL";"TAB5",#N/A,TRUE,"GENERAL"}</definedName>
    <definedName name="_v5" localSheetId="26" hidden="1">{"TAB1",#N/A,TRUE,"GENERAL";"TAB2",#N/A,TRUE,"GENERAL";"TAB3",#N/A,TRUE,"GENERAL";"TAB4",#N/A,TRUE,"GENERAL";"TAB5",#N/A,TRUE,"GENERAL"}</definedName>
    <definedName name="_v5" localSheetId="24" hidden="1">{"TAB1",#N/A,TRUE,"GENERAL";"TAB2",#N/A,TRUE,"GENERAL";"TAB3",#N/A,TRUE,"GENERAL";"TAB4",#N/A,TRUE,"GENERAL";"TAB5",#N/A,TRUE,"GENERAL"}</definedName>
    <definedName name="_v5" localSheetId="10" hidden="1">{"TAB1",#N/A,TRUE,"GENERAL";"TAB2",#N/A,TRUE,"GENERAL";"TAB3",#N/A,TRUE,"GENERAL";"TAB4",#N/A,TRUE,"GENERAL";"TAB5",#N/A,TRUE,"GENERAL"}</definedName>
    <definedName name="_v5" localSheetId="4" hidden="1">{"TAB1",#N/A,TRUE,"GENERAL";"TAB2",#N/A,TRUE,"GENERAL";"TAB3",#N/A,TRUE,"GENERAL";"TAB4",#N/A,TRUE,"GENERAL";"TAB5",#N/A,TRUE,"GENERAL"}</definedName>
    <definedName name="_v5" localSheetId="38" hidden="1">{"TAB1",#N/A,TRUE,"GENERAL";"TAB2",#N/A,TRUE,"GENERAL";"TAB3",#N/A,TRUE,"GENERAL";"TAB4",#N/A,TRUE,"GENERAL";"TAB5",#N/A,TRUE,"GENERAL"}</definedName>
    <definedName name="_v5" localSheetId="37" hidden="1">{"TAB1",#N/A,TRUE,"GENERAL";"TAB2",#N/A,TRUE,"GENERAL";"TAB3",#N/A,TRUE,"GENERAL";"TAB4",#N/A,TRUE,"GENERAL";"TAB5",#N/A,TRUE,"GENERAL"}</definedName>
    <definedName name="_v5" localSheetId="23" hidden="1">{"TAB1",#N/A,TRUE,"GENERAL";"TAB2",#N/A,TRUE,"GENERAL";"TAB3",#N/A,TRUE,"GENERAL";"TAB4",#N/A,TRUE,"GENERAL";"TAB5",#N/A,TRUE,"GENERAL"}</definedName>
    <definedName name="_v5" localSheetId="16" hidden="1">{"TAB1",#N/A,TRUE,"GENERAL";"TAB2",#N/A,TRUE,"GENERAL";"TAB3",#N/A,TRUE,"GENERAL";"TAB4",#N/A,TRUE,"GENERAL";"TAB5",#N/A,TRUE,"GENERAL"}</definedName>
    <definedName name="_v5" localSheetId="27" hidden="1">{"TAB1",#N/A,TRUE,"GENERAL";"TAB2",#N/A,TRUE,"GENERAL";"TAB3",#N/A,TRUE,"GENERAL";"TAB4",#N/A,TRUE,"GENERAL";"TAB5",#N/A,TRUE,"GENERAL"}</definedName>
    <definedName name="_v5" localSheetId="18" hidden="1">{"TAB1",#N/A,TRUE,"GENERAL";"TAB2",#N/A,TRUE,"GENERAL";"TAB3",#N/A,TRUE,"GENERAL";"TAB4",#N/A,TRUE,"GENERAL";"TAB5",#N/A,TRUE,"GENERAL"}</definedName>
    <definedName name="_v5" localSheetId="17" hidden="1">{"TAB1",#N/A,TRUE,"GENERAL";"TAB2",#N/A,TRUE,"GENERAL";"TAB3",#N/A,TRUE,"GENERAL";"TAB4",#N/A,TRUE,"GENERAL";"TAB5",#N/A,TRUE,"GENERAL"}</definedName>
    <definedName name="_v5" localSheetId="25" hidden="1">{"TAB1",#N/A,TRUE,"GENERAL";"TAB2",#N/A,TRUE,"GENERAL";"TAB3",#N/A,TRUE,"GENERAL";"TAB4",#N/A,TRUE,"GENERAL";"TAB5",#N/A,TRUE,"GENERAL"}</definedName>
    <definedName name="_v5" localSheetId="49" hidden="1">{"TAB1",#N/A,TRUE,"GENERAL";"TAB2",#N/A,TRUE,"GENERAL";"TAB3",#N/A,TRUE,"GENERAL";"TAB4",#N/A,TRUE,"GENERAL";"TAB5",#N/A,TRUE,"GENERAL"}</definedName>
    <definedName name="_v5" localSheetId="34"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1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31" hidden="1">{"TAB1",#N/A,TRUE,"GENERAL";"TAB2",#N/A,TRUE,"GENERAL";"TAB3",#N/A,TRUE,"GENERAL";"TAB4",#N/A,TRUE,"GENERAL";"TAB5",#N/A,TRUE,"GENERAL"}</definedName>
    <definedName name="_v5" localSheetId="30" hidden="1">{"TAB1",#N/A,TRUE,"GENERAL";"TAB2",#N/A,TRUE,"GENERAL";"TAB3",#N/A,TRUE,"GENERAL";"TAB4",#N/A,TRUE,"GENERAL";"TAB5",#N/A,TRUE,"GENERAL"}</definedName>
    <definedName name="_v5" localSheetId="15" hidden="1">{"TAB1",#N/A,TRUE,"GENERAL";"TAB2",#N/A,TRUE,"GENERAL";"TAB3",#N/A,TRUE,"GENERAL";"TAB4",#N/A,TRUE,"GENERAL";"TAB5",#N/A,TRUE,"GENERAL"}</definedName>
    <definedName name="_v5" hidden="1">{"TAB1",#N/A,TRUE,"GENERAL";"TAB2",#N/A,TRUE,"GENERAL";"TAB3",#N/A,TRUE,"GENERAL";"TAB4",#N/A,TRUE,"GENERAL";"TAB5",#N/A,TRUE,"GENERAL"}</definedName>
    <definedName name="_v6" localSheetId="32" hidden="1">{"TAB1",#N/A,TRUE,"GENERAL";"TAB2",#N/A,TRUE,"GENERAL";"TAB3",#N/A,TRUE,"GENERAL";"TAB4",#N/A,TRUE,"GENERAL";"TAB5",#N/A,TRUE,"GENERAL"}</definedName>
    <definedName name="_v6" localSheetId="3" hidden="1">{"TAB1",#N/A,TRUE,"GENERAL";"TAB2",#N/A,TRUE,"GENERAL";"TAB3",#N/A,TRUE,"GENERAL";"TAB4",#N/A,TRUE,"GENERAL";"TAB5",#N/A,TRUE,"GENERAL"}</definedName>
    <definedName name="_v6" localSheetId="26" hidden="1">{"TAB1",#N/A,TRUE,"GENERAL";"TAB2",#N/A,TRUE,"GENERAL";"TAB3",#N/A,TRUE,"GENERAL";"TAB4",#N/A,TRUE,"GENERAL";"TAB5",#N/A,TRUE,"GENERAL"}</definedName>
    <definedName name="_v6" localSheetId="24" hidden="1">{"TAB1",#N/A,TRUE,"GENERAL";"TAB2",#N/A,TRUE,"GENERAL";"TAB3",#N/A,TRUE,"GENERAL";"TAB4",#N/A,TRUE,"GENERAL";"TAB5",#N/A,TRUE,"GENERAL"}</definedName>
    <definedName name="_v6" localSheetId="10" hidden="1">{"TAB1",#N/A,TRUE,"GENERAL";"TAB2",#N/A,TRUE,"GENERAL";"TAB3",#N/A,TRUE,"GENERAL";"TAB4",#N/A,TRUE,"GENERAL";"TAB5",#N/A,TRUE,"GENERAL"}</definedName>
    <definedName name="_v6" localSheetId="4" hidden="1">{"TAB1",#N/A,TRUE,"GENERAL";"TAB2",#N/A,TRUE,"GENERAL";"TAB3",#N/A,TRUE,"GENERAL";"TAB4",#N/A,TRUE,"GENERAL";"TAB5",#N/A,TRUE,"GENERAL"}</definedName>
    <definedName name="_v6" localSheetId="38" hidden="1">{"TAB1",#N/A,TRUE,"GENERAL";"TAB2",#N/A,TRUE,"GENERAL";"TAB3",#N/A,TRUE,"GENERAL";"TAB4",#N/A,TRUE,"GENERAL";"TAB5",#N/A,TRUE,"GENERAL"}</definedName>
    <definedName name="_v6" localSheetId="37" hidden="1">{"TAB1",#N/A,TRUE,"GENERAL";"TAB2",#N/A,TRUE,"GENERAL";"TAB3",#N/A,TRUE,"GENERAL";"TAB4",#N/A,TRUE,"GENERAL";"TAB5",#N/A,TRUE,"GENERAL"}</definedName>
    <definedName name="_v6" localSheetId="23" hidden="1">{"TAB1",#N/A,TRUE,"GENERAL";"TAB2",#N/A,TRUE,"GENERAL";"TAB3",#N/A,TRUE,"GENERAL";"TAB4",#N/A,TRUE,"GENERAL";"TAB5",#N/A,TRUE,"GENERAL"}</definedName>
    <definedName name="_v6" localSheetId="16" hidden="1">{"TAB1",#N/A,TRUE,"GENERAL";"TAB2",#N/A,TRUE,"GENERAL";"TAB3",#N/A,TRUE,"GENERAL";"TAB4",#N/A,TRUE,"GENERAL";"TAB5",#N/A,TRUE,"GENERAL"}</definedName>
    <definedName name="_v6" localSheetId="27" hidden="1">{"TAB1",#N/A,TRUE,"GENERAL";"TAB2",#N/A,TRUE,"GENERAL";"TAB3",#N/A,TRUE,"GENERAL";"TAB4",#N/A,TRUE,"GENERAL";"TAB5",#N/A,TRUE,"GENERAL"}</definedName>
    <definedName name="_v6" localSheetId="18" hidden="1">{"TAB1",#N/A,TRUE,"GENERAL";"TAB2",#N/A,TRUE,"GENERAL";"TAB3",#N/A,TRUE,"GENERAL";"TAB4",#N/A,TRUE,"GENERAL";"TAB5",#N/A,TRUE,"GENERAL"}</definedName>
    <definedName name="_v6" localSheetId="17" hidden="1">{"TAB1",#N/A,TRUE,"GENERAL";"TAB2",#N/A,TRUE,"GENERAL";"TAB3",#N/A,TRUE,"GENERAL";"TAB4",#N/A,TRUE,"GENERAL";"TAB5",#N/A,TRUE,"GENERAL"}</definedName>
    <definedName name="_v6" localSheetId="25" hidden="1">{"TAB1",#N/A,TRUE,"GENERAL";"TAB2",#N/A,TRUE,"GENERAL";"TAB3",#N/A,TRUE,"GENERAL";"TAB4",#N/A,TRUE,"GENERAL";"TAB5",#N/A,TRUE,"GENERAL"}</definedName>
    <definedName name="_v6" localSheetId="49" hidden="1">{"TAB1",#N/A,TRUE,"GENERAL";"TAB2",#N/A,TRUE,"GENERAL";"TAB3",#N/A,TRUE,"GENERAL";"TAB4",#N/A,TRUE,"GENERAL";"TAB5",#N/A,TRUE,"GENERAL"}</definedName>
    <definedName name="_v6" localSheetId="34"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1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31" hidden="1">{"TAB1",#N/A,TRUE,"GENERAL";"TAB2",#N/A,TRUE,"GENERAL";"TAB3",#N/A,TRUE,"GENERAL";"TAB4",#N/A,TRUE,"GENERAL";"TAB5",#N/A,TRUE,"GENERAL"}</definedName>
    <definedName name="_v6" localSheetId="30" hidden="1">{"TAB1",#N/A,TRUE,"GENERAL";"TAB2",#N/A,TRUE,"GENERAL";"TAB3",#N/A,TRUE,"GENERAL";"TAB4",#N/A,TRUE,"GENERAL";"TAB5",#N/A,TRUE,"GENERAL"}</definedName>
    <definedName name="_v6" localSheetId="15" hidden="1">{"TAB1",#N/A,TRUE,"GENERAL";"TAB2",#N/A,TRUE,"GENERAL";"TAB3",#N/A,TRUE,"GENERAL";"TAB4",#N/A,TRUE,"GENERAL";"TAB5",#N/A,TRUE,"GENERAL"}</definedName>
    <definedName name="_v6" hidden="1">{"TAB1",#N/A,TRUE,"GENERAL";"TAB2",#N/A,TRUE,"GENERAL";"TAB3",#N/A,TRUE,"GENERAL";"TAB4",#N/A,TRUE,"GENERAL";"TAB5",#N/A,TRUE,"GENERAL"}</definedName>
    <definedName name="_v7" localSheetId="32" hidden="1">{"via1",#N/A,TRUE,"general";"via2",#N/A,TRUE,"general";"via3",#N/A,TRUE,"general"}</definedName>
    <definedName name="_v7" localSheetId="3" hidden="1">{"via1",#N/A,TRUE,"general";"via2",#N/A,TRUE,"general";"via3",#N/A,TRUE,"general"}</definedName>
    <definedName name="_v7" localSheetId="26" hidden="1">{"via1",#N/A,TRUE,"general";"via2",#N/A,TRUE,"general";"via3",#N/A,TRUE,"general"}</definedName>
    <definedName name="_v7" localSheetId="24" hidden="1">{"via1",#N/A,TRUE,"general";"via2",#N/A,TRUE,"general";"via3",#N/A,TRUE,"general"}</definedName>
    <definedName name="_v7" localSheetId="10" hidden="1">{"via1",#N/A,TRUE,"general";"via2",#N/A,TRUE,"general";"via3",#N/A,TRUE,"general"}</definedName>
    <definedName name="_v7" localSheetId="4" hidden="1">{"via1",#N/A,TRUE,"general";"via2",#N/A,TRUE,"general";"via3",#N/A,TRUE,"general"}</definedName>
    <definedName name="_v7" localSheetId="38" hidden="1">{"via1",#N/A,TRUE,"general";"via2",#N/A,TRUE,"general";"via3",#N/A,TRUE,"general"}</definedName>
    <definedName name="_v7" localSheetId="37" hidden="1">{"via1",#N/A,TRUE,"general";"via2",#N/A,TRUE,"general";"via3",#N/A,TRUE,"general"}</definedName>
    <definedName name="_v7" localSheetId="23" hidden="1">{"via1",#N/A,TRUE,"general";"via2",#N/A,TRUE,"general";"via3",#N/A,TRUE,"general"}</definedName>
    <definedName name="_v7" localSheetId="16" hidden="1">{"via1",#N/A,TRUE,"general";"via2",#N/A,TRUE,"general";"via3",#N/A,TRUE,"general"}</definedName>
    <definedName name="_v7" localSheetId="27" hidden="1">{"via1",#N/A,TRUE,"general";"via2",#N/A,TRUE,"general";"via3",#N/A,TRUE,"general"}</definedName>
    <definedName name="_v7" localSheetId="18" hidden="1">{"via1",#N/A,TRUE,"general";"via2",#N/A,TRUE,"general";"via3",#N/A,TRUE,"general"}</definedName>
    <definedName name="_v7" localSheetId="17" hidden="1">{"via1",#N/A,TRUE,"general";"via2",#N/A,TRUE,"general";"via3",#N/A,TRUE,"general"}</definedName>
    <definedName name="_v7" localSheetId="25" hidden="1">{"via1",#N/A,TRUE,"general";"via2",#N/A,TRUE,"general";"via3",#N/A,TRUE,"general"}</definedName>
    <definedName name="_v7" localSheetId="49" hidden="1">{"via1",#N/A,TRUE,"general";"via2",#N/A,TRUE,"general";"via3",#N/A,TRUE,"general"}</definedName>
    <definedName name="_v7" localSheetId="34"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1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31" hidden="1">{"via1",#N/A,TRUE,"general";"via2",#N/A,TRUE,"general";"via3",#N/A,TRUE,"general"}</definedName>
    <definedName name="_v7" localSheetId="30" hidden="1">{"via1",#N/A,TRUE,"general";"via2",#N/A,TRUE,"general";"via3",#N/A,TRUE,"general"}</definedName>
    <definedName name="_v7" localSheetId="15" hidden="1">{"via1",#N/A,TRUE,"general";"via2",#N/A,TRUE,"general";"via3",#N/A,TRUE,"general"}</definedName>
    <definedName name="_v7" hidden="1">{"via1",#N/A,TRUE,"general";"via2",#N/A,TRUE,"general";"via3",#N/A,TRUE,"general"}</definedName>
    <definedName name="_v8" localSheetId="32" hidden="1">{"TAB1",#N/A,TRUE,"GENERAL";"TAB2",#N/A,TRUE,"GENERAL";"TAB3",#N/A,TRUE,"GENERAL";"TAB4",#N/A,TRUE,"GENERAL";"TAB5",#N/A,TRUE,"GENERAL"}</definedName>
    <definedName name="_v8" localSheetId="3" hidden="1">{"TAB1",#N/A,TRUE,"GENERAL";"TAB2",#N/A,TRUE,"GENERAL";"TAB3",#N/A,TRUE,"GENERAL";"TAB4",#N/A,TRUE,"GENERAL";"TAB5",#N/A,TRUE,"GENERAL"}</definedName>
    <definedName name="_v8" localSheetId="26" hidden="1">{"TAB1",#N/A,TRUE,"GENERAL";"TAB2",#N/A,TRUE,"GENERAL";"TAB3",#N/A,TRUE,"GENERAL";"TAB4",#N/A,TRUE,"GENERAL";"TAB5",#N/A,TRUE,"GENERAL"}</definedName>
    <definedName name="_v8" localSheetId="24" hidden="1">{"TAB1",#N/A,TRUE,"GENERAL";"TAB2",#N/A,TRUE,"GENERAL";"TAB3",#N/A,TRUE,"GENERAL";"TAB4",#N/A,TRUE,"GENERAL";"TAB5",#N/A,TRUE,"GENERAL"}</definedName>
    <definedName name="_v8" localSheetId="10" hidden="1">{"TAB1",#N/A,TRUE,"GENERAL";"TAB2",#N/A,TRUE,"GENERAL";"TAB3",#N/A,TRUE,"GENERAL";"TAB4",#N/A,TRUE,"GENERAL";"TAB5",#N/A,TRUE,"GENERAL"}</definedName>
    <definedName name="_v8" localSheetId="4" hidden="1">{"TAB1",#N/A,TRUE,"GENERAL";"TAB2",#N/A,TRUE,"GENERAL";"TAB3",#N/A,TRUE,"GENERAL";"TAB4",#N/A,TRUE,"GENERAL";"TAB5",#N/A,TRUE,"GENERAL"}</definedName>
    <definedName name="_v8" localSheetId="38" hidden="1">{"TAB1",#N/A,TRUE,"GENERAL";"TAB2",#N/A,TRUE,"GENERAL";"TAB3",#N/A,TRUE,"GENERAL";"TAB4",#N/A,TRUE,"GENERAL";"TAB5",#N/A,TRUE,"GENERAL"}</definedName>
    <definedName name="_v8" localSheetId="37" hidden="1">{"TAB1",#N/A,TRUE,"GENERAL";"TAB2",#N/A,TRUE,"GENERAL";"TAB3",#N/A,TRUE,"GENERAL";"TAB4",#N/A,TRUE,"GENERAL";"TAB5",#N/A,TRUE,"GENERAL"}</definedName>
    <definedName name="_v8" localSheetId="23" hidden="1">{"TAB1",#N/A,TRUE,"GENERAL";"TAB2",#N/A,TRUE,"GENERAL";"TAB3",#N/A,TRUE,"GENERAL";"TAB4",#N/A,TRUE,"GENERAL";"TAB5",#N/A,TRUE,"GENERAL"}</definedName>
    <definedName name="_v8" localSheetId="16" hidden="1">{"TAB1",#N/A,TRUE,"GENERAL";"TAB2",#N/A,TRUE,"GENERAL";"TAB3",#N/A,TRUE,"GENERAL";"TAB4",#N/A,TRUE,"GENERAL";"TAB5",#N/A,TRUE,"GENERAL"}</definedName>
    <definedName name="_v8" localSheetId="27" hidden="1">{"TAB1",#N/A,TRUE,"GENERAL";"TAB2",#N/A,TRUE,"GENERAL";"TAB3",#N/A,TRUE,"GENERAL";"TAB4",#N/A,TRUE,"GENERAL";"TAB5",#N/A,TRUE,"GENERAL"}</definedName>
    <definedName name="_v8" localSheetId="18" hidden="1">{"TAB1",#N/A,TRUE,"GENERAL";"TAB2",#N/A,TRUE,"GENERAL";"TAB3",#N/A,TRUE,"GENERAL";"TAB4",#N/A,TRUE,"GENERAL";"TAB5",#N/A,TRUE,"GENERAL"}</definedName>
    <definedName name="_v8" localSheetId="17" hidden="1">{"TAB1",#N/A,TRUE,"GENERAL";"TAB2",#N/A,TRUE,"GENERAL";"TAB3",#N/A,TRUE,"GENERAL";"TAB4",#N/A,TRUE,"GENERAL";"TAB5",#N/A,TRUE,"GENERAL"}</definedName>
    <definedName name="_v8" localSheetId="25" hidden="1">{"TAB1",#N/A,TRUE,"GENERAL";"TAB2",#N/A,TRUE,"GENERAL";"TAB3",#N/A,TRUE,"GENERAL";"TAB4",#N/A,TRUE,"GENERAL";"TAB5",#N/A,TRUE,"GENERAL"}</definedName>
    <definedName name="_v8" localSheetId="49" hidden="1">{"TAB1",#N/A,TRUE,"GENERAL";"TAB2",#N/A,TRUE,"GENERAL";"TAB3",#N/A,TRUE,"GENERAL";"TAB4",#N/A,TRUE,"GENERAL";"TAB5",#N/A,TRUE,"GENERAL"}</definedName>
    <definedName name="_v8" localSheetId="34"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1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31" hidden="1">{"TAB1",#N/A,TRUE,"GENERAL";"TAB2",#N/A,TRUE,"GENERAL";"TAB3",#N/A,TRUE,"GENERAL";"TAB4",#N/A,TRUE,"GENERAL";"TAB5",#N/A,TRUE,"GENERAL"}</definedName>
    <definedName name="_v8" localSheetId="30" hidden="1">{"TAB1",#N/A,TRUE,"GENERAL";"TAB2",#N/A,TRUE,"GENERAL";"TAB3",#N/A,TRUE,"GENERAL";"TAB4",#N/A,TRUE,"GENERAL";"TAB5",#N/A,TRUE,"GENERAL"}</definedName>
    <definedName name="_v8" localSheetId="15" hidden="1">{"TAB1",#N/A,TRUE,"GENERAL";"TAB2",#N/A,TRUE,"GENERAL";"TAB3",#N/A,TRUE,"GENERAL";"TAB4",#N/A,TRUE,"GENERAL";"TAB5",#N/A,TRUE,"GENERAL"}</definedName>
    <definedName name="_v8" hidden="1">{"TAB1",#N/A,TRUE,"GENERAL";"TAB2",#N/A,TRUE,"GENERAL";"TAB3",#N/A,TRUE,"GENERAL";"TAB4",#N/A,TRUE,"GENERAL";"TAB5",#N/A,TRUE,"GENERAL"}</definedName>
    <definedName name="_v9" localSheetId="32" hidden="1">{"TAB1",#N/A,TRUE,"GENERAL";"TAB2",#N/A,TRUE,"GENERAL";"TAB3",#N/A,TRUE,"GENERAL";"TAB4",#N/A,TRUE,"GENERAL";"TAB5",#N/A,TRUE,"GENERAL"}</definedName>
    <definedName name="_v9" localSheetId="3" hidden="1">{"TAB1",#N/A,TRUE,"GENERAL";"TAB2",#N/A,TRUE,"GENERAL";"TAB3",#N/A,TRUE,"GENERAL";"TAB4",#N/A,TRUE,"GENERAL";"TAB5",#N/A,TRUE,"GENERAL"}</definedName>
    <definedName name="_v9" localSheetId="26" hidden="1">{"TAB1",#N/A,TRUE,"GENERAL";"TAB2",#N/A,TRUE,"GENERAL";"TAB3",#N/A,TRUE,"GENERAL";"TAB4",#N/A,TRUE,"GENERAL";"TAB5",#N/A,TRUE,"GENERAL"}</definedName>
    <definedName name="_v9" localSheetId="24" hidden="1">{"TAB1",#N/A,TRUE,"GENERAL";"TAB2",#N/A,TRUE,"GENERAL";"TAB3",#N/A,TRUE,"GENERAL";"TAB4",#N/A,TRUE,"GENERAL";"TAB5",#N/A,TRUE,"GENERAL"}</definedName>
    <definedName name="_v9" localSheetId="10" hidden="1">{"TAB1",#N/A,TRUE,"GENERAL";"TAB2",#N/A,TRUE,"GENERAL";"TAB3",#N/A,TRUE,"GENERAL";"TAB4",#N/A,TRUE,"GENERAL";"TAB5",#N/A,TRUE,"GENERAL"}</definedName>
    <definedName name="_v9" localSheetId="4" hidden="1">{"TAB1",#N/A,TRUE,"GENERAL";"TAB2",#N/A,TRUE,"GENERAL";"TAB3",#N/A,TRUE,"GENERAL";"TAB4",#N/A,TRUE,"GENERAL";"TAB5",#N/A,TRUE,"GENERAL"}</definedName>
    <definedName name="_v9" localSheetId="38" hidden="1">{"TAB1",#N/A,TRUE,"GENERAL";"TAB2",#N/A,TRUE,"GENERAL";"TAB3",#N/A,TRUE,"GENERAL";"TAB4",#N/A,TRUE,"GENERAL";"TAB5",#N/A,TRUE,"GENERAL"}</definedName>
    <definedName name="_v9" localSheetId="37" hidden="1">{"TAB1",#N/A,TRUE,"GENERAL";"TAB2",#N/A,TRUE,"GENERAL";"TAB3",#N/A,TRUE,"GENERAL";"TAB4",#N/A,TRUE,"GENERAL";"TAB5",#N/A,TRUE,"GENERAL"}</definedName>
    <definedName name="_v9" localSheetId="23" hidden="1">{"TAB1",#N/A,TRUE,"GENERAL";"TAB2",#N/A,TRUE,"GENERAL";"TAB3",#N/A,TRUE,"GENERAL";"TAB4",#N/A,TRUE,"GENERAL";"TAB5",#N/A,TRUE,"GENERAL"}</definedName>
    <definedName name="_v9" localSheetId="16" hidden="1">{"TAB1",#N/A,TRUE,"GENERAL";"TAB2",#N/A,TRUE,"GENERAL";"TAB3",#N/A,TRUE,"GENERAL";"TAB4",#N/A,TRUE,"GENERAL";"TAB5",#N/A,TRUE,"GENERAL"}</definedName>
    <definedName name="_v9" localSheetId="27" hidden="1">{"TAB1",#N/A,TRUE,"GENERAL";"TAB2",#N/A,TRUE,"GENERAL";"TAB3",#N/A,TRUE,"GENERAL";"TAB4",#N/A,TRUE,"GENERAL";"TAB5",#N/A,TRUE,"GENERAL"}</definedName>
    <definedName name="_v9" localSheetId="18" hidden="1">{"TAB1",#N/A,TRUE,"GENERAL";"TAB2",#N/A,TRUE,"GENERAL";"TAB3",#N/A,TRUE,"GENERAL";"TAB4",#N/A,TRUE,"GENERAL";"TAB5",#N/A,TRUE,"GENERAL"}</definedName>
    <definedName name="_v9" localSheetId="17" hidden="1">{"TAB1",#N/A,TRUE,"GENERAL";"TAB2",#N/A,TRUE,"GENERAL";"TAB3",#N/A,TRUE,"GENERAL";"TAB4",#N/A,TRUE,"GENERAL";"TAB5",#N/A,TRUE,"GENERAL"}</definedName>
    <definedName name="_v9" localSheetId="25" hidden="1">{"TAB1",#N/A,TRUE,"GENERAL";"TAB2",#N/A,TRUE,"GENERAL";"TAB3",#N/A,TRUE,"GENERAL";"TAB4",#N/A,TRUE,"GENERAL";"TAB5",#N/A,TRUE,"GENERAL"}</definedName>
    <definedName name="_v9" localSheetId="49" hidden="1">{"TAB1",#N/A,TRUE,"GENERAL";"TAB2",#N/A,TRUE,"GENERAL";"TAB3",#N/A,TRUE,"GENERAL";"TAB4",#N/A,TRUE,"GENERAL";"TAB5",#N/A,TRUE,"GENERAL"}</definedName>
    <definedName name="_v9" localSheetId="34"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1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31" hidden="1">{"TAB1",#N/A,TRUE,"GENERAL";"TAB2",#N/A,TRUE,"GENERAL";"TAB3",#N/A,TRUE,"GENERAL";"TAB4",#N/A,TRUE,"GENERAL";"TAB5",#N/A,TRUE,"GENERAL"}</definedName>
    <definedName name="_v9" localSheetId="30" hidden="1">{"TAB1",#N/A,TRUE,"GENERAL";"TAB2",#N/A,TRUE,"GENERAL";"TAB3",#N/A,TRUE,"GENERAL";"TAB4",#N/A,TRUE,"GENERAL";"TAB5",#N/A,TRUE,"GENERAL"}</definedName>
    <definedName name="_v9" localSheetId="15" hidden="1">{"TAB1",#N/A,TRUE,"GENERAL";"TAB2",#N/A,TRUE,"GENERAL";"TAB3",#N/A,TRUE,"GENERAL";"TAB4",#N/A,TRUE,"GENERAL";"TAB5",#N/A,TRUE,"GENERAL"}</definedName>
    <definedName name="_v9" hidden="1">{"TAB1",#N/A,TRUE,"GENERAL";"TAB2",#N/A,TRUE,"GENERAL";"TAB3",#N/A,TRUE,"GENERAL";"TAB4",#N/A,TRUE,"GENERAL";"TAB5",#N/A,TRUE,"GENERAL"}</definedName>
    <definedName name="_vfv4" localSheetId="32" hidden="1">{"via1",#N/A,TRUE,"general";"via2",#N/A,TRUE,"general";"via3",#N/A,TRUE,"general"}</definedName>
    <definedName name="_vfv4" localSheetId="3" hidden="1">{"via1",#N/A,TRUE,"general";"via2",#N/A,TRUE,"general";"via3",#N/A,TRUE,"general"}</definedName>
    <definedName name="_vfv4" localSheetId="26" hidden="1">{"via1",#N/A,TRUE,"general";"via2",#N/A,TRUE,"general";"via3",#N/A,TRUE,"general"}</definedName>
    <definedName name="_vfv4" localSheetId="24" hidden="1">{"via1",#N/A,TRUE,"general";"via2",#N/A,TRUE,"general";"via3",#N/A,TRUE,"general"}</definedName>
    <definedName name="_vfv4" localSheetId="10" hidden="1">{"via1",#N/A,TRUE,"general";"via2",#N/A,TRUE,"general";"via3",#N/A,TRUE,"general"}</definedName>
    <definedName name="_vfv4" localSheetId="4" hidden="1">{"via1",#N/A,TRUE,"general";"via2",#N/A,TRUE,"general";"via3",#N/A,TRUE,"general"}</definedName>
    <definedName name="_vfv4" localSheetId="38" hidden="1">{"via1",#N/A,TRUE,"general";"via2",#N/A,TRUE,"general";"via3",#N/A,TRUE,"general"}</definedName>
    <definedName name="_vfv4" localSheetId="37" hidden="1">{"via1",#N/A,TRUE,"general";"via2",#N/A,TRUE,"general";"via3",#N/A,TRUE,"general"}</definedName>
    <definedName name="_vfv4" localSheetId="23" hidden="1">{"via1",#N/A,TRUE,"general";"via2",#N/A,TRUE,"general";"via3",#N/A,TRUE,"general"}</definedName>
    <definedName name="_vfv4" localSheetId="16" hidden="1">{"via1",#N/A,TRUE,"general";"via2",#N/A,TRUE,"general";"via3",#N/A,TRUE,"general"}</definedName>
    <definedName name="_vfv4" localSheetId="27" hidden="1">{"via1",#N/A,TRUE,"general";"via2",#N/A,TRUE,"general";"via3",#N/A,TRUE,"general"}</definedName>
    <definedName name="_vfv4" localSheetId="18" hidden="1">{"via1",#N/A,TRUE,"general";"via2",#N/A,TRUE,"general";"via3",#N/A,TRUE,"general"}</definedName>
    <definedName name="_vfv4" localSheetId="17" hidden="1">{"via1",#N/A,TRUE,"general";"via2",#N/A,TRUE,"general";"via3",#N/A,TRUE,"general"}</definedName>
    <definedName name="_vfv4" localSheetId="25" hidden="1">{"via1",#N/A,TRUE,"general";"via2",#N/A,TRUE,"general";"via3",#N/A,TRUE,"general"}</definedName>
    <definedName name="_vfv4" localSheetId="49" hidden="1">{"via1",#N/A,TRUE,"general";"via2",#N/A,TRUE,"general";"via3",#N/A,TRUE,"general"}</definedName>
    <definedName name="_vfv4" localSheetId="34"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1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31" hidden="1">{"via1",#N/A,TRUE,"general";"via2",#N/A,TRUE,"general";"via3",#N/A,TRUE,"general"}</definedName>
    <definedName name="_vfv4" localSheetId="30" hidden="1">{"via1",#N/A,TRUE,"general";"via2",#N/A,TRUE,"general";"via3",#N/A,TRUE,"general"}</definedName>
    <definedName name="_vfv4" localSheetId="15" hidden="1">{"via1",#N/A,TRUE,"general";"via2",#N/A,TRUE,"general";"via3",#N/A,TRUE,"general"}</definedName>
    <definedName name="_vfv4" hidden="1">{"via1",#N/A,TRUE,"general";"via2",#N/A,TRUE,"general";"via3",#N/A,TRUE,"general"}</definedName>
    <definedName name="_x1" localSheetId="32" hidden="1">{"TAB1",#N/A,TRUE,"GENERAL";"TAB2",#N/A,TRUE,"GENERAL";"TAB3",#N/A,TRUE,"GENERAL";"TAB4",#N/A,TRUE,"GENERAL";"TAB5",#N/A,TRUE,"GENERAL"}</definedName>
    <definedName name="_x1" localSheetId="3" hidden="1">{"TAB1",#N/A,TRUE,"GENERAL";"TAB2",#N/A,TRUE,"GENERAL";"TAB3",#N/A,TRUE,"GENERAL";"TAB4",#N/A,TRUE,"GENERAL";"TAB5",#N/A,TRUE,"GENERAL"}</definedName>
    <definedName name="_x1" localSheetId="26" hidden="1">{"TAB1",#N/A,TRUE,"GENERAL";"TAB2",#N/A,TRUE,"GENERAL";"TAB3",#N/A,TRUE,"GENERAL";"TAB4",#N/A,TRUE,"GENERAL";"TAB5",#N/A,TRUE,"GENERAL"}</definedName>
    <definedName name="_x1" localSheetId="24" hidden="1">{"TAB1",#N/A,TRUE,"GENERAL";"TAB2",#N/A,TRUE,"GENERAL";"TAB3",#N/A,TRUE,"GENERAL";"TAB4",#N/A,TRUE,"GENERAL";"TAB5",#N/A,TRUE,"GENERAL"}</definedName>
    <definedName name="_x1" localSheetId="10" hidden="1">{"TAB1",#N/A,TRUE,"GENERAL";"TAB2",#N/A,TRUE,"GENERAL";"TAB3",#N/A,TRUE,"GENERAL";"TAB4",#N/A,TRUE,"GENERAL";"TAB5",#N/A,TRUE,"GENERAL"}</definedName>
    <definedName name="_x1" localSheetId="4" hidden="1">{"TAB1",#N/A,TRUE,"GENERAL";"TAB2",#N/A,TRUE,"GENERAL";"TAB3",#N/A,TRUE,"GENERAL";"TAB4",#N/A,TRUE,"GENERAL";"TAB5",#N/A,TRUE,"GENERAL"}</definedName>
    <definedName name="_x1" localSheetId="38" hidden="1">{"TAB1",#N/A,TRUE,"GENERAL";"TAB2",#N/A,TRUE,"GENERAL";"TAB3",#N/A,TRUE,"GENERAL";"TAB4",#N/A,TRUE,"GENERAL";"TAB5",#N/A,TRUE,"GENERAL"}</definedName>
    <definedName name="_x1" localSheetId="37" hidden="1">{"TAB1",#N/A,TRUE,"GENERAL";"TAB2",#N/A,TRUE,"GENERAL";"TAB3",#N/A,TRUE,"GENERAL";"TAB4",#N/A,TRUE,"GENERAL";"TAB5",#N/A,TRUE,"GENERAL"}</definedName>
    <definedName name="_x1" localSheetId="23" hidden="1">{"TAB1",#N/A,TRUE,"GENERAL";"TAB2",#N/A,TRUE,"GENERAL";"TAB3",#N/A,TRUE,"GENERAL";"TAB4",#N/A,TRUE,"GENERAL";"TAB5",#N/A,TRUE,"GENERAL"}</definedName>
    <definedName name="_x1" localSheetId="16" hidden="1">{"TAB1",#N/A,TRUE,"GENERAL";"TAB2",#N/A,TRUE,"GENERAL";"TAB3",#N/A,TRUE,"GENERAL";"TAB4",#N/A,TRUE,"GENERAL";"TAB5",#N/A,TRUE,"GENERAL"}</definedName>
    <definedName name="_x1" localSheetId="27" hidden="1">{"TAB1",#N/A,TRUE,"GENERAL";"TAB2",#N/A,TRUE,"GENERAL";"TAB3",#N/A,TRUE,"GENERAL";"TAB4",#N/A,TRUE,"GENERAL";"TAB5",#N/A,TRUE,"GENERAL"}</definedName>
    <definedName name="_x1" localSheetId="18" hidden="1">{"TAB1",#N/A,TRUE,"GENERAL";"TAB2",#N/A,TRUE,"GENERAL";"TAB3",#N/A,TRUE,"GENERAL";"TAB4",#N/A,TRUE,"GENERAL";"TAB5",#N/A,TRUE,"GENERAL"}</definedName>
    <definedName name="_x1" localSheetId="17" hidden="1">{"TAB1",#N/A,TRUE,"GENERAL";"TAB2",#N/A,TRUE,"GENERAL";"TAB3",#N/A,TRUE,"GENERAL";"TAB4",#N/A,TRUE,"GENERAL";"TAB5",#N/A,TRUE,"GENERAL"}</definedName>
    <definedName name="_x1" localSheetId="25" hidden="1">{"TAB1",#N/A,TRUE,"GENERAL";"TAB2",#N/A,TRUE,"GENERAL";"TAB3",#N/A,TRUE,"GENERAL";"TAB4",#N/A,TRUE,"GENERAL";"TAB5",#N/A,TRUE,"GENERAL"}</definedName>
    <definedName name="_x1" localSheetId="49" hidden="1">{"TAB1",#N/A,TRUE,"GENERAL";"TAB2",#N/A,TRUE,"GENERAL";"TAB3",#N/A,TRUE,"GENERAL";"TAB4",#N/A,TRUE,"GENERAL";"TAB5",#N/A,TRUE,"GENERAL"}</definedName>
    <definedName name="_x1" localSheetId="34"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1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31" hidden="1">{"TAB1",#N/A,TRUE,"GENERAL";"TAB2",#N/A,TRUE,"GENERAL";"TAB3",#N/A,TRUE,"GENERAL";"TAB4",#N/A,TRUE,"GENERAL";"TAB5",#N/A,TRUE,"GENERAL"}</definedName>
    <definedName name="_x1" localSheetId="30" hidden="1">{"TAB1",#N/A,TRUE,"GENERAL";"TAB2",#N/A,TRUE,"GENERAL";"TAB3",#N/A,TRUE,"GENERAL";"TAB4",#N/A,TRUE,"GENERAL";"TAB5",#N/A,TRUE,"GENERAL"}</definedName>
    <definedName name="_x1" localSheetId="15" hidden="1">{"TAB1",#N/A,TRUE,"GENERAL";"TAB2",#N/A,TRUE,"GENERAL";"TAB3",#N/A,TRUE,"GENERAL";"TAB4",#N/A,TRUE,"GENERAL";"TAB5",#N/A,TRUE,"GENERAL"}</definedName>
    <definedName name="_x1" hidden="1">{"TAB1",#N/A,TRUE,"GENERAL";"TAB2",#N/A,TRUE,"GENERAL";"TAB3",#N/A,TRUE,"GENERAL";"TAB4",#N/A,TRUE,"GENERAL";"TAB5",#N/A,TRUE,"GENERAL"}</definedName>
    <definedName name="_x2" localSheetId="32" hidden="1">{"via1",#N/A,TRUE,"general";"via2",#N/A,TRUE,"general";"via3",#N/A,TRUE,"general"}</definedName>
    <definedName name="_x2" localSheetId="3" hidden="1">{"via1",#N/A,TRUE,"general";"via2",#N/A,TRUE,"general";"via3",#N/A,TRUE,"general"}</definedName>
    <definedName name="_x2" localSheetId="26" hidden="1">{"via1",#N/A,TRUE,"general";"via2",#N/A,TRUE,"general";"via3",#N/A,TRUE,"general"}</definedName>
    <definedName name="_x2" localSheetId="24" hidden="1">{"via1",#N/A,TRUE,"general";"via2",#N/A,TRUE,"general";"via3",#N/A,TRUE,"general"}</definedName>
    <definedName name="_x2" localSheetId="10" hidden="1">{"via1",#N/A,TRUE,"general";"via2",#N/A,TRUE,"general";"via3",#N/A,TRUE,"general"}</definedName>
    <definedName name="_x2" localSheetId="4" hidden="1">{"via1",#N/A,TRUE,"general";"via2",#N/A,TRUE,"general";"via3",#N/A,TRUE,"general"}</definedName>
    <definedName name="_x2" localSheetId="38" hidden="1">{"via1",#N/A,TRUE,"general";"via2",#N/A,TRUE,"general";"via3",#N/A,TRUE,"general"}</definedName>
    <definedName name="_x2" localSheetId="37" hidden="1">{"via1",#N/A,TRUE,"general";"via2",#N/A,TRUE,"general";"via3",#N/A,TRUE,"general"}</definedName>
    <definedName name="_x2" localSheetId="23" hidden="1">{"via1",#N/A,TRUE,"general";"via2",#N/A,TRUE,"general";"via3",#N/A,TRUE,"general"}</definedName>
    <definedName name="_x2" localSheetId="16" hidden="1">{"via1",#N/A,TRUE,"general";"via2",#N/A,TRUE,"general";"via3",#N/A,TRUE,"general"}</definedName>
    <definedName name="_x2" localSheetId="27" hidden="1">{"via1",#N/A,TRUE,"general";"via2",#N/A,TRUE,"general";"via3",#N/A,TRUE,"general"}</definedName>
    <definedName name="_x2" localSheetId="18" hidden="1">{"via1",#N/A,TRUE,"general";"via2",#N/A,TRUE,"general";"via3",#N/A,TRUE,"general"}</definedName>
    <definedName name="_x2" localSheetId="17" hidden="1">{"via1",#N/A,TRUE,"general";"via2",#N/A,TRUE,"general";"via3",#N/A,TRUE,"general"}</definedName>
    <definedName name="_x2" localSheetId="25" hidden="1">{"via1",#N/A,TRUE,"general";"via2",#N/A,TRUE,"general";"via3",#N/A,TRUE,"general"}</definedName>
    <definedName name="_x2" localSheetId="49" hidden="1">{"via1",#N/A,TRUE,"general";"via2",#N/A,TRUE,"general";"via3",#N/A,TRUE,"general"}</definedName>
    <definedName name="_x2" localSheetId="34"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1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31" hidden="1">{"via1",#N/A,TRUE,"general";"via2",#N/A,TRUE,"general";"via3",#N/A,TRUE,"general"}</definedName>
    <definedName name="_x2" localSheetId="30" hidden="1">{"via1",#N/A,TRUE,"general";"via2",#N/A,TRUE,"general";"via3",#N/A,TRUE,"general"}</definedName>
    <definedName name="_x2" localSheetId="15" hidden="1">{"via1",#N/A,TRUE,"general";"via2",#N/A,TRUE,"general";"via3",#N/A,TRUE,"general"}</definedName>
    <definedName name="_x2" hidden="1">{"via1",#N/A,TRUE,"general";"via2",#N/A,TRUE,"general";"via3",#N/A,TRUE,"general"}</definedName>
    <definedName name="_x3" localSheetId="32" hidden="1">{"via1",#N/A,TRUE,"general";"via2",#N/A,TRUE,"general";"via3",#N/A,TRUE,"general"}</definedName>
    <definedName name="_x3" localSheetId="3" hidden="1">{"via1",#N/A,TRUE,"general";"via2",#N/A,TRUE,"general";"via3",#N/A,TRUE,"general"}</definedName>
    <definedName name="_x3" localSheetId="26" hidden="1">{"via1",#N/A,TRUE,"general";"via2",#N/A,TRUE,"general";"via3",#N/A,TRUE,"general"}</definedName>
    <definedName name="_x3" localSheetId="24" hidden="1">{"via1",#N/A,TRUE,"general";"via2",#N/A,TRUE,"general";"via3",#N/A,TRUE,"general"}</definedName>
    <definedName name="_x3" localSheetId="10" hidden="1">{"via1",#N/A,TRUE,"general";"via2",#N/A,TRUE,"general";"via3",#N/A,TRUE,"general"}</definedName>
    <definedName name="_x3" localSheetId="4" hidden="1">{"via1",#N/A,TRUE,"general";"via2",#N/A,TRUE,"general";"via3",#N/A,TRUE,"general"}</definedName>
    <definedName name="_x3" localSheetId="38" hidden="1">{"via1",#N/A,TRUE,"general";"via2",#N/A,TRUE,"general";"via3",#N/A,TRUE,"general"}</definedName>
    <definedName name="_x3" localSheetId="37" hidden="1">{"via1",#N/A,TRUE,"general";"via2",#N/A,TRUE,"general";"via3",#N/A,TRUE,"general"}</definedName>
    <definedName name="_x3" localSheetId="23" hidden="1">{"via1",#N/A,TRUE,"general";"via2",#N/A,TRUE,"general";"via3",#N/A,TRUE,"general"}</definedName>
    <definedName name="_x3" localSheetId="16" hidden="1">{"via1",#N/A,TRUE,"general";"via2",#N/A,TRUE,"general";"via3",#N/A,TRUE,"general"}</definedName>
    <definedName name="_x3" localSheetId="27" hidden="1">{"via1",#N/A,TRUE,"general";"via2",#N/A,TRUE,"general";"via3",#N/A,TRUE,"general"}</definedName>
    <definedName name="_x3" localSheetId="18" hidden="1">{"via1",#N/A,TRUE,"general";"via2",#N/A,TRUE,"general";"via3",#N/A,TRUE,"general"}</definedName>
    <definedName name="_x3" localSheetId="17" hidden="1">{"via1",#N/A,TRUE,"general";"via2",#N/A,TRUE,"general";"via3",#N/A,TRUE,"general"}</definedName>
    <definedName name="_x3" localSheetId="25" hidden="1">{"via1",#N/A,TRUE,"general";"via2",#N/A,TRUE,"general";"via3",#N/A,TRUE,"general"}</definedName>
    <definedName name="_x3" localSheetId="49" hidden="1">{"via1",#N/A,TRUE,"general";"via2",#N/A,TRUE,"general";"via3",#N/A,TRUE,"general"}</definedName>
    <definedName name="_x3" localSheetId="34"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1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31" hidden="1">{"via1",#N/A,TRUE,"general";"via2",#N/A,TRUE,"general";"via3",#N/A,TRUE,"general"}</definedName>
    <definedName name="_x3" localSheetId="30" hidden="1">{"via1",#N/A,TRUE,"general";"via2",#N/A,TRUE,"general";"via3",#N/A,TRUE,"general"}</definedName>
    <definedName name="_x3" localSheetId="15" hidden="1">{"via1",#N/A,TRUE,"general";"via2",#N/A,TRUE,"general";"via3",#N/A,TRUE,"general"}</definedName>
    <definedName name="_x3" hidden="1">{"via1",#N/A,TRUE,"general";"via2",#N/A,TRUE,"general";"via3",#N/A,TRUE,"general"}</definedName>
    <definedName name="_x4" localSheetId="32" hidden="1">{"via1",#N/A,TRUE,"general";"via2",#N/A,TRUE,"general";"via3",#N/A,TRUE,"general"}</definedName>
    <definedName name="_x4" localSheetId="3" hidden="1">{"via1",#N/A,TRUE,"general";"via2",#N/A,TRUE,"general";"via3",#N/A,TRUE,"general"}</definedName>
    <definedName name="_x4" localSheetId="26" hidden="1">{"via1",#N/A,TRUE,"general";"via2",#N/A,TRUE,"general";"via3",#N/A,TRUE,"general"}</definedName>
    <definedName name="_x4" localSheetId="24" hidden="1">{"via1",#N/A,TRUE,"general";"via2",#N/A,TRUE,"general";"via3",#N/A,TRUE,"general"}</definedName>
    <definedName name="_x4" localSheetId="10" hidden="1">{"via1",#N/A,TRUE,"general";"via2",#N/A,TRUE,"general";"via3",#N/A,TRUE,"general"}</definedName>
    <definedName name="_x4" localSheetId="4" hidden="1">{"via1",#N/A,TRUE,"general";"via2",#N/A,TRUE,"general";"via3",#N/A,TRUE,"general"}</definedName>
    <definedName name="_x4" localSheetId="38" hidden="1">{"via1",#N/A,TRUE,"general";"via2",#N/A,TRUE,"general";"via3",#N/A,TRUE,"general"}</definedName>
    <definedName name="_x4" localSheetId="37" hidden="1">{"via1",#N/A,TRUE,"general";"via2",#N/A,TRUE,"general";"via3",#N/A,TRUE,"general"}</definedName>
    <definedName name="_x4" localSheetId="23" hidden="1">{"via1",#N/A,TRUE,"general";"via2",#N/A,TRUE,"general";"via3",#N/A,TRUE,"general"}</definedName>
    <definedName name="_x4" localSheetId="16" hidden="1">{"via1",#N/A,TRUE,"general";"via2",#N/A,TRUE,"general";"via3",#N/A,TRUE,"general"}</definedName>
    <definedName name="_x4" localSheetId="27" hidden="1">{"via1",#N/A,TRUE,"general";"via2",#N/A,TRUE,"general";"via3",#N/A,TRUE,"general"}</definedName>
    <definedName name="_x4" localSheetId="18" hidden="1">{"via1",#N/A,TRUE,"general";"via2",#N/A,TRUE,"general";"via3",#N/A,TRUE,"general"}</definedName>
    <definedName name="_x4" localSheetId="17" hidden="1">{"via1",#N/A,TRUE,"general";"via2",#N/A,TRUE,"general";"via3",#N/A,TRUE,"general"}</definedName>
    <definedName name="_x4" localSheetId="25" hidden="1">{"via1",#N/A,TRUE,"general";"via2",#N/A,TRUE,"general";"via3",#N/A,TRUE,"general"}</definedName>
    <definedName name="_x4" localSheetId="49" hidden="1">{"via1",#N/A,TRUE,"general";"via2",#N/A,TRUE,"general";"via3",#N/A,TRUE,"general"}</definedName>
    <definedName name="_x4" localSheetId="34"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1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31" hidden="1">{"via1",#N/A,TRUE,"general";"via2",#N/A,TRUE,"general";"via3",#N/A,TRUE,"general"}</definedName>
    <definedName name="_x4" localSheetId="30" hidden="1">{"via1",#N/A,TRUE,"general";"via2",#N/A,TRUE,"general";"via3",#N/A,TRUE,"general"}</definedName>
    <definedName name="_x4" localSheetId="15" hidden="1">{"via1",#N/A,TRUE,"general";"via2",#N/A,TRUE,"general";"via3",#N/A,TRUE,"general"}</definedName>
    <definedName name="_x4" hidden="1">{"via1",#N/A,TRUE,"general";"via2",#N/A,TRUE,"general";"via3",#N/A,TRUE,"general"}</definedName>
    <definedName name="_x5" localSheetId="32" hidden="1">{"TAB1",#N/A,TRUE,"GENERAL";"TAB2",#N/A,TRUE,"GENERAL";"TAB3",#N/A,TRUE,"GENERAL";"TAB4",#N/A,TRUE,"GENERAL";"TAB5",#N/A,TRUE,"GENERAL"}</definedName>
    <definedName name="_x5" localSheetId="3" hidden="1">{"TAB1",#N/A,TRUE,"GENERAL";"TAB2",#N/A,TRUE,"GENERAL";"TAB3",#N/A,TRUE,"GENERAL";"TAB4",#N/A,TRUE,"GENERAL";"TAB5",#N/A,TRUE,"GENERAL"}</definedName>
    <definedName name="_x5" localSheetId="26" hidden="1">{"TAB1",#N/A,TRUE,"GENERAL";"TAB2",#N/A,TRUE,"GENERAL";"TAB3",#N/A,TRUE,"GENERAL";"TAB4",#N/A,TRUE,"GENERAL";"TAB5",#N/A,TRUE,"GENERAL"}</definedName>
    <definedName name="_x5" localSheetId="24" hidden="1">{"TAB1",#N/A,TRUE,"GENERAL";"TAB2",#N/A,TRUE,"GENERAL";"TAB3",#N/A,TRUE,"GENERAL";"TAB4",#N/A,TRUE,"GENERAL";"TAB5",#N/A,TRUE,"GENERAL"}</definedName>
    <definedName name="_x5" localSheetId="10" hidden="1">{"TAB1",#N/A,TRUE,"GENERAL";"TAB2",#N/A,TRUE,"GENERAL";"TAB3",#N/A,TRUE,"GENERAL";"TAB4",#N/A,TRUE,"GENERAL";"TAB5",#N/A,TRUE,"GENERAL"}</definedName>
    <definedName name="_x5" localSheetId="4" hidden="1">{"TAB1",#N/A,TRUE,"GENERAL";"TAB2",#N/A,TRUE,"GENERAL";"TAB3",#N/A,TRUE,"GENERAL";"TAB4",#N/A,TRUE,"GENERAL";"TAB5",#N/A,TRUE,"GENERAL"}</definedName>
    <definedName name="_x5" localSheetId="38" hidden="1">{"TAB1",#N/A,TRUE,"GENERAL";"TAB2",#N/A,TRUE,"GENERAL";"TAB3",#N/A,TRUE,"GENERAL";"TAB4",#N/A,TRUE,"GENERAL";"TAB5",#N/A,TRUE,"GENERAL"}</definedName>
    <definedName name="_x5" localSheetId="37" hidden="1">{"TAB1",#N/A,TRUE,"GENERAL";"TAB2",#N/A,TRUE,"GENERAL";"TAB3",#N/A,TRUE,"GENERAL";"TAB4",#N/A,TRUE,"GENERAL";"TAB5",#N/A,TRUE,"GENERAL"}</definedName>
    <definedName name="_x5" localSheetId="23" hidden="1">{"TAB1",#N/A,TRUE,"GENERAL";"TAB2",#N/A,TRUE,"GENERAL";"TAB3",#N/A,TRUE,"GENERAL";"TAB4",#N/A,TRUE,"GENERAL";"TAB5",#N/A,TRUE,"GENERAL"}</definedName>
    <definedName name="_x5" localSheetId="16" hidden="1">{"TAB1",#N/A,TRUE,"GENERAL";"TAB2",#N/A,TRUE,"GENERAL";"TAB3",#N/A,TRUE,"GENERAL";"TAB4",#N/A,TRUE,"GENERAL";"TAB5",#N/A,TRUE,"GENERAL"}</definedName>
    <definedName name="_x5" localSheetId="27" hidden="1">{"TAB1",#N/A,TRUE,"GENERAL";"TAB2",#N/A,TRUE,"GENERAL";"TAB3",#N/A,TRUE,"GENERAL";"TAB4",#N/A,TRUE,"GENERAL";"TAB5",#N/A,TRUE,"GENERAL"}</definedName>
    <definedName name="_x5" localSheetId="18" hidden="1">{"TAB1",#N/A,TRUE,"GENERAL";"TAB2",#N/A,TRUE,"GENERAL";"TAB3",#N/A,TRUE,"GENERAL";"TAB4",#N/A,TRUE,"GENERAL";"TAB5",#N/A,TRUE,"GENERAL"}</definedName>
    <definedName name="_x5" localSheetId="17" hidden="1">{"TAB1",#N/A,TRUE,"GENERAL";"TAB2",#N/A,TRUE,"GENERAL";"TAB3",#N/A,TRUE,"GENERAL";"TAB4",#N/A,TRUE,"GENERAL";"TAB5",#N/A,TRUE,"GENERAL"}</definedName>
    <definedName name="_x5" localSheetId="25" hidden="1">{"TAB1",#N/A,TRUE,"GENERAL";"TAB2",#N/A,TRUE,"GENERAL";"TAB3",#N/A,TRUE,"GENERAL";"TAB4",#N/A,TRUE,"GENERAL";"TAB5",#N/A,TRUE,"GENERAL"}</definedName>
    <definedName name="_x5" localSheetId="49" hidden="1">{"TAB1",#N/A,TRUE,"GENERAL";"TAB2",#N/A,TRUE,"GENERAL";"TAB3",#N/A,TRUE,"GENERAL";"TAB4",#N/A,TRUE,"GENERAL";"TAB5",#N/A,TRUE,"GENERAL"}</definedName>
    <definedName name="_x5" localSheetId="34"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1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31" hidden="1">{"TAB1",#N/A,TRUE,"GENERAL";"TAB2",#N/A,TRUE,"GENERAL";"TAB3",#N/A,TRUE,"GENERAL";"TAB4",#N/A,TRUE,"GENERAL";"TAB5",#N/A,TRUE,"GENERAL"}</definedName>
    <definedName name="_x5" localSheetId="30" hidden="1">{"TAB1",#N/A,TRUE,"GENERAL";"TAB2",#N/A,TRUE,"GENERAL";"TAB3",#N/A,TRUE,"GENERAL";"TAB4",#N/A,TRUE,"GENERAL";"TAB5",#N/A,TRUE,"GENERAL"}</definedName>
    <definedName name="_x5" localSheetId="15" hidden="1">{"TAB1",#N/A,TRUE,"GENERAL";"TAB2",#N/A,TRUE,"GENERAL";"TAB3",#N/A,TRUE,"GENERAL";"TAB4",#N/A,TRUE,"GENERAL";"TAB5",#N/A,TRUE,"GENERAL"}</definedName>
    <definedName name="_x5" hidden="1">{"TAB1",#N/A,TRUE,"GENERAL";"TAB2",#N/A,TRUE,"GENERAL";"TAB3",#N/A,TRUE,"GENERAL";"TAB4",#N/A,TRUE,"GENERAL";"TAB5",#N/A,TRUE,"GENERAL"}</definedName>
    <definedName name="_x6" localSheetId="32" hidden="1">{"TAB1",#N/A,TRUE,"GENERAL";"TAB2",#N/A,TRUE,"GENERAL";"TAB3",#N/A,TRUE,"GENERAL";"TAB4",#N/A,TRUE,"GENERAL";"TAB5",#N/A,TRUE,"GENERAL"}</definedName>
    <definedName name="_x6" localSheetId="3" hidden="1">{"TAB1",#N/A,TRUE,"GENERAL";"TAB2",#N/A,TRUE,"GENERAL";"TAB3",#N/A,TRUE,"GENERAL";"TAB4",#N/A,TRUE,"GENERAL";"TAB5",#N/A,TRUE,"GENERAL"}</definedName>
    <definedName name="_x6" localSheetId="26" hidden="1">{"TAB1",#N/A,TRUE,"GENERAL";"TAB2",#N/A,TRUE,"GENERAL";"TAB3",#N/A,TRUE,"GENERAL";"TAB4",#N/A,TRUE,"GENERAL";"TAB5",#N/A,TRUE,"GENERAL"}</definedName>
    <definedName name="_x6" localSheetId="24" hidden="1">{"TAB1",#N/A,TRUE,"GENERAL";"TAB2",#N/A,TRUE,"GENERAL";"TAB3",#N/A,TRUE,"GENERAL";"TAB4",#N/A,TRUE,"GENERAL";"TAB5",#N/A,TRUE,"GENERAL"}</definedName>
    <definedName name="_x6" localSheetId="10" hidden="1">{"TAB1",#N/A,TRUE,"GENERAL";"TAB2",#N/A,TRUE,"GENERAL";"TAB3",#N/A,TRUE,"GENERAL";"TAB4",#N/A,TRUE,"GENERAL";"TAB5",#N/A,TRUE,"GENERAL"}</definedName>
    <definedName name="_x6" localSheetId="4" hidden="1">{"TAB1",#N/A,TRUE,"GENERAL";"TAB2",#N/A,TRUE,"GENERAL";"TAB3",#N/A,TRUE,"GENERAL";"TAB4",#N/A,TRUE,"GENERAL";"TAB5",#N/A,TRUE,"GENERAL"}</definedName>
    <definedName name="_x6" localSheetId="38" hidden="1">{"TAB1",#N/A,TRUE,"GENERAL";"TAB2",#N/A,TRUE,"GENERAL";"TAB3",#N/A,TRUE,"GENERAL";"TAB4",#N/A,TRUE,"GENERAL";"TAB5",#N/A,TRUE,"GENERAL"}</definedName>
    <definedName name="_x6" localSheetId="37" hidden="1">{"TAB1",#N/A,TRUE,"GENERAL";"TAB2",#N/A,TRUE,"GENERAL";"TAB3",#N/A,TRUE,"GENERAL";"TAB4",#N/A,TRUE,"GENERAL";"TAB5",#N/A,TRUE,"GENERAL"}</definedName>
    <definedName name="_x6" localSheetId="23" hidden="1">{"TAB1",#N/A,TRUE,"GENERAL";"TAB2",#N/A,TRUE,"GENERAL";"TAB3",#N/A,TRUE,"GENERAL";"TAB4",#N/A,TRUE,"GENERAL";"TAB5",#N/A,TRUE,"GENERAL"}</definedName>
    <definedName name="_x6" localSheetId="16" hidden="1">{"TAB1",#N/A,TRUE,"GENERAL";"TAB2",#N/A,TRUE,"GENERAL";"TAB3",#N/A,TRUE,"GENERAL";"TAB4",#N/A,TRUE,"GENERAL";"TAB5",#N/A,TRUE,"GENERAL"}</definedName>
    <definedName name="_x6" localSheetId="27" hidden="1">{"TAB1",#N/A,TRUE,"GENERAL";"TAB2",#N/A,TRUE,"GENERAL";"TAB3",#N/A,TRUE,"GENERAL";"TAB4",#N/A,TRUE,"GENERAL";"TAB5",#N/A,TRUE,"GENERAL"}</definedName>
    <definedName name="_x6" localSheetId="18" hidden="1">{"TAB1",#N/A,TRUE,"GENERAL";"TAB2",#N/A,TRUE,"GENERAL";"TAB3",#N/A,TRUE,"GENERAL";"TAB4",#N/A,TRUE,"GENERAL";"TAB5",#N/A,TRUE,"GENERAL"}</definedName>
    <definedName name="_x6" localSheetId="17" hidden="1">{"TAB1",#N/A,TRUE,"GENERAL";"TAB2",#N/A,TRUE,"GENERAL";"TAB3",#N/A,TRUE,"GENERAL";"TAB4",#N/A,TRUE,"GENERAL";"TAB5",#N/A,TRUE,"GENERAL"}</definedName>
    <definedName name="_x6" localSheetId="25" hidden="1">{"TAB1",#N/A,TRUE,"GENERAL";"TAB2",#N/A,TRUE,"GENERAL";"TAB3",#N/A,TRUE,"GENERAL";"TAB4",#N/A,TRUE,"GENERAL";"TAB5",#N/A,TRUE,"GENERAL"}</definedName>
    <definedName name="_x6" localSheetId="49" hidden="1">{"TAB1",#N/A,TRUE,"GENERAL";"TAB2",#N/A,TRUE,"GENERAL";"TAB3",#N/A,TRUE,"GENERAL";"TAB4",#N/A,TRUE,"GENERAL";"TAB5",#N/A,TRUE,"GENERAL"}</definedName>
    <definedName name="_x6" localSheetId="34"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1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31" hidden="1">{"TAB1",#N/A,TRUE,"GENERAL";"TAB2",#N/A,TRUE,"GENERAL";"TAB3",#N/A,TRUE,"GENERAL";"TAB4",#N/A,TRUE,"GENERAL";"TAB5",#N/A,TRUE,"GENERAL"}</definedName>
    <definedName name="_x6" localSheetId="30" hidden="1">{"TAB1",#N/A,TRUE,"GENERAL";"TAB2",#N/A,TRUE,"GENERAL";"TAB3",#N/A,TRUE,"GENERAL";"TAB4",#N/A,TRUE,"GENERAL";"TAB5",#N/A,TRUE,"GENERAL"}</definedName>
    <definedName name="_x6" localSheetId="15" hidden="1">{"TAB1",#N/A,TRUE,"GENERAL";"TAB2",#N/A,TRUE,"GENERAL";"TAB3",#N/A,TRUE,"GENERAL";"TAB4",#N/A,TRUE,"GENERAL";"TAB5",#N/A,TRUE,"GENERAL"}</definedName>
    <definedName name="_x6" hidden="1">{"TAB1",#N/A,TRUE,"GENERAL";"TAB2",#N/A,TRUE,"GENERAL";"TAB3",#N/A,TRUE,"GENERAL";"TAB4",#N/A,TRUE,"GENERAL";"TAB5",#N/A,TRUE,"GENERAL"}</definedName>
    <definedName name="_x7" localSheetId="32" hidden="1">{"TAB1",#N/A,TRUE,"GENERAL";"TAB2",#N/A,TRUE,"GENERAL";"TAB3",#N/A,TRUE,"GENERAL";"TAB4",#N/A,TRUE,"GENERAL";"TAB5",#N/A,TRUE,"GENERAL"}</definedName>
    <definedName name="_x7" localSheetId="3" hidden="1">{"TAB1",#N/A,TRUE,"GENERAL";"TAB2",#N/A,TRUE,"GENERAL";"TAB3",#N/A,TRUE,"GENERAL";"TAB4",#N/A,TRUE,"GENERAL";"TAB5",#N/A,TRUE,"GENERAL"}</definedName>
    <definedName name="_x7" localSheetId="26" hidden="1">{"TAB1",#N/A,TRUE,"GENERAL";"TAB2",#N/A,TRUE,"GENERAL";"TAB3",#N/A,TRUE,"GENERAL";"TAB4",#N/A,TRUE,"GENERAL";"TAB5",#N/A,TRUE,"GENERAL"}</definedName>
    <definedName name="_x7" localSheetId="24" hidden="1">{"TAB1",#N/A,TRUE,"GENERAL";"TAB2",#N/A,TRUE,"GENERAL";"TAB3",#N/A,TRUE,"GENERAL";"TAB4",#N/A,TRUE,"GENERAL";"TAB5",#N/A,TRUE,"GENERAL"}</definedName>
    <definedName name="_x7" localSheetId="10" hidden="1">{"TAB1",#N/A,TRUE,"GENERAL";"TAB2",#N/A,TRUE,"GENERAL";"TAB3",#N/A,TRUE,"GENERAL";"TAB4",#N/A,TRUE,"GENERAL";"TAB5",#N/A,TRUE,"GENERAL"}</definedName>
    <definedName name="_x7" localSheetId="4" hidden="1">{"TAB1",#N/A,TRUE,"GENERAL";"TAB2",#N/A,TRUE,"GENERAL";"TAB3",#N/A,TRUE,"GENERAL";"TAB4",#N/A,TRUE,"GENERAL";"TAB5",#N/A,TRUE,"GENERAL"}</definedName>
    <definedName name="_x7" localSheetId="38" hidden="1">{"TAB1",#N/A,TRUE,"GENERAL";"TAB2",#N/A,TRUE,"GENERAL";"TAB3",#N/A,TRUE,"GENERAL";"TAB4",#N/A,TRUE,"GENERAL";"TAB5",#N/A,TRUE,"GENERAL"}</definedName>
    <definedName name="_x7" localSheetId="37" hidden="1">{"TAB1",#N/A,TRUE,"GENERAL";"TAB2",#N/A,TRUE,"GENERAL";"TAB3",#N/A,TRUE,"GENERAL";"TAB4",#N/A,TRUE,"GENERAL";"TAB5",#N/A,TRUE,"GENERAL"}</definedName>
    <definedName name="_x7" localSheetId="23" hidden="1">{"TAB1",#N/A,TRUE,"GENERAL";"TAB2",#N/A,TRUE,"GENERAL";"TAB3",#N/A,TRUE,"GENERAL";"TAB4",#N/A,TRUE,"GENERAL";"TAB5",#N/A,TRUE,"GENERAL"}</definedName>
    <definedName name="_x7" localSheetId="16" hidden="1">{"TAB1",#N/A,TRUE,"GENERAL";"TAB2",#N/A,TRUE,"GENERAL";"TAB3",#N/A,TRUE,"GENERAL";"TAB4",#N/A,TRUE,"GENERAL";"TAB5",#N/A,TRUE,"GENERAL"}</definedName>
    <definedName name="_x7" localSheetId="27" hidden="1">{"TAB1",#N/A,TRUE,"GENERAL";"TAB2",#N/A,TRUE,"GENERAL";"TAB3",#N/A,TRUE,"GENERAL";"TAB4",#N/A,TRUE,"GENERAL";"TAB5",#N/A,TRUE,"GENERAL"}</definedName>
    <definedName name="_x7" localSheetId="18" hidden="1">{"TAB1",#N/A,TRUE,"GENERAL";"TAB2",#N/A,TRUE,"GENERAL";"TAB3",#N/A,TRUE,"GENERAL";"TAB4",#N/A,TRUE,"GENERAL";"TAB5",#N/A,TRUE,"GENERAL"}</definedName>
    <definedName name="_x7" localSheetId="17" hidden="1">{"TAB1",#N/A,TRUE,"GENERAL";"TAB2",#N/A,TRUE,"GENERAL";"TAB3",#N/A,TRUE,"GENERAL";"TAB4",#N/A,TRUE,"GENERAL";"TAB5",#N/A,TRUE,"GENERAL"}</definedName>
    <definedName name="_x7" localSheetId="25" hidden="1">{"TAB1",#N/A,TRUE,"GENERAL";"TAB2",#N/A,TRUE,"GENERAL";"TAB3",#N/A,TRUE,"GENERAL";"TAB4",#N/A,TRUE,"GENERAL";"TAB5",#N/A,TRUE,"GENERAL"}</definedName>
    <definedName name="_x7" localSheetId="49" hidden="1">{"TAB1",#N/A,TRUE,"GENERAL";"TAB2",#N/A,TRUE,"GENERAL";"TAB3",#N/A,TRUE,"GENERAL";"TAB4",#N/A,TRUE,"GENERAL";"TAB5",#N/A,TRUE,"GENERAL"}</definedName>
    <definedName name="_x7" localSheetId="34"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1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31" hidden="1">{"TAB1",#N/A,TRUE,"GENERAL";"TAB2",#N/A,TRUE,"GENERAL";"TAB3",#N/A,TRUE,"GENERAL";"TAB4",#N/A,TRUE,"GENERAL";"TAB5",#N/A,TRUE,"GENERAL"}</definedName>
    <definedName name="_x7" localSheetId="30" hidden="1">{"TAB1",#N/A,TRUE,"GENERAL";"TAB2",#N/A,TRUE,"GENERAL";"TAB3",#N/A,TRUE,"GENERAL";"TAB4",#N/A,TRUE,"GENERAL";"TAB5",#N/A,TRUE,"GENERAL"}</definedName>
    <definedName name="_x7" localSheetId="15" hidden="1">{"TAB1",#N/A,TRUE,"GENERAL";"TAB2",#N/A,TRUE,"GENERAL";"TAB3",#N/A,TRUE,"GENERAL";"TAB4",#N/A,TRUE,"GENERAL";"TAB5",#N/A,TRUE,"GENERAL"}</definedName>
    <definedName name="_x7" hidden="1">{"TAB1",#N/A,TRUE,"GENERAL";"TAB2",#N/A,TRUE,"GENERAL";"TAB3",#N/A,TRUE,"GENERAL";"TAB4",#N/A,TRUE,"GENERAL";"TAB5",#N/A,TRUE,"GENERAL"}</definedName>
    <definedName name="_x8" localSheetId="32" hidden="1">{"via1",#N/A,TRUE,"general";"via2",#N/A,TRUE,"general";"via3",#N/A,TRUE,"general"}</definedName>
    <definedName name="_x8" localSheetId="3" hidden="1">{"via1",#N/A,TRUE,"general";"via2",#N/A,TRUE,"general";"via3",#N/A,TRUE,"general"}</definedName>
    <definedName name="_x8" localSheetId="26" hidden="1">{"via1",#N/A,TRUE,"general";"via2",#N/A,TRUE,"general";"via3",#N/A,TRUE,"general"}</definedName>
    <definedName name="_x8" localSheetId="24" hidden="1">{"via1",#N/A,TRUE,"general";"via2",#N/A,TRUE,"general";"via3",#N/A,TRUE,"general"}</definedName>
    <definedName name="_x8" localSheetId="10" hidden="1">{"via1",#N/A,TRUE,"general";"via2",#N/A,TRUE,"general";"via3",#N/A,TRUE,"general"}</definedName>
    <definedName name="_x8" localSheetId="4" hidden="1">{"via1",#N/A,TRUE,"general";"via2",#N/A,TRUE,"general";"via3",#N/A,TRUE,"general"}</definedName>
    <definedName name="_x8" localSheetId="38" hidden="1">{"via1",#N/A,TRUE,"general";"via2",#N/A,TRUE,"general";"via3",#N/A,TRUE,"general"}</definedName>
    <definedName name="_x8" localSheetId="37" hidden="1">{"via1",#N/A,TRUE,"general";"via2",#N/A,TRUE,"general";"via3",#N/A,TRUE,"general"}</definedName>
    <definedName name="_x8" localSheetId="23" hidden="1">{"via1",#N/A,TRUE,"general";"via2",#N/A,TRUE,"general";"via3",#N/A,TRUE,"general"}</definedName>
    <definedName name="_x8" localSheetId="16" hidden="1">{"via1",#N/A,TRUE,"general";"via2",#N/A,TRUE,"general";"via3",#N/A,TRUE,"general"}</definedName>
    <definedName name="_x8" localSheetId="27" hidden="1">{"via1",#N/A,TRUE,"general";"via2",#N/A,TRUE,"general";"via3",#N/A,TRUE,"general"}</definedName>
    <definedName name="_x8" localSheetId="18" hidden="1">{"via1",#N/A,TRUE,"general";"via2",#N/A,TRUE,"general";"via3",#N/A,TRUE,"general"}</definedName>
    <definedName name="_x8" localSheetId="17" hidden="1">{"via1",#N/A,TRUE,"general";"via2",#N/A,TRUE,"general";"via3",#N/A,TRUE,"general"}</definedName>
    <definedName name="_x8" localSheetId="25" hidden="1">{"via1",#N/A,TRUE,"general";"via2",#N/A,TRUE,"general";"via3",#N/A,TRUE,"general"}</definedName>
    <definedName name="_x8" localSheetId="49" hidden="1">{"via1",#N/A,TRUE,"general";"via2",#N/A,TRUE,"general";"via3",#N/A,TRUE,"general"}</definedName>
    <definedName name="_x8" localSheetId="34"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1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31" hidden="1">{"via1",#N/A,TRUE,"general";"via2",#N/A,TRUE,"general";"via3",#N/A,TRUE,"general"}</definedName>
    <definedName name="_x8" localSheetId="30" hidden="1">{"via1",#N/A,TRUE,"general";"via2",#N/A,TRUE,"general";"via3",#N/A,TRUE,"general"}</definedName>
    <definedName name="_x8" localSheetId="15" hidden="1">{"via1",#N/A,TRUE,"general";"via2",#N/A,TRUE,"general";"via3",#N/A,TRUE,"general"}</definedName>
    <definedName name="_x8" hidden="1">{"via1",#N/A,TRUE,"general";"via2",#N/A,TRUE,"general";"via3",#N/A,TRUE,"general"}</definedName>
    <definedName name="_x9" localSheetId="32" hidden="1">{"TAB1",#N/A,TRUE,"GENERAL";"TAB2",#N/A,TRUE,"GENERAL";"TAB3",#N/A,TRUE,"GENERAL";"TAB4",#N/A,TRUE,"GENERAL";"TAB5",#N/A,TRUE,"GENERAL"}</definedName>
    <definedName name="_x9" localSheetId="3" hidden="1">{"TAB1",#N/A,TRUE,"GENERAL";"TAB2",#N/A,TRUE,"GENERAL";"TAB3",#N/A,TRUE,"GENERAL";"TAB4",#N/A,TRUE,"GENERAL";"TAB5",#N/A,TRUE,"GENERAL"}</definedName>
    <definedName name="_x9" localSheetId="26" hidden="1">{"TAB1",#N/A,TRUE,"GENERAL";"TAB2",#N/A,TRUE,"GENERAL";"TAB3",#N/A,TRUE,"GENERAL";"TAB4",#N/A,TRUE,"GENERAL";"TAB5",#N/A,TRUE,"GENERAL"}</definedName>
    <definedName name="_x9" localSheetId="24" hidden="1">{"TAB1",#N/A,TRUE,"GENERAL";"TAB2",#N/A,TRUE,"GENERAL";"TAB3",#N/A,TRUE,"GENERAL";"TAB4",#N/A,TRUE,"GENERAL";"TAB5",#N/A,TRUE,"GENERAL"}</definedName>
    <definedName name="_x9" localSheetId="10" hidden="1">{"TAB1",#N/A,TRUE,"GENERAL";"TAB2",#N/A,TRUE,"GENERAL";"TAB3",#N/A,TRUE,"GENERAL";"TAB4",#N/A,TRUE,"GENERAL";"TAB5",#N/A,TRUE,"GENERAL"}</definedName>
    <definedName name="_x9" localSheetId="4" hidden="1">{"TAB1",#N/A,TRUE,"GENERAL";"TAB2",#N/A,TRUE,"GENERAL";"TAB3",#N/A,TRUE,"GENERAL";"TAB4",#N/A,TRUE,"GENERAL";"TAB5",#N/A,TRUE,"GENERAL"}</definedName>
    <definedName name="_x9" localSheetId="38" hidden="1">{"TAB1",#N/A,TRUE,"GENERAL";"TAB2",#N/A,TRUE,"GENERAL";"TAB3",#N/A,TRUE,"GENERAL";"TAB4",#N/A,TRUE,"GENERAL";"TAB5",#N/A,TRUE,"GENERAL"}</definedName>
    <definedName name="_x9" localSheetId="37" hidden="1">{"TAB1",#N/A,TRUE,"GENERAL";"TAB2",#N/A,TRUE,"GENERAL";"TAB3",#N/A,TRUE,"GENERAL";"TAB4",#N/A,TRUE,"GENERAL";"TAB5",#N/A,TRUE,"GENERAL"}</definedName>
    <definedName name="_x9" localSheetId="23" hidden="1">{"TAB1",#N/A,TRUE,"GENERAL";"TAB2",#N/A,TRUE,"GENERAL";"TAB3",#N/A,TRUE,"GENERAL";"TAB4",#N/A,TRUE,"GENERAL";"TAB5",#N/A,TRUE,"GENERAL"}</definedName>
    <definedName name="_x9" localSheetId="16" hidden="1">{"TAB1",#N/A,TRUE,"GENERAL";"TAB2",#N/A,TRUE,"GENERAL";"TAB3",#N/A,TRUE,"GENERAL";"TAB4",#N/A,TRUE,"GENERAL";"TAB5",#N/A,TRUE,"GENERAL"}</definedName>
    <definedName name="_x9" localSheetId="27" hidden="1">{"TAB1",#N/A,TRUE,"GENERAL";"TAB2",#N/A,TRUE,"GENERAL";"TAB3",#N/A,TRUE,"GENERAL";"TAB4",#N/A,TRUE,"GENERAL";"TAB5",#N/A,TRUE,"GENERAL"}</definedName>
    <definedName name="_x9" localSheetId="18" hidden="1">{"TAB1",#N/A,TRUE,"GENERAL";"TAB2",#N/A,TRUE,"GENERAL";"TAB3",#N/A,TRUE,"GENERAL";"TAB4",#N/A,TRUE,"GENERAL";"TAB5",#N/A,TRUE,"GENERAL"}</definedName>
    <definedName name="_x9" localSheetId="17" hidden="1">{"TAB1",#N/A,TRUE,"GENERAL";"TAB2",#N/A,TRUE,"GENERAL";"TAB3",#N/A,TRUE,"GENERAL";"TAB4",#N/A,TRUE,"GENERAL";"TAB5",#N/A,TRUE,"GENERAL"}</definedName>
    <definedName name="_x9" localSheetId="25" hidden="1">{"TAB1",#N/A,TRUE,"GENERAL";"TAB2",#N/A,TRUE,"GENERAL";"TAB3",#N/A,TRUE,"GENERAL";"TAB4",#N/A,TRUE,"GENERAL";"TAB5",#N/A,TRUE,"GENERAL"}</definedName>
    <definedName name="_x9" localSheetId="49" hidden="1">{"TAB1",#N/A,TRUE,"GENERAL";"TAB2",#N/A,TRUE,"GENERAL";"TAB3",#N/A,TRUE,"GENERAL";"TAB4",#N/A,TRUE,"GENERAL";"TAB5",#N/A,TRUE,"GENERAL"}</definedName>
    <definedName name="_x9" localSheetId="34"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1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31" hidden="1">{"TAB1",#N/A,TRUE,"GENERAL";"TAB2",#N/A,TRUE,"GENERAL";"TAB3",#N/A,TRUE,"GENERAL";"TAB4",#N/A,TRUE,"GENERAL";"TAB5",#N/A,TRUE,"GENERAL"}</definedName>
    <definedName name="_x9" localSheetId="30" hidden="1">{"TAB1",#N/A,TRUE,"GENERAL";"TAB2",#N/A,TRUE,"GENERAL";"TAB3",#N/A,TRUE,"GENERAL";"TAB4",#N/A,TRUE,"GENERAL";"TAB5",#N/A,TRUE,"GENERAL"}</definedName>
    <definedName name="_x9" localSheetId="15" hidden="1">{"TAB1",#N/A,TRUE,"GENERAL";"TAB2",#N/A,TRUE,"GENERAL";"TAB3",#N/A,TRUE,"GENERAL";"TAB4",#N/A,TRUE,"GENERAL";"TAB5",#N/A,TRUE,"GENERAL"}</definedName>
    <definedName name="_x9" hidden="1">{"TAB1",#N/A,TRUE,"GENERAL";"TAB2",#N/A,TRUE,"GENERAL";"TAB3",#N/A,TRUE,"GENERAL";"TAB4",#N/A,TRUE,"GENERAL";"TAB5",#N/A,TRUE,"GENERAL"}</definedName>
    <definedName name="_y2" localSheetId="32" hidden="1">{"TAB1",#N/A,TRUE,"GENERAL";"TAB2",#N/A,TRUE,"GENERAL";"TAB3",#N/A,TRUE,"GENERAL";"TAB4",#N/A,TRUE,"GENERAL";"TAB5",#N/A,TRUE,"GENERAL"}</definedName>
    <definedName name="_y2" localSheetId="3" hidden="1">{"TAB1",#N/A,TRUE,"GENERAL";"TAB2",#N/A,TRUE,"GENERAL";"TAB3",#N/A,TRUE,"GENERAL";"TAB4",#N/A,TRUE,"GENERAL";"TAB5",#N/A,TRUE,"GENERAL"}</definedName>
    <definedName name="_y2" localSheetId="26" hidden="1">{"TAB1",#N/A,TRUE,"GENERAL";"TAB2",#N/A,TRUE,"GENERAL";"TAB3",#N/A,TRUE,"GENERAL";"TAB4",#N/A,TRUE,"GENERAL";"TAB5",#N/A,TRUE,"GENERAL"}</definedName>
    <definedName name="_y2" localSheetId="24" hidden="1">{"TAB1",#N/A,TRUE,"GENERAL";"TAB2",#N/A,TRUE,"GENERAL";"TAB3",#N/A,TRUE,"GENERAL";"TAB4",#N/A,TRUE,"GENERAL";"TAB5",#N/A,TRUE,"GENERAL"}</definedName>
    <definedName name="_y2" localSheetId="10" hidden="1">{"TAB1",#N/A,TRUE,"GENERAL";"TAB2",#N/A,TRUE,"GENERAL";"TAB3",#N/A,TRUE,"GENERAL";"TAB4",#N/A,TRUE,"GENERAL";"TAB5",#N/A,TRUE,"GENERAL"}</definedName>
    <definedName name="_y2" localSheetId="4" hidden="1">{"TAB1",#N/A,TRUE,"GENERAL";"TAB2",#N/A,TRUE,"GENERAL";"TAB3",#N/A,TRUE,"GENERAL";"TAB4",#N/A,TRUE,"GENERAL";"TAB5",#N/A,TRUE,"GENERAL"}</definedName>
    <definedName name="_y2" localSheetId="38" hidden="1">{"TAB1",#N/A,TRUE,"GENERAL";"TAB2",#N/A,TRUE,"GENERAL";"TAB3",#N/A,TRUE,"GENERAL";"TAB4",#N/A,TRUE,"GENERAL";"TAB5",#N/A,TRUE,"GENERAL"}</definedName>
    <definedName name="_y2" localSheetId="37" hidden="1">{"TAB1",#N/A,TRUE,"GENERAL";"TAB2",#N/A,TRUE,"GENERAL";"TAB3",#N/A,TRUE,"GENERAL";"TAB4",#N/A,TRUE,"GENERAL";"TAB5",#N/A,TRUE,"GENERAL"}</definedName>
    <definedName name="_y2" localSheetId="23" hidden="1">{"TAB1",#N/A,TRUE,"GENERAL";"TAB2",#N/A,TRUE,"GENERAL";"TAB3",#N/A,TRUE,"GENERAL";"TAB4",#N/A,TRUE,"GENERAL";"TAB5",#N/A,TRUE,"GENERAL"}</definedName>
    <definedName name="_y2" localSheetId="16" hidden="1">{"TAB1",#N/A,TRUE,"GENERAL";"TAB2",#N/A,TRUE,"GENERAL";"TAB3",#N/A,TRUE,"GENERAL";"TAB4",#N/A,TRUE,"GENERAL";"TAB5",#N/A,TRUE,"GENERAL"}</definedName>
    <definedName name="_y2" localSheetId="27" hidden="1">{"TAB1",#N/A,TRUE,"GENERAL";"TAB2",#N/A,TRUE,"GENERAL";"TAB3",#N/A,TRUE,"GENERAL";"TAB4",#N/A,TRUE,"GENERAL";"TAB5",#N/A,TRUE,"GENERAL"}</definedName>
    <definedName name="_y2" localSheetId="18" hidden="1">{"TAB1",#N/A,TRUE,"GENERAL";"TAB2",#N/A,TRUE,"GENERAL";"TAB3",#N/A,TRUE,"GENERAL";"TAB4",#N/A,TRUE,"GENERAL";"TAB5",#N/A,TRUE,"GENERAL"}</definedName>
    <definedName name="_y2" localSheetId="17" hidden="1">{"TAB1",#N/A,TRUE,"GENERAL";"TAB2",#N/A,TRUE,"GENERAL";"TAB3",#N/A,TRUE,"GENERAL";"TAB4",#N/A,TRUE,"GENERAL";"TAB5",#N/A,TRUE,"GENERAL"}</definedName>
    <definedName name="_y2" localSheetId="25" hidden="1">{"TAB1",#N/A,TRUE,"GENERAL";"TAB2",#N/A,TRUE,"GENERAL";"TAB3",#N/A,TRUE,"GENERAL";"TAB4",#N/A,TRUE,"GENERAL";"TAB5",#N/A,TRUE,"GENERAL"}</definedName>
    <definedName name="_y2" localSheetId="49" hidden="1">{"TAB1",#N/A,TRUE,"GENERAL";"TAB2",#N/A,TRUE,"GENERAL";"TAB3",#N/A,TRUE,"GENERAL";"TAB4",#N/A,TRUE,"GENERAL";"TAB5",#N/A,TRUE,"GENERAL"}</definedName>
    <definedName name="_y2" localSheetId="34"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1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31" hidden="1">{"TAB1",#N/A,TRUE,"GENERAL";"TAB2",#N/A,TRUE,"GENERAL";"TAB3",#N/A,TRUE,"GENERAL";"TAB4",#N/A,TRUE,"GENERAL";"TAB5",#N/A,TRUE,"GENERAL"}</definedName>
    <definedName name="_y2" localSheetId="30" hidden="1">{"TAB1",#N/A,TRUE,"GENERAL";"TAB2",#N/A,TRUE,"GENERAL";"TAB3",#N/A,TRUE,"GENERAL";"TAB4",#N/A,TRUE,"GENERAL";"TAB5",#N/A,TRUE,"GENERAL"}</definedName>
    <definedName name="_y2" localSheetId="15" hidden="1">{"TAB1",#N/A,TRUE,"GENERAL";"TAB2",#N/A,TRUE,"GENERAL";"TAB3",#N/A,TRUE,"GENERAL";"TAB4",#N/A,TRUE,"GENERAL";"TAB5",#N/A,TRUE,"GENERAL"}</definedName>
    <definedName name="_y2" hidden="1">{"TAB1",#N/A,TRUE,"GENERAL";"TAB2",#N/A,TRUE,"GENERAL";"TAB3",#N/A,TRUE,"GENERAL";"TAB4",#N/A,TRUE,"GENERAL";"TAB5",#N/A,TRUE,"GENERAL"}</definedName>
    <definedName name="_y3" localSheetId="32" hidden="1">{"via1",#N/A,TRUE,"general";"via2",#N/A,TRUE,"general";"via3",#N/A,TRUE,"general"}</definedName>
    <definedName name="_y3" localSheetId="3" hidden="1">{"via1",#N/A,TRUE,"general";"via2",#N/A,TRUE,"general";"via3",#N/A,TRUE,"general"}</definedName>
    <definedName name="_y3" localSheetId="26" hidden="1">{"via1",#N/A,TRUE,"general";"via2",#N/A,TRUE,"general";"via3",#N/A,TRUE,"general"}</definedName>
    <definedName name="_y3" localSheetId="24" hidden="1">{"via1",#N/A,TRUE,"general";"via2",#N/A,TRUE,"general";"via3",#N/A,TRUE,"general"}</definedName>
    <definedName name="_y3" localSheetId="10" hidden="1">{"via1",#N/A,TRUE,"general";"via2",#N/A,TRUE,"general";"via3",#N/A,TRUE,"general"}</definedName>
    <definedName name="_y3" localSheetId="4" hidden="1">{"via1",#N/A,TRUE,"general";"via2",#N/A,TRUE,"general";"via3",#N/A,TRUE,"general"}</definedName>
    <definedName name="_y3" localSheetId="38" hidden="1">{"via1",#N/A,TRUE,"general";"via2",#N/A,TRUE,"general";"via3",#N/A,TRUE,"general"}</definedName>
    <definedName name="_y3" localSheetId="37" hidden="1">{"via1",#N/A,TRUE,"general";"via2",#N/A,TRUE,"general";"via3",#N/A,TRUE,"general"}</definedName>
    <definedName name="_y3" localSheetId="23" hidden="1">{"via1",#N/A,TRUE,"general";"via2",#N/A,TRUE,"general";"via3",#N/A,TRUE,"general"}</definedName>
    <definedName name="_y3" localSheetId="16" hidden="1">{"via1",#N/A,TRUE,"general";"via2",#N/A,TRUE,"general";"via3",#N/A,TRUE,"general"}</definedName>
    <definedName name="_y3" localSheetId="27" hidden="1">{"via1",#N/A,TRUE,"general";"via2",#N/A,TRUE,"general";"via3",#N/A,TRUE,"general"}</definedName>
    <definedName name="_y3" localSheetId="18" hidden="1">{"via1",#N/A,TRUE,"general";"via2",#N/A,TRUE,"general";"via3",#N/A,TRUE,"general"}</definedName>
    <definedName name="_y3" localSheetId="17" hidden="1">{"via1",#N/A,TRUE,"general";"via2",#N/A,TRUE,"general";"via3",#N/A,TRUE,"general"}</definedName>
    <definedName name="_y3" localSheetId="25" hidden="1">{"via1",#N/A,TRUE,"general";"via2",#N/A,TRUE,"general";"via3",#N/A,TRUE,"general"}</definedName>
    <definedName name="_y3" localSheetId="49" hidden="1">{"via1",#N/A,TRUE,"general";"via2",#N/A,TRUE,"general";"via3",#N/A,TRUE,"general"}</definedName>
    <definedName name="_y3" localSheetId="34"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1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31" hidden="1">{"via1",#N/A,TRUE,"general";"via2",#N/A,TRUE,"general";"via3",#N/A,TRUE,"general"}</definedName>
    <definedName name="_y3" localSheetId="30" hidden="1">{"via1",#N/A,TRUE,"general";"via2",#N/A,TRUE,"general";"via3",#N/A,TRUE,"general"}</definedName>
    <definedName name="_y3" localSheetId="15" hidden="1">{"via1",#N/A,TRUE,"general";"via2",#N/A,TRUE,"general";"via3",#N/A,TRUE,"general"}</definedName>
    <definedName name="_y3" hidden="1">{"via1",#N/A,TRUE,"general";"via2",#N/A,TRUE,"general";"via3",#N/A,TRUE,"general"}</definedName>
    <definedName name="_y4" localSheetId="32" hidden="1">{"via1",#N/A,TRUE,"general";"via2",#N/A,TRUE,"general";"via3",#N/A,TRUE,"general"}</definedName>
    <definedName name="_y4" localSheetId="3" hidden="1">{"via1",#N/A,TRUE,"general";"via2",#N/A,TRUE,"general";"via3",#N/A,TRUE,"general"}</definedName>
    <definedName name="_y4" localSheetId="26" hidden="1">{"via1",#N/A,TRUE,"general";"via2",#N/A,TRUE,"general";"via3",#N/A,TRUE,"general"}</definedName>
    <definedName name="_y4" localSheetId="24" hidden="1">{"via1",#N/A,TRUE,"general";"via2",#N/A,TRUE,"general";"via3",#N/A,TRUE,"general"}</definedName>
    <definedName name="_y4" localSheetId="10" hidden="1">{"via1",#N/A,TRUE,"general";"via2",#N/A,TRUE,"general";"via3",#N/A,TRUE,"general"}</definedName>
    <definedName name="_y4" localSheetId="4" hidden="1">{"via1",#N/A,TRUE,"general";"via2",#N/A,TRUE,"general";"via3",#N/A,TRUE,"general"}</definedName>
    <definedName name="_y4" localSheetId="38" hidden="1">{"via1",#N/A,TRUE,"general";"via2",#N/A,TRUE,"general";"via3",#N/A,TRUE,"general"}</definedName>
    <definedName name="_y4" localSheetId="37" hidden="1">{"via1",#N/A,TRUE,"general";"via2",#N/A,TRUE,"general";"via3",#N/A,TRUE,"general"}</definedName>
    <definedName name="_y4" localSheetId="23" hidden="1">{"via1",#N/A,TRUE,"general";"via2",#N/A,TRUE,"general";"via3",#N/A,TRUE,"general"}</definedName>
    <definedName name="_y4" localSheetId="16" hidden="1">{"via1",#N/A,TRUE,"general";"via2",#N/A,TRUE,"general";"via3",#N/A,TRUE,"general"}</definedName>
    <definedName name="_y4" localSheetId="27" hidden="1">{"via1",#N/A,TRUE,"general";"via2",#N/A,TRUE,"general";"via3",#N/A,TRUE,"general"}</definedName>
    <definedName name="_y4" localSheetId="18" hidden="1">{"via1",#N/A,TRUE,"general";"via2",#N/A,TRUE,"general";"via3",#N/A,TRUE,"general"}</definedName>
    <definedName name="_y4" localSheetId="17" hidden="1">{"via1",#N/A,TRUE,"general";"via2",#N/A,TRUE,"general";"via3",#N/A,TRUE,"general"}</definedName>
    <definedName name="_y4" localSheetId="25" hidden="1">{"via1",#N/A,TRUE,"general";"via2",#N/A,TRUE,"general";"via3",#N/A,TRUE,"general"}</definedName>
    <definedName name="_y4" localSheetId="49" hidden="1">{"via1",#N/A,TRUE,"general";"via2",#N/A,TRUE,"general";"via3",#N/A,TRUE,"general"}</definedName>
    <definedName name="_y4" localSheetId="34"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1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31" hidden="1">{"via1",#N/A,TRUE,"general";"via2",#N/A,TRUE,"general";"via3",#N/A,TRUE,"general"}</definedName>
    <definedName name="_y4" localSheetId="30" hidden="1">{"via1",#N/A,TRUE,"general";"via2",#N/A,TRUE,"general";"via3",#N/A,TRUE,"general"}</definedName>
    <definedName name="_y4" localSheetId="15" hidden="1">{"via1",#N/A,TRUE,"general";"via2",#N/A,TRUE,"general";"via3",#N/A,TRUE,"general"}</definedName>
    <definedName name="_y4" hidden="1">{"via1",#N/A,TRUE,"general";"via2",#N/A,TRUE,"general";"via3",#N/A,TRUE,"general"}</definedName>
    <definedName name="_y5" localSheetId="32" hidden="1">{"TAB1",#N/A,TRUE,"GENERAL";"TAB2",#N/A,TRUE,"GENERAL";"TAB3",#N/A,TRUE,"GENERAL";"TAB4",#N/A,TRUE,"GENERAL";"TAB5",#N/A,TRUE,"GENERAL"}</definedName>
    <definedName name="_y5" localSheetId="3" hidden="1">{"TAB1",#N/A,TRUE,"GENERAL";"TAB2",#N/A,TRUE,"GENERAL";"TAB3",#N/A,TRUE,"GENERAL";"TAB4",#N/A,TRUE,"GENERAL";"TAB5",#N/A,TRUE,"GENERAL"}</definedName>
    <definedName name="_y5" localSheetId="26" hidden="1">{"TAB1",#N/A,TRUE,"GENERAL";"TAB2",#N/A,TRUE,"GENERAL";"TAB3",#N/A,TRUE,"GENERAL";"TAB4",#N/A,TRUE,"GENERAL";"TAB5",#N/A,TRUE,"GENERAL"}</definedName>
    <definedName name="_y5" localSheetId="24" hidden="1">{"TAB1",#N/A,TRUE,"GENERAL";"TAB2",#N/A,TRUE,"GENERAL";"TAB3",#N/A,TRUE,"GENERAL";"TAB4",#N/A,TRUE,"GENERAL";"TAB5",#N/A,TRUE,"GENERAL"}</definedName>
    <definedName name="_y5" localSheetId="10" hidden="1">{"TAB1",#N/A,TRUE,"GENERAL";"TAB2",#N/A,TRUE,"GENERAL";"TAB3",#N/A,TRUE,"GENERAL";"TAB4",#N/A,TRUE,"GENERAL";"TAB5",#N/A,TRUE,"GENERAL"}</definedName>
    <definedName name="_y5" localSheetId="4" hidden="1">{"TAB1",#N/A,TRUE,"GENERAL";"TAB2",#N/A,TRUE,"GENERAL";"TAB3",#N/A,TRUE,"GENERAL";"TAB4",#N/A,TRUE,"GENERAL";"TAB5",#N/A,TRUE,"GENERAL"}</definedName>
    <definedName name="_y5" localSheetId="38" hidden="1">{"TAB1",#N/A,TRUE,"GENERAL";"TAB2",#N/A,TRUE,"GENERAL";"TAB3",#N/A,TRUE,"GENERAL";"TAB4",#N/A,TRUE,"GENERAL";"TAB5",#N/A,TRUE,"GENERAL"}</definedName>
    <definedName name="_y5" localSheetId="37" hidden="1">{"TAB1",#N/A,TRUE,"GENERAL";"TAB2",#N/A,TRUE,"GENERAL";"TAB3",#N/A,TRUE,"GENERAL";"TAB4",#N/A,TRUE,"GENERAL";"TAB5",#N/A,TRUE,"GENERAL"}</definedName>
    <definedName name="_y5" localSheetId="23" hidden="1">{"TAB1",#N/A,TRUE,"GENERAL";"TAB2",#N/A,TRUE,"GENERAL";"TAB3",#N/A,TRUE,"GENERAL";"TAB4",#N/A,TRUE,"GENERAL";"TAB5",#N/A,TRUE,"GENERAL"}</definedName>
    <definedName name="_y5" localSheetId="16" hidden="1">{"TAB1",#N/A,TRUE,"GENERAL";"TAB2",#N/A,TRUE,"GENERAL";"TAB3",#N/A,TRUE,"GENERAL";"TAB4",#N/A,TRUE,"GENERAL";"TAB5",#N/A,TRUE,"GENERAL"}</definedName>
    <definedName name="_y5" localSheetId="27" hidden="1">{"TAB1",#N/A,TRUE,"GENERAL";"TAB2",#N/A,TRUE,"GENERAL";"TAB3",#N/A,TRUE,"GENERAL";"TAB4",#N/A,TRUE,"GENERAL";"TAB5",#N/A,TRUE,"GENERAL"}</definedName>
    <definedName name="_y5" localSheetId="18" hidden="1">{"TAB1",#N/A,TRUE,"GENERAL";"TAB2",#N/A,TRUE,"GENERAL";"TAB3",#N/A,TRUE,"GENERAL";"TAB4",#N/A,TRUE,"GENERAL";"TAB5",#N/A,TRUE,"GENERAL"}</definedName>
    <definedName name="_y5" localSheetId="17" hidden="1">{"TAB1",#N/A,TRUE,"GENERAL";"TAB2",#N/A,TRUE,"GENERAL";"TAB3",#N/A,TRUE,"GENERAL";"TAB4",#N/A,TRUE,"GENERAL";"TAB5",#N/A,TRUE,"GENERAL"}</definedName>
    <definedName name="_y5" localSheetId="25" hidden="1">{"TAB1",#N/A,TRUE,"GENERAL";"TAB2",#N/A,TRUE,"GENERAL";"TAB3",#N/A,TRUE,"GENERAL";"TAB4",#N/A,TRUE,"GENERAL";"TAB5",#N/A,TRUE,"GENERAL"}</definedName>
    <definedName name="_y5" localSheetId="49" hidden="1">{"TAB1",#N/A,TRUE,"GENERAL";"TAB2",#N/A,TRUE,"GENERAL";"TAB3",#N/A,TRUE,"GENERAL";"TAB4",#N/A,TRUE,"GENERAL";"TAB5",#N/A,TRUE,"GENERAL"}</definedName>
    <definedName name="_y5" localSheetId="34"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1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31" hidden="1">{"TAB1",#N/A,TRUE,"GENERAL";"TAB2",#N/A,TRUE,"GENERAL";"TAB3",#N/A,TRUE,"GENERAL";"TAB4",#N/A,TRUE,"GENERAL";"TAB5",#N/A,TRUE,"GENERAL"}</definedName>
    <definedName name="_y5" localSheetId="30" hidden="1">{"TAB1",#N/A,TRUE,"GENERAL";"TAB2",#N/A,TRUE,"GENERAL";"TAB3",#N/A,TRUE,"GENERAL";"TAB4",#N/A,TRUE,"GENERAL";"TAB5",#N/A,TRUE,"GENERAL"}</definedName>
    <definedName name="_y5" localSheetId="15" hidden="1">{"TAB1",#N/A,TRUE,"GENERAL";"TAB2",#N/A,TRUE,"GENERAL";"TAB3",#N/A,TRUE,"GENERAL";"TAB4",#N/A,TRUE,"GENERAL";"TAB5",#N/A,TRUE,"GENERAL"}</definedName>
    <definedName name="_y5" hidden="1">{"TAB1",#N/A,TRUE,"GENERAL";"TAB2",#N/A,TRUE,"GENERAL";"TAB3",#N/A,TRUE,"GENERAL";"TAB4",#N/A,TRUE,"GENERAL";"TAB5",#N/A,TRUE,"GENERAL"}</definedName>
    <definedName name="_y6" localSheetId="32" hidden="1">{"via1",#N/A,TRUE,"general";"via2",#N/A,TRUE,"general";"via3",#N/A,TRUE,"general"}</definedName>
    <definedName name="_y6" localSheetId="3" hidden="1">{"via1",#N/A,TRUE,"general";"via2",#N/A,TRUE,"general";"via3",#N/A,TRUE,"general"}</definedName>
    <definedName name="_y6" localSheetId="26" hidden="1">{"via1",#N/A,TRUE,"general";"via2",#N/A,TRUE,"general";"via3",#N/A,TRUE,"general"}</definedName>
    <definedName name="_y6" localSheetId="24" hidden="1">{"via1",#N/A,TRUE,"general";"via2",#N/A,TRUE,"general";"via3",#N/A,TRUE,"general"}</definedName>
    <definedName name="_y6" localSheetId="10" hidden="1">{"via1",#N/A,TRUE,"general";"via2",#N/A,TRUE,"general";"via3",#N/A,TRUE,"general"}</definedName>
    <definedName name="_y6" localSheetId="4" hidden="1">{"via1",#N/A,TRUE,"general";"via2",#N/A,TRUE,"general";"via3",#N/A,TRUE,"general"}</definedName>
    <definedName name="_y6" localSheetId="38" hidden="1">{"via1",#N/A,TRUE,"general";"via2",#N/A,TRUE,"general";"via3",#N/A,TRUE,"general"}</definedName>
    <definedName name="_y6" localSheetId="37" hidden="1">{"via1",#N/A,TRUE,"general";"via2",#N/A,TRUE,"general";"via3",#N/A,TRUE,"general"}</definedName>
    <definedName name="_y6" localSheetId="23" hidden="1">{"via1",#N/A,TRUE,"general";"via2",#N/A,TRUE,"general";"via3",#N/A,TRUE,"general"}</definedName>
    <definedName name="_y6" localSheetId="16" hidden="1">{"via1",#N/A,TRUE,"general";"via2",#N/A,TRUE,"general";"via3",#N/A,TRUE,"general"}</definedName>
    <definedName name="_y6" localSheetId="27" hidden="1">{"via1",#N/A,TRUE,"general";"via2",#N/A,TRUE,"general";"via3",#N/A,TRUE,"general"}</definedName>
    <definedName name="_y6" localSheetId="18" hidden="1">{"via1",#N/A,TRUE,"general";"via2",#N/A,TRUE,"general";"via3",#N/A,TRUE,"general"}</definedName>
    <definedName name="_y6" localSheetId="17" hidden="1">{"via1",#N/A,TRUE,"general";"via2",#N/A,TRUE,"general";"via3",#N/A,TRUE,"general"}</definedName>
    <definedName name="_y6" localSheetId="25" hidden="1">{"via1",#N/A,TRUE,"general";"via2",#N/A,TRUE,"general";"via3",#N/A,TRUE,"general"}</definedName>
    <definedName name="_y6" localSheetId="49" hidden="1">{"via1",#N/A,TRUE,"general";"via2",#N/A,TRUE,"general";"via3",#N/A,TRUE,"general"}</definedName>
    <definedName name="_y6" localSheetId="34"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1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31" hidden="1">{"via1",#N/A,TRUE,"general";"via2",#N/A,TRUE,"general";"via3",#N/A,TRUE,"general"}</definedName>
    <definedName name="_y6" localSheetId="30" hidden="1">{"via1",#N/A,TRUE,"general";"via2",#N/A,TRUE,"general";"via3",#N/A,TRUE,"general"}</definedName>
    <definedName name="_y6" localSheetId="15" hidden="1">{"via1",#N/A,TRUE,"general";"via2",#N/A,TRUE,"general";"via3",#N/A,TRUE,"general"}</definedName>
    <definedName name="_y6" hidden="1">{"via1",#N/A,TRUE,"general";"via2",#N/A,TRUE,"general";"via3",#N/A,TRUE,"general"}</definedName>
    <definedName name="_y7" localSheetId="32" hidden="1">{"via1",#N/A,TRUE,"general";"via2",#N/A,TRUE,"general";"via3",#N/A,TRUE,"general"}</definedName>
    <definedName name="_y7" localSheetId="3" hidden="1">{"via1",#N/A,TRUE,"general";"via2",#N/A,TRUE,"general";"via3",#N/A,TRUE,"general"}</definedName>
    <definedName name="_y7" localSheetId="26" hidden="1">{"via1",#N/A,TRUE,"general";"via2",#N/A,TRUE,"general";"via3",#N/A,TRUE,"general"}</definedName>
    <definedName name="_y7" localSheetId="24" hidden="1">{"via1",#N/A,TRUE,"general";"via2",#N/A,TRUE,"general";"via3",#N/A,TRUE,"general"}</definedName>
    <definedName name="_y7" localSheetId="10" hidden="1">{"via1",#N/A,TRUE,"general";"via2",#N/A,TRUE,"general";"via3",#N/A,TRUE,"general"}</definedName>
    <definedName name="_y7" localSheetId="4" hidden="1">{"via1",#N/A,TRUE,"general";"via2",#N/A,TRUE,"general";"via3",#N/A,TRUE,"general"}</definedName>
    <definedName name="_y7" localSheetId="38" hidden="1">{"via1",#N/A,TRUE,"general";"via2",#N/A,TRUE,"general";"via3",#N/A,TRUE,"general"}</definedName>
    <definedName name="_y7" localSheetId="37" hidden="1">{"via1",#N/A,TRUE,"general";"via2",#N/A,TRUE,"general";"via3",#N/A,TRUE,"general"}</definedName>
    <definedName name="_y7" localSheetId="23" hidden="1">{"via1",#N/A,TRUE,"general";"via2",#N/A,TRUE,"general";"via3",#N/A,TRUE,"general"}</definedName>
    <definedName name="_y7" localSheetId="16" hidden="1">{"via1",#N/A,TRUE,"general";"via2",#N/A,TRUE,"general";"via3",#N/A,TRUE,"general"}</definedName>
    <definedName name="_y7" localSheetId="27" hidden="1">{"via1",#N/A,TRUE,"general";"via2",#N/A,TRUE,"general";"via3",#N/A,TRUE,"general"}</definedName>
    <definedName name="_y7" localSheetId="18" hidden="1">{"via1",#N/A,TRUE,"general";"via2",#N/A,TRUE,"general";"via3",#N/A,TRUE,"general"}</definedName>
    <definedName name="_y7" localSheetId="17" hidden="1">{"via1",#N/A,TRUE,"general";"via2",#N/A,TRUE,"general";"via3",#N/A,TRUE,"general"}</definedName>
    <definedName name="_y7" localSheetId="25" hidden="1">{"via1",#N/A,TRUE,"general";"via2",#N/A,TRUE,"general";"via3",#N/A,TRUE,"general"}</definedName>
    <definedName name="_y7" localSheetId="49" hidden="1">{"via1",#N/A,TRUE,"general";"via2",#N/A,TRUE,"general";"via3",#N/A,TRUE,"general"}</definedName>
    <definedName name="_y7" localSheetId="34"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1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31" hidden="1">{"via1",#N/A,TRUE,"general";"via2",#N/A,TRUE,"general";"via3",#N/A,TRUE,"general"}</definedName>
    <definedName name="_y7" localSheetId="30" hidden="1">{"via1",#N/A,TRUE,"general";"via2",#N/A,TRUE,"general";"via3",#N/A,TRUE,"general"}</definedName>
    <definedName name="_y7" localSheetId="15" hidden="1">{"via1",#N/A,TRUE,"general";"via2",#N/A,TRUE,"general";"via3",#N/A,TRUE,"general"}</definedName>
    <definedName name="_y7" hidden="1">{"via1",#N/A,TRUE,"general";"via2",#N/A,TRUE,"general";"via3",#N/A,TRUE,"general"}</definedName>
    <definedName name="_y8" localSheetId="32" hidden="1">{"via1",#N/A,TRUE,"general";"via2",#N/A,TRUE,"general";"via3",#N/A,TRUE,"general"}</definedName>
    <definedName name="_y8" localSheetId="3" hidden="1">{"via1",#N/A,TRUE,"general";"via2",#N/A,TRUE,"general";"via3",#N/A,TRUE,"general"}</definedName>
    <definedName name="_y8" localSheetId="26" hidden="1">{"via1",#N/A,TRUE,"general";"via2",#N/A,TRUE,"general";"via3",#N/A,TRUE,"general"}</definedName>
    <definedName name="_y8" localSheetId="24" hidden="1">{"via1",#N/A,TRUE,"general";"via2",#N/A,TRUE,"general";"via3",#N/A,TRUE,"general"}</definedName>
    <definedName name="_y8" localSheetId="10" hidden="1">{"via1",#N/A,TRUE,"general";"via2",#N/A,TRUE,"general";"via3",#N/A,TRUE,"general"}</definedName>
    <definedName name="_y8" localSheetId="4" hidden="1">{"via1",#N/A,TRUE,"general";"via2",#N/A,TRUE,"general";"via3",#N/A,TRUE,"general"}</definedName>
    <definedName name="_y8" localSheetId="38" hidden="1">{"via1",#N/A,TRUE,"general";"via2",#N/A,TRUE,"general";"via3",#N/A,TRUE,"general"}</definedName>
    <definedName name="_y8" localSheetId="37" hidden="1">{"via1",#N/A,TRUE,"general";"via2",#N/A,TRUE,"general";"via3",#N/A,TRUE,"general"}</definedName>
    <definedName name="_y8" localSheetId="23" hidden="1">{"via1",#N/A,TRUE,"general";"via2",#N/A,TRUE,"general";"via3",#N/A,TRUE,"general"}</definedName>
    <definedName name="_y8" localSheetId="16" hidden="1">{"via1",#N/A,TRUE,"general";"via2",#N/A,TRUE,"general";"via3",#N/A,TRUE,"general"}</definedName>
    <definedName name="_y8" localSheetId="27" hidden="1">{"via1",#N/A,TRUE,"general";"via2",#N/A,TRUE,"general";"via3",#N/A,TRUE,"general"}</definedName>
    <definedName name="_y8" localSheetId="18" hidden="1">{"via1",#N/A,TRUE,"general";"via2",#N/A,TRUE,"general";"via3",#N/A,TRUE,"general"}</definedName>
    <definedName name="_y8" localSheetId="17" hidden="1">{"via1",#N/A,TRUE,"general";"via2",#N/A,TRUE,"general";"via3",#N/A,TRUE,"general"}</definedName>
    <definedName name="_y8" localSheetId="25" hidden="1">{"via1",#N/A,TRUE,"general";"via2",#N/A,TRUE,"general";"via3",#N/A,TRUE,"general"}</definedName>
    <definedName name="_y8" localSheetId="49" hidden="1">{"via1",#N/A,TRUE,"general";"via2",#N/A,TRUE,"general";"via3",#N/A,TRUE,"general"}</definedName>
    <definedName name="_y8" localSheetId="34"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1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31" hidden="1">{"via1",#N/A,TRUE,"general";"via2",#N/A,TRUE,"general";"via3",#N/A,TRUE,"general"}</definedName>
    <definedName name="_y8" localSheetId="30" hidden="1">{"via1",#N/A,TRUE,"general";"via2",#N/A,TRUE,"general";"via3",#N/A,TRUE,"general"}</definedName>
    <definedName name="_y8" localSheetId="15" hidden="1">{"via1",#N/A,TRUE,"general";"via2",#N/A,TRUE,"general";"via3",#N/A,TRUE,"general"}</definedName>
    <definedName name="_y8" hidden="1">{"via1",#N/A,TRUE,"general";"via2",#N/A,TRUE,"general";"via3",#N/A,TRUE,"general"}</definedName>
    <definedName name="_y9" localSheetId="32" hidden="1">{"TAB1",#N/A,TRUE,"GENERAL";"TAB2",#N/A,TRUE,"GENERAL";"TAB3",#N/A,TRUE,"GENERAL";"TAB4",#N/A,TRUE,"GENERAL";"TAB5",#N/A,TRUE,"GENERAL"}</definedName>
    <definedName name="_y9" localSheetId="3" hidden="1">{"TAB1",#N/A,TRUE,"GENERAL";"TAB2",#N/A,TRUE,"GENERAL";"TAB3",#N/A,TRUE,"GENERAL";"TAB4",#N/A,TRUE,"GENERAL";"TAB5",#N/A,TRUE,"GENERAL"}</definedName>
    <definedName name="_y9" localSheetId="26" hidden="1">{"TAB1",#N/A,TRUE,"GENERAL";"TAB2",#N/A,TRUE,"GENERAL";"TAB3",#N/A,TRUE,"GENERAL";"TAB4",#N/A,TRUE,"GENERAL";"TAB5",#N/A,TRUE,"GENERAL"}</definedName>
    <definedName name="_y9" localSheetId="24" hidden="1">{"TAB1",#N/A,TRUE,"GENERAL";"TAB2",#N/A,TRUE,"GENERAL";"TAB3",#N/A,TRUE,"GENERAL";"TAB4",#N/A,TRUE,"GENERAL";"TAB5",#N/A,TRUE,"GENERAL"}</definedName>
    <definedName name="_y9" localSheetId="10" hidden="1">{"TAB1",#N/A,TRUE,"GENERAL";"TAB2",#N/A,TRUE,"GENERAL";"TAB3",#N/A,TRUE,"GENERAL";"TAB4",#N/A,TRUE,"GENERAL";"TAB5",#N/A,TRUE,"GENERAL"}</definedName>
    <definedName name="_y9" localSheetId="4" hidden="1">{"TAB1",#N/A,TRUE,"GENERAL";"TAB2",#N/A,TRUE,"GENERAL";"TAB3",#N/A,TRUE,"GENERAL";"TAB4",#N/A,TRUE,"GENERAL";"TAB5",#N/A,TRUE,"GENERAL"}</definedName>
    <definedName name="_y9" localSheetId="38" hidden="1">{"TAB1",#N/A,TRUE,"GENERAL";"TAB2",#N/A,TRUE,"GENERAL";"TAB3",#N/A,TRUE,"GENERAL";"TAB4",#N/A,TRUE,"GENERAL";"TAB5",#N/A,TRUE,"GENERAL"}</definedName>
    <definedName name="_y9" localSheetId="37" hidden="1">{"TAB1",#N/A,TRUE,"GENERAL";"TAB2",#N/A,TRUE,"GENERAL";"TAB3",#N/A,TRUE,"GENERAL";"TAB4",#N/A,TRUE,"GENERAL";"TAB5",#N/A,TRUE,"GENERAL"}</definedName>
    <definedName name="_y9" localSheetId="23" hidden="1">{"TAB1",#N/A,TRUE,"GENERAL";"TAB2",#N/A,TRUE,"GENERAL";"TAB3",#N/A,TRUE,"GENERAL";"TAB4",#N/A,TRUE,"GENERAL";"TAB5",#N/A,TRUE,"GENERAL"}</definedName>
    <definedName name="_y9" localSheetId="16" hidden="1">{"TAB1",#N/A,TRUE,"GENERAL";"TAB2",#N/A,TRUE,"GENERAL";"TAB3",#N/A,TRUE,"GENERAL";"TAB4",#N/A,TRUE,"GENERAL";"TAB5",#N/A,TRUE,"GENERAL"}</definedName>
    <definedName name="_y9" localSheetId="27" hidden="1">{"TAB1",#N/A,TRUE,"GENERAL";"TAB2",#N/A,TRUE,"GENERAL";"TAB3",#N/A,TRUE,"GENERAL";"TAB4",#N/A,TRUE,"GENERAL";"TAB5",#N/A,TRUE,"GENERAL"}</definedName>
    <definedName name="_y9" localSheetId="18" hidden="1">{"TAB1",#N/A,TRUE,"GENERAL";"TAB2",#N/A,TRUE,"GENERAL";"TAB3",#N/A,TRUE,"GENERAL";"TAB4",#N/A,TRUE,"GENERAL";"TAB5",#N/A,TRUE,"GENERAL"}</definedName>
    <definedName name="_y9" localSheetId="17" hidden="1">{"TAB1",#N/A,TRUE,"GENERAL";"TAB2",#N/A,TRUE,"GENERAL";"TAB3",#N/A,TRUE,"GENERAL";"TAB4",#N/A,TRUE,"GENERAL";"TAB5",#N/A,TRUE,"GENERAL"}</definedName>
    <definedName name="_y9" localSheetId="25" hidden="1">{"TAB1",#N/A,TRUE,"GENERAL";"TAB2",#N/A,TRUE,"GENERAL";"TAB3",#N/A,TRUE,"GENERAL";"TAB4",#N/A,TRUE,"GENERAL";"TAB5",#N/A,TRUE,"GENERAL"}</definedName>
    <definedName name="_y9" localSheetId="49" hidden="1">{"TAB1",#N/A,TRUE,"GENERAL";"TAB2",#N/A,TRUE,"GENERAL";"TAB3",#N/A,TRUE,"GENERAL";"TAB4",#N/A,TRUE,"GENERAL";"TAB5",#N/A,TRUE,"GENERAL"}</definedName>
    <definedName name="_y9" localSheetId="34"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1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31" hidden="1">{"TAB1",#N/A,TRUE,"GENERAL";"TAB2",#N/A,TRUE,"GENERAL";"TAB3",#N/A,TRUE,"GENERAL";"TAB4",#N/A,TRUE,"GENERAL";"TAB5",#N/A,TRUE,"GENERAL"}</definedName>
    <definedName name="_y9" localSheetId="30" hidden="1">{"TAB1",#N/A,TRUE,"GENERAL";"TAB2",#N/A,TRUE,"GENERAL";"TAB3",#N/A,TRUE,"GENERAL";"TAB4",#N/A,TRUE,"GENERAL";"TAB5",#N/A,TRUE,"GENERAL"}</definedName>
    <definedName name="_y9" localSheetId="15" hidden="1">{"TAB1",#N/A,TRUE,"GENERAL";"TAB2",#N/A,TRUE,"GENERAL";"TAB3",#N/A,TRUE,"GENERAL";"TAB4",#N/A,TRUE,"GENERAL";"TAB5",#N/A,TRUE,"GENERAL"}</definedName>
    <definedName name="_y9" hidden="1">{"TAB1",#N/A,TRUE,"GENERAL";"TAB2",#N/A,TRUE,"GENERAL";"TAB3",#N/A,TRUE,"GENERAL";"TAB4",#N/A,TRUE,"GENERAL";"TAB5",#N/A,TRUE,"GENERAL"}</definedName>
    <definedName name="_z1" localSheetId="32" hidden="1">{"TAB1",#N/A,TRUE,"GENERAL";"TAB2",#N/A,TRUE,"GENERAL";"TAB3",#N/A,TRUE,"GENERAL";"TAB4",#N/A,TRUE,"GENERAL";"TAB5",#N/A,TRUE,"GENERAL"}</definedName>
    <definedName name="_z1" localSheetId="3" hidden="1">{"TAB1",#N/A,TRUE,"GENERAL";"TAB2",#N/A,TRUE,"GENERAL";"TAB3",#N/A,TRUE,"GENERAL";"TAB4",#N/A,TRUE,"GENERAL";"TAB5",#N/A,TRUE,"GENERAL"}</definedName>
    <definedName name="_z1" localSheetId="26" hidden="1">{"TAB1",#N/A,TRUE,"GENERAL";"TAB2",#N/A,TRUE,"GENERAL";"TAB3",#N/A,TRUE,"GENERAL";"TAB4",#N/A,TRUE,"GENERAL";"TAB5",#N/A,TRUE,"GENERAL"}</definedName>
    <definedName name="_z1" localSheetId="24" hidden="1">{"TAB1",#N/A,TRUE,"GENERAL";"TAB2",#N/A,TRUE,"GENERAL";"TAB3",#N/A,TRUE,"GENERAL";"TAB4",#N/A,TRUE,"GENERAL";"TAB5",#N/A,TRUE,"GENERAL"}</definedName>
    <definedName name="_z1" localSheetId="10" hidden="1">{"TAB1",#N/A,TRUE,"GENERAL";"TAB2",#N/A,TRUE,"GENERAL";"TAB3",#N/A,TRUE,"GENERAL";"TAB4",#N/A,TRUE,"GENERAL";"TAB5",#N/A,TRUE,"GENERAL"}</definedName>
    <definedName name="_z1" localSheetId="4" hidden="1">{"TAB1",#N/A,TRUE,"GENERAL";"TAB2",#N/A,TRUE,"GENERAL";"TAB3",#N/A,TRUE,"GENERAL";"TAB4",#N/A,TRUE,"GENERAL";"TAB5",#N/A,TRUE,"GENERAL"}</definedName>
    <definedName name="_z1" localSheetId="38" hidden="1">{"TAB1",#N/A,TRUE,"GENERAL";"TAB2",#N/A,TRUE,"GENERAL";"TAB3",#N/A,TRUE,"GENERAL";"TAB4",#N/A,TRUE,"GENERAL";"TAB5",#N/A,TRUE,"GENERAL"}</definedName>
    <definedName name="_z1" localSheetId="37" hidden="1">{"TAB1",#N/A,TRUE,"GENERAL";"TAB2",#N/A,TRUE,"GENERAL";"TAB3",#N/A,TRUE,"GENERAL";"TAB4",#N/A,TRUE,"GENERAL";"TAB5",#N/A,TRUE,"GENERAL"}</definedName>
    <definedName name="_z1" localSheetId="23" hidden="1">{"TAB1",#N/A,TRUE,"GENERAL";"TAB2",#N/A,TRUE,"GENERAL";"TAB3",#N/A,TRUE,"GENERAL";"TAB4",#N/A,TRUE,"GENERAL";"TAB5",#N/A,TRUE,"GENERAL"}</definedName>
    <definedName name="_z1" localSheetId="16" hidden="1">{"TAB1",#N/A,TRUE,"GENERAL";"TAB2",#N/A,TRUE,"GENERAL";"TAB3",#N/A,TRUE,"GENERAL";"TAB4",#N/A,TRUE,"GENERAL";"TAB5",#N/A,TRUE,"GENERAL"}</definedName>
    <definedName name="_z1" localSheetId="27" hidden="1">{"TAB1",#N/A,TRUE,"GENERAL";"TAB2",#N/A,TRUE,"GENERAL";"TAB3",#N/A,TRUE,"GENERAL";"TAB4",#N/A,TRUE,"GENERAL";"TAB5",#N/A,TRUE,"GENERAL"}</definedName>
    <definedName name="_z1" localSheetId="18" hidden="1">{"TAB1",#N/A,TRUE,"GENERAL";"TAB2",#N/A,TRUE,"GENERAL";"TAB3",#N/A,TRUE,"GENERAL";"TAB4",#N/A,TRUE,"GENERAL";"TAB5",#N/A,TRUE,"GENERAL"}</definedName>
    <definedName name="_z1" localSheetId="17" hidden="1">{"TAB1",#N/A,TRUE,"GENERAL";"TAB2",#N/A,TRUE,"GENERAL";"TAB3",#N/A,TRUE,"GENERAL";"TAB4",#N/A,TRUE,"GENERAL";"TAB5",#N/A,TRUE,"GENERAL"}</definedName>
    <definedName name="_z1" localSheetId="25" hidden="1">{"TAB1",#N/A,TRUE,"GENERAL";"TAB2",#N/A,TRUE,"GENERAL";"TAB3",#N/A,TRUE,"GENERAL";"TAB4",#N/A,TRUE,"GENERAL";"TAB5",#N/A,TRUE,"GENERAL"}</definedName>
    <definedName name="_z1" localSheetId="49" hidden="1">{"TAB1",#N/A,TRUE,"GENERAL";"TAB2",#N/A,TRUE,"GENERAL";"TAB3",#N/A,TRUE,"GENERAL";"TAB4",#N/A,TRUE,"GENERAL";"TAB5",#N/A,TRUE,"GENERAL"}</definedName>
    <definedName name="_z1" localSheetId="34"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1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31" hidden="1">{"TAB1",#N/A,TRUE,"GENERAL";"TAB2",#N/A,TRUE,"GENERAL";"TAB3",#N/A,TRUE,"GENERAL";"TAB4",#N/A,TRUE,"GENERAL";"TAB5",#N/A,TRUE,"GENERAL"}</definedName>
    <definedName name="_z1" localSheetId="30" hidden="1">{"TAB1",#N/A,TRUE,"GENERAL";"TAB2",#N/A,TRUE,"GENERAL";"TAB3",#N/A,TRUE,"GENERAL";"TAB4",#N/A,TRUE,"GENERAL";"TAB5",#N/A,TRUE,"GENERAL"}</definedName>
    <definedName name="_z1" localSheetId="15" hidden="1">{"TAB1",#N/A,TRUE,"GENERAL";"TAB2",#N/A,TRUE,"GENERAL";"TAB3",#N/A,TRUE,"GENERAL";"TAB4",#N/A,TRUE,"GENERAL";"TAB5",#N/A,TRUE,"GENERAL"}</definedName>
    <definedName name="_z1" hidden="1">{"TAB1",#N/A,TRUE,"GENERAL";"TAB2",#N/A,TRUE,"GENERAL";"TAB3",#N/A,TRUE,"GENERAL";"TAB4",#N/A,TRUE,"GENERAL";"TAB5",#N/A,TRUE,"GENERAL"}</definedName>
    <definedName name="_z2" localSheetId="32" hidden="1">{"via1",#N/A,TRUE,"general";"via2",#N/A,TRUE,"general";"via3",#N/A,TRUE,"general"}</definedName>
    <definedName name="_z2" localSheetId="3" hidden="1">{"via1",#N/A,TRUE,"general";"via2",#N/A,TRUE,"general";"via3",#N/A,TRUE,"general"}</definedName>
    <definedName name="_z2" localSheetId="26" hidden="1">{"via1",#N/A,TRUE,"general";"via2",#N/A,TRUE,"general";"via3",#N/A,TRUE,"general"}</definedName>
    <definedName name="_z2" localSheetId="24" hidden="1">{"via1",#N/A,TRUE,"general";"via2",#N/A,TRUE,"general";"via3",#N/A,TRUE,"general"}</definedName>
    <definedName name="_z2" localSheetId="10" hidden="1">{"via1",#N/A,TRUE,"general";"via2",#N/A,TRUE,"general";"via3",#N/A,TRUE,"general"}</definedName>
    <definedName name="_z2" localSheetId="4" hidden="1">{"via1",#N/A,TRUE,"general";"via2",#N/A,TRUE,"general";"via3",#N/A,TRUE,"general"}</definedName>
    <definedName name="_z2" localSheetId="38" hidden="1">{"via1",#N/A,TRUE,"general";"via2",#N/A,TRUE,"general";"via3",#N/A,TRUE,"general"}</definedName>
    <definedName name="_z2" localSheetId="37" hidden="1">{"via1",#N/A,TRUE,"general";"via2",#N/A,TRUE,"general";"via3",#N/A,TRUE,"general"}</definedName>
    <definedName name="_z2" localSheetId="23" hidden="1">{"via1",#N/A,TRUE,"general";"via2",#N/A,TRUE,"general";"via3",#N/A,TRUE,"general"}</definedName>
    <definedName name="_z2" localSheetId="16" hidden="1">{"via1",#N/A,TRUE,"general";"via2",#N/A,TRUE,"general";"via3",#N/A,TRUE,"general"}</definedName>
    <definedName name="_z2" localSheetId="27" hidden="1">{"via1",#N/A,TRUE,"general";"via2",#N/A,TRUE,"general";"via3",#N/A,TRUE,"general"}</definedName>
    <definedName name="_z2" localSheetId="18" hidden="1">{"via1",#N/A,TRUE,"general";"via2",#N/A,TRUE,"general";"via3",#N/A,TRUE,"general"}</definedName>
    <definedName name="_z2" localSheetId="17" hidden="1">{"via1",#N/A,TRUE,"general";"via2",#N/A,TRUE,"general";"via3",#N/A,TRUE,"general"}</definedName>
    <definedName name="_z2" localSheetId="25" hidden="1">{"via1",#N/A,TRUE,"general";"via2",#N/A,TRUE,"general";"via3",#N/A,TRUE,"general"}</definedName>
    <definedName name="_z2" localSheetId="49" hidden="1">{"via1",#N/A,TRUE,"general";"via2",#N/A,TRUE,"general";"via3",#N/A,TRUE,"general"}</definedName>
    <definedName name="_z2" localSheetId="34"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1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31" hidden="1">{"via1",#N/A,TRUE,"general";"via2",#N/A,TRUE,"general";"via3",#N/A,TRUE,"general"}</definedName>
    <definedName name="_z2" localSheetId="30" hidden="1">{"via1",#N/A,TRUE,"general";"via2",#N/A,TRUE,"general";"via3",#N/A,TRUE,"general"}</definedName>
    <definedName name="_z2" localSheetId="15" hidden="1">{"via1",#N/A,TRUE,"general";"via2",#N/A,TRUE,"general";"via3",#N/A,TRUE,"general"}</definedName>
    <definedName name="_z2" hidden="1">{"via1",#N/A,TRUE,"general";"via2",#N/A,TRUE,"general";"via3",#N/A,TRUE,"general"}</definedName>
    <definedName name="_z3" localSheetId="32" hidden="1">{"via1",#N/A,TRUE,"general";"via2",#N/A,TRUE,"general";"via3",#N/A,TRUE,"general"}</definedName>
    <definedName name="_z3" localSheetId="3" hidden="1">{"via1",#N/A,TRUE,"general";"via2",#N/A,TRUE,"general";"via3",#N/A,TRUE,"general"}</definedName>
    <definedName name="_z3" localSheetId="26" hidden="1">{"via1",#N/A,TRUE,"general";"via2",#N/A,TRUE,"general";"via3",#N/A,TRUE,"general"}</definedName>
    <definedName name="_z3" localSheetId="24" hidden="1">{"via1",#N/A,TRUE,"general";"via2",#N/A,TRUE,"general";"via3",#N/A,TRUE,"general"}</definedName>
    <definedName name="_z3" localSheetId="10" hidden="1">{"via1",#N/A,TRUE,"general";"via2",#N/A,TRUE,"general";"via3",#N/A,TRUE,"general"}</definedName>
    <definedName name="_z3" localSheetId="4" hidden="1">{"via1",#N/A,TRUE,"general";"via2",#N/A,TRUE,"general";"via3",#N/A,TRUE,"general"}</definedName>
    <definedName name="_z3" localSheetId="38" hidden="1">{"via1",#N/A,TRUE,"general";"via2",#N/A,TRUE,"general";"via3",#N/A,TRUE,"general"}</definedName>
    <definedName name="_z3" localSheetId="37" hidden="1">{"via1",#N/A,TRUE,"general";"via2",#N/A,TRUE,"general";"via3",#N/A,TRUE,"general"}</definedName>
    <definedName name="_z3" localSheetId="23" hidden="1">{"via1",#N/A,TRUE,"general";"via2",#N/A,TRUE,"general";"via3",#N/A,TRUE,"general"}</definedName>
    <definedName name="_z3" localSheetId="16" hidden="1">{"via1",#N/A,TRUE,"general";"via2",#N/A,TRUE,"general";"via3",#N/A,TRUE,"general"}</definedName>
    <definedName name="_z3" localSheetId="27" hidden="1">{"via1",#N/A,TRUE,"general";"via2",#N/A,TRUE,"general";"via3",#N/A,TRUE,"general"}</definedName>
    <definedName name="_z3" localSheetId="18" hidden="1">{"via1",#N/A,TRUE,"general";"via2",#N/A,TRUE,"general";"via3",#N/A,TRUE,"general"}</definedName>
    <definedName name="_z3" localSheetId="17" hidden="1">{"via1",#N/A,TRUE,"general";"via2",#N/A,TRUE,"general";"via3",#N/A,TRUE,"general"}</definedName>
    <definedName name="_z3" localSheetId="25" hidden="1">{"via1",#N/A,TRUE,"general";"via2",#N/A,TRUE,"general";"via3",#N/A,TRUE,"general"}</definedName>
    <definedName name="_z3" localSheetId="49" hidden="1">{"via1",#N/A,TRUE,"general";"via2",#N/A,TRUE,"general";"via3",#N/A,TRUE,"general"}</definedName>
    <definedName name="_z3" localSheetId="34"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1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31" hidden="1">{"via1",#N/A,TRUE,"general";"via2",#N/A,TRUE,"general";"via3",#N/A,TRUE,"general"}</definedName>
    <definedName name="_z3" localSheetId="30" hidden="1">{"via1",#N/A,TRUE,"general";"via2",#N/A,TRUE,"general";"via3",#N/A,TRUE,"general"}</definedName>
    <definedName name="_z3" localSheetId="15" hidden="1">{"via1",#N/A,TRUE,"general";"via2",#N/A,TRUE,"general";"via3",#N/A,TRUE,"general"}</definedName>
    <definedName name="_z3" hidden="1">{"via1",#N/A,TRUE,"general";"via2",#N/A,TRUE,"general";"via3",#N/A,TRUE,"general"}</definedName>
    <definedName name="_z4" localSheetId="32" hidden="1">{"TAB1",#N/A,TRUE,"GENERAL";"TAB2",#N/A,TRUE,"GENERAL";"TAB3",#N/A,TRUE,"GENERAL";"TAB4",#N/A,TRUE,"GENERAL";"TAB5",#N/A,TRUE,"GENERAL"}</definedName>
    <definedName name="_z4" localSheetId="3" hidden="1">{"TAB1",#N/A,TRUE,"GENERAL";"TAB2",#N/A,TRUE,"GENERAL";"TAB3",#N/A,TRUE,"GENERAL";"TAB4",#N/A,TRUE,"GENERAL";"TAB5",#N/A,TRUE,"GENERAL"}</definedName>
    <definedName name="_z4" localSheetId="26" hidden="1">{"TAB1",#N/A,TRUE,"GENERAL";"TAB2",#N/A,TRUE,"GENERAL";"TAB3",#N/A,TRUE,"GENERAL";"TAB4",#N/A,TRUE,"GENERAL";"TAB5",#N/A,TRUE,"GENERAL"}</definedName>
    <definedName name="_z4" localSheetId="24" hidden="1">{"TAB1",#N/A,TRUE,"GENERAL";"TAB2",#N/A,TRUE,"GENERAL";"TAB3",#N/A,TRUE,"GENERAL";"TAB4",#N/A,TRUE,"GENERAL";"TAB5",#N/A,TRUE,"GENERAL"}</definedName>
    <definedName name="_z4" localSheetId="10" hidden="1">{"TAB1",#N/A,TRUE,"GENERAL";"TAB2",#N/A,TRUE,"GENERAL";"TAB3",#N/A,TRUE,"GENERAL";"TAB4",#N/A,TRUE,"GENERAL";"TAB5",#N/A,TRUE,"GENERAL"}</definedName>
    <definedName name="_z4" localSheetId="4" hidden="1">{"TAB1",#N/A,TRUE,"GENERAL";"TAB2",#N/A,TRUE,"GENERAL";"TAB3",#N/A,TRUE,"GENERAL";"TAB4",#N/A,TRUE,"GENERAL";"TAB5",#N/A,TRUE,"GENERAL"}</definedName>
    <definedName name="_z4" localSheetId="38" hidden="1">{"TAB1",#N/A,TRUE,"GENERAL";"TAB2",#N/A,TRUE,"GENERAL";"TAB3",#N/A,TRUE,"GENERAL";"TAB4",#N/A,TRUE,"GENERAL";"TAB5",#N/A,TRUE,"GENERAL"}</definedName>
    <definedName name="_z4" localSheetId="37" hidden="1">{"TAB1",#N/A,TRUE,"GENERAL";"TAB2",#N/A,TRUE,"GENERAL";"TAB3",#N/A,TRUE,"GENERAL";"TAB4",#N/A,TRUE,"GENERAL";"TAB5",#N/A,TRUE,"GENERAL"}</definedName>
    <definedName name="_z4" localSheetId="23" hidden="1">{"TAB1",#N/A,TRUE,"GENERAL";"TAB2",#N/A,TRUE,"GENERAL";"TAB3",#N/A,TRUE,"GENERAL";"TAB4",#N/A,TRUE,"GENERAL";"TAB5",#N/A,TRUE,"GENERAL"}</definedName>
    <definedName name="_z4" localSheetId="16" hidden="1">{"TAB1",#N/A,TRUE,"GENERAL";"TAB2",#N/A,TRUE,"GENERAL";"TAB3",#N/A,TRUE,"GENERAL";"TAB4",#N/A,TRUE,"GENERAL";"TAB5",#N/A,TRUE,"GENERAL"}</definedName>
    <definedName name="_z4" localSheetId="27" hidden="1">{"TAB1",#N/A,TRUE,"GENERAL";"TAB2",#N/A,TRUE,"GENERAL";"TAB3",#N/A,TRUE,"GENERAL";"TAB4",#N/A,TRUE,"GENERAL";"TAB5",#N/A,TRUE,"GENERAL"}</definedName>
    <definedName name="_z4" localSheetId="18" hidden="1">{"TAB1",#N/A,TRUE,"GENERAL";"TAB2",#N/A,TRUE,"GENERAL";"TAB3",#N/A,TRUE,"GENERAL";"TAB4",#N/A,TRUE,"GENERAL";"TAB5",#N/A,TRUE,"GENERAL"}</definedName>
    <definedName name="_z4" localSheetId="17" hidden="1">{"TAB1",#N/A,TRUE,"GENERAL";"TAB2",#N/A,TRUE,"GENERAL";"TAB3",#N/A,TRUE,"GENERAL";"TAB4",#N/A,TRUE,"GENERAL";"TAB5",#N/A,TRUE,"GENERAL"}</definedName>
    <definedName name="_z4" localSheetId="25" hidden="1">{"TAB1",#N/A,TRUE,"GENERAL";"TAB2",#N/A,TRUE,"GENERAL";"TAB3",#N/A,TRUE,"GENERAL";"TAB4",#N/A,TRUE,"GENERAL";"TAB5",#N/A,TRUE,"GENERAL"}</definedName>
    <definedName name="_z4" localSheetId="49" hidden="1">{"TAB1",#N/A,TRUE,"GENERAL";"TAB2",#N/A,TRUE,"GENERAL";"TAB3",#N/A,TRUE,"GENERAL";"TAB4",#N/A,TRUE,"GENERAL";"TAB5",#N/A,TRUE,"GENERAL"}</definedName>
    <definedName name="_z4" localSheetId="34"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1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31" hidden="1">{"TAB1",#N/A,TRUE,"GENERAL";"TAB2",#N/A,TRUE,"GENERAL";"TAB3",#N/A,TRUE,"GENERAL";"TAB4",#N/A,TRUE,"GENERAL";"TAB5",#N/A,TRUE,"GENERAL"}</definedName>
    <definedName name="_z4" localSheetId="30" hidden="1">{"TAB1",#N/A,TRUE,"GENERAL";"TAB2",#N/A,TRUE,"GENERAL";"TAB3",#N/A,TRUE,"GENERAL";"TAB4",#N/A,TRUE,"GENERAL";"TAB5",#N/A,TRUE,"GENERAL"}</definedName>
    <definedName name="_z4" localSheetId="15" hidden="1">{"TAB1",#N/A,TRUE,"GENERAL";"TAB2",#N/A,TRUE,"GENERAL";"TAB3",#N/A,TRUE,"GENERAL";"TAB4",#N/A,TRUE,"GENERAL";"TAB5",#N/A,TRUE,"GENERAL"}</definedName>
    <definedName name="_z4" hidden="1">{"TAB1",#N/A,TRUE,"GENERAL";"TAB2",#N/A,TRUE,"GENERAL";"TAB3",#N/A,TRUE,"GENERAL";"TAB4",#N/A,TRUE,"GENERAL";"TAB5",#N/A,TRUE,"GENERAL"}</definedName>
    <definedName name="_z5" localSheetId="32" hidden="1">{"via1",#N/A,TRUE,"general";"via2",#N/A,TRUE,"general";"via3",#N/A,TRUE,"general"}</definedName>
    <definedName name="_z5" localSheetId="3" hidden="1">{"via1",#N/A,TRUE,"general";"via2",#N/A,TRUE,"general";"via3",#N/A,TRUE,"general"}</definedName>
    <definedName name="_z5" localSheetId="26" hidden="1">{"via1",#N/A,TRUE,"general";"via2",#N/A,TRUE,"general";"via3",#N/A,TRUE,"general"}</definedName>
    <definedName name="_z5" localSheetId="24" hidden="1">{"via1",#N/A,TRUE,"general";"via2",#N/A,TRUE,"general";"via3",#N/A,TRUE,"general"}</definedName>
    <definedName name="_z5" localSheetId="10" hidden="1">{"via1",#N/A,TRUE,"general";"via2",#N/A,TRUE,"general";"via3",#N/A,TRUE,"general"}</definedName>
    <definedName name="_z5" localSheetId="4" hidden="1">{"via1",#N/A,TRUE,"general";"via2",#N/A,TRUE,"general";"via3",#N/A,TRUE,"general"}</definedName>
    <definedName name="_z5" localSheetId="38" hidden="1">{"via1",#N/A,TRUE,"general";"via2",#N/A,TRUE,"general";"via3",#N/A,TRUE,"general"}</definedName>
    <definedName name="_z5" localSheetId="37" hidden="1">{"via1",#N/A,TRUE,"general";"via2",#N/A,TRUE,"general";"via3",#N/A,TRUE,"general"}</definedName>
    <definedName name="_z5" localSheetId="23" hidden="1">{"via1",#N/A,TRUE,"general";"via2",#N/A,TRUE,"general";"via3",#N/A,TRUE,"general"}</definedName>
    <definedName name="_z5" localSheetId="16" hidden="1">{"via1",#N/A,TRUE,"general";"via2",#N/A,TRUE,"general";"via3",#N/A,TRUE,"general"}</definedName>
    <definedName name="_z5" localSheetId="27" hidden="1">{"via1",#N/A,TRUE,"general";"via2",#N/A,TRUE,"general";"via3",#N/A,TRUE,"general"}</definedName>
    <definedName name="_z5" localSheetId="18" hidden="1">{"via1",#N/A,TRUE,"general";"via2",#N/A,TRUE,"general";"via3",#N/A,TRUE,"general"}</definedName>
    <definedName name="_z5" localSheetId="17" hidden="1">{"via1",#N/A,TRUE,"general";"via2",#N/A,TRUE,"general";"via3",#N/A,TRUE,"general"}</definedName>
    <definedName name="_z5" localSheetId="25" hidden="1">{"via1",#N/A,TRUE,"general";"via2",#N/A,TRUE,"general";"via3",#N/A,TRUE,"general"}</definedName>
    <definedName name="_z5" localSheetId="49" hidden="1">{"via1",#N/A,TRUE,"general";"via2",#N/A,TRUE,"general";"via3",#N/A,TRUE,"general"}</definedName>
    <definedName name="_z5" localSheetId="34"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1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31" hidden="1">{"via1",#N/A,TRUE,"general";"via2",#N/A,TRUE,"general";"via3",#N/A,TRUE,"general"}</definedName>
    <definedName name="_z5" localSheetId="30" hidden="1">{"via1",#N/A,TRUE,"general";"via2",#N/A,TRUE,"general";"via3",#N/A,TRUE,"general"}</definedName>
    <definedName name="_z5" localSheetId="15" hidden="1">{"via1",#N/A,TRUE,"general";"via2",#N/A,TRUE,"general";"via3",#N/A,TRUE,"general"}</definedName>
    <definedName name="_z5" hidden="1">{"via1",#N/A,TRUE,"general";"via2",#N/A,TRUE,"general";"via3",#N/A,TRUE,"general"}</definedName>
    <definedName name="_z6" localSheetId="32" hidden="1">{"TAB1",#N/A,TRUE,"GENERAL";"TAB2",#N/A,TRUE,"GENERAL";"TAB3",#N/A,TRUE,"GENERAL";"TAB4",#N/A,TRUE,"GENERAL";"TAB5",#N/A,TRUE,"GENERAL"}</definedName>
    <definedName name="_z6" localSheetId="3" hidden="1">{"TAB1",#N/A,TRUE,"GENERAL";"TAB2",#N/A,TRUE,"GENERAL";"TAB3",#N/A,TRUE,"GENERAL";"TAB4",#N/A,TRUE,"GENERAL";"TAB5",#N/A,TRUE,"GENERAL"}</definedName>
    <definedName name="_z6" localSheetId="26" hidden="1">{"TAB1",#N/A,TRUE,"GENERAL";"TAB2",#N/A,TRUE,"GENERAL";"TAB3",#N/A,TRUE,"GENERAL";"TAB4",#N/A,TRUE,"GENERAL";"TAB5",#N/A,TRUE,"GENERAL"}</definedName>
    <definedName name="_z6" localSheetId="24" hidden="1">{"TAB1",#N/A,TRUE,"GENERAL";"TAB2",#N/A,TRUE,"GENERAL";"TAB3",#N/A,TRUE,"GENERAL";"TAB4",#N/A,TRUE,"GENERAL";"TAB5",#N/A,TRUE,"GENERAL"}</definedName>
    <definedName name="_z6" localSheetId="10" hidden="1">{"TAB1",#N/A,TRUE,"GENERAL";"TAB2",#N/A,TRUE,"GENERAL";"TAB3",#N/A,TRUE,"GENERAL";"TAB4",#N/A,TRUE,"GENERAL";"TAB5",#N/A,TRUE,"GENERAL"}</definedName>
    <definedName name="_z6" localSheetId="4" hidden="1">{"TAB1",#N/A,TRUE,"GENERAL";"TAB2",#N/A,TRUE,"GENERAL";"TAB3",#N/A,TRUE,"GENERAL";"TAB4",#N/A,TRUE,"GENERAL";"TAB5",#N/A,TRUE,"GENERAL"}</definedName>
    <definedName name="_z6" localSheetId="38" hidden="1">{"TAB1",#N/A,TRUE,"GENERAL";"TAB2",#N/A,TRUE,"GENERAL";"TAB3",#N/A,TRUE,"GENERAL";"TAB4",#N/A,TRUE,"GENERAL";"TAB5",#N/A,TRUE,"GENERAL"}</definedName>
    <definedName name="_z6" localSheetId="37" hidden="1">{"TAB1",#N/A,TRUE,"GENERAL";"TAB2",#N/A,TRUE,"GENERAL";"TAB3",#N/A,TRUE,"GENERAL";"TAB4",#N/A,TRUE,"GENERAL";"TAB5",#N/A,TRUE,"GENERAL"}</definedName>
    <definedName name="_z6" localSheetId="23" hidden="1">{"TAB1",#N/A,TRUE,"GENERAL";"TAB2",#N/A,TRUE,"GENERAL";"TAB3",#N/A,TRUE,"GENERAL";"TAB4",#N/A,TRUE,"GENERAL";"TAB5",#N/A,TRUE,"GENERAL"}</definedName>
    <definedName name="_z6" localSheetId="16" hidden="1">{"TAB1",#N/A,TRUE,"GENERAL";"TAB2",#N/A,TRUE,"GENERAL";"TAB3",#N/A,TRUE,"GENERAL";"TAB4",#N/A,TRUE,"GENERAL";"TAB5",#N/A,TRUE,"GENERAL"}</definedName>
    <definedName name="_z6" localSheetId="27" hidden="1">{"TAB1",#N/A,TRUE,"GENERAL";"TAB2",#N/A,TRUE,"GENERAL";"TAB3",#N/A,TRUE,"GENERAL";"TAB4",#N/A,TRUE,"GENERAL";"TAB5",#N/A,TRUE,"GENERAL"}</definedName>
    <definedName name="_z6" localSheetId="18" hidden="1">{"TAB1",#N/A,TRUE,"GENERAL";"TAB2",#N/A,TRUE,"GENERAL";"TAB3",#N/A,TRUE,"GENERAL";"TAB4",#N/A,TRUE,"GENERAL";"TAB5",#N/A,TRUE,"GENERAL"}</definedName>
    <definedName name="_z6" localSheetId="17" hidden="1">{"TAB1",#N/A,TRUE,"GENERAL";"TAB2",#N/A,TRUE,"GENERAL";"TAB3",#N/A,TRUE,"GENERAL";"TAB4",#N/A,TRUE,"GENERAL";"TAB5",#N/A,TRUE,"GENERAL"}</definedName>
    <definedName name="_z6" localSheetId="25" hidden="1">{"TAB1",#N/A,TRUE,"GENERAL";"TAB2",#N/A,TRUE,"GENERAL";"TAB3",#N/A,TRUE,"GENERAL";"TAB4",#N/A,TRUE,"GENERAL";"TAB5",#N/A,TRUE,"GENERAL"}</definedName>
    <definedName name="_z6" localSheetId="49" hidden="1">{"TAB1",#N/A,TRUE,"GENERAL";"TAB2",#N/A,TRUE,"GENERAL";"TAB3",#N/A,TRUE,"GENERAL";"TAB4",#N/A,TRUE,"GENERAL";"TAB5",#N/A,TRUE,"GENERAL"}</definedName>
    <definedName name="_z6" localSheetId="34"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1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31" hidden="1">{"TAB1",#N/A,TRUE,"GENERAL";"TAB2",#N/A,TRUE,"GENERAL";"TAB3",#N/A,TRUE,"GENERAL";"TAB4",#N/A,TRUE,"GENERAL";"TAB5",#N/A,TRUE,"GENERAL"}</definedName>
    <definedName name="_z6" localSheetId="30" hidden="1">{"TAB1",#N/A,TRUE,"GENERAL";"TAB2",#N/A,TRUE,"GENERAL";"TAB3",#N/A,TRUE,"GENERAL";"TAB4",#N/A,TRUE,"GENERAL";"TAB5",#N/A,TRUE,"GENERAL"}</definedName>
    <definedName name="_z6" localSheetId="15" hidden="1">{"TAB1",#N/A,TRUE,"GENERAL";"TAB2",#N/A,TRUE,"GENERAL";"TAB3",#N/A,TRUE,"GENERAL";"TAB4",#N/A,TRUE,"GENERAL";"TAB5",#N/A,TRUE,"GENERAL"}</definedName>
    <definedName name="_z6" hidden="1">{"TAB1",#N/A,TRUE,"GENERAL";"TAB2",#N/A,TRUE,"GENERAL";"TAB3",#N/A,TRUE,"GENERAL";"TAB4",#N/A,TRUE,"GENERAL";"TAB5",#N/A,TRUE,"GENERAL"}</definedName>
    <definedName name="a2a" localSheetId="32" hidden="1">{"TAB1",#N/A,TRUE,"GENERAL";"TAB2",#N/A,TRUE,"GENERAL";"TAB3",#N/A,TRUE,"GENERAL";"TAB4",#N/A,TRUE,"GENERAL";"TAB5",#N/A,TRUE,"GENERAL"}</definedName>
    <definedName name="a2a" localSheetId="3" hidden="1">{"TAB1",#N/A,TRUE,"GENERAL";"TAB2",#N/A,TRUE,"GENERAL";"TAB3",#N/A,TRUE,"GENERAL";"TAB4",#N/A,TRUE,"GENERAL";"TAB5",#N/A,TRUE,"GENERAL"}</definedName>
    <definedName name="a2a" localSheetId="26" hidden="1">{"TAB1",#N/A,TRUE,"GENERAL";"TAB2",#N/A,TRUE,"GENERAL";"TAB3",#N/A,TRUE,"GENERAL";"TAB4",#N/A,TRUE,"GENERAL";"TAB5",#N/A,TRUE,"GENERAL"}</definedName>
    <definedName name="a2a" localSheetId="24" hidden="1">{"TAB1",#N/A,TRUE,"GENERAL";"TAB2",#N/A,TRUE,"GENERAL";"TAB3",#N/A,TRUE,"GENERAL";"TAB4",#N/A,TRUE,"GENERAL";"TAB5",#N/A,TRUE,"GENERAL"}</definedName>
    <definedName name="a2a" localSheetId="10" hidden="1">{"TAB1",#N/A,TRUE,"GENERAL";"TAB2",#N/A,TRUE,"GENERAL";"TAB3",#N/A,TRUE,"GENERAL";"TAB4",#N/A,TRUE,"GENERAL";"TAB5",#N/A,TRUE,"GENERAL"}</definedName>
    <definedName name="a2a" localSheetId="4" hidden="1">{"TAB1",#N/A,TRUE,"GENERAL";"TAB2",#N/A,TRUE,"GENERAL";"TAB3",#N/A,TRUE,"GENERAL";"TAB4",#N/A,TRUE,"GENERAL";"TAB5",#N/A,TRUE,"GENERAL"}</definedName>
    <definedName name="a2a" localSheetId="38" hidden="1">{"TAB1",#N/A,TRUE,"GENERAL";"TAB2",#N/A,TRUE,"GENERAL";"TAB3",#N/A,TRUE,"GENERAL";"TAB4",#N/A,TRUE,"GENERAL";"TAB5",#N/A,TRUE,"GENERAL"}</definedName>
    <definedName name="a2a" localSheetId="37" hidden="1">{"TAB1",#N/A,TRUE,"GENERAL";"TAB2",#N/A,TRUE,"GENERAL";"TAB3",#N/A,TRUE,"GENERAL";"TAB4",#N/A,TRUE,"GENERAL";"TAB5",#N/A,TRUE,"GENERAL"}</definedName>
    <definedName name="a2a" localSheetId="23" hidden="1">{"TAB1",#N/A,TRUE,"GENERAL";"TAB2",#N/A,TRUE,"GENERAL";"TAB3",#N/A,TRUE,"GENERAL";"TAB4",#N/A,TRUE,"GENERAL";"TAB5",#N/A,TRUE,"GENERAL"}</definedName>
    <definedName name="a2a" localSheetId="16" hidden="1">{"TAB1",#N/A,TRUE,"GENERAL";"TAB2",#N/A,TRUE,"GENERAL";"TAB3",#N/A,TRUE,"GENERAL";"TAB4",#N/A,TRUE,"GENERAL";"TAB5",#N/A,TRUE,"GENERAL"}</definedName>
    <definedName name="a2a" localSheetId="27" hidden="1">{"TAB1",#N/A,TRUE,"GENERAL";"TAB2",#N/A,TRUE,"GENERAL";"TAB3",#N/A,TRUE,"GENERAL";"TAB4",#N/A,TRUE,"GENERAL";"TAB5",#N/A,TRUE,"GENERAL"}</definedName>
    <definedName name="a2a" localSheetId="18" hidden="1">{"TAB1",#N/A,TRUE,"GENERAL";"TAB2",#N/A,TRUE,"GENERAL";"TAB3",#N/A,TRUE,"GENERAL";"TAB4",#N/A,TRUE,"GENERAL";"TAB5",#N/A,TRUE,"GENERAL"}</definedName>
    <definedName name="a2a" localSheetId="17" hidden="1">{"TAB1",#N/A,TRUE,"GENERAL";"TAB2",#N/A,TRUE,"GENERAL";"TAB3",#N/A,TRUE,"GENERAL";"TAB4",#N/A,TRUE,"GENERAL";"TAB5",#N/A,TRUE,"GENERAL"}</definedName>
    <definedName name="a2a" localSheetId="25" hidden="1">{"TAB1",#N/A,TRUE,"GENERAL";"TAB2",#N/A,TRUE,"GENERAL";"TAB3",#N/A,TRUE,"GENERAL";"TAB4",#N/A,TRUE,"GENERAL";"TAB5",#N/A,TRUE,"GENERAL"}</definedName>
    <definedName name="a2a" localSheetId="49" hidden="1">{"TAB1",#N/A,TRUE,"GENERAL";"TAB2",#N/A,TRUE,"GENERAL";"TAB3",#N/A,TRUE,"GENERAL";"TAB4",#N/A,TRUE,"GENERAL";"TAB5",#N/A,TRUE,"GENERAL"}</definedName>
    <definedName name="a2a" localSheetId="34"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1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31" hidden="1">{"TAB1",#N/A,TRUE,"GENERAL";"TAB2",#N/A,TRUE,"GENERAL";"TAB3",#N/A,TRUE,"GENERAL";"TAB4",#N/A,TRUE,"GENERAL";"TAB5",#N/A,TRUE,"GENERAL"}</definedName>
    <definedName name="a2a" localSheetId="30" hidden="1">{"TAB1",#N/A,TRUE,"GENERAL";"TAB2",#N/A,TRUE,"GENERAL";"TAB3",#N/A,TRUE,"GENERAL";"TAB4",#N/A,TRUE,"GENERAL";"TAB5",#N/A,TRUE,"GENERAL"}</definedName>
    <definedName name="a2a" localSheetId="15" hidden="1">{"TAB1",#N/A,TRUE,"GENERAL";"TAB2",#N/A,TRUE,"GENERAL";"TAB3",#N/A,TRUE,"GENERAL";"TAB4",#N/A,TRUE,"GENERAL";"TAB5",#N/A,TRUE,"GENERAL"}</definedName>
    <definedName name="a2a" hidden="1">{"TAB1",#N/A,TRUE,"GENERAL";"TAB2",#N/A,TRUE,"GENERAL";"TAB3",#N/A,TRUE,"GENERAL";"TAB4",#N/A,TRUE,"GENERAL";"TAB5",#N/A,TRUE,"GENERAL"}</definedName>
    <definedName name="aaaaas" localSheetId="3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26" hidden="1">{"TAB1",#N/A,TRUE,"GENERAL";"TAB2",#N/A,TRUE,"GENERAL";"TAB3",#N/A,TRUE,"GENERAL";"TAB4",#N/A,TRUE,"GENERAL";"TAB5",#N/A,TRUE,"GENERAL"}</definedName>
    <definedName name="aaaaas" localSheetId="24"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38" hidden="1">{"TAB1",#N/A,TRUE,"GENERAL";"TAB2",#N/A,TRUE,"GENERAL";"TAB3",#N/A,TRUE,"GENERAL";"TAB4",#N/A,TRUE,"GENERAL";"TAB5",#N/A,TRUE,"GENERAL"}</definedName>
    <definedName name="aaaaas" localSheetId="37" hidden="1">{"TAB1",#N/A,TRUE,"GENERAL";"TAB2",#N/A,TRUE,"GENERAL";"TAB3",#N/A,TRUE,"GENERAL";"TAB4",#N/A,TRUE,"GENERAL";"TAB5",#N/A,TRUE,"GENERAL"}</definedName>
    <definedName name="aaaaas" localSheetId="23"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27" hidden="1">{"TAB1",#N/A,TRUE,"GENERAL";"TAB2",#N/A,TRUE,"GENERAL";"TAB3",#N/A,TRUE,"GENERAL";"TAB4",#N/A,TRUE,"GENERAL";"TAB5",#N/A,TRUE,"GENERAL"}</definedName>
    <definedName name="aaaaas" localSheetId="18"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25" hidden="1">{"TAB1",#N/A,TRUE,"GENERAL";"TAB2",#N/A,TRUE,"GENERAL";"TAB3",#N/A,TRUE,"GENERAL";"TAB4",#N/A,TRUE,"GENERAL";"TAB5",#N/A,TRUE,"GENERAL"}</definedName>
    <definedName name="aaaaas" localSheetId="49" hidden="1">{"TAB1",#N/A,TRUE,"GENERAL";"TAB2",#N/A,TRUE,"GENERAL";"TAB3",#N/A,TRUE,"GENERAL";"TAB4",#N/A,TRUE,"GENERAL";"TAB5",#N/A,TRUE,"GENERAL"}</definedName>
    <definedName name="aaaaas" localSheetId="34"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31" hidden="1">{"TAB1",#N/A,TRUE,"GENERAL";"TAB2",#N/A,TRUE,"GENERAL";"TAB3",#N/A,TRUE,"GENERAL";"TAB4",#N/A,TRUE,"GENERAL";"TAB5",#N/A,TRUE,"GENERAL"}</definedName>
    <definedName name="aaaaas" localSheetId="30" hidden="1">{"TAB1",#N/A,TRUE,"GENERAL";"TAB2",#N/A,TRUE,"GENERAL";"TAB3",#N/A,TRUE,"GENERAL";"TAB4",#N/A,TRUE,"GENERAL";"TAB5",#N/A,TRUE,"GENERAL"}</definedName>
    <definedName name="aaaaas" localSheetId="15" hidden="1">{"TAB1",#N/A,TRUE,"GENERAL";"TAB2",#N/A,TRUE,"GENERAL";"TAB3",#N/A,TRUE,"GENERAL";"TAB4",#N/A,TRUE,"GENERAL";"TAB5",#N/A,TRUE,"GENERAL"}</definedName>
    <definedName name="aaaaas" hidden="1">{"TAB1",#N/A,TRUE,"GENERAL";"TAB2",#N/A,TRUE,"GENERAL";"TAB3",#N/A,TRUE,"GENERAL";"TAB4",#N/A,TRUE,"GENERAL";"TAB5",#N/A,TRUE,"GENERAL"}</definedName>
    <definedName name="AccessDatabase" hidden="1">"C:\C-314\VOLUMENES\volfin4.mdb"</definedName>
    <definedName name="ADFGSDB" localSheetId="32" hidden="1">{"via1",#N/A,TRUE,"general";"via2",#N/A,TRUE,"general";"via3",#N/A,TRUE,"general"}</definedName>
    <definedName name="ADFGSDB" localSheetId="3" hidden="1">{"via1",#N/A,TRUE,"general";"via2",#N/A,TRUE,"general";"via3",#N/A,TRUE,"general"}</definedName>
    <definedName name="ADFGSDB" localSheetId="26" hidden="1">{"via1",#N/A,TRUE,"general";"via2",#N/A,TRUE,"general";"via3",#N/A,TRUE,"general"}</definedName>
    <definedName name="ADFGSDB" localSheetId="24" hidden="1">{"via1",#N/A,TRUE,"general";"via2",#N/A,TRUE,"general";"via3",#N/A,TRUE,"general"}</definedName>
    <definedName name="ADFGSDB" localSheetId="10" hidden="1">{"via1",#N/A,TRUE,"general";"via2",#N/A,TRUE,"general";"via3",#N/A,TRUE,"general"}</definedName>
    <definedName name="ADFGSDB" localSheetId="4" hidden="1">{"via1",#N/A,TRUE,"general";"via2",#N/A,TRUE,"general";"via3",#N/A,TRUE,"general"}</definedName>
    <definedName name="ADFGSDB" localSheetId="38" hidden="1">{"via1",#N/A,TRUE,"general";"via2",#N/A,TRUE,"general";"via3",#N/A,TRUE,"general"}</definedName>
    <definedName name="ADFGSDB" localSheetId="37" hidden="1">{"via1",#N/A,TRUE,"general";"via2",#N/A,TRUE,"general";"via3",#N/A,TRUE,"general"}</definedName>
    <definedName name="ADFGSDB" localSheetId="23" hidden="1">{"via1",#N/A,TRUE,"general";"via2",#N/A,TRUE,"general";"via3",#N/A,TRUE,"general"}</definedName>
    <definedName name="ADFGSDB" localSheetId="16" hidden="1">{"via1",#N/A,TRUE,"general";"via2",#N/A,TRUE,"general";"via3",#N/A,TRUE,"general"}</definedName>
    <definedName name="ADFGSDB" localSheetId="27" hidden="1">{"via1",#N/A,TRUE,"general";"via2",#N/A,TRUE,"general";"via3",#N/A,TRUE,"general"}</definedName>
    <definedName name="ADFGSDB" localSheetId="18" hidden="1">{"via1",#N/A,TRUE,"general";"via2",#N/A,TRUE,"general";"via3",#N/A,TRUE,"general"}</definedName>
    <definedName name="ADFGSDB" localSheetId="17" hidden="1">{"via1",#N/A,TRUE,"general";"via2",#N/A,TRUE,"general";"via3",#N/A,TRUE,"general"}</definedName>
    <definedName name="ADFGSDB" localSheetId="25" hidden="1">{"via1",#N/A,TRUE,"general";"via2",#N/A,TRUE,"general";"via3",#N/A,TRUE,"general"}</definedName>
    <definedName name="ADFGSDB" localSheetId="49" hidden="1">{"via1",#N/A,TRUE,"general";"via2",#N/A,TRUE,"general";"via3",#N/A,TRUE,"general"}</definedName>
    <definedName name="ADFGSDB" localSheetId="34"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1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31" hidden="1">{"via1",#N/A,TRUE,"general";"via2",#N/A,TRUE,"general";"via3",#N/A,TRUE,"general"}</definedName>
    <definedName name="ADFGSDB" localSheetId="30" hidden="1">{"via1",#N/A,TRUE,"general";"via2",#N/A,TRUE,"general";"via3",#N/A,TRUE,"general"}</definedName>
    <definedName name="ADFGSDB" localSheetId="15" hidden="1">{"via1",#N/A,TRUE,"general";"via2",#N/A,TRUE,"general";"via3",#N/A,TRUE,"general"}</definedName>
    <definedName name="ADFGSDB" hidden="1">{"via1",#N/A,TRUE,"general";"via2",#N/A,TRUE,"general";"via3",#N/A,TRUE,"general"}</definedName>
    <definedName name="ADSAD" localSheetId="3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26" hidden="1">{"TAB1",#N/A,TRUE,"GENERAL";"TAB2",#N/A,TRUE,"GENERAL";"TAB3",#N/A,TRUE,"GENERAL";"TAB4",#N/A,TRUE,"GENERAL";"TAB5",#N/A,TRUE,"GENERAL"}</definedName>
    <definedName name="ADSAD" localSheetId="24"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4" hidden="1">{"TAB1",#N/A,TRUE,"GENERAL";"TAB2",#N/A,TRUE,"GENERAL";"TAB3",#N/A,TRUE,"GENERAL";"TAB4",#N/A,TRUE,"GENERAL";"TAB5",#N/A,TRUE,"GENERAL"}</definedName>
    <definedName name="ADSAD" localSheetId="38" hidden="1">{"TAB1",#N/A,TRUE,"GENERAL";"TAB2",#N/A,TRUE,"GENERAL";"TAB3",#N/A,TRUE,"GENERAL";"TAB4",#N/A,TRUE,"GENERAL";"TAB5",#N/A,TRUE,"GENERAL"}</definedName>
    <definedName name="ADSAD" localSheetId="37" hidden="1">{"TAB1",#N/A,TRUE,"GENERAL";"TAB2",#N/A,TRUE,"GENERAL";"TAB3",#N/A,TRUE,"GENERAL";"TAB4",#N/A,TRUE,"GENERAL";"TAB5",#N/A,TRUE,"GENERAL"}</definedName>
    <definedName name="ADSAD" localSheetId="23"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27" hidden="1">{"TAB1",#N/A,TRUE,"GENERAL";"TAB2",#N/A,TRUE,"GENERAL";"TAB3",#N/A,TRUE,"GENERAL";"TAB4",#N/A,TRUE,"GENERAL";"TAB5",#N/A,TRUE,"GENERAL"}</definedName>
    <definedName name="ADSAD" localSheetId="18"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25" hidden="1">{"TAB1",#N/A,TRUE,"GENERAL";"TAB2",#N/A,TRUE,"GENERAL";"TAB3",#N/A,TRUE,"GENERAL";"TAB4",#N/A,TRUE,"GENERAL";"TAB5",#N/A,TRUE,"GENERAL"}</definedName>
    <definedName name="ADSAD" localSheetId="49" hidden="1">{"TAB1",#N/A,TRUE,"GENERAL";"TAB2",#N/A,TRUE,"GENERAL";"TAB3",#N/A,TRUE,"GENERAL";"TAB4",#N/A,TRUE,"GENERAL";"TAB5",#N/A,TRUE,"GENERAL"}</definedName>
    <definedName name="ADSAD" localSheetId="34"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31" hidden="1">{"TAB1",#N/A,TRUE,"GENERAL";"TAB2",#N/A,TRUE,"GENERAL";"TAB3",#N/A,TRUE,"GENERAL";"TAB4",#N/A,TRUE,"GENERAL";"TAB5",#N/A,TRUE,"GENERAL"}</definedName>
    <definedName name="ADSAD" localSheetId="30" hidden="1">{"TAB1",#N/A,TRUE,"GENERAL";"TAB2",#N/A,TRUE,"GENERAL";"TAB3",#N/A,TRUE,"GENERAL";"TAB4",#N/A,TRUE,"GENERAL";"TAB5",#N/A,TRUE,"GENERAL"}</definedName>
    <definedName name="ADSAD" localSheetId="15" hidden="1">{"TAB1",#N/A,TRUE,"GENERAL";"TAB2",#N/A,TRUE,"GENERAL";"TAB3",#N/A,TRUE,"GENERAL";"TAB4",#N/A,TRUE,"GENERAL";"TAB5",#N/A,TRUE,"GENERAL"}</definedName>
    <definedName name="ADSAD" hidden="1">{"TAB1",#N/A,TRUE,"GENERAL";"TAB2",#N/A,TRUE,"GENERAL";"TAB3",#N/A,TRUE,"GENERAL";"TAB4",#N/A,TRUE,"GENERAL";"TAB5",#N/A,TRUE,"GENERAL"}</definedName>
    <definedName name="aefa" localSheetId="32" hidden="1">{"via1",#N/A,TRUE,"general";"via2",#N/A,TRUE,"general";"via3",#N/A,TRUE,"general"}</definedName>
    <definedName name="aefa" localSheetId="3" hidden="1">{"via1",#N/A,TRUE,"general";"via2",#N/A,TRUE,"general";"via3",#N/A,TRUE,"general"}</definedName>
    <definedName name="aefa" localSheetId="26" hidden="1">{"via1",#N/A,TRUE,"general";"via2",#N/A,TRUE,"general";"via3",#N/A,TRUE,"general"}</definedName>
    <definedName name="aefa" localSheetId="24" hidden="1">{"via1",#N/A,TRUE,"general";"via2",#N/A,TRUE,"general";"via3",#N/A,TRUE,"general"}</definedName>
    <definedName name="aefa" localSheetId="10" hidden="1">{"via1",#N/A,TRUE,"general";"via2",#N/A,TRUE,"general";"via3",#N/A,TRUE,"general"}</definedName>
    <definedName name="aefa" localSheetId="4" hidden="1">{"via1",#N/A,TRUE,"general";"via2",#N/A,TRUE,"general";"via3",#N/A,TRUE,"general"}</definedName>
    <definedName name="aefa" localSheetId="38" hidden="1">{"via1",#N/A,TRUE,"general";"via2",#N/A,TRUE,"general";"via3",#N/A,TRUE,"general"}</definedName>
    <definedName name="aefa" localSheetId="37" hidden="1">{"via1",#N/A,TRUE,"general";"via2",#N/A,TRUE,"general";"via3",#N/A,TRUE,"general"}</definedName>
    <definedName name="aefa" localSheetId="23" hidden="1">{"via1",#N/A,TRUE,"general";"via2",#N/A,TRUE,"general";"via3",#N/A,TRUE,"general"}</definedName>
    <definedName name="aefa" localSheetId="16" hidden="1">{"via1",#N/A,TRUE,"general";"via2",#N/A,TRUE,"general";"via3",#N/A,TRUE,"general"}</definedName>
    <definedName name="aefa" localSheetId="27" hidden="1">{"via1",#N/A,TRUE,"general";"via2",#N/A,TRUE,"general";"via3",#N/A,TRUE,"general"}</definedName>
    <definedName name="aefa" localSheetId="18" hidden="1">{"via1",#N/A,TRUE,"general";"via2",#N/A,TRUE,"general";"via3",#N/A,TRUE,"general"}</definedName>
    <definedName name="aefa" localSheetId="17" hidden="1">{"via1",#N/A,TRUE,"general";"via2",#N/A,TRUE,"general";"via3",#N/A,TRUE,"general"}</definedName>
    <definedName name="aefa" localSheetId="25" hidden="1">{"via1",#N/A,TRUE,"general";"via2",#N/A,TRUE,"general";"via3",#N/A,TRUE,"general"}</definedName>
    <definedName name="aefa" localSheetId="49" hidden="1">{"via1",#N/A,TRUE,"general";"via2",#N/A,TRUE,"general";"via3",#N/A,TRUE,"general"}</definedName>
    <definedName name="aefa" localSheetId="34"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1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31" hidden="1">{"via1",#N/A,TRUE,"general";"via2",#N/A,TRUE,"general";"via3",#N/A,TRUE,"general"}</definedName>
    <definedName name="aefa" localSheetId="30" hidden="1">{"via1",#N/A,TRUE,"general";"via2",#N/A,TRUE,"general";"via3",#N/A,TRUE,"general"}</definedName>
    <definedName name="aefa" localSheetId="15" hidden="1">{"via1",#N/A,TRUE,"general";"via2",#N/A,TRUE,"general";"via3",#N/A,TRUE,"general"}</definedName>
    <definedName name="aefa" hidden="1">{"via1",#N/A,TRUE,"general";"via2",#N/A,TRUE,"general";"via3",#N/A,TRUE,"general"}</definedName>
    <definedName name="afdsw" localSheetId="3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26" hidden="1">{"TAB1",#N/A,TRUE,"GENERAL";"TAB2",#N/A,TRUE,"GENERAL";"TAB3",#N/A,TRUE,"GENERAL";"TAB4",#N/A,TRUE,"GENERAL";"TAB5",#N/A,TRUE,"GENERAL"}</definedName>
    <definedName name="afdsw" localSheetId="24"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4" hidden="1">{"TAB1",#N/A,TRUE,"GENERAL";"TAB2",#N/A,TRUE,"GENERAL";"TAB3",#N/A,TRUE,"GENERAL";"TAB4",#N/A,TRUE,"GENERAL";"TAB5",#N/A,TRUE,"GENERAL"}</definedName>
    <definedName name="afdsw" localSheetId="38" hidden="1">{"TAB1",#N/A,TRUE,"GENERAL";"TAB2",#N/A,TRUE,"GENERAL";"TAB3",#N/A,TRUE,"GENERAL";"TAB4",#N/A,TRUE,"GENERAL";"TAB5",#N/A,TRUE,"GENERAL"}</definedName>
    <definedName name="afdsw" localSheetId="37" hidden="1">{"TAB1",#N/A,TRUE,"GENERAL";"TAB2",#N/A,TRUE,"GENERAL";"TAB3",#N/A,TRUE,"GENERAL";"TAB4",#N/A,TRUE,"GENERAL";"TAB5",#N/A,TRUE,"GENERAL"}</definedName>
    <definedName name="afdsw" localSheetId="23"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27" hidden="1">{"TAB1",#N/A,TRUE,"GENERAL";"TAB2",#N/A,TRUE,"GENERAL";"TAB3",#N/A,TRUE,"GENERAL";"TAB4",#N/A,TRUE,"GENERAL";"TAB5",#N/A,TRUE,"GENERAL"}</definedName>
    <definedName name="afdsw" localSheetId="18"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25" hidden="1">{"TAB1",#N/A,TRUE,"GENERAL";"TAB2",#N/A,TRUE,"GENERAL";"TAB3",#N/A,TRUE,"GENERAL";"TAB4",#N/A,TRUE,"GENERAL";"TAB5",#N/A,TRUE,"GENERAL"}</definedName>
    <definedName name="afdsw" localSheetId="49" hidden="1">{"TAB1",#N/A,TRUE,"GENERAL";"TAB2",#N/A,TRUE,"GENERAL";"TAB3",#N/A,TRUE,"GENERAL";"TAB4",#N/A,TRUE,"GENERAL";"TAB5",#N/A,TRUE,"GENERAL"}</definedName>
    <definedName name="afdsw" localSheetId="34"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31" hidden="1">{"TAB1",#N/A,TRUE,"GENERAL";"TAB2",#N/A,TRUE,"GENERAL";"TAB3",#N/A,TRUE,"GENERAL";"TAB4",#N/A,TRUE,"GENERAL";"TAB5",#N/A,TRUE,"GENERAL"}</definedName>
    <definedName name="afdsw" localSheetId="30" hidden="1">{"TAB1",#N/A,TRUE,"GENERAL";"TAB2",#N/A,TRUE,"GENERAL";"TAB3",#N/A,TRUE,"GENERAL";"TAB4",#N/A,TRUE,"GENERAL";"TAB5",#N/A,TRUE,"GENERAL"}</definedName>
    <definedName name="afdsw" localSheetId="15" hidden="1">{"TAB1",#N/A,TRUE,"GENERAL";"TAB2",#N/A,TRUE,"GENERAL";"TAB3",#N/A,TRUE,"GENERAL";"TAB4",#N/A,TRUE,"GENERAL";"TAB5",#N/A,TRUE,"GENERAL"}</definedName>
    <definedName name="afdsw" hidden="1">{"TAB1",#N/A,TRUE,"GENERAL";"TAB2",#N/A,TRUE,"GENERAL";"TAB3",#N/A,TRUE,"GENERAL";"TAB4",#N/A,TRUE,"GENERAL";"TAB5",#N/A,TRUE,"GENERAL"}</definedName>
    <definedName name="agdsgg" localSheetId="32" hidden="1">{"via1",#N/A,TRUE,"general";"via2",#N/A,TRUE,"general";"via3",#N/A,TRUE,"general"}</definedName>
    <definedName name="agdsgg" localSheetId="3" hidden="1">{"via1",#N/A,TRUE,"general";"via2",#N/A,TRUE,"general";"via3",#N/A,TRUE,"general"}</definedName>
    <definedName name="agdsgg" localSheetId="26" hidden="1">{"via1",#N/A,TRUE,"general";"via2",#N/A,TRUE,"general";"via3",#N/A,TRUE,"general"}</definedName>
    <definedName name="agdsgg" localSheetId="24" hidden="1">{"via1",#N/A,TRUE,"general";"via2",#N/A,TRUE,"general";"via3",#N/A,TRUE,"general"}</definedName>
    <definedName name="agdsgg" localSheetId="10" hidden="1">{"via1",#N/A,TRUE,"general";"via2",#N/A,TRUE,"general";"via3",#N/A,TRUE,"general"}</definedName>
    <definedName name="agdsgg" localSheetId="4" hidden="1">{"via1",#N/A,TRUE,"general";"via2",#N/A,TRUE,"general";"via3",#N/A,TRUE,"general"}</definedName>
    <definedName name="agdsgg" localSheetId="38" hidden="1">{"via1",#N/A,TRUE,"general";"via2",#N/A,TRUE,"general";"via3",#N/A,TRUE,"general"}</definedName>
    <definedName name="agdsgg" localSheetId="37" hidden="1">{"via1",#N/A,TRUE,"general";"via2",#N/A,TRUE,"general";"via3",#N/A,TRUE,"general"}</definedName>
    <definedName name="agdsgg" localSheetId="23" hidden="1">{"via1",#N/A,TRUE,"general";"via2",#N/A,TRUE,"general";"via3",#N/A,TRUE,"general"}</definedName>
    <definedName name="agdsgg" localSheetId="16" hidden="1">{"via1",#N/A,TRUE,"general";"via2",#N/A,TRUE,"general";"via3",#N/A,TRUE,"general"}</definedName>
    <definedName name="agdsgg" localSheetId="27" hidden="1">{"via1",#N/A,TRUE,"general";"via2",#N/A,TRUE,"general";"via3",#N/A,TRUE,"general"}</definedName>
    <definedName name="agdsgg" localSheetId="18" hidden="1">{"via1",#N/A,TRUE,"general";"via2",#N/A,TRUE,"general";"via3",#N/A,TRUE,"general"}</definedName>
    <definedName name="agdsgg" localSheetId="17" hidden="1">{"via1",#N/A,TRUE,"general";"via2",#N/A,TRUE,"general";"via3",#N/A,TRUE,"general"}</definedName>
    <definedName name="agdsgg" localSheetId="25" hidden="1">{"via1",#N/A,TRUE,"general";"via2",#N/A,TRUE,"general";"via3",#N/A,TRUE,"general"}</definedName>
    <definedName name="agdsgg" localSheetId="49" hidden="1">{"via1",#N/A,TRUE,"general";"via2",#N/A,TRUE,"general";"via3",#N/A,TRUE,"general"}</definedName>
    <definedName name="agdsgg" localSheetId="34"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1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31" hidden="1">{"via1",#N/A,TRUE,"general";"via2",#N/A,TRUE,"general";"via3",#N/A,TRUE,"general"}</definedName>
    <definedName name="agdsgg" localSheetId="30" hidden="1">{"via1",#N/A,TRUE,"general";"via2",#N/A,TRUE,"general";"via3",#N/A,TRUE,"general"}</definedName>
    <definedName name="agdsgg" localSheetId="15" hidden="1">{"via1",#N/A,TRUE,"general";"via2",#N/A,TRUE,"general";"via3",#N/A,TRUE,"general"}</definedName>
    <definedName name="agdsgg" hidden="1">{"via1",#N/A,TRUE,"general";"via2",#N/A,TRUE,"general";"via3",#N/A,TRUE,"general"}</definedName>
    <definedName name="aqaq" localSheetId="32" hidden="1">{"TAB1",#N/A,TRUE,"GENERAL";"TAB2",#N/A,TRUE,"GENERAL";"TAB3",#N/A,TRUE,"GENERAL";"TAB4",#N/A,TRUE,"GENERAL";"TAB5",#N/A,TRUE,"GENERAL"}</definedName>
    <definedName name="aqaq" localSheetId="3" hidden="1">{"TAB1",#N/A,TRUE,"GENERAL";"TAB2",#N/A,TRUE,"GENERAL";"TAB3",#N/A,TRUE,"GENERAL";"TAB4",#N/A,TRUE,"GENERAL";"TAB5",#N/A,TRUE,"GENERAL"}</definedName>
    <definedName name="aqaq" localSheetId="26" hidden="1">{"TAB1",#N/A,TRUE,"GENERAL";"TAB2",#N/A,TRUE,"GENERAL";"TAB3",#N/A,TRUE,"GENERAL";"TAB4",#N/A,TRUE,"GENERAL";"TAB5",#N/A,TRUE,"GENERAL"}</definedName>
    <definedName name="aqaq" localSheetId="24" hidden="1">{"TAB1",#N/A,TRUE,"GENERAL";"TAB2",#N/A,TRUE,"GENERAL";"TAB3",#N/A,TRUE,"GENERAL";"TAB4",#N/A,TRUE,"GENERAL";"TAB5",#N/A,TRUE,"GENERAL"}</definedName>
    <definedName name="aqaq" localSheetId="10" hidden="1">{"TAB1",#N/A,TRUE,"GENERAL";"TAB2",#N/A,TRUE,"GENERAL";"TAB3",#N/A,TRUE,"GENERAL";"TAB4",#N/A,TRUE,"GENERAL";"TAB5",#N/A,TRUE,"GENERAL"}</definedName>
    <definedName name="aqaq" localSheetId="4" hidden="1">{"TAB1",#N/A,TRUE,"GENERAL";"TAB2",#N/A,TRUE,"GENERAL";"TAB3",#N/A,TRUE,"GENERAL";"TAB4",#N/A,TRUE,"GENERAL";"TAB5",#N/A,TRUE,"GENERAL"}</definedName>
    <definedName name="aqaq" localSheetId="38" hidden="1">{"TAB1",#N/A,TRUE,"GENERAL";"TAB2",#N/A,TRUE,"GENERAL";"TAB3",#N/A,TRUE,"GENERAL";"TAB4",#N/A,TRUE,"GENERAL";"TAB5",#N/A,TRUE,"GENERAL"}</definedName>
    <definedName name="aqaq" localSheetId="37" hidden="1">{"TAB1",#N/A,TRUE,"GENERAL";"TAB2",#N/A,TRUE,"GENERAL";"TAB3",#N/A,TRUE,"GENERAL";"TAB4",#N/A,TRUE,"GENERAL";"TAB5",#N/A,TRUE,"GENERAL"}</definedName>
    <definedName name="aqaq" localSheetId="23" hidden="1">{"TAB1",#N/A,TRUE,"GENERAL";"TAB2",#N/A,TRUE,"GENERAL";"TAB3",#N/A,TRUE,"GENERAL";"TAB4",#N/A,TRUE,"GENERAL";"TAB5",#N/A,TRUE,"GENERAL"}</definedName>
    <definedName name="aqaq" localSheetId="16" hidden="1">{"TAB1",#N/A,TRUE,"GENERAL";"TAB2",#N/A,TRUE,"GENERAL";"TAB3",#N/A,TRUE,"GENERAL";"TAB4",#N/A,TRUE,"GENERAL";"TAB5",#N/A,TRUE,"GENERAL"}</definedName>
    <definedName name="aqaq" localSheetId="27" hidden="1">{"TAB1",#N/A,TRUE,"GENERAL";"TAB2",#N/A,TRUE,"GENERAL";"TAB3",#N/A,TRUE,"GENERAL";"TAB4",#N/A,TRUE,"GENERAL";"TAB5",#N/A,TRUE,"GENERAL"}</definedName>
    <definedName name="aqaq" localSheetId="18" hidden="1">{"TAB1",#N/A,TRUE,"GENERAL";"TAB2",#N/A,TRUE,"GENERAL";"TAB3",#N/A,TRUE,"GENERAL";"TAB4",#N/A,TRUE,"GENERAL";"TAB5",#N/A,TRUE,"GENERAL"}</definedName>
    <definedName name="aqaq" localSheetId="17" hidden="1">{"TAB1",#N/A,TRUE,"GENERAL";"TAB2",#N/A,TRUE,"GENERAL";"TAB3",#N/A,TRUE,"GENERAL";"TAB4",#N/A,TRUE,"GENERAL";"TAB5",#N/A,TRUE,"GENERAL"}</definedName>
    <definedName name="aqaq" localSheetId="25" hidden="1">{"TAB1",#N/A,TRUE,"GENERAL";"TAB2",#N/A,TRUE,"GENERAL";"TAB3",#N/A,TRUE,"GENERAL";"TAB4",#N/A,TRUE,"GENERAL";"TAB5",#N/A,TRUE,"GENERAL"}</definedName>
    <definedName name="aqaq" localSheetId="49" hidden="1">{"TAB1",#N/A,TRUE,"GENERAL";"TAB2",#N/A,TRUE,"GENERAL";"TAB3",#N/A,TRUE,"GENERAL";"TAB4",#N/A,TRUE,"GENERAL";"TAB5",#N/A,TRUE,"GENERAL"}</definedName>
    <definedName name="aqaq" localSheetId="34"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1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31" hidden="1">{"TAB1",#N/A,TRUE,"GENERAL";"TAB2",#N/A,TRUE,"GENERAL";"TAB3",#N/A,TRUE,"GENERAL";"TAB4",#N/A,TRUE,"GENERAL";"TAB5",#N/A,TRUE,"GENERAL"}</definedName>
    <definedName name="aqaq" localSheetId="30" hidden="1">{"TAB1",#N/A,TRUE,"GENERAL";"TAB2",#N/A,TRUE,"GENERAL";"TAB3",#N/A,TRUE,"GENERAL";"TAB4",#N/A,TRUE,"GENERAL";"TAB5",#N/A,TRUE,"GENERAL"}</definedName>
    <definedName name="aqaq" localSheetId="15" hidden="1">{"TAB1",#N/A,TRUE,"GENERAL";"TAB2",#N/A,TRUE,"GENERAL";"TAB3",#N/A,TRUE,"GENERAL";"TAB4",#N/A,TRUE,"GENERAL";"TAB5",#N/A,TRUE,"GENERAL"}</definedName>
    <definedName name="aqaq" hidden="1">{"TAB1",#N/A,TRUE,"GENERAL";"TAB2",#N/A,TRUE,"GENERAL";"TAB3",#N/A,TRUE,"GENERAL";"TAB4",#N/A,TRUE,"GENERAL";"TAB5",#N/A,TRUE,"GENERAL"}</definedName>
    <definedName name="_xlnm.Print_Area" localSheetId="32">ACCIDENTALIDAD!$A$1:$L$48</definedName>
    <definedName name="_xlnm.Print_Area" localSheetId="19">'CANT OBRA 6003'!$A$1:$J$420</definedName>
    <definedName name="_xlnm.Print_Area" localSheetId="20">'CANT OBRA 6204'!$A$1:$J$507</definedName>
    <definedName name="_xlnm.Print_Area" localSheetId="21">'CANT OBRA 6205'!$A$1:$J$65</definedName>
    <definedName name="_xlnm.Print_Area" localSheetId="22">'CANT OBRA 6206'!$A$1:$J$183</definedName>
    <definedName name="_xlnm.Print_Area" localSheetId="51">'CAPACITACION S.T.M. RUTINARIO'!$A$1:$G$261</definedName>
    <definedName name="_xlnm.Print_Area" localSheetId="50">COMENTARIOS!$A$1:$H$32</definedName>
    <definedName name="_xlnm.Print_Area" localSheetId="3">'CUMPLIMIENTO %'!$A$1:$J$35</definedName>
    <definedName name="_xlnm.Print_Area" localSheetId="33">'DEFENSA VIAS'!$A$1:$J$47</definedName>
    <definedName name="_xlnm.Print_Area" localSheetId="26">'ESTADO PONTONES '!$A$1:$M$37</definedName>
    <definedName name="_xlnm.Print_Area" localSheetId="24">'ESTADO PUENTES '!$A$1:$O$50</definedName>
    <definedName name="_xlnm.Print_Area" localSheetId="10">'ESTADO RED TEC'!$A$1:$I$222</definedName>
    <definedName name="_xlnm.Print_Area" localSheetId="4">'ESTADO RED VIS '!$A$1:$H$67</definedName>
    <definedName name="_xlnm.Print_Area" localSheetId="28">'ESTADO TUNELES'!$A$1:$U$39</definedName>
    <definedName name="_xlnm.Print_Area" localSheetId="36">'FICHA CUALI AMV'!$A$1:$I$24</definedName>
    <definedName name="_xlnm.Print_Area" localSheetId="38">'FICHA CUALI MR'!$A$1:$L$22</definedName>
    <definedName name="_xlnm.Print_Area" localSheetId="35">'FICHA CUANTI AMV'!$A$1:$L$18</definedName>
    <definedName name="_xlnm.Print_Area" localSheetId="37">'FICHA CUANTI MR '!$A$1:$N$22</definedName>
    <definedName name="_xlnm.Print_Area" localSheetId="2">'GENERALIDADES '!$A$1:$L$37</definedName>
    <definedName name="_xlnm.Print_Area" localSheetId="16">'MAPA 1 EST RED '!$A$1:$J$143</definedName>
    <definedName name="_xlnm.Print_Area" localSheetId="27">'NEC. PONTONES '!$A$1:$H$24</definedName>
    <definedName name="_xlnm.Print_Area" localSheetId="18">'NECESIDADES CRITICAS VIA '!$A$1:$H$27</definedName>
    <definedName name="_xlnm.Print_Area" localSheetId="29">'NECESIDADES EN TÚNELES'!$A$1:$L$32</definedName>
    <definedName name="_xlnm.Print_Area" localSheetId="17">'NECESIDADES PREVENTIVAS VIA '!$A$1:$H$24</definedName>
    <definedName name="_xlnm.Print_Area" localSheetId="25">'NECESIDADES PTES '!$A$1:$P$49</definedName>
    <definedName name="_xlnm.Print_Area" localSheetId="0">PORTADA!$A$1:$H$38</definedName>
    <definedName name="_xlnm.Print_Area" localSheetId="48">'RESEÑA 1,9 FOTOGRAFICA micros'!$A$1:$G$60</definedName>
    <definedName name="_xlnm.Print_Area" localSheetId="49">'RESEÑA 2-PRENSA'!$A$1:$G$697</definedName>
    <definedName name="_xlnm.Print_Area" localSheetId="34">'SEGUIMIENTO '!$A$1:$AE$39</definedName>
    <definedName name="_xlnm.Print_Area" localSheetId="11">'SEMAFORO TEC 6003'!$A$1:$DC$63</definedName>
    <definedName name="_xlnm.Print_Area" localSheetId="12">'SEMAFORO TEC 6204'!$A$1:$BP$69</definedName>
    <definedName name="_xlnm.Print_Area" localSheetId="13">'SEMAFORO TEC 6205'!$A$1:$AC$71</definedName>
    <definedName name="_xlnm.Print_Area" localSheetId="14">'SEMAFORO TEC 6206'!$A$1:$AJ$61</definedName>
    <definedName name="_xlnm.Print_Area" localSheetId="5">'SEMAFORO VIS 6003'!$A$1:$CZ$67</definedName>
    <definedName name="_xlnm.Print_Area" localSheetId="6">'SEMAFORO VIS 6204'!$A$1:$BK$71</definedName>
    <definedName name="_xlnm.Print_Area" localSheetId="7">'SEMAFORO VIS 6205'!$A$1:$Y$67</definedName>
    <definedName name="_xlnm.Print_Area" localSheetId="8">'SEMAFORO VIS 6206'!$A$1:$AG$56</definedName>
    <definedName name="_xlnm.Print_Area" localSheetId="31">'Señalización Horizontal'!$A$1:$R$40</definedName>
    <definedName name="_xlnm.Print_Area" localSheetId="30">'Señalización Vertical '!$A$1:$AF$43</definedName>
    <definedName name="_xlnm.Print_Area" localSheetId="1">'TABLA DE CONTENIDO'!$A$1:$C$58</definedName>
    <definedName name="_xlnm.Print_Area" localSheetId="15">'TORTA EST. VIAS TEC'!$A$1:$D$78</definedName>
    <definedName name="_xlnm.Print_Area" localSheetId="9">'TORTA EST. VIAS VIS '!$A$1:$D$62</definedName>
    <definedName name="ASDA" localSheetId="32" hidden="1">{"via1",#N/A,TRUE,"general";"via2",#N/A,TRUE,"general";"via3",#N/A,TRUE,"general"}</definedName>
    <definedName name="ASDA" localSheetId="3" hidden="1">{"via1",#N/A,TRUE,"general";"via2",#N/A,TRUE,"general";"via3",#N/A,TRUE,"general"}</definedName>
    <definedName name="ASDA" localSheetId="26" hidden="1">{"via1",#N/A,TRUE,"general";"via2",#N/A,TRUE,"general";"via3",#N/A,TRUE,"general"}</definedName>
    <definedName name="ASDA" localSheetId="24" hidden="1">{"via1",#N/A,TRUE,"general";"via2",#N/A,TRUE,"general";"via3",#N/A,TRUE,"general"}</definedName>
    <definedName name="ASDA" localSheetId="10" hidden="1">{"via1",#N/A,TRUE,"general";"via2",#N/A,TRUE,"general";"via3",#N/A,TRUE,"general"}</definedName>
    <definedName name="ASDA" localSheetId="4" hidden="1">{"via1",#N/A,TRUE,"general";"via2",#N/A,TRUE,"general";"via3",#N/A,TRUE,"general"}</definedName>
    <definedName name="ASDA" localSheetId="38" hidden="1">{"via1",#N/A,TRUE,"general";"via2",#N/A,TRUE,"general";"via3",#N/A,TRUE,"general"}</definedName>
    <definedName name="ASDA" localSheetId="37" hidden="1">{"via1",#N/A,TRUE,"general";"via2",#N/A,TRUE,"general";"via3",#N/A,TRUE,"general"}</definedName>
    <definedName name="ASDA" localSheetId="23" hidden="1">{"via1",#N/A,TRUE,"general";"via2",#N/A,TRUE,"general";"via3",#N/A,TRUE,"general"}</definedName>
    <definedName name="ASDA" localSheetId="16" hidden="1">{"via1",#N/A,TRUE,"general";"via2",#N/A,TRUE,"general";"via3",#N/A,TRUE,"general"}</definedName>
    <definedName name="ASDA" localSheetId="27" hidden="1">{"via1",#N/A,TRUE,"general";"via2",#N/A,TRUE,"general";"via3",#N/A,TRUE,"general"}</definedName>
    <definedName name="ASDA" localSheetId="18" hidden="1">{"via1",#N/A,TRUE,"general";"via2",#N/A,TRUE,"general";"via3",#N/A,TRUE,"general"}</definedName>
    <definedName name="ASDA" localSheetId="17" hidden="1">{"via1",#N/A,TRUE,"general";"via2",#N/A,TRUE,"general";"via3",#N/A,TRUE,"general"}</definedName>
    <definedName name="ASDA" localSheetId="25" hidden="1">{"via1",#N/A,TRUE,"general";"via2",#N/A,TRUE,"general";"via3",#N/A,TRUE,"general"}</definedName>
    <definedName name="ASDA" localSheetId="49" hidden="1">{"via1",#N/A,TRUE,"general";"via2",#N/A,TRUE,"general";"via3",#N/A,TRUE,"general"}</definedName>
    <definedName name="ASDA" localSheetId="34"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1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31" hidden="1">{"via1",#N/A,TRUE,"general";"via2",#N/A,TRUE,"general";"via3",#N/A,TRUE,"general"}</definedName>
    <definedName name="ASDA" localSheetId="30" hidden="1">{"via1",#N/A,TRUE,"general";"via2",#N/A,TRUE,"general";"via3",#N/A,TRUE,"general"}</definedName>
    <definedName name="ASDA" localSheetId="15" hidden="1">{"via1",#N/A,TRUE,"general";"via2",#N/A,TRUE,"general";"via3",#N/A,TRUE,"general"}</definedName>
    <definedName name="ASDA" hidden="1">{"via1",#N/A,TRUE,"general";"via2",#N/A,TRUE,"general";"via3",#N/A,TRUE,"general"}</definedName>
    <definedName name="asdasd" localSheetId="3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26" hidden="1">{"TAB1",#N/A,TRUE,"GENERAL";"TAB2",#N/A,TRUE,"GENERAL";"TAB3",#N/A,TRUE,"GENERAL";"TAB4",#N/A,TRUE,"GENERAL";"TAB5",#N/A,TRUE,"GENERAL"}</definedName>
    <definedName name="asdasd" localSheetId="24"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38" hidden="1">{"TAB1",#N/A,TRUE,"GENERAL";"TAB2",#N/A,TRUE,"GENERAL";"TAB3",#N/A,TRUE,"GENERAL";"TAB4",#N/A,TRUE,"GENERAL";"TAB5",#N/A,TRUE,"GENERAL"}</definedName>
    <definedName name="asdasd" localSheetId="37" hidden="1">{"TAB1",#N/A,TRUE,"GENERAL";"TAB2",#N/A,TRUE,"GENERAL";"TAB3",#N/A,TRUE,"GENERAL";"TAB4",#N/A,TRUE,"GENERAL";"TAB5",#N/A,TRUE,"GENERAL"}</definedName>
    <definedName name="asdasd" localSheetId="23"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27" hidden="1">{"TAB1",#N/A,TRUE,"GENERAL";"TAB2",#N/A,TRUE,"GENERAL";"TAB3",#N/A,TRUE,"GENERAL";"TAB4",#N/A,TRUE,"GENERAL";"TAB5",#N/A,TRUE,"GENERAL"}</definedName>
    <definedName name="asdasd" localSheetId="18"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25" hidden="1">{"TAB1",#N/A,TRUE,"GENERAL";"TAB2",#N/A,TRUE,"GENERAL";"TAB3",#N/A,TRUE,"GENERAL";"TAB4",#N/A,TRUE,"GENERAL";"TAB5",#N/A,TRUE,"GENERAL"}</definedName>
    <definedName name="asdasd" localSheetId="49" hidden="1">{"TAB1",#N/A,TRUE,"GENERAL";"TAB2",#N/A,TRUE,"GENERAL";"TAB3",#N/A,TRUE,"GENERAL";"TAB4",#N/A,TRUE,"GENERAL";"TAB5",#N/A,TRUE,"GENERAL"}</definedName>
    <definedName name="asdasd" localSheetId="34"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31" hidden="1">{"TAB1",#N/A,TRUE,"GENERAL";"TAB2",#N/A,TRUE,"GENERAL";"TAB3",#N/A,TRUE,"GENERAL";"TAB4",#N/A,TRUE,"GENERAL";"TAB5",#N/A,TRUE,"GENERAL"}</definedName>
    <definedName name="asdasd" localSheetId="30" hidden="1">{"TAB1",#N/A,TRUE,"GENERAL";"TAB2",#N/A,TRUE,"GENERAL";"TAB3",#N/A,TRUE,"GENERAL";"TAB4",#N/A,TRUE,"GENERAL";"TAB5",#N/A,TRUE,"GENERAL"}</definedName>
    <definedName name="asdasd" localSheetId="15" hidden="1">{"TAB1",#N/A,TRUE,"GENERAL";"TAB2",#N/A,TRUE,"GENERAL";"TAB3",#N/A,TRUE,"GENERAL";"TAB4",#N/A,TRUE,"GENERAL";"TAB5",#N/A,TRUE,"GENERAL"}</definedName>
    <definedName name="asdasd" hidden="1">{"TAB1",#N/A,TRUE,"GENERAL";"TAB2",#N/A,TRUE,"GENERAL";"TAB3",#N/A,TRUE,"GENERAL";"TAB4",#N/A,TRUE,"GENERAL";"TAB5",#N/A,TRUE,"GENERAL"}</definedName>
    <definedName name="asdf" localSheetId="32" hidden="1">{"via1",#N/A,TRUE,"general";"via2",#N/A,TRUE,"general";"via3",#N/A,TRUE,"general"}</definedName>
    <definedName name="asdf" localSheetId="3" hidden="1">{"via1",#N/A,TRUE,"general";"via2",#N/A,TRUE,"general";"via3",#N/A,TRUE,"general"}</definedName>
    <definedName name="asdf" localSheetId="26" hidden="1">{"via1",#N/A,TRUE,"general";"via2",#N/A,TRUE,"general";"via3",#N/A,TRUE,"general"}</definedName>
    <definedName name="asdf" localSheetId="24" hidden="1">{"via1",#N/A,TRUE,"general";"via2",#N/A,TRUE,"general";"via3",#N/A,TRUE,"general"}</definedName>
    <definedName name="asdf" localSheetId="10" hidden="1">{"via1",#N/A,TRUE,"general";"via2",#N/A,TRUE,"general";"via3",#N/A,TRUE,"general"}</definedName>
    <definedName name="asdf" localSheetId="4" hidden="1">{"via1",#N/A,TRUE,"general";"via2",#N/A,TRUE,"general";"via3",#N/A,TRUE,"general"}</definedName>
    <definedName name="asdf" localSheetId="38" hidden="1">{"via1",#N/A,TRUE,"general";"via2",#N/A,TRUE,"general";"via3",#N/A,TRUE,"general"}</definedName>
    <definedName name="asdf" localSheetId="37" hidden="1">{"via1",#N/A,TRUE,"general";"via2",#N/A,TRUE,"general";"via3",#N/A,TRUE,"general"}</definedName>
    <definedName name="asdf" localSheetId="23" hidden="1">{"via1",#N/A,TRUE,"general";"via2",#N/A,TRUE,"general";"via3",#N/A,TRUE,"general"}</definedName>
    <definedName name="asdf" localSheetId="16" hidden="1">{"via1",#N/A,TRUE,"general";"via2",#N/A,TRUE,"general";"via3",#N/A,TRUE,"general"}</definedName>
    <definedName name="asdf" localSheetId="27" hidden="1">{"via1",#N/A,TRUE,"general";"via2",#N/A,TRUE,"general";"via3",#N/A,TRUE,"general"}</definedName>
    <definedName name="asdf" localSheetId="18" hidden="1">{"via1",#N/A,TRUE,"general";"via2",#N/A,TRUE,"general";"via3",#N/A,TRUE,"general"}</definedName>
    <definedName name="asdf" localSheetId="17" hidden="1">{"via1",#N/A,TRUE,"general";"via2",#N/A,TRUE,"general";"via3",#N/A,TRUE,"general"}</definedName>
    <definedName name="asdf" localSheetId="25" hidden="1">{"via1",#N/A,TRUE,"general";"via2",#N/A,TRUE,"general";"via3",#N/A,TRUE,"general"}</definedName>
    <definedName name="asdf" localSheetId="49" hidden="1">{"via1",#N/A,TRUE,"general";"via2",#N/A,TRUE,"general";"via3",#N/A,TRUE,"general"}</definedName>
    <definedName name="asdf" localSheetId="34"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1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31" hidden="1">{"via1",#N/A,TRUE,"general";"via2",#N/A,TRUE,"general";"via3",#N/A,TRUE,"general"}</definedName>
    <definedName name="asdf" localSheetId="30" hidden="1">{"via1",#N/A,TRUE,"general";"via2",#N/A,TRUE,"general";"via3",#N/A,TRUE,"general"}</definedName>
    <definedName name="asdf" localSheetId="15" hidden="1">{"via1",#N/A,TRUE,"general";"via2",#N/A,TRUE,"general";"via3",#N/A,TRUE,"general"}</definedName>
    <definedName name="asdf" hidden="1">{"via1",#N/A,TRUE,"general";"via2",#N/A,TRUE,"general";"via3",#N/A,TRUE,"general"}</definedName>
    <definedName name="asdfa" localSheetId="32" hidden="1">{"via1",#N/A,TRUE,"general";"via2",#N/A,TRUE,"general";"via3",#N/A,TRUE,"general"}</definedName>
    <definedName name="asdfa" localSheetId="3" hidden="1">{"via1",#N/A,TRUE,"general";"via2",#N/A,TRUE,"general";"via3",#N/A,TRUE,"general"}</definedName>
    <definedName name="asdfa" localSheetId="26" hidden="1">{"via1",#N/A,TRUE,"general";"via2",#N/A,TRUE,"general";"via3",#N/A,TRUE,"general"}</definedName>
    <definedName name="asdfa" localSheetId="24" hidden="1">{"via1",#N/A,TRUE,"general";"via2",#N/A,TRUE,"general";"via3",#N/A,TRUE,"general"}</definedName>
    <definedName name="asdfa" localSheetId="10" hidden="1">{"via1",#N/A,TRUE,"general";"via2",#N/A,TRUE,"general";"via3",#N/A,TRUE,"general"}</definedName>
    <definedName name="asdfa" localSheetId="4" hidden="1">{"via1",#N/A,TRUE,"general";"via2",#N/A,TRUE,"general";"via3",#N/A,TRUE,"general"}</definedName>
    <definedName name="asdfa" localSheetId="38" hidden="1">{"via1",#N/A,TRUE,"general";"via2",#N/A,TRUE,"general";"via3",#N/A,TRUE,"general"}</definedName>
    <definedName name="asdfa" localSheetId="37" hidden="1">{"via1",#N/A,TRUE,"general";"via2",#N/A,TRUE,"general";"via3",#N/A,TRUE,"general"}</definedName>
    <definedName name="asdfa" localSheetId="23" hidden="1">{"via1",#N/A,TRUE,"general";"via2",#N/A,TRUE,"general";"via3",#N/A,TRUE,"general"}</definedName>
    <definedName name="asdfa" localSheetId="16" hidden="1">{"via1",#N/A,TRUE,"general";"via2",#N/A,TRUE,"general";"via3",#N/A,TRUE,"general"}</definedName>
    <definedName name="asdfa" localSheetId="27" hidden="1">{"via1",#N/A,TRUE,"general";"via2",#N/A,TRUE,"general";"via3",#N/A,TRUE,"general"}</definedName>
    <definedName name="asdfa" localSheetId="18" hidden="1">{"via1",#N/A,TRUE,"general";"via2",#N/A,TRUE,"general";"via3",#N/A,TRUE,"general"}</definedName>
    <definedName name="asdfa" localSheetId="17" hidden="1">{"via1",#N/A,TRUE,"general";"via2",#N/A,TRUE,"general";"via3",#N/A,TRUE,"general"}</definedName>
    <definedName name="asdfa" localSheetId="25" hidden="1">{"via1",#N/A,TRUE,"general";"via2",#N/A,TRUE,"general";"via3",#N/A,TRUE,"general"}</definedName>
    <definedName name="asdfa" localSheetId="49" hidden="1">{"via1",#N/A,TRUE,"general";"via2",#N/A,TRUE,"general";"via3",#N/A,TRUE,"general"}</definedName>
    <definedName name="asdfa" localSheetId="34"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1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31" hidden="1">{"via1",#N/A,TRUE,"general";"via2",#N/A,TRUE,"general";"via3",#N/A,TRUE,"general"}</definedName>
    <definedName name="asdfa" localSheetId="30" hidden="1">{"via1",#N/A,TRUE,"general";"via2",#N/A,TRUE,"general";"via3",#N/A,TRUE,"general"}</definedName>
    <definedName name="asdfa" localSheetId="15" hidden="1">{"via1",#N/A,TRUE,"general";"via2",#N/A,TRUE,"general";"via3",#N/A,TRUE,"general"}</definedName>
    <definedName name="asdfa" hidden="1">{"via1",#N/A,TRUE,"general";"via2",#N/A,TRUE,"general";"via3",#N/A,TRUE,"general"}</definedName>
    <definedName name="asfasd" localSheetId="32" hidden="1">{"via1",#N/A,TRUE,"general";"via2",#N/A,TRUE,"general";"via3",#N/A,TRUE,"general"}</definedName>
    <definedName name="asfasd" localSheetId="3" hidden="1">{"via1",#N/A,TRUE,"general";"via2",#N/A,TRUE,"general";"via3",#N/A,TRUE,"general"}</definedName>
    <definedName name="asfasd" localSheetId="26" hidden="1">{"via1",#N/A,TRUE,"general";"via2",#N/A,TRUE,"general";"via3",#N/A,TRUE,"general"}</definedName>
    <definedName name="asfasd" localSheetId="24" hidden="1">{"via1",#N/A,TRUE,"general";"via2",#N/A,TRUE,"general";"via3",#N/A,TRUE,"general"}</definedName>
    <definedName name="asfasd" localSheetId="10" hidden="1">{"via1",#N/A,TRUE,"general";"via2",#N/A,TRUE,"general";"via3",#N/A,TRUE,"general"}</definedName>
    <definedName name="asfasd" localSheetId="4" hidden="1">{"via1",#N/A,TRUE,"general";"via2",#N/A,TRUE,"general";"via3",#N/A,TRUE,"general"}</definedName>
    <definedName name="asfasd" localSheetId="38" hidden="1">{"via1",#N/A,TRUE,"general";"via2",#N/A,TRUE,"general";"via3",#N/A,TRUE,"general"}</definedName>
    <definedName name="asfasd" localSheetId="37" hidden="1">{"via1",#N/A,TRUE,"general";"via2",#N/A,TRUE,"general";"via3",#N/A,TRUE,"general"}</definedName>
    <definedName name="asfasd" localSheetId="23" hidden="1">{"via1",#N/A,TRUE,"general";"via2",#N/A,TRUE,"general";"via3",#N/A,TRUE,"general"}</definedName>
    <definedName name="asfasd" localSheetId="16" hidden="1">{"via1",#N/A,TRUE,"general";"via2",#N/A,TRUE,"general";"via3",#N/A,TRUE,"general"}</definedName>
    <definedName name="asfasd" localSheetId="27" hidden="1">{"via1",#N/A,TRUE,"general";"via2",#N/A,TRUE,"general";"via3",#N/A,TRUE,"general"}</definedName>
    <definedName name="asfasd" localSheetId="18" hidden="1">{"via1",#N/A,TRUE,"general";"via2",#N/A,TRUE,"general";"via3",#N/A,TRUE,"general"}</definedName>
    <definedName name="asfasd" localSheetId="17" hidden="1">{"via1",#N/A,TRUE,"general";"via2",#N/A,TRUE,"general";"via3",#N/A,TRUE,"general"}</definedName>
    <definedName name="asfasd" localSheetId="25" hidden="1">{"via1",#N/A,TRUE,"general";"via2",#N/A,TRUE,"general";"via3",#N/A,TRUE,"general"}</definedName>
    <definedName name="asfasd" localSheetId="49" hidden="1">{"via1",#N/A,TRUE,"general";"via2",#N/A,TRUE,"general";"via3",#N/A,TRUE,"general"}</definedName>
    <definedName name="asfasd" localSheetId="34"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1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31" hidden="1">{"via1",#N/A,TRUE,"general";"via2",#N/A,TRUE,"general";"via3",#N/A,TRUE,"general"}</definedName>
    <definedName name="asfasd" localSheetId="30" hidden="1">{"via1",#N/A,TRUE,"general";"via2",#N/A,TRUE,"general";"via3",#N/A,TRUE,"general"}</definedName>
    <definedName name="asfasd" localSheetId="15" hidden="1">{"via1",#N/A,TRUE,"general";"via2",#N/A,TRUE,"general";"via3",#N/A,TRUE,"general"}</definedName>
    <definedName name="asfasd" hidden="1">{"via1",#N/A,TRUE,"general";"via2",#N/A,TRUE,"general";"via3",#N/A,TRUE,"general"}</definedName>
    <definedName name="asfasdl" localSheetId="32" hidden="1">{"via1",#N/A,TRUE,"general";"via2",#N/A,TRUE,"general";"via3",#N/A,TRUE,"general"}</definedName>
    <definedName name="asfasdl" localSheetId="3" hidden="1">{"via1",#N/A,TRUE,"general";"via2",#N/A,TRUE,"general";"via3",#N/A,TRUE,"general"}</definedName>
    <definedName name="asfasdl" localSheetId="26" hidden="1">{"via1",#N/A,TRUE,"general";"via2",#N/A,TRUE,"general";"via3",#N/A,TRUE,"general"}</definedName>
    <definedName name="asfasdl" localSheetId="24" hidden="1">{"via1",#N/A,TRUE,"general";"via2",#N/A,TRUE,"general";"via3",#N/A,TRUE,"general"}</definedName>
    <definedName name="asfasdl" localSheetId="10" hidden="1">{"via1",#N/A,TRUE,"general";"via2",#N/A,TRUE,"general";"via3",#N/A,TRUE,"general"}</definedName>
    <definedName name="asfasdl" localSheetId="4" hidden="1">{"via1",#N/A,TRUE,"general";"via2",#N/A,TRUE,"general";"via3",#N/A,TRUE,"general"}</definedName>
    <definedName name="asfasdl" localSheetId="38" hidden="1">{"via1",#N/A,TRUE,"general";"via2",#N/A,TRUE,"general";"via3",#N/A,TRUE,"general"}</definedName>
    <definedName name="asfasdl" localSheetId="37" hidden="1">{"via1",#N/A,TRUE,"general";"via2",#N/A,TRUE,"general";"via3",#N/A,TRUE,"general"}</definedName>
    <definedName name="asfasdl" localSheetId="23" hidden="1">{"via1",#N/A,TRUE,"general";"via2",#N/A,TRUE,"general";"via3",#N/A,TRUE,"general"}</definedName>
    <definedName name="asfasdl" localSheetId="16" hidden="1">{"via1",#N/A,TRUE,"general";"via2",#N/A,TRUE,"general";"via3",#N/A,TRUE,"general"}</definedName>
    <definedName name="asfasdl" localSheetId="27" hidden="1">{"via1",#N/A,TRUE,"general";"via2",#N/A,TRUE,"general";"via3",#N/A,TRUE,"general"}</definedName>
    <definedName name="asfasdl" localSheetId="18" hidden="1">{"via1",#N/A,TRUE,"general";"via2",#N/A,TRUE,"general";"via3",#N/A,TRUE,"general"}</definedName>
    <definedName name="asfasdl" localSheetId="17" hidden="1">{"via1",#N/A,TRUE,"general";"via2",#N/A,TRUE,"general";"via3",#N/A,TRUE,"general"}</definedName>
    <definedName name="asfasdl" localSheetId="25" hidden="1">{"via1",#N/A,TRUE,"general";"via2",#N/A,TRUE,"general";"via3",#N/A,TRUE,"general"}</definedName>
    <definedName name="asfasdl" localSheetId="49" hidden="1">{"via1",#N/A,TRUE,"general";"via2",#N/A,TRUE,"general";"via3",#N/A,TRUE,"general"}</definedName>
    <definedName name="asfasdl" localSheetId="34"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1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31" hidden="1">{"via1",#N/A,TRUE,"general";"via2",#N/A,TRUE,"general";"via3",#N/A,TRUE,"general"}</definedName>
    <definedName name="asfasdl" localSheetId="30" hidden="1">{"via1",#N/A,TRUE,"general";"via2",#N/A,TRUE,"general";"via3",#N/A,TRUE,"general"}</definedName>
    <definedName name="asfasdl" localSheetId="15" hidden="1">{"via1",#N/A,TRUE,"general";"via2",#N/A,TRUE,"general";"via3",#N/A,TRUE,"general"}</definedName>
    <definedName name="asfasdl" hidden="1">{"via1",#N/A,TRUE,"general";"via2",#N/A,TRUE,"general";"via3",#N/A,TRUE,"general"}</definedName>
    <definedName name="asff" localSheetId="32" hidden="1">{"TAB1",#N/A,TRUE,"GENERAL";"TAB2",#N/A,TRUE,"GENERAL";"TAB3",#N/A,TRUE,"GENERAL";"TAB4",#N/A,TRUE,"GENERAL";"TAB5",#N/A,TRUE,"GENERAL"}</definedName>
    <definedName name="asff" localSheetId="3" hidden="1">{"TAB1",#N/A,TRUE,"GENERAL";"TAB2",#N/A,TRUE,"GENERAL";"TAB3",#N/A,TRUE,"GENERAL";"TAB4",#N/A,TRUE,"GENERAL";"TAB5",#N/A,TRUE,"GENERAL"}</definedName>
    <definedName name="asff" localSheetId="26" hidden="1">{"TAB1",#N/A,TRUE,"GENERAL";"TAB2",#N/A,TRUE,"GENERAL";"TAB3",#N/A,TRUE,"GENERAL";"TAB4",#N/A,TRUE,"GENERAL";"TAB5",#N/A,TRUE,"GENERAL"}</definedName>
    <definedName name="asff" localSheetId="24" hidden="1">{"TAB1",#N/A,TRUE,"GENERAL";"TAB2",#N/A,TRUE,"GENERAL";"TAB3",#N/A,TRUE,"GENERAL";"TAB4",#N/A,TRUE,"GENERAL";"TAB5",#N/A,TRUE,"GENERAL"}</definedName>
    <definedName name="asff" localSheetId="10" hidden="1">{"TAB1",#N/A,TRUE,"GENERAL";"TAB2",#N/A,TRUE,"GENERAL";"TAB3",#N/A,TRUE,"GENERAL";"TAB4",#N/A,TRUE,"GENERAL";"TAB5",#N/A,TRUE,"GENERAL"}</definedName>
    <definedName name="asff" localSheetId="4" hidden="1">{"TAB1",#N/A,TRUE,"GENERAL";"TAB2",#N/A,TRUE,"GENERAL";"TAB3",#N/A,TRUE,"GENERAL";"TAB4",#N/A,TRUE,"GENERAL";"TAB5",#N/A,TRUE,"GENERAL"}</definedName>
    <definedName name="asff" localSheetId="38" hidden="1">{"TAB1",#N/A,TRUE,"GENERAL";"TAB2",#N/A,TRUE,"GENERAL";"TAB3",#N/A,TRUE,"GENERAL";"TAB4",#N/A,TRUE,"GENERAL";"TAB5",#N/A,TRUE,"GENERAL"}</definedName>
    <definedName name="asff" localSheetId="37" hidden="1">{"TAB1",#N/A,TRUE,"GENERAL";"TAB2",#N/A,TRUE,"GENERAL";"TAB3",#N/A,TRUE,"GENERAL";"TAB4",#N/A,TRUE,"GENERAL";"TAB5",#N/A,TRUE,"GENERAL"}</definedName>
    <definedName name="asff" localSheetId="23" hidden="1">{"TAB1",#N/A,TRUE,"GENERAL";"TAB2",#N/A,TRUE,"GENERAL";"TAB3",#N/A,TRUE,"GENERAL";"TAB4",#N/A,TRUE,"GENERAL";"TAB5",#N/A,TRUE,"GENERAL"}</definedName>
    <definedName name="asff" localSheetId="16" hidden="1">{"TAB1",#N/A,TRUE,"GENERAL";"TAB2",#N/A,TRUE,"GENERAL";"TAB3",#N/A,TRUE,"GENERAL";"TAB4",#N/A,TRUE,"GENERAL";"TAB5",#N/A,TRUE,"GENERAL"}</definedName>
    <definedName name="asff" localSheetId="27" hidden="1">{"TAB1",#N/A,TRUE,"GENERAL";"TAB2",#N/A,TRUE,"GENERAL";"TAB3",#N/A,TRUE,"GENERAL";"TAB4",#N/A,TRUE,"GENERAL";"TAB5",#N/A,TRUE,"GENERAL"}</definedName>
    <definedName name="asff" localSheetId="18" hidden="1">{"TAB1",#N/A,TRUE,"GENERAL";"TAB2",#N/A,TRUE,"GENERAL";"TAB3",#N/A,TRUE,"GENERAL";"TAB4",#N/A,TRUE,"GENERAL";"TAB5",#N/A,TRUE,"GENERAL"}</definedName>
    <definedName name="asff" localSheetId="17" hidden="1">{"TAB1",#N/A,TRUE,"GENERAL";"TAB2",#N/A,TRUE,"GENERAL";"TAB3",#N/A,TRUE,"GENERAL";"TAB4",#N/A,TRUE,"GENERAL";"TAB5",#N/A,TRUE,"GENERAL"}</definedName>
    <definedName name="asff" localSheetId="25" hidden="1">{"TAB1",#N/A,TRUE,"GENERAL";"TAB2",#N/A,TRUE,"GENERAL";"TAB3",#N/A,TRUE,"GENERAL";"TAB4",#N/A,TRUE,"GENERAL";"TAB5",#N/A,TRUE,"GENERAL"}</definedName>
    <definedName name="asff" localSheetId="49" hidden="1">{"TAB1",#N/A,TRUE,"GENERAL";"TAB2",#N/A,TRUE,"GENERAL";"TAB3",#N/A,TRUE,"GENERAL";"TAB4",#N/A,TRUE,"GENERAL";"TAB5",#N/A,TRUE,"GENERAL"}</definedName>
    <definedName name="asff" localSheetId="34"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1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31" hidden="1">{"TAB1",#N/A,TRUE,"GENERAL";"TAB2",#N/A,TRUE,"GENERAL";"TAB3",#N/A,TRUE,"GENERAL";"TAB4",#N/A,TRUE,"GENERAL";"TAB5",#N/A,TRUE,"GENERAL"}</definedName>
    <definedName name="asff" localSheetId="30" hidden="1">{"TAB1",#N/A,TRUE,"GENERAL";"TAB2",#N/A,TRUE,"GENERAL";"TAB3",#N/A,TRUE,"GENERAL";"TAB4",#N/A,TRUE,"GENERAL";"TAB5",#N/A,TRUE,"GENERAL"}</definedName>
    <definedName name="asff" localSheetId="15" hidden="1">{"TAB1",#N/A,TRUE,"GENERAL";"TAB2",#N/A,TRUE,"GENERAL";"TAB3",#N/A,TRUE,"GENERAL";"TAB4",#N/A,TRUE,"GENERAL";"TAB5",#N/A,TRUE,"GENERAL"}</definedName>
    <definedName name="asff" hidden="1">{"TAB1",#N/A,TRUE,"GENERAL";"TAB2",#N/A,TRUE,"GENERAL";"TAB3",#N/A,TRUE,"GENERAL";"TAB4",#N/A,TRUE,"GENERAL";"TAB5",#N/A,TRUE,"GENERAL"}</definedName>
    <definedName name="asfghjoi" localSheetId="32" hidden="1">{"via1",#N/A,TRUE,"general";"via2",#N/A,TRUE,"general";"via3",#N/A,TRUE,"general"}</definedName>
    <definedName name="asfghjoi" localSheetId="3" hidden="1">{"via1",#N/A,TRUE,"general";"via2",#N/A,TRUE,"general";"via3",#N/A,TRUE,"general"}</definedName>
    <definedName name="asfghjoi" localSheetId="26" hidden="1">{"via1",#N/A,TRUE,"general";"via2",#N/A,TRUE,"general";"via3",#N/A,TRUE,"general"}</definedName>
    <definedName name="asfghjoi" localSheetId="24" hidden="1">{"via1",#N/A,TRUE,"general";"via2",#N/A,TRUE,"general";"via3",#N/A,TRUE,"general"}</definedName>
    <definedName name="asfghjoi" localSheetId="10" hidden="1">{"via1",#N/A,TRUE,"general";"via2",#N/A,TRUE,"general";"via3",#N/A,TRUE,"general"}</definedName>
    <definedName name="asfghjoi" localSheetId="4" hidden="1">{"via1",#N/A,TRUE,"general";"via2",#N/A,TRUE,"general";"via3",#N/A,TRUE,"general"}</definedName>
    <definedName name="asfghjoi" localSheetId="38" hidden="1">{"via1",#N/A,TRUE,"general";"via2",#N/A,TRUE,"general";"via3",#N/A,TRUE,"general"}</definedName>
    <definedName name="asfghjoi" localSheetId="37" hidden="1">{"via1",#N/A,TRUE,"general";"via2",#N/A,TRUE,"general";"via3",#N/A,TRUE,"general"}</definedName>
    <definedName name="asfghjoi" localSheetId="23" hidden="1">{"via1",#N/A,TRUE,"general";"via2",#N/A,TRUE,"general";"via3",#N/A,TRUE,"general"}</definedName>
    <definedName name="asfghjoi" localSheetId="16" hidden="1">{"via1",#N/A,TRUE,"general";"via2",#N/A,TRUE,"general";"via3",#N/A,TRUE,"general"}</definedName>
    <definedName name="asfghjoi" localSheetId="27" hidden="1">{"via1",#N/A,TRUE,"general";"via2",#N/A,TRUE,"general";"via3",#N/A,TRUE,"general"}</definedName>
    <definedName name="asfghjoi" localSheetId="18" hidden="1">{"via1",#N/A,TRUE,"general";"via2",#N/A,TRUE,"general";"via3",#N/A,TRUE,"general"}</definedName>
    <definedName name="asfghjoi" localSheetId="17" hidden="1">{"via1",#N/A,TRUE,"general";"via2",#N/A,TRUE,"general";"via3",#N/A,TRUE,"general"}</definedName>
    <definedName name="asfghjoi" localSheetId="25" hidden="1">{"via1",#N/A,TRUE,"general";"via2",#N/A,TRUE,"general";"via3",#N/A,TRUE,"general"}</definedName>
    <definedName name="asfghjoi" localSheetId="49" hidden="1">{"via1",#N/A,TRUE,"general";"via2",#N/A,TRUE,"general";"via3",#N/A,TRUE,"general"}</definedName>
    <definedName name="asfghjoi" localSheetId="34"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1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31" hidden="1">{"via1",#N/A,TRUE,"general";"via2",#N/A,TRUE,"general";"via3",#N/A,TRUE,"general"}</definedName>
    <definedName name="asfghjoi" localSheetId="30" hidden="1">{"via1",#N/A,TRUE,"general";"via2",#N/A,TRUE,"general";"via3",#N/A,TRUE,"general"}</definedName>
    <definedName name="asfghjoi" localSheetId="15" hidden="1">{"via1",#N/A,TRUE,"general";"via2",#N/A,TRUE,"general";"via3",#N/A,TRUE,"general"}</definedName>
    <definedName name="asfghjoi" hidden="1">{"via1",#N/A,TRUE,"general";"via2",#N/A,TRUE,"general";"via3",#N/A,TRUE,"general"}</definedName>
    <definedName name="asojkdr" localSheetId="3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26" hidden="1">{"TAB1",#N/A,TRUE,"GENERAL";"TAB2",#N/A,TRUE,"GENERAL";"TAB3",#N/A,TRUE,"GENERAL";"TAB4",#N/A,TRUE,"GENERAL";"TAB5",#N/A,TRUE,"GENERAL"}</definedName>
    <definedName name="asojkdr" localSheetId="24"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38" hidden="1">{"TAB1",#N/A,TRUE,"GENERAL";"TAB2",#N/A,TRUE,"GENERAL";"TAB3",#N/A,TRUE,"GENERAL";"TAB4",#N/A,TRUE,"GENERAL";"TAB5",#N/A,TRUE,"GENERAL"}</definedName>
    <definedName name="asojkdr" localSheetId="37" hidden="1">{"TAB1",#N/A,TRUE,"GENERAL";"TAB2",#N/A,TRUE,"GENERAL";"TAB3",#N/A,TRUE,"GENERAL";"TAB4",#N/A,TRUE,"GENERAL";"TAB5",#N/A,TRUE,"GENERAL"}</definedName>
    <definedName name="asojkdr" localSheetId="23"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27" hidden="1">{"TAB1",#N/A,TRUE,"GENERAL";"TAB2",#N/A,TRUE,"GENERAL";"TAB3",#N/A,TRUE,"GENERAL";"TAB4",#N/A,TRUE,"GENERAL";"TAB5",#N/A,TRUE,"GENERAL"}</definedName>
    <definedName name="asojkdr" localSheetId="18"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25" hidden="1">{"TAB1",#N/A,TRUE,"GENERAL";"TAB2",#N/A,TRUE,"GENERAL";"TAB3",#N/A,TRUE,"GENERAL";"TAB4",#N/A,TRUE,"GENERAL";"TAB5",#N/A,TRUE,"GENERAL"}</definedName>
    <definedName name="asojkdr" localSheetId="49" hidden="1">{"TAB1",#N/A,TRUE,"GENERAL";"TAB2",#N/A,TRUE,"GENERAL";"TAB3",#N/A,TRUE,"GENERAL";"TAB4",#N/A,TRUE,"GENERAL";"TAB5",#N/A,TRUE,"GENERAL"}</definedName>
    <definedName name="asojkdr" localSheetId="34"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31" hidden="1">{"TAB1",#N/A,TRUE,"GENERAL";"TAB2",#N/A,TRUE,"GENERAL";"TAB3",#N/A,TRUE,"GENERAL";"TAB4",#N/A,TRUE,"GENERAL";"TAB5",#N/A,TRUE,"GENERAL"}</definedName>
    <definedName name="asojkdr" localSheetId="30" hidden="1">{"TAB1",#N/A,TRUE,"GENERAL";"TAB2",#N/A,TRUE,"GENERAL";"TAB3",#N/A,TRUE,"GENERAL";"TAB4",#N/A,TRUE,"GENERAL";"TAB5",#N/A,TRUE,"GENERAL"}</definedName>
    <definedName name="asojkdr" localSheetId="15" hidden="1">{"TAB1",#N/A,TRUE,"GENERAL";"TAB2",#N/A,TRUE,"GENERAL";"TAB3",#N/A,TRUE,"GENERAL";"TAB4",#N/A,TRUE,"GENERAL";"TAB5",#N/A,TRUE,"GENERAL"}</definedName>
    <definedName name="asojkdr" hidden="1">{"TAB1",#N/A,TRUE,"GENERAL";"TAB2",#N/A,TRUE,"GENERAL";"TAB3",#N/A,TRUE,"GENERAL";"TAB4",#N/A,TRUE,"GENERAL";"TAB5",#N/A,TRUE,"GENERAL"}</definedName>
    <definedName name="azaz" localSheetId="32" hidden="1">{"TAB1",#N/A,TRUE,"GENERAL";"TAB2",#N/A,TRUE,"GENERAL";"TAB3",#N/A,TRUE,"GENERAL";"TAB4",#N/A,TRUE,"GENERAL";"TAB5",#N/A,TRUE,"GENERAL"}</definedName>
    <definedName name="azaz" localSheetId="3" hidden="1">{"TAB1",#N/A,TRUE,"GENERAL";"TAB2",#N/A,TRUE,"GENERAL";"TAB3",#N/A,TRUE,"GENERAL";"TAB4",#N/A,TRUE,"GENERAL";"TAB5",#N/A,TRUE,"GENERAL"}</definedName>
    <definedName name="azaz" localSheetId="26" hidden="1">{"TAB1",#N/A,TRUE,"GENERAL";"TAB2",#N/A,TRUE,"GENERAL";"TAB3",#N/A,TRUE,"GENERAL";"TAB4",#N/A,TRUE,"GENERAL";"TAB5",#N/A,TRUE,"GENERAL"}</definedName>
    <definedName name="azaz" localSheetId="24" hidden="1">{"TAB1",#N/A,TRUE,"GENERAL";"TAB2",#N/A,TRUE,"GENERAL";"TAB3",#N/A,TRUE,"GENERAL";"TAB4",#N/A,TRUE,"GENERAL";"TAB5",#N/A,TRUE,"GENERAL"}</definedName>
    <definedName name="azaz" localSheetId="10" hidden="1">{"TAB1",#N/A,TRUE,"GENERAL";"TAB2",#N/A,TRUE,"GENERAL";"TAB3",#N/A,TRUE,"GENERAL";"TAB4",#N/A,TRUE,"GENERAL";"TAB5",#N/A,TRUE,"GENERAL"}</definedName>
    <definedName name="azaz" localSheetId="4" hidden="1">{"TAB1",#N/A,TRUE,"GENERAL";"TAB2",#N/A,TRUE,"GENERAL";"TAB3",#N/A,TRUE,"GENERAL";"TAB4",#N/A,TRUE,"GENERAL";"TAB5",#N/A,TRUE,"GENERAL"}</definedName>
    <definedName name="azaz" localSheetId="38" hidden="1">{"TAB1",#N/A,TRUE,"GENERAL";"TAB2",#N/A,TRUE,"GENERAL";"TAB3",#N/A,TRUE,"GENERAL";"TAB4",#N/A,TRUE,"GENERAL";"TAB5",#N/A,TRUE,"GENERAL"}</definedName>
    <definedName name="azaz" localSheetId="37" hidden="1">{"TAB1",#N/A,TRUE,"GENERAL";"TAB2",#N/A,TRUE,"GENERAL";"TAB3",#N/A,TRUE,"GENERAL";"TAB4",#N/A,TRUE,"GENERAL";"TAB5",#N/A,TRUE,"GENERAL"}</definedName>
    <definedName name="azaz" localSheetId="23" hidden="1">{"TAB1",#N/A,TRUE,"GENERAL";"TAB2",#N/A,TRUE,"GENERAL";"TAB3",#N/A,TRUE,"GENERAL";"TAB4",#N/A,TRUE,"GENERAL";"TAB5",#N/A,TRUE,"GENERAL"}</definedName>
    <definedName name="azaz" localSheetId="16" hidden="1">{"TAB1",#N/A,TRUE,"GENERAL";"TAB2",#N/A,TRUE,"GENERAL";"TAB3",#N/A,TRUE,"GENERAL";"TAB4",#N/A,TRUE,"GENERAL";"TAB5",#N/A,TRUE,"GENERAL"}</definedName>
    <definedName name="azaz" localSheetId="27" hidden="1">{"TAB1",#N/A,TRUE,"GENERAL";"TAB2",#N/A,TRUE,"GENERAL";"TAB3",#N/A,TRUE,"GENERAL";"TAB4",#N/A,TRUE,"GENERAL";"TAB5",#N/A,TRUE,"GENERAL"}</definedName>
    <definedName name="azaz" localSheetId="18" hidden="1">{"TAB1",#N/A,TRUE,"GENERAL";"TAB2",#N/A,TRUE,"GENERAL";"TAB3",#N/A,TRUE,"GENERAL";"TAB4",#N/A,TRUE,"GENERAL";"TAB5",#N/A,TRUE,"GENERAL"}</definedName>
    <definedName name="azaz" localSheetId="17" hidden="1">{"TAB1",#N/A,TRUE,"GENERAL";"TAB2",#N/A,TRUE,"GENERAL";"TAB3",#N/A,TRUE,"GENERAL";"TAB4",#N/A,TRUE,"GENERAL";"TAB5",#N/A,TRUE,"GENERAL"}</definedName>
    <definedName name="azaz" localSheetId="25" hidden="1">{"TAB1",#N/A,TRUE,"GENERAL";"TAB2",#N/A,TRUE,"GENERAL";"TAB3",#N/A,TRUE,"GENERAL";"TAB4",#N/A,TRUE,"GENERAL";"TAB5",#N/A,TRUE,"GENERAL"}</definedName>
    <definedName name="azaz" localSheetId="49" hidden="1">{"TAB1",#N/A,TRUE,"GENERAL";"TAB2",#N/A,TRUE,"GENERAL";"TAB3",#N/A,TRUE,"GENERAL";"TAB4",#N/A,TRUE,"GENERAL";"TAB5",#N/A,TRUE,"GENERAL"}</definedName>
    <definedName name="azaz" localSheetId="34"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1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31" hidden="1">{"TAB1",#N/A,TRUE,"GENERAL";"TAB2",#N/A,TRUE,"GENERAL";"TAB3",#N/A,TRUE,"GENERAL";"TAB4",#N/A,TRUE,"GENERAL";"TAB5",#N/A,TRUE,"GENERAL"}</definedName>
    <definedName name="azaz" localSheetId="30" hidden="1">{"TAB1",#N/A,TRUE,"GENERAL";"TAB2",#N/A,TRUE,"GENERAL";"TAB3",#N/A,TRUE,"GENERAL";"TAB4",#N/A,TRUE,"GENERAL";"TAB5",#N/A,TRUE,"GENERAL"}</definedName>
    <definedName name="azaz" localSheetId="15" hidden="1">{"TAB1",#N/A,TRUE,"GENERAL";"TAB2",#N/A,TRUE,"GENERAL";"TAB3",#N/A,TRUE,"GENERAL";"TAB4",#N/A,TRUE,"GENERAL";"TAB5",#N/A,TRUE,"GENERAL"}</definedName>
    <definedName name="azaz" hidden="1">{"TAB1",#N/A,TRUE,"GENERAL";"TAB2",#N/A,TRUE,"GENERAL";"TAB3",#N/A,TRUE,"GENERAL";"TAB4",#N/A,TRUE,"GENERAL";"TAB5",#N/A,TRUE,"GENERAL"}</definedName>
    <definedName name="bbbbbb" localSheetId="32" hidden="1">{"via1",#N/A,TRUE,"general";"via2",#N/A,TRUE,"general";"via3",#N/A,TRUE,"general"}</definedName>
    <definedName name="bbbbbb" localSheetId="3" hidden="1">{"via1",#N/A,TRUE,"general";"via2",#N/A,TRUE,"general";"via3",#N/A,TRUE,"general"}</definedName>
    <definedName name="bbbbbb" localSheetId="26" hidden="1">{"via1",#N/A,TRUE,"general";"via2",#N/A,TRUE,"general";"via3",#N/A,TRUE,"general"}</definedName>
    <definedName name="bbbbbb" localSheetId="24" hidden="1">{"via1",#N/A,TRUE,"general";"via2",#N/A,TRUE,"general";"via3",#N/A,TRUE,"general"}</definedName>
    <definedName name="bbbbbb" localSheetId="10" hidden="1">{"via1",#N/A,TRUE,"general";"via2",#N/A,TRUE,"general";"via3",#N/A,TRUE,"general"}</definedName>
    <definedName name="bbbbbb" localSheetId="4" hidden="1">{"via1",#N/A,TRUE,"general";"via2",#N/A,TRUE,"general";"via3",#N/A,TRUE,"general"}</definedName>
    <definedName name="bbbbbb" localSheetId="38" hidden="1">{"via1",#N/A,TRUE,"general";"via2",#N/A,TRUE,"general";"via3",#N/A,TRUE,"general"}</definedName>
    <definedName name="bbbbbb" localSheetId="37" hidden="1">{"via1",#N/A,TRUE,"general";"via2",#N/A,TRUE,"general";"via3",#N/A,TRUE,"general"}</definedName>
    <definedName name="bbbbbb" localSheetId="23" hidden="1">{"via1",#N/A,TRUE,"general";"via2",#N/A,TRUE,"general";"via3",#N/A,TRUE,"general"}</definedName>
    <definedName name="bbbbbb" localSheetId="16" hidden="1">{"via1",#N/A,TRUE,"general";"via2",#N/A,TRUE,"general";"via3",#N/A,TRUE,"general"}</definedName>
    <definedName name="bbbbbb" localSheetId="27" hidden="1">{"via1",#N/A,TRUE,"general";"via2",#N/A,TRUE,"general";"via3",#N/A,TRUE,"general"}</definedName>
    <definedName name="bbbbbb" localSheetId="18" hidden="1">{"via1",#N/A,TRUE,"general";"via2",#N/A,TRUE,"general";"via3",#N/A,TRUE,"general"}</definedName>
    <definedName name="bbbbbb" localSheetId="17" hidden="1">{"via1",#N/A,TRUE,"general";"via2",#N/A,TRUE,"general";"via3",#N/A,TRUE,"general"}</definedName>
    <definedName name="bbbbbb" localSheetId="25" hidden="1">{"via1",#N/A,TRUE,"general";"via2",#N/A,TRUE,"general";"via3",#N/A,TRUE,"general"}</definedName>
    <definedName name="bbbbbb" localSheetId="49" hidden="1">{"via1",#N/A,TRUE,"general";"via2",#N/A,TRUE,"general";"via3",#N/A,TRUE,"general"}</definedName>
    <definedName name="bbbbbb" localSheetId="34"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1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31" hidden="1">{"via1",#N/A,TRUE,"general";"via2",#N/A,TRUE,"general";"via3",#N/A,TRUE,"general"}</definedName>
    <definedName name="bbbbbb" localSheetId="30" hidden="1">{"via1",#N/A,TRUE,"general";"via2",#N/A,TRUE,"general";"via3",#N/A,TRUE,"general"}</definedName>
    <definedName name="bbbbbb" localSheetId="15" hidden="1">{"via1",#N/A,TRUE,"general";"via2",#N/A,TRUE,"general";"via3",#N/A,TRUE,"general"}</definedName>
    <definedName name="bbbbbb" hidden="1">{"via1",#N/A,TRUE,"general";"via2",#N/A,TRUE,"general";"via3",#N/A,TRUE,"general"}</definedName>
    <definedName name="bbbbbh" localSheetId="3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26" hidden="1">{"TAB1",#N/A,TRUE,"GENERAL";"TAB2",#N/A,TRUE,"GENERAL";"TAB3",#N/A,TRUE,"GENERAL";"TAB4",#N/A,TRUE,"GENERAL";"TAB5",#N/A,TRUE,"GENERAL"}</definedName>
    <definedName name="bbbbbh" localSheetId="24"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38" hidden="1">{"TAB1",#N/A,TRUE,"GENERAL";"TAB2",#N/A,TRUE,"GENERAL";"TAB3",#N/A,TRUE,"GENERAL";"TAB4",#N/A,TRUE,"GENERAL";"TAB5",#N/A,TRUE,"GENERAL"}</definedName>
    <definedName name="bbbbbh" localSheetId="37" hidden="1">{"TAB1",#N/A,TRUE,"GENERAL";"TAB2",#N/A,TRUE,"GENERAL";"TAB3",#N/A,TRUE,"GENERAL";"TAB4",#N/A,TRUE,"GENERAL";"TAB5",#N/A,TRUE,"GENERAL"}</definedName>
    <definedName name="bbbbbh" localSheetId="23"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27" hidden="1">{"TAB1",#N/A,TRUE,"GENERAL";"TAB2",#N/A,TRUE,"GENERAL";"TAB3",#N/A,TRUE,"GENERAL";"TAB4",#N/A,TRUE,"GENERAL";"TAB5",#N/A,TRUE,"GENERAL"}</definedName>
    <definedName name="bbbbbh" localSheetId="18"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25" hidden="1">{"TAB1",#N/A,TRUE,"GENERAL";"TAB2",#N/A,TRUE,"GENERAL";"TAB3",#N/A,TRUE,"GENERAL";"TAB4",#N/A,TRUE,"GENERAL";"TAB5",#N/A,TRUE,"GENERAL"}</definedName>
    <definedName name="bbbbbh" localSheetId="49" hidden="1">{"TAB1",#N/A,TRUE,"GENERAL";"TAB2",#N/A,TRUE,"GENERAL";"TAB3",#N/A,TRUE,"GENERAL";"TAB4",#N/A,TRUE,"GENERAL";"TAB5",#N/A,TRUE,"GENERAL"}</definedName>
    <definedName name="bbbbbh" localSheetId="34"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31" hidden="1">{"TAB1",#N/A,TRUE,"GENERAL";"TAB2",#N/A,TRUE,"GENERAL";"TAB3",#N/A,TRUE,"GENERAL";"TAB4",#N/A,TRUE,"GENERAL";"TAB5",#N/A,TRUE,"GENERAL"}</definedName>
    <definedName name="bbbbbh" localSheetId="30" hidden="1">{"TAB1",#N/A,TRUE,"GENERAL";"TAB2",#N/A,TRUE,"GENERAL";"TAB3",#N/A,TRUE,"GENERAL";"TAB4",#N/A,TRUE,"GENERAL";"TAB5",#N/A,TRUE,"GENERAL"}</definedName>
    <definedName name="bbbbbh" localSheetId="15" hidden="1">{"TAB1",#N/A,TRUE,"GENERAL";"TAB2",#N/A,TRUE,"GENERAL";"TAB3",#N/A,TRUE,"GENERAL";"TAB4",#N/A,TRUE,"GENERAL";"TAB5",#N/A,TRUE,"GENERAL"}</definedName>
    <definedName name="bbbbbh" hidden="1">{"TAB1",#N/A,TRUE,"GENERAL";"TAB2",#N/A,TRUE,"GENERAL";"TAB3",#N/A,TRUE,"GENERAL";"TAB4",#N/A,TRUE,"GENERAL";"TAB5",#N/A,TRUE,"GENERAL"}</definedName>
    <definedName name="bbd" localSheetId="32" hidden="1">{"TAB1",#N/A,TRUE,"GENERAL";"TAB2",#N/A,TRUE,"GENERAL";"TAB3",#N/A,TRUE,"GENERAL";"TAB4",#N/A,TRUE,"GENERAL";"TAB5",#N/A,TRUE,"GENERAL"}</definedName>
    <definedName name="bbd" localSheetId="3" hidden="1">{"TAB1",#N/A,TRUE,"GENERAL";"TAB2",#N/A,TRUE,"GENERAL";"TAB3",#N/A,TRUE,"GENERAL";"TAB4",#N/A,TRUE,"GENERAL";"TAB5",#N/A,TRUE,"GENERAL"}</definedName>
    <definedName name="bbd" localSheetId="26" hidden="1">{"TAB1",#N/A,TRUE,"GENERAL";"TAB2",#N/A,TRUE,"GENERAL";"TAB3",#N/A,TRUE,"GENERAL";"TAB4",#N/A,TRUE,"GENERAL";"TAB5",#N/A,TRUE,"GENERAL"}</definedName>
    <definedName name="bbd" localSheetId="24" hidden="1">{"TAB1",#N/A,TRUE,"GENERAL";"TAB2",#N/A,TRUE,"GENERAL";"TAB3",#N/A,TRUE,"GENERAL";"TAB4",#N/A,TRUE,"GENERAL";"TAB5",#N/A,TRUE,"GENERAL"}</definedName>
    <definedName name="bbd" localSheetId="10" hidden="1">{"TAB1",#N/A,TRUE,"GENERAL";"TAB2",#N/A,TRUE,"GENERAL";"TAB3",#N/A,TRUE,"GENERAL";"TAB4",#N/A,TRUE,"GENERAL";"TAB5",#N/A,TRUE,"GENERAL"}</definedName>
    <definedName name="bbd" localSheetId="4" hidden="1">{"TAB1",#N/A,TRUE,"GENERAL";"TAB2",#N/A,TRUE,"GENERAL";"TAB3",#N/A,TRUE,"GENERAL";"TAB4",#N/A,TRUE,"GENERAL";"TAB5",#N/A,TRUE,"GENERAL"}</definedName>
    <definedName name="bbd" localSheetId="38" hidden="1">{"TAB1",#N/A,TRUE,"GENERAL";"TAB2",#N/A,TRUE,"GENERAL";"TAB3",#N/A,TRUE,"GENERAL";"TAB4",#N/A,TRUE,"GENERAL";"TAB5",#N/A,TRUE,"GENERAL"}</definedName>
    <definedName name="bbd" localSheetId="37" hidden="1">{"TAB1",#N/A,TRUE,"GENERAL";"TAB2",#N/A,TRUE,"GENERAL";"TAB3",#N/A,TRUE,"GENERAL";"TAB4",#N/A,TRUE,"GENERAL";"TAB5",#N/A,TRUE,"GENERAL"}</definedName>
    <definedName name="bbd" localSheetId="23" hidden="1">{"TAB1",#N/A,TRUE,"GENERAL";"TAB2",#N/A,TRUE,"GENERAL";"TAB3",#N/A,TRUE,"GENERAL";"TAB4",#N/A,TRUE,"GENERAL";"TAB5",#N/A,TRUE,"GENERAL"}</definedName>
    <definedName name="bbd" localSheetId="16" hidden="1">{"TAB1",#N/A,TRUE,"GENERAL";"TAB2",#N/A,TRUE,"GENERAL";"TAB3",#N/A,TRUE,"GENERAL";"TAB4",#N/A,TRUE,"GENERAL";"TAB5",#N/A,TRUE,"GENERAL"}</definedName>
    <definedName name="bbd" localSheetId="27" hidden="1">{"TAB1",#N/A,TRUE,"GENERAL";"TAB2",#N/A,TRUE,"GENERAL";"TAB3",#N/A,TRUE,"GENERAL";"TAB4",#N/A,TRUE,"GENERAL";"TAB5",#N/A,TRUE,"GENERAL"}</definedName>
    <definedName name="bbd" localSheetId="18" hidden="1">{"TAB1",#N/A,TRUE,"GENERAL";"TAB2",#N/A,TRUE,"GENERAL";"TAB3",#N/A,TRUE,"GENERAL";"TAB4",#N/A,TRUE,"GENERAL";"TAB5",#N/A,TRUE,"GENERAL"}</definedName>
    <definedName name="bbd" localSheetId="17" hidden="1">{"TAB1",#N/A,TRUE,"GENERAL";"TAB2",#N/A,TRUE,"GENERAL";"TAB3",#N/A,TRUE,"GENERAL";"TAB4",#N/A,TRUE,"GENERAL";"TAB5",#N/A,TRUE,"GENERAL"}</definedName>
    <definedName name="bbd" localSheetId="25" hidden="1">{"TAB1",#N/A,TRUE,"GENERAL";"TAB2",#N/A,TRUE,"GENERAL";"TAB3",#N/A,TRUE,"GENERAL";"TAB4",#N/A,TRUE,"GENERAL";"TAB5",#N/A,TRUE,"GENERAL"}</definedName>
    <definedName name="bbd" localSheetId="49" hidden="1">{"TAB1",#N/A,TRUE,"GENERAL";"TAB2",#N/A,TRUE,"GENERAL";"TAB3",#N/A,TRUE,"GENERAL";"TAB4",#N/A,TRUE,"GENERAL";"TAB5",#N/A,TRUE,"GENERAL"}</definedName>
    <definedName name="bbd" localSheetId="34"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1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31" hidden="1">{"TAB1",#N/A,TRUE,"GENERAL";"TAB2",#N/A,TRUE,"GENERAL";"TAB3",#N/A,TRUE,"GENERAL";"TAB4",#N/A,TRUE,"GENERAL";"TAB5",#N/A,TRUE,"GENERAL"}</definedName>
    <definedName name="bbd" localSheetId="30" hidden="1">{"TAB1",#N/A,TRUE,"GENERAL";"TAB2",#N/A,TRUE,"GENERAL";"TAB3",#N/A,TRUE,"GENERAL";"TAB4",#N/A,TRUE,"GENERAL";"TAB5",#N/A,TRUE,"GENERAL"}</definedName>
    <definedName name="bbd" localSheetId="15" hidden="1">{"TAB1",#N/A,TRUE,"GENERAL";"TAB2",#N/A,TRUE,"GENERAL";"TAB3",#N/A,TRUE,"GENERAL";"TAB4",#N/A,TRUE,"GENERAL";"TAB5",#N/A,TRUE,"GENERAL"}</definedName>
    <definedName name="bbd" hidden="1">{"TAB1",#N/A,TRUE,"GENERAL";"TAB2",#N/A,TRUE,"GENERAL";"TAB3",#N/A,TRUE,"GENERAL";"TAB4",#N/A,TRUE,"GENERAL";"TAB5",#N/A,TRUE,"GENERAL"}</definedName>
    <definedName name="BCXBDFG" localSheetId="3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26" hidden="1">{"TAB1",#N/A,TRUE,"GENERAL";"TAB2",#N/A,TRUE,"GENERAL";"TAB3",#N/A,TRUE,"GENERAL";"TAB4",#N/A,TRUE,"GENERAL";"TAB5",#N/A,TRUE,"GENERAL"}</definedName>
    <definedName name="BCXBDFG" localSheetId="24"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38" hidden="1">{"TAB1",#N/A,TRUE,"GENERAL";"TAB2",#N/A,TRUE,"GENERAL";"TAB3",#N/A,TRUE,"GENERAL";"TAB4",#N/A,TRUE,"GENERAL";"TAB5",#N/A,TRUE,"GENERAL"}</definedName>
    <definedName name="BCXBDFG" localSheetId="37" hidden="1">{"TAB1",#N/A,TRUE,"GENERAL";"TAB2",#N/A,TRUE,"GENERAL";"TAB3",#N/A,TRUE,"GENERAL";"TAB4",#N/A,TRUE,"GENERAL";"TAB5",#N/A,TRUE,"GENERAL"}</definedName>
    <definedName name="BCXBDFG" localSheetId="23"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27" hidden="1">{"TAB1",#N/A,TRUE,"GENERAL";"TAB2",#N/A,TRUE,"GENERAL";"TAB3",#N/A,TRUE,"GENERAL";"TAB4",#N/A,TRUE,"GENERAL";"TAB5",#N/A,TRUE,"GENERAL"}</definedName>
    <definedName name="BCXBDFG" localSheetId="18"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25" hidden="1">{"TAB1",#N/A,TRUE,"GENERAL";"TAB2",#N/A,TRUE,"GENERAL";"TAB3",#N/A,TRUE,"GENERAL";"TAB4",#N/A,TRUE,"GENERAL";"TAB5",#N/A,TRUE,"GENERAL"}</definedName>
    <definedName name="BCXBDFG" localSheetId="49" hidden="1">{"TAB1",#N/A,TRUE,"GENERAL";"TAB2",#N/A,TRUE,"GENERAL";"TAB3",#N/A,TRUE,"GENERAL";"TAB4",#N/A,TRUE,"GENERAL";"TAB5",#N/A,TRUE,"GENERAL"}</definedName>
    <definedName name="BCXBDFG" localSheetId="34"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31" hidden="1">{"TAB1",#N/A,TRUE,"GENERAL";"TAB2",#N/A,TRUE,"GENERAL";"TAB3",#N/A,TRUE,"GENERAL";"TAB4",#N/A,TRUE,"GENERAL";"TAB5",#N/A,TRUE,"GENERAL"}</definedName>
    <definedName name="BCXBDFG" localSheetId="30" hidden="1">{"TAB1",#N/A,TRUE,"GENERAL";"TAB2",#N/A,TRUE,"GENERAL";"TAB3",#N/A,TRUE,"GENERAL";"TAB4",#N/A,TRUE,"GENERAL";"TAB5",#N/A,TRUE,"GENERAL"}</definedName>
    <definedName name="BCXBDFG" localSheetId="15" hidden="1">{"TAB1",#N/A,TRUE,"GENERAL";"TAB2",#N/A,TRUE,"GENERAL";"TAB3",#N/A,TRUE,"GENERAL";"TAB4",#N/A,TRUE,"GENERAL";"TAB5",#N/A,TRUE,"GENERAL"}</definedName>
    <definedName name="BCXBDFG" hidden="1">{"TAB1",#N/A,TRUE,"GENERAL";"TAB2",#N/A,TRUE,"GENERAL";"TAB3",#N/A,TRUE,"GENERAL";"TAB4",#N/A,TRUE,"GENERAL";"TAB5",#N/A,TRUE,"GENERAL"}</definedName>
    <definedName name="BDFB" localSheetId="32" hidden="1">{"via1",#N/A,TRUE,"general";"via2",#N/A,TRUE,"general";"via3",#N/A,TRUE,"general"}</definedName>
    <definedName name="BDFB" localSheetId="3" hidden="1">{"via1",#N/A,TRUE,"general";"via2",#N/A,TRUE,"general";"via3",#N/A,TRUE,"general"}</definedName>
    <definedName name="BDFB" localSheetId="26" hidden="1">{"via1",#N/A,TRUE,"general";"via2",#N/A,TRUE,"general";"via3",#N/A,TRUE,"general"}</definedName>
    <definedName name="BDFB" localSheetId="24" hidden="1">{"via1",#N/A,TRUE,"general";"via2",#N/A,TRUE,"general";"via3",#N/A,TRUE,"general"}</definedName>
    <definedName name="BDFB" localSheetId="10" hidden="1">{"via1",#N/A,TRUE,"general";"via2",#N/A,TRUE,"general";"via3",#N/A,TRUE,"general"}</definedName>
    <definedName name="BDFB" localSheetId="4" hidden="1">{"via1",#N/A,TRUE,"general";"via2",#N/A,TRUE,"general";"via3",#N/A,TRUE,"general"}</definedName>
    <definedName name="BDFB" localSheetId="38" hidden="1">{"via1",#N/A,TRUE,"general";"via2",#N/A,TRUE,"general";"via3",#N/A,TRUE,"general"}</definedName>
    <definedName name="BDFB" localSheetId="37" hidden="1">{"via1",#N/A,TRUE,"general";"via2",#N/A,TRUE,"general";"via3",#N/A,TRUE,"general"}</definedName>
    <definedName name="BDFB" localSheetId="23" hidden="1">{"via1",#N/A,TRUE,"general";"via2",#N/A,TRUE,"general";"via3",#N/A,TRUE,"general"}</definedName>
    <definedName name="BDFB" localSheetId="16" hidden="1">{"via1",#N/A,TRUE,"general";"via2",#N/A,TRUE,"general";"via3",#N/A,TRUE,"general"}</definedName>
    <definedName name="BDFB" localSheetId="27" hidden="1">{"via1",#N/A,TRUE,"general";"via2",#N/A,TRUE,"general";"via3",#N/A,TRUE,"general"}</definedName>
    <definedName name="BDFB" localSheetId="18" hidden="1">{"via1",#N/A,TRUE,"general";"via2",#N/A,TRUE,"general";"via3",#N/A,TRUE,"general"}</definedName>
    <definedName name="BDFB" localSheetId="17" hidden="1">{"via1",#N/A,TRUE,"general";"via2",#N/A,TRUE,"general";"via3",#N/A,TRUE,"general"}</definedName>
    <definedName name="BDFB" localSheetId="25" hidden="1">{"via1",#N/A,TRUE,"general";"via2",#N/A,TRUE,"general";"via3",#N/A,TRUE,"general"}</definedName>
    <definedName name="BDFB" localSheetId="49" hidden="1">{"via1",#N/A,TRUE,"general";"via2",#N/A,TRUE,"general";"via3",#N/A,TRUE,"general"}</definedName>
    <definedName name="BDFB" localSheetId="34"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1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31" hidden="1">{"via1",#N/A,TRUE,"general";"via2",#N/A,TRUE,"general";"via3",#N/A,TRUE,"general"}</definedName>
    <definedName name="BDFB" localSheetId="30" hidden="1">{"via1",#N/A,TRUE,"general";"via2",#N/A,TRUE,"general";"via3",#N/A,TRUE,"general"}</definedName>
    <definedName name="BDFB" localSheetId="15" hidden="1">{"via1",#N/A,TRUE,"general";"via2",#N/A,TRUE,"general";"via3",#N/A,TRUE,"general"}</definedName>
    <definedName name="BDFB" hidden="1">{"via1",#N/A,TRUE,"general";"via2",#N/A,TRUE,"general";"via3",#N/A,TRUE,"general"}</definedName>
    <definedName name="BDFGDG" localSheetId="3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26" hidden="1">{"TAB1",#N/A,TRUE,"GENERAL";"TAB2",#N/A,TRUE,"GENERAL";"TAB3",#N/A,TRUE,"GENERAL";"TAB4",#N/A,TRUE,"GENERAL";"TAB5",#N/A,TRUE,"GENERAL"}</definedName>
    <definedName name="BDFGDG" localSheetId="24"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38" hidden="1">{"TAB1",#N/A,TRUE,"GENERAL";"TAB2",#N/A,TRUE,"GENERAL";"TAB3",#N/A,TRUE,"GENERAL";"TAB4",#N/A,TRUE,"GENERAL";"TAB5",#N/A,TRUE,"GENERAL"}</definedName>
    <definedName name="BDFGDG" localSheetId="37" hidden="1">{"TAB1",#N/A,TRUE,"GENERAL";"TAB2",#N/A,TRUE,"GENERAL";"TAB3",#N/A,TRUE,"GENERAL";"TAB4",#N/A,TRUE,"GENERAL";"TAB5",#N/A,TRUE,"GENERAL"}</definedName>
    <definedName name="BDFGDG" localSheetId="23"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27" hidden="1">{"TAB1",#N/A,TRUE,"GENERAL";"TAB2",#N/A,TRUE,"GENERAL";"TAB3",#N/A,TRUE,"GENERAL";"TAB4",#N/A,TRUE,"GENERAL";"TAB5",#N/A,TRUE,"GENERAL"}</definedName>
    <definedName name="BDFGDG" localSheetId="18"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25" hidden="1">{"TAB1",#N/A,TRUE,"GENERAL";"TAB2",#N/A,TRUE,"GENERAL";"TAB3",#N/A,TRUE,"GENERAL";"TAB4",#N/A,TRUE,"GENERAL";"TAB5",#N/A,TRUE,"GENERAL"}</definedName>
    <definedName name="BDFGDG" localSheetId="49" hidden="1">{"TAB1",#N/A,TRUE,"GENERAL";"TAB2",#N/A,TRUE,"GENERAL";"TAB3",#N/A,TRUE,"GENERAL";"TAB4",#N/A,TRUE,"GENERAL";"TAB5",#N/A,TRUE,"GENERAL"}</definedName>
    <definedName name="BDFGDG" localSheetId="34"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31" hidden="1">{"TAB1",#N/A,TRUE,"GENERAL";"TAB2",#N/A,TRUE,"GENERAL";"TAB3",#N/A,TRUE,"GENERAL";"TAB4",#N/A,TRUE,"GENERAL";"TAB5",#N/A,TRUE,"GENERAL"}</definedName>
    <definedName name="BDFGDG" localSheetId="30" hidden="1">{"TAB1",#N/A,TRUE,"GENERAL";"TAB2",#N/A,TRUE,"GENERAL";"TAB3",#N/A,TRUE,"GENERAL";"TAB4",#N/A,TRUE,"GENERAL";"TAB5",#N/A,TRUE,"GENERAL"}</definedName>
    <definedName name="BDFGDG" localSheetId="15" hidden="1">{"TAB1",#N/A,TRUE,"GENERAL";"TAB2",#N/A,TRUE,"GENERAL";"TAB3",#N/A,TRUE,"GENERAL";"TAB4",#N/A,TRUE,"GENERAL";"TAB5",#N/A,TRUE,"GENERAL"}</definedName>
    <definedName name="BDFGDG" hidden="1">{"TAB1",#N/A,TRUE,"GENERAL";"TAB2",#N/A,TRUE,"GENERAL";"TAB3",#N/A,TRUE,"GENERAL";"TAB4",#N/A,TRUE,"GENERAL";"TAB5",#N/A,TRUE,"GENERAL"}</definedName>
    <definedName name="be" localSheetId="32" hidden="1">{"TAB1",#N/A,TRUE,"GENERAL";"TAB2",#N/A,TRUE,"GENERAL";"TAB3",#N/A,TRUE,"GENERAL";"TAB4",#N/A,TRUE,"GENERAL";"TAB5",#N/A,TRUE,"GENERAL"}</definedName>
    <definedName name="be" localSheetId="3" hidden="1">{"TAB1",#N/A,TRUE,"GENERAL";"TAB2",#N/A,TRUE,"GENERAL";"TAB3",#N/A,TRUE,"GENERAL";"TAB4",#N/A,TRUE,"GENERAL";"TAB5",#N/A,TRUE,"GENERAL"}</definedName>
    <definedName name="be" localSheetId="26" hidden="1">{"TAB1",#N/A,TRUE,"GENERAL";"TAB2",#N/A,TRUE,"GENERAL";"TAB3",#N/A,TRUE,"GENERAL";"TAB4",#N/A,TRUE,"GENERAL";"TAB5",#N/A,TRUE,"GENERAL"}</definedName>
    <definedName name="be" localSheetId="24" hidden="1">{"TAB1",#N/A,TRUE,"GENERAL";"TAB2",#N/A,TRUE,"GENERAL";"TAB3",#N/A,TRUE,"GENERAL";"TAB4",#N/A,TRUE,"GENERAL";"TAB5",#N/A,TRUE,"GENERAL"}</definedName>
    <definedName name="be" localSheetId="10" hidden="1">{"TAB1",#N/A,TRUE,"GENERAL";"TAB2",#N/A,TRUE,"GENERAL";"TAB3",#N/A,TRUE,"GENERAL";"TAB4",#N/A,TRUE,"GENERAL";"TAB5",#N/A,TRUE,"GENERAL"}</definedName>
    <definedName name="be" localSheetId="4" hidden="1">{"TAB1",#N/A,TRUE,"GENERAL";"TAB2",#N/A,TRUE,"GENERAL";"TAB3",#N/A,TRUE,"GENERAL";"TAB4",#N/A,TRUE,"GENERAL";"TAB5",#N/A,TRUE,"GENERAL"}</definedName>
    <definedName name="be" localSheetId="38" hidden="1">{"TAB1",#N/A,TRUE,"GENERAL";"TAB2",#N/A,TRUE,"GENERAL";"TAB3",#N/A,TRUE,"GENERAL";"TAB4",#N/A,TRUE,"GENERAL";"TAB5",#N/A,TRUE,"GENERAL"}</definedName>
    <definedName name="be" localSheetId="37" hidden="1">{"TAB1",#N/A,TRUE,"GENERAL";"TAB2",#N/A,TRUE,"GENERAL";"TAB3",#N/A,TRUE,"GENERAL";"TAB4",#N/A,TRUE,"GENERAL";"TAB5",#N/A,TRUE,"GENERAL"}</definedName>
    <definedName name="be" localSheetId="23" hidden="1">{"TAB1",#N/A,TRUE,"GENERAL";"TAB2",#N/A,TRUE,"GENERAL";"TAB3",#N/A,TRUE,"GENERAL";"TAB4",#N/A,TRUE,"GENERAL";"TAB5",#N/A,TRUE,"GENERAL"}</definedName>
    <definedName name="be" localSheetId="16" hidden="1">{"TAB1",#N/A,TRUE,"GENERAL";"TAB2",#N/A,TRUE,"GENERAL";"TAB3",#N/A,TRUE,"GENERAL";"TAB4",#N/A,TRUE,"GENERAL";"TAB5",#N/A,TRUE,"GENERAL"}</definedName>
    <definedName name="be" localSheetId="27" hidden="1">{"TAB1",#N/A,TRUE,"GENERAL";"TAB2",#N/A,TRUE,"GENERAL";"TAB3",#N/A,TRUE,"GENERAL";"TAB4",#N/A,TRUE,"GENERAL";"TAB5",#N/A,TRUE,"GENERAL"}</definedName>
    <definedName name="be" localSheetId="18" hidden="1">{"TAB1",#N/A,TRUE,"GENERAL";"TAB2",#N/A,TRUE,"GENERAL";"TAB3",#N/A,TRUE,"GENERAL";"TAB4",#N/A,TRUE,"GENERAL";"TAB5",#N/A,TRUE,"GENERAL"}</definedName>
    <definedName name="be" localSheetId="17" hidden="1">{"TAB1",#N/A,TRUE,"GENERAL";"TAB2",#N/A,TRUE,"GENERAL";"TAB3",#N/A,TRUE,"GENERAL";"TAB4",#N/A,TRUE,"GENERAL";"TAB5",#N/A,TRUE,"GENERAL"}</definedName>
    <definedName name="be" localSheetId="25" hidden="1">{"TAB1",#N/A,TRUE,"GENERAL";"TAB2",#N/A,TRUE,"GENERAL";"TAB3",#N/A,TRUE,"GENERAL";"TAB4",#N/A,TRUE,"GENERAL";"TAB5",#N/A,TRUE,"GENERAL"}</definedName>
    <definedName name="be" localSheetId="49" hidden="1">{"TAB1",#N/A,TRUE,"GENERAL";"TAB2",#N/A,TRUE,"GENERAL";"TAB3",#N/A,TRUE,"GENERAL";"TAB4",#N/A,TRUE,"GENERAL";"TAB5",#N/A,TRUE,"GENERAL"}</definedName>
    <definedName name="be" localSheetId="34"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1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31" hidden="1">{"TAB1",#N/A,TRUE,"GENERAL";"TAB2",#N/A,TRUE,"GENERAL";"TAB3",#N/A,TRUE,"GENERAL";"TAB4",#N/A,TRUE,"GENERAL";"TAB5",#N/A,TRUE,"GENERAL"}</definedName>
    <definedName name="be" localSheetId="30" hidden="1">{"TAB1",#N/A,TRUE,"GENERAL";"TAB2",#N/A,TRUE,"GENERAL";"TAB3",#N/A,TRUE,"GENERAL";"TAB4",#N/A,TRUE,"GENERAL";"TAB5",#N/A,TRUE,"GENERAL"}</definedName>
    <definedName name="be" localSheetId="15" hidden="1">{"TAB1",#N/A,TRUE,"GENERAL";"TAB2",#N/A,TRUE,"GENERAL";"TAB3",#N/A,TRUE,"GENERAL";"TAB4",#N/A,TRUE,"GENERAL";"TAB5",#N/A,TRUE,"GENERAL"}</definedName>
    <definedName name="be" hidden="1">{"TAB1",#N/A,TRUE,"GENERAL";"TAB2",#N/A,TRUE,"GENERAL";"TAB3",#N/A,TRUE,"GENERAL";"TAB4",#N/A,TRUE,"GENERAL";"TAB5",#N/A,TRUE,"GENERAL"}</definedName>
    <definedName name="bfnfv" localSheetId="3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26" hidden="1">{"TAB1",#N/A,TRUE,"GENERAL";"TAB2",#N/A,TRUE,"GENERAL";"TAB3",#N/A,TRUE,"GENERAL";"TAB4",#N/A,TRUE,"GENERAL";"TAB5",#N/A,TRUE,"GENERAL"}</definedName>
    <definedName name="bfnfv" localSheetId="24"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4" hidden="1">{"TAB1",#N/A,TRUE,"GENERAL";"TAB2",#N/A,TRUE,"GENERAL";"TAB3",#N/A,TRUE,"GENERAL";"TAB4",#N/A,TRUE,"GENERAL";"TAB5",#N/A,TRUE,"GENERAL"}</definedName>
    <definedName name="bfnfv" localSheetId="38" hidden="1">{"TAB1",#N/A,TRUE,"GENERAL";"TAB2",#N/A,TRUE,"GENERAL";"TAB3",#N/A,TRUE,"GENERAL";"TAB4",#N/A,TRUE,"GENERAL";"TAB5",#N/A,TRUE,"GENERAL"}</definedName>
    <definedName name="bfnfv" localSheetId="37" hidden="1">{"TAB1",#N/A,TRUE,"GENERAL";"TAB2",#N/A,TRUE,"GENERAL";"TAB3",#N/A,TRUE,"GENERAL";"TAB4",#N/A,TRUE,"GENERAL";"TAB5",#N/A,TRUE,"GENERAL"}</definedName>
    <definedName name="bfnfv" localSheetId="23"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27" hidden="1">{"TAB1",#N/A,TRUE,"GENERAL";"TAB2",#N/A,TRUE,"GENERAL";"TAB3",#N/A,TRUE,"GENERAL";"TAB4",#N/A,TRUE,"GENERAL";"TAB5",#N/A,TRUE,"GENERAL"}</definedName>
    <definedName name="bfnfv" localSheetId="18"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25" hidden="1">{"TAB1",#N/A,TRUE,"GENERAL";"TAB2",#N/A,TRUE,"GENERAL";"TAB3",#N/A,TRUE,"GENERAL";"TAB4",#N/A,TRUE,"GENERAL";"TAB5",#N/A,TRUE,"GENERAL"}</definedName>
    <definedName name="bfnfv" localSheetId="49" hidden="1">{"TAB1",#N/A,TRUE,"GENERAL";"TAB2",#N/A,TRUE,"GENERAL";"TAB3",#N/A,TRUE,"GENERAL";"TAB4",#N/A,TRUE,"GENERAL";"TAB5",#N/A,TRUE,"GENERAL"}</definedName>
    <definedName name="bfnfv" localSheetId="34"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31" hidden="1">{"TAB1",#N/A,TRUE,"GENERAL";"TAB2",#N/A,TRUE,"GENERAL";"TAB3",#N/A,TRUE,"GENERAL";"TAB4",#N/A,TRUE,"GENERAL";"TAB5",#N/A,TRUE,"GENERAL"}</definedName>
    <definedName name="bfnfv" localSheetId="30" hidden="1">{"TAB1",#N/A,TRUE,"GENERAL";"TAB2",#N/A,TRUE,"GENERAL";"TAB3",#N/A,TRUE,"GENERAL";"TAB4",#N/A,TRUE,"GENERAL";"TAB5",#N/A,TRUE,"GENERAL"}</definedName>
    <definedName name="bfnfv" localSheetId="15" hidden="1">{"TAB1",#N/A,TRUE,"GENERAL";"TAB2",#N/A,TRUE,"GENERAL";"TAB3",#N/A,TRUE,"GENERAL";"TAB4",#N/A,TRUE,"GENERAL";"TAB5",#N/A,TRUE,"GENERAL"}</definedName>
    <definedName name="bfnfv" hidden="1">{"TAB1",#N/A,TRUE,"GENERAL";"TAB2",#N/A,TRUE,"GENERAL";"TAB3",#N/A,TRUE,"GENERAL";"TAB4",#N/A,TRUE,"GENERAL";"TAB5",#N/A,TRUE,"GENERAL"}</definedName>
    <definedName name="bgb" localSheetId="32" hidden="1">{"TAB1",#N/A,TRUE,"GENERAL";"TAB2",#N/A,TRUE,"GENERAL";"TAB3",#N/A,TRUE,"GENERAL";"TAB4",#N/A,TRUE,"GENERAL";"TAB5",#N/A,TRUE,"GENERAL"}</definedName>
    <definedName name="bgb" localSheetId="3" hidden="1">{"TAB1",#N/A,TRUE,"GENERAL";"TAB2",#N/A,TRUE,"GENERAL";"TAB3",#N/A,TRUE,"GENERAL";"TAB4",#N/A,TRUE,"GENERAL";"TAB5",#N/A,TRUE,"GENERAL"}</definedName>
    <definedName name="bgb" localSheetId="26" hidden="1">{"TAB1",#N/A,TRUE,"GENERAL";"TAB2",#N/A,TRUE,"GENERAL";"TAB3",#N/A,TRUE,"GENERAL";"TAB4",#N/A,TRUE,"GENERAL";"TAB5",#N/A,TRUE,"GENERAL"}</definedName>
    <definedName name="bgb" localSheetId="24" hidden="1">{"TAB1",#N/A,TRUE,"GENERAL";"TAB2",#N/A,TRUE,"GENERAL";"TAB3",#N/A,TRUE,"GENERAL";"TAB4",#N/A,TRUE,"GENERAL";"TAB5",#N/A,TRUE,"GENERAL"}</definedName>
    <definedName name="bgb" localSheetId="10" hidden="1">{"TAB1",#N/A,TRUE,"GENERAL";"TAB2",#N/A,TRUE,"GENERAL";"TAB3",#N/A,TRUE,"GENERAL";"TAB4",#N/A,TRUE,"GENERAL";"TAB5",#N/A,TRUE,"GENERAL"}</definedName>
    <definedName name="bgb" localSheetId="4" hidden="1">{"TAB1",#N/A,TRUE,"GENERAL";"TAB2",#N/A,TRUE,"GENERAL";"TAB3",#N/A,TRUE,"GENERAL";"TAB4",#N/A,TRUE,"GENERAL";"TAB5",#N/A,TRUE,"GENERAL"}</definedName>
    <definedName name="bgb" localSheetId="38" hidden="1">{"TAB1",#N/A,TRUE,"GENERAL";"TAB2",#N/A,TRUE,"GENERAL";"TAB3",#N/A,TRUE,"GENERAL";"TAB4",#N/A,TRUE,"GENERAL";"TAB5",#N/A,TRUE,"GENERAL"}</definedName>
    <definedName name="bgb" localSheetId="37" hidden="1">{"TAB1",#N/A,TRUE,"GENERAL";"TAB2",#N/A,TRUE,"GENERAL";"TAB3",#N/A,TRUE,"GENERAL";"TAB4",#N/A,TRUE,"GENERAL";"TAB5",#N/A,TRUE,"GENERAL"}</definedName>
    <definedName name="bgb" localSheetId="23" hidden="1">{"TAB1",#N/A,TRUE,"GENERAL";"TAB2",#N/A,TRUE,"GENERAL";"TAB3",#N/A,TRUE,"GENERAL";"TAB4",#N/A,TRUE,"GENERAL";"TAB5",#N/A,TRUE,"GENERAL"}</definedName>
    <definedName name="bgb" localSheetId="16" hidden="1">{"TAB1",#N/A,TRUE,"GENERAL";"TAB2",#N/A,TRUE,"GENERAL";"TAB3",#N/A,TRUE,"GENERAL";"TAB4",#N/A,TRUE,"GENERAL";"TAB5",#N/A,TRUE,"GENERAL"}</definedName>
    <definedName name="bgb" localSheetId="27" hidden="1">{"TAB1",#N/A,TRUE,"GENERAL";"TAB2",#N/A,TRUE,"GENERAL";"TAB3",#N/A,TRUE,"GENERAL";"TAB4",#N/A,TRUE,"GENERAL";"TAB5",#N/A,TRUE,"GENERAL"}</definedName>
    <definedName name="bgb" localSheetId="18" hidden="1">{"TAB1",#N/A,TRUE,"GENERAL";"TAB2",#N/A,TRUE,"GENERAL";"TAB3",#N/A,TRUE,"GENERAL";"TAB4",#N/A,TRUE,"GENERAL";"TAB5",#N/A,TRUE,"GENERAL"}</definedName>
    <definedName name="bgb" localSheetId="17" hidden="1">{"TAB1",#N/A,TRUE,"GENERAL";"TAB2",#N/A,TRUE,"GENERAL";"TAB3",#N/A,TRUE,"GENERAL";"TAB4",#N/A,TRUE,"GENERAL";"TAB5",#N/A,TRUE,"GENERAL"}</definedName>
    <definedName name="bgb" localSheetId="25" hidden="1">{"TAB1",#N/A,TRUE,"GENERAL";"TAB2",#N/A,TRUE,"GENERAL";"TAB3",#N/A,TRUE,"GENERAL";"TAB4",#N/A,TRUE,"GENERAL";"TAB5",#N/A,TRUE,"GENERAL"}</definedName>
    <definedName name="bgb" localSheetId="49" hidden="1">{"TAB1",#N/A,TRUE,"GENERAL";"TAB2",#N/A,TRUE,"GENERAL";"TAB3",#N/A,TRUE,"GENERAL";"TAB4",#N/A,TRUE,"GENERAL";"TAB5",#N/A,TRUE,"GENERAL"}</definedName>
    <definedName name="bgb" localSheetId="34"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1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31" hidden="1">{"TAB1",#N/A,TRUE,"GENERAL";"TAB2",#N/A,TRUE,"GENERAL";"TAB3",#N/A,TRUE,"GENERAL";"TAB4",#N/A,TRUE,"GENERAL";"TAB5",#N/A,TRUE,"GENERAL"}</definedName>
    <definedName name="bgb" localSheetId="30" hidden="1">{"TAB1",#N/A,TRUE,"GENERAL";"TAB2",#N/A,TRUE,"GENERAL";"TAB3",#N/A,TRUE,"GENERAL";"TAB4",#N/A,TRUE,"GENERAL";"TAB5",#N/A,TRUE,"GENERAL"}</definedName>
    <definedName name="bgb" localSheetId="15" hidden="1">{"TAB1",#N/A,TRUE,"GENERAL";"TAB2",#N/A,TRUE,"GENERAL";"TAB3",#N/A,TRUE,"GENERAL";"TAB4",#N/A,TRUE,"GENERAL";"TAB5",#N/A,TRUE,"GENERAL"}</definedName>
    <definedName name="bgb" hidden="1">{"TAB1",#N/A,TRUE,"GENERAL";"TAB2",#N/A,TRUE,"GENERAL";"TAB3",#N/A,TRUE,"GENERAL";"TAB4",#N/A,TRUE,"GENERAL";"TAB5",#N/A,TRUE,"GENERAL"}</definedName>
    <definedName name="BGDGFRT" localSheetId="32" hidden="1">{"via1",#N/A,TRUE,"general";"via2",#N/A,TRUE,"general";"via3",#N/A,TRUE,"general"}</definedName>
    <definedName name="BGDGFRT" localSheetId="3" hidden="1">{"via1",#N/A,TRUE,"general";"via2",#N/A,TRUE,"general";"via3",#N/A,TRUE,"general"}</definedName>
    <definedName name="BGDGFRT" localSheetId="26" hidden="1">{"via1",#N/A,TRUE,"general";"via2",#N/A,TRUE,"general";"via3",#N/A,TRUE,"general"}</definedName>
    <definedName name="BGDGFRT" localSheetId="24" hidden="1">{"via1",#N/A,TRUE,"general";"via2",#N/A,TRUE,"general";"via3",#N/A,TRUE,"general"}</definedName>
    <definedName name="BGDGFRT" localSheetId="10" hidden="1">{"via1",#N/A,TRUE,"general";"via2",#N/A,TRUE,"general";"via3",#N/A,TRUE,"general"}</definedName>
    <definedName name="BGDGFRT" localSheetId="4" hidden="1">{"via1",#N/A,TRUE,"general";"via2",#N/A,TRUE,"general";"via3",#N/A,TRUE,"general"}</definedName>
    <definedName name="BGDGFRT" localSheetId="38" hidden="1">{"via1",#N/A,TRUE,"general";"via2",#N/A,TRUE,"general";"via3",#N/A,TRUE,"general"}</definedName>
    <definedName name="BGDGFRT" localSheetId="37" hidden="1">{"via1",#N/A,TRUE,"general";"via2",#N/A,TRUE,"general";"via3",#N/A,TRUE,"general"}</definedName>
    <definedName name="BGDGFRT" localSheetId="23" hidden="1">{"via1",#N/A,TRUE,"general";"via2",#N/A,TRUE,"general";"via3",#N/A,TRUE,"general"}</definedName>
    <definedName name="BGDGFRT" localSheetId="16" hidden="1">{"via1",#N/A,TRUE,"general";"via2",#N/A,TRUE,"general";"via3",#N/A,TRUE,"general"}</definedName>
    <definedName name="BGDGFRT" localSheetId="27" hidden="1">{"via1",#N/A,TRUE,"general";"via2",#N/A,TRUE,"general";"via3",#N/A,TRUE,"general"}</definedName>
    <definedName name="BGDGFRT" localSheetId="18" hidden="1">{"via1",#N/A,TRUE,"general";"via2",#N/A,TRUE,"general";"via3",#N/A,TRUE,"general"}</definedName>
    <definedName name="BGDGFRT" localSheetId="17" hidden="1">{"via1",#N/A,TRUE,"general";"via2",#N/A,TRUE,"general";"via3",#N/A,TRUE,"general"}</definedName>
    <definedName name="BGDGFRT" localSheetId="25" hidden="1">{"via1",#N/A,TRUE,"general";"via2",#N/A,TRUE,"general";"via3",#N/A,TRUE,"general"}</definedName>
    <definedName name="BGDGFRT" localSheetId="49" hidden="1">{"via1",#N/A,TRUE,"general";"via2",#N/A,TRUE,"general";"via3",#N/A,TRUE,"general"}</definedName>
    <definedName name="BGDGFRT" localSheetId="34"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1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31" hidden="1">{"via1",#N/A,TRUE,"general";"via2",#N/A,TRUE,"general";"via3",#N/A,TRUE,"general"}</definedName>
    <definedName name="BGDGFRT" localSheetId="30" hidden="1">{"via1",#N/A,TRUE,"general";"via2",#N/A,TRUE,"general";"via3",#N/A,TRUE,"general"}</definedName>
    <definedName name="BGDGFRT" localSheetId="15" hidden="1">{"via1",#N/A,TRUE,"general";"via2",#N/A,TRUE,"general";"via3",#N/A,TRUE,"general"}</definedName>
    <definedName name="BGDGFRT" hidden="1">{"via1",#N/A,TRUE,"general";"via2",#N/A,TRUE,"general";"via3",#N/A,TRUE,"general"}</definedName>
    <definedName name="BGFBFH" localSheetId="32" hidden="1">{"via1",#N/A,TRUE,"general";"via2",#N/A,TRUE,"general";"via3",#N/A,TRUE,"general"}</definedName>
    <definedName name="BGFBFH" localSheetId="3" hidden="1">{"via1",#N/A,TRUE,"general";"via2",#N/A,TRUE,"general";"via3",#N/A,TRUE,"general"}</definedName>
    <definedName name="BGFBFH" localSheetId="26" hidden="1">{"via1",#N/A,TRUE,"general";"via2",#N/A,TRUE,"general";"via3",#N/A,TRUE,"general"}</definedName>
    <definedName name="BGFBFH" localSheetId="24" hidden="1">{"via1",#N/A,TRUE,"general";"via2",#N/A,TRUE,"general";"via3",#N/A,TRUE,"general"}</definedName>
    <definedName name="BGFBFH" localSheetId="10" hidden="1">{"via1",#N/A,TRUE,"general";"via2",#N/A,TRUE,"general";"via3",#N/A,TRUE,"general"}</definedName>
    <definedName name="BGFBFH" localSheetId="4" hidden="1">{"via1",#N/A,TRUE,"general";"via2",#N/A,TRUE,"general";"via3",#N/A,TRUE,"general"}</definedName>
    <definedName name="BGFBFH" localSheetId="38" hidden="1">{"via1",#N/A,TRUE,"general";"via2",#N/A,TRUE,"general";"via3",#N/A,TRUE,"general"}</definedName>
    <definedName name="BGFBFH" localSheetId="37" hidden="1">{"via1",#N/A,TRUE,"general";"via2",#N/A,TRUE,"general";"via3",#N/A,TRUE,"general"}</definedName>
    <definedName name="BGFBFH" localSheetId="23" hidden="1">{"via1",#N/A,TRUE,"general";"via2",#N/A,TRUE,"general";"via3",#N/A,TRUE,"general"}</definedName>
    <definedName name="BGFBFH" localSheetId="16" hidden="1">{"via1",#N/A,TRUE,"general";"via2",#N/A,TRUE,"general";"via3",#N/A,TRUE,"general"}</definedName>
    <definedName name="BGFBFH" localSheetId="27" hidden="1">{"via1",#N/A,TRUE,"general";"via2",#N/A,TRUE,"general";"via3",#N/A,TRUE,"general"}</definedName>
    <definedName name="BGFBFH" localSheetId="18" hidden="1">{"via1",#N/A,TRUE,"general";"via2",#N/A,TRUE,"general";"via3",#N/A,TRUE,"general"}</definedName>
    <definedName name="BGFBFH" localSheetId="17" hidden="1">{"via1",#N/A,TRUE,"general";"via2",#N/A,TRUE,"general";"via3",#N/A,TRUE,"general"}</definedName>
    <definedName name="BGFBFH" localSheetId="25" hidden="1">{"via1",#N/A,TRUE,"general";"via2",#N/A,TRUE,"general";"via3",#N/A,TRUE,"general"}</definedName>
    <definedName name="BGFBFH" localSheetId="49" hidden="1">{"via1",#N/A,TRUE,"general";"via2",#N/A,TRUE,"general";"via3",#N/A,TRUE,"general"}</definedName>
    <definedName name="BGFBFH" localSheetId="34"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1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31" hidden="1">{"via1",#N/A,TRUE,"general";"via2",#N/A,TRUE,"general";"via3",#N/A,TRUE,"general"}</definedName>
    <definedName name="BGFBFH" localSheetId="30" hidden="1">{"via1",#N/A,TRUE,"general";"via2",#N/A,TRUE,"general";"via3",#N/A,TRUE,"general"}</definedName>
    <definedName name="BGFBFH" localSheetId="15" hidden="1">{"via1",#N/A,TRUE,"general";"via2",#N/A,TRUE,"general";"via3",#N/A,TRUE,"general"}</definedName>
    <definedName name="BGFBFH" hidden="1">{"via1",#N/A,TRUE,"general";"via2",#N/A,TRUE,"general";"via3",#N/A,TRUE,"general"}</definedName>
    <definedName name="bgvfcdx" localSheetId="32" hidden="1">{"via1",#N/A,TRUE,"general";"via2",#N/A,TRUE,"general";"via3",#N/A,TRUE,"general"}</definedName>
    <definedName name="bgvfcdx" localSheetId="3" hidden="1">{"via1",#N/A,TRUE,"general";"via2",#N/A,TRUE,"general";"via3",#N/A,TRUE,"general"}</definedName>
    <definedName name="bgvfcdx" localSheetId="26" hidden="1">{"via1",#N/A,TRUE,"general";"via2",#N/A,TRUE,"general";"via3",#N/A,TRUE,"general"}</definedName>
    <definedName name="bgvfcdx" localSheetId="24" hidden="1">{"via1",#N/A,TRUE,"general";"via2",#N/A,TRUE,"general";"via3",#N/A,TRUE,"general"}</definedName>
    <definedName name="bgvfcdx" localSheetId="10" hidden="1">{"via1",#N/A,TRUE,"general";"via2",#N/A,TRUE,"general";"via3",#N/A,TRUE,"general"}</definedName>
    <definedName name="bgvfcdx" localSheetId="4" hidden="1">{"via1",#N/A,TRUE,"general";"via2",#N/A,TRUE,"general";"via3",#N/A,TRUE,"general"}</definedName>
    <definedName name="bgvfcdx" localSheetId="38" hidden="1">{"via1",#N/A,TRUE,"general";"via2",#N/A,TRUE,"general";"via3",#N/A,TRUE,"general"}</definedName>
    <definedName name="bgvfcdx" localSheetId="37" hidden="1">{"via1",#N/A,TRUE,"general";"via2",#N/A,TRUE,"general";"via3",#N/A,TRUE,"general"}</definedName>
    <definedName name="bgvfcdx" localSheetId="23" hidden="1">{"via1",#N/A,TRUE,"general";"via2",#N/A,TRUE,"general";"via3",#N/A,TRUE,"general"}</definedName>
    <definedName name="bgvfcdx" localSheetId="16" hidden="1">{"via1",#N/A,TRUE,"general";"via2",#N/A,TRUE,"general";"via3",#N/A,TRUE,"general"}</definedName>
    <definedName name="bgvfcdx" localSheetId="27" hidden="1">{"via1",#N/A,TRUE,"general";"via2",#N/A,TRUE,"general";"via3",#N/A,TRUE,"general"}</definedName>
    <definedName name="bgvfcdx" localSheetId="18" hidden="1">{"via1",#N/A,TRUE,"general";"via2",#N/A,TRUE,"general";"via3",#N/A,TRUE,"general"}</definedName>
    <definedName name="bgvfcdx" localSheetId="17" hidden="1">{"via1",#N/A,TRUE,"general";"via2",#N/A,TRUE,"general";"via3",#N/A,TRUE,"general"}</definedName>
    <definedName name="bgvfcdx" localSheetId="25" hidden="1">{"via1",#N/A,TRUE,"general";"via2",#N/A,TRUE,"general";"via3",#N/A,TRUE,"general"}</definedName>
    <definedName name="bgvfcdx" localSheetId="49" hidden="1">{"via1",#N/A,TRUE,"general";"via2",#N/A,TRUE,"general";"via3",#N/A,TRUE,"general"}</definedName>
    <definedName name="bgvfcdx" localSheetId="34"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1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31" hidden="1">{"via1",#N/A,TRUE,"general";"via2",#N/A,TRUE,"general";"via3",#N/A,TRUE,"general"}</definedName>
    <definedName name="bgvfcdx" localSheetId="30" hidden="1">{"via1",#N/A,TRUE,"general";"via2",#N/A,TRUE,"general";"via3",#N/A,TRUE,"general"}</definedName>
    <definedName name="bgvfcdx" localSheetId="15" hidden="1">{"via1",#N/A,TRUE,"general";"via2",#N/A,TRUE,"general";"via3",#N/A,TRUE,"general"}</definedName>
    <definedName name="bgvfcdx" hidden="1">{"via1",#N/A,TRUE,"general";"via2",#N/A,TRUE,"general";"via3",#N/A,TRUE,"general"}</definedName>
    <definedName name="br" localSheetId="32" hidden="1">{"TAB1",#N/A,TRUE,"GENERAL";"TAB2",#N/A,TRUE,"GENERAL";"TAB3",#N/A,TRUE,"GENERAL";"TAB4",#N/A,TRUE,"GENERAL";"TAB5",#N/A,TRUE,"GENERAL"}</definedName>
    <definedName name="br" localSheetId="3" hidden="1">{"TAB1",#N/A,TRUE,"GENERAL";"TAB2",#N/A,TRUE,"GENERAL";"TAB3",#N/A,TRUE,"GENERAL";"TAB4",#N/A,TRUE,"GENERAL";"TAB5",#N/A,TRUE,"GENERAL"}</definedName>
    <definedName name="br" localSheetId="26" hidden="1">{"TAB1",#N/A,TRUE,"GENERAL";"TAB2",#N/A,TRUE,"GENERAL";"TAB3",#N/A,TRUE,"GENERAL";"TAB4",#N/A,TRUE,"GENERAL";"TAB5",#N/A,TRUE,"GENERAL"}</definedName>
    <definedName name="br" localSheetId="24" hidden="1">{"TAB1",#N/A,TRUE,"GENERAL";"TAB2",#N/A,TRUE,"GENERAL";"TAB3",#N/A,TRUE,"GENERAL";"TAB4",#N/A,TRUE,"GENERAL";"TAB5",#N/A,TRUE,"GENERAL"}</definedName>
    <definedName name="br" localSheetId="10" hidden="1">{"TAB1",#N/A,TRUE,"GENERAL";"TAB2",#N/A,TRUE,"GENERAL";"TAB3",#N/A,TRUE,"GENERAL";"TAB4",#N/A,TRUE,"GENERAL";"TAB5",#N/A,TRUE,"GENERAL"}</definedName>
    <definedName name="br" localSheetId="4" hidden="1">{"TAB1",#N/A,TRUE,"GENERAL";"TAB2",#N/A,TRUE,"GENERAL";"TAB3",#N/A,TRUE,"GENERAL";"TAB4",#N/A,TRUE,"GENERAL";"TAB5",#N/A,TRUE,"GENERAL"}</definedName>
    <definedName name="br" localSheetId="38" hidden="1">{"TAB1",#N/A,TRUE,"GENERAL";"TAB2",#N/A,TRUE,"GENERAL";"TAB3",#N/A,TRUE,"GENERAL";"TAB4",#N/A,TRUE,"GENERAL";"TAB5",#N/A,TRUE,"GENERAL"}</definedName>
    <definedName name="br" localSheetId="37" hidden="1">{"TAB1",#N/A,TRUE,"GENERAL";"TAB2",#N/A,TRUE,"GENERAL";"TAB3",#N/A,TRUE,"GENERAL";"TAB4",#N/A,TRUE,"GENERAL";"TAB5",#N/A,TRUE,"GENERAL"}</definedName>
    <definedName name="br" localSheetId="23" hidden="1">{"TAB1",#N/A,TRUE,"GENERAL";"TAB2",#N/A,TRUE,"GENERAL";"TAB3",#N/A,TRUE,"GENERAL";"TAB4",#N/A,TRUE,"GENERAL";"TAB5",#N/A,TRUE,"GENERAL"}</definedName>
    <definedName name="br" localSheetId="16" hidden="1">{"TAB1",#N/A,TRUE,"GENERAL";"TAB2",#N/A,TRUE,"GENERAL";"TAB3",#N/A,TRUE,"GENERAL";"TAB4",#N/A,TRUE,"GENERAL";"TAB5",#N/A,TRUE,"GENERAL"}</definedName>
    <definedName name="br" localSheetId="27" hidden="1">{"TAB1",#N/A,TRUE,"GENERAL";"TAB2",#N/A,TRUE,"GENERAL";"TAB3",#N/A,TRUE,"GENERAL";"TAB4",#N/A,TRUE,"GENERAL";"TAB5",#N/A,TRUE,"GENERAL"}</definedName>
    <definedName name="br" localSheetId="18" hidden="1">{"TAB1",#N/A,TRUE,"GENERAL";"TAB2",#N/A,TRUE,"GENERAL";"TAB3",#N/A,TRUE,"GENERAL";"TAB4",#N/A,TRUE,"GENERAL";"TAB5",#N/A,TRUE,"GENERAL"}</definedName>
    <definedName name="br" localSheetId="17" hidden="1">{"TAB1",#N/A,TRUE,"GENERAL";"TAB2",#N/A,TRUE,"GENERAL";"TAB3",#N/A,TRUE,"GENERAL";"TAB4",#N/A,TRUE,"GENERAL";"TAB5",#N/A,TRUE,"GENERAL"}</definedName>
    <definedName name="br" localSheetId="25" hidden="1">{"TAB1",#N/A,TRUE,"GENERAL";"TAB2",#N/A,TRUE,"GENERAL";"TAB3",#N/A,TRUE,"GENERAL";"TAB4",#N/A,TRUE,"GENERAL";"TAB5",#N/A,TRUE,"GENERAL"}</definedName>
    <definedName name="br" localSheetId="49" hidden="1">{"TAB1",#N/A,TRUE,"GENERAL";"TAB2",#N/A,TRUE,"GENERAL";"TAB3",#N/A,TRUE,"GENERAL";"TAB4",#N/A,TRUE,"GENERAL";"TAB5",#N/A,TRUE,"GENERAL"}</definedName>
    <definedName name="br" localSheetId="34"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1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31" hidden="1">{"TAB1",#N/A,TRUE,"GENERAL";"TAB2",#N/A,TRUE,"GENERAL";"TAB3",#N/A,TRUE,"GENERAL";"TAB4",#N/A,TRUE,"GENERAL";"TAB5",#N/A,TRUE,"GENERAL"}</definedName>
    <definedName name="br" localSheetId="30" hidden="1">{"TAB1",#N/A,TRUE,"GENERAL";"TAB2",#N/A,TRUE,"GENERAL";"TAB3",#N/A,TRUE,"GENERAL";"TAB4",#N/A,TRUE,"GENERAL";"TAB5",#N/A,TRUE,"GENERAL"}</definedName>
    <definedName name="br" localSheetId="15" hidden="1">{"TAB1",#N/A,TRUE,"GENERAL";"TAB2",#N/A,TRUE,"GENERAL";"TAB3",#N/A,TRUE,"GENERAL";"TAB4",#N/A,TRUE,"GENERAL";"TAB5",#N/A,TRUE,"GENERAL"}</definedName>
    <definedName name="br" hidden="1">{"TAB1",#N/A,TRUE,"GENERAL";"TAB2",#N/A,TRUE,"GENERAL";"TAB3",#N/A,TRUE,"GENERAL";"TAB4",#N/A,TRUE,"GENERAL";"TAB5",#N/A,TRUE,"GENERAL"}</definedName>
    <definedName name="bsb" localSheetId="32" hidden="1">{"via1",#N/A,TRUE,"general";"via2",#N/A,TRUE,"general";"via3",#N/A,TRUE,"general"}</definedName>
    <definedName name="bsb" localSheetId="3" hidden="1">{"via1",#N/A,TRUE,"general";"via2",#N/A,TRUE,"general";"via3",#N/A,TRUE,"general"}</definedName>
    <definedName name="bsb" localSheetId="26" hidden="1">{"via1",#N/A,TRUE,"general";"via2",#N/A,TRUE,"general";"via3",#N/A,TRUE,"general"}</definedName>
    <definedName name="bsb" localSheetId="24" hidden="1">{"via1",#N/A,TRUE,"general";"via2",#N/A,TRUE,"general";"via3",#N/A,TRUE,"general"}</definedName>
    <definedName name="bsb" localSheetId="10" hidden="1">{"via1",#N/A,TRUE,"general";"via2",#N/A,TRUE,"general";"via3",#N/A,TRUE,"general"}</definedName>
    <definedName name="bsb" localSheetId="4" hidden="1">{"via1",#N/A,TRUE,"general";"via2",#N/A,TRUE,"general";"via3",#N/A,TRUE,"general"}</definedName>
    <definedName name="bsb" localSheetId="38" hidden="1">{"via1",#N/A,TRUE,"general";"via2",#N/A,TRUE,"general";"via3",#N/A,TRUE,"general"}</definedName>
    <definedName name="bsb" localSheetId="37" hidden="1">{"via1",#N/A,TRUE,"general";"via2",#N/A,TRUE,"general";"via3",#N/A,TRUE,"general"}</definedName>
    <definedName name="bsb" localSheetId="23" hidden="1">{"via1",#N/A,TRUE,"general";"via2",#N/A,TRUE,"general";"via3",#N/A,TRUE,"general"}</definedName>
    <definedName name="bsb" localSheetId="16" hidden="1">{"via1",#N/A,TRUE,"general";"via2",#N/A,TRUE,"general";"via3",#N/A,TRUE,"general"}</definedName>
    <definedName name="bsb" localSheetId="27" hidden="1">{"via1",#N/A,TRUE,"general";"via2",#N/A,TRUE,"general";"via3",#N/A,TRUE,"general"}</definedName>
    <definedName name="bsb" localSheetId="18" hidden="1">{"via1",#N/A,TRUE,"general";"via2",#N/A,TRUE,"general";"via3",#N/A,TRUE,"general"}</definedName>
    <definedName name="bsb" localSheetId="17" hidden="1">{"via1",#N/A,TRUE,"general";"via2",#N/A,TRUE,"general";"via3",#N/A,TRUE,"general"}</definedName>
    <definedName name="bsb" localSheetId="25" hidden="1">{"via1",#N/A,TRUE,"general";"via2",#N/A,TRUE,"general";"via3",#N/A,TRUE,"general"}</definedName>
    <definedName name="bsb" localSheetId="49" hidden="1">{"via1",#N/A,TRUE,"general";"via2",#N/A,TRUE,"general";"via3",#N/A,TRUE,"general"}</definedName>
    <definedName name="bsb" localSheetId="34"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1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31" hidden="1">{"via1",#N/A,TRUE,"general";"via2",#N/A,TRUE,"general";"via3",#N/A,TRUE,"general"}</definedName>
    <definedName name="bsb" localSheetId="30" hidden="1">{"via1",#N/A,TRUE,"general";"via2",#N/A,TRUE,"general";"via3",#N/A,TRUE,"general"}</definedName>
    <definedName name="bsb" localSheetId="15" hidden="1">{"via1",#N/A,TRUE,"general";"via2",#N/A,TRUE,"general";"via3",#N/A,TRUE,"general"}</definedName>
    <definedName name="bsb" hidden="1">{"via1",#N/A,TRUE,"general";"via2",#N/A,TRUE,"general";"via3",#N/A,TRUE,"general"}</definedName>
    <definedName name="bspoi" localSheetId="3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26" hidden="1">{"TAB1",#N/A,TRUE,"GENERAL";"TAB2",#N/A,TRUE,"GENERAL";"TAB3",#N/A,TRUE,"GENERAL";"TAB4",#N/A,TRUE,"GENERAL";"TAB5",#N/A,TRUE,"GENERAL"}</definedName>
    <definedName name="bspoi" localSheetId="24"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4" hidden="1">{"TAB1",#N/A,TRUE,"GENERAL";"TAB2",#N/A,TRUE,"GENERAL";"TAB3",#N/A,TRUE,"GENERAL";"TAB4",#N/A,TRUE,"GENERAL";"TAB5",#N/A,TRUE,"GENERAL"}</definedName>
    <definedName name="bspoi" localSheetId="38" hidden="1">{"TAB1",#N/A,TRUE,"GENERAL";"TAB2",#N/A,TRUE,"GENERAL";"TAB3",#N/A,TRUE,"GENERAL";"TAB4",#N/A,TRUE,"GENERAL";"TAB5",#N/A,TRUE,"GENERAL"}</definedName>
    <definedName name="bspoi" localSheetId="37" hidden="1">{"TAB1",#N/A,TRUE,"GENERAL";"TAB2",#N/A,TRUE,"GENERAL";"TAB3",#N/A,TRUE,"GENERAL";"TAB4",#N/A,TRUE,"GENERAL";"TAB5",#N/A,TRUE,"GENERAL"}</definedName>
    <definedName name="bspoi" localSheetId="23"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27" hidden="1">{"TAB1",#N/A,TRUE,"GENERAL";"TAB2",#N/A,TRUE,"GENERAL";"TAB3",#N/A,TRUE,"GENERAL";"TAB4",#N/A,TRUE,"GENERAL";"TAB5",#N/A,TRUE,"GENERAL"}</definedName>
    <definedName name="bspoi" localSheetId="18"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25" hidden="1">{"TAB1",#N/A,TRUE,"GENERAL";"TAB2",#N/A,TRUE,"GENERAL";"TAB3",#N/A,TRUE,"GENERAL";"TAB4",#N/A,TRUE,"GENERAL";"TAB5",#N/A,TRUE,"GENERAL"}</definedName>
    <definedName name="bspoi" localSheetId="49" hidden="1">{"TAB1",#N/A,TRUE,"GENERAL";"TAB2",#N/A,TRUE,"GENERAL";"TAB3",#N/A,TRUE,"GENERAL";"TAB4",#N/A,TRUE,"GENERAL";"TAB5",#N/A,TRUE,"GENERAL"}</definedName>
    <definedName name="bspoi" localSheetId="34"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31" hidden="1">{"TAB1",#N/A,TRUE,"GENERAL";"TAB2",#N/A,TRUE,"GENERAL";"TAB3",#N/A,TRUE,"GENERAL";"TAB4",#N/A,TRUE,"GENERAL";"TAB5",#N/A,TRUE,"GENERAL"}</definedName>
    <definedName name="bspoi" localSheetId="30" hidden="1">{"TAB1",#N/A,TRUE,"GENERAL";"TAB2",#N/A,TRUE,"GENERAL";"TAB3",#N/A,TRUE,"GENERAL";"TAB4",#N/A,TRUE,"GENERAL";"TAB5",#N/A,TRUE,"GENERAL"}</definedName>
    <definedName name="bspoi" localSheetId="15" hidden="1">{"TAB1",#N/A,TRUE,"GENERAL";"TAB2",#N/A,TRUE,"GENERAL";"TAB3",#N/A,TRUE,"GENERAL";"TAB4",#N/A,TRUE,"GENERAL";"TAB5",#N/A,TRUE,"GENERAL"}</definedName>
    <definedName name="bspoi" hidden="1">{"TAB1",#N/A,TRUE,"GENERAL";"TAB2",#N/A,TRUE,"GENERAL";"TAB3",#N/A,TRUE,"GENERAL";"TAB4",#N/A,TRUE,"GENERAL";"TAB5",#N/A,TRUE,"GENERAL"}</definedName>
    <definedName name="bt" localSheetId="32" hidden="1">{"via1",#N/A,TRUE,"general";"via2",#N/A,TRUE,"general";"via3",#N/A,TRUE,"general"}</definedName>
    <definedName name="bt" localSheetId="3" hidden="1">{"via1",#N/A,TRUE,"general";"via2",#N/A,TRUE,"general";"via3",#N/A,TRUE,"general"}</definedName>
    <definedName name="bt" localSheetId="26" hidden="1">{"via1",#N/A,TRUE,"general";"via2",#N/A,TRUE,"general";"via3",#N/A,TRUE,"general"}</definedName>
    <definedName name="bt" localSheetId="24" hidden="1">{"via1",#N/A,TRUE,"general";"via2",#N/A,TRUE,"general";"via3",#N/A,TRUE,"general"}</definedName>
    <definedName name="bt" localSheetId="10" hidden="1">{"via1",#N/A,TRUE,"general";"via2",#N/A,TRUE,"general";"via3",#N/A,TRUE,"general"}</definedName>
    <definedName name="bt" localSheetId="4" hidden="1">{"via1",#N/A,TRUE,"general";"via2",#N/A,TRUE,"general";"via3",#N/A,TRUE,"general"}</definedName>
    <definedName name="bt" localSheetId="38" hidden="1">{"via1",#N/A,TRUE,"general";"via2",#N/A,TRUE,"general";"via3",#N/A,TRUE,"general"}</definedName>
    <definedName name="bt" localSheetId="37" hidden="1">{"via1",#N/A,TRUE,"general";"via2",#N/A,TRUE,"general";"via3",#N/A,TRUE,"general"}</definedName>
    <definedName name="bt" localSheetId="23" hidden="1">{"via1",#N/A,TRUE,"general";"via2",#N/A,TRUE,"general";"via3",#N/A,TRUE,"general"}</definedName>
    <definedName name="bt" localSheetId="16" hidden="1">{"via1",#N/A,TRUE,"general";"via2",#N/A,TRUE,"general";"via3",#N/A,TRUE,"general"}</definedName>
    <definedName name="bt" localSheetId="27" hidden="1">{"via1",#N/A,TRUE,"general";"via2",#N/A,TRUE,"general";"via3",#N/A,TRUE,"general"}</definedName>
    <definedName name="bt" localSheetId="18" hidden="1">{"via1",#N/A,TRUE,"general";"via2",#N/A,TRUE,"general";"via3",#N/A,TRUE,"general"}</definedName>
    <definedName name="bt" localSheetId="17" hidden="1">{"via1",#N/A,TRUE,"general";"via2",#N/A,TRUE,"general";"via3",#N/A,TRUE,"general"}</definedName>
    <definedName name="bt" localSheetId="25" hidden="1">{"via1",#N/A,TRUE,"general";"via2",#N/A,TRUE,"general";"via3",#N/A,TRUE,"general"}</definedName>
    <definedName name="bt" localSheetId="49" hidden="1">{"via1",#N/A,TRUE,"general";"via2",#N/A,TRUE,"general";"via3",#N/A,TRUE,"general"}</definedName>
    <definedName name="bt" localSheetId="34"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1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31" hidden="1">{"via1",#N/A,TRUE,"general";"via2",#N/A,TRUE,"general";"via3",#N/A,TRUE,"general"}</definedName>
    <definedName name="bt" localSheetId="30" hidden="1">{"via1",#N/A,TRUE,"general";"via2",#N/A,TRUE,"general";"via3",#N/A,TRUE,"general"}</definedName>
    <definedName name="bt" localSheetId="15" hidden="1">{"via1",#N/A,TRUE,"general";"via2",#N/A,TRUE,"general";"via3",#N/A,TRUE,"general"}</definedName>
    <definedName name="bt" hidden="1">{"via1",#N/A,TRUE,"general";"via2",#N/A,TRUE,"general";"via3",#N/A,TRUE,"general"}</definedName>
    <definedName name="BTYJHTR" localSheetId="3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26" hidden="1">{"TAB1",#N/A,TRUE,"GENERAL";"TAB2",#N/A,TRUE,"GENERAL";"TAB3",#N/A,TRUE,"GENERAL";"TAB4",#N/A,TRUE,"GENERAL";"TAB5",#N/A,TRUE,"GENERAL"}</definedName>
    <definedName name="BTYJHTR" localSheetId="24"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38" hidden="1">{"TAB1",#N/A,TRUE,"GENERAL";"TAB2",#N/A,TRUE,"GENERAL";"TAB3",#N/A,TRUE,"GENERAL";"TAB4",#N/A,TRUE,"GENERAL";"TAB5",#N/A,TRUE,"GENERAL"}</definedName>
    <definedName name="BTYJHTR" localSheetId="37" hidden="1">{"TAB1",#N/A,TRUE,"GENERAL";"TAB2",#N/A,TRUE,"GENERAL";"TAB3",#N/A,TRUE,"GENERAL";"TAB4",#N/A,TRUE,"GENERAL";"TAB5",#N/A,TRUE,"GENERAL"}</definedName>
    <definedName name="BTYJHTR" localSheetId="23"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27" hidden="1">{"TAB1",#N/A,TRUE,"GENERAL";"TAB2",#N/A,TRUE,"GENERAL";"TAB3",#N/A,TRUE,"GENERAL";"TAB4",#N/A,TRUE,"GENERAL";"TAB5",#N/A,TRUE,"GENERAL"}</definedName>
    <definedName name="BTYJHTR" localSheetId="18"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25" hidden="1">{"TAB1",#N/A,TRUE,"GENERAL";"TAB2",#N/A,TRUE,"GENERAL";"TAB3",#N/A,TRUE,"GENERAL";"TAB4",#N/A,TRUE,"GENERAL";"TAB5",#N/A,TRUE,"GENERAL"}</definedName>
    <definedName name="BTYJHTR" localSheetId="49" hidden="1">{"TAB1",#N/A,TRUE,"GENERAL";"TAB2",#N/A,TRUE,"GENERAL";"TAB3",#N/A,TRUE,"GENERAL";"TAB4",#N/A,TRUE,"GENERAL";"TAB5",#N/A,TRUE,"GENERAL"}</definedName>
    <definedName name="BTYJHTR" localSheetId="34"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31" hidden="1">{"TAB1",#N/A,TRUE,"GENERAL";"TAB2",#N/A,TRUE,"GENERAL";"TAB3",#N/A,TRUE,"GENERAL";"TAB4",#N/A,TRUE,"GENERAL";"TAB5",#N/A,TRUE,"GENERAL"}</definedName>
    <definedName name="BTYJHTR" localSheetId="30" hidden="1">{"TAB1",#N/A,TRUE,"GENERAL";"TAB2",#N/A,TRUE,"GENERAL";"TAB3",#N/A,TRUE,"GENERAL";"TAB4",#N/A,TRUE,"GENERAL";"TAB5",#N/A,TRUE,"GENERAL"}</definedName>
    <definedName name="BTYJHTR" localSheetId="15" hidden="1">{"TAB1",#N/A,TRUE,"GENERAL";"TAB2",#N/A,TRUE,"GENERAL";"TAB3",#N/A,TRUE,"GENERAL";"TAB4",#N/A,TRUE,"GENERAL";"TAB5",#N/A,TRUE,"GENERAL"}</definedName>
    <definedName name="BTYJHTR" hidden="1">{"TAB1",#N/A,TRUE,"GENERAL";"TAB2",#N/A,TRUE,"GENERAL";"TAB3",#N/A,TRUE,"GENERAL";"TAB4",#N/A,TRUE,"GENERAL";"TAB5",#N/A,TRUE,"GENERAL"}</definedName>
    <definedName name="bvbc" localSheetId="32" hidden="1">{"TAB1",#N/A,TRUE,"GENERAL";"TAB2",#N/A,TRUE,"GENERAL";"TAB3",#N/A,TRUE,"GENERAL";"TAB4",#N/A,TRUE,"GENERAL";"TAB5",#N/A,TRUE,"GENERAL"}</definedName>
    <definedName name="bvbc" localSheetId="3" hidden="1">{"TAB1",#N/A,TRUE,"GENERAL";"TAB2",#N/A,TRUE,"GENERAL";"TAB3",#N/A,TRUE,"GENERAL";"TAB4",#N/A,TRUE,"GENERAL";"TAB5",#N/A,TRUE,"GENERAL"}</definedName>
    <definedName name="bvbc" localSheetId="26" hidden="1">{"TAB1",#N/A,TRUE,"GENERAL";"TAB2",#N/A,TRUE,"GENERAL";"TAB3",#N/A,TRUE,"GENERAL";"TAB4",#N/A,TRUE,"GENERAL";"TAB5",#N/A,TRUE,"GENERAL"}</definedName>
    <definedName name="bvbc" localSheetId="24" hidden="1">{"TAB1",#N/A,TRUE,"GENERAL";"TAB2",#N/A,TRUE,"GENERAL";"TAB3",#N/A,TRUE,"GENERAL";"TAB4",#N/A,TRUE,"GENERAL";"TAB5",#N/A,TRUE,"GENERAL"}</definedName>
    <definedName name="bvbc" localSheetId="10" hidden="1">{"TAB1",#N/A,TRUE,"GENERAL";"TAB2",#N/A,TRUE,"GENERAL";"TAB3",#N/A,TRUE,"GENERAL";"TAB4",#N/A,TRUE,"GENERAL";"TAB5",#N/A,TRUE,"GENERAL"}</definedName>
    <definedName name="bvbc" localSheetId="4" hidden="1">{"TAB1",#N/A,TRUE,"GENERAL";"TAB2",#N/A,TRUE,"GENERAL";"TAB3",#N/A,TRUE,"GENERAL";"TAB4",#N/A,TRUE,"GENERAL";"TAB5",#N/A,TRUE,"GENERAL"}</definedName>
    <definedName name="bvbc" localSheetId="38" hidden="1">{"TAB1",#N/A,TRUE,"GENERAL";"TAB2",#N/A,TRUE,"GENERAL";"TAB3",#N/A,TRUE,"GENERAL";"TAB4",#N/A,TRUE,"GENERAL";"TAB5",#N/A,TRUE,"GENERAL"}</definedName>
    <definedName name="bvbc" localSheetId="37" hidden="1">{"TAB1",#N/A,TRUE,"GENERAL";"TAB2",#N/A,TRUE,"GENERAL";"TAB3",#N/A,TRUE,"GENERAL";"TAB4",#N/A,TRUE,"GENERAL";"TAB5",#N/A,TRUE,"GENERAL"}</definedName>
    <definedName name="bvbc" localSheetId="23" hidden="1">{"TAB1",#N/A,TRUE,"GENERAL";"TAB2",#N/A,TRUE,"GENERAL";"TAB3",#N/A,TRUE,"GENERAL";"TAB4",#N/A,TRUE,"GENERAL";"TAB5",#N/A,TRUE,"GENERAL"}</definedName>
    <definedName name="bvbc" localSheetId="16" hidden="1">{"TAB1",#N/A,TRUE,"GENERAL";"TAB2",#N/A,TRUE,"GENERAL";"TAB3",#N/A,TRUE,"GENERAL";"TAB4",#N/A,TRUE,"GENERAL";"TAB5",#N/A,TRUE,"GENERAL"}</definedName>
    <definedName name="bvbc" localSheetId="27" hidden="1">{"TAB1",#N/A,TRUE,"GENERAL";"TAB2",#N/A,TRUE,"GENERAL";"TAB3",#N/A,TRUE,"GENERAL";"TAB4",#N/A,TRUE,"GENERAL";"TAB5",#N/A,TRUE,"GENERAL"}</definedName>
    <definedName name="bvbc" localSheetId="18" hidden="1">{"TAB1",#N/A,TRUE,"GENERAL";"TAB2",#N/A,TRUE,"GENERAL";"TAB3",#N/A,TRUE,"GENERAL";"TAB4",#N/A,TRUE,"GENERAL";"TAB5",#N/A,TRUE,"GENERAL"}</definedName>
    <definedName name="bvbc" localSheetId="17" hidden="1">{"TAB1",#N/A,TRUE,"GENERAL";"TAB2",#N/A,TRUE,"GENERAL";"TAB3",#N/A,TRUE,"GENERAL";"TAB4",#N/A,TRUE,"GENERAL";"TAB5",#N/A,TRUE,"GENERAL"}</definedName>
    <definedName name="bvbc" localSheetId="25" hidden="1">{"TAB1",#N/A,TRUE,"GENERAL";"TAB2",#N/A,TRUE,"GENERAL";"TAB3",#N/A,TRUE,"GENERAL";"TAB4",#N/A,TRUE,"GENERAL";"TAB5",#N/A,TRUE,"GENERAL"}</definedName>
    <definedName name="bvbc" localSheetId="49" hidden="1">{"TAB1",#N/A,TRUE,"GENERAL";"TAB2",#N/A,TRUE,"GENERAL";"TAB3",#N/A,TRUE,"GENERAL";"TAB4",#N/A,TRUE,"GENERAL";"TAB5",#N/A,TRUE,"GENERAL"}</definedName>
    <definedName name="bvbc" localSheetId="34"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1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31" hidden="1">{"TAB1",#N/A,TRUE,"GENERAL";"TAB2",#N/A,TRUE,"GENERAL";"TAB3",#N/A,TRUE,"GENERAL";"TAB4",#N/A,TRUE,"GENERAL";"TAB5",#N/A,TRUE,"GENERAL"}</definedName>
    <definedName name="bvbc" localSheetId="30" hidden="1">{"TAB1",#N/A,TRUE,"GENERAL";"TAB2",#N/A,TRUE,"GENERAL";"TAB3",#N/A,TRUE,"GENERAL";"TAB4",#N/A,TRUE,"GENERAL";"TAB5",#N/A,TRUE,"GENERAL"}</definedName>
    <definedName name="bvbc" localSheetId="15" hidden="1">{"TAB1",#N/A,TRUE,"GENERAL";"TAB2",#N/A,TRUE,"GENERAL";"TAB3",#N/A,TRUE,"GENERAL";"TAB4",#N/A,TRUE,"GENERAL";"TAB5",#N/A,TRUE,"GENERAL"}</definedName>
    <definedName name="bvbc" hidden="1">{"TAB1",#N/A,TRUE,"GENERAL";"TAB2",#N/A,TRUE,"GENERAL";"TAB3",#N/A,TRUE,"GENERAL";"TAB4",#N/A,TRUE,"GENERAL";"TAB5",#N/A,TRUE,"GENERAL"}</definedName>
    <definedName name="bvcb" localSheetId="32" hidden="1">{"via1",#N/A,TRUE,"general";"via2",#N/A,TRUE,"general";"via3",#N/A,TRUE,"general"}</definedName>
    <definedName name="bvcb" localSheetId="3" hidden="1">{"via1",#N/A,TRUE,"general";"via2",#N/A,TRUE,"general";"via3",#N/A,TRUE,"general"}</definedName>
    <definedName name="bvcb" localSheetId="26" hidden="1">{"via1",#N/A,TRUE,"general";"via2",#N/A,TRUE,"general";"via3",#N/A,TRUE,"general"}</definedName>
    <definedName name="bvcb" localSheetId="24" hidden="1">{"via1",#N/A,TRUE,"general";"via2",#N/A,TRUE,"general";"via3",#N/A,TRUE,"general"}</definedName>
    <definedName name="bvcb" localSheetId="10" hidden="1">{"via1",#N/A,TRUE,"general";"via2",#N/A,TRUE,"general";"via3",#N/A,TRUE,"general"}</definedName>
    <definedName name="bvcb" localSheetId="4" hidden="1">{"via1",#N/A,TRUE,"general";"via2",#N/A,TRUE,"general";"via3",#N/A,TRUE,"general"}</definedName>
    <definedName name="bvcb" localSheetId="38" hidden="1">{"via1",#N/A,TRUE,"general";"via2",#N/A,TRUE,"general";"via3",#N/A,TRUE,"general"}</definedName>
    <definedName name="bvcb" localSheetId="37" hidden="1">{"via1",#N/A,TRUE,"general";"via2",#N/A,TRUE,"general";"via3",#N/A,TRUE,"general"}</definedName>
    <definedName name="bvcb" localSheetId="23" hidden="1">{"via1",#N/A,TRUE,"general";"via2",#N/A,TRUE,"general";"via3",#N/A,TRUE,"general"}</definedName>
    <definedName name="bvcb" localSheetId="16" hidden="1">{"via1",#N/A,TRUE,"general";"via2",#N/A,TRUE,"general";"via3",#N/A,TRUE,"general"}</definedName>
    <definedName name="bvcb" localSheetId="27" hidden="1">{"via1",#N/A,TRUE,"general";"via2",#N/A,TRUE,"general";"via3",#N/A,TRUE,"general"}</definedName>
    <definedName name="bvcb" localSheetId="18" hidden="1">{"via1",#N/A,TRUE,"general";"via2",#N/A,TRUE,"general";"via3",#N/A,TRUE,"general"}</definedName>
    <definedName name="bvcb" localSheetId="17" hidden="1">{"via1",#N/A,TRUE,"general";"via2",#N/A,TRUE,"general";"via3",#N/A,TRUE,"general"}</definedName>
    <definedName name="bvcb" localSheetId="25" hidden="1">{"via1",#N/A,TRUE,"general";"via2",#N/A,TRUE,"general";"via3",#N/A,TRUE,"general"}</definedName>
    <definedName name="bvcb" localSheetId="49" hidden="1">{"via1",#N/A,TRUE,"general";"via2",#N/A,TRUE,"general";"via3",#N/A,TRUE,"general"}</definedName>
    <definedName name="bvcb" localSheetId="34"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1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31" hidden="1">{"via1",#N/A,TRUE,"general";"via2",#N/A,TRUE,"general";"via3",#N/A,TRUE,"general"}</definedName>
    <definedName name="bvcb" localSheetId="30" hidden="1">{"via1",#N/A,TRUE,"general";"via2",#N/A,TRUE,"general";"via3",#N/A,TRUE,"general"}</definedName>
    <definedName name="bvcb" localSheetId="15" hidden="1">{"via1",#N/A,TRUE,"general";"via2",#N/A,TRUE,"general";"via3",#N/A,TRUE,"general"}</definedName>
    <definedName name="bvcb" hidden="1">{"via1",#N/A,TRUE,"general";"via2",#N/A,TRUE,"general";"via3",#N/A,TRUE,"general"}</definedName>
    <definedName name="bvn" localSheetId="32" hidden="1">{"via1",#N/A,TRUE,"general";"via2",#N/A,TRUE,"general";"via3",#N/A,TRUE,"general"}</definedName>
    <definedName name="bvn" localSheetId="3" hidden="1">{"via1",#N/A,TRUE,"general";"via2",#N/A,TRUE,"general";"via3",#N/A,TRUE,"general"}</definedName>
    <definedName name="bvn" localSheetId="26" hidden="1">{"via1",#N/A,TRUE,"general";"via2",#N/A,TRUE,"general";"via3",#N/A,TRUE,"general"}</definedName>
    <definedName name="bvn" localSheetId="24" hidden="1">{"via1",#N/A,TRUE,"general";"via2",#N/A,TRUE,"general";"via3",#N/A,TRUE,"general"}</definedName>
    <definedName name="bvn" localSheetId="10" hidden="1">{"via1",#N/A,TRUE,"general";"via2",#N/A,TRUE,"general";"via3",#N/A,TRUE,"general"}</definedName>
    <definedName name="bvn" localSheetId="4" hidden="1">{"via1",#N/A,TRUE,"general";"via2",#N/A,TRUE,"general";"via3",#N/A,TRUE,"general"}</definedName>
    <definedName name="bvn" localSheetId="38" hidden="1">{"via1",#N/A,TRUE,"general";"via2",#N/A,TRUE,"general";"via3",#N/A,TRUE,"general"}</definedName>
    <definedName name="bvn" localSheetId="37" hidden="1">{"via1",#N/A,TRUE,"general";"via2",#N/A,TRUE,"general";"via3",#N/A,TRUE,"general"}</definedName>
    <definedName name="bvn" localSheetId="23" hidden="1">{"via1",#N/A,TRUE,"general";"via2",#N/A,TRUE,"general";"via3",#N/A,TRUE,"general"}</definedName>
    <definedName name="bvn" localSheetId="16" hidden="1">{"via1",#N/A,TRUE,"general";"via2",#N/A,TRUE,"general";"via3",#N/A,TRUE,"general"}</definedName>
    <definedName name="bvn" localSheetId="27" hidden="1">{"via1",#N/A,TRUE,"general";"via2",#N/A,TRUE,"general";"via3",#N/A,TRUE,"general"}</definedName>
    <definedName name="bvn" localSheetId="18" hidden="1">{"via1",#N/A,TRUE,"general";"via2",#N/A,TRUE,"general";"via3",#N/A,TRUE,"general"}</definedName>
    <definedName name="bvn" localSheetId="17" hidden="1">{"via1",#N/A,TRUE,"general";"via2",#N/A,TRUE,"general";"via3",#N/A,TRUE,"general"}</definedName>
    <definedName name="bvn" localSheetId="25" hidden="1">{"via1",#N/A,TRUE,"general";"via2",#N/A,TRUE,"general";"via3",#N/A,TRUE,"general"}</definedName>
    <definedName name="bvn" localSheetId="49" hidden="1">{"via1",#N/A,TRUE,"general";"via2",#N/A,TRUE,"general";"via3",#N/A,TRUE,"general"}</definedName>
    <definedName name="bvn" localSheetId="34"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1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31" hidden="1">{"via1",#N/A,TRUE,"general";"via2",#N/A,TRUE,"general";"via3",#N/A,TRUE,"general"}</definedName>
    <definedName name="bvn" localSheetId="30" hidden="1">{"via1",#N/A,TRUE,"general";"via2",#N/A,TRUE,"general";"via3",#N/A,TRUE,"general"}</definedName>
    <definedName name="bvn" localSheetId="15" hidden="1">{"via1",#N/A,TRUE,"general";"via2",#N/A,TRUE,"general";"via3",#N/A,TRUE,"general"}</definedName>
    <definedName name="bvn" hidden="1">{"via1",#N/A,TRUE,"general";"via2",#N/A,TRUE,"general";"via3",#N/A,TRUE,"general"}</definedName>
    <definedName name="by" localSheetId="32" hidden="1">{"via1",#N/A,TRUE,"general";"via2",#N/A,TRUE,"general";"via3",#N/A,TRUE,"general"}</definedName>
    <definedName name="by" localSheetId="3" hidden="1">{"via1",#N/A,TRUE,"general";"via2",#N/A,TRUE,"general";"via3",#N/A,TRUE,"general"}</definedName>
    <definedName name="by" localSheetId="26" hidden="1">{"via1",#N/A,TRUE,"general";"via2",#N/A,TRUE,"general";"via3",#N/A,TRUE,"general"}</definedName>
    <definedName name="by" localSheetId="24" hidden="1">{"via1",#N/A,TRUE,"general";"via2",#N/A,TRUE,"general";"via3",#N/A,TRUE,"general"}</definedName>
    <definedName name="by" localSheetId="10" hidden="1">{"via1",#N/A,TRUE,"general";"via2",#N/A,TRUE,"general";"via3",#N/A,TRUE,"general"}</definedName>
    <definedName name="by" localSheetId="4" hidden="1">{"via1",#N/A,TRUE,"general";"via2",#N/A,TRUE,"general";"via3",#N/A,TRUE,"general"}</definedName>
    <definedName name="by" localSheetId="38" hidden="1">{"via1",#N/A,TRUE,"general";"via2",#N/A,TRUE,"general";"via3",#N/A,TRUE,"general"}</definedName>
    <definedName name="by" localSheetId="37" hidden="1">{"via1",#N/A,TRUE,"general";"via2",#N/A,TRUE,"general";"via3",#N/A,TRUE,"general"}</definedName>
    <definedName name="by" localSheetId="23" hidden="1">{"via1",#N/A,TRUE,"general";"via2",#N/A,TRUE,"general";"via3",#N/A,TRUE,"general"}</definedName>
    <definedName name="by" localSheetId="16" hidden="1">{"via1",#N/A,TRUE,"general";"via2",#N/A,TRUE,"general";"via3",#N/A,TRUE,"general"}</definedName>
    <definedName name="by" localSheetId="27" hidden="1">{"via1",#N/A,TRUE,"general";"via2",#N/A,TRUE,"general";"via3",#N/A,TRUE,"general"}</definedName>
    <definedName name="by" localSheetId="18" hidden="1">{"via1",#N/A,TRUE,"general";"via2",#N/A,TRUE,"general";"via3",#N/A,TRUE,"general"}</definedName>
    <definedName name="by" localSheetId="17" hidden="1">{"via1",#N/A,TRUE,"general";"via2",#N/A,TRUE,"general";"via3",#N/A,TRUE,"general"}</definedName>
    <definedName name="by" localSheetId="25" hidden="1">{"via1",#N/A,TRUE,"general";"via2",#N/A,TRUE,"general";"via3",#N/A,TRUE,"general"}</definedName>
    <definedName name="by" localSheetId="49" hidden="1">{"via1",#N/A,TRUE,"general";"via2",#N/A,TRUE,"general";"via3",#N/A,TRUE,"general"}</definedName>
    <definedName name="by" localSheetId="34"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1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31" hidden="1">{"via1",#N/A,TRUE,"general";"via2",#N/A,TRUE,"general";"via3",#N/A,TRUE,"general"}</definedName>
    <definedName name="by" localSheetId="30" hidden="1">{"via1",#N/A,TRUE,"general";"via2",#N/A,TRUE,"general";"via3",#N/A,TRUE,"general"}</definedName>
    <definedName name="by" localSheetId="15" hidden="1">{"via1",#N/A,TRUE,"general";"via2",#N/A,TRUE,"general";"via3",#N/A,TRUE,"general"}</definedName>
    <definedName name="by" hidden="1">{"via1",#N/A,TRUE,"general";"via2",#N/A,TRUE,"general";"via3",#N/A,TRUE,"general"}</definedName>
    <definedName name="ccccc" localSheetId="3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26" hidden="1">{"TAB1",#N/A,TRUE,"GENERAL";"TAB2",#N/A,TRUE,"GENERAL";"TAB3",#N/A,TRUE,"GENERAL";"TAB4",#N/A,TRUE,"GENERAL";"TAB5",#N/A,TRUE,"GENERAL"}</definedName>
    <definedName name="ccccc" localSheetId="24"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4" hidden="1">{"TAB1",#N/A,TRUE,"GENERAL";"TAB2",#N/A,TRUE,"GENERAL";"TAB3",#N/A,TRUE,"GENERAL";"TAB4",#N/A,TRUE,"GENERAL";"TAB5",#N/A,TRUE,"GENERAL"}</definedName>
    <definedName name="ccccc" localSheetId="38" hidden="1">{"TAB1",#N/A,TRUE,"GENERAL";"TAB2",#N/A,TRUE,"GENERAL";"TAB3",#N/A,TRUE,"GENERAL";"TAB4",#N/A,TRUE,"GENERAL";"TAB5",#N/A,TRUE,"GENERAL"}</definedName>
    <definedName name="ccccc" localSheetId="37" hidden="1">{"TAB1",#N/A,TRUE,"GENERAL";"TAB2",#N/A,TRUE,"GENERAL";"TAB3",#N/A,TRUE,"GENERAL";"TAB4",#N/A,TRUE,"GENERAL";"TAB5",#N/A,TRUE,"GENERAL"}</definedName>
    <definedName name="ccccc" localSheetId="23"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27" hidden="1">{"TAB1",#N/A,TRUE,"GENERAL";"TAB2",#N/A,TRUE,"GENERAL";"TAB3",#N/A,TRUE,"GENERAL";"TAB4",#N/A,TRUE,"GENERAL";"TAB5",#N/A,TRUE,"GENERAL"}</definedName>
    <definedName name="ccccc" localSheetId="18"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25" hidden="1">{"TAB1",#N/A,TRUE,"GENERAL";"TAB2",#N/A,TRUE,"GENERAL";"TAB3",#N/A,TRUE,"GENERAL";"TAB4",#N/A,TRUE,"GENERAL";"TAB5",#N/A,TRUE,"GENERAL"}</definedName>
    <definedName name="ccccc" localSheetId="49" hidden="1">{"TAB1",#N/A,TRUE,"GENERAL";"TAB2",#N/A,TRUE,"GENERAL";"TAB3",#N/A,TRUE,"GENERAL";"TAB4",#N/A,TRUE,"GENERAL";"TAB5",#N/A,TRUE,"GENERAL"}</definedName>
    <definedName name="ccccc" localSheetId="34"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31" hidden="1">{"TAB1",#N/A,TRUE,"GENERAL";"TAB2",#N/A,TRUE,"GENERAL";"TAB3",#N/A,TRUE,"GENERAL";"TAB4",#N/A,TRUE,"GENERAL";"TAB5",#N/A,TRUE,"GENERAL"}</definedName>
    <definedName name="ccccc" localSheetId="30" hidden="1">{"TAB1",#N/A,TRUE,"GENERAL";"TAB2",#N/A,TRUE,"GENERAL";"TAB3",#N/A,TRUE,"GENERAL";"TAB4",#N/A,TRUE,"GENERAL";"TAB5",#N/A,TRUE,"GENERAL"}</definedName>
    <definedName name="ccccc" localSheetId="15" hidden="1">{"TAB1",#N/A,TRUE,"GENERAL";"TAB2",#N/A,TRUE,"GENERAL";"TAB3",#N/A,TRUE,"GENERAL";"TAB4",#N/A,TRUE,"GENERAL";"TAB5",#N/A,TRUE,"GENERAL"}</definedName>
    <definedName name="ccccc" hidden="1">{"TAB1",#N/A,TRUE,"GENERAL";"TAB2",#N/A,TRUE,"GENERAL";"TAB3",#N/A,TRUE,"GENERAL";"TAB4",#N/A,TRUE,"GENERAL";"TAB5",#N/A,TRUE,"GENERAL"}</definedName>
    <definedName name="cdcdc" localSheetId="32" hidden="1">{"via1",#N/A,TRUE,"general";"via2",#N/A,TRUE,"general";"via3",#N/A,TRUE,"general"}</definedName>
    <definedName name="cdcdc" localSheetId="3" hidden="1">{"via1",#N/A,TRUE,"general";"via2",#N/A,TRUE,"general";"via3",#N/A,TRUE,"general"}</definedName>
    <definedName name="cdcdc" localSheetId="26" hidden="1">{"via1",#N/A,TRUE,"general";"via2",#N/A,TRUE,"general";"via3",#N/A,TRUE,"general"}</definedName>
    <definedName name="cdcdc" localSheetId="24" hidden="1">{"via1",#N/A,TRUE,"general";"via2",#N/A,TRUE,"general";"via3",#N/A,TRUE,"general"}</definedName>
    <definedName name="cdcdc" localSheetId="10" hidden="1">{"via1",#N/A,TRUE,"general";"via2",#N/A,TRUE,"general";"via3",#N/A,TRUE,"general"}</definedName>
    <definedName name="cdcdc" localSheetId="4" hidden="1">{"via1",#N/A,TRUE,"general";"via2",#N/A,TRUE,"general";"via3",#N/A,TRUE,"general"}</definedName>
    <definedName name="cdcdc" localSheetId="38" hidden="1">{"via1",#N/A,TRUE,"general";"via2",#N/A,TRUE,"general";"via3",#N/A,TRUE,"general"}</definedName>
    <definedName name="cdcdc" localSheetId="37" hidden="1">{"via1",#N/A,TRUE,"general";"via2",#N/A,TRUE,"general";"via3",#N/A,TRUE,"general"}</definedName>
    <definedName name="cdcdc" localSheetId="23" hidden="1">{"via1",#N/A,TRUE,"general";"via2",#N/A,TRUE,"general";"via3",#N/A,TRUE,"general"}</definedName>
    <definedName name="cdcdc" localSheetId="16" hidden="1">{"via1",#N/A,TRUE,"general";"via2",#N/A,TRUE,"general";"via3",#N/A,TRUE,"general"}</definedName>
    <definedName name="cdcdc" localSheetId="27" hidden="1">{"via1",#N/A,TRUE,"general";"via2",#N/A,TRUE,"general";"via3",#N/A,TRUE,"general"}</definedName>
    <definedName name="cdcdc" localSheetId="18" hidden="1">{"via1",#N/A,TRUE,"general";"via2",#N/A,TRUE,"general";"via3",#N/A,TRUE,"general"}</definedName>
    <definedName name="cdcdc" localSheetId="17" hidden="1">{"via1",#N/A,TRUE,"general";"via2",#N/A,TRUE,"general";"via3",#N/A,TRUE,"general"}</definedName>
    <definedName name="cdcdc" localSheetId="25" hidden="1">{"via1",#N/A,TRUE,"general";"via2",#N/A,TRUE,"general";"via3",#N/A,TRUE,"general"}</definedName>
    <definedName name="cdcdc" localSheetId="49" hidden="1">{"via1",#N/A,TRUE,"general";"via2",#N/A,TRUE,"general";"via3",#N/A,TRUE,"general"}</definedName>
    <definedName name="cdcdc" localSheetId="34"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1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31" hidden="1">{"via1",#N/A,TRUE,"general";"via2",#N/A,TRUE,"general";"via3",#N/A,TRUE,"general"}</definedName>
    <definedName name="cdcdc" localSheetId="30" hidden="1">{"via1",#N/A,TRUE,"general";"via2",#N/A,TRUE,"general";"via3",#N/A,TRUE,"general"}</definedName>
    <definedName name="cdcdc" localSheetId="15" hidden="1">{"via1",#N/A,TRUE,"general";"via2",#N/A,TRUE,"general";"via3",#N/A,TRUE,"general"}</definedName>
    <definedName name="cdcdc" hidden="1">{"via1",#N/A,TRUE,"general";"via2",#N/A,TRUE,"general";"via3",#N/A,TRUE,"general"}</definedName>
    <definedName name="ceerf" localSheetId="3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26" hidden="1">{"TAB1",#N/A,TRUE,"GENERAL";"TAB2",#N/A,TRUE,"GENERAL";"TAB3",#N/A,TRUE,"GENERAL";"TAB4",#N/A,TRUE,"GENERAL";"TAB5",#N/A,TRUE,"GENERAL"}</definedName>
    <definedName name="ceerf" localSheetId="24"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4" hidden="1">{"TAB1",#N/A,TRUE,"GENERAL";"TAB2",#N/A,TRUE,"GENERAL";"TAB3",#N/A,TRUE,"GENERAL";"TAB4",#N/A,TRUE,"GENERAL";"TAB5",#N/A,TRUE,"GENERAL"}</definedName>
    <definedName name="ceerf" localSheetId="38" hidden="1">{"TAB1",#N/A,TRUE,"GENERAL";"TAB2",#N/A,TRUE,"GENERAL";"TAB3",#N/A,TRUE,"GENERAL";"TAB4",#N/A,TRUE,"GENERAL";"TAB5",#N/A,TRUE,"GENERAL"}</definedName>
    <definedName name="ceerf" localSheetId="37" hidden="1">{"TAB1",#N/A,TRUE,"GENERAL";"TAB2",#N/A,TRUE,"GENERAL";"TAB3",#N/A,TRUE,"GENERAL";"TAB4",#N/A,TRUE,"GENERAL";"TAB5",#N/A,TRUE,"GENERAL"}</definedName>
    <definedName name="ceerf" localSheetId="23"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27" hidden="1">{"TAB1",#N/A,TRUE,"GENERAL";"TAB2",#N/A,TRUE,"GENERAL";"TAB3",#N/A,TRUE,"GENERAL";"TAB4",#N/A,TRUE,"GENERAL";"TAB5",#N/A,TRUE,"GENERAL"}</definedName>
    <definedName name="ceerf" localSheetId="18"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25" hidden="1">{"TAB1",#N/A,TRUE,"GENERAL";"TAB2",#N/A,TRUE,"GENERAL";"TAB3",#N/A,TRUE,"GENERAL";"TAB4",#N/A,TRUE,"GENERAL";"TAB5",#N/A,TRUE,"GENERAL"}</definedName>
    <definedName name="ceerf" localSheetId="49" hidden="1">{"TAB1",#N/A,TRUE,"GENERAL";"TAB2",#N/A,TRUE,"GENERAL";"TAB3",#N/A,TRUE,"GENERAL";"TAB4",#N/A,TRUE,"GENERAL";"TAB5",#N/A,TRUE,"GENERAL"}</definedName>
    <definedName name="ceerf" localSheetId="34"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31" hidden="1">{"TAB1",#N/A,TRUE,"GENERAL";"TAB2",#N/A,TRUE,"GENERAL";"TAB3",#N/A,TRUE,"GENERAL";"TAB4",#N/A,TRUE,"GENERAL";"TAB5",#N/A,TRUE,"GENERAL"}</definedName>
    <definedName name="ceerf" localSheetId="30" hidden="1">{"TAB1",#N/A,TRUE,"GENERAL";"TAB2",#N/A,TRUE,"GENERAL";"TAB3",#N/A,TRUE,"GENERAL";"TAB4",#N/A,TRUE,"GENERAL";"TAB5",#N/A,TRUE,"GENERAL"}</definedName>
    <definedName name="ceerf" localSheetId="15" hidden="1">{"TAB1",#N/A,TRUE,"GENERAL";"TAB2",#N/A,TRUE,"GENERAL";"TAB3",#N/A,TRUE,"GENERAL";"TAB4",#N/A,TRUE,"GENERAL";"TAB5",#N/A,TRUE,"GENERAL"}</definedName>
    <definedName name="ceerf" hidden="1">{"TAB1",#N/A,TRUE,"GENERAL";"TAB2",#N/A,TRUE,"GENERAL";"TAB3",#N/A,TRUE,"GENERAL";"TAB4",#N/A,TRUE,"GENERAL";"TAB5",#N/A,TRUE,"GENERAL"}</definedName>
    <definedName name="CUNET" localSheetId="32" hidden="1">{"via1",#N/A,TRUE,"general";"via2",#N/A,TRUE,"general";"via3",#N/A,TRUE,"general"}</definedName>
    <definedName name="CUNET" localSheetId="3" hidden="1">{"via1",#N/A,TRUE,"general";"via2",#N/A,TRUE,"general";"via3",#N/A,TRUE,"general"}</definedName>
    <definedName name="CUNET" localSheetId="26" hidden="1">{"via1",#N/A,TRUE,"general";"via2",#N/A,TRUE,"general";"via3",#N/A,TRUE,"general"}</definedName>
    <definedName name="CUNET" localSheetId="24" hidden="1">{"via1",#N/A,TRUE,"general";"via2",#N/A,TRUE,"general";"via3",#N/A,TRUE,"general"}</definedName>
    <definedName name="CUNET" localSheetId="10" hidden="1">{"via1",#N/A,TRUE,"general";"via2",#N/A,TRUE,"general";"via3",#N/A,TRUE,"general"}</definedName>
    <definedName name="CUNET" localSheetId="4" hidden="1">{"via1",#N/A,TRUE,"general";"via2",#N/A,TRUE,"general";"via3",#N/A,TRUE,"general"}</definedName>
    <definedName name="CUNET" localSheetId="38" hidden="1">{"via1",#N/A,TRUE,"general";"via2",#N/A,TRUE,"general";"via3",#N/A,TRUE,"general"}</definedName>
    <definedName name="CUNET" localSheetId="37" hidden="1">{"via1",#N/A,TRUE,"general";"via2",#N/A,TRUE,"general";"via3",#N/A,TRUE,"general"}</definedName>
    <definedName name="CUNET" localSheetId="23" hidden="1">{"via1",#N/A,TRUE,"general";"via2",#N/A,TRUE,"general";"via3",#N/A,TRUE,"general"}</definedName>
    <definedName name="CUNET" localSheetId="16" hidden="1">{"via1",#N/A,TRUE,"general";"via2",#N/A,TRUE,"general";"via3",#N/A,TRUE,"general"}</definedName>
    <definedName name="CUNET" localSheetId="27" hidden="1">{"via1",#N/A,TRUE,"general";"via2",#N/A,TRUE,"general";"via3",#N/A,TRUE,"general"}</definedName>
    <definedName name="CUNET" localSheetId="18" hidden="1">{"via1",#N/A,TRUE,"general";"via2",#N/A,TRUE,"general";"via3",#N/A,TRUE,"general"}</definedName>
    <definedName name="CUNET" localSheetId="17" hidden="1">{"via1",#N/A,TRUE,"general";"via2",#N/A,TRUE,"general";"via3",#N/A,TRUE,"general"}</definedName>
    <definedName name="CUNET" localSheetId="25" hidden="1">{"via1",#N/A,TRUE,"general";"via2",#N/A,TRUE,"general";"via3",#N/A,TRUE,"general"}</definedName>
    <definedName name="CUNET" localSheetId="49" hidden="1">{"via1",#N/A,TRUE,"general";"via2",#N/A,TRUE,"general";"via3",#N/A,TRUE,"general"}</definedName>
    <definedName name="CUNET" localSheetId="34"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1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31" hidden="1">{"via1",#N/A,TRUE,"general";"via2",#N/A,TRUE,"general";"via3",#N/A,TRUE,"general"}</definedName>
    <definedName name="CUNET" localSheetId="30" hidden="1">{"via1",#N/A,TRUE,"general";"via2",#N/A,TRUE,"general";"via3",#N/A,TRUE,"general"}</definedName>
    <definedName name="CUNET" localSheetId="15" hidden="1">{"via1",#N/A,TRUE,"general";"via2",#N/A,TRUE,"general";"via3",#N/A,TRUE,"general"}</definedName>
    <definedName name="CUNET" hidden="1">{"via1",#N/A,TRUE,"general";"via2",#N/A,TRUE,"general";"via3",#N/A,TRUE,"general"}</definedName>
    <definedName name="cv" localSheetId="32" hidden="1">{"TAB1",#N/A,TRUE,"GENERAL";"TAB2",#N/A,TRUE,"GENERAL";"TAB3",#N/A,TRUE,"GENERAL";"TAB4",#N/A,TRUE,"GENERAL";"TAB5",#N/A,TRUE,"GENERAL"}</definedName>
    <definedName name="cv" localSheetId="3" hidden="1">{"TAB1",#N/A,TRUE,"GENERAL";"TAB2",#N/A,TRUE,"GENERAL";"TAB3",#N/A,TRUE,"GENERAL";"TAB4",#N/A,TRUE,"GENERAL";"TAB5",#N/A,TRUE,"GENERAL"}</definedName>
    <definedName name="cv" localSheetId="26" hidden="1">{"TAB1",#N/A,TRUE,"GENERAL";"TAB2",#N/A,TRUE,"GENERAL";"TAB3",#N/A,TRUE,"GENERAL";"TAB4",#N/A,TRUE,"GENERAL";"TAB5",#N/A,TRUE,"GENERAL"}</definedName>
    <definedName name="cv" localSheetId="24" hidden="1">{"TAB1",#N/A,TRUE,"GENERAL";"TAB2",#N/A,TRUE,"GENERAL";"TAB3",#N/A,TRUE,"GENERAL";"TAB4",#N/A,TRUE,"GENERAL";"TAB5",#N/A,TRUE,"GENERAL"}</definedName>
    <definedName name="cv" localSheetId="10" hidden="1">{"TAB1",#N/A,TRUE,"GENERAL";"TAB2",#N/A,TRUE,"GENERAL";"TAB3",#N/A,TRUE,"GENERAL";"TAB4",#N/A,TRUE,"GENERAL";"TAB5",#N/A,TRUE,"GENERAL"}</definedName>
    <definedName name="cv" localSheetId="4" hidden="1">{"TAB1",#N/A,TRUE,"GENERAL";"TAB2",#N/A,TRUE,"GENERAL";"TAB3",#N/A,TRUE,"GENERAL";"TAB4",#N/A,TRUE,"GENERAL";"TAB5",#N/A,TRUE,"GENERAL"}</definedName>
    <definedName name="cv" localSheetId="38" hidden="1">{"TAB1",#N/A,TRUE,"GENERAL";"TAB2",#N/A,TRUE,"GENERAL";"TAB3",#N/A,TRUE,"GENERAL";"TAB4",#N/A,TRUE,"GENERAL";"TAB5",#N/A,TRUE,"GENERAL"}</definedName>
    <definedName name="cv" localSheetId="37" hidden="1">{"TAB1",#N/A,TRUE,"GENERAL";"TAB2",#N/A,TRUE,"GENERAL";"TAB3",#N/A,TRUE,"GENERAL";"TAB4",#N/A,TRUE,"GENERAL";"TAB5",#N/A,TRUE,"GENERAL"}</definedName>
    <definedName name="cv" localSheetId="23" hidden="1">{"TAB1",#N/A,TRUE,"GENERAL";"TAB2",#N/A,TRUE,"GENERAL";"TAB3",#N/A,TRUE,"GENERAL";"TAB4",#N/A,TRUE,"GENERAL";"TAB5",#N/A,TRUE,"GENERAL"}</definedName>
    <definedName name="cv" localSheetId="16" hidden="1">{"TAB1",#N/A,TRUE,"GENERAL";"TAB2",#N/A,TRUE,"GENERAL";"TAB3",#N/A,TRUE,"GENERAL";"TAB4",#N/A,TRUE,"GENERAL";"TAB5",#N/A,TRUE,"GENERAL"}</definedName>
    <definedName name="cv" localSheetId="27" hidden="1">{"TAB1",#N/A,TRUE,"GENERAL";"TAB2",#N/A,TRUE,"GENERAL";"TAB3",#N/A,TRUE,"GENERAL";"TAB4",#N/A,TRUE,"GENERAL";"TAB5",#N/A,TRUE,"GENERAL"}</definedName>
    <definedName name="cv" localSheetId="18" hidden="1">{"TAB1",#N/A,TRUE,"GENERAL";"TAB2",#N/A,TRUE,"GENERAL";"TAB3",#N/A,TRUE,"GENERAL";"TAB4",#N/A,TRUE,"GENERAL";"TAB5",#N/A,TRUE,"GENERAL"}</definedName>
    <definedName name="cv" localSheetId="17" hidden="1">{"TAB1",#N/A,TRUE,"GENERAL";"TAB2",#N/A,TRUE,"GENERAL";"TAB3",#N/A,TRUE,"GENERAL";"TAB4",#N/A,TRUE,"GENERAL";"TAB5",#N/A,TRUE,"GENERAL"}</definedName>
    <definedName name="cv" localSheetId="25" hidden="1">{"TAB1",#N/A,TRUE,"GENERAL";"TAB2",#N/A,TRUE,"GENERAL";"TAB3",#N/A,TRUE,"GENERAL";"TAB4",#N/A,TRUE,"GENERAL";"TAB5",#N/A,TRUE,"GENERAL"}</definedName>
    <definedName name="cv" localSheetId="49" hidden="1">{"TAB1",#N/A,TRUE,"GENERAL";"TAB2",#N/A,TRUE,"GENERAL";"TAB3",#N/A,TRUE,"GENERAL";"TAB4",#N/A,TRUE,"GENERAL";"TAB5",#N/A,TRUE,"GENERAL"}</definedName>
    <definedName name="cv" localSheetId="34" hidden="1">{"TAB1",#N/A,TRUE,"GENERAL";"TAB2",#N/A,TRUE,"GENERAL";"TAB3",#N/A,TRUE,"GENERAL";"TAB4",#N/A,TRUE,"GENERAL";"TAB5",#N/A,TRUE,"GENERAL"}</definedName>
    <definedName name="cv" localSheetId="12" hidden="1">{"TAB1",#N/A,TRUE,"GENERAL";"TAB2",#N/A,TRUE,"GENERAL";"TAB3",#N/A,TRUE,"GENERAL";"TAB4",#N/A,TRUE,"GENERAL";"TAB5",#N/A,TRUE,"GENERAL"}</definedName>
    <definedName name="cv" localSheetId="13" hidden="1">{"TAB1",#N/A,TRUE,"GENERAL";"TAB2",#N/A,TRUE,"GENERAL";"TAB3",#N/A,TRUE,"GENERAL";"TAB4",#N/A,TRUE,"GENERAL";"TAB5",#N/A,TRUE,"GENERAL"}</definedName>
    <definedName name="cv" localSheetId="14" hidden="1">{"TAB1",#N/A,TRUE,"GENERAL";"TAB2",#N/A,TRUE,"GENERAL";"TAB3",#N/A,TRUE,"GENERAL";"TAB4",#N/A,TRUE,"GENERAL";"TAB5",#N/A,TRUE,"GENERAL"}</definedName>
    <definedName name="cv" localSheetId="5" hidden="1">{"TAB1",#N/A,TRUE,"GENERAL";"TAB2",#N/A,TRUE,"GENERAL";"TAB3",#N/A,TRUE,"GENERAL";"TAB4",#N/A,TRUE,"GENERAL";"TAB5",#N/A,TRUE,"GENERAL"}</definedName>
    <definedName name="cv" localSheetId="6" hidden="1">{"TAB1",#N/A,TRUE,"GENERAL";"TAB2",#N/A,TRUE,"GENERAL";"TAB3",#N/A,TRUE,"GENERAL";"TAB4",#N/A,TRUE,"GENERAL";"TAB5",#N/A,TRUE,"GENERAL"}</definedName>
    <definedName name="cv" localSheetId="7" hidden="1">{"TAB1",#N/A,TRUE,"GENERAL";"TAB2",#N/A,TRUE,"GENERAL";"TAB3",#N/A,TRUE,"GENERAL";"TAB4",#N/A,TRUE,"GENERAL";"TAB5",#N/A,TRUE,"GENERAL"}</definedName>
    <definedName name="cv" localSheetId="8" hidden="1">{"TAB1",#N/A,TRUE,"GENERAL";"TAB2",#N/A,TRUE,"GENERAL";"TAB3",#N/A,TRUE,"GENERAL";"TAB4",#N/A,TRUE,"GENERAL";"TAB5",#N/A,TRUE,"GENERAL"}</definedName>
    <definedName name="cv" localSheetId="31" hidden="1">{"TAB1",#N/A,TRUE,"GENERAL";"TAB2",#N/A,TRUE,"GENERAL";"TAB3",#N/A,TRUE,"GENERAL";"TAB4",#N/A,TRUE,"GENERAL";"TAB5",#N/A,TRUE,"GENERAL"}</definedName>
    <definedName name="cv" localSheetId="30" hidden="1">{"TAB1",#N/A,TRUE,"GENERAL";"TAB2",#N/A,TRUE,"GENERAL";"TAB3",#N/A,TRUE,"GENERAL";"TAB4",#N/A,TRUE,"GENERAL";"TAB5",#N/A,TRUE,"GENERAL"}</definedName>
    <definedName name="cv" localSheetId="15" hidden="1">{"TAB1",#N/A,TRUE,"GENERAL";"TAB2",#N/A,TRUE,"GENERAL";"TAB3",#N/A,TRUE,"GENERAL";"TAB4",#N/A,TRUE,"GENERAL";"TAB5",#N/A,TRUE,"GENERAL"}</definedName>
    <definedName name="cv" hidden="1">{"TAB1",#N/A,TRUE,"GENERAL";"TAB2",#N/A,TRUE,"GENERAL";"TAB3",#N/A,TRUE,"GENERAL";"TAB4",#N/A,TRUE,"GENERAL";"TAB5",#N/A,TRUE,"GENERAL"}</definedName>
    <definedName name="cvfvd" localSheetId="32" hidden="1">{"via1",#N/A,TRUE,"general";"via2",#N/A,TRUE,"general";"via3",#N/A,TRUE,"general"}</definedName>
    <definedName name="cvfvd" localSheetId="3" hidden="1">{"via1",#N/A,TRUE,"general";"via2",#N/A,TRUE,"general";"via3",#N/A,TRUE,"general"}</definedName>
    <definedName name="cvfvd" localSheetId="26" hidden="1">{"via1",#N/A,TRUE,"general";"via2",#N/A,TRUE,"general";"via3",#N/A,TRUE,"general"}</definedName>
    <definedName name="cvfvd" localSheetId="24" hidden="1">{"via1",#N/A,TRUE,"general";"via2",#N/A,TRUE,"general";"via3",#N/A,TRUE,"general"}</definedName>
    <definedName name="cvfvd" localSheetId="10" hidden="1">{"via1",#N/A,TRUE,"general";"via2",#N/A,TRUE,"general";"via3",#N/A,TRUE,"general"}</definedName>
    <definedName name="cvfvd" localSheetId="4" hidden="1">{"via1",#N/A,TRUE,"general";"via2",#N/A,TRUE,"general";"via3",#N/A,TRUE,"general"}</definedName>
    <definedName name="cvfvd" localSheetId="38" hidden="1">{"via1",#N/A,TRUE,"general";"via2",#N/A,TRUE,"general";"via3",#N/A,TRUE,"general"}</definedName>
    <definedName name="cvfvd" localSheetId="37" hidden="1">{"via1",#N/A,TRUE,"general";"via2",#N/A,TRUE,"general";"via3",#N/A,TRUE,"general"}</definedName>
    <definedName name="cvfvd" localSheetId="23" hidden="1">{"via1",#N/A,TRUE,"general";"via2",#N/A,TRUE,"general";"via3",#N/A,TRUE,"general"}</definedName>
    <definedName name="cvfvd" localSheetId="16" hidden="1">{"via1",#N/A,TRUE,"general";"via2",#N/A,TRUE,"general";"via3",#N/A,TRUE,"general"}</definedName>
    <definedName name="cvfvd" localSheetId="27" hidden="1">{"via1",#N/A,TRUE,"general";"via2",#N/A,TRUE,"general";"via3",#N/A,TRUE,"general"}</definedName>
    <definedName name="cvfvd" localSheetId="18" hidden="1">{"via1",#N/A,TRUE,"general";"via2",#N/A,TRUE,"general";"via3",#N/A,TRUE,"general"}</definedName>
    <definedName name="cvfvd" localSheetId="17" hidden="1">{"via1",#N/A,TRUE,"general";"via2",#N/A,TRUE,"general";"via3",#N/A,TRUE,"general"}</definedName>
    <definedName name="cvfvd" localSheetId="25" hidden="1">{"via1",#N/A,TRUE,"general";"via2",#N/A,TRUE,"general";"via3",#N/A,TRUE,"general"}</definedName>
    <definedName name="cvfvd" localSheetId="49" hidden="1">{"via1",#N/A,TRUE,"general";"via2",#N/A,TRUE,"general";"via3",#N/A,TRUE,"general"}</definedName>
    <definedName name="cvfvd" localSheetId="34"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1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31" hidden="1">{"via1",#N/A,TRUE,"general";"via2",#N/A,TRUE,"general";"via3",#N/A,TRUE,"general"}</definedName>
    <definedName name="cvfvd" localSheetId="30" hidden="1">{"via1",#N/A,TRUE,"general";"via2",#N/A,TRUE,"general";"via3",#N/A,TRUE,"general"}</definedName>
    <definedName name="cvfvd" localSheetId="15" hidden="1">{"via1",#N/A,TRUE,"general";"via2",#N/A,TRUE,"general";"via3",#N/A,TRUE,"general"}</definedName>
    <definedName name="cvfvd" hidden="1">{"via1",#N/A,TRUE,"general";"via2",#N/A,TRUE,"general";"via3",#N/A,TRUE,"general"}</definedName>
    <definedName name="cvn" localSheetId="32" hidden="1">{"TAB1",#N/A,TRUE,"GENERAL";"TAB2",#N/A,TRUE,"GENERAL";"TAB3",#N/A,TRUE,"GENERAL";"TAB4",#N/A,TRUE,"GENERAL";"TAB5",#N/A,TRUE,"GENERAL"}</definedName>
    <definedName name="cvn" localSheetId="3" hidden="1">{"TAB1",#N/A,TRUE,"GENERAL";"TAB2",#N/A,TRUE,"GENERAL";"TAB3",#N/A,TRUE,"GENERAL";"TAB4",#N/A,TRUE,"GENERAL";"TAB5",#N/A,TRUE,"GENERAL"}</definedName>
    <definedName name="cvn" localSheetId="26" hidden="1">{"TAB1",#N/A,TRUE,"GENERAL";"TAB2",#N/A,TRUE,"GENERAL";"TAB3",#N/A,TRUE,"GENERAL";"TAB4",#N/A,TRUE,"GENERAL";"TAB5",#N/A,TRUE,"GENERAL"}</definedName>
    <definedName name="cvn" localSheetId="24" hidden="1">{"TAB1",#N/A,TRUE,"GENERAL";"TAB2",#N/A,TRUE,"GENERAL";"TAB3",#N/A,TRUE,"GENERAL";"TAB4",#N/A,TRUE,"GENERAL";"TAB5",#N/A,TRUE,"GENERAL"}</definedName>
    <definedName name="cvn" localSheetId="10" hidden="1">{"TAB1",#N/A,TRUE,"GENERAL";"TAB2",#N/A,TRUE,"GENERAL";"TAB3",#N/A,TRUE,"GENERAL";"TAB4",#N/A,TRUE,"GENERAL";"TAB5",#N/A,TRUE,"GENERAL"}</definedName>
    <definedName name="cvn" localSheetId="4" hidden="1">{"TAB1",#N/A,TRUE,"GENERAL";"TAB2",#N/A,TRUE,"GENERAL";"TAB3",#N/A,TRUE,"GENERAL";"TAB4",#N/A,TRUE,"GENERAL";"TAB5",#N/A,TRUE,"GENERAL"}</definedName>
    <definedName name="cvn" localSheetId="38" hidden="1">{"TAB1",#N/A,TRUE,"GENERAL";"TAB2",#N/A,TRUE,"GENERAL";"TAB3",#N/A,TRUE,"GENERAL";"TAB4",#N/A,TRUE,"GENERAL";"TAB5",#N/A,TRUE,"GENERAL"}</definedName>
    <definedName name="cvn" localSheetId="37" hidden="1">{"TAB1",#N/A,TRUE,"GENERAL";"TAB2",#N/A,TRUE,"GENERAL";"TAB3",#N/A,TRUE,"GENERAL";"TAB4",#N/A,TRUE,"GENERAL";"TAB5",#N/A,TRUE,"GENERAL"}</definedName>
    <definedName name="cvn" localSheetId="23" hidden="1">{"TAB1",#N/A,TRUE,"GENERAL";"TAB2",#N/A,TRUE,"GENERAL";"TAB3",#N/A,TRUE,"GENERAL";"TAB4",#N/A,TRUE,"GENERAL";"TAB5",#N/A,TRUE,"GENERAL"}</definedName>
    <definedName name="cvn" localSheetId="16" hidden="1">{"TAB1",#N/A,TRUE,"GENERAL";"TAB2",#N/A,TRUE,"GENERAL";"TAB3",#N/A,TRUE,"GENERAL";"TAB4",#N/A,TRUE,"GENERAL";"TAB5",#N/A,TRUE,"GENERAL"}</definedName>
    <definedName name="cvn" localSheetId="27" hidden="1">{"TAB1",#N/A,TRUE,"GENERAL";"TAB2",#N/A,TRUE,"GENERAL";"TAB3",#N/A,TRUE,"GENERAL";"TAB4",#N/A,TRUE,"GENERAL";"TAB5",#N/A,TRUE,"GENERAL"}</definedName>
    <definedName name="cvn" localSheetId="18" hidden="1">{"TAB1",#N/A,TRUE,"GENERAL";"TAB2",#N/A,TRUE,"GENERAL";"TAB3",#N/A,TRUE,"GENERAL";"TAB4",#N/A,TRUE,"GENERAL";"TAB5",#N/A,TRUE,"GENERAL"}</definedName>
    <definedName name="cvn" localSheetId="17" hidden="1">{"TAB1",#N/A,TRUE,"GENERAL";"TAB2",#N/A,TRUE,"GENERAL";"TAB3",#N/A,TRUE,"GENERAL";"TAB4",#N/A,TRUE,"GENERAL";"TAB5",#N/A,TRUE,"GENERAL"}</definedName>
    <definedName name="cvn" localSheetId="25" hidden="1">{"TAB1",#N/A,TRUE,"GENERAL";"TAB2",#N/A,TRUE,"GENERAL";"TAB3",#N/A,TRUE,"GENERAL";"TAB4",#N/A,TRUE,"GENERAL";"TAB5",#N/A,TRUE,"GENERAL"}</definedName>
    <definedName name="cvn" localSheetId="49" hidden="1">{"TAB1",#N/A,TRUE,"GENERAL";"TAB2",#N/A,TRUE,"GENERAL";"TAB3",#N/A,TRUE,"GENERAL";"TAB4",#N/A,TRUE,"GENERAL";"TAB5",#N/A,TRUE,"GENERAL"}</definedName>
    <definedName name="cvn" localSheetId="34"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1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31" hidden="1">{"TAB1",#N/A,TRUE,"GENERAL";"TAB2",#N/A,TRUE,"GENERAL";"TAB3",#N/A,TRUE,"GENERAL";"TAB4",#N/A,TRUE,"GENERAL";"TAB5",#N/A,TRUE,"GENERAL"}</definedName>
    <definedName name="cvn" localSheetId="30" hidden="1">{"TAB1",#N/A,TRUE,"GENERAL";"TAB2",#N/A,TRUE,"GENERAL";"TAB3",#N/A,TRUE,"GENERAL";"TAB4",#N/A,TRUE,"GENERAL";"TAB5",#N/A,TRUE,"GENERAL"}</definedName>
    <definedName name="cvn" localSheetId="15" hidden="1">{"TAB1",#N/A,TRUE,"GENERAL";"TAB2",#N/A,TRUE,"GENERAL";"TAB3",#N/A,TRUE,"GENERAL";"TAB4",#N/A,TRUE,"GENERAL";"TAB5",#N/A,TRUE,"GENERAL"}</definedName>
    <definedName name="cvn" hidden="1">{"TAB1",#N/A,TRUE,"GENERAL";"TAB2",#N/A,TRUE,"GENERAL";"TAB3",#N/A,TRUE,"GENERAL";"TAB4",#N/A,TRUE,"GENERAL";"TAB5",#N/A,TRUE,"GENERAL"}</definedName>
    <definedName name="CVXC" localSheetId="32" hidden="1">{"via1",#N/A,TRUE,"general";"via2",#N/A,TRUE,"general";"via3",#N/A,TRUE,"general"}</definedName>
    <definedName name="CVXC" localSheetId="3" hidden="1">{"via1",#N/A,TRUE,"general";"via2",#N/A,TRUE,"general";"via3",#N/A,TRUE,"general"}</definedName>
    <definedName name="CVXC" localSheetId="26" hidden="1">{"via1",#N/A,TRUE,"general";"via2",#N/A,TRUE,"general";"via3",#N/A,TRUE,"general"}</definedName>
    <definedName name="CVXC" localSheetId="24" hidden="1">{"via1",#N/A,TRUE,"general";"via2",#N/A,TRUE,"general";"via3",#N/A,TRUE,"general"}</definedName>
    <definedName name="CVXC" localSheetId="10" hidden="1">{"via1",#N/A,TRUE,"general";"via2",#N/A,TRUE,"general";"via3",#N/A,TRUE,"general"}</definedName>
    <definedName name="CVXC" localSheetId="4" hidden="1">{"via1",#N/A,TRUE,"general";"via2",#N/A,TRUE,"general";"via3",#N/A,TRUE,"general"}</definedName>
    <definedName name="CVXC" localSheetId="38" hidden="1">{"via1",#N/A,TRUE,"general";"via2",#N/A,TRUE,"general";"via3",#N/A,TRUE,"general"}</definedName>
    <definedName name="CVXC" localSheetId="37" hidden="1">{"via1",#N/A,TRUE,"general";"via2",#N/A,TRUE,"general";"via3",#N/A,TRUE,"general"}</definedName>
    <definedName name="CVXC" localSheetId="23" hidden="1">{"via1",#N/A,TRUE,"general";"via2",#N/A,TRUE,"general";"via3",#N/A,TRUE,"general"}</definedName>
    <definedName name="CVXC" localSheetId="16" hidden="1">{"via1",#N/A,TRUE,"general";"via2",#N/A,TRUE,"general";"via3",#N/A,TRUE,"general"}</definedName>
    <definedName name="CVXC" localSheetId="27" hidden="1">{"via1",#N/A,TRUE,"general";"via2",#N/A,TRUE,"general";"via3",#N/A,TRUE,"general"}</definedName>
    <definedName name="CVXC" localSheetId="18" hidden="1">{"via1",#N/A,TRUE,"general";"via2",#N/A,TRUE,"general";"via3",#N/A,TRUE,"general"}</definedName>
    <definedName name="CVXC" localSheetId="17" hidden="1">{"via1",#N/A,TRUE,"general";"via2",#N/A,TRUE,"general";"via3",#N/A,TRUE,"general"}</definedName>
    <definedName name="CVXC" localSheetId="25" hidden="1">{"via1",#N/A,TRUE,"general";"via2",#N/A,TRUE,"general";"via3",#N/A,TRUE,"general"}</definedName>
    <definedName name="CVXC" localSheetId="49" hidden="1">{"via1",#N/A,TRUE,"general";"via2",#N/A,TRUE,"general";"via3",#N/A,TRUE,"general"}</definedName>
    <definedName name="CVXC" localSheetId="34"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1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31" hidden="1">{"via1",#N/A,TRUE,"general";"via2",#N/A,TRUE,"general";"via3",#N/A,TRUE,"general"}</definedName>
    <definedName name="CVXC" localSheetId="30" hidden="1">{"via1",#N/A,TRUE,"general";"via2",#N/A,TRUE,"general";"via3",#N/A,TRUE,"general"}</definedName>
    <definedName name="CVXC" localSheetId="15" hidden="1">{"via1",#N/A,TRUE,"general";"via2",#N/A,TRUE,"general";"via3",#N/A,TRUE,"general"}</definedName>
    <definedName name="CVXC" hidden="1">{"via1",#N/A,TRUE,"general";"via2",#N/A,TRUE,"general";"via3",#N/A,TRUE,"general"}</definedName>
    <definedName name="d" localSheetId="32" hidden="1">{"TAB1",#N/A,TRUE,"GENERAL";"TAB2",#N/A,TRUE,"GENERAL";"TAB3",#N/A,TRUE,"GENERAL";"TAB4",#N/A,TRUE,"GENERAL";"TAB5",#N/A,TRUE,"GENERAL"}</definedName>
    <definedName name="d" localSheetId="3" hidden="1">{"TAB1",#N/A,TRUE,"GENERAL";"TAB2",#N/A,TRUE,"GENERAL";"TAB3",#N/A,TRUE,"GENERAL";"TAB4",#N/A,TRUE,"GENERAL";"TAB5",#N/A,TRUE,"GENERAL"}</definedName>
    <definedName name="d" localSheetId="26" hidden="1">{"TAB1",#N/A,TRUE,"GENERAL";"TAB2",#N/A,TRUE,"GENERAL";"TAB3",#N/A,TRUE,"GENERAL";"TAB4",#N/A,TRUE,"GENERAL";"TAB5",#N/A,TRUE,"GENERAL"}</definedName>
    <definedName name="d" localSheetId="24" hidden="1">{"TAB1",#N/A,TRUE,"GENERAL";"TAB2",#N/A,TRUE,"GENERAL";"TAB3",#N/A,TRUE,"GENERAL";"TAB4",#N/A,TRUE,"GENERAL";"TAB5",#N/A,TRUE,"GENERAL"}</definedName>
    <definedName name="d" localSheetId="10" hidden="1">{"TAB1",#N/A,TRUE,"GENERAL";"TAB2",#N/A,TRUE,"GENERAL";"TAB3",#N/A,TRUE,"GENERAL";"TAB4",#N/A,TRUE,"GENERAL";"TAB5",#N/A,TRUE,"GENERAL"}</definedName>
    <definedName name="d" localSheetId="4" hidden="1">{"TAB1",#N/A,TRUE,"GENERAL";"TAB2",#N/A,TRUE,"GENERAL";"TAB3",#N/A,TRUE,"GENERAL";"TAB4",#N/A,TRUE,"GENERAL";"TAB5",#N/A,TRUE,"GENERAL"}</definedName>
    <definedName name="d" localSheetId="38" hidden="1">{"TAB1",#N/A,TRUE,"GENERAL";"TAB2",#N/A,TRUE,"GENERAL";"TAB3",#N/A,TRUE,"GENERAL";"TAB4",#N/A,TRUE,"GENERAL";"TAB5",#N/A,TRUE,"GENERAL"}</definedName>
    <definedName name="d" localSheetId="37" hidden="1">{"TAB1",#N/A,TRUE,"GENERAL";"TAB2",#N/A,TRUE,"GENERAL";"TAB3",#N/A,TRUE,"GENERAL";"TAB4",#N/A,TRUE,"GENERAL";"TAB5",#N/A,TRUE,"GENERAL"}</definedName>
    <definedName name="d" localSheetId="23" hidden="1">{"TAB1",#N/A,TRUE,"GENERAL";"TAB2",#N/A,TRUE,"GENERAL";"TAB3",#N/A,TRUE,"GENERAL";"TAB4",#N/A,TRUE,"GENERAL";"TAB5",#N/A,TRUE,"GENERAL"}</definedName>
    <definedName name="d" localSheetId="16" hidden="1">{"TAB1",#N/A,TRUE,"GENERAL";"TAB2",#N/A,TRUE,"GENERAL";"TAB3",#N/A,TRUE,"GENERAL";"TAB4",#N/A,TRUE,"GENERAL";"TAB5",#N/A,TRUE,"GENERAL"}</definedName>
    <definedName name="d" localSheetId="27" hidden="1">{"TAB1",#N/A,TRUE,"GENERAL";"TAB2",#N/A,TRUE,"GENERAL";"TAB3",#N/A,TRUE,"GENERAL";"TAB4",#N/A,TRUE,"GENERAL";"TAB5",#N/A,TRUE,"GENERAL"}</definedName>
    <definedName name="d" localSheetId="18" hidden="1">{"TAB1",#N/A,TRUE,"GENERAL";"TAB2",#N/A,TRUE,"GENERAL";"TAB3",#N/A,TRUE,"GENERAL";"TAB4",#N/A,TRUE,"GENERAL";"TAB5",#N/A,TRUE,"GENERAL"}</definedName>
    <definedName name="d" localSheetId="17" hidden="1">{"TAB1",#N/A,TRUE,"GENERAL";"TAB2",#N/A,TRUE,"GENERAL";"TAB3",#N/A,TRUE,"GENERAL";"TAB4",#N/A,TRUE,"GENERAL";"TAB5",#N/A,TRUE,"GENERAL"}</definedName>
    <definedName name="d" localSheetId="25" hidden="1">{"TAB1",#N/A,TRUE,"GENERAL";"TAB2",#N/A,TRUE,"GENERAL";"TAB3",#N/A,TRUE,"GENERAL";"TAB4",#N/A,TRUE,"GENERAL";"TAB5",#N/A,TRUE,"GENERAL"}</definedName>
    <definedName name="d" localSheetId="49" hidden="1">{"TAB1",#N/A,TRUE,"GENERAL";"TAB2",#N/A,TRUE,"GENERAL";"TAB3",#N/A,TRUE,"GENERAL";"TAB4",#N/A,TRUE,"GENERAL";"TAB5",#N/A,TRUE,"GENERAL"}</definedName>
    <definedName name="d" localSheetId="34"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14"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31" hidden="1">{"TAB1",#N/A,TRUE,"GENERAL";"TAB2",#N/A,TRUE,"GENERAL";"TAB3",#N/A,TRUE,"GENERAL";"TAB4",#N/A,TRUE,"GENERAL";"TAB5",#N/A,TRUE,"GENERAL"}</definedName>
    <definedName name="d" localSheetId="30" hidden="1">{"TAB1",#N/A,TRUE,"GENERAL";"TAB2",#N/A,TRUE,"GENERAL";"TAB3",#N/A,TRUE,"GENERAL";"TAB4",#N/A,TRUE,"GENERAL";"TAB5",#N/A,TRUE,"GENERAL"}</definedName>
    <definedName name="d" localSheetId="15" hidden="1">{"TAB1",#N/A,TRUE,"GENERAL";"TAB2",#N/A,TRUE,"GENERAL";"TAB3",#N/A,TRUE,"GENERAL";"TAB4",#N/A,TRUE,"GENERAL";"TAB5",#N/A,TRUE,"GENERAL"}</definedName>
    <definedName name="d" hidden="1">{"TAB1",#N/A,TRUE,"GENERAL";"TAB2",#N/A,TRUE,"GENERAL";"TAB3",#N/A,TRUE,"GENERAL";"TAB4",#N/A,TRUE,"GENERAL";"TAB5",#N/A,TRUE,"GENERAL"}</definedName>
    <definedName name="DASD" localSheetId="32" hidden="1">{"TAB1",#N/A,TRUE,"GENERAL";"TAB2",#N/A,TRUE,"GENERAL";"TAB3",#N/A,TRUE,"GENERAL";"TAB4",#N/A,TRUE,"GENERAL";"TAB5",#N/A,TRUE,"GENERAL"}</definedName>
    <definedName name="DASD" localSheetId="3" hidden="1">{"TAB1",#N/A,TRUE,"GENERAL";"TAB2",#N/A,TRUE,"GENERAL";"TAB3",#N/A,TRUE,"GENERAL";"TAB4",#N/A,TRUE,"GENERAL";"TAB5",#N/A,TRUE,"GENERAL"}</definedName>
    <definedName name="DASD" localSheetId="26" hidden="1">{"TAB1",#N/A,TRUE,"GENERAL";"TAB2",#N/A,TRUE,"GENERAL";"TAB3",#N/A,TRUE,"GENERAL";"TAB4",#N/A,TRUE,"GENERAL";"TAB5",#N/A,TRUE,"GENERAL"}</definedName>
    <definedName name="DASD" localSheetId="24" hidden="1">{"TAB1",#N/A,TRUE,"GENERAL";"TAB2",#N/A,TRUE,"GENERAL";"TAB3",#N/A,TRUE,"GENERAL";"TAB4",#N/A,TRUE,"GENERAL";"TAB5",#N/A,TRUE,"GENERAL"}</definedName>
    <definedName name="DASD" localSheetId="10" hidden="1">{"TAB1",#N/A,TRUE,"GENERAL";"TAB2",#N/A,TRUE,"GENERAL";"TAB3",#N/A,TRUE,"GENERAL";"TAB4",#N/A,TRUE,"GENERAL";"TAB5",#N/A,TRUE,"GENERAL"}</definedName>
    <definedName name="DASD" localSheetId="4" hidden="1">{"TAB1",#N/A,TRUE,"GENERAL";"TAB2",#N/A,TRUE,"GENERAL";"TAB3",#N/A,TRUE,"GENERAL";"TAB4",#N/A,TRUE,"GENERAL";"TAB5",#N/A,TRUE,"GENERAL"}</definedName>
    <definedName name="DASD" localSheetId="38" hidden="1">{"TAB1",#N/A,TRUE,"GENERAL";"TAB2",#N/A,TRUE,"GENERAL";"TAB3",#N/A,TRUE,"GENERAL";"TAB4",#N/A,TRUE,"GENERAL";"TAB5",#N/A,TRUE,"GENERAL"}</definedName>
    <definedName name="DASD" localSheetId="37" hidden="1">{"TAB1",#N/A,TRUE,"GENERAL";"TAB2",#N/A,TRUE,"GENERAL";"TAB3",#N/A,TRUE,"GENERAL";"TAB4",#N/A,TRUE,"GENERAL";"TAB5",#N/A,TRUE,"GENERAL"}</definedName>
    <definedName name="DASD" localSheetId="23" hidden="1">{"TAB1",#N/A,TRUE,"GENERAL";"TAB2",#N/A,TRUE,"GENERAL";"TAB3",#N/A,TRUE,"GENERAL";"TAB4",#N/A,TRUE,"GENERAL";"TAB5",#N/A,TRUE,"GENERAL"}</definedName>
    <definedName name="DASD" localSheetId="16" hidden="1">{"TAB1",#N/A,TRUE,"GENERAL";"TAB2",#N/A,TRUE,"GENERAL";"TAB3",#N/A,TRUE,"GENERAL";"TAB4",#N/A,TRUE,"GENERAL";"TAB5",#N/A,TRUE,"GENERAL"}</definedName>
    <definedName name="DASD" localSheetId="27" hidden="1">{"TAB1",#N/A,TRUE,"GENERAL";"TAB2",#N/A,TRUE,"GENERAL";"TAB3",#N/A,TRUE,"GENERAL";"TAB4",#N/A,TRUE,"GENERAL";"TAB5",#N/A,TRUE,"GENERAL"}</definedName>
    <definedName name="DASD" localSheetId="18" hidden="1">{"TAB1",#N/A,TRUE,"GENERAL";"TAB2",#N/A,TRUE,"GENERAL";"TAB3",#N/A,TRUE,"GENERAL";"TAB4",#N/A,TRUE,"GENERAL";"TAB5",#N/A,TRUE,"GENERAL"}</definedName>
    <definedName name="DASD" localSheetId="17" hidden="1">{"TAB1",#N/A,TRUE,"GENERAL";"TAB2",#N/A,TRUE,"GENERAL";"TAB3",#N/A,TRUE,"GENERAL";"TAB4",#N/A,TRUE,"GENERAL";"TAB5",#N/A,TRUE,"GENERAL"}</definedName>
    <definedName name="DASD" localSheetId="25" hidden="1">{"TAB1",#N/A,TRUE,"GENERAL";"TAB2",#N/A,TRUE,"GENERAL";"TAB3",#N/A,TRUE,"GENERAL";"TAB4",#N/A,TRUE,"GENERAL";"TAB5",#N/A,TRUE,"GENERAL"}</definedName>
    <definedName name="DASD" localSheetId="49" hidden="1">{"TAB1",#N/A,TRUE,"GENERAL";"TAB2",#N/A,TRUE,"GENERAL";"TAB3",#N/A,TRUE,"GENERAL";"TAB4",#N/A,TRUE,"GENERAL";"TAB5",#N/A,TRUE,"GENERAL"}</definedName>
    <definedName name="DASD" localSheetId="34"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1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31" hidden="1">{"TAB1",#N/A,TRUE,"GENERAL";"TAB2",#N/A,TRUE,"GENERAL";"TAB3",#N/A,TRUE,"GENERAL";"TAB4",#N/A,TRUE,"GENERAL";"TAB5",#N/A,TRUE,"GENERAL"}</definedName>
    <definedName name="DASD" localSheetId="30" hidden="1">{"TAB1",#N/A,TRUE,"GENERAL";"TAB2",#N/A,TRUE,"GENERAL";"TAB3",#N/A,TRUE,"GENERAL";"TAB4",#N/A,TRUE,"GENERAL";"TAB5",#N/A,TRUE,"GENERAL"}</definedName>
    <definedName name="DASD" localSheetId="15" hidden="1">{"TAB1",#N/A,TRUE,"GENERAL";"TAB2",#N/A,TRUE,"GENERAL";"TAB3",#N/A,TRUE,"GENERAL";"TAB4",#N/A,TRUE,"GENERAL";"TAB5",#N/A,TRUE,"GENERAL"}</definedName>
    <definedName name="DASD" hidden="1">{"TAB1",#N/A,TRUE,"GENERAL";"TAB2",#N/A,TRUE,"GENERAL";"TAB3",#N/A,TRUE,"GENERAL";"TAB4",#N/A,TRUE,"GENERAL";"TAB5",#N/A,TRUE,"GENERAL"}</definedName>
    <definedName name="dbfdfbi" localSheetId="3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26" hidden="1">{"TAB1",#N/A,TRUE,"GENERAL";"TAB2",#N/A,TRUE,"GENERAL";"TAB3",#N/A,TRUE,"GENERAL";"TAB4",#N/A,TRUE,"GENERAL";"TAB5",#N/A,TRUE,"GENERAL"}</definedName>
    <definedName name="dbfdfbi" localSheetId="24"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38" hidden="1">{"TAB1",#N/A,TRUE,"GENERAL";"TAB2",#N/A,TRUE,"GENERAL";"TAB3",#N/A,TRUE,"GENERAL";"TAB4",#N/A,TRUE,"GENERAL";"TAB5",#N/A,TRUE,"GENERAL"}</definedName>
    <definedName name="dbfdfbi" localSheetId="37" hidden="1">{"TAB1",#N/A,TRUE,"GENERAL";"TAB2",#N/A,TRUE,"GENERAL";"TAB3",#N/A,TRUE,"GENERAL";"TAB4",#N/A,TRUE,"GENERAL";"TAB5",#N/A,TRUE,"GENERAL"}</definedName>
    <definedName name="dbfdfbi" localSheetId="23"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27" hidden="1">{"TAB1",#N/A,TRUE,"GENERAL";"TAB2",#N/A,TRUE,"GENERAL";"TAB3",#N/A,TRUE,"GENERAL";"TAB4",#N/A,TRUE,"GENERAL";"TAB5",#N/A,TRUE,"GENERAL"}</definedName>
    <definedName name="dbfdfbi" localSheetId="18"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25" hidden="1">{"TAB1",#N/A,TRUE,"GENERAL";"TAB2",#N/A,TRUE,"GENERAL";"TAB3",#N/A,TRUE,"GENERAL";"TAB4",#N/A,TRUE,"GENERAL";"TAB5",#N/A,TRUE,"GENERAL"}</definedName>
    <definedName name="dbfdfbi" localSheetId="49" hidden="1">{"TAB1",#N/A,TRUE,"GENERAL";"TAB2",#N/A,TRUE,"GENERAL";"TAB3",#N/A,TRUE,"GENERAL";"TAB4",#N/A,TRUE,"GENERAL";"TAB5",#N/A,TRUE,"GENERAL"}</definedName>
    <definedName name="dbfdfbi" localSheetId="34"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31" hidden="1">{"TAB1",#N/A,TRUE,"GENERAL";"TAB2",#N/A,TRUE,"GENERAL";"TAB3",#N/A,TRUE,"GENERAL";"TAB4",#N/A,TRUE,"GENERAL";"TAB5",#N/A,TRUE,"GENERAL"}</definedName>
    <definedName name="dbfdfbi" localSheetId="30" hidden="1">{"TAB1",#N/A,TRUE,"GENERAL";"TAB2",#N/A,TRUE,"GENERAL";"TAB3",#N/A,TRUE,"GENERAL";"TAB4",#N/A,TRUE,"GENERAL";"TAB5",#N/A,TRUE,"GENERAL"}</definedName>
    <definedName name="dbfdfbi" localSheetId="15" hidden="1">{"TAB1",#N/A,TRUE,"GENERAL";"TAB2",#N/A,TRUE,"GENERAL";"TAB3",#N/A,TRUE,"GENERAL";"TAB4",#N/A,TRUE,"GENERAL";"TAB5",#N/A,TRUE,"GENERAL"}</definedName>
    <definedName name="dbfdfbi" hidden="1">{"TAB1",#N/A,TRUE,"GENERAL";"TAB2",#N/A,TRUE,"GENERAL";"TAB3",#N/A,TRUE,"GENERAL";"TAB4",#N/A,TRUE,"GENERAL";"TAB5",#N/A,TRUE,"GENERAL"}</definedName>
    <definedName name="DCSDCTV" localSheetId="32" hidden="1">{"via1",#N/A,TRUE,"general";"via2",#N/A,TRUE,"general";"via3",#N/A,TRUE,"general"}</definedName>
    <definedName name="DCSDCTV" localSheetId="3" hidden="1">{"via1",#N/A,TRUE,"general";"via2",#N/A,TRUE,"general";"via3",#N/A,TRUE,"general"}</definedName>
    <definedName name="DCSDCTV" localSheetId="26" hidden="1">{"via1",#N/A,TRUE,"general";"via2",#N/A,TRUE,"general";"via3",#N/A,TRUE,"general"}</definedName>
    <definedName name="DCSDCTV" localSheetId="24" hidden="1">{"via1",#N/A,TRUE,"general";"via2",#N/A,TRUE,"general";"via3",#N/A,TRUE,"general"}</definedName>
    <definedName name="DCSDCTV" localSheetId="10" hidden="1">{"via1",#N/A,TRUE,"general";"via2",#N/A,TRUE,"general";"via3",#N/A,TRUE,"general"}</definedName>
    <definedName name="DCSDCTV" localSheetId="4" hidden="1">{"via1",#N/A,TRUE,"general";"via2",#N/A,TRUE,"general";"via3",#N/A,TRUE,"general"}</definedName>
    <definedName name="DCSDCTV" localSheetId="38" hidden="1">{"via1",#N/A,TRUE,"general";"via2",#N/A,TRUE,"general";"via3",#N/A,TRUE,"general"}</definedName>
    <definedName name="DCSDCTV" localSheetId="37" hidden="1">{"via1",#N/A,TRUE,"general";"via2",#N/A,TRUE,"general";"via3",#N/A,TRUE,"general"}</definedName>
    <definedName name="DCSDCTV" localSheetId="23" hidden="1">{"via1",#N/A,TRUE,"general";"via2",#N/A,TRUE,"general";"via3",#N/A,TRUE,"general"}</definedName>
    <definedName name="DCSDCTV" localSheetId="16" hidden="1">{"via1",#N/A,TRUE,"general";"via2",#N/A,TRUE,"general";"via3",#N/A,TRUE,"general"}</definedName>
    <definedName name="DCSDCTV" localSheetId="27" hidden="1">{"via1",#N/A,TRUE,"general";"via2",#N/A,TRUE,"general";"via3",#N/A,TRUE,"general"}</definedName>
    <definedName name="DCSDCTV" localSheetId="18" hidden="1">{"via1",#N/A,TRUE,"general";"via2",#N/A,TRUE,"general";"via3",#N/A,TRUE,"general"}</definedName>
    <definedName name="DCSDCTV" localSheetId="17" hidden="1">{"via1",#N/A,TRUE,"general";"via2",#N/A,TRUE,"general";"via3",#N/A,TRUE,"general"}</definedName>
    <definedName name="DCSDCTV" localSheetId="25" hidden="1">{"via1",#N/A,TRUE,"general";"via2",#N/A,TRUE,"general";"via3",#N/A,TRUE,"general"}</definedName>
    <definedName name="DCSDCTV" localSheetId="49" hidden="1">{"via1",#N/A,TRUE,"general";"via2",#N/A,TRUE,"general";"via3",#N/A,TRUE,"general"}</definedName>
    <definedName name="DCSDCTV" localSheetId="34"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1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31" hidden="1">{"via1",#N/A,TRUE,"general";"via2",#N/A,TRUE,"general";"via3",#N/A,TRUE,"general"}</definedName>
    <definedName name="DCSDCTV" localSheetId="30" hidden="1">{"via1",#N/A,TRUE,"general";"via2",#N/A,TRUE,"general";"via3",#N/A,TRUE,"general"}</definedName>
    <definedName name="DCSDCTV" localSheetId="15" hidden="1">{"via1",#N/A,TRUE,"general";"via2",#N/A,TRUE,"general";"via3",#N/A,TRUE,"general"}</definedName>
    <definedName name="DCSDCTV" hidden="1">{"via1",#N/A,TRUE,"general";"via2",#N/A,TRUE,"general";"via3",#N/A,TRUE,"general"}</definedName>
    <definedName name="ddd" localSheetId="32" hidden="1">{"via1",#N/A,TRUE,"general";"via2",#N/A,TRUE,"general";"via3",#N/A,TRUE,"general"}</definedName>
    <definedName name="ddd" localSheetId="3" hidden="1">{"via1",#N/A,TRUE,"general";"via2",#N/A,TRUE,"general";"via3",#N/A,TRUE,"general"}</definedName>
    <definedName name="ddd" localSheetId="26" hidden="1">{"via1",#N/A,TRUE,"general";"via2",#N/A,TRUE,"general";"via3",#N/A,TRUE,"general"}</definedName>
    <definedName name="ddd" localSheetId="24" hidden="1">{"via1",#N/A,TRUE,"general";"via2",#N/A,TRUE,"general";"via3",#N/A,TRUE,"general"}</definedName>
    <definedName name="ddd" localSheetId="10" hidden="1">{"via1",#N/A,TRUE,"general";"via2",#N/A,TRUE,"general";"via3",#N/A,TRUE,"general"}</definedName>
    <definedName name="ddd" localSheetId="4" hidden="1">{"via1",#N/A,TRUE,"general";"via2",#N/A,TRUE,"general";"via3",#N/A,TRUE,"general"}</definedName>
    <definedName name="ddd" localSheetId="38" hidden="1">{"via1",#N/A,TRUE,"general";"via2",#N/A,TRUE,"general";"via3",#N/A,TRUE,"general"}</definedName>
    <definedName name="ddd" localSheetId="37" hidden="1">{"via1",#N/A,TRUE,"general";"via2",#N/A,TRUE,"general";"via3",#N/A,TRUE,"general"}</definedName>
    <definedName name="ddd" localSheetId="23" hidden="1">{"via1",#N/A,TRUE,"general";"via2",#N/A,TRUE,"general";"via3",#N/A,TRUE,"general"}</definedName>
    <definedName name="ddd" localSheetId="16" hidden="1">{"via1",#N/A,TRUE,"general";"via2",#N/A,TRUE,"general";"via3",#N/A,TRUE,"general"}</definedName>
    <definedName name="ddd" localSheetId="27" hidden="1">{"via1",#N/A,TRUE,"general";"via2",#N/A,TRUE,"general";"via3",#N/A,TRUE,"general"}</definedName>
    <definedName name="ddd" localSheetId="18" hidden="1">{"via1",#N/A,TRUE,"general";"via2",#N/A,TRUE,"general";"via3",#N/A,TRUE,"general"}</definedName>
    <definedName name="ddd" localSheetId="17" hidden="1">{"via1",#N/A,TRUE,"general";"via2",#N/A,TRUE,"general";"via3",#N/A,TRUE,"general"}</definedName>
    <definedName name="ddd" localSheetId="25" hidden="1">{"via1",#N/A,TRUE,"general";"via2",#N/A,TRUE,"general";"via3",#N/A,TRUE,"general"}</definedName>
    <definedName name="ddd" localSheetId="49" hidden="1">{"via1",#N/A,TRUE,"general";"via2",#N/A,TRUE,"general";"via3",#N/A,TRUE,"general"}</definedName>
    <definedName name="ddd" localSheetId="34"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1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31" hidden="1">{"via1",#N/A,TRUE,"general";"via2",#N/A,TRUE,"general";"via3",#N/A,TRUE,"general"}</definedName>
    <definedName name="ddd" localSheetId="30" hidden="1">{"via1",#N/A,TRUE,"general";"via2",#N/A,TRUE,"general";"via3",#N/A,TRUE,"general"}</definedName>
    <definedName name="ddd" localSheetId="15" hidden="1">{"via1",#N/A,TRUE,"general";"via2",#N/A,TRUE,"general";"via3",#N/A,TRUE,"general"}</definedName>
    <definedName name="ddd" hidden="1">{"via1",#N/A,TRUE,"general";"via2",#N/A,TRUE,"general";"via3",#N/A,TRUE,"general"}</definedName>
    <definedName name="ddddt" localSheetId="32" hidden="1">{"via1",#N/A,TRUE,"general";"via2",#N/A,TRUE,"general";"via3",#N/A,TRUE,"general"}</definedName>
    <definedName name="ddddt" localSheetId="3" hidden="1">{"via1",#N/A,TRUE,"general";"via2",#N/A,TRUE,"general";"via3",#N/A,TRUE,"general"}</definedName>
    <definedName name="ddddt" localSheetId="26" hidden="1">{"via1",#N/A,TRUE,"general";"via2",#N/A,TRUE,"general";"via3",#N/A,TRUE,"general"}</definedName>
    <definedName name="ddddt" localSheetId="24" hidden="1">{"via1",#N/A,TRUE,"general";"via2",#N/A,TRUE,"general";"via3",#N/A,TRUE,"general"}</definedName>
    <definedName name="ddddt" localSheetId="10" hidden="1">{"via1",#N/A,TRUE,"general";"via2",#N/A,TRUE,"general";"via3",#N/A,TRUE,"general"}</definedName>
    <definedName name="ddddt" localSheetId="4" hidden="1">{"via1",#N/A,TRUE,"general";"via2",#N/A,TRUE,"general";"via3",#N/A,TRUE,"general"}</definedName>
    <definedName name="ddddt" localSheetId="38" hidden="1">{"via1",#N/A,TRUE,"general";"via2",#N/A,TRUE,"general";"via3",#N/A,TRUE,"general"}</definedName>
    <definedName name="ddddt" localSheetId="37" hidden="1">{"via1",#N/A,TRUE,"general";"via2",#N/A,TRUE,"general";"via3",#N/A,TRUE,"general"}</definedName>
    <definedName name="ddddt" localSheetId="23" hidden="1">{"via1",#N/A,TRUE,"general";"via2",#N/A,TRUE,"general";"via3",#N/A,TRUE,"general"}</definedName>
    <definedName name="ddddt" localSheetId="16" hidden="1">{"via1",#N/A,TRUE,"general";"via2",#N/A,TRUE,"general";"via3",#N/A,TRUE,"general"}</definedName>
    <definedName name="ddddt" localSheetId="27" hidden="1">{"via1",#N/A,TRUE,"general";"via2",#N/A,TRUE,"general";"via3",#N/A,TRUE,"general"}</definedName>
    <definedName name="ddddt" localSheetId="18" hidden="1">{"via1",#N/A,TRUE,"general";"via2",#N/A,TRUE,"general";"via3",#N/A,TRUE,"general"}</definedName>
    <definedName name="ddddt" localSheetId="17" hidden="1">{"via1",#N/A,TRUE,"general";"via2",#N/A,TRUE,"general";"via3",#N/A,TRUE,"general"}</definedName>
    <definedName name="ddddt" localSheetId="25" hidden="1">{"via1",#N/A,TRUE,"general";"via2",#N/A,TRUE,"general";"via3",#N/A,TRUE,"general"}</definedName>
    <definedName name="ddddt" localSheetId="49" hidden="1">{"via1",#N/A,TRUE,"general";"via2",#N/A,TRUE,"general";"via3",#N/A,TRUE,"general"}</definedName>
    <definedName name="ddddt" localSheetId="34"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1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31" hidden="1">{"via1",#N/A,TRUE,"general";"via2",#N/A,TRUE,"general";"via3",#N/A,TRUE,"general"}</definedName>
    <definedName name="ddddt" localSheetId="30" hidden="1">{"via1",#N/A,TRUE,"general";"via2",#N/A,TRUE,"general";"via3",#N/A,TRUE,"general"}</definedName>
    <definedName name="ddddt" localSheetId="15" hidden="1">{"via1",#N/A,TRUE,"general";"via2",#N/A,TRUE,"general";"via3",#N/A,TRUE,"general"}</definedName>
    <definedName name="ddddt" hidden="1">{"via1",#N/A,TRUE,"general";"via2",#N/A,TRUE,"general";"via3",#N/A,TRUE,"general"}</definedName>
    <definedName name="ddewdw" localSheetId="3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26" hidden="1">{"TAB1",#N/A,TRUE,"GENERAL";"TAB2",#N/A,TRUE,"GENERAL";"TAB3",#N/A,TRUE,"GENERAL";"TAB4",#N/A,TRUE,"GENERAL";"TAB5",#N/A,TRUE,"GENERAL"}</definedName>
    <definedName name="ddewdw" localSheetId="24"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38" hidden="1">{"TAB1",#N/A,TRUE,"GENERAL";"TAB2",#N/A,TRUE,"GENERAL";"TAB3",#N/A,TRUE,"GENERAL";"TAB4",#N/A,TRUE,"GENERAL";"TAB5",#N/A,TRUE,"GENERAL"}</definedName>
    <definedName name="ddewdw" localSheetId="37" hidden="1">{"TAB1",#N/A,TRUE,"GENERAL";"TAB2",#N/A,TRUE,"GENERAL";"TAB3",#N/A,TRUE,"GENERAL";"TAB4",#N/A,TRUE,"GENERAL";"TAB5",#N/A,TRUE,"GENERAL"}</definedName>
    <definedName name="ddewdw" localSheetId="23"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27" hidden="1">{"TAB1",#N/A,TRUE,"GENERAL";"TAB2",#N/A,TRUE,"GENERAL";"TAB3",#N/A,TRUE,"GENERAL";"TAB4",#N/A,TRUE,"GENERAL";"TAB5",#N/A,TRUE,"GENERAL"}</definedName>
    <definedName name="ddewdw" localSheetId="18"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25" hidden="1">{"TAB1",#N/A,TRUE,"GENERAL";"TAB2",#N/A,TRUE,"GENERAL";"TAB3",#N/A,TRUE,"GENERAL";"TAB4",#N/A,TRUE,"GENERAL";"TAB5",#N/A,TRUE,"GENERAL"}</definedName>
    <definedName name="ddewdw" localSheetId="49" hidden="1">{"TAB1",#N/A,TRUE,"GENERAL";"TAB2",#N/A,TRUE,"GENERAL";"TAB3",#N/A,TRUE,"GENERAL";"TAB4",#N/A,TRUE,"GENERAL";"TAB5",#N/A,TRUE,"GENERAL"}</definedName>
    <definedName name="ddewdw" localSheetId="34"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31" hidden="1">{"TAB1",#N/A,TRUE,"GENERAL";"TAB2",#N/A,TRUE,"GENERAL";"TAB3",#N/A,TRUE,"GENERAL";"TAB4",#N/A,TRUE,"GENERAL";"TAB5",#N/A,TRUE,"GENERAL"}</definedName>
    <definedName name="ddewdw" localSheetId="30" hidden="1">{"TAB1",#N/A,TRUE,"GENERAL";"TAB2",#N/A,TRUE,"GENERAL";"TAB3",#N/A,TRUE,"GENERAL";"TAB4",#N/A,TRUE,"GENERAL";"TAB5",#N/A,TRUE,"GENERAL"}</definedName>
    <definedName name="ddewdw" localSheetId="15" hidden="1">{"TAB1",#N/A,TRUE,"GENERAL";"TAB2",#N/A,TRUE,"GENERAL";"TAB3",#N/A,TRUE,"GENERAL";"TAB4",#N/A,TRUE,"GENERAL";"TAB5",#N/A,TRUE,"GENERAL"}</definedName>
    <definedName name="ddewdw" hidden="1">{"TAB1",#N/A,TRUE,"GENERAL";"TAB2",#N/A,TRUE,"GENERAL";"TAB3",#N/A,TRUE,"GENERAL";"TAB4",#N/A,TRUE,"GENERAL";"TAB5",#N/A,TRUE,"GENERAL"}</definedName>
    <definedName name="ddfdh" localSheetId="3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26" hidden="1">{"TAB1",#N/A,TRUE,"GENERAL";"TAB2",#N/A,TRUE,"GENERAL";"TAB3",#N/A,TRUE,"GENERAL";"TAB4",#N/A,TRUE,"GENERAL";"TAB5",#N/A,TRUE,"GENERAL"}</definedName>
    <definedName name="ddfdh" localSheetId="24"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4" hidden="1">{"TAB1",#N/A,TRUE,"GENERAL";"TAB2",#N/A,TRUE,"GENERAL";"TAB3",#N/A,TRUE,"GENERAL";"TAB4",#N/A,TRUE,"GENERAL";"TAB5",#N/A,TRUE,"GENERAL"}</definedName>
    <definedName name="ddfdh" localSheetId="38" hidden="1">{"TAB1",#N/A,TRUE,"GENERAL";"TAB2",#N/A,TRUE,"GENERAL";"TAB3",#N/A,TRUE,"GENERAL";"TAB4",#N/A,TRUE,"GENERAL";"TAB5",#N/A,TRUE,"GENERAL"}</definedName>
    <definedName name="ddfdh" localSheetId="37" hidden="1">{"TAB1",#N/A,TRUE,"GENERAL";"TAB2",#N/A,TRUE,"GENERAL";"TAB3",#N/A,TRUE,"GENERAL";"TAB4",#N/A,TRUE,"GENERAL";"TAB5",#N/A,TRUE,"GENERAL"}</definedName>
    <definedName name="ddfdh" localSheetId="23"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27" hidden="1">{"TAB1",#N/A,TRUE,"GENERAL";"TAB2",#N/A,TRUE,"GENERAL";"TAB3",#N/A,TRUE,"GENERAL";"TAB4",#N/A,TRUE,"GENERAL";"TAB5",#N/A,TRUE,"GENERAL"}</definedName>
    <definedName name="ddfdh" localSheetId="18"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25" hidden="1">{"TAB1",#N/A,TRUE,"GENERAL";"TAB2",#N/A,TRUE,"GENERAL";"TAB3",#N/A,TRUE,"GENERAL";"TAB4",#N/A,TRUE,"GENERAL";"TAB5",#N/A,TRUE,"GENERAL"}</definedName>
    <definedName name="ddfdh" localSheetId="49" hidden="1">{"TAB1",#N/A,TRUE,"GENERAL";"TAB2",#N/A,TRUE,"GENERAL";"TAB3",#N/A,TRUE,"GENERAL";"TAB4",#N/A,TRUE,"GENERAL";"TAB5",#N/A,TRUE,"GENERAL"}</definedName>
    <definedName name="ddfdh" localSheetId="34"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31" hidden="1">{"TAB1",#N/A,TRUE,"GENERAL";"TAB2",#N/A,TRUE,"GENERAL";"TAB3",#N/A,TRUE,"GENERAL";"TAB4",#N/A,TRUE,"GENERAL";"TAB5",#N/A,TRUE,"GENERAL"}</definedName>
    <definedName name="ddfdh" localSheetId="30" hidden="1">{"TAB1",#N/A,TRUE,"GENERAL";"TAB2",#N/A,TRUE,"GENERAL";"TAB3",#N/A,TRUE,"GENERAL";"TAB4",#N/A,TRUE,"GENERAL";"TAB5",#N/A,TRUE,"GENERAL"}</definedName>
    <definedName name="ddfdh" localSheetId="15" hidden="1">{"TAB1",#N/A,TRUE,"GENERAL";"TAB2",#N/A,TRUE,"GENERAL";"TAB3",#N/A,TRUE,"GENERAL";"TAB4",#N/A,TRUE,"GENERAL";"TAB5",#N/A,TRUE,"GENERAL"}</definedName>
    <definedName name="ddfdh" hidden="1">{"TAB1",#N/A,TRUE,"GENERAL";"TAB2",#N/A,TRUE,"GENERAL";"TAB3",#N/A,TRUE,"GENERAL";"TAB4",#N/A,TRUE,"GENERAL";"TAB5",#N/A,TRUE,"GENERAL"}</definedName>
    <definedName name="DDGSDP" localSheetId="3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26" hidden="1">{"TAB1",#N/A,TRUE,"GENERAL";"TAB2",#N/A,TRUE,"GENERAL";"TAB3",#N/A,TRUE,"GENERAL";"TAB4",#N/A,TRUE,"GENERAL";"TAB5",#N/A,TRUE,"GENERAL"}</definedName>
    <definedName name="DDGSDP" localSheetId="24"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38" hidden="1">{"TAB1",#N/A,TRUE,"GENERAL";"TAB2",#N/A,TRUE,"GENERAL";"TAB3",#N/A,TRUE,"GENERAL";"TAB4",#N/A,TRUE,"GENERAL";"TAB5",#N/A,TRUE,"GENERAL"}</definedName>
    <definedName name="DDGSDP" localSheetId="37" hidden="1">{"TAB1",#N/A,TRUE,"GENERAL";"TAB2",#N/A,TRUE,"GENERAL";"TAB3",#N/A,TRUE,"GENERAL";"TAB4",#N/A,TRUE,"GENERAL";"TAB5",#N/A,TRUE,"GENERAL"}</definedName>
    <definedName name="DDGSDP" localSheetId="23"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27" hidden="1">{"TAB1",#N/A,TRUE,"GENERAL";"TAB2",#N/A,TRUE,"GENERAL";"TAB3",#N/A,TRUE,"GENERAL";"TAB4",#N/A,TRUE,"GENERAL";"TAB5",#N/A,TRUE,"GENERAL"}</definedName>
    <definedName name="DDGSDP" localSheetId="18"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25" hidden="1">{"TAB1",#N/A,TRUE,"GENERAL";"TAB2",#N/A,TRUE,"GENERAL";"TAB3",#N/A,TRUE,"GENERAL";"TAB4",#N/A,TRUE,"GENERAL";"TAB5",#N/A,TRUE,"GENERAL"}</definedName>
    <definedName name="DDGSDP" localSheetId="49" hidden="1">{"TAB1",#N/A,TRUE,"GENERAL";"TAB2",#N/A,TRUE,"GENERAL";"TAB3",#N/A,TRUE,"GENERAL";"TAB4",#N/A,TRUE,"GENERAL";"TAB5",#N/A,TRUE,"GENERAL"}</definedName>
    <definedName name="DDGSDP" localSheetId="34"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31" hidden="1">{"TAB1",#N/A,TRUE,"GENERAL";"TAB2",#N/A,TRUE,"GENERAL";"TAB3",#N/A,TRUE,"GENERAL";"TAB4",#N/A,TRUE,"GENERAL";"TAB5",#N/A,TRUE,"GENERAL"}</definedName>
    <definedName name="DDGSDP" localSheetId="30" hidden="1">{"TAB1",#N/A,TRUE,"GENERAL";"TAB2",#N/A,TRUE,"GENERAL";"TAB3",#N/A,TRUE,"GENERAL";"TAB4",#N/A,TRUE,"GENERAL";"TAB5",#N/A,TRUE,"GENERAL"}</definedName>
    <definedName name="DDGSDP" localSheetId="15" hidden="1">{"TAB1",#N/A,TRUE,"GENERAL";"TAB2",#N/A,TRUE,"GENERAL";"TAB3",#N/A,TRUE,"GENERAL";"TAB4",#N/A,TRUE,"GENERAL";"TAB5",#N/A,TRUE,"GENERAL"}</definedName>
    <definedName name="DDGSDP" hidden="1">{"TAB1",#N/A,TRUE,"GENERAL";"TAB2",#N/A,TRUE,"GENERAL";"TAB3",#N/A,TRUE,"GENERAL";"TAB4",#N/A,TRUE,"GENERAL";"TAB5",#N/A,TRUE,"GENERAL"}</definedName>
    <definedName name="deded" localSheetId="3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26" hidden="1">{"TAB1",#N/A,TRUE,"GENERAL";"TAB2",#N/A,TRUE,"GENERAL";"TAB3",#N/A,TRUE,"GENERAL";"TAB4",#N/A,TRUE,"GENERAL";"TAB5",#N/A,TRUE,"GENERAL"}</definedName>
    <definedName name="deded" localSheetId="24"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4" hidden="1">{"TAB1",#N/A,TRUE,"GENERAL";"TAB2",#N/A,TRUE,"GENERAL";"TAB3",#N/A,TRUE,"GENERAL";"TAB4",#N/A,TRUE,"GENERAL";"TAB5",#N/A,TRUE,"GENERAL"}</definedName>
    <definedName name="deded" localSheetId="38" hidden="1">{"TAB1",#N/A,TRUE,"GENERAL";"TAB2",#N/A,TRUE,"GENERAL";"TAB3",#N/A,TRUE,"GENERAL";"TAB4",#N/A,TRUE,"GENERAL";"TAB5",#N/A,TRUE,"GENERAL"}</definedName>
    <definedName name="deded" localSheetId="37" hidden="1">{"TAB1",#N/A,TRUE,"GENERAL";"TAB2",#N/A,TRUE,"GENERAL";"TAB3",#N/A,TRUE,"GENERAL";"TAB4",#N/A,TRUE,"GENERAL";"TAB5",#N/A,TRUE,"GENERAL"}</definedName>
    <definedName name="deded" localSheetId="23"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27" hidden="1">{"TAB1",#N/A,TRUE,"GENERAL";"TAB2",#N/A,TRUE,"GENERAL";"TAB3",#N/A,TRUE,"GENERAL";"TAB4",#N/A,TRUE,"GENERAL";"TAB5",#N/A,TRUE,"GENERAL"}</definedName>
    <definedName name="deded" localSheetId="18"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25" hidden="1">{"TAB1",#N/A,TRUE,"GENERAL";"TAB2",#N/A,TRUE,"GENERAL";"TAB3",#N/A,TRUE,"GENERAL";"TAB4",#N/A,TRUE,"GENERAL";"TAB5",#N/A,TRUE,"GENERAL"}</definedName>
    <definedName name="deded" localSheetId="49" hidden="1">{"TAB1",#N/A,TRUE,"GENERAL";"TAB2",#N/A,TRUE,"GENERAL";"TAB3",#N/A,TRUE,"GENERAL";"TAB4",#N/A,TRUE,"GENERAL";"TAB5",#N/A,TRUE,"GENERAL"}</definedName>
    <definedName name="deded" localSheetId="34"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31" hidden="1">{"TAB1",#N/A,TRUE,"GENERAL";"TAB2",#N/A,TRUE,"GENERAL";"TAB3",#N/A,TRUE,"GENERAL";"TAB4",#N/A,TRUE,"GENERAL";"TAB5",#N/A,TRUE,"GENERAL"}</definedName>
    <definedName name="deded" localSheetId="30" hidden="1">{"TAB1",#N/A,TRUE,"GENERAL";"TAB2",#N/A,TRUE,"GENERAL";"TAB3",#N/A,TRUE,"GENERAL";"TAB4",#N/A,TRUE,"GENERAL";"TAB5",#N/A,TRUE,"GENERAL"}</definedName>
    <definedName name="deded" localSheetId="15" hidden="1">{"TAB1",#N/A,TRUE,"GENERAL";"TAB2",#N/A,TRUE,"GENERAL";"TAB3",#N/A,TRUE,"GENERAL";"TAB4",#N/A,TRUE,"GENERAL";"TAB5",#N/A,TRUE,"GENERAL"}</definedName>
    <definedName name="deded" hidden="1">{"TAB1",#N/A,TRUE,"GENERAL";"TAB2",#N/A,TRUE,"GENERAL";"TAB3",#N/A,TRUE,"GENERAL";"TAB4",#N/A,TRUE,"GENERAL";"TAB5",#N/A,TRUE,"GENERAL"}</definedName>
    <definedName name="defd" localSheetId="32" hidden="1">{"via1",#N/A,TRUE,"general";"via2",#N/A,TRUE,"general";"via3",#N/A,TRUE,"general"}</definedName>
    <definedName name="defd" localSheetId="3" hidden="1">{"via1",#N/A,TRUE,"general";"via2",#N/A,TRUE,"general";"via3",#N/A,TRUE,"general"}</definedName>
    <definedName name="defd" localSheetId="26" hidden="1">{"via1",#N/A,TRUE,"general";"via2",#N/A,TRUE,"general";"via3",#N/A,TRUE,"general"}</definedName>
    <definedName name="defd" localSheetId="24" hidden="1">{"via1",#N/A,TRUE,"general";"via2",#N/A,TRUE,"general";"via3",#N/A,TRUE,"general"}</definedName>
    <definedName name="defd" localSheetId="10" hidden="1">{"via1",#N/A,TRUE,"general";"via2",#N/A,TRUE,"general";"via3",#N/A,TRUE,"general"}</definedName>
    <definedName name="defd" localSheetId="4" hidden="1">{"via1",#N/A,TRUE,"general";"via2",#N/A,TRUE,"general";"via3",#N/A,TRUE,"general"}</definedName>
    <definedName name="defd" localSheetId="38" hidden="1">{"via1",#N/A,TRUE,"general";"via2",#N/A,TRUE,"general";"via3",#N/A,TRUE,"general"}</definedName>
    <definedName name="defd" localSheetId="37" hidden="1">{"via1",#N/A,TRUE,"general";"via2",#N/A,TRUE,"general";"via3",#N/A,TRUE,"general"}</definedName>
    <definedName name="defd" localSheetId="23" hidden="1">{"via1",#N/A,TRUE,"general";"via2",#N/A,TRUE,"general";"via3",#N/A,TRUE,"general"}</definedName>
    <definedName name="defd" localSheetId="16" hidden="1">{"via1",#N/A,TRUE,"general";"via2",#N/A,TRUE,"general";"via3",#N/A,TRUE,"general"}</definedName>
    <definedName name="defd" localSheetId="27" hidden="1">{"via1",#N/A,TRUE,"general";"via2",#N/A,TRUE,"general";"via3",#N/A,TRUE,"general"}</definedName>
    <definedName name="defd" localSheetId="18" hidden="1">{"via1",#N/A,TRUE,"general";"via2",#N/A,TRUE,"general";"via3",#N/A,TRUE,"general"}</definedName>
    <definedName name="defd" localSheetId="17" hidden="1">{"via1",#N/A,TRUE,"general";"via2",#N/A,TRUE,"general";"via3",#N/A,TRUE,"general"}</definedName>
    <definedName name="defd" localSheetId="25" hidden="1">{"via1",#N/A,TRUE,"general";"via2",#N/A,TRUE,"general";"via3",#N/A,TRUE,"general"}</definedName>
    <definedName name="defd" localSheetId="49" hidden="1">{"via1",#N/A,TRUE,"general";"via2",#N/A,TRUE,"general";"via3",#N/A,TRUE,"general"}</definedName>
    <definedName name="defd" localSheetId="34"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1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31" hidden="1">{"via1",#N/A,TRUE,"general";"via2",#N/A,TRUE,"general";"via3",#N/A,TRUE,"general"}</definedName>
    <definedName name="defd" localSheetId="30" hidden="1">{"via1",#N/A,TRUE,"general";"via2",#N/A,TRUE,"general";"via3",#N/A,TRUE,"general"}</definedName>
    <definedName name="defd" localSheetId="15" hidden="1">{"via1",#N/A,TRUE,"general";"via2",#N/A,TRUE,"general";"via3",#N/A,TRUE,"general"}</definedName>
    <definedName name="defd" hidden="1">{"via1",#N/A,TRUE,"general";"via2",#N/A,TRUE,"general";"via3",#N/A,TRUE,"general"}</definedName>
    <definedName name="dfa" localSheetId="32" hidden="1">{"TAB1",#N/A,TRUE,"GENERAL";"TAB2",#N/A,TRUE,"GENERAL";"TAB3",#N/A,TRUE,"GENERAL";"TAB4",#N/A,TRUE,"GENERAL";"TAB5",#N/A,TRUE,"GENERAL"}</definedName>
    <definedName name="dfa" localSheetId="3" hidden="1">{"TAB1",#N/A,TRUE,"GENERAL";"TAB2",#N/A,TRUE,"GENERAL";"TAB3",#N/A,TRUE,"GENERAL";"TAB4",#N/A,TRUE,"GENERAL";"TAB5",#N/A,TRUE,"GENERAL"}</definedName>
    <definedName name="dfa" localSheetId="26" hidden="1">{"TAB1",#N/A,TRUE,"GENERAL";"TAB2",#N/A,TRUE,"GENERAL";"TAB3",#N/A,TRUE,"GENERAL";"TAB4",#N/A,TRUE,"GENERAL";"TAB5",#N/A,TRUE,"GENERAL"}</definedName>
    <definedName name="dfa" localSheetId="24" hidden="1">{"TAB1",#N/A,TRUE,"GENERAL";"TAB2",#N/A,TRUE,"GENERAL";"TAB3",#N/A,TRUE,"GENERAL";"TAB4",#N/A,TRUE,"GENERAL";"TAB5",#N/A,TRUE,"GENERAL"}</definedName>
    <definedName name="dfa" localSheetId="10" hidden="1">{"TAB1",#N/A,TRUE,"GENERAL";"TAB2",#N/A,TRUE,"GENERAL";"TAB3",#N/A,TRUE,"GENERAL";"TAB4",#N/A,TRUE,"GENERAL";"TAB5",#N/A,TRUE,"GENERAL"}</definedName>
    <definedName name="dfa" localSheetId="4" hidden="1">{"TAB1",#N/A,TRUE,"GENERAL";"TAB2",#N/A,TRUE,"GENERAL";"TAB3",#N/A,TRUE,"GENERAL";"TAB4",#N/A,TRUE,"GENERAL";"TAB5",#N/A,TRUE,"GENERAL"}</definedName>
    <definedName name="dfa" localSheetId="38" hidden="1">{"TAB1",#N/A,TRUE,"GENERAL";"TAB2",#N/A,TRUE,"GENERAL";"TAB3",#N/A,TRUE,"GENERAL";"TAB4",#N/A,TRUE,"GENERAL";"TAB5",#N/A,TRUE,"GENERAL"}</definedName>
    <definedName name="dfa" localSheetId="37" hidden="1">{"TAB1",#N/A,TRUE,"GENERAL";"TAB2",#N/A,TRUE,"GENERAL";"TAB3",#N/A,TRUE,"GENERAL";"TAB4",#N/A,TRUE,"GENERAL";"TAB5",#N/A,TRUE,"GENERAL"}</definedName>
    <definedName name="dfa" localSheetId="23" hidden="1">{"TAB1",#N/A,TRUE,"GENERAL";"TAB2",#N/A,TRUE,"GENERAL";"TAB3",#N/A,TRUE,"GENERAL";"TAB4",#N/A,TRUE,"GENERAL";"TAB5",#N/A,TRUE,"GENERAL"}</definedName>
    <definedName name="dfa" localSheetId="16" hidden="1">{"TAB1",#N/A,TRUE,"GENERAL";"TAB2",#N/A,TRUE,"GENERAL";"TAB3",#N/A,TRUE,"GENERAL";"TAB4",#N/A,TRUE,"GENERAL";"TAB5",#N/A,TRUE,"GENERAL"}</definedName>
    <definedName name="dfa" localSheetId="27" hidden="1">{"TAB1",#N/A,TRUE,"GENERAL";"TAB2",#N/A,TRUE,"GENERAL";"TAB3",#N/A,TRUE,"GENERAL";"TAB4",#N/A,TRUE,"GENERAL";"TAB5",#N/A,TRUE,"GENERAL"}</definedName>
    <definedName name="dfa" localSheetId="18" hidden="1">{"TAB1",#N/A,TRUE,"GENERAL";"TAB2",#N/A,TRUE,"GENERAL";"TAB3",#N/A,TRUE,"GENERAL";"TAB4",#N/A,TRUE,"GENERAL";"TAB5",#N/A,TRUE,"GENERAL"}</definedName>
    <definedName name="dfa" localSheetId="17" hidden="1">{"TAB1",#N/A,TRUE,"GENERAL";"TAB2",#N/A,TRUE,"GENERAL";"TAB3",#N/A,TRUE,"GENERAL";"TAB4",#N/A,TRUE,"GENERAL";"TAB5",#N/A,TRUE,"GENERAL"}</definedName>
    <definedName name="dfa" localSheetId="25" hidden="1">{"TAB1",#N/A,TRUE,"GENERAL";"TAB2",#N/A,TRUE,"GENERAL";"TAB3",#N/A,TRUE,"GENERAL";"TAB4",#N/A,TRUE,"GENERAL";"TAB5",#N/A,TRUE,"GENERAL"}</definedName>
    <definedName name="dfa" localSheetId="49" hidden="1">{"TAB1",#N/A,TRUE,"GENERAL";"TAB2",#N/A,TRUE,"GENERAL";"TAB3",#N/A,TRUE,"GENERAL";"TAB4",#N/A,TRUE,"GENERAL";"TAB5",#N/A,TRUE,"GENERAL"}</definedName>
    <definedName name="dfa" localSheetId="34"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1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31" hidden="1">{"TAB1",#N/A,TRUE,"GENERAL";"TAB2",#N/A,TRUE,"GENERAL";"TAB3",#N/A,TRUE,"GENERAL";"TAB4",#N/A,TRUE,"GENERAL";"TAB5",#N/A,TRUE,"GENERAL"}</definedName>
    <definedName name="dfa" localSheetId="30" hidden="1">{"TAB1",#N/A,TRUE,"GENERAL";"TAB2",#N/A,TRUE,"GENERAL";"TAB3",#N/A,TRUE,"GENERAL";"TAB4",#N/A,TRUE,"GENERAL";"TAB5",#N/A,TRUE,"GENERAL"}</definedName>
    <definedName name="dfa" localSheetId="15" hidden="1">{"TAB1",#N/A,TRUE,"GENERAL";"TAB2",#N/A,TRUE,"GENERAL";"TAB3",#N/A,TRUE,"GENERAL";"TAB4",#N/A,TRUE,"GENERAL";"TAB5",#N/A,TRUE,"GENERAL"}</definedName>
    <definedName name="dfa" hidden="1">{"TAB1",#N/A,TRUE,"GENERAL";"TAB2",#N/A,TRUE,"GENERAL";"TAB3",#N/A,TRUE,"GENERAL";"TAB4",#N/A,TRUE,"GENERAL";"TAB5",#N/A,TRUE,"GENERAL"}</definedName>
    <definedName name="dfasd" localSheetId="3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26" hidden="1">{"TAB1",#N/A,TRUE,"GENERAL";"TAB2",#N/A,TRUE,"GENERAL";"TAB3",#N/A,TRUE,"GENERAL";"TAB4",#N/A,TRUE,"GENERAL";"TAB5",#N/A,TRUE,"GENERAL"}</definedName>
    <definedName name="dfasd" localSheetId="24"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4" hidden="1">{"TAB1",#N/A,TRUE,"GENERAL";"TAB2",#N/A,TRUE,"GENERAL";"TAB3",#N/A,TRUE,"GENERAL";"TAB4",#N/A,TRUE,"GENERAL";"TAB5",#N/A,TRUE,"GENERAL"}</definedName>
    <definedName name="dfasd" localSheetId="38" hidden="1">{"TAB1",#N/A,TRUE,"GENERAL";"TAB2",#N/A,TRUE,"GENERAL";"TAB3",#N/A,TRUE,"GENERAL";"TAB4",#N/A,TRUE,"GENERAL";"TAB5",#N/A,TRUE,"GENERAL"}</definedName>
    <definedName name="dfasd" localSheetId="37" hidden="1">{"TAB1",#N/A,TRUE,"GENERAL";"TAB2",#N/A,TRUE,"GENERAL";"TAB3",#N/A,TRUE,"GENERAL";"TAB4",#N/A,TRUE,"GENERAL";"TAB5",#N/A,TRUE,"GENERAL"}</definedName>
    <definedName name="dfasd" localSheetId="23"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27" hidden="1">{"TAB1",#N/A,TRUE,"GENERAL";"TAB2",#N/A,TRUE,"GENERAL";"TAB3",#N/A,TRUE,"GENERAL";"TAB4",#N/A,TRUE,"GENERAL";"TAB5",#N/A,TRUE,"GENERAL"}</definedName>
    <definedName name="dfasd" localSheetId="18"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25" hidden="1">{"TAB1",#N/A,TRUE,"GENERAL";"TAB2",#N/A,TRUE,"GENERAL";"TAB3",#N/A,TRUE,"GENERAL";"TAB4",#N/A,TRUE,"GENERAL";"TAB5",#N/A,TRUE,"GENERAL"}</definedName>
    <definedName name="dfasd" localSheetId="49" hidden="1">{"TAB1",#N/A,TRUE,"GENERAL";"TAB2",#N/A,TRUE,"GENERAL";"TAB3",#N/A,TRUE,"GENERAL";"TAB4",#N/A,TRUE,"GENERAL";"TAB5",#N/A,TRUE,"GENERAL"}</definedName>
    <definedName name="dfasd" localSheetId="34"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31" hidden="1">{"TAB1",#N/A,TRUE,"GENERAL";"TAB2",#N/A,TRUE,"GENERAL";"TAB3",#N/A,TRUE,"GENERAL";"TAB4",#N/A,TRUE,"GENERAL";"TAB5",#N/A,TRUE,"GENERAL"}</definedName>
    <definedName name="dfasd" localSheetId="30" hidden="1">{"TAB1",#N/A,TRUE,"GENERAL";"TAB2",#N/A,TRUE,"GENERAL";"TAB3",#N/A,TRUE,"GENERAL";"TAB4",#N/A,TRUE,"GENERAL";"TAB5",#N/A,TRUE,"GENERAL"}</definedName>
    <definedName name="dfasd" localSheetId="15" hidden="1">{"TAB1",#N/A,TRUE,"GENERAL";"TAB2",#N/A,TRUE,"GENERAL";"TAB3",#N/A,TRUE,"GENERAL";"TAB4",#N/A,TRUE,"GENERAL";"TAB5",#N/A,TRUE,"GENERAL"}</definedName>
    <definedName name="dfasd" hidden="1">{"TAB1",#N/A,TRUE,"GENERAL";"TAB2",#N/A,TRUE,"GENERAL";"TAB3",#N/A,TRUE,"GENERAL";"TAB4",#N/A,TRUE,"GENERAL";"TAB5",#N/A,TRUE,"GENERAL"}</definedName>
    <definedName name="DFBNJ" localSheetId="32" hidden="1">{"via1",#N/A,TRUE,"general";"via2",#N/A,TRUE,"general";"via3",#N/A,TRUE,"general"}</definedName>
    <definedName name="DFBNJ" localSheetId="3" hidden="1">{"via1",#N/A,TRUE,"general";"via2",#N/A,TRUE,"general";"via3",#N/A,TRUE,"general"}</definedName>
    <definedName name="DFBNJ" localSheetId="26" hidden="1">{"via1",#N/A,TRUE,"general";"via2",#N/A,TRUE,"general";"via3",#N/A,TRUE,"general"}</definedName>
    <definedName name="DFBNJ" localSheetId="24" hidden="1">{"via1",#N/A,TRUE,"general";"via2",#N/A,TRUE,"general";"via3",#N/A,TRUE,"general"}</definedName>
    <definedName name="DFBNJ" localSheetId="10" hidden="1">{"via1",#N/A,TRUE,"general";"via2",#N/A,TRUE,"general";"via3",#N/A,TRUE,"general"}</definedName>
    <definedName name="DFBNJ" localSheetId="4" hidden="1">{"via1",#N/A,TRUE,"general";"via2",#N/A,TRUE,"general";"via3",#N/A,TRUE,"general"}</definedName>
    <definedName name="DFBNJ" localSheetId="38" hidden="1">{"via1",#N/A,TRUE,"general";"via2",#N/A,TRUE,"general";"via3",#N/A,TRUE,"general"}</definedName>
    <definedName name="DFBNJ" localSheetId="37" hidden="1">{"via1",#N/A,TRUE,"general";"via2",#N/A,TRUE,"general";"via3",#N/A,TRUE,"general"}</definedName>
    <definedName name="DFBNJ" localSheetId="23" hidden="1">{"via1",#N/A,TRUE,"general";"via2",#N/A,TRUE,"general";"via3",#N/A,TRUE,"general"}</definedName>
    <definedName name="DFBNJ" localSheetId="16" hidden="1">{"via1",#N/A,TRUE,"general";"via2",#N/A,TRUE,"general";"via3",#N/A,TRUE,"general"}</definedName>
    <definedName name="DFBNJ" localSheetId="27" hidden="1">{"via1",#N/A,TRUE,"general";"via2",#N/A,TRUE,"general";"via3",#N/A,TRUE,"general"}</definedName>
    <definedName name="DFBNJ" localSheetId="18" hidden="1">{"via1",#N/A,TRUE,"general";"via2",#N/A,TRUE,"general";"via3",#N/A,TRUE,"general"}</definedName>
    <definedName name="DFBNJ" localSheetId="17" hidden="1">{"via1",#N/A,TRUE,"general";"via2",#N/A,TRUE,"general";"via3",#N/A,TRUE,"general"}</definedName>
    <definedName name="DFBNJ" localSheetId="25" hidden="1">{"via1",#N/A,TRUE,"general";"via2",#N/A,TRUE,"general";"via3",#N/A,TRUE,"general"}</definedName>
    <definedName name="DFBNJ" localSheetId="49" hidden="1">{"via1",#N/A,TRUE,"general";"via2",#N/A,TRUE,"general";"via3",#N/A,TRUE,"general"}</definedName>
    <definedName name="DFBNJ" localSheetId="34"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1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31" hidden="1">{"via1",#N/A,TRUE,"general";"via2",#N/A,TRUE,"general";"via3",#N/A,TRUE,"general"}</definedName>
    <definedName name="DFBNJ" localSheetId="30" hidden="1">{"via1",#N/A,TRUE,"general";"via2",#N/A,TRUE,"general";"via3",#N/A,TRUE,"general"}</definedName>
    <definedName name="DFBNJ" localSheetId="15" hidden="1">{"via1",#N/A,TRUE,"general";"via2",#N/A,TRUE,"general";"via3",#N/A,TRUE,"general"}</definedName>
    <definedName name="DFBNJ" hidden="1">{"via1",#N/A,TRUE,"general";"via2",#N/A,TRUE,"general";"via3",#N/A,TRUE,"general"}</definedName>
    <definedName name="dfds" localSheetId="32" hidden="1">{"TAB1",#N/A,TRUE,"GENERAL";"TAB2",#N/A,TRUE,"GENERAL";"TAB3",#N/A,TRUE,"GENERAL";"TAB4",#N/A,TRUE,"GENERAL";"TAB5",#N/A,TRUE,"GENERAL"}</definedName>
    <definedName name="dfds" localSheetId="3" hidden="1">{"TAB1",#N/A,TRUE,"GENERAL";"TAB2",#N/A,TRUE,"GENERAL";"TAB3",#N/A,TRUE,"GENERAL";"TAB4",#N/A,TRUE,"GENERAL";"TAB5",#N/A,TRUE,"GENERAL"}</definedName>
    <definedName name="dfds" localSheetId="26" hidden="1">{"TAB1",#N/A,TRUE,"GENERAL";"TAB2",#N/A,TRUE,"GENERAL";"TAB3",#N/A,TRUE,"GENERAL";"TAB4",#N/A,TRUE,"GENERAL";"TAB5",#N/A,TRUE,"GENERAL"}</definedName>
    <definedName name="dfds" localSheetId="24" hidden="1">{"TAB1",#N/A,TRUE,"GENERAL";"TAB2",#N/A,TRUE,"GENERAL";"TAB3",#N/A,TRUE,"GENERAL";"TAB4",#N/A,TRUE,"GENERAL";"TAB5",#N/A,TRUE,"GENERAL"}</definedName>
    <definedName name="dfds" localSheetId="10" hidden="1">{"TAB1",#N/A,TRUE,"GENERAL";"TAB2",#N/A,TRUE,"GENERAL";"TAB3",#N/A,TRUE,"GENERAL";"TAB4",#N/A,TRUE,"GENERAL";"TAB5",#N/A,TRUE,"GENERAL"}</definedName>
    <definedName name="dfds" localSheetId="4" hidden="1">{"TAB1",#N/A,TRUE,"GENERAL";"TAB2",#N/A,TRUE,"GENERAL";"TAB3",#N/A,TRUE,"GENERAL";"TAB4",#N/A,TRUE,"GENERAL";"TAB5",#N/A,TRUE,"GENERAL"}</definedName>
    <definedName name="dfds" localSheetId="38" hidden="1">{"TAB1",#N/A,TRUE,"GENERAL";"TAB2",#N/A,TRUE,"GENERAL";"TAB3",#N/A,TRUE,"GENERAL";"TAB4",#N/A,TRUE,"GENERAL";"TAB5",#N/A,TRUE,"GENERAL"}</definedName>
    <definedName name="dfds" localSheetId="37" hidden="1">{"TAB1",#N/A,TRUE,"GENERAL";"TAB2",#N/A,TRUE,"GENERAL";"TAB3",#N/A,TRUE,"GENERAL";"TAB4",#N/A,TRUE,"GENERAL";"TAB5",#N/A,TRUE,"GENERAL"}</definedName>
    <definedName name="dfds" localSheetId="23" hidden="1">{"TAB1",#N/A,TRUE,"GENERAL";"TAB2",#N/A,TRUE,"GENERAL";"TAB3",#N/A,TRUE,"GENERAL";"TAB4",#N/A,TRUE,"GENERAL";"TAB5",#N/A,TRUE,"GENERAL"}</definedName>
    <definedName name="dfds" localSheetId="16" hidden="1">{"TAB1",#N/A,TRUE,"GENERAL";"TAB2",#N/A,TRUE,"GENERAL";"TAB3",#N/A,TRUE,"GENERAL";"TAB4",#N/A,TRUE,"GENERAL";"TAB5",#N/A,TRUE,"GENERAL"}</definedName>
    <definedName name="dfds" localSheetId="27" hidden="1">{"TAB1",#N/A,TRUE,"GENERAL";"TAB2",#N/A,TRUE,"GENERAL";"TAB3",#N/A,TRUE,"GENERAL";"TAB4",#N/A,TRUE,"GENERAL";"TAB5",#N/A,TRUE,"GENERAL"}</definedName>
    <definedName name="dfds" localSheetId="18" hidden="1">{"TAB1",#N/A,TRUE,"GENERAL";"TAB2",#N/A,TRUE,"GENERAL";"TAB3",#N/A,TRUE,"GENERAL";"TAB4",#N/A,TRUE,"GENERAL";"TAB5",#N/A,TRUE,"GENERAL"}</definedName>
    <definedName name="dfds" localSheetId="17" hidden="1">{"TAB1",#N/A,TRUE,"GENERAL";"TAB2",#N/A,TRUE,"GENERAL";"TAB3",#N/A,TRUE,"GENERAL";"TAB4",#N/A,TRUE,"GENERAL";"TAB5",#N/A,TRUE,"GENERAL"}</definedName>
    <definedName name="dfds" localSheetId="25" hidden="1">{"TAB1",#N/A,TRUE,"GENERAL";"TAB2",#N/A,TRUE,"GENERAL";"TAB3",#N/A,TRUE,"GENERAL";"TAB4",#N/A,TRUE,"GENERAL";"TAB5",#N/A,TRUE,"GENERAL"}</definedName>
    <definedName name="dfds" localSheetId="49" hidden="1">{"TAB1",#N/A,TRUE,"GENERAL";"TAB2",#N/A,TRUE,"GENERAL";"TAB3",#N/A,TRUE,"GENERAL";"TAB4",#N/A,TRUE,"GENERAL";"TAB5",#N/A,TRUE,"GENERAL"}</definedName>
    <definedName name="dfds" localSheetId="34"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1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31" hidden="1">{"TAB1",#N/A,TRUE,"GENERAL";"TAB2",#N/A,TRUE,"GENERAL";"TAB3",#N/A,TRUE,"GENERAL";"TAB4",#N/A,TRUE,"GENERAL";"TAB5",#N/A,TRUE,"GENERAL"}</definedName>
    <definedName name="dfds" localSheetId="30" hidden="1">{"TAB1",#N/A,TRUE,"GENERAL";"TAB2",#N/A,TRUE,"GENERAL";"TAB3",#N/A,TRUE,"GENERAL";"TAB4",#N/A,TRUE,"GENERAL";"TAB5",#N/A,TRUE,"GENERAL"}</definedName>
    <definedName name="dfds" localSheetId="15" hidden="1">{"TAB1",#N/A,TRUE,"GENERAL";"TAB2",#N/A,TRUE,"GENERAL";"TAB3",#N/A,TRUE,"GENERAL";"TAB4",#N/A,TRUE,"GENERAL";"TAB5",#N/A,TRUE,"GENERAL"}</definedName>
    <definedName name="dfds" hidden="1">{"TAB1",#N/A,TRUE,"GENERAL";"TAB2",#N/A,TRUE,"GENERAL";"TAB3",#N/A,TRUE,"GENERAL";"TAB4",#N/A,TRUE,"GENERAL";"TAB5",#N/A,TRUE,"GENERAL"}</definedName>
    <definedName name="dfdsfi" localSheetId="32" hidden="1">{"via1",#N/A,TRUE,"general";"via2",#N/A,TRUE,"general";"via3",#N/A,TRUE,"general"}</definedName>
    <definedName name="dfdsfi" localSheetId="3" hidden="1">{"via1",#N/A,TRUE,"general";"via2",#N/A,TRUE,"general";"via3",#N/A,TRUE,"general"}</definedName>
    <definedName name="dfdsfi" localSheetId="26" hidden="1">{"via1",#N/A,TRUE,"general";"via2",#N/A,TRUE,"general";"via3",#N/A,TRUE,"general"}</definedName>
    <definedName name="dfdsfi" localSheetId="24" hidden="1">{"via1",#N/A,TRUE,"general";"via2",#N/A,TRUE,"general";"via3",#N/A,TRUE,"general"}</definedName>
    <definedName name="dfdsfi" localSheetId="10" hidden="1">{"via1",#N/A,TRUE,"general";"via2",#N/A,TRUE,"general";"via3",#N/A,TRUE,"general"}</definedName>
    <definedName name="dfdsfi" localSheetId="4" hidden="1">{"via1",#N/A,TRUE,"general";"via2",#N/A,TRUE,"general";"via3",#N/A,TRUE,"general"}</definedName>
    <definedName name="dfdsfi" localSheetId="38" hidden="1">{"via1",#N/A,TRUE,"general";"via2",#N/A,TRUE,"general";"via3",#N/A,TRUE,"general"}</definedName>
    <definedName name="dfdsfi" localSheetId="37" hidden="1">{"via1",#N/A,TRUE,"general";"via2",#N/A,TRUE,"general";"via3",#N/A,TRUE,"general"}</definedName>
    <definedName name="dfdsfi" localSheetId="23" hidden="1">{"via1",#N/A,TRUE,"general";"via2",#N/A,TRUE,"general";"via3",#N/A,TRUE,"general"}</definedName>
    <definedName name="dfdsfi" localSheetId="16" hidden="1">{"via1",#N/A,TRUE,"general";"via2",#N/A,TRUE,"general";"via3",#N/A,TRUE,"general"}</definedName>
    <definedName name="dfdsfi" localSheetId="27" hidden="1">{"via1",#N/A,TRUE,"general";"via2",#N/A,TRUE,"general";"via3",#N/A,TRUE,"general"}</definedName>
    <definedName name="dfdsfi" localSheetId="18" hidden="1">{"via1",#N/A,TRUE,"general";"via2",#N/A,TRUE,"general";"via3",#N/A,TRUE,"general"}</definedName>
    <definedName name="dfdsfi" localSheetId="17" hidden="1">{"via1",#N/A,TRUE,"general";"via2",#N/A,TRUE,"general";"via3",#N/A,TRUE,"general"}</definedName>
    <definedName name="dfdsfi" localSheetId="25" hidden="1">{"via1",#N/A,TRUE,"general";"via2",#N/A,TRUE,"general";"via3",#N/A,TRUE,"general"}</definedName>
    <definedName name="dfdsfi" localSheetId="49" hidden="1">{"via1",#N/A,TRUE,"general";"via2",#N/A,TRUE,"general";"via3",#N/A,TRUE,"general"}</definedName>
    <definedName name="dfdsfi" localSheetId="34"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1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31" hidden="1">{"via1",#N/A,TRUE,"general";"via2",#N/A,TRUE,"general";"via3",#N/A,TRUE,"general"}</definedName>
    <definedName name="dfdsfi" localSheetId="30" hidden="1">{"via1",#N/A,TRUE,"general";"via2",#N/A,TRUE,"general";"via3",#N/A,TRUE,"general"}</definedName>
    <definedName name="dfdsfi" localSheetId="15" hidden="1">{"via1",#N/A,TRUE,"general";"via2",#N/A,TRUE,"general";"via3",#N/A,TRUE,"general"}</definedName>
    <definedName name="dfdsfi" hidden="1">{"via1",#N/A,TRUE,"general";"via2",#N/A,TRUE,"general";"via3",#N/A,TRUE,"general"}</definedName>
    <definedName name="dffffe" localSheetId="3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26" hidden="1">{"TAB1",#N/A,TRUE,"GENERAL";"TAB2",#N/A,TRUE,"GENERAL";"TAB3",#N/A,TRUE,"GENERAL";"TAB4",#N/A,TRUE,"GENERAL";"TAB5",#N/A,TRUE,"GENERAL"}</definedName>
    <definedName name="dffffe" localSheetId="24"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38" hidden="1">{"TAB1",#N/A,TRUE,"GENERAL";"TAB2",#N/A,TRUE,"GENERAL";"TAB3",#N/A,TRUE,"GENERAL";"TAB4",#N/A,TRUE,"GENERAL";"TAB5",#N/A,TRUE,"GENERAL"}</definedName>
    <definedName name="dffffe" localSheetId="37" hidden="1">{"TAB1",#N/A,TRUE,"GENERAL";"TAB2",#N/A,TRUE,"GENERAL";"TAB3",#N/A,TRUE,"GENERAL";"TAB4",#N/A,TRUE,"GENERAL";"TAB5",#N/A,TRUE,"GENERAL"}</definedName>
    <definedName name="dffffe" localSheetId="23"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27" hidden="1">{"TAB1",#N/A,TRUE,"GENERAL";"TAB2",#N/A,TRUE,"GENERAL";"TAB3",#N/A,TRUE,"GENERAL";"TAB4",#N/A,TRUE,"GENERAL";"TAB5",#N/A,TRUE,"GENERAL"}</definedName>
    <definedName name="dffffe" localSheetId="18"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25" hidden="1">{"TAB1",#N/A,TRUE,"GENERAL";"TAB2",#N/A,TRUE,"GENERAL";"TAB3",#N/A,TRUE,"GENERAL";"TAB4",#N/A,TRUE,"GENERAL";"TAB5",#N/A,TRUE,"GENERAL"}</definedName>
    <definedName name="dffffe" localSheetId="49" hidden="1">{"TAB1",#N/A,TRUE,"GENERAL";"TAB2",#N/A,TRUE,"GENERAL";"TAB3",#N/A,TRUE,"GENERAL";"TAB4",#N/A,TRUE,"GENERAL";"TAB5",#N/A,TRUE,"GENERAL"}</definedName>
    <definedName name="dffffe" localSheetId="34"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31" hidden="1">{"TAB1",#N/A,TRUE,"GENERAL";"TAB2",#N/A,TRUE,"GENERAL";"TAB3",#N/A,TRUE,"GENERAL";"TAB4",#N/A,TRUE,"GENERAL";"TAB5",#N/A,TRUE,"GENERAL"}</definedName>
    <definedName name="dffffe" localSheetId="30" hidden="1">{"TAB1",#N/A,TRUE,"GENERAL";"TAB2",#N/A,TRUE,"GENERAL";"TAB3",#N/A,TRUE,"GENERAL";"TAB4",#N/A,TRUE,"GENERAL";"TAB5",#N/A,TRUE,"GENERAL"}</definedName>
    <definedName name="dffffe" localSheetId="15" hidden="1">{"TAB1",#N/A,TRUE,"GENERAL";"TAB2",#N/A,TRUE,"GENERAL";"TAB3",#N/A,TRUE,"GENERAL";"TAB4",#N/A,TRUE,"GENERAL";"TAB5",#N/A,TRUE,"GENERAL"}</definedName>
    <definedName name="dffffe" hidden="1">{"TAB1",#N/A,TRUE,"GENERAL";"TAB2",#N/A,TRUE,"GENERAL";"TAB3",#N/A,TRUE,"GENERAL";"TAB4",#N/A,TRUE,"GENERAL";"TAB5",#N/A,TRUE,"GENERAL"}</definedName>
    <definedName name="DFG" localSheetId="32" hidden="1">{"via1",#N/A,TRUE,"general";"via2",#N/A,TRUE,"general";"via3",#N/A,TRUE,"general"}</definedName>
    <definedName name="DFG" localSheetId="3" hidden="1">{"via1",#N/A,TRUE,"general";"via2",#N/A,TRUE,"general";"via3",#N/A,TRUE,"general"}</definedName>
    <definedName name="DFG" localSheetId="26" hidden="1">{"via1",#N/A,TRUE,"general";"via2",#N/A,TRUE,"general";"via3",#N/A,TRUE,"general"}</definedName>
    <definedName name="DFG" localSheetId="24" hidden="1">{"via1",#N/A,TRUE,"general";"via2",#N/A,TRUE,"general";"via3",#N/A,TRUE,"general"}</definedName>
    <definedName name="DFG" localSheetId="10" hidden="1">{"via1",#N/A,TRUE,"general";"via2",#N/A,TRUE,"general";"via3",#N/A,TRUE,"general"}</definedName>
    <definedName name="DFG" localSheetId="4" hidden="1">{"via1",#N/A,TRUE,"general";"via2",#N/A,TRUE,"general";"via3",#N/A,TRUE,"general"}</definedName>
    <definedName name="DFG" localSheetId="38" hidden="1">{"via1",#N/A,TRUE,"general";"via2",#N/A,TRUE,"general";"via3",#N/A,TRUE,"general"}</definedName>
    <definedName name="DFG" localSheetId="37" hidden="1">{"via1",#N/A,TRUE,"general";"via2",#N/A,TRUE,"general";"via3",#N/A,TRUE,"general"}</definedName>
    <definedName name="DFG" localSheetId="23" hidden="1">{"via1",#N/A,TRUE,"general";"via2",#N/A,TRUE,"general";"via3",#N/A,TRUE,"general"}</definedName>
    <definedName name="DFG" localSheetId="16" hidden="1">{"via1",#N/A,TRUE,"general";"via2",#N/A,TRUE,"general";"via3",#N/A,TRUE,"general"}</definedName>
    <definedName name="DFG" localSheetId="27" hidden="1">{"via1",#N/A,TRUE,"general";"via2",#N/A,TRUE,"general";"via3",#N/A,TRUE,"general"}</definedName>
    <definedName name="DFG" localSheetId="18" hidden="1">{"via1",#N/A,TRUE,"general";"via2",#N/A,TRUE,"general";"via3",#N/A,TRUE,"general"}</definedName>
    <definedName name="DFG" localSheetId="17" hidden="1">{"via1",#N/A,TRUE,"general";"via2",#N/A,TRUE,"general";"via3",#N/A,TRUE,"general"}</definedName>
    <definedName name="DFG" localSheetId="25" hidden="1">{"via1",#N/A,TRUE,"general";"via2",#N/A,TRUE,"general";"via3",#N/A,TRUE,"general"}</definedName>
    <definedName name="DFG" localSheetId="49" hidden="1">{"via1",#N/A,TRUE,"general";"via2",#N/A,TRUE,"general";"via3",#N/A,TRUE,"general"}</definedName>
    <definedName name="DFG" localSheetId="34"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1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31" hidden="1">{"via1",#N/A,TRUE,"general";"via2",#N/A,TRUE,"general";"via3",#N/A,TRUE,"general"}</definedName>
    <definedName name="DFG" localSheetId="30" hidden="1">{"via1",#N/A,TRUE,"general";"via2",#N/A,TRUE,"general";"via3",#N/A,TRUE,"general"}</definedName>
    <definedName name="DFG" localSheetId="15" hidden="1">{"via1",#N/A,TRUE,"general";"via2",#N/A,TRUE,"general";"via3",#N/A,TRUE,"general"}</definedName>
    <definedName name="DFG" hidden="1">{"via1",#N/A,TRUE,"general";"via2",#N/A,TRUE,"general";"via3",#N/A,TRUE,"general"}</definedName>
    <definedName name="DFGBHJ" localSheetId="32" hidden="1">{"via1",#N/A,TRUE,"general";"via2",#N/A,TRUE,"general";"via3",#N/A,TRUE,"general"}</definedName>
    <definedName name="DFGBHJ" localSheetId="3" hidden="1">{"via1",#N/A,TRUE,"general";"via2",#N/A,TRUE,"general";"via3",#N/A,TRUE,"general"}</definedName>
    <definedName name="DFGBHJ" localSheetId="26" hidden="1">{"via1",#N/A,TRUE,"general";"via2",#N/A,TRUE,"general";"via3",#N/A,TRUE,"general"}</definedName>
    <definedName name="DFGBHJ" localSheetId="24" hidden="1">{"via1",#N/A,TRUE,"general";"via2",#N/A,TRUE,"general";"via3",#N/A,TRUE,"general"}</definedName>
    <definedName name="DFGBHJ" localSheetId="10" hidden="1">{"via1",#N/A,TRUE,"general";"via2",#N/A,TRUE,"general";"via3",#N/A,TRUE,"general"}</definedName>
    <definedName name="DFGBHJ" localSheetId="4" hidden="1">{"via1",#N/A,TRUE,"general";"via2",#N/A,TRUE,"general";"via3",#N/A,TRUE,"general"}</definedName>
    <definedName name="DFGBHJ" localSheetId="38" hidden="1">{"via1",#N/A,TRUE,"general";"via2",#N/A,TRUE,"general";"via3",#N/A,TRUE,"general"}</definedName>
    <definedName name="DFGBHJ" localSheetId="37" hidden="1">{"via1",#N/A,TRUE,"general";"via2",#N/A,TRUE,"general";"via3",#N/A,TRUE,"general"}</definedName>
    <definedName name="DFGBHJ" localSheetId="23" hidden="1">{"via1",#N/A,TRUE,"general";"via2",#N/A,TRUE,"general";"via3",#N/A,TRUE,"general"}</definedName>
    <definedName name="DFGBHJ" localSheetId="16" hidden="1">{"via1",#N/A,TRUE,"general";"via2",#N/A,TRUE,"general";"via3",#N/A,TRUE,"general"}</definedName>
    <definedName name="DFGBHJ" localSheetId="27" hidden="1">{"via1",#N/A,TRUE,"general";"via2",#N/A,TRUE,"general";"via3",#N/A,TRUE,"general"}</definedName>
    <definedName name="DFGBHJ" localSheetId="18" hidden="1">{"via1",#N/A,TRUE,"general";"via2",#N/A,TRUE,"general";"via3",#N/A,TRUE,"general"}</definedName>
    <definedName name="DFGBHJ" localSheetId="17" hidden="1">{"via1",#N/A,TRUE,"general";"via2",#N/A,TRUE,"general";"via3",#N/A,TRUE,"general"}</definedName>
    <definedName name="DFGBHJ" localSheetId="25" hidden="1">{"via1",#N/A,TRUE,"general";"via2",#N/A,TRUE,"general";"via3",#N/A,TRUE,"general"}</definedName>
    <definedName name="DFGBHJ" localSheetId="49" hidden="1">{"via1",#N/A,TRUE,"general";"via2",#N/A,TRUE,"general";"via3",#N/A,TRUE,"general"}</definedName>
    <definedName name="DFGBHJ" localSheetId="34"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1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31" hidden="1">{"via1",#N/A,TRUE,"general";"via2",#N/A,TRUE,"general";"via3",#N/A,TRUE,"general"}</definedName>
    <definedName name="DFGBHJ" localSheetId="30" hidden="1">{"via1",#N/A,TRUE,"general";"via2",#N/A,TRUE,"general";"via3",#N/A,TRUE,"general"}</definedName>
    <definedName name="DFGBHJ" localSheetId="15" hidden="1">{"via1",#N/A,TRUE,"general";"via2",#N/A,TRUE,"general";"via3",#N/A,TRUE,"general"}</definedName>
    <definedName name="DFGBHJ" hidden="1">{"via1",#N/A,TRUE,"general";"via2",#N/A,TRUE,"general";"via3",#N/A,TRUE,"general"}</definedName>
    <definedName name="DFGDFG" localSheetId="32" hidden="1">{"via1",#N/A,TRUE,"general";"via2",#N/A,TRUE,"general";"via3",#N/A,TRUE,"general"}</definedName>
    <definedName name="DFGDFG" localSheetId="3" hidden="1">{"via1",#N/A,TRUE,"general";"via2",#N/A,TRUE,"general";"via3",#N/A,TRUE,"general"}</definedName>
    <definedName name="DFGDFG" localSheetId="26" hidden="1">{"via1",#N/A,TRUE,"general";"via2",#N/A,TRUE,"general";"via3",#N/A,TRUE,"general"}</definedName>
    <definedName name="DFGDFG" localSheetId="24" hidden="1">{"via1",#N/A,TRUE,"general";"via2",#N/A,TRUE,"general";"via3",#N/A,TRUE,"general"}</definedName>
    <definedName name="DFGDFG" localSheetId="10" hidden="1">{"via1",#N/A,TRUE,"general";"via2",#N/A,TRUE,"general";"via3",#N/A,TRUE,"general"}</definedName>
    <definedName name="DFGDFG" localSheetId="4" hidden="1">{"via1",#N/A,TRUE,"general";"via2",#N/A,TRUE,"general";"via3",#N/A,TRUE,"general"}</definedName>
    <definedName name="DFGDFG" localSheetId="38" hidden="1">{"via1",#N/A,TRUE,"general";"via2",#N/A,TRUE,"general";"via3",#N/A,TRUE,"general"}</definedName>
    <definedName name="DFGDFG" localSheetId="37" hidden="1">{"via1",#N/A,TRUE,"general";"via2",#N/A,TRUE,"general";"via3",#N/A,TRUE,"general"}</definedName>
    <definedName name="DFGDFG" localSheetId="23" hidden="1">{"via1",#N/A,TRUE,"general";"via2",#N/A,TRUE,"general";"via3",#N/A,TRUE,"general"}</definedName>
    <definedName name="DFGDFG" localSheetId="16" hidden="1">{"via1",#N/A,TRUE,"general";"via2",#N/A,TRUE,"general";"via3",#N/A,TRUE,"general"}</definedName>
    <definedName name="DFGDFG" localSheetId="27" hidden="1">{"via1",#N/A,TRUE,"general";"via2",#N/A,TRUE,"general";"via3",#N/A,TRUE,"general"}</definedName>
    <definedName name="DFGDFG" localSheetId="18" hidden="1">{"via1",#N/A,TRUE,"general";"via2",#N/A,TRUE,"general";"via3",#N/A,TRUE,"general"}</definedName>
    <definedName name="DFGDFG" localSheetId="17" hidden="1">{"via1",#N/A,TRUE,"general";"via2",#N/A,TRUE,"general";"via3",#N/A,TRUE,"general"}</definedName>
    <definedName name="DFGDFG" localSheetId="25" hidden="1">{"via1",#N/A,TRUE,"general";"via2",#N/A,TRUE,"general";"via3",#N/A,TRUE,"general"}</definedName>
    <definedName name="DFGDFG" localSheetId="49" hidden="1">{"via1",#N/A,TRUE,"general";"via2",#N/A,TRUE,"general";"via3",#N/A,TRUE,"general"}</definedName>
    <definedName name="DFGDFG" localSheetId="34"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1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31" hidden="1">{"via1",#N/A,TRUE,"general";"via2",#N/A,TRUE,"general";"via3",#N/A,TRUE,"general"}</definedName>
    <definedName name="DFGDFG" localSheetId="30" hidden="1">{"via1",#N/A,TRUE,"general";"via2",#N/A,TRUE,"general";"via3",#N/A,TRUE,"general"}</definedName>
    <definedName name="DFGDFG" localSheetId="15" hidden="1">{"via1",#N/A,TRUE,"general";"via2",#N/A,TRUE,"general";"via3",#N/A,TRUE,"general"}</definedName>
    <definedName name="DFGDFG" hidden="1">{"via1",#N/A,TRUE,"general";"via2",#N/A,TRUE,"general";"via3",#N/A,TRUE,"general"}</definedName>
    <definedName name="DFGDYYB" localSheetId="3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26" hidden="1">{"TAB1",#N/A,TRUE,"GENERAL";"TAB2",#N/A,TRUE,"GENERAL";"TAB3",#N/A,TRUE,"GENERAL";"TAB4",#N/A,TRUE,"GENERAL";"TAB5",#N/A,TRUE,"GENERAL"}</definedName>
    <definedName name="DFGDYYB" localSheetId="24"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38" hidden="1">{"TAB1",#N/A,TRUE,"GENERAL";"TAB2",#N/A,TRUE,"GENERAL";"TAB3",#N/A,TRUE,"GENERAL";"TAB4",#N/A,TRUE,"GENERAL";"TAB5",#N/A,TRUE,"GENERAL"}</definedName>
    <definedName name="DFGDYYB" localSheetId="37" hidden="1">{"TAB1",#N/A,TRUE,"GENERAL";"TAB2",#N/A,TRUE,"GENERAL";"TAB3",#N/A,TRUE,"GENERAL";"TAB4",#N/A,TRUE,"GENERAL";"TAB5",#N/A,TRUE,"GENERAL"}</definedName>
    <definedName name="DFGDYYB" localSheetId="23"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27" hidden="1">{"TAB1",#N/A,TRUE,"GENERAL";"TAB2",#N/A,TRUE,"GENERAL";"TAB3",#N/A,TRUE,"GENERAL";"TAB4",#N/A,TRUE,"GENERAL";"TAB5",#N/A,TRUE,"GENERAL"}</definedName>
    <definedName name="DFGDYYB" localSheetId="18"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25" hidden="1">{"TAB1",#N/A,TRUE,"GENERAL";"TAB2",#N/A,TRUE,"GENERAL";"TAB3",#N/A,TRUE,"GENERAL";"TAB4",#N/A,TRUE,"GENERAL";"TAB5",#N/A,TRUE,"GENERAL"}</definedName>
    <definedName name="DFGDYYB" localSheetId="49" hidden="1">{"TAB1",#N/A,TRUE,"GENERAL";"TAB2",#N/A,TRUE,"GENERAL";"TAB3",#N/A,TRUE,"GENERAL";"TAB4",#N/A,TRUE,"GENERAL";"TAB5",#N/A,TRUE,"GENERAL"}</definedName>
    <definedName name="DFGDYYB" localSheetId="34"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31" hidden="1">{"TAB1",#N/A,TRUE,"GENERAL";"TAB2",#N/A,TRUE,"GENERAL";"TAB3",#N/A,TRUE,"GENERAL";"TAB4",#N/A,TRUE,"GENERAL";"TAB5",#N/A,TRUE,"GENERAL"}</definedName>
    <definedName name="DFGDYYB" localSheetId="30" hidden="1">{"TAB1",#N/A,TRUE,"GENERAL";"TAB2",#N/A,TRUE,"GENERAL";"TAB3",#N/A,TRUE,"GENERAL";"TAB4",#N/A,TRUE,"GENERAL";"TAB5",#N/A,TRUE,"GENERAL"}</definedName>
    <definedName name="DFGDYYB" localSheetId="15" hidden="1">{"TAB1",#N/A,TRUE,"GENERAL";"TAB2",#N/A,TRUE,"GENERAL";"TAB3",#N/A,TRUE,"GENERAL";"TAB4",#N/A,TRUE,"GENERAL";"TAB5",#N/A,TRUE,"GENERAL"}</definedName>
    <definedName name="DFGDYYB" hidden="1">{"TAB1",#N/A,TRUE,"GENERAL";"TAB2",#N/A,TRUE,"GENERAL";"TAB3",#N/A,TRUE,"GENERAL";"TAB4",#N/A,TRUE,"GENERAL";"TAB5",#N/A,TRUE,"GENERAL"}</definedName>
    <definedName name="dfgf" localSheetId="32" hidden="1">{"via1",#N/A,TRUE,"general";"via2",#N/A,TRUE,"general";"via3",#N/A,TRUE,"general"}</definedName>
    <definedName name="dfgf" localSheetId="3" hidden="1">{"via1",#N/A,TRUE,"general";"via2",#N/A,TRUE,"general";"via3",#N/A,TRUE,"general"}</definedName>
    <definedName name="dfgf" localSheetId="26" hidden="1">{"via1",#N/A,TRUE,"general";"via2",#N/A,TRUE,"general";"via3",#N/A,TRUE,"general"}</definedName>
    <definedName name="dfgf" localSheetId="24" hidden="1">{"via1",#N/A,TRUE,"general";"via2",#N/A,TRUE,"general";"via3",#N/A,TRUE,"general"}</definedName>
    <definedName name="dfgf" localSheetId="10" hidden="1">{"via1",#N/A,TRUE,"general";"via2",#N/A,TRUE,"general";"via3",#N/A,TRUE,"general"}</definedName>
    <definedName name="dfgf" localSheetId="4" hidden="1">{"via1",#N/A,TRUE,"general";"via2",#N/A,TRUE,"general";"via3",#N/A,TRUE,"general"}</definedName>
    <definedName name="dfgf" localSheetId="38" hidden="1">{"via1",#N/A,TRUE,"general";"via2",#N/A,TRUE,"general";"via3",#N/A,TRUE,"general"}</definedName>
    <definedName name="dfgf" localSheetId="37" hidden="1">{"via1",#N/A,TRUE,"general";"via2",#N/A,TRUE,"general";"via3",#N/A,TRUE,"general"}</definedName>
    <definedName name="dfgf" localSheetId="23" hidden="1">{"via1",#N/A,TRUE,"general";"via2",#N/A,TRUE,"general";"via3",#N/A,TRUE,"general"}</definedName>
    <definedName name="dfgf" localSheetId="16" hidden="1">{"via1",#N/A,TRUE,"general";"via2",#N/A,TRUE,"general";"via3",#N/A,TRUE,"general"}</definedName>
    <definedName name="dfgf" localSheetId="27" hidden="1">{"via1",#N/A,TRUE,"general";"via2",#N/A,TRUE,"general";"via3",#N/A,TRUE,"general"}</definedName>
    <definedName name="dfgf" localSheetId="18" hidden="1">{"via1",#N/A,TRUE,"general";"via2",#N/A,TRUE,"general";"via3",#N/A,TRUE,"general"}</definedName>
    <definedName name="dfgf" localSheetId="17" hidden="1">{"via1",#N/A,TRUE,"general";"via2",#N/A,TRUE,"general";"via3",#N/A,TRUE,"general"}</definedName>
    <definedName name="dfgf" localSheetId="25" hidden="1">{"via1",#N/A,TRUE,"general";"via2",#N/A,TRUE,"general";"via3",#N/A,TRUE,"general"}</definedName>
    <definedName name="dfgf" localSheetId="49" hidden="1">{"via1",#N/A,TRUE,"general";"via2",#N/A,TRUE,"general";"via3",#N/A,TRUE,"general"}</definedName>
    <definedName name="dfgf" localSheetId="34"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1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31" hidden="1">{"via1",#N/A,TRUE,"general";"via2",#N/A,TRUE,"general";"via3",#N/A,TRUE,"general"}</definedName>
    <definedName name="dfgf" localSheetId="30" hidden="1">{"via1",#N/A,TRUE,"general";"via2",#N/A,TRUE,"general";"via3",#N/A,TRUE,"general"}</definedName>
    <definedName name="dfgf" localSheetId="15" hidden="1">{"via1",#N/A,TRUE,"general";"via2",#N/A,TRUE,"general";"via3",#N/A,TRUE,"general"}</definedName>
    <definedName name="dfgf" hidden="1">{"via1",#N/A,TRUE,"general";"via2",#N/A,TRUE,"general";"via3",#N/A,TRUE,"general"}</definedName>
    <definedName name="DFGFBOP" localSheetId="3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26" hidden="1">{"TAB1",#N/A,TRUE,"GENERAL";"TAB2",#N/A,TRUE,"GENERAL";"TAB3",#N/A,TRUE,"GENERAL";"TAB4",#N/A,TRUE,"GENERAL";"TAB5",#N/A,TRUE,"GENERAL"}</definedName>
    <definedName name="DFGFBOP" localSheetId="24"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38" hidden="1">{"TAB1",#N/A,TRUE,"GENERAL";"TAB2",#N/A,TRUE,"GENERAL";"TAB3",#N/A,TRUE,"GENERAL";"TAB4",#N/A,TRUE,"GENERAL";"TAB5",#N/A,TRUE,"GENERAL"}</definedName>
    <definedName name="DFGFBOP" localSheetId="37" hidden="1">{"TAB1",#N/A,TRUE,"GENERAL";"TAB2",#N/A,TRUE,"GENERAL";"TAB3",#N/A,TRUE,"GENERAL";"TAB4",#N/A,TRUE,"GENERAL";"TAB5",#N/A,TRUE,"GENERAL"}</definedName>
    <definedName name="DFGFBOP" localSheetId="23"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27" hidden="1">{"TAB1",#N/A,TRUE,"GENERAL";"TAB2",#N/A,TRUE,"GENERAL";"TAB3",#N/A,TRUE,"GENERAL";"TAB4",#N/A,TRUE,"GENERAL";"TAB5",#N/A,TRUE,"GENERAL"}</definedName>
    <definedName name="DFGFBOP" localSheetId="18"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25" hidden="1">{"TAB1",#N/A,TRUE,"GENERAL";"TAB2",#N/A,TRUE,"GENERAL";"TAB3",#N/A,TRUE,"GENERAL";"TAB4",#N/A,TRUE,"GENERAL";"TAB5",#N/A,TRUE,"GENERAL"}</definedName>
    <definedName name="DFGFBOP" localSheetId="49" hidden="1">{"TAB1",#N/A,TRUE,"GENERAL";"TAB2",#N/A,TRUE,"GENERAL";"TAB3",#N/A,TRUE,"GENERAL";"TAB4",#N/A,TRUE,"GENERAL";"TAB5",#N/A,TRUE,"GENERAL"}</definedName>
    <definedName name="DFGFBOP" localSheetId="34"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31" hidden="1">{"TAB1",#N/A,TRUE,"GENERAL";"TAB2",#N/A,TRUE,"GENERAL";"TAB3",#N/A,TRUE,"GENERAL";"TAB4",#N/A,TRUE,"GENERAL";"TAB5",#N/A,TRUE,"GENERAL"}</definedName>
    <definedName name="DFGFBOP" localSheetId="30" hidden="1">{"TAB1",#N/A,TRUE,"GENERAL";"TAB2",#N/A,TRUE,"GENERAL";"TAB3",#N/A,TRUE,"GENERAL";"TAB4",#N/A,TRUE,"GENERAL";"TAB5",#N/A,TRUE,"GENERAL"}</definedName>
    <definedName name="DFGFBOP" localSheetId="15" hidden="1">{"TAB1",#N/A,TRUE,"GENERAL";"TAB2",#N/A,TRUE,"GENERAL";"TAB3",#N/A,TRUE,"GENERAL";"TAB4",#N/A,TRUE,"GENERAL";"TAB5",#N/A,TRUE,"GENERAL"}</definedName>
    <definedName name="DFGFBOP" hidden="1">{"TAB1",#N/A,TRUE,"GENERAL";"TAB2",#N/A,TRUE,"GENERAL";"TAB3",#N/A,TRUE,"GENERAL";"TAB4",#N/A,TRUE,"GENERAL";"TAB5",#N/A,TRUE,"GENERAL"}</definedName>
    <definedName name="DFGFDG" localSheetId="3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26" hidden="1">{"TAB1",#N/A,TRUE,"GENERAL";"TAB2",#N/A,TRUE,"GENERAL";"TAB3",#N/A,TRUE,"GENERAL";"TAB4",#N/A,TRUE,"GENERAL";"TAB5",#N/A,TRUE,"GENERAL"}</definedName>
    <definedName name="DFGFDG" localSheetId="24"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38" hidden="1">{"TAB1",#N/A,TRUE,"GENERAL";"TAB2",#N/A,TRUE,"GENERAL";"TAB3",#N/A,TRUE,"GENERAL";"TAB4",#N/A,TRUE,"GENERAL";"TAB5",#N/A,TRUE,"GENERAL"}</definedName>
    <definedName name="DFGFDG" localSheetId="37" hidden="1">{"TAB1",#N/A,TRUE,"GENERAL";"TAB2",#N/A,TRUE,"GENERAL";"TAB3",#N/A,TRUE,"GENERAL";"TAB4",#N/A,TRUE,"GENERAL";"TAB5",#N/A,TRUE,"GENERAL"}</definedName>
    <definedName name="DFGFDG" localSheetId="23"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27" hidden="1">{"TAB1",#N/A,TRUE,"GENERAL";"TAB2",#N/A,TRUE,"GENERAL";"TAB3",#N/A,TRUE,"GENERAL";"TAB4",#N/A,TRUE,"GENERAL";"TAB5",#N/A,TRUE,"GENERAL"}</definedName>
    <definedName name="DFGFDG" localSheetId="18"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25" hidden="1">{"TAB1",#N/A,TRUE,"GENERAL";"TAB2",#N/A,TRUE,"GENERAL";"TAB3",#N/A,TRUE,"GENERAL";"TAB4",#N/A,TRUE,"GENERAL";"TAB5",#N/A,TRUE,"GENERAL"}</definedName>
    <definedName name="DFGFDG" localSheetId="49" hidden="1">{"TAB1",#N/A,TRUE,"GENERAL";"TAB2",#N/A,TRUE,"GENERAL";"TAB3",#N/A,TRUE,"GENERAL";"TAB4",#N/A,TRUE,"GENERAL";"TAB5",#N/A,TRUE,"GENERAL"}</definedName>
    <definedName name="DFGFDG" localSheetId="34"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31" hidden="1">{"TAB1",#N/A,TRUE,"GENERAL";"TAB2",#N/A,TRUE,"GENERAL";"TAB3",#N/A,TRUE,"GENERAL";"TAB4",#N/A,TRUE,"GENERAL";"TAB5",#N/A,TRUE,"GENERAL"}</definedName>
    <definedName name="DFGFDG" localSheetId="30" hidden="1">{"TAB1",#N/A,TRUE,"GENERAL";"TAB2",#N/A,TRUE,"GENERAL";"TAB3",#N/A,TRUE,"GENERAL";"TAB4",#N/A,TRUE,"GENERAL";"TAB5",#N/A,TRUE,"GENERAL"}</definedName>
    <definedName name="DFGFDG" localSheetId="15" hidden="1">{"TAB1",#N/A,TRUE,"GENERAL";"TAB2",#N/A,TRUE,"GENERAL";"TAB3",#N/A,TRUE,"GENERAL";"TAB4",#N/A,TRUE,"GENERAL";"TAB5",#N/A,TRUE,"GENERAL"}</definedName>
    <definedName name="DFGFDG" hidden="1">{"TAB1",#N/A,TRUE,"GENERAL";"TAB2",#N/A,TRUE,"GENERAL";"TAB3",#N/A,TRUE,"GENERAL";"TAB4",#N/A,TRUE,"GENERAL";"TAB5",#N/A,TRUE,"GENERAL"}</definedName>
    <definedName name="DFGV" localSheetId="32" hidden="1">{"TAB1",#N/A,TRUE,"GENERAL";"TAB2",#N/A,TRUE,"GENERAL";"TAB3",#N/A,TRUE,"GENERAL";"TAB4",#N/A,TRUE,"GENERAL";"TAB5",#N/A,TRUE,"GENERAL"}</definedName>
    <definedName name="DFGV" localSheetId="3" hidden="1">{"TAB1",#N/A,TRUE,"GENERAL";"TAB2",#N/A,TRUE,"GENERAL";"TAB3",#N/A,TRUE,"GENERAL";"TAB4",#N/A,TRUE,"GENERAL";"TAB5",#N/A,TRUE,"GENERAL"}</definedName>
    <definedName name="DFGV" localSheetId="26" hidden="1">{"TAB1",#N/A,TRUE,"GENERAL";"TAB2",#N/A,TRUE,"GENERAL";"TAB3",#N/A,TRUE,"GENERAL";"TAB4",#N/A,TRUE,"GENERAL";"TAB5",#N/A,TRUE,"GENERAL"}</definedName>
    <definedName name="DFGV" localSheetId="24" hidden="1">{"TAB1",#N/A,TRUE,"GENERAL";"TAB2",#N/A,TRUE,"GENERAL";"TAB3",#N/A,TRUE,"GENERAL";"TAB4",#N/A,TRUE,"GENERAL";"TAB5",#N/A,TRUE,"GENERAL"}</definedName>
    <definedName name="DFGV" localSheetId="10" hidden="1">{"TAB1",#N/A,TRUE,"GENERAL";"TAB2",#N/A,TRUE,"GENERAL";"TAB3",#N/A,TRUE,"GENERAL";"TAB4",#N/A,TRUE,"GENERAL";"TAB5",#N/A,TRUE,"GENERAL"}</definedName>
    <definedName name="DFGV" localSheetId="4" hidden="1">{"TAB1",#N/A,TRUE,"GENERAL";"TAB2",#N/A,TRUE,"GENERAL";"TAB3",#N/A,TRUE,"GENERAL";"TAB4",#N/A,TRUE,"GENERAL";"TAB5",#N/A,TRUE,"GENERAL"}</definedName>
    <definedName name="DFGV" localSheetId="38" hidden="1">{"TAB1",#N/A,TRUE,"GENERAL";"TAB2",#N/A,TRUE,"GENERAL";"TAB3",#N/A,TRUE,"GENERAL";"TAB4",#N/A,TRUE,"GENERAL";"TAB5",#N/A,TRUE,"GENERAL"}</definedName>
    <definedName name="DFGV" localSheetId="37" hidden="1">{"TAB1",#N/A,TRUE,"GENERAL";"TAB2",#N/A,TRUE,"GENERAL";"TAB3",#N/A,TRUE,"GENERAL";"TAB4",#N/A,TRUE,"GENERAL";"TAB5",#N/A,TRUE,"GENERAL"}</definedName>
    <definedName name="DFGV" localSheetId="23" hidden="1">{"TAB1",#N/A,TRUE,"GENERAL";"TAB2",#N/A,TRUE,"GENERAL";"TAB3",#N/A,TRUE,"GENERAL";"TAB4",#N/A,TRUE,"GENERAL";"TAB5",#N/A,TRUE,"GENERAL"}</definedName>
    <definedName name="DFGV" localSheetId="16" hidden="1">{"TAB1",#N/A,TRUE,"GENERAL";"TAB2",#N/A,TRUE,"GENERAL";"TAB3",#N/A,TRUE,"GENERAL";"TAB4",#N/A,TRUE,"GENERAL";"TAB5",#N/A,TRUE,"GENERAL"}</definedName>
    <definedName name="DFGV" localSheetId="27" hidden="1">{"TAB1",#N/A,TRUE,"GENERAL";"TAB2",#N/A,TRUE,"GENERAL";"TAB3",#N/A,TRUE,"GENERAL";"TAB4",#N/A,TRUE,"GENERAL";"TAB5",#N/A,TRUE,"GENERAL"}</definedName>
    <definedName name="DFGV" localSheetId="18" hidden="1">{"TAB1",#N/A,TRUE,"GENERAL";"TAB2",#N/A,TRUE,"GENERAL";"TAB3",#N/A,TRUE,"GENERAL";"TAB4",#N/A,TRUE,"GENERAL";"TAB5",#N/A,TRUE,"GENERAL"}</definedName>
    <definedName name="DFGV" localSheetId="17" hidden="1">{"TAB1",#N/A,TRUE,"GENERAL";"TAB2",#N/A,TRUE,"GENERAL";"TAB3",#N/A,TRUE,"GENERAL";"TAB4",#N/A,TRUE,"GENERAL";"TAB5",#N/A,TRUE,"GENERAL"}</definedName>
    <definedName name="DFGV" localSheetId="25" hidden="1">{"TAB1",#N/A,TRUE,"GENERAL";"TAB2",#N/A,TRUE,"GENERAL";"TAB3",#N/A,TRUE,"GENERAL";"TAB4",#N/A,TRUE,"GENERAL";"TAB5",#N/A,TRUE,"GENERAL"}</definedName>
    <definedName name="DFGV" localSheetId="49" hidden="1">{"TAB1",#N/A,TRUE,"GENERAL";"TAB2",#N/A,TRUE,"GENERAL";"TAB3",#N/A,TRUE,"GENERAL";"TAB4",#N/A,TRUE,"GENERAL";"TAB5",#N/A,TRUE,"GENERAL"}</definedName>
    <definedName name="DFGV" localSheetId="34"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1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31" hidden="1">{"TAB1",#N/A,TRUE,"GENERAL";"TAB2",#N/A,TRUE,"GENERAL";"TAB3",#N/A,TRUE,"GENERAL";"TAB4",#N/A,TRUE,"GENERAL";"TAB5",#N/A,TRUE,"GENERAL"}</definedName>
    <definedName name="DFGV" localSheetId="30" hidden="1">{"TAB1",#N/A,TRUE,"GENERAL";"TAB2",#N/A,TRUE,"GENERAL";"TAB3",#N/A,TRUE,"GENERAL";"TAB4",#N/A,TRUE,"GENERAL";"TAB5",#N/A,TRUE,"GENERAL"}</definedName>
    <definedName name="DFGV" localSheetId="15" hidden="1">{"TAB1",#N/A,TRUE,"GENERAL";"TAB2",#N/A,TRUE,"GENERAL";"TAB3",#N/A,TRUE,"GENERAL";"TAB4",#N/A,TRUE,"GENERAL";"TAB5",#N/A,TRUE,"GENERAL"}</definedName>
    <definedName name="DFGV" hidden="1">{"TAB1",#N/A,TRUE,"GENERAL";"TAB2",#N/A,TRUE,"GENERAL";"TAB3",#N/A,TRUE,"GENERAL";"TAB4",#N/A,TRUE,"GENERAL";"TAB5",#N/A,TRUE,"GENERAL"}</definedName>
    <definedName name="dfgypuj" localSheetId="3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26" hidden="1">{"TAB1",#N/A,TRUE,"GENERAL";"TAB2",#N/A,TRUE,"GENERAL";"TAB3",#N/A,TRUE,"GENERAL";"TAB4",#N/A,TRUE,"GENERAL";"TAB5",#N/A,TRUE,"GENERAL"}</definedName>
    <definedName name="dfgypuj" localSheetId="24"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38" hidden="1">{"TAB1",#N/A,TRUE,"GENERAL";"TAB2",#N/A,TRUE,"GENERAL";"TAB3",#N/A,TRUE,"GENERAL";"TAB4",#N/A,TRUE,"GENERAL";"TAB5",#N/A,TRUE,"GENERAL"}</definedName>
    <definedName name="dfgypuj" localSheetId="37" hidden="1">{"TAB1",#N/A,TRUE,"GENERAL";"TAB2",#N/A,TRUE,"GENERAL";"TAB3",#N/A,TRUE,"GENERAL";"TAB4",#N/A,TRUE,"GENERAL";"TAB5",#N/A,TRUE,"GENERAL"}</definedName>
    <definedName name="dfgypuj" localSheetId="23"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27" hidden="1">{"TAB1",#N/A,TRUE,"GENERAL";"TAB2",#N/A,TRUE,"GENERAL";"TAB3",#N/A,TRUE,"GENERAL";"TAB4",#N/A,TRUE,"GENERAL";"TAB5",#N/A,TRUE,"GENERAL"}</definedName>
    <definedName name="dfgypuj" localSheetId="18"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25" hidden="1">{"TAB1",#N/A,TRUE,"GENERAL";"TAB2",#N/A,TRUE,"GENERAL";"TAB3",#N/A,TRUE,"GENERAL";"TAB4",#N/A,TRUE,"GENERAL";"TAB5",#N/A,TRUE,"GENERAL"}</definedName>
    <definedName name="dfgypuj" localSheetId="49" hidden="1">{"TAB1",#N/A,TRUE,"GENERAL";"TAB2",#N/A,TRUE,"GENERAL";"TAB3",#N/A,TRUE,"GENERAL";"TAB4",#N/A,TRUE,"GENERAL";"TAB5",#N/A,TRUE,"GENERAL"}</definedName>
    <definedName name="dfgypuj" localSheetId="34"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31" hidden="1">{"TAB1",#N/A,TRUE,"GENERAL";"TAB2",#N/A,TRUE,"GENERAL";"TAB3",#N/A,TRUE,"GENERAL";"TAB4",#N/A,TRUE,"GENERAL";"TAB5",#N/A,TRUE,"GENERAL"}</definedName>
    <definedName name="dfgypuj" localSheetId="30" hidden="1">{"TAB1",#N/A,TRUE,"GENERAL";"TAB2",#N/A,TRUE,"GENERAL";"TAB3",#N/A,TRUE,"GENERAL";"TAB4",#N/A,TRUE,"GENERAL";"TAB5",#N/A,TRUE,"GENERAL"}</definedName>
    <definedName name="dfgypuj" localSheetId="15" hidden="1">{"TAB1",#N/A,TRUE,"GENERAL";"TAB2",#N/A,TRUE,"GENERAL";"TAB3",#N/A,TRUE,"GENERAL";"TAB4",#N/A,TRUE,"GENERAL";"TAB5",#N/A,TRUE,"GENERAL"}</definedName>
    <definedName name="dfgypuj" hidden="1">{"TAB1",#N/A,TRUE,"GENERAL";"TAB2",#N/A,TRUE,"GENERAL";"TAB3",#N/A,TRUE,"GENERAL";"TAB4",#N/A,TRUE,"GENERAL";"TAB5",#N/A,TRUE,"GENERAL"}</definedName>
    <definedName name="dfh" localSheetId="32" hidden="1">{"TAB1",#N/A,TRUE,"GENERAL";"TAB2",#N/A,TRUE,"GENERAL";"TAB3",#N/A,TRUE,"GENERAL";"TAB4",#N/A,TRUE,"GENERAL";"TAB5",#N/A,TRUE,"GENERAL"}</definedName>
    <definedName name="dfh" localSheetId="3" hidden="1">{"TAB1",#N/A,TRUE,"GENERAL";"TAB2",#N/A,TRUE,"GENERAL";"TAB3",#N/A,TRUE,"GENERAL";"TAB4",#N/A,TRUE,"GENERAL";"TAB5",#N/A,TRUE,"GENERAL"}</definedName>
    <definedName name="dfh" localSheetId="26" hidden="1">{"TAB1",#N/A,TRUE,"GENERAL";"TAB2",#N/A,TRUE,"GENERAL";"TAB3",#N/A,TRUE,"GENERAL";"TAB4",#N/A,TRUE,"GENERAL";"TAB5",#N/A,TRUE,"GENERAL"}</definedName>
    <definedName name="dfh" localSheetId="24" hidden="1">{"TAB1",#N/A,TRUE,"GENERAL";"TAB2",#N/A,TRUE,"GENERAL";"TAB3",#N/A,TRUE,"GENERAL";"TAB4",#N/A,TRUE,"GENERAL";"TAB5",#N/A,TRUE,"GENERAL"}</definedName>
    <definedName name="dfh" localSheetId="10" hidden="1">{"TAB1",#N/A,TRUE,"GENERAL";"TAB2",#N/A,TRUE,"GENERAL";"TAB3",#N/A,TRUE,"GENERAL";"TAB4",#N/A,TRUE,"GENERAL";"TAB5",#N/A,TRUE,"GENERAL"}</definedName>
    <definedName name="dfh" localSheetId="4" hidden="1">{"TAB1",#N/A,TRUE,"GENERAL";"TAB2",#N/A,TRUE,"GENERAL";"TAB3",#N/A,TRUE,"GENERAL";"TAB4",#N/A,TRUE,"GENERAL";"TAB5",#N/A,TRUE,"GENERAL"}</definedName>
    <definedName name="dfh" localSheetId="38" hidden="1">{"TAB1",#N/A,TRUE,"GENERAL";"TAB2",#N/A,TRUE,"GENERAL";"TAB3",#N/A,TRUE,"GENERAL";"TAB4",#N/A,TRUE,"GENERAL";"TAB5",#N/A,TRUE,"GENERAL"}</definedName>
    <definedName name="dfh" localSheetId="37" hidden="1">{"TAB1",#N/A,TRUE,"GENERAL";"TAB2",#N/A,TRUE,"GENERAL";"TAB3",#N/A,TRUE,"GENERAL";"TAB4",#N/A,TRUE,"GENERAL";"TAB5",#N/A,TRUE,"GENERAL"}</definedName>
    <definedName name="dfh" localSheetId="23" hidden="1">{"TAB1",#N/A,TRUE,"GENERAL";"TAB2",#N/A,TRUE,"GENERAL";"TAB3",#N/A,TRUE,"GENERAL";"TAB4",#N/A,TRUE,"GENERAL";"TAB5",#N/A,TRUE,"GENERAL"}</definedName>
    <definedName name="dfh" localSheetId="16" hidden="1">{"TAB1",#N/A,TRUE,"GENERAL";"TAB2",#N/A,TRUE,"GENERAL";"TAB3",#N/A,TRUE,"GENERAL";"TAB4",#N/A,TRUE,"GENERAL";"TAB5",#N/A,TRUE,"GENERAL"}</definedName>
    <definedName name="dfh" localSheetId="27" hidden="1">{"TAB1",#N/A,TRUE,"GENERAL";"TAB2",#N/A,TRUE,"GENERAL";"TAB3",#N/A,TRUE,"GENERAL";"TAB4",#N/A,TRUE,"GENERAL";"TAB5",#N/A,TRUE,"GENERAL"}</definedName>
    <definedName name="dfh" localSheetId="18" hidden="1">{"TAB1",#N/A,TRUE,"GENERAL";"TAB2",#N/A,TRUE,"GENERAL";"TAB3",#N/A,TRUE,"GENERAL";"TAB4",#N/A,TRUE,"GENERAL";"TAB5",#N/A,TRUE,"GENERAL"}</definedName>
    <definedName name="dfh" localSheetId="17" hidden="1">{"TAB1",#N/A,TRUE,"GENERAL";"TAB2",#N/A,TRUE,"GENERAL";"TAB3",#N/A,TRUE,"GENERAL";"TAB4",#N/A,TRUE,"GENERAL";"TAB5",#N/A,TRUE,"GENERAL"}</definedName>
    <definedName name="dfh" localSheetId="25" hidden="1">{"TAB1",#N/A,TRUE,"GENERAL";"TAB2",#N/A,TRUE,"GENERAL";"TAB3",#N/A,TRUE,"GENERAL";"TAB4",#N/A,TRUE,"GENERAL";"TAB5",#N/A,TRUE,"GENERAL"}</definedName>
    <definedName name="dfh" localSheetId="49" hidden="1">{"TAB1",#N/A,TRUE,"GENERAL";"TAB2",#N/A,TRUE,"GENERAL";"TAB3",#N/A,TRUE,"GENERAL";"TAB4",#N/A,TRUE,"GENERAL";"TAB5",#N/A,TRUE,"GENERAL"}</definedName>
    <definedName name="dfh" localSheetId="34"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1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31" hidden="1">{"TAB1",#N/A,TRUE,"GENERAL";"TAB2",#N/A,TRUE,"GENERAL";"TAB3",#N/A,TRUE,"GENERAL";"TAB4",#N/A,TRUE,"GENERAL";"TAB5",#N/A,TRUE,"GENERAL"}</definedName>
    <definedName name="dfh" localSheetId="30" hidden="1">{"TAB1",#N/A,TRUE,"GENERAL";"TAB2",#N/A,TRUE,"GENERAL";"TAB3",#N/A,TRUE,"GENERAL";"TAB4",#N/A,TRUE,"GENERAL";"TAB5",#N/A,TRUE,"GENERAL"}</definedName>
    <definedName name="dfh" localSheetId="15" hidden="1">{"TAB1",#N/A,TRUE,"GENERAL";"TAB2",#N/A,TRUE,"GENERAL";"TAB3",#N/A,TRUE,"GENERAL";"TAB4",#N/A,TRUE,"GENERAL";"TAB5",#N/A,TRUE,"GENERAL"}</definedName>
    <definedName name="dfh" hidden="1">{"TAB1",#N/A,TRUE,"GENERAL";"TAB2",#N/A,TRUE,"GENERAL";"TAB3",#N/A,TRUE,"GENERAL";"TAB4",#N/A,TRUE,"GENERAL";"TAB5",#N/A,TRUE,"GENERAL"}</definedName>
    <definedName name="dfhdr" localSheetId="32" hidden="1">{"via1",#N/A,TRUE,"general";"via2",#N/A,TRUE,"general";"via3",#N/A,TRUE,"general"}</definedName>
    <definedName name="dfhdr" localSheetId="3" hidden="1">{"via1",#N/A,TRUE,"general";"via2",#N/A,TRUE,"general";"via3",#N/A,TRUE,"general"}</definedName>
    <definedName name="dfhdr" localSheetId="26" hidden="1">{"via1",#N/A,TRUE,"general";"via2",#N/A,TRUE,"general";"via3",#N/A,TRUE,"general"}</definedName>
    <definedName name="dfhdr" localSheetId="24" hidden="1">{"via1",#N/A,TRUE,"general";"via2",#N/A,TRUE,"general";"via3",#N/A,TRUE,"general"}</definedName>
    <definedName name="dfhdr" localSheetId="10" hidden="1">{"via1",#N/A,TRUE,"general";"via2",#N/A,TRUE,"general";"via3",#N/A,TRUE,"general"}</definedName>
    <definedName name="dfhdr" localSheetId="4" hidden="1">{"via1",#N/A,TRUE,"general";"via2",#N/A,TRUE,"general";"via3",#N/A,TRUE,"general"}</definedName>
    <definedName name="dfhdr" localSheetId="38" hidden="1">{"via1",#N/A,TRUE,"general";"via2",#N/A,TRUE,"general";"via3",#N/A,TRUE,"general"}</definedName>
    <definedName name="dfhdr" localSheetId="37" hidden="1">{"via1",#N/A,TRUE,"general";"via2",#N/A,TRUE,"general";"via3",#N/A,TRUE,"general"}</definedName>
    <definedName name="dfhdr" localSheetId="23" hidden="1">{"via1",#N/A,TRUE,"general";"via2",#N/A,TRUE,"general";"via3",#N/A,TRUE,"general"}</definedName>
    <definedName name="dfhdr" localSheetId="16" hidden="1">{"via1",#N/A,TRUE,"general";"via2",#N/A,TRUE,"general";"via3",#N/A,TRUE,"general"}</definedName>
    <definedName name="dfhdr" localSheetId="27" hidden="1">{"via1",#N/A,TRUE,"general";"via2",#N/A,TRUE,"general";"via3",#N/A,TRUE,"general"}</definedName>
    <definedName name="dfhdr" localSheetId="18" hidden="1">{"via1",#N/A,TRUE,"general";"via2",#N/A,TRUE,"general";"via3",#N/A,TRUE,"general"}</definedName>
    <definedName name="dfhdr" localSheetId="17" hidden="1">{"via1",#N/A,TRUE,"general";"via2",#N/A,TRUE,"general";"via3",#N/A,TRUE,"general"}</definedName>
    <definedName name="dfhdr" localSheetId="25" hidden="1">{"via1",#N/A,TRUE,"general";"via2",#N/A,TRUE,"general";"via3",#N/A,TRUE,"general"}</definedName>
    <definedName name="dfhdr" localSheetId="49" hidden="1">{"via1",#N/A,TRUE,"general";"via2",#N/A,TRUE,"general";"via3",#N/A,TRUE,"general"}</definedName>
    <definedName name="dfhdr" localSheetId="34"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1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31" hidden="1">{"via1",#N/A,TRUE,"general";"via2",#N/A,TRUE,"general";"via3",#N/A,TRUE,"general"}</definedName>
    <definedName name="dfhdr" localSheetId="30" hidden="1">{"via1",#N/A,TRUE,"general";"via2",#N/A,TRUE,"general";"via3",#N/A,TRUE,"general"}</definedName>
    <definedName name="dfhdr" localSheetId="15" hidden="1">{"via1",#N/A,TRUE,"general";"via2",#N/A,TRUE,"general";"via3",#N/A,TRUE,"general"}</definedName>
    <definedName name="dfhdr" hidden="1">{"via1",#N/A,TRUE,"general";"via2",#N/A,TRUE,"general";"via3",#N/A,TRUE,"general"}</definedName>
    <definedName name="dfhgh" localSheetId="32" hidden="1">{"via1",#N/A,TRUE,"general";"via2",#N/A,TRUE,"general";"via3",#N/A,TRUE,"general"}</definedName>
    <definedName name="dfhgh" localSheetId="3" hidden="1">{"via1",#N/A,TRUE,"general";"via2",#N/A,TRUE,"general";"via3",#N/A,TRUE,"general"}</definedName>
    <definedName name="dfhgh" localSheetId="26" hidden="1">{"via1",#N/A,TRUE,"general";"via2",#N/A,TRUE,"general";"via3",#N/A,TRUE,"general"}</definedName>
    <definedName name="dfhgh" localSheetId="24" hidden="1">{"via1",#N/A,TRUE,"general";"via2",#N/A,TRUE,"general";"via3",#N/A,TRUE,"general"}</definedName>
    <definedName name="dfhgh" localSheetId="10" hidden="1">{"via1",#N/A,TRUE,"general";"via2",#N/A,TRUE,"general";"via3",#N/A,TRUE,"general"}</definedName>
    <definedName name="dfhgh" localSheetId="4" hidden="1">{"via1",#N/A,TRUE,"general";"via2",#N/A,TRUE,"general";"via3",#N/A,TRUE,"general"}</definedName>
    <definedName name="dfhgh" localSheetId="38" hidden="1">{"via1",#N/A,TRUE,"general";"via2",#N/A,TRUE,"general";"via3",#N/A,TRUE,"general"}</definedName>
    <definedName name="dfhgh" localSheetId="37" hidden="1">{"via1",#N/A,TRUE,"general";"via2",#N/A,TRUE,"general";"via3",#N/A,TRUE,"general"}</definedName>
    <definedName name="dfhgh" localSheetId="23" hidden="1">{"via1",#N/A,TRUE,"general";"via2",#N/A,TRUE,"general";"via3",#N/A,TRUE,"general"}</definedName>
    <definedName name="dfhgh" localSheetId="16" hidden="1">{"via1",#N/A,TRUE,"general";"via2",#N/A,TRUE,"general";"via3",#N/A,TRUE,"general"}</definedName>
    <definedName name="dfhgh" localSheetId="27" hidden="1">{"via1",#N/A,TRUE,"general";"via2",#N/A,TRUE,"general";"via3",#N/A,TRUE,"general"}</definedName>
    <definedName name="dfhgh" localSheetId="18" hidden="1">{"via1",#N/A,TRUE,"general";"via2",#N/A,TRUE,"general";"via3",#N/A,TRUE,"general"}</definedName>
    <definedName name="dfhgh" localSheetId="17" hidden="1">{"via1",#N/A,TRUE,"general";"via2",#N/A,TRUE,"general";"via3",#N/A,TRUE,"general"}</definedName>
    <definedName name="dfhgh" localSheetId="25" hidden="1">{"via1",#N/A,TRUE,"general";"via2",#N/A,TRUE,"general";"via3",#N/A,TRUE,"general"}</definedName>
    <definedName name="dfhgh" localSheetId="49" hidden="1">{"via1",#N/A,TRUE,"general";"via2",#N/A,TRUE,"general";"via3",#N/A,TRUE,"general"}</definedName>
    <definedName name="dfhgh" localSheetId="34"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1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31" hidden="1">{"via1",#N/A,TRUE,"general";"via2",#N/A,TRUE,"general";"via3",#N/A,TRUE,"general"}</definedName>
    <definedName name="dfhgh" localSheetId="30" hidden="1">{"via1",#N/A,TRUE,"general";"via2",#N/A,TRUE,"general";"via3",#N/A,TRUE,"general"}</definedName>
    <definedName name="dfhgh" localSheetId="15" hidden="1">{"via1",#N/A,TRUE,"general";"via2",#N/A,TRUE,"general";"via3",#N/A,TRUE,"general"}</definedName>
    <definedName name="dfhgh" hidden="1">{"via1",#N/A,TRUE,"general";"via2",#N/A,TRUE,"general";"via3",#N/A,TRUE,"general"}</definedName>
    <definedName name="dfj" localSheetId="32" hidden="1">{"via1",#N/A,TRUE,"general";"via2",#N/A,TRUE,"general";"via3",#N/A,TRUE,"general"}</definedName>
    <definedName name="dfj" localSheetId="3" hidden="1">{"via1",#N/A,TRUE,"general";"via2",#N/A,TRUE,"general";"via3",#N/A,TRUE,"general"}</definedName>
    <definedName name="dfj" localSheetId="26" hidden="1">{"via1",#N/A,TRUE,"general";"via2",#N/A,TRUE,"general";"via3",#N/A,TRUE,"general"}</definedName>
    <definedName name="dfj" localSheetId="24" hidden="1">{"via1",#N/A,TRUE,"general";"via2",#N/A,TRUE,"general";"via3",#N/A,TRUE,"general"}</definedName>
    <definedName name="dfj" localSheetId="10" hidden="1">{"via1",#N/A,TRUE,"general";"via2",#N/A,TRUE,"general";"via3",#N/A,TRUE,"general"}</definedName>
    <definedName name="dfj" localSheetId="4" hidden="1">{"via1",#N/A,TRUE,"general";"via2",#N/A,TRUE,"general";"via3",#N/A,TRUE,"general"}</definedName>
    <definedName name="dfj" localSheetId="38" hidden="1">{"via1",#N/A,TRUE,"general";"via2",#N/A,TRUE,"general";"via3",#N/A,TRUE,"general"}</definedName>
    <definedName name="dfj" localSheetId="37" hidden="1">{"via1",#N/A,TRUE,"general";"via2",#N/A,TRUE,"general";"via3",#N/A,TRUE,"general"}</definedName>
    <definedName name="dfj" localSheetId="23" hidden="1">{"via1",#N/A,TRUE,"general";"via2",#N/A,TRUE,"general";"via3",#N/A,TRUE,"general"}</definedName>
    <definedName name="dfj" localSheetId="16" hidden="1">{"via1",#N/A,TRUE,"general";"via2",#N/A,TRUE,"general";"via3",#N/A,TRUE,"general"}</definedName>
    <definedName name="dfj" localSheetId="27" hidden="1">{"via1",#N/A,TRUE,"general";"via2",#N/A,TRUE,"general";"via3",#N/A,TRUE,"general"}</definedName>
    <definedName name="dfj" localSheetId="18" hidden="1">{"via1",#N/A,TRUE,"general";"via2",#N/A,TRUE,"general";"via3",#N/A,TRUE,"general"}</definedName>
    <definedName name="dfj" localSheetId="17" hidden="1">{"via1",#N/A,TRUE,"general";"via2",#N/A,TRUE,"general";"via3",#N/A,TRUE,"general"}</definedName>
    <definedName name="dfj" localSheetId="25" hidden="1">{"via1",#N/A,TRUE,"general";"via2",#N/A,TRUE,"general";"via3",#N/A,TRUE,"general"}</definedName>
    <definedName name="dfj" localSheetId="49" hidden="1">{"via1",#N/A,TRUE,"general";"via2",#N/A,TRUE,"general";"via3",#N/A,TRUE,"general"}</definedName>
    <definedName name="dfj" localSheetId="34"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1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31" hidden="1">{"via1",#N/A,TRUE,"general";"via2",#N/A,TRUE,"general";"via3",#N/A,TRUE,"general"}</definedName>
    <definedName name="dfj" localSheetId="30" hidden="1">{"via1",#N/A,TRUE,"general";"via2",#N/A,TRUE,"general";"via3",#N/A,TRUE,"general"}</definedName>
    <definedName name="dfj" localSheetId="15" hidden="1">{"via1",#N/A,TRUE,"general";"via2",#N/A,TRUE,"general";"via3",#N/A,TRUE,"general"}</definedName>
    <definedName name="dfj" hidden="1">{"via1",#N/A,TRUE,"general";"via2",#N/A,TRUE,"general";"via3",#N/A,TRUE,"general"}</definedName>
    <definedName name="DFRFRF" localSheetId="32" hidden="1">{"via1",#N/A,TRUE,"general";"via2",#N/A,TRUE,"general";"via3",#N/A,TRUE,"general"}</definedName>
    <definedName name="DFRFRF" localSheetId="3" hidden="1">{"via1",#N/A,TRUE,"general";"via2",#N/A,TRUE,"general";"via3",#N/A,TRUE,"general"}</definedName>
    <definedName name="DFRFRF" localSheetId="26" hidden="1">{"via1",#N/A,TRUE,"general";"via2",#N/A,TRUE,"general";"via3",#N/A,TRUE,"general"}</definedName>
    <definedName name="DFRFRF" localSheetId="24" hidden="1">{"via1",#N/A,TRUE,"general";"via2",#N/A,TRUE,"general";"via3",#N/A,TRUE,"general"}</definedName>
    <definedName name="DFRFRF" localSheetId="10" hidden="1">{"via1",#N/A,TRUE,"general";"via2",#N/A,TRUE,"general";"via3",#N/A,TRUE,"general"}</definedName>
    <definedName name="DFRFRF" localSheetId="4" hidden="1">{"via1",#N/A,TRUE,"general";"via2",#N/A,TRUE,"general";"via3",#N/A,TRUE,"general"}</definedName>
    <definedName name="DFRFRF" localSheetId="38" hidden="1">{"via1",#N/A,TRUE,"general";"via2",#N/A,TRUE,"general";"via3",#N/A,TRUE,"general"}</definedName>
    <definedName name="DFRFRF" localSheetId="37" hidden="1">{"via1",#N/A,TRUE,"general";"via2",#N/A,TRUE,"general";"via3",#N/A,TRUE,"general"}</definedName>
    <definedName name="DFRFRF" localSheetId="23" hidden="1">{"via1",#N/A,TRUE,"general";"via2",#N/A,TRUE,"general";"via3",#N/A,TRUE,"general"}</definedName>
    <definedName name="DFRFRF" localSheetId="16" hidden="1">{"via1",#N/A,TRUE,"general";"via2",#N/A,TRUE,"general";"via3",#N/A,TRUE,"general"}</definedName>
    <definedName name="DFRFRF" localSheetId="27" hidden="1">{"via1",#N/A,TRUE,"general";"via2",#N/A,TRUE,"general";"via3",#N/A,TRUE,"general"}</definedName>
    <definedName name="DFRFRF" localSheetId="18" hidden="1">{"via1",#N/A,TRUE,"general";"via2",#N/A,TRUE,"general";"via3",#N/A,TRUE,"general"}</definedName>
    <definedName name="DFRFRF" localSheetId="17" hidden="1">{"via1",#N/A,TRUE,"general";"via2",#N/A,TRUE,"general";"via3",#N/A,TRUE,"general"}</definedName>
    <definedName name="DFRFRF" localSheetId="25" hidden="1">{"via1",#N/A,TRUE,"general";"via2",#N/A,TRUE,"general";"via3",#N/A,TRUE,"general"}</definedName>
    <definedName name="DFRFRF" localSheetId="49" hidden="1">{"via1",#N/A,TRUE,"general";"via2",#N/A,TRUE,"general";"via3",#N/A,TRUE,"general"}</definedName>
    <definedName name="DFRFRF" localSheetId="34"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1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31" hidden="1">{"via1",#N/A,TRUE,"general";"via2",#N/A,TRUE,"general";"via3",#N/A,TRUE,"general"}</definedName>
    <definedName name="DFRFRF" localSheetId="30" hidden="1">{"via1",#N/A,TRUE,"general";"via2",#N/A,TRUE,"general";"via3",#N/A,TRUE,"general"}</definedName>
    <definedName name="DFRFRF" localSheetId="15" hidden="1">{"via1",#N/A,TRUE,"general";"via2",#N/A,TRUE,"general";"via3",#N/A,TRUE,"general"}</definedName>
    <definedName name="DFRFRF" hidden="1">{"via1",#N/A,TRUE,"general";"via2",#N/A,TRUE,"general";"via3",#N/A,TRUE,"general"}</definedName>
    <definedName name="DFVUI" localSheetId="32" hidden="1">{"via1",#N/A,TRUE,"general";"via2",#N/A,TRUE,"general";"via3",#N/A,TRUE,"general"}</definedName>
    <definedName name="DFVUI" localSheetId="3" hidden="1">{"via1",#N/A,TRUE,"general";"via2",#N/A,TRUE,"general";"via3",#N/A,TRUE,"general"}</definedName>
    <definedName name="DFVUI" localSheetId="26" hidden="1">{"via1",#N/A,TRUE,"general";"via2",#N/A,TRUE,"general";"via3",#N/A,TRUE,"general"}</definedName>
    <definedName name="DFVUI" localSheetId="24" hidden="1">{"via1",#N/A,TRUE,"general";"via2",#N/A,TRUE,"general";"via3",#N/A,TRUE,"general"}</definedName>
    <definedName name="DFVUI" localSheetId="10" hidden="1">{"via1",#N/A,TRUE,"general";"via2",#N/A,TRUE,"general";"via3",#N/A,TRUE,"general"}</definedName>
    <definedName name="DFVUI" localSheetId="4" hidden="1">{"via1",#N/A,TRUE,"general";"via2",#N/A,TRUE,"general";"via3",#N/A,TRUE,"general"}</definedName>
    <definedName name="DFVUI" localSheetId="38" hidden="1">{"via1",#N/A,TRUE,"general";"via2",#N/A,TRUE,"general";"via3",#N/A,TRUE,"general"}</definedName>
    <definedName name="DFVUI" localSheetId="37" hidden="1">{"via1",#N/A,TRUE,"general";"via2",#N/A,TRUE,"general";"via3",#N/A,TRUE,"general"}</definedName>
    <definedName name="DFVUI" localSheetId="23" hidden="1">{"via1",#N/A,TRUE,"general";"via2",#N/A,TRUE,"general";"via3",#N/A,TRUE,"general"}</definedName>
    <definedName name="DFVUI" localSheetId="16" hidden="1">{"via1",#N/A,TRUE,"general";"via2",#N/A,TRUE,"general";"via3",#N/A,TRUE,"general"}</definedName>
    <definedName name="DFVUI" localSheetId="27" hidden="1">{"via1",#N/A,TRUE,"general";"via2",#N/A,TRUE,"general";"via3",#N/A,TRUE,"general"}</definedName>
    <definedName name="DFVUI" localSheetId="18" hidden="1">{"via1",#N/A,TRUE,"general";"via2",#N/A,TRUE,"general";"via3",#N/A,TRUE,"general"}</definedName>
    <definedName name="DFVUI" localSheetId="17" hidden="1">{"via1",#N/A,TRUE,"general";"via2",#N/A,TRUE,"general";"via3",#N/A,TRUE,"general"}</definedName>
    <definedName name="DFVUI" localSheetId="25" hidden="1">{"via1",#N/A,TRUE,"general";"via2",#N/A,TRUE,"general";"via3",#N/A,TRUE,"general"}</definedName>
    <definedName name="DFVUI" localSheetId="49" hidden="1">{"via1",#N/A,TRUE,"general";"via2",#N/A,TRUE,"general";"via3",#N/A,TRUE,"general"}</definedName>
    <definedName name="DFVUI" localSheetId="34"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1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31" hidden="1">{"via1",#N/A,TRUE,"general";"via2",#N/A,TRUE,"general";"via3",#N/A,TRUE,"general"}</definedName>
    <definedName name="DFVUI" localSheetId="30" hidden="1">{"via1",#N/A,TRUE,"general";"via2",#N/A,TRUE,"general";"via3",#N/A,TRUE,"general"}</definedName>
    <definedName name="DFVUI" localSheetId="15" hidden="1">{"via1",#N/A,TRUE,"general";"via2",#N/A,TRUE,"general";"via3",#N/A,TRUE,"general"}</definedName>
    <definedName name="DFVUI" hidden="1">{"via1",#N/A,TRUE,"general";"via2",#N/A,TRUE,"general";"via3",#N/A,TRUE,"general"}</definedName>
    <definedName name="dg" localSheetId="32" hidden="1">{"via1",#N/A,TRUE,"general";"via2",#N/A,TRUE,"general";"via3",#N/A,TRUE,"general"}</definedName>
    <definedName name="dg" localSheetId="3" hidden="1">{"via1",#N/A,TRUE,"general";"via2",#N/A,TRUE,"general";"via3",#N/A,TRUE,"general"}</definedName>
    <definedName name="dg" localSheetId="26" hidden="1">{"via1",#N/A,TRUE,"general";"via2",#N/A,TRUE,"general";"via3",#N/A,TRUE,"general"}</definedName>
    <definedName name="dg" localSheetId="24" hidden="1">{"via1",#N/A,TRUE,"general";"via2",#N/A,TRUE,"general";"via3",#N/A,TRUE,"general"}</definedName>
    <definedName name="dg" localSheetId="10" hidden="1">{"via1",#N/A,TRUE,"general";"via2",#N/A,TRUE,"general";"via3",#N/A,TRUE,"general"}</definedName>
    <definedName name="dg" localSheetId="4" hidden="1">{"via1",#N/A,TRUE,"general";"via2",#N/A,TRUE,"general";"via3",#N/A,TRUE,"general"}</definedName>
    <definedName name="dg" localSheetId="38" hidden="1">{"via1",#N/A,TRUE,"general";"via2",#N/A,TRUE,"general";"via3",#N/A,TRUE,"general"}</definedName>
    <definedName name="dg" localSheetId="37" hidden="1">{"via1",#N/A,TRUE,"general";"via2",#N/A,TRUE,"general";"via3",#N/A,TRUE,"general"}</definedName>
    <definedName name="dg" localSheetId="23" hidden="1">{"via1",#N/A,TRUE,"general";"via2",#N/A,TRUE,"general";"via3",#N/A,TRUE,"general"}</definedName>
    <definedName name="dg" localSheetId="16" hidden="1">{"via1",#N/A,TRUE,"general";"via2",#N/A,TRUE,"general";"via3",#N/A,TRUE,"general"}</definedName>
    <definedName name="dg" localSheetId="27" hidden="1">{"via1",#N/A,TRUE,"general";"via2",#N/A,TRUE,"general";"via3",#N/A,TRUE,"general"}</definedName>
    <definedName name="dg" localSheetId="18" hidden="1">{"via1",#N/A,TRUE,"general";"via2",#N/A,TRUE,"general";"via3",#N/A,TRUE,"general"}</definedName>
    <definedName name="dg" localSheetId="17" hidden="1">{"via1",#N/A,TRUE,"general";"via2",#N/A,TRUE,"general";"via3",#N/A,TRUE,"general"}</definedName>
    <definedName name="dg" localSheetId="25" hidden="1">{"via1",#N/A,TRUE,"general";"via2",#N/A,TRUE,"general";"via3",#N/A,TRUE,"general"}</definedName>
    <definedName name="dg" localSheetId="49" hidden="1">{"via1",#N/A,TRUE,"general";"via2",#N/A,TRUE,"general";"via3",#N/A,TRUE,"general"}</definedName>
    <definedName name="dg" localSheetId="34"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1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31" hidden="1">{"via1",#N/A,TRUE,"general";"via2",#N/A,TRUE,"general";"via3",#N/A,TRUE,"general"}</definedName>
    <definedName name="dg" localSheetId="30" hidden="1">{"via1",#N/A,TRUE,"general";"via2",#N/A,TRUE,"general";"via3",#N/A,TRUE,"general"}</definedName>
    <definedName name="dg" localSheetId="15" hidden="1">{"via1",#N/A,TRUE,"general";"via2",#N/A,TRUE,"general";"via3",#N/A,TRUE,"general"}</definedName>
    <definedName name="dg" hidden="1">{"via1",#N/A,TRUE,"general";"via2",#N/A,TRUE,"general";"via3",#N/A,TRUE,"general"}</definedName>
    <definedName name="dgdgr" localSheetId="32" hidden="1">{"via1",#N/A,TRUE,"general";"via2",#N/A,TRUE,"general";"via3",#N/A,TRUE,"general"}</definedName>
    <definedName name="dgdgr" localSheetId="3" hidden="1">{"via1",#N/A,TRUE,"general";"via2",#N/A,TRUE,"general";"via3",#N/A,TRUE,"general"}</definedName>
    <definedName name="dgdgr" localSheetId="26" hidden="1">{"via1",#N/A,TRUE,"general";"via2",#N/A,TRUE,"general";"via3",#N/A,TRUE,"general"}</definedName>
    <definedName name="dgdgr" localSheetId="24" hidden="1">{"via1",#N/A,TRUE,"general";"via2",#N/A,TRUE,"general";"via3",#N/A,TRUE,"general"}</definedName>
    <definedName name="dgdgr" localSheetId="10" hidden="1">{"via1",#N/A,TRUE,"general";"via2",#N/A,TRUE,"general";"via3",#N/A,TRUE,"general"}</definedName>
    <definedName name="dgdgr" localSheetId="4" hidden="1">{"via1",#N/A,TRUE,"general";"via2",#N/A,TRUE,"general";"via3",#N/A,TRUE,"general"}</definedName>
    <definedName name="dgdgr" localSheetId="38" hidden="1">{"via1",#N/A,TRUE,"general";"via2",#N/A,TRUE,"general";"via3",#N/A,TRUE,"general"}</definedName>
    <definedName name="dgdgr" localSheetId="37" hidden="1">{"via1",#N/A,TRUE,"general";"via2",#N/A,TRUE,"general";"via3",#N/A,TRUE,"general"}</definedName>
    <definedName name="dgdgr" localSheetId="23" hidden="1">{"via1",#N/A,TRUE,"general";"via2",#N/A,TRUE,"general";"via3",#N/A,TRUE,"general"}</definedName>
    <definedName name="dgdgr" localSheetId="16" hidden="1">{"via1",#N/A,TRUE,"general";"via2",#N/A,TRUE,"general";"via3",#N/A,TRUE,"general"}</definedName>
    <definedName name="dgdgr" localSheetId="27" hidden="1">{"via1",#N/A,TRUE,"general";"via2",#N/A,TRUE,"general";"via3",#N/A,TRUE,"general"}</definedName>
    <definedName name="dgdgr" localSheetId="18" hidden="1">{"via1",#N/A,TRUE,"general";"via2",#N/A,TRUE,"general";"via3",#N/A,TRUE,"general"}</definedName>
    <definedName name="dgdgr" localSheetId="17" hidden="1">{"via1",#N/A,TRUE,"general";"via2",#N/A,TRUE,"general";"via3",#N/A,TRUE,"general"}</definedName>
    <definedName name="dgdgr" localSheetId="25" hidden="1">{"via1",#N/A,TRUE,"general";"via2",#N/A,TRUE,"general";"via3",#N/A,TRUE,"general"}</definedName>
    <definedName name="dgdgr" localSheetId="49" hidden="1">{"via1",#N/A,TRUE,"general";"via2",#N/A,TRUE,"general";"via3",#N/A,TRUE,"general"}</definedName>
    <definedName name="dgdgr" localSheetId="34"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1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31" hidden="1">{"via1",#N/A,TRUE,"general";"via2",#N/A,TRUE,"general";"via3",#N/A,TRUE,"general"}</definedName>
    <definedName name="dgdgr" localSheetId="30" hidden="1">{"via1",#N/A,TRUE,"general";"via2",#N/A,TRUE,"general";"via3",#N/A,TRUE,"general"}</definedName>
    <definedName name="dgdgr" localSheetId="15" hidden="1">{"via1",#N/A,TRUE,"general";"via2",#N/A,TRUE,"general";"via3",#N/A,TRUE,"general"}</definedName>
    <definedName name="dgdgr" hidden="1">{"via1",#N/A,TRUE,"general";"via2",#N/A,TRUE,"general";"via3",#N/A,TRUE,"general"}</definedName>
    <definedName name="dgfd" localSheetId="32" hidden="1">{"TAB1",#N/A,TRUE,"GENERAL";"TAB2",#N/A,TRUE,"GENERAL";"TAB3",#N/A,TRUE,"GENERAL";"TAB4",#N/A,TRUE,"GENERAL";"TAB5",#N/A,TRUE,"GENERAL"}</definedName>
    <definedName name="dgfd" localSheetId="3" hidden="1">{"TAB1",#N/A,TRUE,"GENERAL";"TAB2",#N/A,TRUE,"GENERAL";"TAB3",#N/A,TRUE,"GENERAL";"TAB4",#N/A,TRUE,"GENERAL";"TAB5",#N/A,TRUE,"GENERAL"}</definedName>
    <definedName name="dgfd" localSheetId="26" hidden="1">{"TAB1",#N/A,TRUE,"GENERAL";"TAB2",#N/A,TRUE,"GENERAL";"TAB3",#N/A,TRUE,"GENERAL";"TAB4",#N/A,TRUE,"GENERAL";"TAB5",#N/A,TRUE,"GENERAL"}</definedName>
    <definedName name="dgfd" localSheetId="24" hidden="1">{"TAB1",#N/A,TRUE,"GENERAL";"TAB2",#N/A,TRUE,"GENERAL";"TAB3",#N/A,TRUE,"GENERAL";"TAB4",#N/A,TRUE,"GENERAL";"TAB5",#N/A,TRUE,"GENERAL"}</definedName>
    <definedName name="dgfd" localSheetId="10" hidden="1">{"TAB1",#N/A,TRUE,"GENERAL";"TAB2",#N/A,TRUE,"GENERAL";"TAB3",#N/A,TRUE,"GENERAL";"TAB4",#N/A,TRUE,"GENERAL";"TAB5",#N/A,TRUE,"GENERAL"}</definedName>
    <definedName name="dgfd" localSheetId="4" hidden="1">{"TAB1",#N/A,TRUE,"GENERAL";"TAB2",#N/A,TRUE,"GENERAL";"TAB3",#N/A,TRUE,"GENERAL";"TAB4",#N/A,TRUE,"GENERAL";"TAB5",#N/A,TRUE,"GENERAL"}</definedName>
    <definedName name="dgfd" localSheetId="38" hidden="1">{"TAB1",#N/A,TRUE,"GENERAL";"TAB2",#N/A,TRUE,"GENERAL";"TAB3",#N/A,TRUE,"GENERAL";"TAB4",#N/A,TRUE,"GENERAL";"TAB5",#N/A,TRUE,"GENERAL"}</definedName>
    <definedName name="dgfd" localSheetId="37" hidden="1">{"TAB1",#N/A,TRUE,"GENERAL";"TAB2",#N/A,TRUE,"GENERAL";"TAB3",#N/A,TRUE,"GENERAL";"TAB4",#N/A,TRUE,"GENERAL";"TAB5",#N/A,TRUE,"GENERAL"}</definedName>
    <definedName name="dgfd" localSheetId="23" hidden="1">{"TAB1",#N/A,TRUE,"GENERAL";"TAB2",#N/A,TRUE,"GENERAL";"TAB3",#N/A,TRUE,"GENERAL";"TAB4",#N/A,TRUE,"GENERAL";"TAB5",#N/A,TRUE,"GENERAL"}</definedName>
    <definedName name="dgfd" localSheetId="16" hidden="1">{"TAB1",#N/A,TRUE,"GENERAL";"TAB2",#N/A,TRUE,"GENERAL";"TAB3",#N/A,TRUE,"GENERAL";"TAB4",#N/A,TRUE,"GENERAL";"TAB5",#N/A,TRUE,"GENERAL"}</definedName>
    <definedName name="dgfd" localSheetId="27" hidden="1">{"TAB1",#N/A,TRUE,"GENERAL";"TAB2",#N/A,TRUE,"GENERAL";"TAB3",#N/A,TRUE,"GENERAL";"TAB4",#N/A,TRUE,"GENERAL";"TAB5",#N/A,TRUE,"GENERAL"}</definedName>
    <definedName name="dgfd" localSheetId="18" hidden="1">{"TAB1",#N/A,TRUE,"GENERAL";"TAB2",#N/A,TRUE,"GENERAL";"TAB3",#N/A,TRUE,"GENERAL";"TAB4",#N/A,TRUE,"GENERAL";"TAB5",#N/A,TRUE,"GENERAL"}</definedName>
    <definedName name="dgfd" localSheetId="17" hidden="1">{"TAB1",#N/A,TRUE,"GENERAL";"TAB2",#N/A,TRUE,"GENERAL";"TAB3",#N/A,TRUE,"GENERAL";"TAB4",#N/A,TRUE,"GENERAL";"TAB5",#N/A,TRUE,"GENERAL"}</definedName>
    <definedName name="dgfd" localSheetId="25" hidden="1">{"TAB1",#N/A,TRUE,"GENERAL";"TAB2",#N/A,TRUE,"GENERAL";"TAB3",#N/A,TRUE,"GENERAL";"TAB4",#N/A,TRUE,"GENERAL";"TAB5",#N/A,TRUE,"GENERAL"}</definedName>
    <definedName name="dgfd" localSheetId="49" hidden="1">{"TAB1",#N/A,TRUE,"GENERAL";"TAB2",#N/A,TRUE,"GENERAL";"TAB3",#N/A,TRUE,"GENERAL";"TAB4",#N/A,TRUE,"GENERAL";"TAB5",#N/A,TRUE,"GENERAL"}</definedName>
    <definedName name="dgfd" localSheetId="34"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1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31" hidden="1">{"TAB1",#N/A,TRUE,"GENERAL";"TAB2",#N/A,TRUE,"GENERAL";"TAB3",#N/A,TRUE,"GENERAL";"TAB4",#N/A,TRUE,"GENERAL";"TAB5",#N/A,TRUE,"GENERAL"}</definedName>
    <definedName name="dgfd" localSheetId="30" hidden="1">{"TAB1",#N/A,TRUE,"GENERAL";"TAB2",#N/A,TRUE,"GENERAL";"TAB3",#N/A,TRUE,"GENERAL";"TAB4",#N/A,TRUE,"GENERAL";"TAB5",#N/A,TRUE,"GENERAL"}</definedName>
    <definedName name="dgfd" localSheetId="15" hidden="1">{"TAB1",#N/A,TRUE,"GENERAL";"TAB2",#N/A,TRUE,"GENERAL";"TAB3",#N/A,TRUE,"GENERAL";"TAB4",#N/A,TRUE,"GENERAL";"TAB5",#N/A,TRUE,"GENERAL"}</definedName>
    <definedName name="dgfd" hidden="1">{"TAB1",#N/A,TRUE,"GENERAL";"TAB2",#N/A,TRUE,"GENERAL";"TAB3",#N/A,TRUE,"GENERAL";"TAB4",#N/A,TRUE,"GENERAL";"TAB5",#N/A,TRUE,"GENERAL"}</definedName>
    <definedName name="DGFDFVSDF" localSheetId="32" hidden="1">{"via1",#N/A,TRUE,"general";"via2",#N/A,TRUE,"general";"via3",#N/A,TRUE,"general"}</definedName>
    <definedName name="DGFDFVSDF" localSheetId="3" hidden="1">{"via1",#N/A,TRUE,"general";"via2",#N/A,TRUE,"general";"via3",#N/A,TRUE,"general"}</definedName>
    <definedName name="DGFDFVSDF" localSheetId="26" hidden="1">{"via1",#N/A,TRUE,"general";"via2",#N/A,TRUE,"general";"via3",#N/A,TRUE,"general"}</definedName>
    <definedName name="DGFDFVSDF" localSheetId="24" hidden="1">{"via1",#N/A,TRUE,"general";"via2",#N/A,TRUE,"general";"via3",#N/A,TRUE,"general"}</definedName>
    <definedName name="DGFDFVSDF" localSheetId="10" hidden="1">{"via1",#N/A,TRUE,"general";"via2",#N/A,TRUE,"general";"via3",#N/A,TRUE,"general"}</definedName>
    <definedName name="DGFDFVSDF" localSheetId="4" hidden="1">{"via1",#N/A,TRUE,"general";"via2",#N/A,TRUE,"general";"via3",#N/A,TRUE,"general"}</definedName>
    <definedName name="DGFDFVSDF" localSheetId="38" hidden="1">{"via1",#N/A,TRUE,"general";"via2",#N/A,TRUE,"general";"via3",#N/A,TRUE,"general"}</definedName>
    <definedName name="DGFDFVSDF" localSheetId="37" hidden="1">{"via1",#N/A,TRUE,"general";"via2",#N/A,TRUE,"general";"via3",#N/A,TRUE,"general"}</definedName>
    <definedName name="DGFDFVSDF" localSheetId="23" hidden="1">{"via1",#N/A,TRUE,"general";"via2",#N/A,TRUE,"general";"via3",#N/A,TRUE,"general"}</definedName>
    <definedName name="DGFDFVSDF" localSheetId="16" hidden="1">{"via1",#N/A,TRUE,"general";"via2",#N/A,TRUE,"general";"via3",#N/A,TRUE,"general"}</definedName>
    <definedName name="DGFDFVSDF" localSheetId="27" hidden="1">{"via1",#N/A,TRUE,"general";"via2",#N/A,TRUE,"general";"via3",#N/A,TRUE,"general"}</definedName>
    <definedName name="DGFDFVSDF" localSheetId="18" hidden="1">{"via1",#N/A,TRUE,"general";"via2",#N/A,TRUE,"general";"via3",#N/A,TRUE,"general"}</definedName>
    <definedName name="DGFDFVSDF" localSheetId="17" hidden="1">{"via1",#N/A,TRUE,"general";"via2",#N/A,TRUE,"general";"via3",#N/A,TRUE,"general"}</definedName>
    <definedName name="DGFDFVSDF" localSheetId="25" hidden="1">{"via1",#N/A,TRUE,"general";"via2",#N/A,TRUE,"general";"via3",#N/A,TRUE,"general"}</definedName>
    <definedName name="DGFDFVSDF" localSheetId="49" hidden="1">{"via1",#N/A,TRUE,"general";"via2",#N/A,TRUE,"general";"via3",#N/A,TRUE,"general"}</definedName>
    <definedName name="DGFDFVSDF" localSheetId="34"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1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31" hidden="1">{"via1",#N/A,TRUE,"general";"via2",#N/A,TRUE,"general";"via3",#N/A,TRUE,"general"}</definedName>
    <definedName name="DGFDFVSDF" localSheetId="30" hidden="1">{"via1",#N/A,TRUE,"general";"via2",#N/A,TRUE,"general";"via3",#N/A,TRUE,"general"}</definedName>
    <definedName name="DGFDFVSDF" localSheetId="15" hidden="1">{"via1",#N/A,TRUE,"general";"via2",#N/A,TRUE,"general";"via3",#N/A,TRUE,"general"}</definedName>
    <definedName name="DGFDFVSDF" hidden="1">{"via1",#N/A,TRUE,"general";"via2",#N/A,TRUE,"general";"via3",#N/A,TRUE,"general"}</definedName>
    <definedName name="dgfdg" localSheetId="32" hidden="1">{"via1",#N/A,TRUE,"general";"via2",#N/A,TRUE,"general";"via3",#N/A,TRUE,"general"}</definedName>
    <definedName name="dgfdg" localSheetId="3" hidden="1">{"via1",#N/A,TRUE,"general";"via2",#N/A,TRUE,"general";"via3",#N/A,TRUE,"general"}</definedName>
    <definedName name="dgfdg" localSheetId="26" hidden="1">{"via1",#N/A,TRUE,"general";"via2",#N/A,TRUE,"general";"via3",#N/A,TRUE,"general"}</definedName>
    <definedName name="dgfdg" localSheetId="24" hidden="1">{"via1",#N/A,TRUE,"general";"via2",#N/A,TRUE,"general";"via3",#N/A,TRUE,"general"}</definedName>
    <definedName name="dgfdg" localSheetId="10" hidden="1">{"via1",#N/A,TRUE,"general";"via2",#N/A,TRUE,"general";"via3",#N/A,TRUE,"general"}</definedName>
    <definedName name="dgfdg" localSheetId="4" hidden="1">{"via1",#N/A,TRUE,"general";"via2",#N/A,TRUE,"general";"via3",#N/A,TRUE,"general"}</definedName>
    <definedName name="dgfdg" localSheetId="38" hidden="1">{"via1",#N/A,TRUE,"general";"via2",#N/A,TRUE,"general";"via3",#N/A,TRUE,"general"}</definedName>
    <definedName name="dgfdg" localSheetId="37" hidden="1">{"via1",#N/A,TRUE,"general";"via2",#N/A,TRUE,"general";"via3",#N/A,TRUE,"general"}</definedName>
    <definedName name="dgfdg" localSheetId="23" hidden="1">{"via1",#N/A,TRUE,"general";"via2",#N/A,TRUE,"general";"via3",#N/A,TRUE,"general"}</definedName>
    <definedName name="dgfdg" localSheetId="16" hidden="1">{"via1",#N/A,TRUE,"general";"via2",#N/A,TRUE,"general";"via3",#N/A,TRUE,"general"}</definedName>
    <definedName name="dgfdg" localSheetId="27" hidden="1">{"via1",#N/A,TRUE,"general";"via2",#N/A,TRUE,"general";"via3",#N/A,TRUE,"general"}</definedName>
    <definedName name="dgfdg" localSheetId="18" hidden="1">{"via1",#N/A,TRUE,"general";"via2",#N/A,TRUE,"general";"via3",#N/A,TRUE,"general"}</definedName>
    <definedName name="dgfdg" localSheetId="17" hidden="1">{"via1",#N/A,TRUE,"general";"via2",#N/A,TRUE,"general";"via3",#N/A,TRUE,"general"}</definedName>
    <definedName name="dgfdg" localSheetId="25" hidden="1">{"via1",#N/A,TRUE,"general";"via2",#N/A,TRUE,"general";"via3",#N/A,TRUE,"general"}</definedName>
    <definedName name="dgfdg" localSheetId="49" hidden="1">{"via1",#N/A,TRUE,"general";"via2",#N/A,TRUE,"general";"via3",#N/A,TRUE,"general"}</definedName>
    <definedName name="dgfdg" localSheetId="34"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1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31" hidden="1">{"via1",#N/A,TRUE,"general";"via2",#N/A,TRUE,"general";"via3",#N/A,TRUE,"general"}</definedName>
    <definedName name="dgfdg" localSheetId="30" hidden="1">{"via1",#N/A,TRUE,"general";"via2",#N/A,TRUE,"general";"via3",#N/A,TRUE,"general"}</definedName>
    <definedName name="dgfdg" localSheetId="15" hidden="1">{"via1",#N/A,TRUE,"general";"via2",#N/A,TRUE,"general";"via3",#N/A,TRUE,"general"}</definedName>
    <definedName name="dgfdg" hidden="1">{"via1",#N/A,TRUE,"general";"via2",#N/A,TRUE,"general";"via3",#N/A,TRUE,"general"}</definedName>
    <definedName name="DGFG" localSheetId="32" hidden="1">{"via1",#N/A,TRUE,"general";"via2",#N/A,TRUE,"general";"via3",#N/A,TRUE,"general"}</definedName>
    <definedName name="DGFG" localSheetId="3" hidden="1">{"via1",#N/A,TRUE,"general";"via2",#N/A,TRUE,"general";"via3",#N/A,TRUE,"general"}</definedName>
    <definedName name="DGFG" localSheetId="26" hidden="1">{"via1",#N/A,TRUE,"general";"via2",#N/A,TRUE,"general";"via3",#N/A,TRUE,"general"}</definedName>
    <definedName name="DGFG" localSheetId="24" hidden="1">{"via1",#N/A,TRUE,"general";"via2",#N/A,TRUE,"general";"via3",#N/A,TRUE,"general"}</definedName>
    <definedName name="DGFG" localSheetId="10" hidden="1">{"via1",#N/A,TRUE,"general";"via2",#N/A,TRUE,"general";"via3",#N/A,TRUE,"general"}</definedName>
    <definedName name="DGFG" localSheetId="4" hidden="1">{"via1",#N/A,TRUE,"general";"via2",#N/A,TRUE,"general";"via3",#N/A,TRUE,"general"}</definedName>
    <definedName name="DGFG" localSheetId="38" hidden="1">{"via1",#N/A,TRUE,"general";"via2",#N/A,TRUE,"general";"via3",#N/A,TRUE,"general"}</definedName>
    <definedName name="DGFG" localSheetId="37" hidden="1">{"via1",#N/A,TRUE,"general";"via2",#N/A,TRUE,"general";"via3",#N/A,TRUE,"general"}</definedName>
    <definedName name="DGFG" localSheetId="23" hidden="1">{"via1",#N/A,TRUE,"general";"via2",#N/A,TRUE,"general";"via3",#N/A,TRUE,"general"}</definedName>
    <definedName name="DGFG" localSheetId="16" hidden="1">{"via1",#N/A,TRUE,"general";"via2",#N/A,TRUE,"general";"via3",#N/A,TRUE,"general"}</definedName>
    <definedName name="DGFG" localSheetId="27" hidden="1">{"via1",#N/A,TRUE,"general";"via2",#N/A,TRUE,"general";"via3",#N/A,TRUE,"general"}</definedName>
    <definedName name="DGFG" localSheetId="18" hidden="1">{"via1",#N/A,TRUE,"general";"via2",#N/A,TRUE,"general";"via3",#N/A,TRUE,"general"}</definedName>
    <definedName name="DGFG" localSheetId="17" hidden="1">{"via1",#N/A,TRUE,"general";"via2",#N/A,TRUE,"general";"via3",#N/A,TRUE,"general"}</definedName>
    <definedName name="DGFG" localSheetId="25" hidden="1">{"via1",#N/A,TRUE,"general";"via2",#N/A,TRUE,"general";"via3",#N/A,TRUE,"general"}</definedName>
    <definedName name="DGFG" localSheetId="49" hidden="1">{"via1",#N/A,TRUE,"general";"via2",#N/A,TRUE,"general";"via3",#N/A,TRUE,"general"}</definedName>
    <definedName name="DGFG" localSheetId="34"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1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31" hidden="1">{"via1",#N/A,TRUE,"general";"via2",#N/A,TRUE,"general";"via3",#N/A,TRUE,"general"}</definedName>
    <definedName name="DGFG" localSheetId="30" hidden="1">{"via1",#N/A,TRUE,"general";"via2",#N/A,TRUE,"general";"via3",#N/A,TRUE,"general"}</definedName>
    <definedName name="DGFG" localSheetId="15" hidden="1">{"via1",#N/A,TRUE,"general";"via2",#N/A,TRUE,"general";"via3",#N/A,TRUE,"general"}</definedName>
    <definedName name="DGFG" hidden="1">{"via1",#N/A,TRUE,"general";"via2",#N/A,TRUE,"general";"via3",#N/A,TRUE,"general"}</definedName>
    <definedName name="dgfsado" localSheetId="3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26" hidden="1">{"TAB1",#N/A,TRUE,"GENERAL";"TAB2",#N/A,TRUE,"GENERAL";"TAB3",#N/A,TRUE,"GENERAL";"TAB4",#N/A,TRUE,"GENERAL";"TAB5",#N/A,TRUE,"GENERAL"}</definedName>
    <definedName name="dgfsado" localSheetId="24"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38" hidden="1">{"TAB1",#N/A,TRUE,"GENERAL";"TAB2",#N/A,TRUE,"GENERAL";"TAB3",#N/A,TRUE,"GENERAL";"TAB4",#N/A,TRUE,"GENERAL";"TAB5",#N/A,TRUE,"GENERAL"}</definedName>
    <definedName name="dgfsado" localSheetId="37" hidden="1">{"TAB1",#N/A,TRUE,"GENERAL";"TAB2",#N/A,TRUE,"GENERAL";"TAB3",#N/A,TRUE,"GENERAL";"TAB4",#N/A,TRUE,"GENERAL";"TAB5",#N/A,TRUE,"GENERAL"}</definedName>
    <definedName name="dgfsado" localSheetId="23"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27" hidden="1">{"TAB1",#N/A,TRUE,"GENERAL";"TAB2",#N/A,TRUE,"GENERAL";"TAB3",#N/A,TRUE,"GENERAL";"TAB4",#N/A,TRUE,"GENERAL";"TAB5",#N/A,TRUE,"GENERAL"}</definedName>
    <definedName name="dgfsado" localSheetId="18"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25" hidden="1">{"TAB1",#N/A,TRUE,"GENERAL";"TAB2",#N/A,TRUE,"GENERAL";"TAB3",#N/A,TRUE,"GENERAL";"TAB4",#N/A,TRUE,"GENERAL";"TAB5",#N/A,TRUE,"GENERAL"}</definedName>
    <definedName name="dgfsado" localSheetId="49" hidden="1">{"TAB1",#N/A,TRUE,"GENERAL";"TAB2",#N/A,TRUE,"GENERAL";"TAB3",#N/A,TRUE,"GENERAL";"TAB4",#N/A,TRUE,"GENERAL";"TAB5",#N/A,TRUE,"GENERAL"}</definedName>
    <definedName name="dgfsado" localSheetId="34"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31" hidden="1">{"TAB1",#N/A,TRUE,"GENERAL";"TAB2",#N/A,TRUE,"GENERAL";"TAB3",#N/A,TRUE,"GENERAL";"TAB4",#N/A,TRUE,"GENERAL";"TAB5",#N/A,TRUE,"GENERAL"}</definedName>
    <definedName name="dgfsado" localSheetId="30" hidden="1">{"TAB1",#N/A,TRUE,"GENERAL";"TAB2",#N/A,TRUE,"GENERAL";"TAB3",#N/A,TRUE,"GENERAL";"TAB4",#N/A,TRUE,"GENERAL";"TAB5",#N/A,TRUE,"GENERAL"}</definedName>
    <definedName name="dgfsado" localSheetId="15" hidden="1">{"TAB1",#N/A,TRUE,"GENERAL";"TAB2",#N/A,TRUE,"GENERAL";"TAB3",#N/A,TRUE,"GENERAL";"TAB4",#N/A,TRUE,"GENERAL";"TAB5",#N/A,TRUE,"GENERAL"}</definedName>
    <definedName name="dgfsado" hidden="1">{"TAB1",#N/A,TRUE,"GENERAL";"TAB2",#N/A,TRUE,"GENERAL";"TAB3",#N/A,TRUE,"GENERAL";"TAB4",#N/A,TRUE,"GENERAL";"TAB5",#N/A,TRUE,"GENERAL"}</definedName>
    <definedName name="dgrdeb" localSheetId="3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26" hidden="1">{"TAB1",#N/A,TRUE,"GENERAL";"TAB2",#N/A,TRUE,"GENERAL";"TAB3",#N/A,TRUE,"GENERAL";"TAB4",#N/A,TRUE,"GENERAL";"TAB5",#N/A,TRUE,"GENERAL"}</definedName>
    <definedName name="dgrdeb" localSheetId="24"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38" hidden="1">{"TAB1",#N/A,TRUE,"GENERAL";"TAB2",#N/A,TRUE,"GENERAL";"TAB3",#N/A,TRUE,"GENERAL";"TAB4",#N/A,TRUE,"GENERAL";"TAB5",#N/A,TRUE,"GENERAL"}</definedName>
    <definedName name="dgrdeb" localSheetId="37" hidden="1">{"TAB1",#N/A,TRUE,"GENERAL";"TAB2",#N/A,TRUE,"GENERAL";"TAB3",#N/A,TRUE,"GENERAL";"TAB4",#N/A,TRUE,"GENERAL";"TAB5",#N/A,TRUE,"GENERAL"}</definedName>
    <definedName name="dgrdeb" localSheetId="23"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27" hidden="1">{"TAB1",#N/A,TRUE,"GENERAL";"TAB2",#N/A,TRUE,"GENERAL";"TAB3",#N/A,TRUE,"GENERAL";"TAB4",#N/A,TRUE,"GENERAL";"TAB5",#N/A,TRUE,"GENERAL"}</definedName>
    <definedName name="dgrdeb" localSheetId="18"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25" hidden="1">{"TAB1",#N/A,TRUE,"GENERAL";"TAB2",#N/A,TRUE,"GENERAL";"TAB3",#N/A,TRUE,"GENERAL";"TAB4",#N/A,TRUE,"GENERAL";"TAB5",#N/A,TRUE,"GENERAL"}</definedName>
    <definedName name="dgrdeb" localSheetId="49" hidden="1">{"TAB1",#N/A,TRUE,"GENERAL";"TAB2",#N/A,TRUE,"GENERAL";"TAB3",#N/A,TRUE,"GENERAL";"TAB4",#N/A,TRUE,"GENERAL";"TAB5",#N/A,TRUE,"GENERAL"}</definedName>
    <definedName name="dgrdeb" localSheetId="34"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31" hidden="1">{"TAB1",#N/A,TRUE,"GENERAL";"TAB2",#N/A,TRUE,"GENERAL";"TAB3",#N/A,TRUE,"GENERAL";"TAB4",#N/A,TRUE,"GENERAL";"TAB5",#N/A,TRUE,"GENERAL"}</definedName>
    <definedName name="dgrdeb" localSheetId="30" hidden="1">{"TAB1",#N/A,TRUE,"GENERAL";"TAB2",#N/A,TRUE,"GENERAL";"TAB3",#N/A,TRUE,"GENERAL";"TAB4",#N/A,TRUE,"GENERAL";"TAB5",#N/A,TRUE,"GENERAL"}</definedName>
    <definedName name="dgrdeb" localSheetId="15" hidden="1">{"TAB1",#N/A,TRUE,"GENERAL";"TAB2",#N/A,TRUE,"GENERAL";"TAB3",#N/A,TRUE,"GENERAL";"TAB4",#N/A,TRUE,"GENERAL";"TAB5",#N/A,TRUE,"GENERAL"}</definedName>
    <definedName name="dgrdeb" hidden="1">{"TAB1",#N/A,TRUE,"GENERAL";"TAB2",#N/A,TRUE,"GENERAL";"TAB3",#N/A,TRUE,"GENERAL";"TAB4",#N/A,TRUE,"GENERAL";"TAB5",#N/A,TRUE,"GENERAL"}</definedName>
    <definedName name="dgreg" localSheetId="32" hidden="1">{"via1",#N/A,TRUE,"general";"via2",#N/A,TRUE,"general";"via3",#N/A,TRUE,"general"}</definedName>
    <definedName name="dgreg" localSheetId="3" hidden="1">{"via1",#N/A,TRUE,"general";"via2",#N/A,TRUE,"general";"via3",#N/A,TRUE,"general"}</definedName>
    <definedName name="dgreg" localSheetId="26" hidden="1">{"via1",#N/A,TRUE,"general";"via2",#N/A,TRUE,"general";"via3",#N/A,TRUE,"general"}</definedName>
    <definedName name="dgreg" localSheetId="24" hidden="1">{"via1",#N/A,TRUE,"general";"via2",#N/A,TRUE,"general";"via3",#N/A,TRUE,"general"}</definedName>
    <definedName name="dgreg" localSheetId="10" hidden="1">{"via1",#N/A,TRUE,"general";"via2",#N/A,TRUE,"general";"via3",#N/A,TRUE,"general"}</definedName>
    <definedName name="dgreg" localSheetId="4" hidden="1">{"via1",#N/A,TRUE,"general";"via2",#N/A,TRUE,"general";"via3",#N/A,TRUE,"general"}</definedName>
    <definedName name="dgreg" localSheetId="38" hidden="1">{"via1",#N/A,TRUE,"general";"via2",#N/A,TRUE,"general";"via3",#N/A,TRUE,"general"}</definedName>
    <definedName name="dgreg" localSheetId="37" hidden="1">{"via1",#N/A,TRUE,"general";"via2",#N/A,TRUE,"general";"via3",#N/A,TRUE,"general"}</definedName>
    <definedName name="dgreg" localSheetId="23" hidden="1">{"via1",#N/A,TRUE,"general";"via2",#N/A,TRUE,"general";"via3",#N/A,TRUE,"general"}</definedName>
    <definedName name="dgreg" localSheetId="16" hidden="1">{"via1",#N/A,TRUE,"general";"via2",#N/A,TRUE,"general";"via3",#N/A,TRUE,"general"}</definedName>
    <definedName name="dgreg" localSheetId="27" hidden="1">{"via1",#N/A,TRUE,"general";"via2",#N/A,TRUE,"general";"via3",#N/A,TRUE,"general"}</definedName>
    <definedName name="dgreg" localSheetId="18" hidden="1">{"via1",#N/A,TRUE,"general";"via2",#N/A,TRUE,"general";"via3",#N/A,TRUE,"general"}</definedName>
    <definedName name="dgreg" localSheetId="17" hidden="1">{"via1",#N/A,TRUE,"general";"via2",#N/A,TRUE,"general";"via3",#N/A,TRUE,"general"}</definedName>
    <definedName name="dgreg" localSheetId="25" hidden="1">{"via1",#N/A,TRUE,"general";"via2",#N/A,TRUE,"general";"via3",#N/A,TRUE,"general"}</definedName>
    <definedName name="dgreg" localSheetId="49" hidden="1">{"via1",#N/A,TRUE,"general";"via2",#N/A,TRUE,"general";"via3",#N/A,TRUE,"general"}</definedName>
    <definedName name="dgreg" localSheetId="34"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1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31" hidden="1">{"via1",#N/A,TRUE,"general";"via2",#N/A,TRUE,"general";"via3",#N/A,TRUE,"general"}</definedName>
    <definedName name="dgreg" localSheetId="30" hidden="1">{"via1",#N/A,TRUE,"general";"via2",#N/A,TRUE,"general";"via3",#N/A,TRUE,"general"}</definedName>
    <definedName name="dgreg" localSheetId="15" hidden="1">{"via1",#N/A,TRUE,"general";"via2",#N/A,TRUE,"general";"via3",#N/A,TRUE,"general"}</definedName>
    <definedName name="dgreg" hidden="1">{"via1",#N/A,TRUE,"general";"via2",#N/A,TRUE,"general";"via3",#N/A,TRUE,"general"}</definedName>
    <definedName name="DH" localSheetId="32" hidden="1">{"via1",#N/A,TRUE,"general";"via2",#N/A,TRUE,"general";"via3",#N/A,TRUE,"general"}</definedName>
    <definedName name="DH" localSheetId="3" hidden="1">{"via1",#N/A,TRUE,"general";"via2",#N/A,TRUE,"general";"via3",#N/A,TRUE,"general"}</definedName>
    <definedName name="DH" localSheetId="26" hidden="1">{"via1",#N/A,TRUE,"general";"via2",#N/A,TRUE,"general";"via3",#N/A,TRUE,"general"}</definedName>
    <definedName name="DH" localSheetId="24" hidden="1">{"via1",#N/A,TRUE,"general";"via2",#N/A,TRUE,"general";"via3",#N/A,TRUE,"general"}</definedName>
    <definedName name="DH" localSheetId="10" hidden="1">{"via1",#N/A,TRUE,"general";"via2",#N/A,TRUE,"general";"via3",#N/A,TRUE,"general"}</definedName>
    <definedName name="DH" localSheetId="4" hidden="1">{"via1",#N/A,TRUE,"general";"via2",#N/A,TRUE,"general";"via3",#N/A,TRUE,"general"}</definedName>
    <definedName name="DH" localSheetId="38" hidden="1">{"via1",#N/A,TRUE,"general";"via2",#N/A,TRUE,"general";"via3",#N/A,TRUE,"general"}</definedName>
    <definedName name="DH" localSheetId="37" hidden="1">{"via1",#N/A,TRUE,"general";"via2",#N/A,TRUE,"general";"via3",#N/A,TRUE,"general"}</definedName>
    <definedName name="DH" localSheetId="23" hidden="1">{"via1",#N/A,TRUE,"general";"via2",#N/A,TRUE,"general";"via3",#N/A,TRUE,"general"}</definedName>
    <definedName name="DH" localSheetId="16" hidden="1">{"via1",#N/A,TRUE,"general";"via2",#N/A,TRUE,"general";"via3",#N/A,TRUE,"general"}</definedName>
    <definedName name="DH" localSheetId="27" hidden="1">{"via1",#N/A,TRUE,"general";"via2",#N/A,TRUE,"general";"via3",#N/A,TRUE,"general"}</definedName>
    <definedName name="DH" localSheetId="18" hidden="1">{"via1",#N/A,TRUE,"general";"via2",#N/A,TRUE,"general";"via3",#N/A,TRUE,"general"}</definedName>
    <definedName name="DH" localSheetId="17" hidden="1">{"via1",#N/A,TRUE,"general";"via2",#N/A,TRUE,"general";"via3",#N/A,TRUE,"general"}</definedName>
    <definedName name="DH" localSheetId="25" hidden="1">{"via1",#N/A,TRUE,"general";"via2",#N/A,TRUE,"general";"via3",#N/A,TRUE,"general"}</definedName>
    <definedName name="DH" localSheetId="49" hidden="1">{"via1",#N/A,TRUE,"general";"via2",#N/A,TRUE,"general";"via3",#N/A,TRUE,"general"}</definedName>
    <definedName name="DH" localSheetId="34"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1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31" hidden="1">{"via1",#N/A,TRUE,"general";"via2",#N/A,TRUE,"general";"via3",#N/A,TRUE,"general"}</definedName>
    <definedName name="DH" localSheetId="30" hidden="1">{"via1",#N/A,TRUE,"general";"via2",#N/A,TRUE,"general";"via3",#N/A,TRUE,"general"}</definedName>
    <definedName name="DH" localSheetId="15" hidden="1">{"via1",#N/A,TRUE,"general";"via2",#N/A,TRUE,"general";"via3",#N/A,TRUE,"general"}</definedName>
    <definedName name="DH" hidden="1">{"via1",#N/A,TRUE,"general";"via2",#N/A,TRUE,"general";"via3",#N/A,TRUE,"general"}</definedName>
    <definedName name="dhdth" localSheetId="3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26" hidden="1">{"TAB1",#N/A,TRUE,"GENERAL";"TAB2",#N/A,TRUE,"GENERAL";"TAB3",#N/A,TRUE,"GENERAL";"TAB4",#N/A,TRUE,"GENERAL";"TAB5",#N/A,TRUE,"GENERAL"}</definedName>
    <definedName name="dhdth" localSheetId="24"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4" hidden="1">{"TAB1",#N/A,TRUE,"GENERAL";"TAB2",#N/A,TRUE,"GENERAL";"TAB3",#N/A,TRUE,"GENERAL";"TAB4",#N/A,TRUE,"GENERAL";"TAB5",#N/A,TRUE,"GENERAL"}</definedName>
    <definedName name="dhdth" localSheetId="38" hidden="1">{"TAB1",#N/A,TRUE,"GENERAL";"TAB2",#N/A,TRUE,"GENERAL";"TAB3",#N/A,TRUE,"GENERAL";"TAB4",#N/A,TRUE,"GENERAL";"TAB5",#N/A,TRUE,"GENERAL"}</definedName>
    <definedName name="dhdth" localSheetId="37" hidden="1">{"TAB1",#N/A,TRUE,"GENERAL";"TAB2",#N/A,TRUE,"GENERAL";"TAB3",#N/A,TRUE,"GENERAL";"TAB4",#N/A,TRUE,"GENERAL";"TAB5",#N/A,TRUE,"GENERAL"}</definedName>
    <definedName name="dhdth" localSheetId="23"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27" hidden="1">{"TAB1",#N/A,TRUE,"GENERAL";"TAB2",#N/A,TRUE,"GENERAL";"TAB3",#N/A,TRUE,"GENERAL";"TAB4",#N/A,TRUE,"GENERAL";"TAB5",#N/A,TRUE,"GENERAL"}</definedName>
    <definedName name="dhdth" localSheetId="18"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25" hidden="1">{"TAB1",#N/A,TRUE,"GENERAL";"TAB2",#N/A,TRUE,"GENERAL";"TAB3",#N/A,TRUE,"GENERAL";"TAB4",#N/A,TRUE,"GENERAL";"TAB5",#N/A,TRUE,"GENERAL"}</definedName>
    <definedName name="dhdth" localSheetId="49" hidden="1">{"TAB1",#N/A,TRUE,"GENERAL";"TAB2",#N/A,TRUE,"GENERAL";"TAB3",#N/A,TRUE,"GENERAL";"TAB4",#N/A,TRUE,"GENERAL";"TAB5",#N/A,TRUE,"GENERAL"}</definedName>
    <definedName name="dhdth" localSheetId="34"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31" hidden="1">{"TAB1",#N/A,TRUE,"GENERAL";"TAB2",#N/A,TRUE,"GENERAL";"TAB3",#N/A,TRUE,"GENERAL";"TAB4",#N/A,TRUE,"GENERAL";"TAB5",#N/A,TRUE,"GENERAL"}</definedName>
    <definedName name="dhdth" localSheetId="30" hidden="1">{"TAB1",#N/A,TRUE,"GENERAL";"TAB2",#N/A,TRUE,"GENERAL";"TAB3",#N/A,TRUE,"GENERAL";"TAB4",#N/A,TRUE,"GENERAL";"TAB5",#N/A,TRUE,"GENERAL"}</definedName>
    <definedName name="dhdth" localSheetId="15" hidden="1">{"TAB1",#N/A,TRUE,"GENERAL";"TAB2",#N/A,TRUE,"GENERAL";"TAB3",#N/A,TRUE,"GENERAL";"TAB4",#N/A,TRUE,"GENERAL";"TAB5",#N/A,TRUE,"GENERAL"}</definedName>
    <definedName name="dhdth" hidden="1">{"TAB1",#N/A,TRUE,"GENERAL";"TAB2",#N/A,TRUE,"GENERAL";"TAB3",#N/A,TRUE,"GENERAL";"TAB4",#N/A,TRUE,"GENERAL";"TAB5",#N/A,TRUE,"GENERAL"}</definedName>
    <definedName name="dhgh" localSheetId="32" hidden="1">{"via1",#N/A,TRUE,"general";"via2",#N/A,TRUE,"general";"via3",#N/A,TRUE,"general"}</definedName>
    <definedName name="dhgh" localSheetId="3" hidden="1">{"via1",#N/A,TRUE,"general";"via2",#N/A,TRUE,"general";"via3",#N/A,TRUE,"general"}</definedName>
    <definedName name="dhgh" localSheetId="26" hidden="1">{"via1",#N/A,TRUE,"general";"via2",#N/A,TRUE,"general";"via3",#N/A,TRUE,"general"}</definedName>
    <definedName name="dhgh" localSheetId="24" hidden="1">{"via1",#N/A,TRUE,"general";"via2",#N/A,TRUE,"general";"via3",#N/A,TRUE,"general"}</definedName>
    <definedName name="dhgh" localSheetId="10" hidden="1">{"via1",#N/A,TRUE,"general";"via2",#N/A,TRUE,"general";"via3",#N/A,TRUE,"general"}</definedName>
    <definedName name="dhgh" localSheetId="4" hidden="1">{"via1",#N/A,TRUE,"general";"via2",#N/A,TRUE,"general";"via3",#N/A,TRUE,"general"}</definedName>
    <definedName name="dhgh" localSheetId="38" hidden="1">{"via1",#N/A,TRUE,"general";"via2",#N/A,TRUE,"general";"via3",#N/A,TRUE,"general"}</definedName>
    <definedName name="dhgh" localSheetId="37" hidden="1">{"via1",#N/A,TRUE,"general";"via2",#N/A,TRUE,"general";"via3",#N/A,TRUE,"general"}</definedName>
    <definedName name="dhgh" localSheetId="23" hidden="1">{"via1",#N/A,TRUE,"general";"via2",#N/A,TRUE,"general";"via3",#N/A,TRUE,"general"}</definedName>
    <definedName name="dhgh" localSheetId="16" hidden="1">{"via1",#N/A,TRUE,"general";"via2",#N/A,TRUE,"general";"via3",#N/A,TRUE,"general"}</definedName>
    <definedName name="dhgh" localSheetId="27" hidden="1">{"via1",#N/A,TRUE,"general";"via2",#N/A,TRUE,"general";"via3",#N/A,TRUE,"general"}</definedName>
    <definedName name="dhgh" localSheetId="18" hidden="1">{"via1",#N/A,TRUE,"general";"via2",#N/A,TRUE,"general";"via3",#N/A,TRUE,"general"}</definedName>
    <definedName name="dhgh" localSheetId="17" hidden="1">{"via1",#N/A,TRUE,"general";"via2",#N/A,TRUE,"general";"via3",#N/A,TRUE,"general"}</definedName>
    <definedName name="dhgh" localSheetId="25" hidden="1">{"via1",#N/A,TRUE,"general";"via2",#N/A,TRUE,"general";"via3",#N/A,TRUE,"general"}</definedName>
    <definedName name="dhgh" localSheetId="49" hidden="1">{"via1",#N/A,TRUE,"general";"via2",#N/A,TRUE,"general";"via3",#N/A,TRUE,"general"}</definedName>
    <definedName name="dhgh" localSheetId="34"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1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31" hidden="1">{"via1",#N/A,TRUE,"general";"via2",#N/A,TRUE,"general";"via3",#N/A,TRUE,"general"}</definedName>
    <definedName name="dhgh" localSheetId="30" hidden="1">{"via1",#N/A,TRUE,"general";"via2",#N/A,TRUE,"general";"via3",#N/A,TRUE,"general"}</definedName>
    <definedName name="dhgh" localSheetId="15" hidden="1">{"via1",#N/A,TRUE,"general";"via2",#N/A,TRUE,"general";"via3",#N/A,TRUE,"general"}</definedName>
    <definedName name="dhgh" hidden="1">{"via1",#N/A,TRUE,"general";"via2",#N/A,TRUE,"general";"via3",#N/A,TRUE,"general"}</definedName>
    <definedName name="djdytj" localSheetId="3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26" hidden="1">{"TAB1",#N/A,TRUE,"GENERAL";"TAB2",#N/A,TRUE,"GENERAL";"TAB3",#N/A,TRUE,"GENERAL";"TAB4",#N/A,TRUE,"GENERAL";"TAB5",#N/A,TRUE,"GENERAL"}</definedName>
    <definedName name="djdytj" localSheetId="24"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38" hidden="1">{"TAB1",#N/A,TRUE,"GENERAL";"TAB2",#N/A,TRUE,"GENERAL";"TAB3",#N/A,TRUE,"GENERAL";"TAB4",#N/A,TRUE,"GENERAL";"TAB5",#N/A,TRUE,"GENERAL"}</definedName>
    <definedName name="djdytj" localSheetId="37" hidden="1">{"TAB1",#N/A,TRUE,"GENERAL";"TAB2",#N/A,TRUE,"GENERAL";"TAB3",#N/A,TRUE,"GENERAL";"TAB4",#N/A,TRUE,"GENERAL";"TAB5",#N/A,TRUE,"GENERAL"}</definedName>
    <definedName name="djdytj" localSheetId="23"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27" hidden="1">{"TAB1",#N/A,TRUE,"GENERAL";"TAB2",#N/A,TRUE,"GENERAL";"TAB3",#N/A,TRUE,"GENERAL";"TAB4",#N/A,TRUE,"GENERAL";"TAB5",#N/A,TRUE,"GENERAL"}</definedName>
    <definedName name="djdytj" localSheetId="18"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25" hidden="1">{"TAB1",#N/A,TRUE,"GENERAL";"TAB2",#N/A,TRUE,"GENERAL";"TAB3",#N/A,TRUE,"GENERAL";"TAB4",#N/A,TRUE,"GENERAL";"TAB5",#N/A,TRUE,"GENERAL"}</definedName>
    <definedName name="djdytj" localSheetId="49" hidden="1">{"TAB1",#N/A,TRUE,"GENERAL";"TAB2",#N/A,TRUE,"GENERAL";"TAB3",#N/A,TRUE,"GENERAL";"TAB4",#N/A,TRUE,"GENERAL";"TAB5",#N/A,TRUE,"GENERAL"}</definedName>
    <definedName name="djdytj" localSheetId="34"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31" hidden="1">{"TAB1",#N/A,TRUE,"GENERAL";"TAB2",#N/A,TRUE,"GENERAL";"TAB3",#N/A,TRUE,"GENERAL";"TAB4",#N/A,TRUE,"GENERAL";"TAB5",#N/A,TRUE,"GENERAL"}</definedName>
    <definedName name="djdytj" localSheetId="30" hidden="1">{"TAB1",#N/A,TRUE,"GENERAL";"TAB2",#N/A,TRUE,"GENERAL";"TAB3",#N/A,TRUE,"GENERAL";"TAB4",#N/A,TRUE,"GENERAL";"TAB5",#N/A,TRUE,"GENERAL"}</definedName>
    <definedName name="djdytj" localSheetId="15" hidden="1">{"TAB1",#N/A,TRUE,"GENERAL";"TAB2",#N/A,TRUE,"GENERAL";"TAB3",#N/A,TRUE,"GENERAL";"TAB4",#N/A,TRUE,"GENERAL";"TAB5",#N/A,TRUE,"GENERAL"}</definedName>
    <definedName name="djdytj" hidden="1">{"TAB1",#N/A,TRUE,"GENERAL";"TAB2",#N/A,TRUE,"GENERAL";"TAB3",#N/A,TRUE,"GENERAL";"TAB4",#N/A,TRUE,"GENERAL";"TAB5",#N/A,TRUE,"GENERAL"}</definedName>
    <definedName name="dry" localSheetId="32" hidden="1">{"via1",#N/A,TRUE,"general";"via2",#N/A,TRUE,"general";"via3",#N/A,TRUE,"general"}</definedName>
    <definedName name="dry" localSheetId="3" hidden="1">{"via1",#N/A,TRUE,"general";"via2",#N/A,TRUE,"general";"via3",#N/A,TRUE,"general"}</definedName>
    <definedName name="dry" localSheetId="26" hidden="1">{"via1",#N/A,TRUE,"general";"via2",#N/A,TRUE,"general";"via3",#N/A,TRUE,"general"}</definedName>
    <definedName name="dry" localSheetId="24" hidden="1">{"via1",#N/A,TRUE,"general";"via2",#N/A,TRUE,"general";"via3",#N/A,TRUE,"general"}</definedName>
    <definedName name="dry" localSheetId="10" hidden="1">{"via1",#N/A,TRUE,"general";"via2",#N/A,TRUE,"general";"via3",#N/A,TRUE,"general"}</definedName>
    <definedName name="dry" localSheetId="4" hidden="1">{"via1",#N/A,TRUE,"general";"via2",#N/A,TRUE,"general";"via3",#N/A,TRUE,"general"}</definedName>
    <definedName name="dry" localSheetId="38" hidden="1">{"via1",#N/A,TRUE,"general";"via2",#N/A,TRUE,"general";"via3",#N/A,TRUE,"general"}</definedName>
    <definedName name="dry" localSheetId="37" hidden="1">{"via1",#N/A,TRUE,"general";"via2",#N/A,TRUE,"general";"via3",#N/A,TRUE,"general"}</definedName>
    <definedName name="dry" localSheetId="23" hidden="1">{"via1",#N/A,TRUE,"general";"via2",#N/A,TRUE,"general";"via3",#N/A,TRUE,"general"}</definedName>
    <definedName name="dry" localSheetId="16" hidden="1">{"via1",#N/A,TRUE,"general";"via2",#N/A,TRUE,"general";"via3",#N/A,TRUE,"general"}</definedName>
    <definedName name="dry" localSheetId="27" hidden="1">{"via1",#N/A,TRUE,"general";"via2",#N/A,TRUE,"general";"via3",#N/A,TRUE,"general"}</definedName>
    <definedName name="dry" localSheetId="18" hidden="1">{"via1",#N/A,TRUE,"general";"via2",#N/A,TRUE,"general";"via3",#N/A,TRUE,"general"}</definedName>
    <definedName name="dry" localSheetId="17" hidden="1">{"via1",#N/A,TRUE,"general";"via2",#N/A,TRUE,"general";"via3",#N/A,TRUE,"general"}</definedName>
    <definedName name="dry" localSheetId="25" hidden="1">{"via1",#N/A,TRUE,"general";"via2",#N/A,TRUE,"general";"via3",#N/A,TRUE,"general"}</definedName>
    <definedName name="dry" localSheetId="49" hidden="1">{"via1",#N/A,TRUE,"general";"via2",#N/A,TRUE,"general";"via3",#N/A,TRUE,"general"}</definedName>
    <definedName name="dry" localSheetId="34"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1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31" hidden="1">{"via1",#N/A,TRUE,"general";"via2",#N/A,TRUE,"general";"via3",#N/A,TRUE,"general"}</definedName>
    <definedName name="dry" localSheetId="30" hidden="1">{"via1",#N/A,TRUE,"general";"via2",#N/A,TRUE,"general";"via3",#N/A,TRUE,"general"}</definedName>
    <definedName name="dry" localSheetId="15" hidden="1">{"via1",#N/A,TRUE,"general";"via2",#N/A,TRUE,"general";"via3",#N/A,TRUE,"general"}</definedName>
    <definedName name="dry" hidden="1">{"via1",#N/A,TRUE,"general";"via2",#N/A,TRUE,"general";"via3",#N/A,TRUE,"general"}</definedName>
    <definedName name="DSAD" localSheetId="32" hidden="1">{"via1",#N/A,TRUE,"general";"via2",#N/A,TRUE,"general";"via3",#N/A,TRUE,"general"}</definedName>
    <definedName name="DSAD" localSheetId="3" hidden="1">{"via1",#N/A,TRUE,"general";"via2",#N/A,TRUE,"general";"via3",#N/A,TRUE,"general"}</definedName>
    <definedName name="DSAD" localSheetId="26" hidden="1">{"via1",#N/A,TRUE,"general";"via2",#N/A,TRUE,"general";"via3",#N/A,TRUE,"general"}</definedName>
    <definedName name="DSAD" localSheetId="24" hidden="1">{"via1",#N/A,TRUE,"general";"via2",#N/A,TRUE,"general";"via3",#N/A,TRUE,"general"}</definedName>
    <definedName name="DSAD" localSheetId="10" hidden="1">{"via1",#N/A,TRUE,"general";"via2",#N/A,TRUE,"general";"via3",#N/A,TRUE,"general"}</definedName>
    <definedName name="DSAD" localSheetId="4" hidden="1">{"via1",#N/A,TRUE,"general";"via2",#N/A,TRUE,"general";"via3",#N/A,TRUE,"general"}</definedName>
    <definedName name="DSAD" localSheetId="38" hidden="1">{"via1",#N/A,TRUE,"general";"via2",#N/A,TRUE,"general";"via3",#N/A,TRUE,"general"}</definedName>
    <definedName name="DSAD" localSheetId="37" hidden="1">{"via1",#N/A,TRUE,"general";"via2",#N/A,TRUE,"general";"via3",#N/A,TRUE,"general"}</definedName>
    <definedName name="DSAD" localSheetId="23" hidden="1">{"via1",#N/A,TRUE,"general";"via2",#N/A,TRUE,"general";"via3",#N/A,TRUE,"general"}</definedName>
    <definedName name="DSAD" localSheetId="16" hidden="1">{"via1",#N/A,TRUE,"general";"via2",#N/A,TRUE,"general";"via3",#N/A,TRUE,"general"}</definedName>
    <definedName name="DSAD" localSheetId="27" hidden="1">{"via1",#N/A,TRUE,"general";"via2",#N/A,TRUE,"general";"via3",#N/A,TRUE,"general"}</definedName>
    <definedName name="DSAD" localSheetId="18" hidden="1">{"via1",#N/A,TRUE,"general";"via2",#N/A,TRUE,"general";"via3",#N/A,TRUE,"general"}</definedName>
    <definedName name="DSAD" localSheetId="17" hidden="1">{"via1",#N/A,TRUE,"general";"via2",#N/A,TRUE,"general";"via3",#N/A,TRUE,"general"}</definedName>
    <definedName name="DSAD" localSheetId="25" hidden="1">{"via1",#N/A,TRUE,"general";"via2",#N/A,TRUE,"general";"via3",#N/A,TRUE,"general"}</definedName>
    <definedName name="DSAD" localSheetId="49" hidden="1">{"via1",#N/A,TRUE,"general";"via2",#N/A,TRUE,"general";"via3",#N/A,TRUE,"general"}</definedName>
    <definedName name="DSAD" localSheetId="34"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1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31" hidden="1">{"via1",#N/A,TRUE,"general";"via2",#N/A,TRUE,"general";"via3",#N/A,TRUE,"general"}</definedName>
    <definedName name="DSAD" localSheetId="30" hidden="1">{"via1",#N/A,TRUE,"general";"via2",#N/A,TRUE,"general";"via3",#N/A,TRUE,"general"}</definedName>
    <definedName name="DSAD" localSheetId="15" hidden="1">{"via1",#N/A,TRUE,"general";"via2",#N/A,TRUE,"general";"via3",#N/A,TRUE,"general"}</definedName>
    <definedName name="DSAD" hidden="1">{"via1",#N/A,TRUE,"general";"via2",#N/A,TRUE,"general";"via3",#N/A,TRUE,"general"}</definedName>
    <definedName name="dsadfp" localSheetId="3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26" hidden="1">{"TAB1",#N/A,TRUE,"GENERAL";"TAB2",#N/A,TRUE,"GENERAL";"TAB3",#N/A,TRUE,"GENERAL";"TAB4",#N/A,TRUE,"GENERAL";"TAB5",#N/A,TRUE,"GENERAL"}</definedName>
    <definedName name="dsadfp" localSheetId="24"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38" hidden="1">{"TAB1",#N/A,TRUE,"GENERAL";"TAB2",#N/A,TRUE,"GENERAL";"TAB3",#N/A,TRUE,"GENERAL";"TAB4",#N/A,TRUE,"GENERAL";"TAB5",#N/A,TRUE,"GENERAL"}</definedName>
    <definedName name="dsadfp" localSheetId="37" hidden="1">{"TAB1",#N/A,TRUE,"GENERAL";"TAB2",#N/A,TRUE,"GENERAL";"TAB3",#N/A,TRUE,"GENERAL";"TAB4",#N/A,TRUE,"GENERAL";"TAB5",#N/A,TRUE,"GENERAL"}</definedName>
    <definedName name="dsadfp" localSheetId="23"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27" hidden="1">{"TAB1",#N/A,TRUE,"GENERAL";"TAB2",#N/A,TRUE,"GENERAL";"TAB3",#N/A,TRUE,"GENERAL";"TAB4",#N/A,TRUE,"GENERAL";"TAB5",#N/A,TRUE,"GENERAL"}</definedName>
    <definedName name="dsadfp" localSheetId="18"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25" hidden="1">{"TAB1",#N/A,TRUE,"GENERAL";"TAB2",#N/A,TRUE,"GENERAL";"TAB3",#N/A,TRUE,"GENERAL";"TAB4",#N/A,TRUE,"GENERAL";"TAB5",#N/A,TRUE,"GENERAL"}</definedName>
    <definedName name="dsadfp" localSheetId="49" hidden="1">{"TAB1",#N/A,TRUE,"GENERAL";"TAB2",#N/A,TRUE,"GENERAL";"TAB3",#N/A,TRUE,"GENERAL";"TAB4",#N/A,TRUE,"GENERAL";"TAB5",#N/A,TRUE,"GENERAL"}</definedName>
    <definedName name="dsadfp" localSheetId="34"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31" hidden="1">{"TAB1",#N/A,TRUE,"GENERAL";"TAB2",#N/A,TRUE,"GENERAL";"TAB3",#N/A,TRUE,"GENERAL";"TAB4",#N/A,TRUE,"GENERAL";"TAB5",#N/A,TRUE,"GENERAL"}</definedName>
    <definedName name="dsadfp" localSheetId="30" hidden="1">{"TAB1",#N/A,TRUE,"GENERAL";"TAB2",#N/A,TRUE,"GENERAL";"TAB3",#N/A,TRUE,"GENERAL";"TAB4",#N/A,TRUE,"GENERAL";"TAB5",#N/A,TRUE,"GENERAL"}</definedName>
    <definedName name="dsadfp" localSheetId="15" hidden="1">{"TAB1",#N/A,TRUE,"GENERAL";"TAB2",#N/A,TRUE,"GENERAL";"TAB3",#N/A,TRUE,"GENERAL";"TAB4",#N/A,TRUE,"GENERAL";"TAB5",#N/A,TRUE,"GENERAL"}</definedName>
    <definedName name="dsadfp" hidden="1">{"TAB1",#N/A,TRUE,"GENERAL";"TAB2",#N/A,TRUE,"GENERAL";"TAB3",#N/A,TRUE,"GENERAL";"TAB4",#N/A,TRUE,"GENERAL";"TAB5",#N/A,TRUE,"GENERAL"}</definedName>
    <definedName name="DSD" localSheetId="32" hidden="1">{"via1",#N/A,TRUE,"general";"via2",#N/A,TRUE,"general";"via3",#N/A,TRUE,"general"}</definedName>
    <definedName name="DSD" localSheetId="3" hidden="1">{"via1",#N/A,TRUE,"general";"via2",#N/A,TRUE,"general";"via3",#N/A,TRUE,"general"}</definedName>
    <definedName name="DSD" localSheetId="26" hidden="1">{"via1",#N/A,TRUE,"general";"via2",#N/A,TRUE,"general";"via3",#N/A,TRUE,"general"}</definedName>
    <definedName name="DSD" localSheetId="24" hidden="1">{"via1",#N/A,TRUE,"general";"via2",#N/A,TRUE,"general";"via3",#N/A,TRUE,"general"}</definedName>
    <definedName name="DSD" localSheetId="10" hidden="1">{"via1",#N/A,TRUE,"general";"via2",#N/A,TRUE,"general";"via3",#N/A,TRUE,"general"}</definedName>
    <definedName name="DSD" localSheetId="4" hidden="1">{"via1",#N/A,TRUE,"general";"via2",#N/A,TRUE,"general";"via3",#N/A,TRUE,"general"}</definedName>
    <definedName name="DSD" localSheetId="38" hidden="1">{"via1",#N/A,TRUE,"general";"via2",#N/A,TRUE,"general";"via3",#N/A,TRUE,"general"}</definedName>
    <definedName name="DSD" localSheetId="37" hidden="1">{"via1",#N/A,TRUE,"general";"via2",#N/A,TRUE,"general";"via3",#N/A,TRUE,"general"}</definedName>
    <definedName name="DSD" localSheetId="23" hidden="1">{"via1",#N/A,TRUE,"general";"via2",#N/A,TRUE,"general";"via3",#N/A,TRUE,"general"}</definedName>
    <definedName name="DSD" localSheetId="16" hidden="1">{"via1",#N/A,TRUE,"general";"via2",#N/A,TRUE,"general";"via3",#N/A,TRUE,"general"}</definedName>
    <definedName name="DSD" localSheetId="27" hidden="1">{"via1",#N/A,TRUE,"general";"via2",#N/A,TRUE,"general";"via3",#N/A,TRUE,"general"}</definedName>
    <definedName name="DSD" localSheetId="18" hidden="1">{"via1",#N/A,TRUE,"general";"via2",#N/A,TRUE,"general";"via3",#N/A,TRUE,"general"}</definedName>
    <definedName name="DSD" localSheetId="17" hidden="1">{"via1",#N/A,TRUE,"general";"via2",#N/A,TRUE,"general";"via3",#N/A,TRUE,"general"}</definedName>
    <definedName name="DSD" localSheetId="25" hidden="1">{"via1",#N/A,TRUE,"general";"via2",#N/A,TRUE,"general";"via3",#N/A,TRUE,"general"}</definedName>
    <definedName name="DSD" localSheetId="49" hidden="1">{"via1",#N/A,TRUE,"general";"via2",#N/A,TRUE,"general";"via3",#N/A,TRUE,"general"}</definedName>
    <definedName name="DSD" localSheetId="34"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1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31" hidden="1">{"via1",#N/A,TRUE,"general";"via2",#N/A,TRUE,"general";"via3",#N/A,TRUE,"general"}</definedName>
    <definedName name="DSD" localSheetId="30" hidden="1">{"via1",#N/A,TRUE,"general";"via2",#N/A,TRUE,"general";"via3",#N/A,TRUE,"general"}</definedName>
    <definedName name="DSD" localSheetId="15" hidden="1">{"via1",#N/A,TRUE,"general";"via2",#N/A,TRUE,"general";"via3",#N/A,TRUE,"general"}</definedName>
    <definedName name="DSD" hidden="1">{"via1",#N/A,TRUE,"general";"via2",#N/A,TRUE,"general";"via3",#N/A,TRUE,"general"}</definedName>
    <definedName name="dsdads4" localSheetId="3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26" hidden="1">{"TAB1",#N/A,TRUE,"GENERAL";"TAB2",#N/A,TRUE,"GENERAL";"TAB3",#N/A,TRUE,"GENERAL";"TAB4",#N/A,TRUE,"GENERAL";"TAB5",#N/A,TRUE,"GENERAL"}</definedName>
    <definedName name="dsdads4" localSheetId="24"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38" hidden="1">{"TAB1",#N/A,TRUE,"GENERAL";"TAB2",#N/A,TRUE,"GENERAL";"TAB3",#N/A,TRUE,"GENERAL";"TAB4",#N/A,TRUE,"GENERAL";"TAB5",#N/A,TRUE,"GENERAL"}</definedName>
    <definedName name="dsdads4" localSheetId="37" hidden="1">{"TAB1",#N/A,TRUE,"GENERAL";"TAB2",#N/A,TRUE,"GENERAL";"TAB3",#N/A,TRUE,"GENERAL";"TAB4",#N/A,TRUE,"GENERAL";"TAB5",#N/A,TRUE,"GENERAL"}</definedName>
    <definedName name="dsdads4" localSheetId="23"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27" hidden="1">{"TAB1",#N/A,TRUE,"GENERAL";"TAB2",#N/A,TRUE,"GENERAL";"TAB3",#N/A,TRUE,"GENERAL";"TAB4",#N/A,TRUE,"GENERAL";"TAB5",#N/A,TRUE,"GENERAL"}</definedName>
    <definedName name="dsdads4" localSheetId="18"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25" hidden="1">{"TAB1",#N/A,TRUE,"GENERAL";"TAB2",#N/A,TRUE,"GENERAL";"TAB3",#N/A,TRUE,"GENERAL";"TAB4",#N/A,TRUE,"GENERAL";"TAB5",#N/A,TRUE,"GENERAL"}</definedName>
    <definedName name="dsdads4" localSheetId="49" hidden="1">{"TAB1",#N/A,TRUE,"GENERAL";"TAB2",#N/A,TRUE,"GENERAL";"TAB3",#N/A,TRUE,"GENERAL";"TAB4",#N/A,TRUE,"GENERAL";"TAB5",#N/A,TRUE,"GENERAL"}</definedName>
    <definedName name="dsdads4" localSheetId="34"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31" hidden="1">{"TAB1",#N/A,TRUE,"GENERAL";"TAB2",#N/A,TRUE,"GENERAL";"TAB3",#N/A,TRUE,"GENERAL";"TAB4",#N/A,TRUE,"GENERAL";"TAB5",#N/A,TRUE,"GENERAL"}</definedName>
    <definedName name="dsdads4" localSheetId="30" hidden="1">{"TAB1",#N/A,TRUE,"GENERAL";"TAB2",#N/A,TRUE,"GENERAL";"TAB3",#N/A,TRUE,"GENERAL";"TAB4",#N/A,TRUE,"GENERAL";"TAB5",#N/A,TRUE,"GENERAL"}</definedName>
    <definedName name="dsdads4" localSheetId="15" hidden="1">{"TAB1",#N/A,TRUE,"GENERAL";"TAB2",#N/A,TRUE,"GENERAL";"TAB3",#N/A,TRUE,"GENERAL";"TAB4",#N/A,TRUE,"GENERAL";"TAB5",#N/A,TRUE,"GENERAL"}</definedName>
    <definedName name="dsdads4" hidden="1">{"TAB1",#N/A,TRUE,"GENERAL";"TAB2",#N/A,TRUE,"GENERAL";"TAB3",#N/A,TRUE,"GENERAL";"TAB4",#N/A,TRUE,"GENERAL";"TAB5",#N/A,TRUE,"GENERAL"}</definedName>
    <definedName name="DSF" localSheetId="32" hidden="1">{"via1",#N/A,TRUE,"general";"via2",#N/A,TRUE,"general";"via3",#N/A,TRUE,"general"}</definedName>
    <definedName name="DSF" localSheetId="3" hidden="1">{"via1",#N/A,TRUE,"general";"via2",#N/A,TRUE,"general";"via3",#N/A,TRUE,"general"}</definedName>
    <definedName name="DSF" localSheetId="26" hidden="1">{"via1",#N/A,TRUE,"general";"via2",#N/A,TRUE,"general";"via3",#N/A,TRUE,"general"}</definedName>
    <definedName name="DSF" localSheetId="24" hidden="1">{"via1",#N/A,TRUE,"general";"via2",#N/A,TRUE,"general";"via3",#N/A,TRUE,"general"}</definedName>
    <definedName name="DSF" localSheetId="10" hidden="1">{"via1",#N/A,TRUE,"general";"via2",#N/A,TRUE,"general";"via3",#N/A,TRUE,"general"}</definedName>
    <definedName name="DSF" localSheetId="4" hidden="1">{"via1",#N/A,TRUE,"general";"via2",#N/A,TRUE,"general";"via3",#N/A,TRUE,"general"}</definedName>
    <definedName name="DSF" localSheetId="38" hidden="1">{"via1",#N/A,TRUE,"general";"via2",#N/A,TRUE,"general";"via3",#N/A,TRUE,"general"}</definedName>
    <definedName name="DSF" localSheetId="37" hidden="1">{"via1",#N/A,TRUE,"general";"via2",#N/A,TRUE,"general";"via3",#N/A,TRUE,"general"}</definedName>
    <definedName name="DSF" localSheetId="23" hidden="1">{"via1",#N/A,TRUE,"general";"via2",#N/A,TRUE,"general";"via3",#N/A,TRUE,"general"}</definedName>
    <definedName name="DSF" localSheetId="16" hidden="1">{"via1",#N/A,TRUE,"general";"via2",#N/A,TRUE,"general";"via3",#N/A,TRUE,"general"}</definedName>
    <definedName name="DSF" localSheetId="27" hidden="1">{"via1",#N/A,TRUE,"general";"via2",#N/A,TRUE,"general";"via3",#N/A,TRUE,"general"}</definedName>
    <definedName name="DSF" localSheetId="18" hidden="1">{"via1",#N/A,TRUE,"general";"via2",#N/A,TRUE,"general";"via3",#N/A,TRUE,"general"}</definedName>
    <definedName name="DSF" localSheetId="17" hidden="1">{"via1",#N/A,TRUE,"general";"via2",#N/A,TRUE,"general";"via3",#N/A,TRUE,"general"}</definedName>
    <definedName name="DSF" localSheetId="25" hidden="1">{"via1",#N/A,TRUE,"general";"via2",#N/A,TRUE,"general";"via3",#N/A,TRUE,"general"}</definedName>
    <definedName name="DSF" localSheetId="49" hidden="1">{"via1",#N/A,TRUE,"general";"via2",#N/A,TRUE,"general";"via3",#N/A,TRUE,"general"}</definedName>
    <definedName name="DSF" localSheetId="34"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1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31" hidden="1">{"via1",#N/A,TRUE,"general";"via2",#N/A,TRUE,"general";"via3",#N/A,TRUE,"general"}</definedName>
    <definedName name="DSF" localSheetId="30" hidden="1">{"via1",#N/A,TRUE,"general";"via2",#N/A,TRUE,"general";"via3",#N/A,TRUE,"general"}</definedName>
    <definedName name="DSF" localSheetId="15" hidden="1">{"via1",#N/A,TRUE,"general";"via2",#N/A,TRUE,"general";"via3",#N/A,TRUE,"general"}</definedName>
    <definedName name="DSF" hidden="1">{"via1",#N/A,TRUE,"general";"via2",#N/A,TRUE,"general";"via3",#N/A,TRUE,"general"}</definedName>
    <definedName name="DSFCVTY" localSheetId="3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26" hidden="1">{"TAB1",#N/A,TRUE,"GENERAL";"TAB2",#N/A,TRUE,"GENERAL";"TAB3",#N/A,TRUE,"GENERAL";"TAB4",#N/A,TRUE,"GENERAL";"TAB5",#N/A,TRUE,"GENERAL"}</definedName>
    <definedName name="DSFCVTY" localSheetId="24"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38" hidden="1">{"TAB1",#N/A,TRUE,"GENERAL";"TAB2",#N/A,TRUE,"GENERAL";"TAB3",#N/A,TRUE,"GENERAL";"TAB4",#N/A,TRUE,"GENERAL";"TAB5",#N/A,TRUE,"GENERAL"}</definedName>
    <definedName name="DSFCVTY" localSheetId="37" hidden="1">{"TAB1",#N/A,TRUE,"GENERAL";"TAB2",#N/A,TRUE,"GENERAL";"TAB3",#N/A,TRUE,"GENERAL";"TAB4",#N/A,TRUE,"GENERAL";"TAB5",#N/A,TRUE,"GENERAL"}</definedName>
    <definedName name="DSFCVTY" localSheetId="23"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27" hidden="1">{"TAB1",#N/A,TRUE,"GENERAL";"TAB2",#N/A,TRUE,"GENERAL";"TAB3",#N/A,TRUE,"GENERAL";"TAB4",#N/A,TRUE,"GENERAL";"TAB5",#N/A,TRUE,"GENERAL"}</definedName>
    <definedName name="DSFCVTY" localSheetId="18"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25" hidden="1">{"TAB1",#N/A,TRUE,"GENERAL";"TAB2",#N/A,TRUE,"GENERAL";"TAB3",#N/A,TRUE,"GENERAL";"TAB4",#N/A,TRUE,"GENERAL";"TAB5",#N/A,TRUE,"GENERAL"}</definedName>
    <definedName name="DSFCVTY" localSheetId="49" hidden="1">{"TAB1",#N/A,TRUE,"GENERAL";"TAB2",#N/A,TRUE,"GENERAL";"TAB3",#N/A,TRUE,"GENERAL";"TAB4",#N/A,TRUE,"GENERAL";"TAB5",#N/A,TRUE,"GENERAL"}</definedName>
    <definedName name="DSFCVTY" localSheetId="34"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31" hidden="1">{"TAB1",#N/A,TRUE,"GENERAL";"TAB2",#N/A,TRUE,"GENERAL";"TAB3",#N/A,TRUE,"GENERAL";"TAB4",#N/A,TRUE,"GENERAL";"TAB5",#N/A,TRUE,"GENERAL"}</definedName>
    <definedName name="DSFCVTY" localSheetId="30" hidden="1">{"TAB1",#N/A,TRUE,"GENERAL";"TAB2",#N/A,TRUE,"GENERAL";"TAB3",#N/A,TRUE,"GENERAL";"TAB4",#N/A,TRUE,"GENERAL";"TAB5",#N/A,TRUE,"GENERAL"}</definedName>
    <definedName name="DSFCVTY" localSheetId="15" hidden="1">{"TAB1",#N/A,TRUE,"GENERAL";"TAB2",#N/A,TRUE,"GENERAL";"TAB3",#N/A,TRUE,"GENERAL";"TAB4",#N/A,TRUE,"GENERAL";"TAB5",#N/A,TRUE,"GENERAL"}</definedName>
    <definedName name="DSFCVTY" hidden="1">{"TAB1",#N/A,TRUE,"GENERAL";"TAB2",#N/A,TRUE,"GENERAL";"TAB3",#N/A,TRUE,"GENERAL";"TAB4",#N/A,TRUE,"GENERAL";"TAB5",#N/A,TRUE,"GENERAL"}</definedName>
    <definedName name="dsfg" localSheetId="32" hidden="1">{"via1",#N/A,TRUE,"general";"via2",#N/A,TRUE,"general";"via3",#N/A,TRUE,"general"}</definedName>
    <definedName name="dsfg" localSheetId="3" hidden="1">{"via1",#N/A,TRUE,"general";"via2",#N/A,TRUE,"general";"via3",#N/A,TRUE,"general"}</definedName>
    <definedName name="dsfg" localSheetId="26" hidden="1">{"via1",#N/A,TRUE,"general";"via2",#N/A,TRUE,"general";"via3",#N/A,TRUE,"general"}</definedName>
    <definedName name="dsfg" localSheetId="24" hidden="1">{"via1",#N/A,TRUE,"general";"via2",#N/A,TRUE,"general";"via3",#N/A,TRUE,"general"}</definedName>
    <definedName name="dsfg" localSheetId="10" hidden="1">{"via1",#N/A,TRUE,"general";"via2",#N/A,TRUE,"general";"via3",#N/A,TRUE,"general"}</definedName>
    <definedName name="dsfg" localSheetId="4" hidden="1">{"via1",#N/A,TRUE,"general";"via2",#N/A,TRUE,"general";"via3",#N/A,TRUE,"general"}</definedName>
    <definedName name="dsfg" localSheetId="38" hidden="1">{"via1",#N/A,TRUE,"general";"via2",#N/A,TRUE,"general";"via3",#N/A,TRUE,"general"}</definedName>
    <definedName name="dsfg" localSheetId="37" hidden="1">{"via1",#N/A,TRUE,"general";"via2",#N/A,TRUE,"general";"via3",#N/A,TRUE,"general"}</definedName>
    <definedName name="dsfg" localSheetId="23" hidden="1">{"via1",#N/A,TRUE,"general";"via2",#N/A,TRUE,"general";"via3",#N/A,TRUE,"general"}</definedName>
    <definedName name="dsfg" localSheetId="16" hidden="1">{"via1",#N/A,TRUE,"general";"via2",#N/A,TRUE,"general";"via3",#N/A,TRUE,"general"}</definedName>
    <definedName name="dsfg" localSheetId="27" hidden="1">{"via1",#N/A,TRUE,"general";"via2",#N/A,TRUE,"general";"via3",#N/A,TRUE,"general"}</definedName>
    <definedName name="dsfg" localSheetId="18" hidden="1">{"via1",#N/A,TRUE,"general";"via2",#N/A,TRUE,"general";"via3",#N/A,TRUE,"general"}</definedName>
    <definedName name="dsfg" localSheetId="17" hidden="1">{"via1",#N/A,TRUE,"general";"via2",#N/A,TRUE,"general";"via3",#N/A,TRUE,"general"}</definedName>
    <definedName name="dsfg" localSheetId="25" hidden="1">{"via1",#N/A,TRUE,"general";"via2",#N/A,TRUE,"general";"via3",#N/A,TRUE,"general"}</definedName>
    <definedName name="dsfg" localSheetId="49" hidden="1">{"via1",#N/A,TRUE,"general";"via2",#N/A,TRUE,"general";"via3",#N/A,TRUE,"general"}</definedName>
    <definedName name="dsfg" localSheetId="34"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1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31" hidden="1">{"via1",#N/A,TRUE,"general";"via2",#N/A,TRUE,"general";"via3",#N/A,TRUE,"general"}</definedName>
    <definedName name="dsfg" localSheetId="30" hidden="1">{"via1",#N/A,TRUE,"general";"via2",#N/A,TRUE,"general";"via3",#N/A,TRUE,"general"}</definedName>
    <definedName name="dsfg" localSheetId="15" hidden="1">{"via1",#N/A,TRUE,"general";"via2",#N/A,TRUE,"general";"via3",#N/A,TRUE,"general"}</definedName>
    <definedName name="dsfg" hidden="1">{"via1",#N/A,TRUE,"general";"via2",#N/A,TRUE,"general";"via3",#N/A,TRUE,"general"}</definedName>
    <definedName name="dsfhgfdh" localSheetId="3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26" hidden="1">{"TAB1",#N/A,TRUE,"GENERAL";"TAB2",#N/A,TRUE,"GENERAL";"TAB3",#N/A,TRUE,"GENERAL";"TAB4",#N/A,TRUE,"GENERAL";"TAB5",#N/A,TRUE,"GENERAL"}</definedName>
    <definedName name="dsfhgfdh" localSheetId="24"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38" hidden="1">{"TAB1",#N/A,TRUE,"GENERAL";"TAB2",#N/A,TRUE,"GENERAL";"TAB3",#N/A,TRUE,"GENERAL";"TAB4",#N/A,TRUE,"GENERAL";"TAB5",#N/A,TRUE,"GENERAL"}</definedName>
    <definedName name="dsfhgfdh" localSheetId="37" hidden="1">{"TAB1",#N/A,TRUE,"GENERAL";"TAB2",#N/A,TRUE,"GENERAL";"TAB3",#N/A,TRUE,"GENERAL";"TAB4",#N/A,TRUE,"GENERAL";"TAB5",#N/A,TRUE,"GENERAL"}</definedName>
    <definedName name="dsfhgfdh" localSheetId="23"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27" hidden="1">{"TAB1",#N/A,TRUE,"GENERAL";"TAB2",#N/A,TRUE,"GENERAL";"TAB3",#N/A,TRUE,"GENERAL";"TAB4",#N/A,TRUE,"GENERAL";"TAB5",#N/A,TRUE,"GENERAL"}</definedName>
    <definedName name="dsfhgfdh" localSheetId="18"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25" hidden="1">{"TAB1",#N/A,TRUE,"GENERAL";"TAB2",#N/A,TRUE,"GENERAL";"TAB3",#N/A,TRUE,"GENERAL";"TAB4",#N/A,TRUE,"GENERAL";"TAB5",#N/A,TRUE,"GENERAL"}</definedName>
    <definedName name="dsfhgfdh" localSheetId="49" hidden="1">{"TAB1",#N/A,TRUE,"GENERAL";"TAB2",#N/A,TRUE,"GENERAL";"TAB3",#N/A,TRUE,"GENERAL";"TAB4",#N/A,TRUE,"GENERAL";"TAB5",#N/A,TRUE,"GENERAL"}</definedName>
    <definedName name="dsfhgfdh" localSheetId="34"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31" hidden="1">{"TAB1",#N/A,TRUE,"GENERAL";"TAB2",#N/A,TRUE,"GENERAL";"TAB3",#N/A,TRUE,"GENERAL";"TAB4",#N/A,TRUE,"GENERAL";"TAB5",#N/A,TRUE,"GENERAL"}</definedName>
    <definedName name="dsfhgfdh" localSheetId="30" hidden="1">{"TAB1",#N/A,TRUE,"GENERAL";"TAB2",#N/A,TRUE,"GENERAL";"TAB3",#N/A,TRUE,"GENERAL";"TAB4",#N/A,TRUE,"GENERAL";"TAB5",#N/A,TRUE,"GENERAL"}</definedName>
    <definedName name="dsfhgfdh" localSheetId="15" hidden="1">{"TAB1",#N/A,TRUE,"GENERAL";"TAB2",#N/A,TRUE,"GENERAL";"TAB3",#N/A,TRUE,"GENERAL";"TAB4",#N/A,TRUE,"GENERAL";"TAB5",#N/A,TRUE,"GENERAL"}</definedName>
    <definedName name="dsfhgfdh" hidden="1">{"TAB1",#N/A,TRUE,"GENERAL";"TAB2",#N/A,TRUE,"GENERAL";"TAB3",#N/A,TRUE,"GENERAL";"TAB4",#N/A,TRUE,"GENERAL";"TAB5",#N/A,TRUE,"GENERAL"}</definedName>
    <definedName name="dsfsdf" localSheetId="32" hidden="1">{"via1",#N/A,TRUE,"general";"via2",#N/A,TRUE,"general";"via3",#N/A,TRUE,"general"}</definedName>
    <definedName name="dsfsdf" localSheetId="3" hidden="1">{"via1",#N/A,TRUE,"general";"via2",#N/A,TRUE,"general";"via3",#N/A,TRUE,"general"}</definedName>
    <definedName name="dsfsdf" localSheetId="26" hidden="1">{"via1",#N/A,TRUE,"general";"via2",#N/A,TRUE,"general";"via3",#N/A,TRUE,"general"}</definedName>
    <definedName name="dsfsdf" localSheetId="24" hidden="1">{"via1",#N/A,TRUE,"general";"via2",#N/A,TRUE,"general";"via3",#N/A,TRUE,"general"}</definedName>
    <definedName name="dsfsdf" localSheetId="10" hidden="1">{"via1",#N/A,TRUE,"general";"via2",#N/A,TRUE,"general";"via3",#N/A,TRUE,"general"}</definedName>
    <definedName name="dsfsdf" localSheetId="4" hidden="1">{"via1",#N/A,TRUE,"general";"via2",#N/A,TRUE,"general";"via3",#N/A,TRUE,"general"}</definedName>
    <definedName name="dsfsdf" localSheetId="38" hidden="1">{"via1",#N/A,TRUE,"general";"via2",#N/A,TRUE,"general";"via3",#N/A,TRUE,"general"}</definedName>
    <definedName name="dsfsdf" localSheetId="37" hidden="1">{"via1",#N/A,TRUE,"general";"via2",#N/A,TRUE,"general";"via3",#N/A,TRUE,"general"}</definedName>
    <definedName name="dsfsdf" localSheetId="23" hidden="1">{"via1",#N/A,TRUE,"general";"via2",#N/A,TRUE,"general";"via3",#N/A,TRUE,"general"}</definedName>
    <definedName name="dsfsdf" localSheetId="16" hidden="1">{"via1",#N/A,TRUE,"general";"via2",#N/A,TRUE,"general";"via3",#N/A,TRUE,"general"}</definedName>
    <definedName name="dsfsdf" localSheetId="27" hidden="1">{"via1",#N/A,TRUE,"general";"via2",#N/A,TRUE,"general";"via3",#N/A,TRUE,"general"}</definedName>
    <definedName name="dsfsdf" localSheetId="18" hidden="1">{"via1",#N/A,TRUE,"general";"via2",#N/A,TRUE,"general";"via3",#N/A,TRUE,"general"}</definedName>
    <definedName name="dsfsdf" localSheetId="17" hidden="1">{"via1",#N/A,TRUE,"general";"via2",#N/A,TRUE,"general";"via3",#N/A,TRUE,"general"}</definedName>
    <definedName name="dsfsdf" localSheetId="25" hidden="1">{"via1",#N/A,TRUE,"general";"via2",#N/A,TRUE,"general";"via3",#N/A,TRUE,"general"}</definedName>
    <definedName name="dsfsdf" localSheetId="49" hidden="1">{"via1",#N/A,TRUE,"general";"via2",#N/A,TRUE,"general";"via3",#N/A,TRUE,"general"}</definedName>
    <definedName name="dsfsdf" localSheetId="34"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1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31" hidden="1">{"via1",#N/A,TRUE,"general";"via2",#N/A,TRUE,"general";"via3",#N/A,TRUE,"general"}</definedName>
    <definedName name="dsfsdf" localSheetId="30" hidden="1">{"via1",#N/A,TRUE,"general";"via2",#N/A,TRUE,"general";"via3",#N/A,TRUE,"general"}</definedName>
    <definedName name="dsfsdf" localSheetId="15" hidden="1">{"via1",#N/A,TRUE,"general";"via2",#N/A,TRUE,"general";"via3",#N/A,TRUE,"general"}</definedName>
    <definedName name="dsfsdf" hidden="1">{"via1",#N/A,TRUE,"general";"via2",#N/A,TRUE,"general";"via3",#N/A,TRUE,"general"}</definedName>
    <definedName name="DSFSDFCXV" localSheetId="3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26" hidden="1">{"TAB1",#N/A,TRUE,"GENERAL";"TAB2",#N/A,TRUE,"GENERAL";"TAB3",#N/A,TRUE,"GENERAL";"TAB4",#N/A,TRUE,"GENERAL";"TAB5",#N/A,TRUE,"GENERAL"}</definedName>
    <definedName name="DSFSDFCXV" localSheetId="24"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38" hidden="1">{"TAB1",#N/A,TRUE,"GENERAL";"TAB2",#N/A,TRUE,"GENERAL";"TAB3",#N/A,TRUE,"GENERAL";"TAB4",#N/A,TRUE,"GENERAL";"TAB5",#N/A,TRUE,"GENERAL"}</definedName>
    <definedName name="DSFSDFCXV" localSheetId="37" hidden="1">{"TAB1",#N/A,TRUE,"GENERAL";"TAB2",#N/A,TRUE,"GENERAL";"TAB3",#N/A,TRUE,"GENERAL";"TAB4",#N/A,TRUE,"GENERAL";"TAB5",#N/A,TRUE,"GENERAL"}</definedName>
    <definedName name="DSFSDFCXV" localSheetId="23"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27" hidden="1">{"TAB1",#N/A,TRUE,"GENERAL";"TAB2",#N/A,TRUE,"GENERAL";"TAB3",#N/A,TRUE,"GENERAL";"TAB4",#N/A,TRUE,"GENERAL";"TAB5",#N/A,TRUE,"GENERAL"}</definedName>
    <definedName name="DSFSDFCXV" localSheetId="18"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25" hidden="1">{"TAB1",#N/A,TRUE,"GENERAL";"TAB2",#N/A,TRUE,"GENERAL";"TAB3",#N/A,TRUE,"GENERAL";"TAB4",#N/A,TRUE,"GENERAL";"TAB5",#N/A,TRUE,"GENERAL"}</definedName>
    <definedName name="DSFSDFCXV" localSheetId="49" hidden="1">{"TAB1",#N/A,TRUE,"GENERAL";"TAB2",#N/A,TRUE,"GENERAL";"TAB3",#N/A,TRUE,"GENERAL";"TAB4",#N/A,TRUE,"GENERAL";"TAB5",#N/A,TRUE,"GENERAL"}</definedName>
    <definedName name="DSFSDFCXV" localSheetId="34"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31" hidden="1">{"TAB1",#N/A,TRUE,"GENERAL";"TAB2",#N/A,TRUE,"GENERAL";"TAB3",#N/A,TRUE,"GENERAL";"TAB4",#N/A,TRUE,"GENERAL";"TAB5",#N/A,TRUE,"GENERAL"}</definedName>
    <definedName name="DSFSDFCXV" localSheetId="30" hidden="1">{"TAB1",#N/A,TRUE,"GENERAL";"TAB2",#N/A,TRUE,"GENERAL";"TAB3",#N/A,TRUE,"GENERAL";"TAB4",#N/A,TRUE,"GENERAL";"TAB5",#N/A,TRUE,"GENERAL"}</definedName>
    <definedName name="DSFSDFCXV" localSheetId="15" hidden="1">{"TAB1",#N/A,TRUE,"GENERAL";"TAB2",#N/A,TRUE,"GENERAL";"TAB3",#N/A,TRUE,"GENERAL";"TAB4",#N/A,TRUE,"GENERAL";"TAB5",#N/A,TRUE,"GENERAL"}</definedName>
    <definedName name="DSFSDFCXV" hidden="1">{"TAB1",#N/A,TRUE,"GENERAL";"TAB2",#N/A,TRUE,"GENERAL";"TAB3",#N/A,TRUE,"GENERAL";"TAB4",#N/A,TRUE,"GENERAL";"TAB5",#N/A,TRUE,"GENERAL"}</definedName>
    <definedName name="dsfsvm" localSheetId="3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26" hidden="1">{"TAB1",#N/A,TRUE,"GENERAL";"TAB2",#N/A,TRUE,"GENERAL";"TAB3",#N/A,TRUE,"GENERAL";"TAB4",#N/A,TRUE,"GENERAL";"TAB5",#N/A,TRUE,"GENERAL"}</definedName>
    <definedName name="dsfsvm" localSheetId="24"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38" hidden="1">{"TAB1",#N/A,TRUE,"GENERAL";"TAB2",#N/A,TRUE,"GENERAL";"TAB3",#N/A,TRUE,"GENERAL";"TAB4",#N/A,TRUE,"GENERAL";"TAB5",#N/A,TRUE,"GENERAL"}</definedName>
    <definedName name="dsfsvm" localSheetId="37" hidden="1">{"TAB1",#N/A,TRUE,"GENERAL";"TAB2",#N/A,TRUE,"GENERAL";"TAB3",#N/A,TRUE,"GENERAL";"TAB4",#N/A,TRUE,"GENERAL";"TAB5",#N/A,TRUE,"GENERAL"}</definedName>
    <definedName name="dsfsvm" localSheetId="23"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27" hidden="1">{"TAB1",#N/A,TRUE,"GENERAL";"TAB2",#N/A,TRUE,"GENERAL";"TAB3",#N/A,TRUE,"GENERAL";"TAB4",#N/A,TRUE,"GENERAL";"TAB5",#N/A,TRUE,"GENERAL"}</definedName>
    <definedName name="dsfsvm" localSheetId="18"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25" hidden="1">{"TAB1",#N/A,TRUE,"GENERAL";"TAB2",#N/A,TRUE,"GENERAL";"TAB3",#N/A,TRUE,"GENERAL";"TAB4",#N/A,TRUE,"GENERAL";"TAB5",#N/A,TRUE,"GENERAL"}</definedName>
    <definedName name="dsfsvm" localSheetId="49" hidden="1">{"TAB1",#N/A,TRUE,"GENERAL";"TAB2",#N/A,TRUE,"GENERAL";"TAB3",#N/A,TRUE,"GENERAL";"TAB4",#N/A,TRUE,"GENERAL";"TAB5",#N/A,TRUE,"GENERAL"}</definedName>
    <definedName name="dsfsvm" localSheetId="34"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31" hidden="1">{"TAB1",#N/A,TRUE,"GENERAL";"TAB2",#N/A,TRUE,"GENERAL";"TAB3",#N/A,TRUE,"GENERAL";"TAB4",#N/A,TRUE,"GENERAL";"TAB5",#N/A,TRUE,"GENERAL"}</definedName>
    <definedName name="dsfsvm" localSheetId="30" hidden="1">{"TAB1",#N/A,TRUE,"GENERAL";"TAB2",#N/A,TRUE,"GENERAL";"TAB3",#N/A,TRUE,"GENERAL";"TAB4",#N/A,TRUE,"GENERAL";"TAB5",#N/A,TRUE,"GENERAL"}</definedName>
    <definedName name="dsfsvm" localSheetId="15" hidden="1">{"TAB1",#N/A,TRUE,"GENERAL";"TAB2",#N/A,TRUE,"GENERAL";"TAB3",#N/A,TRUE,"GENERAL";"TAB4",#N/A,TRUE,"GENERAL";"TAB5",#N/A,TRUE,"GENERAL"}</definedName>
    <definedName name="dsfsvm" hidden="1">{"TAB1",#N/A,TRUE,"GENERAL";"TAB2",#N/A,TRUE,"GENERAL";"TAB3",#N/A,TRUE,"GENERAL";"TAB4",#N/A,TRUE,"GENERAL";"TAB5",#N/A,TRUE,"GENERAL"}</definedName>
    <definedName name="dsftbv" localSheetId="32" hidden="1">{"via1",#N/A,TRUE,"general";"via2",#N/A,TRUE,"general";"via3",#N/A,TRUE,"general"}</definedName>
    <definedName name="dsftbv" localSheetId="3" hidden="1">{"via1",#N/A,TRUE,"general";"via2",#N/A,TRUE,"general";"via3",#N/A,TRUE,"general"}</definedName>
    <definedName name="dsftbv" localSheetId="26" hidden="1">{"via1",#N/A,TRUE,"general";"via2",#N/A,TRUE,"general";"via3",#N/A,TRUE,"general"}</definedName>
    <definedName name="dsftbv" localSheetId="24" hidden="1">{"via1",#N/A,TRUE,"general";"via2",#N/A,TRUE,"general";"via3",#N/A,TRUE,"general"}</definedName>
    <definedName name="dsftbv" localSheetId="10" hidden="1">{"via1",#N/A,TRUE,"general";"via2",#N/A,TRUE,"general";"via3",#N/A,TRUE,"general"}</definedName>
    <definedName name="dsftbv" localSheetId="4" hidden="1">{"via1",#N/A,TRUE,"general";"via2",#N/A,TRUE,"general";"via3",#N/A,TRUE,"general"}</definedName>
    <definedName name="dsftbv" localSheetId="38" hidden="1">{"via1",#N/A,TRUE,"general";"via2",#N/A,TRUE,"general";"via3",#N/A,TRUE,"general"}</definedName>
    <definedName name="dsftbv" localSheetId="37" hidden="1">{"via1",#N/A,TRUE,"general";"via2",#N/A,TRUE,"general";"via3",#N/A,TRUE,"general"}</definedName>
    <definedName name="dsftbv" localSheetId="23" hidden="1">{"via1",#N/A,TRUE,"general";"via2",#N/A,TRUE,"general";"via3",#N/A,TRUE,"general"}</definedName>
    <definedName name="dsftbv" localSheetId="16" hidden="1">{"via1",#N/A,TRUE,"general";"via2",#N/A,TRUE,"general";"via3",#N/A,TRUE,"general"}</definedName>
    <definedName name="dsftbv" localSheetId="27" hidden="1">{"via1",#N/A,TRUE,"general";"via2",#N/A,TRUE,"general";"via3",#N/A,TRUE,"general"}</definedName>
    <definedName name="dsftbv" localSheetId="18" hidden="1">{"via1",#N/A,TRUE,"general";"via2",#N/A,TRUE,"general";"via3",#N/A,TRUE,"general"}</definedName>
    <definedName name="dsftbv" localSheetId="17" hidden="1">{"via1",#N/A,TRUE,"general";"via2",#N/A,TRUE,"general";"via3",#N/A,TRUE,"general"}</definedName>
    <definedName name="dsftbv" localSheetId="25" hidden="1">{"via1",#N/A,TRUE,"general";"via2",#N/A,TRUE,"general";"via3",#N/A,TRUE,"general"}</definedName>
    <definedName name="dsftbv" localSheetId="49" hidden="1">{"via1",#N/A,TRUE,"general";"via2",#N/A,TRUE,"general";"via3",#N/A,TRUE,"general"}</definedName>
    <definedName name="dsftbv" localSheetId="34"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1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31" hidden="1">{"via1",#N/A,TRUE,"general";"via2",#N/A,TRUE,"general";"via3",#N/A,TRUE,"general"}</definedName>
    <definedName name="dsftbv" localSheetId="30" hidden="1">{"via1",#N/A,TRUE,"general";"via2",#N/A,TRUE,"general";"via3",#N/A,TRUE,"general"}</definedName>
    <definedName name="dsftbv" localSheetId="15" hidden="1">{"via1",#N/A,TRUE,"general";"via2",#N/A,TRUE,"general";"via3",#N/A,TRUE,"general"}</definedName>
    <definedName name="dsftbv" hidden="1">{"via1",#N/A,TRUE,"general";"via2",#N/A,TRUE,"general";"via3",#N/A,TRUE,"general"}</definedName>
    <definedName name="dtrhj" localSheetId="32" hidden="1">{"via1",#N/A,TRUE,"general";"via2",#N/A,TRUE,"general";"via3",#N/A,TRUE,"general"}</definedName>
    <definedName name="dtrhj" localSheetId="3" hidden="1">{"via1",#N/A,TRUE,"general";"via2",#N/A,TRUE,"general";"via3",#N/A,TRUE,"general"}</definedName>
    <definedName name="dtrhj" localSheetId="26" hidden="1">{"via1",#N/A,TRUE,"general";"via2",#N/A,TRUE,"general";"via3",#N/A,TRUE,"general"}</definedName>
    <definedName name="dtrhj" localSheetId="24" hidden="1">{"via1",#N/A,TRUE,"general";"via2",#N/A,TRUE,"general";"via3",#N/A,TRUE,"general"}</definedName>
    <definedName name="dtrhj" localSheetId="10" hidden="1">{"via1",#N/A,TRUE,"general";"via2",#N/A,TRUE,"general";"via3",#N/A,TRUE,"general"}</definedName>
    <definedName name="dtrhj" localSheetId="4" hidden="1">{"via1",#N/A,TRUE,"general";"via2",#N/A,TRUE,"general";"via3",#N/A,TRUE,"general"}</definedName>
    <definedName name="dtrhj" localSheetId="38" hidden="1">{"via1",#N/A,TRUE,"general";"via2",#N/A,TRUE,"general";"via3",#N/A,TRUE,"general"}</definedName>
    <definedName name="dtrhj" localSheetId="37" hidden="1">{"via1",#N/A,TRUE,"general";"via2",#N/A,TRUE,"general";"via3",#N/A,TRUE,"general"}</definedName>
    <definedName name="dtrhj" localSheetId="23" hidden="1">{"via1",#N/A,TRUE,"general";"via2",#N/A,TRUE,"general";"via3",#N/A,TRUE,"general"}</definedName>
    <definedName name="dtrhj" localSheetId="16" hidden="1">{"via1",#N/A,TRUE,"general";"via2",#N/A,TRUE,"general";"via3",#N/A,TRUE,"general"}</definedName>
    <definedName name="dtrhj" localSheetId="27" hidden="1">{"via1",#N/A,TRUE,"general";"via2",#N/A,TRUE,"general";"via3",#N/A,TRUE,"general"}</definedName>
    <definedName name="dtrhj" localSheetId="18" hidden="1">{"via1",#N/A,TRUE,"general";"via2",#N/A,TRUE,"general";"via3",#N/A,TRUE,"general"}</definedName>
    <definedName name="dtrhj" localSheetId="17" hidden="1">{"via1",#N/A,TRUE,"general";"via2",#N/A,TRUE,"general";"via3",#N/A,TRUE,"general"}</definedName>
    <definedName name="dtrhj" localSheetId="25" hidden="1">{"via1",#N/A,TRUE,"general";"via2",#N/A,TRUE,"general";"via3",#N/A,TRUE,"general"}</definedName>
    <definedName name="dtrhj" localSheetId="49" hidden="1">{"via1",#N/A,TRUE,"general";"via2",#N/A,TRUE,"general";"via3",#N/A,TRUE,"general"}</definedName>
    <definedName name="dtrhj" localSheetId="34"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1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31" hidden="1">{"via1",#N/A,TRUE,"general";"via2",#N/A,TRUE,"general";"via3",#N/A,TRUE,"general"}</definedName>
    <definedName name="dtrhj" localSheetId="30" hidden="1">{"via1",#N/A,TRUE,"general";"via2",#N/A,TRUE,"general";"via3",#N/A,TRUE,"general"}</definedName>
    <definedName name="dtrhj" localSheetId="15" hidden="1">{"via1",#N/A,TRUE,"general";"via2",#N/A,TRUE,"general";"via3",#N/A,TRUE,"general"}</definedName>
    <definedName name="dtrhj" hidden="1">{"via1",#N/A,TRUE,"general";"via2",#N/A,TRUE,"general";"via3",#N/A,TRUE,"general"}</definedName>
    <definedName name="dxfgg" localSheetId="32" hidden="1">{"via1",#N/A,TRUE,"general";"via2",#N/A,TRUE,"general";"via3",#N/A,TRUE,"general"}</definedName>
    <definedName name="dxfgg" localSheetId="3" hidden="1">{"via1",#N/A,TRUE,"general";"via2",#N/A,TRUE,"general";"via3",#N/A,TRUE,"general"}</definedName>
    <definedName name="dxfgg" localSheetId="26" hidden="1">{"via1",#N/A,TRUE,"general";"via2",#N/A,TRUE,"general";"via3",#N/A,TRUE,"general"}</definedName>
    <definedName name="dxfgg" localSheetId="24" hidden="1">{"via1",#N/A,TRUE,"general";"via2",#N/A,TRUE,"general";"via3",#N/A,TRUE,"general"}</definedName>
    <definedName name="dxfgg" localSheetId="10" hidden="1">{"via1",#N/A,TRUE,"general";"via2",#N/A,TRUE,"general";"via3",#N/A,TRUE,"general"}</definedName>
    <definedName name="dxfgg" localSheetId="4" hidden="1">{"via1",#N/A,TRUE,"general";"via2",#N/A,TRUE,"general";"via3",#N/A,TRUE,"general"}</definedName>
    <definedName name="dxfgg" localSheetId="38" hidden="1">{"via1",#N/A,TRUE,"general";"via2",#N/A,TRUE,"general";"via3",#N/A,TRUE,"general"}</definedName>
    <definedName name="dxfgg" localSheetId="37" hidden="1">{"via1",#N/A,TRUE,"general";"via2",#N/A,TRUE,"general";"via3",#N/A,TRUE,"general"}</definedName>
    <definedName name="dxfgg" localSheetId="23" hidden="1">{"via1",#N/A,TRUE,"general";"via2",#N/A,TRUE,"general";"via3",#N/A,TRUE,"general"}</definedName>
    <definedName name="dxfgg" localSheetId="16" hidden="1">{"via1",#N/A,TRUE,"general";"via2",#N/A,TRUE,"general";"via3",#N/A,TRUE,"general"}</definedName>
    <definedName name="dxfgg" localSheetId="27" hidden="1">{"via1",#N/A,TRUE,"general";"via2",#N/A,TRUE,"general";"via3",#N/A,TRUE,"general"}</definedName>
    <definedName name="dxfgg" localSheetId="18" hidden="1">{"via1",#N/A,TRUE,"general";"via2",#N/A,TRUE,"general";"via3",#N/A,TRUE,"general"}</definedName>
    <definedName name="dxfgg" localSheetId="17" hidden="1">{"via1",#N/A,TRUE,"general";"via2",#N/A,TRUE,"general";"via3",#N/A,TRUE,"general"}</definedName>
    <definedName name="dxfgg" localSheetId="25" hidden="1">{"via1",#N/A,TRUE,"general";"via2",#N/A,TRUE,"general";"via3",#N/A,TRUE,"general"}</definedName>
    <definedName name="dxfgg" localSheetId="49" hidden="1">{"via1",#N/A,TRUE,"general";"via2",#N/A,TRUE,"general";"via3",#N/A,TRUE,"general"}</definedName>
    <definedName name="dxfgg" localSheetId="34"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1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31" hidden="1">{"via1",#N/A,TRUE,"general";"via2",#N/A,TRUE,"general";"via3",#N/A,TRUE,"general"}</definedName>
    <definedName name="dxfgg" localSheetId="30" hidden="1">{"via1",#N/A,TRUE,"general";"via2",#N/A,TRUE,"general";"via3",#N/A,TRUE,"general"}</definedName>
    <definedName name="dxfgg" localSheetId="15" hidden="1">{"via1",#N/A,TRUE,"general";"via2",#N/A,TRUE,"general";"via3",#N/A,TRUE,"general"}</definedName>
    <definedName name="dxfgg" hidden="1">{"via1",#N/A,TRUE,"general";"via2",#N/A,TRUE,"general";"via3",#N/A,TRUE,"general"}</definedName>
    <definedName name="e3e33" localSheetId="32" hidden="1">{"via1",#N/A,TRUE,"general";"via2",#N/A,TRUE,"general";"via3",#N/A,TRUE,"general"}</definedName>
    <definedName name="e3e33" localSheetId="3" hidden="1">{"via1",#N/A,TRUE,"general";"via2",#N/A,TRUE,"general";"via3",#N/A,TRUE,"general"}</definedName>
    <definedName name="e3e33" localSheetId="26" hidden="1">{"via1",#N/A,TRUE,"general";"via2",#N/A,TRUE,"general";"via3",#N/A,TRUE,"general"}</definedName>
    <definedName name="e3e33" localSheetId="24" hidden="1">{"via1",#N/A,TRUE,"general";"via2",#N/A,TRUE,"general";"via3",#N/A,TRUE,"general"}</definedName>
    <definedName name="e3e33" localSheetId="10" hidden="1">{"via1",#N/A,TRUE,"general";"via2",#N/A,TRUE,"general";"via3",#N/A,TRUE,"general"}</definedName>
    <definedName name="e3e33" localSheetId="4" hidden="1">{"via1",#N/A,TRUE,"general";"via2",#N/A,TRUE,"general";"via3",#N/A,TRUE,"general"}</definedName>
    <definedName name="e3e33" localSheetId="38" hidden="1">{"via1",#N/A,TRUE,"general";"via2",#N/A,TRUE,"general";"via3",#N/A,TRUE,"general"}</definedName>
    <definedName name="e3e33" localSheetId="37" hidden="1">{"via1",#N/A,TRUE,"general";"via2",#N/A,TRUE,"general";"via3",#N/A,TRUE,"general"}</definedName>
    <definedName name="e3e33" localSheetId="23" hidden="1">{"via1",#N/A,TRUE,"general";"via2",#N/A,TRUE,"general";"via3",#N/A,TRUE,"general"}</definedName>
    <definedName name="e3e33" localSheetId="16" hidden="1">{"via1",#N/A,TRUE,"general";"via2",#N/A,TRUE,"general";"via3",#N/A,TRUE,"general"}</definedName>
    <definedName name="e3e33" localSheetId="27" hidden="1">{"via1",#N/A,TRUE,"general";"via2",#N/A,TRUE,"general";"via3",#N/A,TRUE,"general"}</definedName>
    <definedName name="e3e33" localSheetId="18" hidden="1">{"via1",#N/A,TRUE,"general";"via2",#N/A,TRUE,"general";"via3",#N/A,TRUE,"general"}</definedName>
    <definedName name="e3e33" localSheetId="17" hidden="1">{"via1",#N/A,TRUE,"general";"via2",#N/A,TRUE,"general";"via3",#N/A,TRUE,"general"}</definedName>
    <definedName name="e3e33" localSheetId="25" hidden="1">{"via1",#N/A,TRUE,"general";"via2",#N/A,TRUE,"general";"via3",#N/A,TRUE,"general"}</definedName>
    <definedName name="e3e33" localSheetId="49" hidden="1">{"via1",#N/A,TRUE,"general";"via2",#N/A,TRUE,"general";"via3",#N/A,TRUE,"general"}</definedName>
    <definedName name="e3e33" localSheetId="34"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1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31" hidden="1">{"via1",#N/A,TRUE,"general";"via2",#N/A,TRUE,"general";"via3",#N/A,TRUE,"general"}</definedName>
    <definedName name="e3e33" localSheetId="30" hidden="1">{"via1",#N/A,TRUE,"general";"via2",#N/A,TRUE,"general";"via3",#N/A,TRUE,"general"}</definedName>
    <definedName name="e3e33" localSheetId="15" hidden="1">{"via1",#N/A,TRUE,"general";"via2",#N/A,TRUE,"general";"via3",#N/A,TRUE,"general"}</definedName>
    <definedName name="e3e33" hidden="1">{"via1",#N/A,TRUE,"general";"via2",#N/A,TRUE,"general";"via3",#N/A,TRUE,"general"}</definedName>
    <definedName name="EDEDWSWQA" localSheetId="3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26" hidden="1">{"TAB1",#N/A,TRUE,"GENERAL";"TAB2",#N/A,TRUE,"GENERAL";"TAB3",#N/A,TRUE,"GENERAL";"TAB4",#N/A,TRUE,"GENERAL";"TAB5",#N/A,TRUE,"GENERAL"}</definedName>
    <definedName name="EDEDWSWQA" localSheetId="24"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38" hidden="1">{"TAB1",#N/A,TRUE,"GENERAL";"TAB2",#N/A,TRUE,"GENERAL";"TAB3",#N/A,TRUE,"GENERAL";"TAB4",#N/A,TRUE,"GENERAL";"TAB5",#N/A,TRUE,"GENERAL"}</definedName>
    <definedName name="EDEDWSWQA" localSheetId="37" hidden="1">{"TAB1",#N/A,TRUE,"GENERAL";"TAB2",#N/A,TRUE,"GENERAL";"TAB3",#N/A,TRUE,"GENERAL";"TAB4",#N/A,TRUE,"GENERAL";"TAB5",#N/A,TRUE,"GENERAL"}</definedName>
    <definedName name="EDEDWSWQA" localSheetId="23"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27" hidden="1">{"TAB1",#N/A,TRUE,"GENERAL";"TAB2",#N/A,TRUE,"GENERAL";"TAB3",#N/A,TRUE,"GENERAL";"TAB4",#N/A,TRUE,"GENERAL";"TAB5",#N/A,TRUE,"GENERAL"}</definedName>
    <definedName name="EDEDWSWQA" localSheetId="18"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25" hidden="1">{"TAB1",#N/A,TRUE,"GENERAL";"TAB2",#N/A,TRUE,"GENERAL";"TAB3",#N/A,TRUE,"GENERAL";"TAB4",#N/A,TRUE,"GENERAL";"TAB5",#N/A,TRUE,"GENERAL"}</definedName>
    <definedName name="EDEDWSWQA" localSheetId="49" hidden="1">{"TAB1",#N/A,TRUE,"GENERAL";"TAB2",#N/A,TRUE,"GENERAL";"TAB3",#N/A,TRUE,"GENERAL";"TAB4",#N/A,TRUE,"GENERAL";"TAB5",#N/A,TRUE,"GENERAL"}</definedName>
    <definedName name="EDEDWSWQA" localSheetId="34"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31" hidden="1">{"TAB1",#N/A,TRUE,"GENERAL";"TAB2",#N/A,TRUE,"GENERAL";"TAB3",#N/A,TRUE,"GENERAL";"TAB4",#N/A,TRUE,"GENERAL";"TAB5",#N/A,TRUE,"GENERAL"}</definedName>
    <definedName name="EDEDWSWQA" localSheetId="30" hidden="1">{"TAB1",#N/A,TRUE,"GENERAL";"TAB2",#N/A,TRUE,"GENERAL";"TAB3",#N/A,TRUE,"GENERAL";"TAB4",#N/A,TRUE,"GENERAL";"TAB5",#N/A,TRUE,"GENERAL"}</definedName>
    <definedName name="EDEDWSWQA" localSheetId="15" hidden="1">{"TAB1",#N/A,TRUE,"GENERAL";"TAB2",#N/A,TRUE,"GENERAL";"TAB3",#N/A,TRUE,"GENERAL";"TAB4",#N/A,TRUE,"GENERAL";"TAB5",#N/A,TRUE,"GENERAL"}</definedName>
    <definedName name="EDEDWSWQA" hidden="1">{"TAB1",#N/A,TRUE,"GENERAL";"TAB2",#N/A,TRUE,"GENERAL";"TAB3",#N/A,TRUE,"GENERAL";"TAB4",#N/A,TRUE,"GENERAL";"TAB5",#N/A,TRUE,"GENERAL"}</definedName>
    <definedName name="edgfhmn" localSheetId="32" hidden="1">{"via1",#N/A,TRUE,"general";"via2",#N/A,TRUE,"general";"via3",#N/A,TRUE,"general"}</definedName>
    <definedName name="edgfhmn" localSheetId="3" hidden="1">{"via1",#N/A,TRUE,"general";"via2",#N/A,TRUE,"general";"via3",#N/A,TRUE,"general"}</definedName>
    <definedName name="edgfhmn" localSheetId="26" hidden="1">{"via1",#N/A,TRUE,"general";"via2",#N/A,TRUE,"general";"via3",#N/A,TRUE,"general"}</definedName>
    <definedName name="edgfhmn" localSheetId="24" hidden="1">{"via1",#N/A,TRUE,"general";"via2",#N/A,TRUE,"general";"via3",#N/A,TRUE,"general"}</definedName>
    <definedName name="edgfhmn" localSheetId="10" hidden="1">{"via1",#N/A,TRUE,"general";"via2",#N/A,TRUE,"general";"via3",#N/A,TRUE,"general"}</definedName>
    <definedName name="edgfhmn" localSheetId="4" hidden="1">{"via1",#N/A,TRUE,"general";"via2",#N/A,TRUE,"general";"via3",#N/A,TRUE,"general"}</definedName>
    <definedName name="edgfhmn" localSheetId="38" hidden="1">{"via1",#N/A,TRUE,"general";"via2",#N/A,TRUE,"general";"via3",#N/A,TRUE,"general"}</definedName>
    <definedName name="edgfhmn" localSheetId="37" hidden="1">{"via1",#N/A,TRUE,"general";"via2",#N/A,TRUE,"general";"via3",#N/A,TRUE,"general"}</definedName>
    <definedName name="edgfhmn" localSheetId="23" hidden="1">{"via1",#N/A,TRUE,"general";"via2",#N/A,TRUE,"general";"via3",#N/A,TRUE,"general"}</definedName>
    <definedName name="edgfhmn" localSheetId="16" hidden="1">{"via1",#N/A,TRUE,"general";"via2",#N/A,TRUE,"general";"via3",#N/A,TRUE,"general"}</definedName>
    <definedName name="edgfhmn" localSheetId="27" hidden="1">{"via1",#N/A,TRUE,"general";"via2",#N/A,TRUE,"general";"via3",#N/A,TRUE,"general"}</definedName>
    <definedName name="edgfhmn" localSheetId="18" hidden="1">{"via1",#N/A,TRUE,"general";"via2",#N/A,TRUE,"general";"via3",#N/A,TRUE,"general"}</definedName>
    <definedName name="edgfhmn" localSheetId="17" hidden="1">{"via1",#N/A,TRUE,"general";"via2",#N/A,TRUE,"general";"via3",#N/A,TRUE,"general"}</definedName>
    <definedName name="edgfhmn" localSheetId="25" hidden="1">{"via1",#N/A,TRUE,"general";"via2",#N/A,TRUE,"general";"via3",#N/A,TRUE,"general"}</definedName>
    <definedName name="edgfhmn" localSheetId="49" hidden="1">{"via1",#N/A,TRUE,"general";"via2",#N/A,TRUE,"general";"via3",#N/A,TRUE,"general"}</definedName>
    <definedName name="edgfhmn" localSheetId="34"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1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31" hidden="1">{"via1",#N/A,TRUE,"general";"via2",#N/A,TRUE,"general";"via3",#N/A,TRUE,"general"}</definedName>
    <definedName name="edgfhmn" localSheetId="30" hidden="1">{"via1",#N/A,TRUE,"general";"via2",#N/A,TRUE,"general";"via3",#N/A,TRUE,"general"}</definedName>
    <definedName name="edgfhmn" localSheetId="15" hidden="1">{"via1",#N/A,TRUE,"general";"via2",#N/A,TRUE,"general";"via3",#N/A,TRUE,"general"}</definedName>
    <definedName name="edgfhmn" hidden="1">{"via1",#N/A,TRUE,"general";"via2",#N/A,TRUE,"general";"via3",#N/A,TRUE,"general"}</definedName>
    <definedName name="eeedfr" localSheetId="3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26" hidden="1">{"TAB1",#N/A,TRUE,"GENERAL";"TAB2",#N/A,TRUE,"GENERAL";"TAB3",#N/A,TRUE,"GENERAL";"TAB4",#N/A,TRUE,"GENERAL";"TAB5",#N/A,TRUE,"GENERAL"}</definedName>
    <definedName name="eeedfr" localSheetId="24"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38" hidden="1">{"TAB1",#N/A,TRUE,"GENERAL";"TAB2",#N/A,TRUE,"GENERAL";"TAB3",#N/A,TRUE,"GENERAL";"TAB4",#N/A,TRUE,"GENERAL";"TAB5",#N/A,TRUE,"GENERAL"}</definedName>
    <definedName name="eeedfr" localSheetId="37" hidden="1">{"TAB1",#N/A,TRUE,"GENERAL";"TAB2",#N/A,TRUE,"GENERAL";"TAB3",#N/A,TRUE,"GENERAL";"TAB4",#N/A,TRUE,"GENERAL";"TAB5",#N/A,TRUE,"GENERAL"}</definedName>
    <definedName name="eeedfr" localSheetId="23"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27" hidden="1">{"TAB1",#N/A,TRUE,"GENERAL";"TAB2",#N/A,TRUE,"GENERAL";"TAB3",#N/A,TRUE,"GENERAL";"TAB4",#N/A,TRUE,"GENERAL";"TAB5",#N/A,TRUE,"GENERAL"}</definedName>
    <definedName name="eeedfr" localSheetId="18"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25" hidden="1">{"TAB1",#N/A,TRUE,"GENERAL";"TAB2",#N/A,TRUE,"GENERAL";"TAB3",#N/A,TRUE,"GENERAL";"TAB4",#N/A,TRUE,"GENERAL";"TAB5",#N/A,TRUE,"GENERAL"}</definedName>
    <definedName name="eeedfr" localSheetId="49" hidden="1">{"TAB1",#N/A,TRUE,"GENERAL";"TAB2",#N/A,TRUE,"GENERAL";"TAB3",#N/A,TRUE,"GENERAL";"TAB4",#N/A,TRUE,"GENERAL";"TAB5",#N/A,TRUE,"GENERAL"}</definedName>
    <definedName name="eeedfr" localSheetId="34"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31" hidden="1">{"TAB1",#N/A,TRUE,"GENERAL";"TAB2",#N/A,TRUE,"GENERAL";"TAB3",#N/A,TRUE,"GENERAL";"TAB4",#N/A,TRUE,"GENERAL";"TAB5",#N/A,TRUE,"GENERAL"}</definedName>
    <definedName name="eeedfr" localSheetId="30" hidden="1">{"TAB1",#N/A,TRUE,"GENERAL";"TAB2",#N/A,TRUE,"GENERAL";"TAB3",#N/A,TRUE,"GENERAL";"TAB4",#N/A,TRUE,"GENERAL";"TAB5",#N/A,TRUE,"GENERAL"}</definedName>
    <definedName name="eeedfr" localSheetId="15" hidden="1">{"TAB1",#N/A,TRUE,"GENERAL";"TAB2",#N/A,TRUE,"GENERAL";"TAB3",#N/A,TRUE,"GENERAL";"TAB4",#N/A,TRUE,"GENERAL";"TAB5",#N/A,TRUE,"GENERAL"}</definedName>
    <definedName name="eeedfr" hidden="1">{"TAB1",#N/A,TRUE,"GENERAL";"TAB2",#N/A,TRUE,"GENERAL";"TAB3",#N/A,TRUE,"GENERAL";"TAB4",#N/A,TRUE,"GENERAL";"TAB5",#N/A,TRUE,"GENERAL"}</definedName>
    <definedName name="eeeeer" localSheetId="3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26" hidden="1">{"TAB1",#N/A,TRUE,"GENERAL";"TAB2",#N/A,TRUE,"GENERAL";"TAB3",#N/A,TRUE,"GENERAL";"TAB4",#N/A,TRUE,"GENERAL";"TAB5",#N/A,TRUE,"GENERAL"}</definedName>
    <definedName name="eeeeer" localSheetId="24"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38" hidden="1">{"TAB1",#N/A,TRUE,"GENERAL";"TAB2",#N/A,TRUE,"GENERAL";"TAB3",#N/A,TRUE,"GENERAL";"TAB4",#N/A,TRUE,"GENERAL";"TAB5",#N/A,TRUE,"GENERAL"}</definedName>
    <definedName name="eeeeer" localSheetId="37" hidden="1">{"TAB1",#N/A,TRUE,"GENERAL";"TAB2",#N/A,TRUE,"GENERAL";"TAB3",#N/A,TRUE,"GENERAL";"TAB4",#N/A,TRUE,"GENERAL";"TAB5",#N/A,TRUE,"GENERAL"}</definedName>
    <definedName name="eeeeer" localSheetId="23"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27" hidden="1">{"TAB1",#N/A,TRUE,"GENERAL";"TAB2",#N/A,TRUE,"GENERAL";"TAB3",#N/A,TRUE,"GENERAL";"TAB4",#N/A,TRUE,"GENERAL";"TAB5",#N/A,TRUE,"GENERAL"}</definedName>
    <definedName name="eeeeer" localSheetId="18"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25" hidden="1">{"TAB1",#N/A,TRUE,"GENERAL";"TAB2",#N/A,TRUE,"GENERAL";"TAB3",#N/A,TRUE,"GENERAL";"TAB4",#N/A,TRUE,"GENERAL";"TAB5",#N/A,TRUE,"GENERAL"}</definedName>
    <definedName name="eeeeer" localSheetId="49" hidden="1">{"TAB1",#N/A,TRUE,"GENERAL";"TAB2",#N/A,TRUE,"GENERAL";"TAB3",#N/A,TRUE,"GENERAL";"TAB4",#N/A,TRUE,"GENERAL";"TAB5",#N/A,TRUE,"GENERAL"}</definedName>
    <definedName name="eeeeer" localSheetId="34"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31" hidden="1">{"TAB1",#N/A,TRUE,"GENERAL";"TAB2",#N/A,TRUE,"GENERAL";"TAB3",#N/A,TRUE,"GENERAL";"TAB4",#N/A,TRUE,"GENERAL";"TAB5",#N/A,TRUE,"GENERAL"}</definedName>
    <definedName name="eeeeer" localSheetId="30" hidden="1">{"TAB1",#N/A,TRUE,"GENERAL";"TAB2",#N/A,TRUE,"GENERAL";"TAB3",#N/A,TRUE,"GENERAL";"TAB4",#N/A,TRUE,"GENERAL";"TAB5",#N/A,TRUE,"GENERAL"}</definedName>
    <definedName name="eeeeer" localSheetId="15" hidden="1">{"TAB1",#N/A,TRUE,"GENERAL";"TAB2",#N/A,TRUE,"GENERAL";"TAB3",#N/A,TRUE,"GENERAL";"TAB4",#N/A,TRUE,"GENERAL";"TAB5",#N/A,TRUE,"GENERAL"}</definedName>
    <definedName name="eeeeer" hidden="1">{"TAB1",#N/A,TRUE,"GENERAL";"TAB2",#N/A,TRUE,"GENERAL";"TAB3",#N/A,TRUE,"GENERAL";"TAB4",#N/A,TRUE,"GENERAL";"TAB5",#N/A,TRUE,"GENERAL"}</definedName>
    <definedName name="eeerfd" localSheetId="32" hidden="1">{"via1",#N/A,TRUE,"general";"via2",#N/A,TRUE,"general";"via3",#N/A,TRUE,"general"}</definedName>
    <definedName name="eeerfd" localSheetId="3" hidden="1">{"via1",#N/A,TRUE,"general";"via2",#N/A,TRUE,"general";"via3",#N/A,TRUE,"general"}</definedName>
    <definedName name="eeerfd" localSheetId="26" hidden="1">{"via1",#N/A,TRUE,"general";"via2",#N/A,TRUE,"general";"via3",#N/A,TRUE,"general"}</definedName>
    <definedName name="eeerfd" localSheetId="24" hidden="1">{"via1",#N/A,TRUE,"general";"via2",#N/A,TRUE,"general";"via3",#N/A,TRUE,"general"}</definedName>
    <definedName name="eeerfd" localSheetId="10" hidden="1">{"via1",#N/A,TRUE,"general";"via2",#N/A,TRUE,"general";"via3",#N/A,TRUE,"general"}</definedName>
    <definedName name="eeerfd" localSheetId="4" hidden="1">{"via1",#N/A,TRUE,"general";"via2",#N/A,TRUE,"general";"via3",#N/A,TRUE,"general"}</definedName>
    <definedName name="eeerfd" localSheetId="38" hidden="1">{"via1",#N/A,TRUE,"general";"via2",#N/A,TRUE,"general";"via3",#N/A,TRUE,"general"}</definedName>
    <definedName name="eeerfd" localSheetId="37" hidden="1">{"via1",#N/A,TRUE,"general";"via2",#N/A,TRUE,"general";"via3",#N/A,TRUE,"general"}</definedName>
    <definedName name="eeerfd" localSheetId="23" hidden="1">{"via1",#N/A,TRUE,"general";"via2",#N/A,TRUE,"general";"via3",#N/A,TRUE,"general"}</definedName>
    <definedName name="eeerfd" localSheetId="16" hidden="1">{"via1",#N/A,TRUE,"general";"via2",#N/A,TRUE,"general";"via3",#N/A,TRUE,"general"}</definedName>
    <definedName name="eeerfd" localSheetId="27" hidden="1">{"via1",#N/A,TRUE,"general";"via2",#N/A,TRUE,"general";"via3",#N/A,TRUE,"general"}</definedName>
    <definedName name="eeerfd" localSheetId="18" hidden="1">{"via1",#N/A,TRUE,"general";"via2",#N/A,TRUE,"general";"via3",#N/A,TRUE,"general"}</definedName>
    <definedName name="eeerfd" localSheetId="17" hidden="1">{"via1",#N/A,TRUE,"general";"via2",#N/A,TRUE,"general";"via3",#N/A,TRUE,"general"}</definedName>
    <definedName name="eeerfd" localSheetId="25" hidden="1">{"via1",#N/A,TRUE,"general";"via2",#N/A,TRUE,"general";"via3",#N/A,TRUE,"general"}</definedName>
    <definedName name="eeerfd" localSheetId="49" hidden="1">{"via1",#N/A,TRUE,"general";"via2",#N/A,TRUE,"general";"via3",#N/A,TRUE,"general"}</definedName>
    <definedName name="eeerfd" localSheetId="34"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1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31" hidden="1">{"via1",#N/A,TRUE,"general";"via2",#N/A,TRUE,"general";"via3",#N/A,TRUE,"general"}</definedName>
    <definedName name="eeerfd" localSheetId="30" hidden="1">{"via1",#N/A,TRUE,"general";"via2",#N/A,TRUE,"general";"via3",#N/A,TRUE,"general"}</definedName>
    <definedName name="eeerfd" localSheetId="15" hidden="1">{"via1",#N/A,TRUE,"general";"via2",#N/A,TRUE,"general";"via3",#N/A,TRUE,"general"}</definedName>
    <definedName name="eeerfd" hidden="1">{"via1",#N/A,TRUE,"general";"via2",#N/A,TRUE,"general";"via3",#N/A,TRUE,"general"}</definedName>
    <definedName name="efef" localSheetId="32" hidden="1">{"TAB1",#N/A,TRUE,"GENERAL";"TAB2",#N/A,TRUE,"GENERAL";"TAB3",#N/A,TRUE,"GENERAL";"TAB4",#N/A,TRUE,"GENERAL";"TAB5",#N/A,TRUE,"GENERAL"}</definedName>
    <definedName name="efef" localSheetId="3" hidden="1">{"TAB1",#N/A,TRUE,"GENERAL";"TAB2",#N/A,TRUE,"GENERAL";"TAB3",#N/A,TRUE,"GENERAL";"TAB4",#N/A,TRUE,"GENERAL";"TAB5",#N/A,TRUE,"GENERAL"}</definedName>
    <definedName name="efef" localSheetId="26" hidden="1">{"TAB1",#N/A,TRUE,"GENERAL";"TAB2",#N/A,TRUE,"GENERAL";"TAB3",#N/A,TRUE,"GENERAL";"TAB4",#N/A,TRUE,"GENERAL";"TAB5",#N/A,TRUE,"GENERAL"}</definedName>
    <definedName name="efef" localSheetId="24" hidden="1">{"TAB1",#N/A,TRUE,"GENERAL";"TAB2",#N/A,TRUE,"GENERAL";"TAB3",#N/A,TRUE,"GENERAL";"TAB4",#N/A,TRUE,"GENERAL";"TAB5",#N/A,TRUE,"GENERAL"}</definedName>
    <definedName name="efef" localSheetId="10" hidden="1">{"TAB1",#N/A,TRUE,"GENERAL";"TAB2",#N/A,TRUE,"GENERAL";"TAB3",#N/A,TRUE,"GENERAL";"TAB4",#N/A,TRUE,"GENERAL";"TAB5",#N/A,TRUE,"GENERAL"}</definedName>
    <definedName name="efef" localSheetId="4" hidden="1">{"TAB1",#N/A,TRUE,"GENERAL";"TAB2",#N/A,TRUE,"GENERAL";"TAB3",#N/A,TRUE,"GENERAL";"TAB4",#N/A,TRUE,"GENERAL";"TAB5",#N/A,TRUE,"GENERAL"}</definedName>
    <definedName name="efef" localSheetId="38" hidden="1">{"TAB1",#N/A,TRUE,"GENERAL";"TAB2",#N/A,TRUE,"GENERAL";"TAB3",#N/A,TRUE,"GENERAL";"TAB4",#N/A,TRUE,"GENERAL";"TAB5",#N/A,TRUE,"GENERAL"}</definedName>
    <definedName name="efef" localSheetId="37" hidden="1">{"TAB1",#N/A,TRUE,"GENERAL";"TAB2",#N/A,TRUE,"GENERAL";"TAB3",#N/A,TRUE,"GENERAL";"TAB4",#N/A,TRUE,"GENERAL";"TAB5",#N/A,TRUE,"GENERAL"}</definedName>
    <definedName name="efef" localSheetId="23" hidden="1">{"TAB1",#N/A,TRUE,"GENERAL";"TAB2",#N/A,TRUE,"GENERAL";"TAB3",#N/A,TRUE,"GENERAL";"TAB4",#N/A,TRUE,"GENERAL";"TAB5",#N/A,TRUE,"GENERAL"}</definedName>
    <definedName name="efef" localSheetId="16" hidden="1">{"TAB1",#N/A,TRUE,"GENERAL";"TAB2",#N/A,TRUE,"GENERAL";"TAB3",#N/A,TRUE,"GENERAL";"TAB4",#N/A,TRUE,"GENERAL";"TAB5",#N/A,TRUE,"GENERAL"}</definedName>
    <definedName name="efef" localSheetId="27" hidden="1">{"TAB1",#N/A,TRUE,"GENERAL";"TAB2",#N/A,TRUE,"GENERAL";"TAB3",#N/A,TRUE,"GENERAL";"TAB4",#N/A,TRUE,"GENERAL";"TAB5",#N/A,TRUE,"GENERAL"}</definedName>
    <definedName name="efef" localSheetId="18" hidden="1">{"TAB1",#N/A,TRUE,"GENERAL";"TAB2",#N/A,TRUE,"GENERAL";"TAB3",#N/A,TRUE,"GENERAL";"TAB4",#N/A,TRUE,"GENERAL";"TAB5",#N/A,TRUE,"GENERAL"}</definedName>
    <definedName name="efef" localSheetId="17" hidden="1">{"TAB1",#N/A,TRUE,"GENERAL";"TAB2",#N/A,TRUE,"GENERAL";"TAB3",#N/A,TRUE,"GENERAL";"TAB4",#N/A,TRUE,"GENERAL";"TAB5",#N/A,TRUE,"GENERAL"}</definedName>
    <definedName name="efef" localSheetId="25" hidden="1">{"TAB1",#N/A,TRUE,"GENERAL";"TAB2",#N/A,TRUE,"GENERAL";"TAB3",#N/A,TRUE,"GENERAL";"TAB4",#N/A,TRUE,"GENERAL";"TAB5",#N/A,TRUE,"GENERAL"}</definedName>
    <definedName name="efef" localSheetId="49" hidden="1">{"TAB1",#N/A,TRUE,"GENERAL";"TAB2",#N/A,TRUE,"GENERAL";"TAB3",#N/A,TRUE,"GENERAL";"TAB4",#N/A,TRUE,"GENERAL";"TAB5",#N/A,TRUE,"GENERAL"}</definedName>
    <definedName name="efef" localSheetId="34"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1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31" hidden="1">{"TAB1",#N/A,TRUE,"GENERAL";"TAB2",#N/A,TRUE,"GENERAL";"TAB3",#N/A,TRUE,"GENERAL";"TAB4",#N/A,TRUE,"GENERAL";"TAB5",#N/A,TRUE,"GENERAL"}</definedName>
    <definedName name="efef" localSheetId="30" hidden="1">{"TAB1",#N/A,TRUE,"GENERAL";"TAB2",#N/A,TRUE,"GENERAL";"TAB3",#N/A,TRUE,"GENERAL";"TAB4",#N/A,TRUE,"GENERAL";"TAB5",#N/A,TRUE,"GENERAL"}</definedName>
    <definedName name="efef" localSheetId="15" hidden="1">{"TAB1",#N/A,TRUE,"GENERAL";"TAB2",#N/A,TRUE,"GENERAL";"TAB3",#N/A,TRUE,"GENERAL";"TAB4",#N/A,TRUE,"GENERAL";"TAB5",#N/A,TRUE,"GENERAL"}</definedName>
    <definedName name="efef" hidden="1">{"TAB1",#N/A,TRUE,"GENERAL";"TAB2",#N/A,TRUE,"GENERAL";"TAB3",#N/A,TRUE,"GENERAL";"TAB4",#N/A,TRUE,"GENERAL";"TAB5",#N/A,TRUE,"GENERAL"}</definedName>
    <definedName name="efer" localSheetId="32" hidden="1">{"via1",#N/A,TRUE,"general";"via2",#N/A,TRUE,"general";"via3",#N/A,TRUE,"general"}</definedName>
    <definedName name="efer" localSheetId="3" hidden="1">{"via1",#N/A,TRUE,"general";"via2",#N/A,TRUE,"general";"via3",#N/A,TRUE,"general"}</definedName>
    <definedName name="efer" localSheetId="26" hidden="1">{"via1",#N/A,TRUE,"general";"via2",#N/A,TRUE,"general";"via3",#N/A,TRUE,"general"}</definedName>
    <definedName name="efer" localSheetId="24" hidden="1">{"via1",#N/A,TRUE,"general";"via2",#N/A,TRUE,"general";"via3",#N/A,TRUE,"general"}</definedName>
    <definedName name="efer" localSheetId="10" hidden="1">{"via1",#N/A,TRUE,"general";"via2",#N/A,TRUE,"general";"via3",#N/A,TRUE,"general"}</definedName>
    <definedName name="efer" localSheetId="4" hidden="1">{"via1",#N/A,TRUE,"general";"via2",#N/A,TRUE,"general";"via3",#N/A,TRUE,"general"}</definedName>
    <definedName name="efer" localSheetId="38" hidden="1">{"via1",#N/A,TRUE,"general";"via2",#N/A,TRUE,"general";"via3",#N/A,TRUE,"general"}</definedName>
    <definedName name="efer" localSheetId="37" hidden="1">{"via1",#N/A,TRUE,"general";"via2",#N/A,TRUE,"general";"via3",#N/A,TRUE,"general"}</definedName>
    <definedName name="efer" localSheetId="23" hidden="1">{"via1",#N/A,TRUE,"general";"via2",#N/A,TRUE,"general";"via3",#N/A,TRUE,"general"}</definedName>
    <definedName name="efer" localSheetId="16" hidden="1">{"via1",#N/A,TRUE,"general";"via2",#N/A,TRUE,"general";"via3",#N/A,TRUE,"general"}</definedName>
    <definedName name="efer" localSheetId="27" hidden="1">{"via1",#N/A,TRUE,"general";"via2",#N/A,TRUE,"general";"via3",#N/A,TRUE,"general"}</definedName>
    <definedName name="efer" localSheetId="18" hidden="1">{"via1",#N/A,TRUE,"general";"via2",#N/A,TRUE,"general";"via3",#N/A,TRUE,"general"}</definedName>
    <definedName name="efer" localSheetId="17" hidden="1">{"via1",#N/A,TRUE,"general";"via2",#N/A,TRUE,"general";"via3",#N/A,TRUE,"general"}</definedName>
    <definedName name="efer" localSheetId="25" hidden="1">{"via1",#N/A,TRUE,"general";"via2",#N/A,TRUE,"general";"via3",#N/A,TRUE,"general"}</definedName>
    <definedName name="efer" localSheetId="49" hidden="1">{"via1",#N/A,TRUE,"general";"via2",#N/A,TRUE,"general";"via3",#N/A,TRUE,"general"}</definedName>
    <definedName name="efer" localSheetId="34"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1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31" hidden="1">{"via1",#N/A,TRUE,"general";"via2",#N/A,TRUE,"general";"via3",#N/A,TRUE,"general"}</definedName>
    <definedName name="efer" localSheetId="30" hidden="1">{"via1",#N/A,TRUE,"general";"via2",#N/A,TRUE,"general";"via3",#N/A,TRUE,"general"}</definedName>
    <definedName name="efer" localSheetId="15" hidden="1">{"via1",#N/A,TRUE,"general";"via2",#N/A,TRUE,"general";"via3",#N/A,TRUE,"general"}</definedName>
    <definedName name="efer" hidden="1">{"via1",#N/A,TRUE,"general";"via2",#N/A,TRUE,"general";"via3",#N/A,TRUE,"general"}</definedName>
    <definedName name="egeg" localSheetId="32" hidden="1">{"TAB1",#N/A,TRUE,"GENERAL";"TAB2",#N/A,TRUE,"GENERAL";"TAB3",#N/A,TRUE,"GENERAL";"TAB4",#N/A,TRUE,"GENERAL";"TAB5",#N/A,TRUE,"GENERAL"}</definedName>
    <definedName name="egeg" localSheetId="3" hidden="1">{"TAB1",#N/A,TRUE,"GENERAL";"TAB2",#N/A,TRUE,"GENERAL";"TAB3",#N/A,TRUE,"GENERAL";"TAB4",#N/A,TRUE,"GENERAL";"TAB5",#N/A,TRUE,"GENERAL"}</definedName>
    <definedName name="egeg" localSheetId="26" hidden="1">{"TAB1",#N/A,TRUE,"GENERAL";"TAB2",#N/A,TRUE,"GENERAL";"TAB3",#N/A,TRUE,"GENERAL";"TAB4",#N/A,TRUE,"GENERAL";"TAB5",#N/A,TRUE,"GENERAL"}</definedName>
    <definedName name="egeg" localSheetId="24" hidden="1">{"TAB1",#N/A,TRUE,"GENERAL";"TAB2",#N/A,TRUE,"GENERAL";"TAB3",#N/A,TRUE,"GENERAL";"TAB4",#N/A,TRUE,"GENERAL";"TAB5",#N/A,TRUE,"GENERAL"}</definedName>
    <definedName name="egeg" localSheetId="10" hidden="1">{"TAB1",#N/A,TRUE,"GENERAL";"TAB2",#N/A,TRUE,"GENERAL";"TAB3",#N/A,TRUE,"GENERAL";"TAB4",#N/A,TRUE,"GENERAL";"TAB5",#N/A,TRUE,"GENERAL"}</definedName>
    <definedName name="egeg" localSheetId="4" hidden="1">{"TAB1",#N/A,TRUE,"GENERAL";"TAB2",#N/A,TRUE,"GENERAL";"TAB3",#N/A,TRUE,"GENERAL";"TAB4",#N/A,TRUE,"GENERAL";"TAB5",#N/A,TRUE,"GENERAL"}</definedName>
    <definedName name="egeg" localSheetId="38" hidden="1">{"TAB1",#N/A,TRUE,"GENERAL";"TAB2",#N/A,TRUE,"GENERAL";"TAB3",#N/A,TRUE,"GENERAL";"TAB4",#N/A,TRUE,"GENERAL";"TAB5",#N/A,TRUE,"GENERAL"}</definedName>
    <definedName name="egeg" localSheetId="37" hidden="1">{"TAB1",#N/A,TRUE,"GENERAL";"TAB2",#N/A,TRUE,"GENERAL";"TAB3",#N/A,TRUE,"GENERAL";"TAB4",#N/A,TRUE,"GENERAL";"TAB5",#N/A,TRUE,"GENERAL"}</definedName>
    <definedName name="egeg" localSheetId="23" hidden="1">{"TAB1",#N/A,TRUE,"GENERAL";"TAB2",#N/A,TRUE,"GENERAL";"TAB3",#N/A,TRUE,"GENERAL";"TAB4",#N/A,TRUE,"GENERAL";"TAB5",#N/A,TRUE,"GENERAL"}</definedName>
    <definedName name="egeg" localSheetId="16" hidden="1">{"TAB1",#N/A,TRUE,"GENERAL";"TAB2",#N/A,TRUE,"GENERAL";"TAB3",#N/A,TRUE,"GENERAL";"TAB4",#N/A,TRUE,"GENERAL";"TAB5",#N/A,TRUE,"GENERAL"}</definedName>
    <definedName name="egeg" localSheetId="27" hidden="1">{"TAB1",#N/A,TRUE,"GENERAL";"TAB2",#N/A,TRUE,"GENERAL";"TAB3",#N/A,TRUE,"GENERAL";"TAB4",#N/A,TRUE,"GENERAL";"TAB5",#N/A,TRUE,"GENERAL"}</definedName>
    <definedName name="egeg" localSheetId="18" hidden="1">{"TAB1",#N/A,TRUE,"GENERAL";"TAB2",#N/A,TRUE,"GENERAL";"TAB3",#N/A,TRUE,"GENERAL";"TAB4",#N/A,TRUE,"GENERAL";"TAB5",#N/A,TRUE,"GENERAL"}</definedName>
    <definedName name="egeg" localSheetId="17" hidden="1">{"TAB1",#N/A,TRUE,"GENERAL";"TAB2",#N/A,TRUE,"GENERAL";"TAB3",#N/A,TRUE,"GENERAL";"TAB4",#N/A,TRUE,"GENERAL";"TAB5",#N/A,TRUE,"GENERAL"}</definedName>
    <definedName name="egeg" localSheetId="25" hidden="1">{"TAB1",#N/A,TRUE,"GENERAL";"TAB2",#N/A,TRUE,"GENERAL";"TAB3",#N/A,TRUE,"GENERAL";"TAB4",#N/A,TRUE,"GENERAL";"TAB5",#N/A,TRUE,"GENERAL"}</definedName>
    <definedName name="egeg" localSheetId="49" hidden="1">{"TAB1",#N/A,TRUE,"GENERAL";"TAB2",#N/A,TRUE,"GENERAL";"TAB3",#N/A,TRUE,"GENERAL";"TAB4",#N/A,TRUE,"GENERAL";"TAB5",#N/A,TRUE,"GENERAL"}</definedName>
    <definedName name="egeg" localSheetId="34"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1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31" hidden="1">{"TAB1",#N/A,TRUE,"GENERAL";"TAB2",#N/A,TRUE,"GENERAL";"TAB3",#N/A,TRUE,"GENERAL";"TAB4",#N/A,TRUE,"GENERAL";"TAB5",#N/A,TRUE,"GENERAL"}</definedName>
    <definedName name="egeg" localSheetId="30" hidden="1">{"TAB1",#N/A,TRUE,"GENERAL";"TAB2",#N/A,TRUE,"GENERAL";"TAB3",#N/A,TRUE,"GENERAL";"TAB4",#N/A,TRUE,"GENERAL";"TAB5",#N/A,TRUE,"GENERAL"}</definedName>
    <definedName name="egeg" localSheetId="15" hidden="1">{"TAB1",#N/A,TRUE,"GENERAL";"TAB2",#N/A,TRUE,"GENERAL";"TAB3",#N/A,TRUE,"GENERAL";"TAB4",#N/A,TRUE,"GENERAL";"TAB5",#N/A,TRUE,"GENERAL"}</definedName>
    <definedName name="egeg" hidden="1">{"TAB1",#N/A,TRUE,"GENERAL";"TAB2",#N/A,TRUE,"GENERAL";"TAB3",#N/A,TRUE,"GENERAL";"TAB4",#N/A,TRUE,"GENERAL";"TAB5",#N/A,TRUE,"GENERAL"}</definedName>
    <definedName name="egtrgthrt" localSheetId="3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26" hidden="1">{"TAB1",#N/A,TRUE,"GENERAL";"TAB2",#N/A,TRUE,"GENERAL";"TAB3",#N/A,TRUE,"GENERAL";"TAB4",#N/A,TRUE,"GENERAL";"TAB5",#N/A,TRUE,"GENERAL"}</definedName>
    <definedName name="egtrgthrt" localSheetId="24"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38" hidden="1">{"TAB1",#N/A,TRUE,"GENERAL";"TAB2",#N/A,TRUE,"GENERAL";"TAB3",#N/A,TRUE,"GENERAL";"TAB4",#N/A,TRUE,"GENERAL";"TAB5",#N/A,TRUE,"GENERAL"}</definedName>
    <definedName name="egtrgthrt" localSheetId="37" hidden="1">{"TAB1",#N/A,TRUE,"GENERAL";"TAB2",#N/A,TRUE,"GENERAL";"TAB3",#N/A,TRUE,"GENERAL";"TAB4",#N/A,TRUE,"GENERAL";"TAB5",#N/A,TRUE,"GENERAL"}</definedName>
    <definedName name="egtrgthrt" localSheetId="23"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27" hidden="1">{"TAB1",#N/A,TRUE,"GENERAL";"TAB2",#N/A,TRUE,"GENERAL";"TAB3",#N/A,TRUE,"GENERAL";"TAB4",#N/A,TRUE,"GENERAL";"TAB5",#N/A,TRUE,"GENERAL"}</definedName>
    <definedName name="egtrgthrt" localSheetId="18"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25" hidden="1">{"TAB1",#N/A,TRUE,"GENERAL";"TAB2",#N/A,TRUE,"GENERAL";"TAB3",#N/A,TRUE,"GENERAL";"TAB4",#N/A,TRUE,"GENERAL";"TAB5",#N/A,TRUE,"GENERAL"}</definedName>
    <definedName name="egtrgthrt" localSheetId="49" hidden="1">{"TAB1",#N/A,TRUE,"GENERAL";"TAB2",#N/A,TRUE,"GENERAL";"TAB3",#N/A,TRUE,"GENERAL";"TAB4",#N/A,TRUE,"GENERAL";"TAB5",#N/A,TRUE,"GENERAL"}</definedName>
    <definedName name="egtrgthrt" localSheetId="34"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31" hidden="1">{"TAB1",#N/A,TRUE,"GENERAL";"TAB2",#N/A,TRUE,"GENERAL";"TAB3",#N/A,TRUE,"GENERAL";"TAB4",#N/A,TRUE,"GENERAL";"TAB5",#N/A,TRUE,"GENERAL"}</definedName>
    <definedName name="egtrgthrt" localSheetId="30" hidden="1">{"TAB1",#N/A,TRUE,"GENERAL";"TAB2",#N/A,TRUE,"GENERAL";"TAB3",#N/A,TRUE,"GENERAL";"TAB4",#N/A,TRUE,"GENERAL";"TAB5",#N/A,TRUE,"GENERAL"}</definedName>
    <definedName name="egtrgthrt" localSheetId="15" hidden="1">{"TAB1",#N/A,TRUE,"GENERAL";"TAB2",#N/A,TRUE,"GENERAL";"TAB3",#N/A,TRUE,"GENERAL";"TAB4",#N/A,TRUE,"GENERAL";"TAB5",#N/A,TRUE,"GENERAL"}</definedName>
    <definedName name="egtrgthrt" hidden="1">{"TAB1",#N/A,TRUE,"GENERAL";"TAB2",#N/A,TRUE,"GENERAL";"TAB3",#N/A,TRUE,"GENERAL";"TAB4",#N/A,TRUE,"GENERAL";"TAB5",#N/A,TRUE,"GENERAL"}</definedName>
    <definedName name="enero" localSheetId="3" hidden="1">#REF!</definedName>
    <definedName name="enero" localSheetId="41" hidden="1">#REF!</definedName>
    <definedName name="enero" localSheetId="43" hidden="1">#REF!</definedName>
    <definedName name="enero" localSheetId="45" hidden="1">#REF!</definedName>
    <definedName name="enero" hidden="1">#REF!</definedName>
    <definedName name="eqw" localSheetId="32" hidden="1">{"via1",#N/A,TRUE,"general";"via2",#N/A,TRUE,"general";"via3",#N/A,TRUE,"general"}</definedName>
    <definedName name="eqw" localSheetId="3" hidden="1">{"via1",#N/A,TRUE,"general";"via2",#N/A,TRUE,"general";"via3",#N/A,TRUE,"general"}</definedName>
    <definedName name="eqw" localSheetId="26" hidden="1">{"via1",#N/A,TRUE,"general";"via2",#N/A,TRUE,"general";"via3",#N/A,TRUE,"general"}</definedName>
    <definedName name="eqw" localSheetId="24" hidden="1">{"via1",#N/A,TRUE,"general";"via2",#N/A,TRUE,"general";"via3",#N/A,TRUE,"general"}</definedName>
    <definedName name="eqw" localSheetId="10" hidden="1">{"via1",#N/A,TRUE,"general";"via2",#N/A,TRUE,"general";"via3",#N/A,TRUE,"general"}</definedName>
    <definedName name="eqw" localSheetId="4" hidden="1">{"via1",#N/A,TRUE,"general";"via2",#N/A,TRUE,"general";"via3",#N/A,TRUE,"general"}</definedName>
    <definedName name="eqw" localSheetId="38" hidden="1">{"via1",#N/A,TRUE,"general";"via2",#N/A,TRUE,"general";"via3",#N/A,TRUE,"general"}</definedName>
    <definedName name="eqw" localSheetId="37" hidden="1">{"via1",#N/A,TRUE,"general";"via2",#N/A,TRUE,"general";"via3",#N/A,TRUE,"general"}</definedName>
    <definedName name="eqw" localSheetId="23" hidden="1">{"via1",#N/A,TRUE,"general";"via2",#N/A,TRUE,"general";"via3",#N/A,TRUE,"general"}</definedName>
    <definedName name="eqw" localSheetId="16" hidden="1">{"via1",#N/A,TRUE,"general";"via2",#N/A,TRUE,"general";"via3",#N/A,TRUE,"general"}</definedName>
    <definedName name="eqw" localSheetId="27" hidden="1">{"via1",#N/A,TRUE,"general";"via2",#N/A,TRUE,"general";"via3",#N/A,TRUE,"general"}</definedName>
    <definedName name="eqw" localSheetId="18" hidden="1">{"via1",#N/A,TRUE,"general";"via2",#N/A,TRUE,"general";"via3",#N/A,TRUE,"general"}</definedName>
    <definedName name="eqw" localSheetId="17" hidden="1">{"via1",#N/A,TRUE,"general";"via2",#N/A,TRUE,"general";"via3",#N/A,TRUE,"general"}</definedName>
    <definedName name="eqw" localSheetId="25" hidden="1">{"via1",#N/A,TRUE,"general";"via2",#N/A,TRUE,"general";"via3",#N/A,TRUE,"general"}</definedName>
    <definedName name="eqw" localSheetId="49" hidden="1">{"via1",#N/A,TRUE,"general";"via2",#N/A,TRUE,"general";"via3",#N/A,TRUE,"general"}</definedName>
    <definedName name="eqw" localSheetId="34"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1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31" hidden="1">{"via1",#N/A,TRUE,"general";"via2",#N/A,TRUE,"general";"via3",#N/A,TRUE,"general"}</definedName>
    <definedName name="eqw" localSheetId="30" hidden="1">{"via1",#N/A,TRUE,"general";"via2",#N/A,TRUE,"general";"via3",#N/A,TRUE,"general"}</definedName>
    <definedName name="eqw" localSheetId="15" hidden="1">{"via1",#N/A,TRUE,"general";"via2",#N/A,TRUE,"general";"via3",#N/A,TRUE,"general"}</definedName>
    <definedName name="eqw" hidden="1">{"via1",#N/A,TRUE,"general";"via2",#N/A,TRUE,"general";"via3",#N/A,TRUE,"general"}</definedName>
    <definedName name="erg" localSheetId="32" hidden="1">{"TAB1",#N/A,TRUE,"GENERAL";"TAB2",#N/A,TRUE,"GENERAL";"TAB3",#N/A,TRUE,"GENERAL";"TAB4",#N/A,TRUE,"GENERAL";"TAB5",#N/A,TRUE,"GENERAL"}</definedName>
    <definedName name="erg" localSheetId="3" hidden="1">{"TAB1",#N/A,TRUE,"GENERAL";"TAB2",#N/A,TRUE,"GENERAL";"TAB3",#N/A,TRUE,"GENERAL";"TAB4",#N/A,TRUE,"GENERAL";"TAB5",#N/A,TRUE,"GENERAL"}</definedName>
    <definedName name="erg" localSheetId="26" hidden="1">{"TAB1",#N/A,TRUE,"GENERAL";"TAB2",#N/A,TRUE,"GENERAL";"TAB3",#N/A,TRUE,"GENERAL";"TAB4",#N/A,TRUE,"GENERAL";"TAB5",#N/A,TRUE,"GENERAL"}</definedName>
    <definedName name="erg" localSheetId="24" hidden="1">{"TAB1",#N/A,TRUE,"GENERAL";"TAB2",#N/A,TRUE,"GENERAL";"TAB3",#N/A,TRUE,"GENERAL";"TAB4",#N/A,TRUE,"GENERAL";"TAB5",#N/A,TRUE,"GENERAL"}</definedName>
    <definedName name="erg" localSheetId="10" hidden="1">{"TAB1",#N/A,TRUE,"GENERAL";"TAB2",#N/A,TRUE,"GENERAL";"TAB3",#N/A,TRUE,"GENERAL";"TAB4",#N/A,TRUE,"GENERAL";"TAB5",#N/A,TRUE,"GENERAL"}</definedName>
    <definedName name="erg" localSheetId="4" hidden="1">{"TAB1",#N/A,TRUE,"GENERAL";"TAB2",#N/A,TRUE,"GENERAL";"TAB3",#N/A,TRUE,"GENERAL";"TAB4",#N/A,TRUE,"GENERAL";"TAB5",#N/A,TRUE,"GENERAL"}</definedName>
    <definedName name="erg" localSheetId="38" hidden="1">{"TAB1",#N/A,TRUE,"GENERAL";"TAB2",#N/A,TRUE,"GENERAL";"TAB3",#N/A,TRUE,"GENERAL";"TAB4",#N/A,TRUE,"GENERAL";"TAB5",#N/A,TRUE,"GENERAL"}</definedName>
    <definedName name="erg" localSheetId="37" hidden="1">{"TAB1",#N/A,TRUE,"GENERAL";"TAB2",#N/A,TRUE,"GENERAL";"TAB3",#N/A,TRUE,"GENERAL";"TAB4",#N/A,TRUE,"GENERAL";"TAB5",#N/A,TRUE,"GENERAL"}</definedName>
    <definedName name="erg" localSheetId="23" hidden="1">{"TAB1",#N/A,TRUE,"GENERAL";"TAB2",#N/A,TRUE,"GENERAL";"TAB3",#N/A,TRUE,"GENERAL";"TAB4",#N/A,TRUE,"GENERAL";"TAB5",#N/A,TRUE,"GENERAL"}</definedName>
    <definedName name="erg" localSheetId="16" hidden="1">{"TAB1",#N/A,TRUE,"GENERAL";"TAB2",#N/A,TRUE,"GENERAL";"TAB3",#N/A,TRUE,"GENERAL";"TAB4",#N/A,TRUE,"GENERAL";"TAB5",#N/A,TRUE,"GENERAL"}</definedName>
    <definedName name="erg" localSheetId="27" hidden="1">{"TAB1",#N/A,TRUE,"GENERAL";"TAB2",#N/A,TRUE,"GENERAL";"TAB3",#N/A,TRUE,"GENERAL";"TAB4",#N/A,TRUE,"GENERAL";"TAB5",#N/A,TRUE,"GENERAL"}</definedName>
    <definedName name="erg" localSheetId="18" hidden="1">{"TAB1",#N/A,TRUE,"GENERAL";"TAB2",#N/A,TRUE,"GENERAL";"TAB3",#N/A,TRUE,"GENERAL";"TAB4",#N/A,TRUE,"GENERAL";"TAB5",#N/A,TRUE,"GENERAL"}</definedName>
    <definedName name="erg" localSheetId="17" hidden="1">{"TAB1",#N/A,TRUE,"GENERAL";"TAB2",#N/A,TRUE,"GENERAL";"TAB3",#N/A,TRUE,"GENERAL";"TAB4",#N/A,TRUE,"GENERAL";"TAB5",#N/A,TRUE,"GENERAL"}</definedName>
    <definedName name="erg" localSheetId="25" hidden="1">{"TAB1",#N/A,TRUE,"GENERAL";"TAB2",#N/A,TRUE,"GENERAL";"TAB3",#N/A,TRUE,"GENERAL";"TAB4",#N/A,TRUE,"GENERAL";"TAB5",#N/A,TRUE,"GENERAL"}</definedName>
    <definedName name="erg" localSheetId="49" hidden="1">{"TAB1",#N/A,TRUE,"GENERAL";"TAB2",#N/A,TRUE,"GENERAL";"TAB3",#N/A,TRUE,"GENERAL";"TAB4",#N/A,TRUE,"GENERAL";"TAB5",#N/A,TRUE,"GENERAL"}</definedName>
    <definedName name="erg" localSheetId="34"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1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31" hidden="1">{"TAB1",#N/A,TRUE,"GENERAL";"TAB2",#N/A,TRUE,"GENERAL";"TAB3",#N/A,TRUE,"GENERAL";"TAB4",#N/A,TRUE,"GENERAL";"TAB5",#N/A,TRUE,"GENERAL"}</definedName>
    <definedName name="erg" localSheetId="30" hidden="1">{"TAB1",#N/A,TRUE,"GENERAL";"TAB2",#N/A,TRUE,"GENERAL";"TAB3",#N/A,TRUE,"GENERAL";"TAB4",#N/A,TRUE,"GENERAL";"TAB5",#N/A,TRUE,"GENERAL"}</definedName>
    <definedName name="erg" localSheetId="15" hidden="1">{"TAB1",#N/A,TRUE,"GENERAL";"TAB2",#N/A,TRUE,"GENERAL";"TAB3",#N/A,TRUE,"GENERAL";"TAB4",#N/A,TRUE,"GENERAL";"TAB5",#N/A,TRUE,"GENERAL"}</definedName>
    <definedName name="erg" hidden="1">{"TAB1",#N/A,TRUE,"GENERAL";"TAB2",#N/A,TRUE,"GENERAL";"TAB3",#N/A,TRUE,"GENERAL";"TAB4",#N/A,TRUE,"GENERAL";"TAB5",#N/A,TRUE,"GENERAL"}</definedName>
    <definedName name="erger" localSheetId="32" hidden="1">{"via1",#N/A,TRUE,"general";"via2",#N/A,TRUE,"general";"via3",#N/A,TRUE,"general"}</definedName>
    <definedName name="erger" localSheetId="3" hidden="1">{"via1",#N/A,TRUE,"general";"via2",#N/A,TRUE,"general";"via3",#N/A,TRUE,"general"}</definedName>
    <definedName name="erger" localSheetId="26" hidden="1">{"via1",#N/A,TRUE,"general";"via2",#N/A,TRUE,"general";"via3",#N/A,TRUE,"general"}</definedName>
    <definedName name="erger" localSheetId="24" hidden="1">{"via1",#N/A,TRUE,"general";"via2",#N/A,TRUE,"general";"via3",#N/A,TRUE,"general"}</definedName>
    <definedName name="erger" localSheetId="10" hidden="1">{"via1",#N/A,TRUE,"general";"via2",#N/A,TRUE,"general";"via3",#N/A,TRUE,"general"}</definedName>
    <definedName name="erger" localSheetId="4" hidden="1">{"via1",#N/A,TRUE,"general";"via2",#N/A,TRUE,"general";"via3",#N/A,TRUE,"general"}</definedName>
    <definedName name="erger" localSheetId="38" hidden="1">{"via1",#N/A,TRUE,"general";"via2",#N/A,TRUE,"general";"via3",#N/A,TRUE,"general"}</definedName>
    <definedName name="erger" localSheetId="37" hidden="1">{"via1",#N/A,TRUE,"general";"via2",#N/A,TRUE,"general";"via3",#N/A,TRUE,"general"}</definedName>
    <definedName name="erger" localSheetId="23" hidden="1">{"via1",#N/A,TRUE,"general";"via2",#N/A,TRUE,"general";"via3",#N/A,TRUE,"general"}</definedName>
    <definedName name="erger" localSheetId="16" hidden="1">{"via1",#N/A,TRUE,"general";"via2",#N/A,TRUE,"general";"via3",#N/A,TRUE,"general"}</definedName>
    <definedName name="erger" localSheetId="27" hidden="1">{"via1",#N/A,TRUE,"general";"via2",#N/A,TRUE,"general";"via3",#N/A,TRUE,"general"}</definedName>
    <definedName name="erger" localSheetId="18" hidden="1">{"via1",#N/A,TRUE,"general";"via2",#N/A,TRUE,"general";"via3",#N/A,TRUE,"general"}</definedName>
    <definedName name="erger" localSheetId="17" hidden="1">{"via1",#N/A,TRUE,"general";"via2",#N/A,TRUE,"general";"via3",#N/A,TRUE,"general"}</definedName>
    <definedName name="erger" localSheetId="25" hidden="1">{"via1",#N/A,TRUE,"general";"via2",#N/A,TRUE,"general";"via3",#N/A,TRUE,"general"}</definedName>
    <definedName name="erger" localSheetId="49" hidden="1">{"via1",#N/A,TRUE,"general";"via2",#N/A,TRUE,"general";"via3",#N/A,TRUE,"general"}</definedName>
    <definedName name="erger" localSheetId="34"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1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31" hidden="1">{"via1",#N/A,TRUE,"general";"via2",#N/A,TRUE,"general";"via3",#N/A,TRUE,"general"}</definedName>
    <definedName name="erger" localSheetId="30" hidden="1">{"via1",#N/A,TRUE,"general";"via2",#N/A,TRUE,"general";"via3",#N/A,TRUE,"general"}</definedName>
    <definedName name="erger" localSheetId="15" hidden="1">{"via1",#N/A,TRUE,"general";"via2",#N/A,TRUE,"general";"via3",#N/A,TRUE,"general"}</definedName>
    <definedName name="erger" hidden="1">{"via1",#N/A,TRUE,"general";"via2",#N/A,TRUE,"general";"via3",#N/A,TRUE,"general"}</definedName>
    <definedName name="ergerg" localSheetId="32" hidden="1">{"via1",#N/A,TRUE,"general";"via2",#N/A,TRUE,"general";"via3",#N/A,TRUE,"general"}</definedName>
    <definedName name="ergerg" localSheetId="3" hidden="1">{"via1",#N/A,TRUE,"general";"via2",#N/A,TRUE,"general";"via3",#N/A,TRUE,"general"}</definedName>
    <definedName name="ergerg" localSheetId="26" hidden="1">{"via1",#N/A,TRUE,"general";"via2",#N/A,TRUE,"general";"via3",#N/A,TRUE,"general"}</definedName>
    <definedName name="ergerg" localSheetId="24" hidden="1">{"via1",#N/A,TRUE,"general";"via2",#N/A,TRUE,"general";"via3",#N/A,TRUE,"general"}</definedName>
    <definedName name="ergerg" localSheetId="10" hidden="1">{"via1",#N/A,TRUE,"general";"via2",#N/A,TRUE,"general";"via3",#N/A,TRUE,"general"}</definedName>
    <definedName name="ergerg" localSheetId="4" hidden="1">{"via1",#N/A,TRUE,"general";"via2",#N/A,TRUE,"general";"via3",#N/A,TRUE,"general"}</definedName>
    <definedName name="ergerg" localSheetId="38" hidden="1">{"via1",#N/A,TRUE,"general";"via2",#N/A,TRUE,"general";"via3",#N/A,TRUE,"general"}</definedName>
    <definedName name="ergerg" localSheetId="37" hidden="1">{"via1",#N/A,TRUE,"general";"via2",#N/A,TRUE,"general";"via3",#N/A,TRUE,"general"}</definedName>
    <definedName name="ergerg" localSheetId="23" hidden="1">{"via1",#N/A,TRUE,"general";"via2",#N/A,TRUE,"general";"via3",#N/A,TRUE,"general"}</definedName>
    <definedName name="ergerg" localSheetId="16" hidden="1">{"via1",#N/A,TRUE,"general";"via2",#N/A,TRUE,"general";"via3",#N/A,TRUE,"general"}</definedName>
    <definedName name="ergerg" localSheetId="27" hidden="1">{"via1",#N/A,TRUE,"general";"via2",#N/A,TRUE,"general";"via3",#N/A,TRUE,"general"}</definedName>
    <definedName name="ergerg" localSheetId="18" hidden="1">{"via1",#N/A,TRUE,"general";"via2",#N/A,TRUE,"general";"via3",#N/A,TRUE,"general"}</definedName>
    <definedName name="ergerg" localSheetId="17" hidden="1">{"via1",#N/A,TRUE,"general";"via2",#N/A,TRUE,"general";"via3",#N/A,TRUE,"general"}</definedName>
    <definedName name="ergerg" localSheetId="25" hidden="1">{"via1",#N/A,TRUE,"general";"via2",#N/A,TRUE,"general";"via3",#N/A,TRUE,"general"}</definedName>
    <definedName name="ergerg" localSheetId="49" hidden="1">{"via1",#N/A,TRUE,"general";"via2",#N/A,TRUE,"general";"via3",#N/A,TRUE,"general"}</definedName>
    <definedName name="ergerg" localSheetId="34"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1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31" hidden="1">{"via1",#N/A,TRUE,"general";"via2",#N/A,TRUE,"general";"via3",#N/A,TRUE,"general"}</definedName>
    <definedName name="ergerg" localSheetId="30" hidden="1">{"via1",#N/A,TRUE,"general";"via2",#N/A,TRUE,"general";"via3",#N/A,TRUE,"general"}</definedName>
    <definedName name="ergerg" localSheetId="15" hidden="1">{"via1",#N/A,TRUE,"general";"via2",#N/A,TRUE,"general";"via3",#N/A,TRUE,"general"}</definedName>
    <definedName name="ergerg" hidden="1">{"via1",#N/A,TRUE,"general";"via2",#N/A,TRUE,"general";"via3",#N/A,TRUE,"general"}</definedName>
    <definedName name="ergfegr" localSheetId="32" hidden="1">{"via1",#N/A,TRUE,"general";"via2",#N/A,TRUE,"general";"via3",#N/A,TRUE,"general"}</definedName>
    <definedName name="ergfegr" localSheetId="3" hidden="1">{"via1",#N/A,TRUE,"general";"via2",#N/A,TRUE,"general";"via3",#N/A,TRUE,"general"}</definedName>
    <definedName name="ergfegr" localSheetId="26" hidden="1">{"via1",#N/A,TRUE,"general";"via2",#N/A,TRUE,"general";"via3",#N/A,TRUE,"general"}</definedName>
    <definedName name="ergfegr" localSheetId="24" hidden="1">{"via1",#N/A,TRUE,"general";"via2",#N/A,TRUE,"general";"via3",#N/A,TRUE,"general"}</definedName>
    <definedName name="ergfegr" localSheetId="10" hidden="1">{"via1",#N/A,TRUE,"general";"via2",#N/A,TRUE,"general";"via3",#N/A,TRUE,"general"}</definedName>
    <definedName name="ergfegr" localSheetId="4" hidden="1">{"via1",#N/A,TRUE,"general";"via2",#N/A,TRUE,"general";"via3",#N/A,TRUE,"general"}</definedName>
    <definedName name="ergfegr" localSheetId="38" hidden="1">{"via1",#N/A,TRUE,"general";"via2",#N/A,TRUE,"general";"via3",#N/A,TRUE,"general"}</definedName>
    <definedName name="ergfegr" localSheetId="37" hidden="1">{"via1",#N/A,TRUE,"general";"via2",#N/A,TRUE,"general";"via3",#N/A,TRUE,"general"}</definedName>
    <definedName name="ergfegr" localSheetId="23" hidden="1">{"via1",#N/A,TRUE,"general";"via2",#N/A,TRUE,"general";"via3",#N/A,TRUE,"general"}</definedName>
    <definedName name="ergfegr" localSheetId="16" hidden="1">{"via1",#N/A,TRUE,"general";"via2",#N/A,TRUE,"general";"via3",#N/A,TRUE,"general"}</definedName>
    <definedName name="ergfegr" localSheetId="27" hidden="1">{"via1",#N/A,TRUE,"general";"via2",#N/A,TRUE,"general";"via3",#N/A,TRUE,"general"}</definedName>
    <definedName name="ergfegr" localSheetId="18" hidden="1">{"via1",#N/A,TRUE,"general";"via2",#N/A,TRUE,"general";"via3",#N/A,TRUE,"general"}</definedName>
    <definedName name="ergfegr" localSheetId="17" hidden="1">{"via1",#N/A,TRUE,"general";"via2",#N/A,TRUE,"general";"via3",#N/A,TRUE,"general"}</definedName>
    <definedName name="ergfegr" localSheetId="25" hidden="1">{"via1",#N/A,TRUE,"general";"via2",#N/A,TRUE,"general";"via3",#N/A,TRUE,"general"}</definedName>
    <definedName name="ergfegr" localSheetId="49" hidden="1">{"via1",#N/A,TRUE,"general";"via2",#N/A,TRUE,"general";"via3",#N/A,TRUE,"general"}</definedName>
    <definedName name="ergfegr" localSheetId="34"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1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31" hidden="1">{"via1",#N/A,TRUE,"general";"via2",#N/A,TRUE,"general";"via3",#N/A,TRUE,"general"}</definedName>
    <definedName name="ergfegr" localSheetId="30" hidden="1">{"via1",#N/A,TRUE,"general";"via2",#N/A,TRUE,"general";"via3",#N/A,TRUE,"general"}</definedName>
    <definedName name="ergfegr" localSheetId="15" hidden="1">{"via1",#N/A,TRUE,"general";"via2",#N/A,TRUE,"general";"via3",#N/A,TRUE,"general"}</definedName>
    <definedName name="ergfegr" hidden="1">{"via1",#N/A,TRUE,"general";"via2",#N/A,TRUE,"general";"via3",#N/A,TRUE,"general"}</definedName>
    <definedName name="ergge" localSheetId="3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26" hidden="1">{"TAB1",#N/A,TRUE,"GENERAL";"TAB2",#N/A,TRUE,"GENERAL";"TAB3",#N/A,TRUE,"GENERAL";"TAB4",#N/A,TRUE,"GENERAL";"TAB5",#N/A,TRUE,"GENERAL"}</definedName>
    <definedName name="ergge" localSheetId="24"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4" hidden="1">{"TAB1",#N/A,TRUE,"GENERAL";"TAB2",#N/A,TRUE,"GENERAL";"TAB3",#N/A,TRUE,"GENERAL";"TAB4",#N/A,TRUE,"GENERAL";"TAB5",#N/A,TRUE,"GENERAL"}</definedName>
    <definedName name="ergge" localSheetId="38" hidden="1">{"TAB1",#N/A,TRUE,"GENERAL";"TAB2",#N/A,TRUE,"GENERAL";"TAB3",#N/A,TRUE,"GENERAL";"TAB4",#N/A,TRUE,"GENERAL";"TAB5",#N/A,TRUE,"GENERAL"}</definedName>
    <definedName name="ergge" localSheetId="37" hidden="1">{"TAB1",#N/A,TRUE,"GENERAL";"TAB2",#N/A,TRUE,"GENERAL";"TAB3",#N/A,TRUE,"GENERAL";"TAB4",#N/A,TRUE,"GENERAL";"TAB5",#N/A,TRUE,"GENERAL"}</definedName>
    <definedName name="ergge" localSheetId="23"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27" hidden="1">{"TAB1",#N/A,TRUE,"GENERAL";"TAB2",#N/A,TRUE,"GENERAL";"TAB3",#N/A,TRUE,"GENERAL";"TAB4",#N/A,TRUE,"GENERAL";"TAB5",#N/A,TRUE,"GENERAL"}</definedName>
    <definedName name="ergge" localSheetId="18"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25" hidden="1">{"TAB1",#N/A,TRUE,"GENERAL";"TAB2",#N/A,TRUE,"GENERAL";"TAB3",#N/A,TRUE,"GENERAL";"TAB4",#N/A,TRUE,"GENERAL";"TAB5",#N/A,TRUE,"GENERAL"}</definedName>
    <definedName name="ergge" localSheetId="49" hidden="1">{"TAB1",#N/A,TRUE,"GENERAL";"TAB2",#N/A,TRUE,"GENERAL";"TAB3",#N/A,TRUE,"GENERAL";"TAB4",#N/A,TRUE,"GENERAL";"TAB5",#N/A,TRUE,"GENERAL"}</definedName>
    <definedName name="ergge" localSheetId="34"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31" hidden="1">{"TAB1",#N/A,TRUE,"GENERAL";"TAB2",#N/A,TRUE,"GENERAL";"TAB3",#N/A,TRUE,"GENERAL";"TAB4",#N/A,TRUE,"GENERAL";"TAB5",#N/A,TRUE,"GENERAL"}</definedName>
    <definedName name="ergge" localSheetId="30" hidden="1">{"TAB1",#N/A,TRUE,"GENERAL";"TAB2",#N/A,TRUE,"GENERAL";"TAB3",#N/A,TRUE,"GENERAL";"TAB4",#N/A,TRUE,"GENERAL";"TAB5",#N/A,TRUE,"GENERAL"}</definedName>
    <definedName name="ergge" localSheetId="15" hidden="1">{"TAB1",#N/A,TRUE,"GENERAL";"TAB2",#N/A,TRUE,"GENERAL";"TAB3",#N/A,TRUE,"GENERAL";"TAB4",#N/A,TRUE,"GENERAL";"TAB5",#N/A,TRUE,"GENERAL"}</definedName>
    <definedName name="ergge" hidden="1">{"TAB1",#N/A,TRUE,"GENERAL";"TAB2",#N/A,TRUE,"GENERAL";"TAB3",#N/A,TRUE,"GENERAL";"TAB4",#N/A,TRUE,"GENERAL";"TAB5",#N/A,TRUE,"GENERAL"}</definedName>
    <definedName name="erggewg" localSheetId="32" hidden="1">{"via1",#N/A,TRUE,"general";"via2",#N/A,TRUE,"general";"via3",#N/A,TRUE,"general"}</definedName>
    <definedName name="erggewg" localSheetId="3" hidden="1">{"via1",#N/A,TRUE,"general";"via2",#N/A,TRUE,"general";"via3",#N/A,TRUE,"general"}</definedName>
    <definedName name="erggewg" localSheetId="26" hidden="1">{"via1",#N/A,TRUE,"general";"via2",#N/A,TRUE,"general";"via3",#N/A,TRUE,"general"}</definedName>
    <definedName name="erggewg" localSheetId="24" hidden="1">{"via1",#N/A,TRUE,"general";"via2",#N/A,TRUE,"general";"via3",#N/A,TRUE,"general"}</definedName>
    <definedName name="erggewg" localSheetId="10" hidden="1">{"via1",#N/A,TRUE,"general";"via2",#N/A,TRUE,"general";"via3",#N/A,TRUE,"general"}</definedName>
    <definedName name="erggewg" localSheetId="4" hidden="1">{"via1",#N/A,TRUE,"general";"via2",#N/A,TRUE,"general";"via3",#N/A,TRUE,"general"}</definedName>
    <definedName name="erggewg" localSheetId="38" hidden="1">{"via1",#N/A,TRUE,"general";"via2",#N/A,TRUE,"general";"via3",#N/A,TRUE,"general"}</definedName>
    <definedName name="erggewg" localSheetId="37" hidden="1">{"via1",#N/A,TRUE,"general";"via2",#N/A,TRUE,"general";"via3",#N/A,TRUE,"general"}</definedName>
    <definedName name="erggewg" localSheetId="23" hidden="1">{"via1",#N/A,TRUE,"general";"via2",#N/A,TRUE,"general";"via3",#N/A,TRUE,"general"}</definedName>
    <definedName name="erggewg" localSheetId="16" hidden="1">{"via1",#N/A,TRUE,"general";"via2",#N/A,TRUE,"general";"via3",#N/A,TRUE,"general"}</definedName>
    <definedName name="erggewg" localSheetId="27" hidden="1">{"via1",#N/A,TRUE,"general";"via2",#N/A,TRUE,"general";"via3",#N/A,TRUE,"general"}</definedName>
    <definedName name="erggewg" localSheetId="18" hidden="1">{"via1",#N/A,TRUE,"general";"via2",#N/A,TRUE,"general";"via3",#N/A,TRUE,"general"}</definedName>
    <definedName name="erggewg" localSheetId="17" hidden="1">{"via1",#N/A,TRUE,"general";"via2",#N/A,TRUE,"general";"via3",#N/A,TRUE,"general"}</definedName>
    <definedName name="erggewg" localSheetId="25" hidden="1">{"via1",#N/A,TRUE,"general";"via2",#N/A,TRUE,"general";"via3",#N/A,TRUE,"general"}</definedName>
    <definedName name="erggewg" localSheetId="49" hidden="1">{"via1",#N/A,TRUE,"general";"via2",#N/A,TRUE,"general";"via3",#N/A,TRUE,"general"}</definedName>
    <definedName name="erggewg" localSheetId="34"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1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31" hidden="1">{"via1",#N/A,TRUE,"general";"via2",#N/A,TRUE,"general";"via3",#N/A,TRUE,"general"}</definedName>
    <definedName name="erggewg" localSheetId="30" hidden="1">{"via1",#N/A,TRUE,"general";"via2",#N/A,TRUE,"general";"via3",#N/A,TRUE,"general"}</definedName>
    <definedName name="erggewg" localSheetId="15" hidden="1">{"via1",#N/A,TRUE,"general";"via2",#N/A,TRUE,"general";"via3",#N/A,TRUE,"general"}</definedName>
    <definedName name="erggewg" hidden="1">{"via1",#N/A,TRUE,"general";"via2",#N/A,TRUE,"general";"via3",#N/A,TRUE,"general"}</definedName>
    <definedName name="ergreg" localSheetId="3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26" hidden="1">{"TAB1",#N/A,TRUE,"GENERAL";"TAB2",#N/A,TRUE,"GENERAL";"TAB3",#N/A,TRUE,"GENERAL";"TAB4",#N/A,TRUE,"GENERAL";"TAB5",#N/A,TRUE,"GENERAL"}</definedName>
    <definedName name="ergreg" localSheetId="24"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38" hidden="1">{"TAB1",#N/A,TRUE,"GENERAL";"TAB2",#N/A,TRUE,"GENERAL";"TAB3",#N/A,TRUE,"GENERAL";"TAB4",#N/A,TRUE,"GENERAL";"TAB5",#N/A,TRUE,"GENERAL"}</definedName>
    <definedName name="ergreg" localSheetId="37" hidden="1">{"TAB1",#N/A,TRUE,"GENERAL";"TAB2",#N/A,TRUE,"GENERAL";"TAB3",#N/A,TRUE,"GENERAL";"TAB4",#N/A,TRUE,"GENERAL";"TAB5",#N/A,TRUE,"GENERAL"}</definedName>
    <definedName name="ergreg" localSheetId="23"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27" hidden="1">{"TAB1",#N/A,TRUE,"GENERAL";"TAB2",#N/A,TRUE,"GENERAL";"TAB3",#N/A,TRUE,"GENERAL";"TAB4",#N/A,TRUE,"GENERAL";"TAB5",#N/A,TRUE,"GENERAL"}</definedName>
    <definedName name="ergreg" localSheetId="18"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25" hidden="1">{"TAB1",#N/A,TRUE,"GENERAL";"TAB2",#N/A,TRUE,"GENERAL";"TAB3",#N/A,TRUE,"GENERAL";"TAB4",#N/A,TRUE,"GENERAL";"TAB5",#N/A,TRUE,"GENERAL"}</definedName>
    <definedName name="ergreg" localSheetId="49" hidden="1">{"TAB1",#N/A,TRUE,"GENERAL";"TAB2",#N/A,TRUE,"GENERAL";"TAB3",#N/A,TRUE,"GENERAL";"TAB4",#N/A,TRUE,"GENERAL";"TAB5",#N/A,TRUE,"GENERAL"}</definedName>
    <definedName name="ergreg" localSheetId="34"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31" hidden="1">{"TAB1",#N/A,TRUE,"GENERAL";"TAB2",#N/A,TRUE,"GENERAL";"TAB3",#N/A,TRUE,"GENERAL";"TAB4",#N/A,TRUE,"GENERAL";"TAB5",#N/A,TRUE,"GENERAL"}</definedName>
    <definedName name="ergreg" localSheetId="30" hidden="1">{"TAB1",#N/A,TRUE,"GENERAL";"TAB2",#N/A,TRUE,"GENERAL";"TAB3",#N/A,TRUE,"GENERAL";"TAB4",#N/A,TRUE,"GENERAL";"TAB5",#N/A,TRUE,"GENERAL"}</definedName>
    <definedName name="ergreg" localSheetId="15" hidden="1">{"TAB1",#N/A,TRUE,"GENERAL";"TAB2",#N/A,TRUE,"GENERAL";"TAB3",#N/A,TRUE,"GENERAL";"TAB4",#N/A,TRUE,"GENERAL";"TAB5",#N/A,TRUE,"GENERAL"}</definedName>
    <definedName name="ergreg" hidden="1">{"TAB1",#N/A,TRUE,"GENERAL";"TAB2",#N/A,TRUE,"GENERAL";"TAB3",#N/A,TRUE,"GENERAL";"TAB4",#N/A,TRUE,"GENERAL";"TAB5",#N/A,TRUE,"GENERAL"}</definedName>
    <definedName name="ergregerg" localSheetId="32" hidden="1">{"via1",#N/A,TRUE,"general";"via2",#N/A,TRUE,"general";"via3",#N/A,TRUE,"general"}</definedName>
    <definedName name="ergregerg" localSheetId="3" hidden="1">{"via1",#N/A,TRUE,"general";"via2",#N/A,TRUE,"general";"via3",#N/A,TRUE,"general"}</definedName>
    <definedName name="ergregerg" localSheetId="26" hidden="1">{"via1",#N/A,TRUE,"general";"via2",#N/A,TRUE,"general";"via3",#N/A,TRUE,"general"}</definedName>
    <definedName name="ergregerg" localSheetId="24" hidden="1">{"via1",#N/A,TRUE,"general";"via2",#N/A,TRUE,"general";"via3",#N/A,TRUE,"general"}</definedName>
    <definedName name="ergregerg" localSheetId="10" hidden="1">{"via1",#N/A,TRUE,"general";"via2",#N/A,TRUE,"general";"via3",#N/A,TRUE,"general"}</definedName>
    <definedName name="ergregerg" localSheetId="4" hidden="1">{"via1",#N/A,TRUE,"general";"via2",#N/A,TRUE,"general";"via3",#N/A,TRUE,"general"}</definedName>
    <definedName name="ergregerg" localSheetId="38" hidden="1">{"via1",#N/A,TRUE,"general";"via2",#N/A,TRUE,"general";"via3",#N/A,TRUE,"general"}</definedName>
    <definedName name="ergregerg" localSheetId="37" hidden="1">{"via1",#N/A,TRUE,"general";"via2",#N/A,TRUE,"general";"via3",#N/A,TRUE,"general"}</definedName>
    <definedName name="ergregerg" localSheetId="23" hidden="1">{"via1",#N/A,TRUE,"general";"via2",#N/A,TRUE,"general";"via3",#N/A,TRUE,"general"}</definedName>
    <definedName name="ergregerg" localSheetId="16" hidden="1">{"via1",#N/A,TRUE,"general";"via2",#N/A,TRUE,"general";"via3",#N/A,TRUE,"general"}</definedName>
    <definedName name="ergregerg" localSheetId="27" hidden="1">{"via1",#N/A,TRUE,"general";"via2",#N/A,TRUE,"general";"via3",#N/A,TRUE,"general"}</definedName>
    <definedName name="ergregerg" localSheetId="18" hidden="1">{"via1",#N/A,TRUE,"general";"via2",#N/A,TRUE,"general";"via3",#N/A,TRUE,"general"}</definedName>
    <definedName name="ergregerg" localSheetId="17" hidden="1">{"via1",#N/A,TRUE,"general";"via2",#N/A,TRUE,"general";"via3",#N/A,TRUE,"general"}</definedName>
    <definedName name="ergregerg" localSheetId="25" hidden="1">{"via1",#N/A,TRUE,"general";"via2",#N/A,TRUE,"general";"via3",#N/A,TRUE,"general"}</definedName>
    <definedName name="ergregerg" localSheetId="49" hidden="1">{"via1",#N/A,TRUE,"general";"via2",#N/A,TRUE,"general";"via3",#N/A,TRUE,"general"}</definedName>
    <definedName name="ergregerg" localSheetId="34"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1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31" hidden="1">{"via1",#N/A,TRUE,"general";"via2",#N/A,TRUE,"general";"via3",#N/A,TRUE,"general"}</definedName>
    <definedName name="ergregerg" localSheetId="30" hidden="1">{"via1",#N/A,TRUE,"general";"via2",#N/A,TRUE,"general";"via3",#N/A,TRUE,"general"}</definedName>
    <definedName name="ergregerg" localSheetId="15" hidden="1">{"via1",#N/A,TRUE,"general";"via2",#N/A,TRUE,"general";"via3",#N/A,TRUE,"general"}</definedName>
    <definedName name="ergregerg" hidden="1">{"via1",#N/A,TRUE,"general";"via2",#N/A,TRUE,"general";"via3",#N/A,TRUE,"general"}</definedName>
    <definedName name="ergrg" localSheetId="3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26" hidden="1">{"TAB1",#N/A,TRUE,"GENERAL";"TAB2",#N/A,TRUE,"GENERAL";"TAB3",#N/A,TRUE,"GENERAL";"TAB4",#N/A,TRUE,"GENERAL";"TAB5",#N/A,TRUE,"GENERAL"}</definedName>
    <definedName name="ergrg" localSheetId="24"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4" hidden="1">{"TAB1",#N/A,TRUE,"GENERAL";"TAB2",#N/A,TRUE,"GENERAL";"TAB3",#N/A,TRUE,"GENERAL";"TAB4",#N/A,TRUE,"GENERAL";"TAB5",#N/A,TRUE,"GENERAL"}</definedName>
    <definedName name="ergrg" localSheetId="38" hidden="1">{"TAB1",#N/A,TRUE,"GENERAL";"TAB2",#N/A,TRUE,"GENERAL";"TAB3",#N/A,TRUE,"GENERAL";"TAB4",#N/A,TRUE,"GENERAL";"TAB5",#N/A,TRUE,"GENERAL"}</definedName>
    <definedName name="ergrg" localSheetId="37" hidden="1">{"TAB1",#N/A,TRUE,"GENERAL";"TAB2",#N/A,TRUE,"GENERAL";"TAB3",#N/A,TRUE,"GENERAL";"TAB4",#N/A,TRUE,"GENERAL";"TAB5",#N/A,TRUE,"GENERAL"}</definedName>
    <definedName name="ergrg" localSheetId="23"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27" hidden="1">{"TAB1",#N/A,TRUE,"GENERAL";"TAB2",#N/A,TRUE,"GENERAL";"TAB3",#N/A,TRUE,"GENERAL";"TAB4",#N/A,TRUE,"GENERAL";"TAB5",#N/A,TRUE,"GENERAL"}</definedName>
    <definedName name="ergrg" localSheetId="18"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25" hidden="1">{"TAB1",#N/A,TRUE,"GENERAL";"TAB2",#N/A,TRUE,"GENERAL";"TAB3",#N/A,TRUE,"GENERAL";"TAB4",#N/A,TRUE,"GENERAL";"TAB5",#N/A,TRUE,"GENERAL"}</definedName>
    <definedName name="ergrg" localSheetId="49" hidden="1">{"TAB1",#N/A,TRUE,"GENERAL";"TAB2",#N/A,TRUE,"GENERAL";"TAB3",#N/A,TRUE,"GENERAL";"TAB4",#N/A,TRUE,"GENERAL";"TAB5",#N/A,TRUE,"GENERAL"}</definedName>
    <definedName name="ergrg" localSheetId="34"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31" hidden="1">{"TAB1",#N/A,TRUE,"GENERAL";"TAB2",#N/A,TRUE,"GENERAL";"TAB3",#N/A,TRUE,"GENERAL";"TAB4",#N/A,TRUE,"GENERAL";"TAB5",#N/A,TRUE,"GENERAL"}</definedName>
    <definedName name="ergrg" localSheetId="30" hidden="1">{"TAB1",#N/A,TRUE,"GENERAL";"TAB2",#N/A,TRUE,"GENERAL";"TAB3",#N/A,TRUE,"GENERAL";"TAB4",#N/A,TRUE,"GENERAL";"TAB5",#N/A,TRUE,"GENERAL"}</definedName>
    <definedName name="ergrg" localSheetId="15" hidden="1">{"TAB1",#N/A,TRUE,"GENERAL";"TAB2",#N/A,TRUE,"GENERAL";"TAB3",#N/A,TRUE,"GENERAL";"TAB4",#N/A,TRUE,"GENERAL";"TAB5",#N/A,TRUE,"GENERAL"}</definedName>
    <definedName name="ergrg" hidden="1">{"TAB1",#N/A,TRUE,"GENERAL";"TAB2",#N/A,TRUE,"GENERAL";"TAB3",#N/A,TRUE,"GENERAL";"TAB4",#N/A,TRUE,"GENERAL";"TAB5",#N/A,TRUE,"GENERAL"}</definedName>
    <definedName name="ergweg" localSheetId="3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26" hidden="1">{"TAB1",#N/A,TRUE,"GENERAL";"TAB2",#N/A,TRUE,"GENERAL";"TAB3",#N/A,TRUE,"GENERAL";"TAB4",#N/A,TRUE,"GENERAL";"TAB5",#N/A,TRUE,"GENERAL"}</definedName>
    <definedName name="ergweg" localSheetId="24"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38" hidden="1">{"TAB1",#N/A,TRUE,"GENERAL";"TAB2",#N/A,TRUE,"GENERAL";"TAB3",#N/A,TRUE,"GENERAL";"TAB4",#N/A,TRUE,"GENERAL";"TAB5",#N/A,TRUE,"GENERAL"}</definedName>
    <definedName name="ergweg" localSheetId="37" hidden="1">{"TAB1",#N/A,TRUE,"GENERAL";"TAB2",#N/A,TRUE,"GENERAL";"TAB3",#N/A,TRUE,"GENERAL";"TAB4",#N/A,TRUE,"GENERAL";"TAB5",#N/A,TRUE,"GENERAL"}</definedName>
    <definedName name="ergweg" localSheetId="23"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27" hidden="1">{"TAB1",#N/A,TRUE,"GENERAL";"TAB2",#N/A,TRUE,"GENERAL";"TAB3",#N/A,TRUE,"GENERAL";"TAB4",#N/A,TRUE,"GENERAL";"TAB5",#N/A,TRUE,"GENERAL"}</definedName>
    <definedName name="ergweg" localSheetId="18"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25" hidden="1">{"TAB1",#N/A,TRUE,"GENERAL";"TAB2",#N/A,TRUE,"GENERAL";"TAB3",#N/A,TRUE,"GENERAL";"TAB4",#N/A,TRUE,"GENERAL";"TAB5",#N/A,TRUE,"GENERAL"}</definedName>
    <definedName name="ergweg" localSheetId="49" hidden="1">{"TAB1",#N/A,TRUE,"GENERAL";"TAB2",#N/A,TRUE,"GENERAL";"TAB3",#N/A,TRUE,"GENERAL";"TAB4",#N/A,TRUE,"GENERAL";"TAB5",#N/A,TRUE,"GENERAL"}</definedName>
    <definedName name="ergweg" localSheetId="34"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31" hidden="1">{"TAB1",#N/A,TRUE,"GENERAL";"TAB2",#N/A,TRUE,"GENERAL";"TAB3",#N/A,TRUE,"GENERAL";"TAB4",#N/A,TRUE,"GENERAL";"TAB5",#N/A,TRUE,"GENERAL"}</definedName>
    <definedName name="ergweg" localSheetId="30" hidden="1">{"TAB1",#N/A,TRUE,"GENERAL";"TAB2",#N/A,TRUE,"GENERAL";"TAB3",#N/A,TRUE,"GENERAL";"TAB4",#N/A,TRUE,"GENERAL";"TAB5",#N/A,TRUE,"GENERAL"}</definedName>
    <definedName name="ergweg" localSheetId="15" hidden="1">{"TAB1",#N/A,TRUE,"GENERAL";"TAB2",#N/A,TRUE,"GENERAL";"TAB3",#N/A,TRUE,"GENERAL";"TAB4",#N/A,TRUE,"GENERAL";"TAB5",#N/A,TRUE,"GENERAL"}</definedName>
    <definedName name="ergweg" hidden="1">{"TAB1",#N/A,TRUE,"GENERAL";"TAB2",#N/A,TRUE,"GENERAL";"TAB3",#N/A,TRUE,"GENERAL";"TAB4",#N/A,TRUE,"GENERAL";"TAB5",#N/A,TRUE,"GENERAL"}</definedName>
    <definedName name="ergwreg" localSheetId="32" hidden="1">{"via1",#N/A,TRUE,"general";"via2",#N/A,TRUE,"general";"via3",#N/A,TRUE,"general"}</definedName>
    <definedName name="ergwreg" localSheetId="3" hidden="1">{"via1",#N/A,TRUE,"general";"via2",#N/A,TRUE,"general";"via3",#N/A,TRUE,"general"}</definedName>
    <definedName name="ergwreg" localSheetId="26" hidden="1">{"via1",#N/A,TRUE,"general";"via2",#N/A,TRUE,"general";"via3",#N/A,TRUE,"general"}</definedName>
    <definedName name="ergwreg" localSheetId="24" hidden="1">{"via1",#N/A,TRUE,"general";"via2",#N/A,TRUE,"general";"via3",#N/A,TRUE,"general"}</definedName>
    <definedName name="ergwreg" localSheetId="10" hidden="1">{"via1",#N/A,TRUE,"general";"via2",#N/A,TRUE,"general";"via3",#N/A,TRUE,"general"}</definedName>
    <definedName name="ergwreg" localSheetId="4" hidden="1">{"via1",#N/A,TRUE,"general";"via2",#N/A,TRUE,"general";"via3",#N/A,TRUE,"general"}</definedName>
    <definedName name="ergwreg" localSheetId="38" hidden="1">{"via1",#N/A,TRUE,"general";"via2",#N/A,TRUE,"general";"via3",#N/A,TRUE,"general"}</definedName>
    <definedName name="ergwreg" localSheetId="37" hidden="1">{"via1",#N/A,TRUE,"general";"via2",#N/A,TRUE,"general";"via3",#N/A,TRUE,"general"}</definedName>
    <definedName name="ergwreg" localSheetId="23" hidden="1">{"via1",#N/A,TRUE,"general";"via2",#N/A,TRUE,"general";"via3",#N/A,TRUE,"general"}</definedName>
    <definedName name="ergwreg" localSheetId="16" hidden="1">{"via1",#N/A,TRUE,"general";"via2",#N/A,TRUE,"general";"via3",#N/A,TRUE,"general"}</definedName>
    <definedName name="ergwreg" localSheetId="27" hidden="1">{"via1",#N/A,TRUE,"general";"via2",#N/A,TRUE,"general";"via3",#N/A,TRUE,"general"}</definedName>
    <definedName name="ergwreg" localSheetId="18" hidden="1">{"via1",#N/A,TRUE,"general";"via2",#N/A,TRUE,"general";"via3",#N/A,TRUE,"general"}</definedName>
    <definedName name="ergwreg" localSheetId="17" hidden="1">{"via1",#N/A,TRUE,"general";"via2",#N/A,TRUE,"general";"via3",#N/A,TRUE,"general"}</definedName>
    <definedName name="ergwreg" localSheetId="25" hidden="1">{"via1",#N/A,TRUE,"general";"via2",#N/A,TRUE,"general";"via3",#N/A,TRUE,"general"}</definedName>
    <definedName name="ergwreg" localSheetId="49" hidden="1">{"via1",#N/A,TRUE,"general";"via2",#N/A,TRUE,"general";"via3",#N/A,TRUE,"general"}</definedName>
    <definedName name="ergwreg" localSheetId="34"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1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31" hidden="1">{"via1",#N/A,TRUE,"general";"via2",#N/A,TRUE,"general";"via3",#N/A,TRUE,"general"}</definedName>
    <definedName name="ergwreg" localSheetId="30" hidden="1">{"via1",#N/A,TRUE,"general";"via2",#N/A,TRUE,"general";"via3",#N/A,TRUE,"general"}</definedName>
    <definedName name="ergwreg" localSheetId="15" hidden="1">{"via1",#N/A,TRUE,"general";"via2",#N/A,TRUE,"general";"via3",#N/A,TRUE,"general"}</definedName>
    <definedName name="ergwreg" hidden="1">{"via1",#N/A,TRUE,"general";"via2",#N/A,TRUE,"general";"via3",#N/A,TRUE,"general"}</definedName>
    <definedName name="erheyh" localSheetId="3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26" hidden="1">{"TAB1",#N/A,TRUE,"GENERAL";"TAB2",#N/A,TRUE,"GENERAL";"TAB3",#N/A,TRUE,"GENERAL";"TAB4",#N/A,TRUE,"GENERAL";"TAB5",#N/A,TRUE,"GENERAL"}</definedName>
    <definedName name="erheyh" localSheetId="24"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38" hidden="1">{"TAB1",#N/A,TRUE,"GENERAL";"TAB2",#N/A,TRUE,"GENERAL";"TAB3",#N/A,TRUE,"GENERAL";"TAB4",#N/A,TRUE,"GENERAL";"TAB5",#N/A,TRUE,"GENERAL"}</definedName>
    <definedName name="erheyh" localSheetId="37" hidden="1">{"TAB1",#N/A,TRUE,"GENERAL";"TAB2",#N/A,TRUE,"GENERAL";"TAB3",#N/A,TRUE,"GENERAL";"TAB4",#N/A,TRUE,"GENERAL";"TAB5",#N/A,TRUE,"GENERAL"}</definedName>
    <definedName name="erheyh" localSheetId="23"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27" hidden="1">{"TAB1",#N/A,TRUE,"GENERAL";"TAB2",#N/A,TRUE,"GENERAL";"TAB3",#N/A,TRUE,"GENERAL";"TAB4",#N/A,TRUE,"GENERAL";"TAB5",#N/A,TRUE,"GENERAL"}</definedName>
    <definedName name="erheyh" localSheetId="18"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25" hidden="1">{"TAB1",#N/A,TRUE,"GENERAL";"TAB2",#N/A,TRUE,"GENERAL";"TAB3",#N/A,TRUE,"GENERAL";"TAB4",#N/A,TRUE,"GENERAL";"TAB5",#N/A,TRUE,"GENERAL"}</definedName>
    <definedName name="erheyh" localSheetId="49" hidden="1">{"TAB1",#N/A,TRUE,"GENERAL";"TAB2",#N/A,TRUE,"GENERAL";"TAB3",#N/A,TRUE,"GENERAL";"TAB4",#N/A,TRUE,"GENERAL";"TAB5",#N/A,TRUE,"GENERAL"}</definedName>
    <definedName name="erheyh" localSheetId="34"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31" hidden="1">{"TAB1",#N/A,TRUE,"GENERAL";"TAB2",#N/A,TRUE,"GENERAL";"TAB3",#N/A,TRUE,"GENERAL";"TAB4",#N/A,TRUE,"GENERAL";"TAB5",#N/A,TRUE,"GENERAL"}</definedName>
    <definedName name="erheyh" localSheetId="30" hidden="1">{"TAB1",#N/A,TRUE,"GENERAL";"TAB2",#N/A,TRUE,"GENERAL";"TAB3",#N/A,TRUE,"GENERAL";"TAB4",#N/A,TRUE,"GENERAL";"TAB5",#N/A,TRUE,"GENERAL"}</definedName>
    <definedName name="erheyh" localSheetId="15" hidden="1">{"TAB1",#N/A,TRUE,"GENERAL";"TAB2",#N/A,TRUE,"GENERAL";"TAB3",#N/A,TRUE,"GENERAL";"TAB4",#N/A,TRUE,"GENERAL";"TAB5",#N/A,TRUE,"GENERAL"}</definedName>
    <definedName name="erheyh" hidden="1">{"TAB1",#N/A,TRUE,"GENERAL";"TAB2",#N/A,TRUE,"GENERAL";"TAB3",#N/A,TRUE,"GENERAL";"TAB4",#N/A,TRUE,"GENERAL";"TAB5",#N/A,TRUE,"GENERAL"}</definedName>
    <definedName name="err" localSheetId="32" hidden="1">{"TAB1",#N/A,TRUE,"GENERAL";"TAB2",#N/A,TRUE,"GENERAL";"TAB3",#N/A,TRUE,"GENERAL";"TAB4",#N/A,TRUE,"GENERAL";"TAB5",#N/A,TRUE,"GENERAL"}</definedName>
    <definedName name="err" localSheetId="3" hidden="1">{"TAB1",#N/A,TRUE,"GENERAL";"TAB2",#N/A,TRUE,"GENERAL";"TAB3",#N/A,TRUE,"GENERAL";"TAB4",#N/A,TRUE,"GENERAL";"TAB5",#N/A,TRUE,"GENERAL"}</definedName>
    <definedName name="err" localSheetId="26" hidden="1">{"TAB1",#N/A,TRUE,"GENERAL";"TAB2",#N/A,TRUE,"GENERAL";"TAB3",#N/A,TRUE,"GENERAL";"TAB4",#N/A,TRUE,"GENERAL";"TAB5",#N/A,TRUE,"GENERAL"}</definedName>
    <definedName name="err" localSheetId="24" hidden="1">{"TAB1",#N/A,TRUE,"GENERAL";"TAB2",#N/A,TRUE,"GENERAL";"TAB3",#N/A,TRUE,"GENERAL";"TAB4",#N/A,TRUE,"GENERAL";"TAB5",#N/A,TRUE,"GENERAL"}</definedName>
    <definedName name="err" localSheetId="10" hidden="1">{"TAB1",#N/A,TRUE,"GENERAL";"TAB2",#N/A,TRUE,"GENERAL";"TAB3",#N/A,TRUE,"GENERAL";"TAB4",#N/A,TRUE,"GENERAL";"TAB5",#N/A,TRUE,"GENERAL"}</definedName>
    <definedName name="err" localSheetId="4" hidden="1">{"TAB1",#N/A,TRUE,"GENERAL";"TAB2",#N/A,TRUE,"GENERAL";"TAB3",#N/A,TRUE,"GENERAL";"TAB4",#N/A,TRUE,"GENERAL";"TAB5",#N/A,TRUE,"GENERAL"}</definedName>
    <definedName name="err" localSheetId="38" hidden="1">{"TAB1",#N/A,TRUE,"GENERAL";"TAB2",#N/A,TRUE,"GENERAL";"TAB3",#N/A,TRUE,"GENERAL";"TAB4",#N/A,TRUE,"GENERAL";"TAB5",#N/A,TRUE,"GENERAL"}</definedName>
    <definedName name="err" localSheetId="37" hidden="1">{"TAB1",#N/A,TRUE,"GENERAL";"TAB2",#N/A,TRUE,"GENERAL";"TAB3",#N/A,TRUE,"GENERAL";"TAB4",#N/A,TRUE,"GENERAL";"TAB5",#N/A,TRUE,"GENERAL"}</definedName>
    <definedName name="err" localSheetId="23" hidden="1">{"TAB1",#N/A,TRUE,"GENERAL";"TAB2",#N/A,TRUE,"GENERAL";"TAB3",#N/A,TRUE,"GENERAL";"TAB4",#N/A,TRUE,"GENERAL";"TAB5",#N/A,TRUE,"GENERAL"}</definedName>
    <definedName name="err" localSheetId="16" hidden="1">{"TAB1",#N/A,TRUE,"GENERAL";"TAB2",#N/A,TRUE,"GENERAL";"TAB3",#N/A,TRUE,"GENERAL";"TAB4",#N/A,TRUE,"GENERAL";"TAB5",#N/A,TRUE,"GENERAL"}</definedName>
    <definedName name="err" localSheetId="27" hidden="1">{"TAB1",#N/A,TRUE,"GENERAL";"TAB2",#N/A,TRUE,"GENERAL";"TAB3",#N/A,TRUE,"GENERAL";"TAB4",#N/A,TRUE,"GENERAL";"TAB5",#N/A,TRUE,"GENERAL"}</definedName>
    <definedName name="err" localSheetId="18" hidden="1">{"TAB1",#N/A,TRUE,"GENERAL";"TAB2",#N/A,TRUE,"GENERAL";"TAB3",#N/A,TRUE,"GENERAL";"TAB4",#N/A,TRUE,"GENERAL";"TAB5",#N/A,TRUE,"GENERAL"}</definedName>
    <definedName name="err" localSheetId="17" hidden="1">{"TAB1",#N/A,TRUE,"GENERAL";"TAB2",#N/A,TRUE,"GENERAL";"TAB3",#N/A,TRUE,"GENERAL";"TAB4",#N/A,TRUE,"GENERAL";"TAB5",#N/A,TRUE,"GENERAL"}</definedName>
    <definedName name="err" localSheetId="25" hidden="1">{"TAB1",#N/A,TRUE,"GENERAL";"TAB2",#N/A,TRUE,"GENERAL";"TAB3",#N/A,TRUE,"GENERAL";"TAB4",#N/A,TRUE,"GENERAL";"TAB5",#N/A,TRUE,"GENERAL"}</definedName>
    <definedName name="err" localSheetId="49" hidden="1">{"TAB1",#N/A,TRUE,"GENERAL";"TAB2",#N/A,TRUE,"GENERAL";"TAB3",#N/A,TRUE,"GENERAL";"TAB4",#N/A,TRUE,"GENERAL";"TAB5",#N/A,TRUE,"GENERAL"}</definedName>
    <definedName name="err" localSheetId="34" hidden="1">{"TAB1",#N/A,TRUE,"GENERAL";"TAB2",#N/A,TRUE,"GENERAL";"TAB3",#N/A,TRUE,"GENERAL";"TAB4",#N/A,TRUE,"GENERAL";"TAB5",#N/A,TRUE,"GENERAL"}</definedName>
    <definedName name="err" localSheetId="12" hidden="1">{"TAB1",#N/A,TRUE,"GENERAL";"TAB2",#N/A,TRUE,"GENERAL";"TAB3",#N/A,TRUE,"GENERAL";"TAB4",#N/A,TRUE,"GENERAL";"TAB5",#N/A,TRUE,"GENERAL"}</definedName>
    <definedName name="err" localSheetId="13" hidden="1">{"TAB1",#N/A,TRUE,"GENERAL";"TAB2",#N/A,TRUE,"GENERAL";"TAB3",#N/A,TRUE,"GENERAL";"TAB4",#N/A,TRUE,"GENERAL";"TAB5",#N/A,TRUE,"GENERAL"}</definedName>
    <definedName name="err" localSheetId="14" hidden="1">{"TAB1",#N/A,TRUE,"GENERAL";"TAB2",#N/A,TRUE,"GENERAL";"TAB3",#N/A,TRUE,"GENERAL";"TAB4",#N/A,TRUE,"GENERAL";"TAB5",#N/A,TRUE,"GENERAL"}</definedName>
    <definedName name="err" localSheetId="5" hidden="1">{"TAB1",#N/A,TRUE,"GENERAL";"TAB2",#N/A,TRUE,"GENERAL";"TAB3",#N/A,TRUE,"GENERAL";"TAB4",#N/A,TRUE,"GENERAL";"TAB5",#N/A,TRUE,"GENERAL"}</definedName>
    <definedName name="err" localSheetId="6" hidden="1">{"TAB1",#N/A,TRUE,"GENERAL";"TAB2",#N/A,TRUE,"GENERAL";"TAB3",#N/A,TRUE,"GENERAL";"TAB4",#N/A,TRUE,"GENERAL";"TAB5",#N/A,TRUE,"GENERAL"}</definedName>
    <definedName name="err" localSheetId="7" hidden="1">{"TAB1",#N/A,TRUE,"GENERAL";"TAB2",#N/A,TRUE,"GENERAL";"TAB3",#N/A,TRUE,"GENERAL";"TAB4",#N/A,TRUE,"GENERAL";"TAB5",#N/A,TRUE,"GENERAL"}</definedName>
    <definedName name="err" localSheetId="8" hidden="1">{"TAB1",#N/A,TRUE,"GENERAL";"TAB2",#N/A,TRUE,"GENERAL";"TAB3",#N/A,TRUE,"GENERAL";"TAB4",#N/A,TRUE,"GENERAL";"TAB5",#N/A,TRUE,"GENERAL"}</definedName>
    <definedName name="err" localSheetId="31" hidden="1">{"TAB1",#N/A,TRUE,"GENERAL";"TAB2",#N/A,TRUE,"GENERAL";"TAB3",#N/A,TRUE,"GENERAL";"TAB4",#N/A,TRUE,"GENERAL";"TAB5",#N/A,TRUE,"GENERAL"}</definedName>
    <definedName name="err" localSheetId="30" hidden="1">{"TAB1",#N/A,TRUE,"GENERAL";"TAB2",#N/A,TRUE,"GENERAL";"TAB3",#N/A,TRUE,"GENERAL";"TAB4",#N/A,TRUE,"GENERAL";"TAB5",#N/A,TRUE,"GENERAL"}</definedName>
    <definedName name="err" localSheetId="15" hidden="1">{"TAB1",#N/A,TRUE,"GENERAL";"TAB2",#N/A,TRUE,"GENERAL";"TAB3",#N/A,TRUE,"GENERAL";"TAB4",#N/A,TRUE,"GENERAL";"TAB5",#N/A,TRUE,"GENERAL"}</definedName>
    <definedName name="err" hidden="1">{"TAB1",#N/A,TRUE,"GENERAL";"TAB2",#N/A,TRUE,"GENERAL";"TAB3",#N/A,TRUE,"GENERAL";"TAB4",#N/A,TRUE,"GENERAL";"TAB5",#N/A,TRUE,"GENERAL"}</definedName>
    <definedName name="ert" localSheetId="32" hidden="1">{"via1",#N/A,TRUE,"general";"via2",#N/A,TRUE,"general";"via3",#N/A,TRUE,"general"}</definedName>
    <definedName name="ert" localSheetId="3" hidden="1">{"via1",#N/A,TRUE,"general";"via2",#N/A,TRUE,"general";"via3",#N/A,TRUE,"general"}</definedName>
    <definedName name="ert" localSheetId="26" hidden="1">{"via1",#N/A,TRUE,"general";"via2",#N/A,TRUE,"general";"via3",#N/A,TRUE,"general"}</definedName>
    <definedName name="ert" localSheetId="24" hidden="1">{"via1",#N/A,TRUE,"general";"via2",#N/A,TRUE,"general";"via3",#N/A,TRUE,"general"}</definedName>
    <definedName name="ert" localSheetId="10" hidden="1">{"via1",#N/A,TRUE,"general";"via2",#N/A,TRUE,"general";"via3",#N/A,TRUE,"general"}</definedName>
    <definedName name="ert" localSheetId="4" hidden="1">{"via1",#N/A,TRUE,"general";"via2",#N/A,TRUE,"general";"via3",#N/A,TRUE,"general"}</definedName>
    <definedName name="ert" localSheetId="38" hidden="1">{"via1",#N/A,TRUE,"general";"via2",#N/A,TRUE,"general";"via3",#N/A,TRUE,"general"}</definedName>
    <definedName name="ert" localSheetId="37" hidden="1">{"via1",#N/A,TRUE,"general";"via2",#N/A,TRUE,"general";"via3",#N/A,TRUE,"general"}</definedName>
    <definedName name="ert" localSheetId="23" hidden="1">{"via1",#N/A,TRUE,"general";"via2",#N/A,TRUE,"general";"via3",#N/A,TRUE,"general"}</definedName>
    <definedName name="ert" localSheetId="16" hidden="1">{"via1",#N/A,TRUE,"general";"via2",#N/A,TRUE,"general";"via3",#N/A,TRUE,"general"}</definedName>
    <definedName name="ert" localSheetId="27" hidden="1">{"via1",#N/A,TRUE,"general";"via2",#N/A,TRUE,"general";"via3",#N/A,TRUE,"general"}</definedName>
    <definedName name="ert" localSheetId="18" hidden="1">{"via1",#N/A,TRUE,"general";"via2",#N/A,TRUE,"general";"via3",#N/A,TRUE,"general"}</definedName>
    <definedName name="ert" localSheetId="17" hidden="1">{"via1",#N/A,TRUE,"general";"via2",#N/A,TRUE,"general";"via3",#N/A,TRUE,"general"}</definedName>
    <definedName name="ert" localSheetId="25" hidden="1">{"via1",#N/A,TRUE,"general";"via2",#N/A,TRUE,"general";"via3",#N/A,TRUE,"general"}</definedName>
    <definedName name="ert" localSheetId="49" hidden="1">{"via1",#N/A,TRUE,"general";"via2",#N/A,TRUE,"general";"via3",#N/A,TRUE,"general"}</definedName>
    <definedName name="ert" localSheetId="34"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1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31" hidden="1">{"via1",#N/A,TRUE,"general";"via2",#N/A,TRUE,"general";"via3",#N/A,TRUE,"general"}</definedName>
    <definedName name="ert" localSheetId="30" hidden="1">{"via1",#N/A,TRUE,"general";"via2",#N/A,TRUE,"general";"via3",#N/A,TRUE,"general"}</definedName>
    <definedName name="ert" localSheetId="15" hidden="1">{"via1",#N/A,TRUE,"general";"via2",#N/A,TRUE,"general";"via3",#N/A,TRUE,"general"}</definedName>
    <definedName name="ert" hidden="1">{"via1",#N/A,TRUE,"general";"via2",#N/A,TRUE,"general";"via3",#N/A,TRUE,"general"}</definedName>
    <definedName name="erte" localSheetId="32" hidden="1">{"via1",#N/A,TRUE,"general";"via2",#N/A,TRUE,"general";"via3",#N/A,TRUE,"general"}</definedName>
    <definedName name="erte" localSheetId="3" hidden="1">{"via1",#N/A,TRUE,"general";"via2",#N/A,TRUE,"general";"via3",#N/A,TRUE,"general"}</definedName>
    <definedName name="erte" localSheetId="26" hidden="1">{"via1",#N/A,TRUE,"general";"via2",#N/A,TRUE,"general";"via3",#N/A,TRUE,"general"}</definedName>
    <definedName name="erte" localSheetId="24" hidden="1">{"via1",#N/A,TRUE,"general";"via2",#N/A,TRUE,"general";"via3",#N/A,TRUE,"general"}</definedName>
    <definedName name="erte" localSheetId="10" hidden="1">{"via1",#N/A,TRUE,"general";"via2",#N/A,TRUE,"general";"via3",#N/A,TRUE,"general"}</definedName>
    <definedName name="erte" localSheetId="4" hidden="1">{"via1",#N/A,TRUE,"general";"via2",#N/A,TRUE,"general";"via3",#N/A,TRUE,"general"}</definedName>
    <definedName name="erte" localSheetId="38" hidden="1">{"via1",#N/A,TRUE,"general";"via2",#N/A,TRUE,"general";"via3",#N/A,TRUE,"general"}</definedName>
    <definedName name="erte" localSheetId="37" hidden="1">{"via1",#N/A,TRUE,"general";"via2",#N/A,TRUE,"general";"via3",#N/A,TRUE,"general"}</definedName>
    <definedName name="erte" localSheetId="23" hidden="1">{"via1",#N/A,TRUE,"general";"via2",#N/A,TRUE,"general";"via3",#N/A,TRUE,"general"}</definedName>
    <definedName name="erte" localSheetId="16" hidden="1">{"via1",#N/A,TRUE,"general";"via2",#N/A,TRUE,"general";"via3",#N/A,TRUE,"general"}</definedName>
    <definedName name="erte" localSheetId="27" hidden="1">{"via1",#N/A,TRUE,"general";"via2",#N/A,TRUE,"general";"via3",#N/A,TRUE,"general"}</definedName>
    <definedName name="erte" localSheetId="18" hidden="1">{"via1",#N/A,TRUE,"general";"via2",#N/A,TRUE,"general";"via3",#N/A,TRUE,"general"}</definedName>
    <definedName name="erte" localSheetId="17" hidden="1">{"via1",#N/A,TRUE,"general";"via2",#N/A,TRUE,"general";"via3",#N/A,TRUE,"general"}</definedName>
    <definedName name="erte" localSheetId="25" hidden="1">{"via1",#N/A,TRUE,"general";"via2",#N/A,TRUE,"general";"via3",#N/A,TRUE,"general"}</definedName>
    <definedName name="erte" localSheetId="49" hidden="1">{"via1",#N/A,TRUE,"general";"via2",#N/A,TRUE,"general";"via3",#N/A,TRUE,"general"}</definedName>
    <definedName name="erte" localSheetId="34"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1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31" hidden="1">{"via1",#N/A,TRUE,"general";"via2",#N/A,TRUE,"general";"via3",#N/A,TRUE,"general"}</definedName>
    <definedName name="erte" localSheetId="30" hidden="1">{"via1",#N/A,TRUE,"general";"via2",#N/A,TRUE,"general";"via3",#N/A,TRUE,"general"}</definedName>
    <definedName name="erte" localSheetId="15" hidden="1">{"via1",#N/A,TRUE,"general";"via2",#N/A,TRUE,"general";"via3",#N/A,TRUE,"general"}</definedName>
    <definedName name="erte" hidden="1">{"via1",#N/A,TRUE,"general";"via2",#N/A,TRUE,"general";"via3",#N/A,TRUE,"general"}</definedName>
    <definedName name="erter" localSheetId="3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26" hidden="1">{"TAB1",#N/A,TRUE,"GENERAL";"TAB2",#N/A,TRUE,"GENERAL";"TAB3",#N/A,TRUE,"GENERAL";"TAB4",#N/A,TRUE,"GENERAL";"TAB5",#N/A,TRUE,"GENERAL"}</definedName>
    <definedName name="erter" localSheetId="24"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4" hidden="1">{"TAB1",#N/A,TRUE,"GENERAL";"TAB2",#N/A,TRUE,"GENERAL";"TAB3",#N/A,TRUE,"GENERAL";"TAB4",#N/A,TRUE,"GENERAL";"TAB5",#N/A,TRUE,"GENERAL"}</definedName>
    <definedName name="erter" localSheetId="38" hidden="1">{"TAB1",#N/A,TRUE,"GENERAL";"TAB2",#N/A,TRUE,"GENERAL";"TAB3",#N/A,TRUE,"GENERAL";"TAB4",#N/A,TRUE,"GENERAL";"TAB5",#N/A,TRUE,"GENERAL"}</definedName>
    <definedName name="erter" localSheetId="37" hidden="1">{"TAB1",#N/A,TRUE,"GENERAL";"TAB2",#N/A,TRUE,"GENERAL";"TAB3",#N/A,TRUE,"GENERAL";"TAB4",#N/A,TRUE,"GENERAL";"TAB5",#N/A,TRUE,"GENERAL"}</definedName>
    <definedName name="erter" localSheetId="23"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27" hidden="1">{"TAB1",#N/A,TRUE,"GENERAL";"TAB2",#N/A,TRUE,"GENERAL";"TAB3",#N/A,TRUE,"GENERAL";"TAB4",#N/A,TRUE,"GENERAL";"TAB5",#N/A,TRUE,"GENERAL"}</definedName>
    <definedName name="erter" localSheetId="18"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25" hidden="1">{"TAB1",#N/A,TRUE,"GENERAL";"TAB2",#N/A,TRUE,"GENERAL";"TAB3",#N/A,TRUE,"GENERAL";"TAB4",#N/A,TRUE,"GENERAL";"TAB5",#N/A,TRUE,"GENERAL"}</definedName>
    <definedName name="erter" localSheetId="49" hidden="1">{"TAB1",#N/A,TRUE,"GENERAL";"TAB2",#N/A,TRUE,"GENERAL";"TAB3",#N/A,TRUE,"GENERAL";"TAB4",#N/A,TRUE,"GENERAL";"TAB5",#N/A,TRUE,"GENERAL"}</definedName>
    <definedName name="erter" localSheetId="34"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31" hidden="1">{"TAB1",#N/A,TRUE,"GENERAL";"TAB2",#N/A,TRUE,"GENERAL";"TAB3",#N/A,TRUE,"GENERAL";"TAB4",#N/A,TRUE,"GENERAL";"TAB5",#N/A,TRUE,"GENERAL"}</definedName>
    <definedName name="erter" localSheetId="30" hidden="1">{"TAB1",#N/A,TRUE,"GENERAL";"TAB2",#N/A,TRUE,"GENERAL";"TAB3",#N/A,TRUE,"GENERAL";"TAB4",#N/A,TRUE,"GENERAL";"TAB5",#N/A,TRUE,"GENERAL"}</definedName>
    <definedName name="erter" localSheetId="15" hidden="1">{"TAB1",#N/A,TRUE,"GENERAL";"TAB2",#N/A,TRUE,"GENERAL";"TAB3",#N/A,TRUE,"GENERAL";"TAB4",#N/A,TRUE,"GENERAL";"TAB5",#N/A,TRUE,"GENERAL"}</definedName>
    <definedName name="erter" hidden="1">{"TAB1",#N/A,TRUE,"GENERAL";"TAB2",#N/A,TRUE,"GENERAL";"TAB3",#N/A,TRUE,"GENERAL";"TAB4",#N/A,TRUE,"GENERAL";"TAB5",#N/A,TRUE,"GENERAL"}</definedName>
    <definedName name="ertert" localSheetId="32" hidden="1">{"via1",#N/A,TRUE,"general";"via2",#N/A,TRUE,"general";"via3",#N/A,TRUE,"general"}</definedName>
    <definedName name="ertert" localSheetId="3" hidden="1">{"via1",#N/A,TRUE,"general";"via2",#N/A,TRUE,"general";"via3",#N/A,TRUE,"general"}</definedName>
    <definedName name="ertert" localSheetId="26" hidden="1">{"via1",#N/A,TRUE,"general";"via2",#N/A,TRUE,"general";"via3",#N/A,TRUE,"general"}</definedName>
    <definedName name="ertert" localSheetId="24" hidden="1">{"via1",#N/A,TRUE,"general";"via2",#N/A,TRUE,"general";"via3",#N/A,TRUE,"general"}</definedName>
    <definedName name="ertert" localSheetId="10" hidden="1">{"via1",#N/A,TRUE,"general";"via2",#N/A,TRUE,"general";"via3",#N/A,TRUE,"general"}</definedName>
    <definedName name="ertert" localSheetId="4" hidden="1">{"via1",#N/A,TRUE,"general";"via2",#N/A,TRUE,"general";"via3",#N/A,TRUE,"general"}</definedName>
    <definedName name="ertert" localSheetId="38" hidden="1">{"via1",#N/A,TRUE,"general";"via2",#N/A,TRUE,"general";"via3",#N/A,TRUE,"general"}</definedName>
    <definedName name="ertert" localSheetId="37" hidden="1">{"via1",#N/A,TRUE,"general";"via2",#N/A,TRUE,"general";"via3",#N/A,TRUE,"general"}</definedName>
    <definedName name="ertert" localSheetId="23" hidden="1">{"via1",#N/A,TRUE,"general";"via2",#N/A,TRUE,"general";"via3",#N/A,TRUE,"general"}</definedName>
    <definedName name="ertert" localSheetId="16" hidden="1">{"via1",#N/A,TRUE,"general";"via2",#N/A,TRUE,"general";"via3",#N/A,TRUE,"general"}</definedName>
    <definedName name="ertert" localSheetId="27" hidden="1">{"via1",#N/A,TRUE,"general";"via2",#N/A,TRUE,"general";"via3",#N/A,TRUE,"general"}</definedName>
    <definedName name="ertert" localSheetId="18" hidden="1">{"via1",#N/A,TRUE,"general";"via2",#N/A,TRUE,"general";"via3",#N/A,TRUE,"general"}</definedName>
    <definedName name="ertert" localSheetId="17" hidden="1">{"via1",#N/A,TRUE,"general";"via2",#N/A,TRUE,"general";"via3",#N/A,TRUE,"general"}</definedName>
    <definedName name="ertert" localSheetId="25" hidden="1">{"via1",#N/A,TRUE,"general";"via2",#N/A,TRUE,"general";"via3",#N/A,TRUE,"general"}</definedName>
    <definedName name="ertert" localSheetId="49" hidden="1">{"via1",#N/A,TRUE,"general";"via2",#N/A,TRUE,"general";"via3",#N/A,TRUE,"general"}</definedName>
    <definedName name="ertert" localSheetId="34"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1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31" hidden="1">{"via1",#N/A,TRUE,"general";"via2",#N/A,TRUE,"general";"via3",#N/A,TRUE,"general"}</definedName>
    <definedName name="ertert" localSheetId="30" hidden="1">{"via1",#N/A,TRUE,"general";"via2",#N/A,TRUE,"general";"via3",#N/A,TRUE,"general"}</definedName>
    <definedName name="ertert" localSheetId="15" hidden="1">{"via1",#N/A,TRUE,"general";"via2",#N/A,TRUE,"general";"via3",#N/A,TRUE,"general"}</definedName>
    <definedName name="ertert" hidden="1">{"via1",#N/A,TRUE,"general";"via2",#N/A,TRUE,"general";"via3",#N/A,TRUE,"general"}</definedName>
    <definedName name="ertgyhik" localSheetId="3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26" hidden="1">{"TAB1",#N/A,TRUE,"GENERAL";"TAB2",#N/A,TRUE,"GENERAL";"TAB3",#N/A,TRUE,"GENERAL";"TAB4",#N/A,TRUE,"GENERAL";"TAB5",#N/A,TRUE,"GENERAL"}</definedName>
    <definedName name="ertgyhik" localSheetId="24"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38" hidden="1">{"TAB1",#N/A,TRUE,"GENERAL";"TAB2",#N/A,TRUE,"GENERAL";"TAB3",#N/A,TRUE,"GENERAL";"TAB4",#N/A,TRUE,"GENERAL";"TAB5",#N/A,TRUE,"GENERAL"}</definedName>
    <definedName name="ertgyhik" localSheetId="37" hidden="1">{"TAB1",#N/A,TRUE,"GENERAL";"TAB2",#N/A,TRUE,"GENERAL";"TAB3",#N/A,TRUE,"GENERAL";"TAB4",#N/A,TRUE,"GENERAL";"TAB5",#N/A,TRUE,"GENERAL"}</definedName>
    <definedName name="ertgyhik" localSheetId="23"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27" hidden="1">{"TAB1",#N/A,TRUE,"GENERAL";"TAB2",#N/A,TRUE,"GENERAL";"TAB3",#N/A,TRUE,"GENERAL";"TAB4",#N/A,TRUE,"GENERAL";"TAB5",#N/A,TRUE,"GENERAL"}</definedName>
    <definedName name="ertgyhik" localSheetId="18"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25" hidden="1">{"TAB1",#N/A,TRUE,"GENERAL";"TAB2",#N/A,TRUE,"GENERAL";"TAB3",#N/A,TRUE,"GENERAL";"TAB4",#N/A,TRUE,"GENERAL";"TAB5",#N/A,TRUE,"GENERAL"}</definedName>
    <definedName name="ertgyhik" localSheetId="49" hidden="1">{"TAB1",#N/A,TRUE,"GENERAL";"TAB2",#N/A,TRUE,"GENERAL";"TAB3",#N/A,TRUE,"GENERAL";"TAB4",#N/A,TRUE,"GENERAL";"TAB5",#N/A,TRUE,"GENERAL"}</definedName>
    <definedName name="ertgyhik" localSheetId="34"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31" hidden="1">{"TAB1",#N/A,TRUE,"GENERAL";"TAB2",#N/A,TRUE,"GENERAL";"TAB3",#N/A,TRUE,"GENERAL";"TAB4",#N/A,TRUE,"GENERAL";"TAB5",#N/A,TRUE,"GENERAL"}</definedName>
    <definedName name="ertgyhik" localSheetId="30" hidden="1">{"TAB1",#N/A,TRUE,"GENERAL";"TAB2",#N/A,TRUE,"GENERAL";"TAB3",#N/A,TRUE,"GENERAL";"TAB4",#N/A,TRUE,"GENERAL";"TAB5",#N/A,TRUE,"GENERAL"}</definedName>
    <definedName name="ertgyhik" localSheetId="15" hidden="1">{"TAB1",#N/A,TRUE,"GENERAL";"TAB2",#N/A,TRUE,"GENERAL";"TAB3",#N/A,TRUE,"GENERAL";"TAB4",#N/A,TRUE,"GENERAL";"TAB5",#N/A,TRUE,"GENERAL"}</definedName>
    <definedName name="ertgyhik" hidden="1">{"TAB1",#N/A,TRUE,"GENERAL";"TAB2",#N/A,TRUE,"GENERAL";"TAB3",#N/A,TRUE,"GENERAL";"TAB4",#N/A,TRUE,"GENERAL";"TAB5",#N/A,TRUE,"GENERAL"}</definedName>
    <definedName name="ertreb" localSheetId="32" hidden="1">{"via1",#N/A,TRUE,"general";"via2",#N/A,TRUE,"general";"via3",#N/A,TRUE,"general"}</definedName>
    <definedName name="ertreb" localSheetId="3" hidden="1">{"via1",#N/A,TRUE,"general";"via2",#N/A,TRUE,"general";"via3",#N/A,TRUE,"general"}</definedName>
    <definedName name="ertreb" localSheetId="26" hidden="1">{"via1",#N/A,TRUE,"general";"via2",#N/A,TRUE,"general";"via3",#N/A,TRUE,"general"}</definedName>
    <definedName name="ertreb" localSheetId="24" hidden="1">{"via1",#N/A,TRUE,"general";"via2",#N/A,TRUE,"general";"via3",#N/A,TRUE,"general"}</definedName>
    <definedName name="ertreb" localSheetId="10" hidden="1">{"via1",#N/A,TRUE,"general";"via2",#N/A,TRUE,"general";"via3",#N/A,TRUE,"general"}</definedName>
    <definedName name="ertreb" localSheetId="4" hidden="1">{"via1",#N/A,TRUE,"general";"via2",#N/A,TRUE,"general";"via3",#N/A,TRUE,"general"}</definedName>
    <definedName name="ertreb" localSheetId="38" hidden="1">{"via1",#N/A,TRUE,"general";"via2",#N/A,TRUE,"general";"via3",#N/A,TRUE,"general"}</definedName>
    <definedName name="ertreb" localSheetId="37" hidden="1">{"via1",#N/A,TRUE,"general";"via2",#N/A,TRUE,"general";"via3",#N/A,TRUE,"general"}</definedName>
    <definedName name="ertreb" localSheetId="23" hidden="1">{"via1",#N/A,TRUE,"general";"via2",#N/A,TRUE,"general";"via3",#N/A,TRUE,"general"}</definedName>
    <definedName name="ertreb" localSheetId="16" hidden="1">{"via1",#N/A,TRUE,"general";"via2",#N/A,TRUE,"general";"via3",#N/A,TRUE,"general"}</definedName>
    <definedName name="ertreb" localSheetId="27" hidden="1">{"via1",#N/A,TRUE,"general";"via2",#N/A,TRUE,"general";"via3",#N/A,TRUE,"general"}</definedName>
    <definedName name="ertreb" localSheetId="18" hidden="1">{"via1",#N/A,TRUE,"general";"via2",#N/A,TRUE,"general";"via3",#N/A,TRUE,"general"}</definedName>
    <definedName name="ertreb" localSheetId="17" hidden="1">{"via1",#N/A,TRUE,"general";"via2",#N/A,TRUE,"general";"via3",#N/A,TRUE,"general"}</definedName>
    <definedName name="ertreb" localSheetId="25" hidden="1">{"via1",#N/A,TRUE,"general";"via2",#N/A,TRUE,"general";"via3",#N/A,TRUE,"general"}</definedName>
    <definedName name="ertreb" localSheetId="49" hidden="1">{"via1",#N/A,TRUE,"general";"via2",#N/A,TRUE,"general";"via3",#N/A,TRUE,"general"}</definedName>
    <definedName name="ertreb" localSheetId="34"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1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31" hidden="1">{"via1",#N/A,TRUE,"general";"via2",#N/A,TRUE,"general";"via3",#N/A,TRUE,"general"}</definedName>
    <definedName name="ertreb" localSheetId="30" hidden="1">{"via1",#N/A,TRUE,"general";"via2",#N/A,TRUE,"general";"via3",#N/A,TRUE,"general"}</definedName>
    <definedName name="ertreb" localSheetId="15" hidden="1">{"via1",#N/A,TRUE,"general";"via2",#N/A,TRUE,"general";"via3",#N/A,TRUE,"general"}</definedName>
    <definedName name="ertreb" hidden="1">{"via1",#N/A,TRUE,"general";"via2",#N/A,TRUE,"general";"via3",#N/A,TRUE,"general"}</definedName>
    <definedName name="ertret" localSheetId="3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26" hidden="1">{"TAB1",#N/A,TRUE,"GENERAL";"TAB2",#N/A,TRUE,"GENERAL";"TAB3",#N/A,TRUE,"GENERAL";"TAB4",#N/A,TRUE,"GENERAL";"TAB5",#N/A,TRUE,"GENERAL"}</definedName>
    <definedName name="ertret" localSheetId="24"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38" hidden="1">{"TAB1",#N/A,TRUE,"GENERAL";"TAB2",#N/A,TRUE,"GENERAL";"TAB3",#N/A,TRUE,"GENERAL";"TAB4",#N/A,TRUE,"GENERAL";"TAB5",#N/A,TRUE,"GENERAL"}</definedName>
    <definedName name="ertret" localSheetId="37" hidden="1">{"TAB1",#N/A,TRUE,"GENERAL";"TAB2",#N/A,TRUE,"GENERAL";"TAB3",#N/A,TRUE,"GENERAL";"TAB4",#N/A,TRUE,"GENERAL";"TAB5",#N/A,TRUE,"GENERAL"}</definedName>
    <definedName name="ertret" localSheetId="23"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27" hidden="1">{"TAB1",#N/A,TRUE,"GENERAL";"TAB2",#N/A,TRUE,"GENERAL";"TAB3",#N/A,TRUE,"GENERAL";"TAB4",#N/A,TRUE,"GENERAL";"TAB5",#N/A,TRUE,"GENERAL"}</definedName>
    <definedName name="ertret" localSheetId="18"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25" hidden="1">{"TAB1",#N/A,TRUE,"GENERAL";"TAB2",#N/A,TRUE,"GENERAL";"TAB3",#N/A,TRUE,"GENERAL";"TAB4",#N/A,TRUE,"GENERAL";"TAB5",#N/A,TRUE,"GENERAL"}</definedName>
    <definedName name="ertret" localSheetId="49" hidden="1">{"TAB1",#N/A,TRUE,"GENERAL";"TAB2",#N/A,TRUE,"GENERAL";"TAB3",#N/A,TRUE,"GENERAL";"TAB4",#N/A,TRUE,"GENERAL";"TAB5",#N/A,TRUE,"GENERAL"}</definedName>
    <definedName name="ertret" localSheetId="34"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31" hidden="1">{"TAB1",#N/A,TRUE,"GENERAL";"TAB2",#N/A,TRUE,"GENERAL";"TAB3",#N/A,TRUE,"GENERAL";"TAB4",#N/A,TRUE,"GENERAL";"TAB5",#N/A,TRUE,"GENERAL"}</definedName>
    <definedName name="ertret" localSheetId="30" hidden="1">{"TAB1",#N/A,TRUE,"GENERAL";"TAB2",#N/A,TRUE,"GENERAL";"TAB3",#N/A,TRUE,"GENERAL";"TAB4",#N/A,TRUE,"GENERAL";"TAB5",#N/A,TRUE,"GENERAL"}</definedName>
    <definedName name="ertret" localSheetId="15" hidden="1">{"TAB1",#N/A,TRUE,"GENERAL";"TAB2",#N/A,TRUE,"GENERAL";"TAB3",#N/A,TRUE,"GENERAL";"TAB4",#N/A,TRUE,"GENERAL";"TAB5",#N/A,TRUE,"GENERAL"}</definedName>
    <definedName name="ertret" hidden="1">{"TAB1",#N/A,TRUE,"GENERAL";"TAB2",#N/A,TRUE,"GENERAL";"TAB3",#N/A,TRUE,"GENERAL";"TAB4",#N/A,TRUE,"GENERAL";"TAB5",#N/A,TRUE,"GENERAL"}</definedName>
    <definedName name="erttret" localSheetId="32" hidden="1">{"via1",#N/A,TRUE,"general";"via2",#N/A,TRUE,"general";"via3",#N/A,TRUE,"general"}</definedName>
    <definedName name="erttret" localSheetId="3" hidden="1">{"via1",#N/A,TRUE,"general";"via2",#N/A,TRUE,"general";"via3",#N/A,TRUE,"general"}</definedName>
    <definedName name="erttret" localSheetId="26" hidden="1">{"via1",#N/A,TRUE,"general";"via2",#N/A,TRUE,"general";"via3",#N/A,TRUE,"general"}</definedName>
    <definedName name="erttret" localSheetId="24" hidden="1">{"via1",#N/A,TRUE,"general";"via2",#N/A,TRUE,"general";"via3",#N/A,TRUE,"general"}</definedName>
    <definedName name="erttret" localSheetId="10" hidden="1">{"via1",#N/A,TRUE,"general";"via2",#N/A,TRUE,"general";"via3",#N/A,TRUE,"general"}</definedName>
    <definedName name="erttret" localSheetId="4" hidden="1">{"via1",#N/A,TRUE,"general";"via2",#N/A,TRUE,"general";"via3",#N/A,TRUE,"general"}</definedName>
    <definedName name="erttret" localSheetId="38" hidden="1">{"via1",#N/A,TRUE,"general";"via2",#N/A,TRUE,"general";"via3",#N/A,TRUE,"general"}</definedName>
    <definedName name="erttret" localSheetId="37" hidden="1">{"via1",#N/A,TRUE,"general";"via2",#N/A,TRUE,"general";"via3",#N/A,TRUE,"general"}</definedName>
    <definedName name="erttret" localSheetId="23" hidden="1">{"via1",#N/A,TRUE,"general";"via2",#N/A,TRUE,"general";"via3",#N/A,TRUE,"general"}</definedName>
    <definedName name="erttret" localSheetId="16" hidden="1">{"via1",#N/A,TRUE,"general";"via2",#N/A,TRUE,"general";"via3",#N/A,TRUE,"general"}</definedName>
    <definedName name="erttret" localSheetId="27" hidden="1">{"via1",#N/A,TRUE,"general";"via2",#N/A,TRUE,"general";"via3",#N/A,TRUE,"general"}</definedName>
    <definedName name="erttret" localSheetId="18" hidden="1">{"via1",#N/A,TRUE,"general";"via2",#N/A,TRUE,"general";"via3",#N/A,TRUE,"general"}</definedName>
    <definedName name="erttret" localSheetId="17" hidden="1">{"via1",#N/A,TRUE,"general";"via2",#N/A,TRUE,"general";"via3",#N/A,TRUE,"general"}</definedName>
    <definedName name="erttret" localSheetId="25" hidden="1">{"via1",#N/A,TRUE,"general";"via2",#N/A,TRUE,"general";"via3",#N/A,TRUE,"general"}</definedName>
    <definedName name="erttret" localSheetId="49" hidden="1">{"via1",#N/A,TRUE,"general";"via2",#N/A,TRUE,"general";"via3",#N/A,TRUE,"general"}</definedName>
    <definedName name="erttret" localSheetId="34"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1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31" hidden="1">{"via1",#N/A,TRUE,"general";"via2",#N/A,TRUE,"general";"via3",#N/A,TRUE,"general"}</definedName>
    <definedName name="erttret" localSheetId="30" hidden="1">{"via1",#N/A,TRUE,"general";"via2",#N/A,TRUE,"general";"via3",#N/A,TRUE,"general"}</definedName>
    <definedName name="erttret" localSheetId="15" hidden="1">{"via1",#N/A,TRUE,"general";"via2",#N/A,TRUE,"general";"via3",#N/A,TRUE,"general"}</definedName>
    <definedName name="erttret" hidden="1">{"via1",#N/A,TRUE,"general";"via2",#N/A,TRUE,"general";"via3",#N/A,TRUE,"general"}</definedName>
    <definedName name="ertuiy" localSheetId="32" hidden="1">{"via1",#N/A,TRUE,"general";"via2",#N/A,TRUE,"general";"via3",#N/A,TRUE,"general"}</definedName>
    <definedName name="ertuiy" localSheetId="3" hidden="1">{"via1",#N/A,TRUE,"general";"via2",#N/A,TRUE,"general";"via3",#N/A,TRUE,"general"}</definedName>
    <definedName name="ertuiy" localSheetId="26" hidden="1">{"via1",#N/A,TRUE,"general";"via2",#N/A,TRUE,"general";"via3",#N/A,TRUE,"general"}</definedName>
    <definedName name="ertuiy" localSheetId="24" hidden="1">{"via1",#N/A,TRUE,"general";"via2",#N/A,TRUE,"general";"via3",#N/A,TRUE,"general"}</definedName>
    <definedName name="ertuiy" localSheetId="10" hidden="1">{"via1",#N/A,TRUE,"general";"via2",#N/A,TRUE,"general";"via3",#N/A,TRUE,"general"}</definedName>
    <definedName name="ertuiy" localSheetId="4" hidden="1">{"via1",#N/A,TRUE,"general";"via2",#N/A,TRUE,"general";"via3",#N/A,TRUE,"general"}</definedName>
    <definedName name="ertuiy" localSheetId="38" hidden="1">{"via1",#N/A,TRUE,"general";"via2",#N/A,TRUE,"general";"via3",#N/A,TRUE,"general"}</definedName>
    <definedName name="ertuiy" localSheetId="37" hidden="1">{"via1",#N/A,TRUE,"general";"via2",#N/A,TRUE,"general";"via3",#N/A,TRUE,"general"}</definedName>
    <definedName name="ertuiy" localSheetId="23" hidden="1">{"via1",#N/A,TRUE,"general";"via2",#N/A,TRUE,"general";"via3",#N/A,TRUE,"general"}</definedName>
    <definedName name="ertuiy" localSheetId="16" hidden="1">{"via1",#N/A,TRUE,"general";"via2",#N/A,TRUE,"general";"via3",#N/A,TRUE,"general"}</definedName>
    <definedName name="ertuiy" localSheetId="27" hidden="1">{"via1",#N/A,TRUE,"general";"via2",#N/A,TRUE,"general";"via3",#N/A,TRUE,"general"}</definedName>
    <definedName name="ertuiy" localSheetId="18" hidden="1">{"via1",#N/A,TRUE,"general";"via2",#N/A,TRUE,"general";"via3",#N/A,TRUE,"general"}</definedName>
    <definedName name="ertuiy" localSheetId="17" hidden="1">{"via1",#N/A,TRUE,"general";"via2",#N/A,TRUE,"general";"via3",#N/A,TRUE,"general"}</definedName>
    <definedName name="ertuiy" localSheetId="25" hidden="1">{"via1",#N/A,TRUE,"general";"via2",#N/A,TRUE,"general";"via3",#N/A,TRUE,"general"}</definedName>
    <definedName name="ertuiy" localSheetId="49" hidden="1">{"via1",#N/A,TRUE,"general";"via2",#N/A,TRUE,"general";"via3",#N/A,TRUE,"general"}</definedName>
    <definedName name="ertuiy" localSheetId="34"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1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31" hidden="1">{"via1",#N/A,TRUE,"general";"via2",#N/A,TRUE,"general";"via3",#N/A,TRUE,"general"}</definedName>
    <definedName name="ertuiy" localSheetId="30" hidden="1">{"via1",#N/A,TRUE,"general";"via2",#N/A,TRUE,"general";"via3",#N/A,TRUE,"general"}</definedName>
    <definedName name="ertuiy" localSheetId="15" hidden="1">{"via1",#N/A,TRUE,"general";"via2",#N/A,TRUE,"general";"via3",#N/A,TRUE,"general"}</definedName>
    <definedName name="ertuiy" hidden="1">{"via1",#N/A,TRUE,"general";"via2",#N/A,TRUE,"general";"via3",#N/A,TRUE,"general"}</definedName>
    <definedName name="ertwert" localSheetId="3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26" hidden="1">{"TAB1",#N/A,TRUE,"GENERAL";"TAB2",#N/A,TRUE,"GENERAL";"TAB3",#N/A,TRUE,"GENERAL";"TAB4",#N/A,TRUE,"GENERAL";"TAB5",#N/A,TRUE,"GENERAL"}</definedName>
    <definedName name="ertwert" localSheetId="24"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38" hidden="1">{"TAB1",#N/A,TRUE,"GENERAL";"TAB2",#N/A,TRUE,"GENERAL";"TAB3",#N/A,TRUE,"GENERAL";"TAB4",#N/A,TRUE,"GENERAL";"TAB5",#N/A,TRUE,"GENERAL"}</definedName>
    <definedName name="ertwert" localSheetId="37" hidden="1">{"TAB1",#N/A,TRUE,"GENERAL";"TAB2",#N/A,TRUE,"GENERAL";"TAB3",#N/A,TRUE,"GENERAL";"TAB4",#N/A,TRUE,"GENERAL";"TAB5",#N/A,TRUE,"GENERAL"}</definedName>
    <definedName name="ertwert" localSheetId="23"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27" hidden="1">{"TAB1",#N/A,TRUE,"GENERAL";"TAB2",#N/A,TRUE,"GENERAL";"TAB3",#N/A,TRUE,"GENERAL";"TAB4",#N/A,TRUE,"GENERAL";"TAB5",#N/A,TRUE,"GENERAL"}</definedName>
    <definedName name="ertwert" localSheetId="18"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25" hidden="1">{"TAB1",#N/A,TRUE,"GENERAL";"TAB2",#N/A,TRUE,"GENERAL";"TAB3",#N/A,TRUE,"GENERAL";"TAB4",#N/A,TRUE,"GENERAL";"TAB5",#N/A,TRUE,"GENERAL"}</definedName>
    <definedName name="ertwert" localSheetId="49" hidden="1">{"TAB1",#N/A,TRUE,"GENERAL";"TAB2",#N/A,TRUE,"GENERAL";"TAB3",#N/A,TRUE,"GENERAL";"TAB4",#N/A,TRUE,"GENERAL";"TAB5",#N/A,TRUE,"GENERAL"}</definedName>
    <definedName name="ertwert" localSheetId="34"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31" hidden="1">{"TAB1",#N/A,TRUE,"GENERAL";"TAB2",#N/A,TRUE,"GENERAL";"TAB3",#N/A,TRUE,"GENERAL";"TAB4",#N/A,TRUE,"GENERAL";"TAB5",#N/A,TRUE,"GENERAL"}</definedName>
    <definedName name="ertwert" localSheetId="30" hidden="1">{"TAB1",#N/A,TRUE,"GENERAL";"TAB2",#N/A,TRUE,"GENERAL";"TAB3",#N/A,TRUE,"GENERAL";"TAB4",#N/A,TRUE,"GENERAL";"TAB5",#N/A,TRUE,"GENERAL"}</definedName>
    <definedName name="ertwert" localSheetId="15" hidden="1">{"TAB1",#N/A,TRUE,"GENERAL";"TAB2",#N/A,TRUE,"GENERAL";"TAB3",#N/A,TRUE,"GENERAL";"TAB4",#N/A,TRUE,"GENERAL";"TAB5",#N/A,TRUE,"GENERAL"}</definedName>
    <definedName name="ertwert" hidden="1">{"TAB1",#N/A,TRUE,"GENERAL";"TAB2",#N/A,TRUE,"GENERAL";"TAB3",#N/A,TRUE,"GENERAL";"TAB4",#N/A,TRUE,"GENERAL";"TAB5",#N/A,TRUE,"GENERAL"}</definedName>
    <definedName name="eru" localSheetId="32" hidden="1">{"TAB1",#N/A,TRUE,"GENERAL";"TAB2",#N/A,TRUE,"GENERAL";"TAB3",#N/A,TRUE,"GENERAL";"TAB4",#N/A,TRUE,"GENERAL";"TAB5",#N/A,TRUE,"GENERAL"}</definedName>
    <definedName name="eru" localSheetId="3" hidden="1">{"TAB1",#N/A,TRUE,"GENERAL";"TAB2",#N/A,TRUE,"GENERAL";"TAB3",#N/A,TRUE,"GENERAL";"TAB4",#N/A,TRUE,"GENERAL";"TAB5",#N/A,TRUE,"GENERAL"}</definedName>
    <definedName name="eru" localSheetId="26" hidden="1">{"TAB1",#N/A,TRUE,"GENERAL";"TAB2",#N/A,TRUE,"GENERAL";"TAB3",#N/A,TRUE,"GENERAL";"TAB4",#N/A,TRUE,"GENERAL";"TAB5",#N/A,TRUE,"GENERAL"}</definedName>
    <definedName name="eru" localSheetId="24" hidden="1">{"TAB1",#N/A,TRUE,"GENERAL";"TAB2",#N/A,TRUE,"GENERAL";"TAB3",#N/A,TRUE,"GENERAL";"TAB4",#N/A,TRUE,"GENERAL";"TAB5",#N/A,TRUE,"GENERAL"}</definedName>
    <definedName name="eru" localSheetId="10" hidden="1">{"TAB1",#N/A,TRUE,"GENERAL";"TAB2",#N/A,TRUE,"GENERAL";"TAB3",#N/A,TRUE,"GENERAL";"TAB4",#N/A,TRUE,"GENERAL";"TAB5",#N/A,TRUE,"GENERAL"}</definedName>
    <definedName name="eru" localSheetId="4" hidden="1">{"TAB1",#N/A,TRUE,"GENERAL";"TAB2",#N/A,TRUE,"GENERAL";"TAB3",#N/A,TRUE,"GENERAL";"TAB4",#N/A,TRUE,"GENERAL";"TAB5",#N/A,TRUE,"GENERAL"}</definedName>
    <definedName name="eru" localSheetId="38" hidden="1">{"TAB1",#N/A,TRUE,"GENERAL";"TAB2",#N/A,TRUE,"GENERAL";"TAB3",#N/A,TRUE,"GENERAL";"TAB4",#N/A,TRUE,"GENERAL";"TAB5",#N/A,TRUE,"GENERAL"}</definedName>
    <definedName name="eru" localSheetId="37" hidden="1">{"TAB1",#N/A,TRUE,"GENERAL";"TAB2",#N/A,TRUE,"GENERAL";"TAB3",#N/A,TRUE,"GENERAL";"TAB4",#N/A,TRUE,"GENERAL";"TAB5",#N/A,TRUE,"GENERAL"}</definedName>
    <definedName name="eru" localSheetId="23" hidden="1">{"TAB1",#N/A,TRUE,"GENERAL";"TAB2",#N/A,TRUE,"GENERAL";"TAB3",#N/A,TRUE,"GENERAL";"TAB4",#N/A,TRUE,"GENERAL";"TAB5",#N/A,TRUE,"GENERAL"}</definedName>
    <definedName name="eru" localSheetId="16" hidden="1">{"TAB1",#N/A,TRUE,"GENERAL";"TAB2",#N/A,TRUE,"GENERAL";"TAB3",#N/A,TRUE,"GENERAL";"TAB4",#N/A,TRUE,"GENERAL";"TAB5",#N/A,TRUE,"GENERAL"}</definedName>
    <definedName name="eru" localSheetId="27" hidden="1">{"TAB1",#N/A,TRUE,"GENERAL";"TAB2",#N/A,TRUE,"GENERAL";"TAB3",#N/A,TRUE,"GENERAL";"TAB4",#N/A,TRUE,"GENERAL";"TAB5",#N/A,TRUE,"GENERAL"}</definedName>
    <definedName name="eru" localSheetId="18" hidden="1">{"TAB1",#N/A,TRUE,"GENERAL";"TAB2",#N/A,TRUE,"GENERAL";"TAB3",#N/A,TRUE,"GENERAL";"TAB4",#N/A,TRUE,"GENERAL";"TAB5",#N/A,TRUE,"GENERAL"}</definedName>
    <definedName name="eru" localSheetId="17" hidden="1">{"TAB1",#N/A,TRUE,"GENERAL";"TAB2",#N/A,TRUE,"GENERAL";"TAB3",#N/A,TRUE,"GENERAL";"TAB4",#N/A,TRUE,"GENERAL";"TAB5",#N/A,TRUE,"GENERAL"}</definedName>
    <definedName name="eru" localSheetId="25" hidden="1">{"TAB1",#N/A,TRUE,"GENERAL";"TAB2",#N/A,TRUE,"GENERAL";"TAB3",#N/A,TRUE,"GENERAL";"TAB4",#N/A,TRUE,"GENERAL";"TAB5",#N/A,TRUE,"GENERAL"}</definedName>
    <definedName name="eru" localSheetId="49" hidden="1">{"TAB1",#N/A,TRUE,"GENERAL";"TAB2",#N/A,TRUE,"GENERAL";"TAB3",#N/A,TRUE,"GENERAL";"TAB4",#N/A,TRUE,"GENERAL";"TAB5",#N/A,TRUE,"GENERAL"}</definedName>
    <definedName name="eru" localSheetId="34"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1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31" hidden="1">{"TAB1",#N/A,TRUE,"GENERAL";"TAB2",#N/A,TRUE,"GENERAL";"TAB3",#N/A,TRUE,"GENERAL";"TAB4",#N/A,TRUE,"GENERAL";"TAB5",#N/A,TRUE,"GENERAL"}</definedName>
    <definedName name="eru" localSheetId="30" hidden="1">{"TAB1",#N/A,TRUE,"GENERAL";"TAB2",#N/A,TRUE,"GENERAL";"TAB3",#N/A,TRUE,"GENERAL";"TAB4",#N/A,TRUE,"GENERAL";"TAB5",#N/A,TRUE,"GENERAL"}</definedName>
    <definedName name="eru" localSheetId="15" hidden="1">{"TAB1",#N/A,TRUE,"GENERAL";"TAB2",#N/A,TRUE,"GENERAL";"TAB3",#N/A,TRUE,"GENERAL";"TAB4",#N/A,TRUE,"GENERAL";"TAB5",#N/A,TRUE,"GENERAL"}</definedName>
    <definedName name="eru" hidden="1">{"TAB1",#N/A,TRUE,"GENERAL";"TAB2",#N/A,TRUE,"GENERAL";"TAB3",#N/A,TRUE,"GENERAL";"TAB4",#N/A,TRUE,"GENERAL";"TAB5",#N/A,TRUE,"GENERAL"}</definedName>
    <definedName name="ERV" localSheetId="32" hidden="1">{"via1",#N/A,TRUE,"general";"via2",#N/A,TRUE,"general";"via3",#N/A,TRUE,"general"}</definedName>
    <definedName name="ERV" localSheetId="3" hidden="1">{"via1",#N/A,TRUE,"general";"via2",#N/A,TRUE,"general";"via3",#N/A,TRUE,"general"}</definedName>
    <definedName name="ERV" localSheetId="26" hidden="1">{"via1",#N/A,TRUE,"general";"via2",#N/A,TRUE,"general";"via3",#N/A,TRUE,"general"}</definedName>
    <definedName name="ERV" localSheetId="24" hidden="1">{"via1",#N/A,TRUE,"general";"via2",#N/A,TRUE,"general";"via3",#N/A,TRUE,"general"}</definedName>
    <definedName name="ERV" localSheetId="10" hidden="1">{"via1",#N/A,TRUE,"general";"via2",#N/A,TRUE,"general";"via3",#N/A,TRUE,"general"}</definedName>
    <definedName name="ERV" localSheetId="4" hidden="1">{"via1",#N/A,TRUE,"general";"via2",#N/A,TRUE,"general";"via3",#N/A,TRUE,"general"}</definedName>
    <definedName name="ERV" localSheetId="38" hidden="1">{"via1",#N/A,TRUE,"general";"via2",#N/A,TRUE,"general";"via3",#N/A,TRUE,"general"}</definedName>
    <definedName name="ERV" localSheetId="37" hidden="1">{"via1",#N/A,TRUE,"general";"via2",#N/A,TRUE,"general";"via3",#N/A,TRUE,"general"}</definedName>
    <definedName name="ERV" localSheetId="23" hidden="1">{"via1",#N/A,TRUE,"general";"via2",#N/A,TRUE,"general";"via3",#N/A,TRUE,"general"}</definedName>
    <definedName name="ERV" localSheetId="16" hidden="1">{"via1",#N/A,TRUE,"general";"via2",#N/A,TRUE,"general";"via3",#N/A,TRUE,"general"}</definedName>
    <definedName name="ERV" localSheetId="27" hidden="1">{"via1",#N/A,TRUE,"general";"via2",#N/A,TRUE,"general";"via3",#N/A,TRUE,"general"}</definedName>
    <definedName name="ERV" localSheetId="18" hidden="1">{"via1",#N/A,TRUE,"general";"via2",#N/A,TRUE,"general";"via3",#N/A,TRUE,"general"}</definedName>
    <definedName name="ERV" localSheetId="17" hidden="1">{"via1",#N/A,TRUE,"general";"via2",#N/A,TRUE,"general";"via3",#N/A,TRUE,"general"}</definedName>
    <definedName name="ERV" localSheetId="25" hidden="1">{"via1",#N/A,TRUE,"general";"via2",#N/A,TRUE,"general";"via3",#N/A,TRUE,"general"}</definedName>
    <definedName name="ERV" localSheetId="49" hidden="1">{"via1",#N/A,TRUE,"general";"via2",#N/A,TRUE,"general";"via3",#N/A,TRUE,"general"}</definedName>
    <definedName name="ERV" localSheetId="34"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1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31" hidden="1">{"via1",#N/A,TRUE,"general";"via2",#N/A,TRUE,"general";"via3",#N/A,TRUE,"general"}</definedName>
    <definedName name="ERV" localSheetId="30" hidden="1">{"via1",#N/A,TRUE,"general";"via2",#N/A,TRUE,"general";"via3",#N/A,TRUE,"general"}</definedName>
    <definedName name="ERV" localSheetId="15" hidden="1">{"via1",#N/A,TRUE,"general";"via2",#N/A,TRUE,"general";"via3",#N/A,TRUE,"general"}</definedName>
    <definedName name="ERV" hidden="1">{"via1",#N/A,TRUE,"general";"via2",#N/A,TRUE,"general";"via3",#N/A,TRUE,"general"}</definedName>
    <definedName name="erware" localSheetId="32" hidden="1">{"via1",#N/A,TRUE,"general";"via2",#N/A,TRUE,"general";"via3",#N/A,TRUE,"general"}</definedName>
    <definedName name="erware" localSheetId="3" hidden="1">{"via1",#N/A,TRUE,"general";"via2",#N/A,TRUE,"general";"via3",#N/A,TRUE,"general"}</definedName>
    <definedName name="erware" localSheetId="26" hidden="1">{"via1",#N/A,TRUE,"general";"via2",#N/A,TRUE,"general";"via3",#N/A,TRUE,"general"}</definedName>
    <definedName name="erware" localSheetId="24" hidden="1">{"via1",#N/A,TRUE,"general";"via2",#N/A,TRUE,"general";"via3",#N/A,TRUE,"general"}</definedName>
    <definedName name="erware" localSheetId="10" hidden="1">{"via1",#N/A,TRUE,"general";"via2",#N/A,TRUE,"general";"via3",#N/A,TRUE,"general"}</definedName>
    <definedName name="erware" localSheetId="4" hidden="1">{"via1",#N/A,TRUE,"general";"via2",#N/A,TRUE,"general";"via3",#N/A,TRUE,"general"}</definedName>
    <definedName name="erware" localSheetId="38" hidden="1">{"via1",#N/A,TRUE,"general";"via2",#N/A,TRUE,"general";"via3",#N/A,TRUE,"general"}</definedName>
    <definedName name="erware" localSheetId="37" hidden="1">{"via1",#N/A,TRUE,"general";"via2",#N/A,TRUE,"general";"via3",#N/A,TRUE,"general"}</definedName>
    <definedName name="erware" localSheetId="23" hidden="1">{"via1",#N/A,TRUE,"general";"via2",#N/A,TRUE,"general";"via3",#N/A,TRUE,"general"}</definedName>
    <definedName name="erware" localSheetId="16" hidden="1">{"via1",#N/A,TRUE,"general";"via2",#N/A,TRUE,"general";"via3",#N/A,TRUE,"general"}</definedName>
    <definedName name="erware" localSheetId="27" hidden="1">{"via1",#N/A,TRUE,"general";"via2",#N/A,TRUE,"general";"via3",#N/A,TRUE,"general"}</definedName>
    <definedName name="erware" localSheetId="18" hidden="1">{"via1",#N/A,TRUE,"general";"via2",#N/A,TRUE,"general";"via3",#N/A,TRUE,"general"}</definedName>
    <definedName name="erware" localSheetId="17" hidden="1">{"via1",#N/A,TRUE,"general";"via2",#N/A,TRUE,"general";"via3",#N/A,TRUE,"general"}</definedName>
    <definedName name="erware" localSheetId="25" hidden="1">{"via1",#N/A,TRUE,"general";"via2",#N/A,TRUE,"general";"via3",#N/A,TRUE,"general"}</definedName>
    <definedName name="erware" localSheetId="49" hidden="1">{"via1",#N/A,TRUE,"general";"via2",#N/A,TRUE,"general";"via3",#N/A,TRUE,"general"}</definedName>
    <definedName name="erware" localSheetId="34"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1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31" hidden="1">{"via1",#N/A,TRUE,"general";"via2",#N/A,TRUE,"general";"via3",#N/A,TRUE,"general"}</definedName>
    <definedName name="erware" localSheetId="30" hidden="1">{"via1",#N/A,TRUE,"general";"via2",#N/A,TRUE,"general";"via3",#N/A,TRUE,"general"}</definedName>
    <definedName name="erware" localSheetId="15" hidden="1">{"via1",#N/A,TRUE,"general";"via2",#N/A,TRUE,"general";"via3",#N/A,TRUE,"general"}</definedName>
    <definedName name="erware" hidden="1">{"via1",#N/A,TRUE,"general";"via2",#N/A,TRUE,"general";"via3",#N/A,TRUE,"general"}</definedName>
    <definedName name="ERWER" localSheetId="32" hidden="1">{"via1",#N/A,TRUE,"general";"via2",#N/A,TRUE,"general";"via3",#N/A,TRUE,"general"}</definedName>
    <definedName name="ERWER" localSheetId="3" hidden="1">{"via1",#N/A,TRUE,"general";"via2",#N/A,TRUE,"general";"via3",#N/A,TRUE,"general"}</definedName>
    <definedName name="ERWER" localSheetId="26" hidden="1">{"via1",#N/A,TRUE,"general";"via2",#N/A,TRUE,"general";"via3",#N/A,TRUE,"general"}</definedName>
    <definedName name="ERWER" localSheetId="24" hidden="1">{"via1",#N/A,TRUE,"general";"via2",#N/A,TRUE,"general";"via3",#N/A,TRUE,"general"}</definedName>
    <definedName name="ERWER" localSheetId="10" hidden="1">{"via1",#N/A,TRUE,"general";"via2",#N/A,TRUE,"general";"via3",#N/A,TRUE,"general"}</definedName>
    <definedName name="ERWER" localSheetId="4" hidden="1">{"via1",#N/A,TRUE,"general";"via2",#N/A,TRUE,"general";"via3",#N/A,TRUE,"general"}</definedName>
    <definedName name="ERWER" localSheetId="38" hidden="1">{"via1",#N/A,TRUE,"general";"via2",#N/A,TRUE,"general";"via3",#N/A,TRUE,"general"}</definedName>
    <definedName name="ERWER" localSheetId="37" hidden="1">{"via1",#N/A,TRUE,"general";"via2",#N/A,TRUE,"general";"via3",#N/A,TRUE,"general"}</definedName>
    <definedName name="ERWER" localSheetId="23" hidden="1">{"via1",#N/A,TRUE,"general";"via2",#N/A,TRUE,"general";"via3",#N/A,TRUE,"general"}</definedName>
    <definedName name="ERWER" localSheetId="16" hidden="1">{"via1",#N/A,TRUE,"general";"via2",#N/A,TRUE,"general";"via3",#N/A,TRUE,"general"}</definedName>
    <definedName name="ERWER" localSheetId="27" hidden="1">{"via1",#N/A,TRUE,"general";"via2",#N/A,TRUE,"general";"via3",#N/A,TRUE,"general"}</definedName>
    <definedName name="ERWER" localSheetId="18" hidden="1">{"via1",#N/A,TRUE,"general";"via2",#N/A,TRUE,"general";"via3",#N/A,TRUE,"general"}</definedName>
    <definedName name="ERWER" localSheetId="17" hidden="1">{"via1",#N/A,TRUE,"general";"via2",#N/A,TRUE,"general";"via3",#N/A,TRUE,"general"}</definedName>
    <definedName name="ERWER" localSheetId="25" hidden="1">{"via1",#N/A,TRUE,"general";"via2",#N/A,TRUE,"general";"via3",#N/A,TRUE,"general"}</definedName>
    <definedName name="ERWER" localSheetId="49" hidden="1">{"via1",#N/A,TRUE,"general";"via2",#N/A,TRUE,"general";"via3",#N/A,TRUE,"general"}</definedName>
    <definedName name="ERWER" localSheetId="34"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1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31" hidden="1">{"via1",#N/A,TRUE,"general";"via2",#N/A,TRUE,"general";"via3",#N/A,TRUE,"general"}</definedName>
    <definedName name="ERWER" localSheetId="30" hidden="1">{"via1",#N/A,TRUE,"general";"via2",#N/A,TRUE,"general";"via3",#N/A,TRUE,"general"}</definedName>
    <definedName name="ERWER" localSheetId="15" hidden="1">{"via1",#N/A,TRUE,"general";"via2",#N/A,TRUE,"general";"via3",#N/A,TRUE,"general"}</definedName>
    <definedName name="ERWER" hidden="1">{"via1",#N/A,TRUE,"general";"via2",#N/A,TRUE,"general";"via3",#N/A,TRUE,"general"}</definedName>
    <definedName name="erwertd" localSheetId="3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26" hidden="1">{"TAB1",#N/A,TRUE,"GENERAL";"TAB2",#N/A,TRUE,"GENERAL";"TAB3",#N/A,TRUE,"GENERAL";"TAB4",#N/A,TRUE,"GENERAL";"TAB5",#N/A,TRUE,"GENERAL"}</definedName>
    <definedName name="erwertd" localSheetId="24"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38" hidden="1">{"TAB1",#N/A,TRUE,"GENERAL";"TAB2",#N/A,TRUE,"GENERAL";"TAB3",#N/A,TRUE,"GENERAL";"TAB4",#N/A,TRUE,"GENERAL";"TAB5",#N/A,TRUE,"GENERAL"}</definedName>
    <definedName name="erwertd" localSheetId="37" hidden="1">{"TAB1",#N/A,TRUE,"GENERAL";"TAB2",#N/A,TRUE,"GENERAL";"TAB3",#N/A,TRUE,"GENERAL";"TAB4",#N/A,TRUE,"GENERAL";"TAB5",#N/A,TRUE,"GENERAL"}</definedName>
    <definedName name="erwertd" localSheetId="23"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27" hidden="1">{"TAB1",#N/A,TRUE,"GENERAL";"TAB2",#N/A,TRUE,"GENERAL";"TAB3",#N/A,TRUE,"GENERAL";"TAB4",#N/A,TRUE,"GENERAL";"TAB5",#N/A,TRUE,"GENERAL"}</definedName>
    <definedName name="erwertd" localSheetId="18"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25" hidden="1">{"TAB1",#N/A,TRUE,"GENERAL";"TAB2",#N/A,TRUE,"GENERAL";"TAB3",#N/A,TRUE,"GENERAL";"TAB4",#N/A,TRUE,"GENERAL";"TAB5",#N/A,TRUE,"GENERAL"}</definedName>
    <definedName name="erwertd" localSheetId="49" hidden="1">{"TAB1",#N/A,TRUE,"GENERAL";"TAB2",#N/A,TRUE,"GENERAL";"TAB3",#N/A,TRUE,"GENERAL";"TAB4",#N/A,TRUE,"GENERAL";"TAB5",#N/A,TRUE,"GENERAL"}</definedName>
    <definedName name="erwertd" localSheetId="34"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31" hidden="1">{"TAB1",#N/A,TRUE,"GENERAL";"TAB2",#N/A,TRUE,"GENERAL";"TAB3",#N/A,TRUE,"GENERAL";"TAB4",#N/A,TRUE,"GENERAL";"TAB5",#N/A,TRUE,"GENERAL"}</definedName>
    <definedName name="erwertd" localSheetId="30" hidden="1">{"TAB1",#N/A,TRUE,"GENERAL";"TAB2",#N/A,TRUE,"GENERAL";"TAB3",#N/A,TRUE,"GENERAL";"TAB4",#N/A,TRUE,"GENERAL";"TAB5",#N/A,TRUE,"GENERAL"}</definedName>
    <definedName name="erwertd" localSheetId="15" hidden="1">{"TAB1",#N/A,TRUE,"GENERAL";"TAB2",#N/A,TRUE,"GENERAL";"TAB3",#N/A,TRUE,"GENERAL";"TAB4",#N/A,TRUE,"GENERAL";"TAB5",#N/A,TRUE,"GENERAL"}</definedName>
    <definedName name="erwertd" hidden="1">{"TAB1",#N/A,TRUE,"GENERAL";"TAB2",#N/A,TRUE,"GENERAL";"TAB3",#N/A,TRUE,"GENERAL";"TAB4",#N/A,TRUE,"GENERAL";"TAB5",#N/A,TRUE,"GENERAL"}</definedName>
    <definedName name="erwr" localSheetId="32" hidden="1">{"TAB1",#N/A,TRUE,"GENERAL";"TAB2",#N/A,TRUE,"GENERAL";"TAB3",#N/A,TRUE,"GENERAL";"TAB4",#N/A,TRUE,"GENERAL";"TAB5",#N/A,TRUE,"GENERAL"}</definedName>
    <definedName name="erwr" localSheetId="3" hidden="1">{"TAB1",#N/A,TRUE,"GENERAL";"TAB2",#N/A,TRUE,"GENERAL";"TAB3",#N/A,TRUE,"GENERAL";"TAB4",#N/A,TRUE,"GENERAL";"TAB5",#N/A,TRUE,"GENERAL"}</definedName>
    <definedName name="erwr" localSheetId="26" hidden="1">{"TAB1",#N/A,TRUE,"GENERAL";"TAB2",#N/A,TRUE,"GENERAL";"TAB3",#N/A,TRUE,"GENERAL";"TAB4",#N/A,TRUE,"GENERAL";"TAB5",#N/A,TRUE,"GENERAL"}</definedName>
    <definedName name="erwr" localSheetId="24" hidden="1">{"TAB1",#N/A,TRUE,"GENERAL";"TAB2",#N/A,TRUE,"GENERAL";"TAB3",#N/A,TRUE,"GENERAL";"TAB4",#N/A,TRUE,"GENERAL";"TAB5",#N/A,TRUE,"GENERAL"}</definedName>
    <definedName name="erwr" localSheetId="10" hidden="1">{"TAB1",#N/A,TRUE,"GENERAL";"TAB2",#N/A,TRUE,"GENERAL";"TAB3",#N/A,TRUE,"GENERAL";"TAB4",#N/A,TRUE,"GENERAL";"TAB5",#N/A,TRUE,"GENERAL"}</definedName>
    <definedName name="erwr" localSheetId="4" hidden="1">{"TAB1",#N/A,TRUE,"GENERAL";"TAB2",#N/A,TRUE,"GENERAL";"TAB3",#N/A,TRUE,"GENERAL";"TAB4",#N/A,TRUE,"GENERAL";"TAB5",#N/A,TRUE,"GENERAL"}</definedName>
    <definedName name="erwr" localSheetId="38" hidden="1">{"TAB1",#N/A,TRUE,"GENERAL";"TAB2",#N/A,TRUE,"GENERAL";"TAB3",#N/A,TRUE,"GENERAL";"TAB4",#N/A,TRUE,"GENERAL";"TAB5",#N/A,TRUE,"GENERAL"}</definedName>
    <definedName name="erwr" localSheetId="37" hidden="1">{"TAB1",#N/A,TRUE,"GENERAL";"TAB2",#N/A,TRUE,"GENERAL";"TAB3",#N/A,TRUE,"GENERAL";"TAB4",#N/A,TRUE,"GENERAL";"TAB5",#N/A,TRUE,"GENERAL"}</definedName>
    <definedName name="erwr" localSheetId="23" hidden="1">{"TAB1",#N/A,TRUE,"GENERAL";"TAB2",#N/A,TRUE,"GENERAL";"TAB3",#N/A,TRUE,"GENERAL";"TAB4",#N/A,TRUE,"GENERAL";"TAB5",#N/A,TRUE,"GENERAL"}</definedName>
    <definedName name="erwr" localSheetId="16" hidden="1">{"TAB1",#N/A,TRUE,"GENERAL";"TAB2",#N/A,TRUE,"GENERAL";"TAB3",#N/A,TRUE,"GENERAL";"TAB4",#N/A,TRUE,"GENERAL";"TAB5",#N/A,TRUE,"GENERAL"}</definedName>
    <definedName name="erwr" localSheetId="27" hidden="1">{"TAB1",#N/A,TRUE,"GENERAL";"TAB2",#N/A,TRUE,"GENERAL";"TAB3",#N/A,TRUE,"GENERAL";"TAB4",#N/A,TRUE,"GENERAL";"TAB5",#N/A,TRUE,"GENERAL"}</definedName>
    <definedName name="erwr" localSheetId="18" hidden="1">{"TAB1",#N/A,TRUE,"GENERAL";"TAB2",#N/A,TRUE,"GENERAL";"TAB3",#N/A,TRUE,"GENERAL";"TAB4",#N/A,TRUE,"GENERAL";"TAB5",#N/A,TRUE,"GENERAL"}</definedName>
    <definedName name="erwr" localSheetId="17" hidden="1">{"TAB1",#N/A,TRUE,"GENERAL";"TAB2",#N/A,TRUE,"GENERAL";"TAB3",#N/A,TRUE,"GENERAL";"TAB4",#N/A,TRUE,"GENERAL";"TAB5",#N/A,TRUE,"GENERAL"}</definedName>
    <definedName name="erwr" localSheetId="25" hidden="1">{"TAB1",#N/A,TRUE,"GENERAL";"TAB2",#N/A,TRUE,"GENERAL";"TAB3",#N/A,TRUE,"GENERAL";"TAB4",#N/A,TRUE,"GENERAL";"TAB5",#N/A,TRUE,"GENERAL"}</definedName>
    <definedName name="erwr" localSheetId="49" hidden="1">{"TAB1",#N/A,TRUE,"GENERAL";"TAB2",#N/A,TRUE,"GENERAL";"TAB3",#N/A,TRUE,"GENERAL";"TAB4",#N/A,TRUE,"GENERAL";"TAB5",#N/A,TRUE,"GENERAL"}</definedName>
    <definedName name="erwr" localSheetId="34"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1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31" hidden="1">{"TAB1",#N/A,TRUE,"GENERAL";"TAB2",#N/A,TRUE,"GENERAL";"TAB3",#N/A,TRUE,"GENERAL";"TAB4",#N/A,TRUE,"GENERAL";"TAB5",#N/A,TRUE,"GENERAL"}</definedName>
    <definedName name="erwr" localSheetId="30" hidden="1">{"TAB1",#N/A,TRUE,"GENERAL";"TAB2",#N/A,TRUE,"GENERAL";"TAB3",#N/A,TRUE,"GENERAL";"TAB4",#N/A,TRUE,"GENERAL";"TAB5",#N/A,TRUE,"GENERAL"}</definedName>
    <definedName name="erwr" localSheetId="15" hidden="1">{"TAB1",#N/A,TRUE,"GENERAL";"TAB2",#N/A,TRUE,"GENERAL";"TAB3",#N/A,TRUE,"GENERAL";"TAB4",#N/A,TRUE,"GENERAL";"TAB5",#N/A,TRUE,"GENERAL"}</definedName>
    <definedName name="erwr" hidden="1">{"TAB1",#N/A,TRUE,"GENERAL";"TAB2",#N/A,TRUE,"GENERAL";"TAB3",#N/A,TRUE,"GENERAL";"TAB4",#N/A,TRUE,"GENERAL";"TAB5",#N/A,TRUE,"GENERAL"}</definedName>
    <definedName name="ERWRL" localSheetId="32" hidden="1">{"via1",#N/A,TRUE,"general";"via2",#N/A,TRUE,"general";"via3",#N/A,TRUE,"general"}</definedName>
    <definedName name="ERWRL" localSheetId="3" hidden="1">{"via1",#N/A,TRUE,"general";"via2",#N/A,TRUE,"general";"via3",#N/A,TRUE,"general"}</definedName>
    <definedName name="ERWRL" localSheetId="26" hidden="1">{"via1",#N/A,TRUE,"general";"via2",#N/A,TRUE,"general";"via3",#N/A,TRUE,"general"}</definedName>
    <definedName name="ERWRL" localSheetId="24" hidden="1">{"via1",#N/A,TRUE,"general";"via2",#N/A,TRUE,"general";"via3",#N/A,TRUE,"general"}</definedName>
    <definedName name="ERWRL" localSheetId="10" hidden="1">{"via1",#N/A,TRUE,"general";"via2",#N/A,TRUE,"general";"via3",#N/A,TRUE,"general"}</definedName>
    <definedName name="ERWRL" localSheetId="4" hidden="1">{"via1",#N/A,TRUE,"general";"via2",#N/A,TRUE,"general";"via3",#N/A,TRUE,"general"}</definedName>
    <definedName name="ERWRL" localSheetId="38" hidden="1">{"via1",#N/A,TRUE,"general";"via2",#N/A,TRUE,"general";"via3",#N/A,TRUE,"general"}</definedName>
    <definedName name="ERWRL" localSheetId="37" hidden="1">{"via1",#N/A,TRUE,"general";"via2",#N/A,TRUE,"general";"via3",#N/A,TRUE,"general"}</definedName>
    <definedName name="ERWRL" localSheetId="23" hidden="1">{"via1",#N/A,TRUE,"general";"via2",#N/A,TRUE,"general";"via3",#N/A,TRUE,"general"}</definedName>
    <definedName name="ERWRL" localSheetId="16" hidden="1">{"via1",#N/A,TRUE,"general";"via2",#N/A,TRUE,"general";"via3",#N/A,TRUE,"general"}</definedName>
    <definedName name="ERWRL" localSheetId="27" hidden="1">{"via1",#N/A,TRUE,"general";"via2",#N/A,TRUE,"general";"via3",#N/A,TRUE,"general"}</definedName>
    <definedName name="ERWRL" localSheetId="18" hidden="1">{"via1",#N/A,TRUE,"general";"via2",#N/A,TRUE,"general";"via3",#N/A,TRUE,"general"}</definedName>
    <definedName name="ERWRL" localSheetId="17" hidden="1">{"via1",#N/A,TRUE,"general";"via2",#N/A,TRUE,"general";"via3",#N/A,TRUE,"general"}</definedName>
    <definedName name="ERWRL" localSheetId="25" hidden="1">{"via1",#N/A,TRUE,"general";"via2",#N/A,TRUE,"general";"via3",#N/A,TRUE,"general"}</definedName>
    <definedName name="ERWRL" localSheetId="49" hidden="1">{"via1",#N/A,TRUE,"general";"via2",#N/A,TRUE,"general";"via3",#N/A,TRUE,"general"}</definedName>
    <definedName name="ERWRL" localSheetId="34"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1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31" hidden="1">{"via1",#N/A,TRUE,"general";"via2",#N/A,TRUE,"general";"via3",#N/A,TRUE,"general"}</definedName>
    <definedName name="ERWRL" localSheetId="30" hidden="1">{"via1",#N/A,TRUE,"general";"via2",#N/A,TRUE,"general";"via3",#N/A,TRUE,"general"}</definedName>
    <definedName name="ERWRL" localSheetId="15" hidden="1">{"via1",#N/A,TRUE,"general";"via2",#N/A,TRUE,"general";"via3",#N/A,TRUE,"general"}</definedName>
    <definedName name="ERWRL" hidden="1">{"via1",#N/A,TRUE,"general";"via2",#N/A,TRUE,"general";"via3",#N/A,TRUE,"general"}</definedName>
    <definedName name="ery" localSheetId="32" hidden="1">{"via1",#N/A,TRUE,"general";"via2",#N/A,TRUE,"general";"via3",#N/A,TRUE,"general"}</definedName>
    <definedName name="ery" localSheetId="3" hidden="1">{"via1",#N/A,TRUE,"general";"via2",#N/A,TRUE,"general";"via3",#N/A,TRUE,"general"}</definedName>
    <definedName name="ery" localSheetId="26" hidden="1">{"via1",#N/A,TRUE,"general";"via2",#N/A,TRUE,"general";"via3",#N/A,TRUE,"general"}</definedName>
    <definedName name="ery" localSheetId="24" hidden="1">{"via1",#N/A,TRUE,"general";"via2",#N/A,TRUE,"general";"via3",#N/A,TRUE,"general"}</definedName>
    <definedName name="ery" localSheetId="10" hidden="1">{"via1",#N/A,TRUE,"general";"via2",#N/A,TRUE,"general";"via3",#N/A,TRUE,"general"}</definedName>
    <definedName name="ery" localSheetId="4" hidden="1">{"via1",#N/A,TRUE,"general";"via2",#N/A,TRUE,"general";"via3",#N/A,TRUE,"general"}</definedName>
    <definedName name="ery" localSheetId="38" hidden="1">{"via1",#N/A,TRUE,"general";"via2",#N/A,TRUE,"general";"via3",#N/A,TRUE,"general"}</definedName>
    <definedName name="ery" localSheetId="37" hidden="1">{"via1",#N/A,TRUE,"general";"via2",#N/A,TRUE,"general";"via3",#N/A,TRUE,"general"}</definedName>
    <definedName name="ery" localSheetId="23" hidden="1">{"via1",#N/A,TRUE,"general";"via2",#N/A,TRUE,"general";"via3",#N/A,TRUE,"general"}</definedName>
    <definedName name="ery" localSheetId="16" hidden="1">{"via1",#N/A,TRUE,"general";"via2",#N/A,TRUE,"general";"via3",#N/A,TRUE,"general"}</definedName>
    <definedName name="ery" localSheetId="27" hidden="1">{"via1",#N/A,TRUE,"general";"via2",#N/A,TRUE,"general";"via3",#N/A,TRUE,"general"}</definedName>
    <definedName name="ery" localSheetId="18" hidden="1">{"via1",#N/A,TRUE,"general";"via2",#N/A,TRUE,"general";"via3",#N/A,TRUE,"general"}</definedName>
    <definedName name="ery" localSheetId="17" hidden="1">{"via1",#N/A,TRUE,"general";"via2",#N/A,TRUE,"general";"via3",#N/A,TRUE,"general"}</definedName>
    <definedName name="ery" localSheetId="25" hidden="1">{"via1",#N/A,TRUE,"general";"via2",#N/A,TRUE,"general";"via3",#N/A,TRUE,"general"}</definedName>
    <definedName name="ery" localSheetId="49" hidden="1">{"via1",#N/A,TRUE,"general";"via2",#N/A,TRUE,"general";"via3",#N/A,TRUE,"general"}</definedName>
    <definedName name="ery" localSheetId="34"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1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31" hidden="1">{"via1",#N/A,TRUE,"general";"via2",#N/A,TRUE,"general";"via3",#N/A,TRUE,"general"}</definedName>
    <definedName name="ery" localSheetId="30" hidden="1">{"via1",#N/A,TRUE,"general";"via2",#N/A,TRUE,"general";"via3",#N/A,TRUE,"general"}</definedName>
    <definedName name="ery" localSheetId="15" hidden="1">{"via1",#N/A,TRUE,"general";"via2",#N/A,TRUE,"general";"via3",#N/A,TRUE,"general"}</definedName>
    <definedName name="ery" hidden="1">{"via1",#N/A,TRUE,"general";"via2",#N/A,TRUE,"general";"via3",#N/A,TRUE,"general"}</definedName>
    <definedName name="eryhd" localSheetId="32" hidden="1">{"via1",#N/A,TRUE,"general";"via2",#N/A,TRUE,"general";"via3",#N/A,TRUE,"general"}</definedName>
    <definedName name="eryhd" localSheetId="3" hidden="1">{"via1",#N/A,TRUE,"general";"via2",#N/A,TRUE,"general";"via3",#N/A,TRUE,"general"}</definedName>
    <definedName name="eryhd" localSheetId="26" hidden="1">{"via1",#N/A,TRUE,"general";"via2",#N/A,TRUE,"general";"via3",#N/A,TRUE,"general"}</definedName>
    <definedName name="eryhd" localSheetId="24" hidden="1">{"via1",#N/A,TRUE,"general";"via2",#N/A,TRUE,"general";"via3",#N/A,TRUE,"general"}</definedName>
    <definedName name="eryhd" localSheetId="10" hidden="1">{"via1",#N/A,TRUE,"general";"via2",#N/A,TRUE,"general";"via3",#N/A,TRUE,"general"}</definedName>
    <definedName name="eryhd" localSheetId="4" hidden="1">{"via1",#N/A,TRUE,"general";"via2",#N/A,TRUE,"general";"via3",#N/A,TRUE,"general"}</definedName>
    <definedName name="eryhd" localSheetId="38" hidden="1">{"via1",#N/A,TRUE,"general";"via2",#N/A,TRUE,"general";"via3",#N/A,TRUE,"general"}</definedName>
    <definedName name="eryhd" localSheetId="37" hidden="1">{"via1",#N/A,TRUE,"general";"via2",#N/A,TRUE,"general";"via3",#N/A,TRUE,"general"}</definedName>
    <definedName name="eryhd" localSheetId="23" hidden="1">{"via1",#N/A,TRUE,"general";"via2",#N/A,TRUE,"general";"via3",#N/A,TRUE,"general"}</definedName>
    <definedName name="eryhd" localSheetId="16" hidden="1">{"via1",#N/A,TRUE,"general";"via2",#N/A,TRUE,"general";"via3",#N/A,TRUE,"general"}</definedName>
    <definedName name="eryhd" localSheetId="27" hidden="1">{"via1",#N/A,TRUE,"general";"via2",#N/A,TRUE,"general";"via3",#N/A,TRUE,"general"}</definedName>
    <definedName name="eryhd" localSheetId="18" hidden="1">{"via1",#N/A,TRUE,"general";"via2",#N/A,TRUE,"general";"via3",#N/A,TRUE,"general"}</definedName>
    <definedName name="eryhd" localSheetId="17" hidden="1">{"via1",#N/A,TRUE,"general";"via2",#N/A,TRUE,"general";"via3",#N/A,TRUE,"general"}</definedName>
    <definedName name="eryhd" localSheetId="25" hidden="1">{"via1",#N/A,TRUE,"general";"via2",#N/A,TRUE,"general";"via3",#N/A,TRUE,"general"}</definedName>
    <definedName name="eryhd" localSheetId="49" hidden="1">{"via1",#N/A,TRUE,"general";"via2",#N/A,TRUE,"general";"via3",#N/A,TRUE,"general"}</definedName>
    <definedName name="eryhd" localSheetId="34"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1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31" hidden="1">{"via1",#N/A,TRUE,"general";"via2",#N/A,TRUE,"general";"via3",#N/A,TRUE,"general"}</definedName>
    <definedName name="eryhd" localSheetId="30" hidden="1">{"via1",#N/A,TRUE,"general";"via2",#N/A,TRUE,"general";"via3",#N/A,TRUE,"general"}</definedName>
    <definedName name="eryhd" localSheetId="15" hidden="1">{"via1",#N/A,TRUE,"general";"via2",#N/A,TRUE,"general";"via3",#N/A,TRUE,"general"}</definedName>
    <definedName name="eryhd" hidden="1">{"via1",#N/A,TRUE,"general";"via2",#N/A,TRUE,"general";"via3",#N/A,TRUE,"general"}</definedName>
    <definedName name="eryhdf" localSheetId="3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26" hidden="1">{"TAB1",#N/A,TRUE,"GENERAL";"TAB2",#N/A,TRUE,"GENERAL";"TAB3",#N/A,TRUE,"GENERAL";"TAB4",#N/A,TRUE,"GENERAL";"TAB5",#N/A,TRUE,"GENERAL"}</definedName>
    <definedName name="eryhdf" localSheetId="24"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38" hidden="1">{"TAB1",#N/A,TRUE,"GENERAL";"TAB2",#N/A,TRUE,"GENERAL";"TAB3",#N/A,TRUE,"GENERAL";"TAB4",#N/A,TRUE,"GENERAL";"TAB5",#N/A,TRUE,"GENERAL"}</definedName>
    <definedName name="eryhdf" localSheetId="37" hidden="1">{"TAB1",#N/A,TRUE,"GENERAL";"TAB2",#N/A,TRUE,"GENERAL";"TAB3",#N/A,TRUE,"GENERAL";"TAB4",#N/A,TRUE,"GENERAL";"TAB5",#N/A,TRUE,"GENERAL"}</definedName>
    <definedName name="eryhdf" localSheetId="23"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27" hidden="1">{"TAB1",#N/A,TRUE,"GENERAL";"TAB2",#N/A,TRUE,"GENERAL";"TAB3",#N/A,TRUE,"GENERAL";"TAB4",#N/A,TRUE,"GENERAL";"TAB5",#N/A,TRUE,"GENERAL"}</definedName>
    <definedName name="eryhdf" localSheetId="18"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25" hidden="1">{"TAB1",#N/A,TRUE,"GENERAL";"TAB2",#N/A,TRUE,"GENERAL";"TAB3",#N/A,TRUE,"GENERAL";"TAB4",#N/A,TRUE,"GENERAL";"TAB5",#N/A,TRUE,"GENERAL"}</definedName>
    <definedName name="eryhdf" localSheetId="49" hidden="1">{"TAB1",#N/A,TRUE,"GENERAL";"TAB2",#N/A,TRUE,"GENERAL";"TAB3",#N/A,TRUE,"GENERAL";"TAB4",#N/A,TRUE,"GENERAL";"TAB5",#N/A,TRUE,"GENERAL"}</definedName>
    <definedName name="eryhdf" localSheetId="34"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31" hidden="1">{"TAB1",#N/A,TRUE,"GENERAL";"TAB2",#N/A,TRUE,"GENERAL";"TAB3",#N/A,TRUE,"GENERAL";"TAB4",#N/A,TRUE,"GENERAL";"TAB5",#N/A,TRUE,"GENERAL"}</definedName>
    <definedName name="eryhdf" localSheetId="30" hidden="1">{"TAB1",#N/A,TRUE,"GENERAL";"TAB2",#N/A,TRUE,"GENERAL";"TAB3",#N/A,TRUE,"GENERAL";"TAB4",#N/A,TRUE,"GENERAL";"TAB5",#N/A,TRUE,"GENERAL"}</definedName>
    <definedName name="eryhdf" localSheetId="15" hidden="1">{"TAB1",#N/A,TRUE,"GENERAL";"TAB2",#N/A,TRUE,"GENERAL";"TAB3",#N/A,TRUE,"GENERAL";"TAB4",#N/A,TRUE,"GENERAL";"TAB5",#N/A,TRUE,"GENERAL"}</definedName>
    <definedName name="eryhdf" hidden="1">{"TAB1",#N/A,TRUE,"GENERAL";"TAB2",#N/A,TRUE,"GENERAL";"TAB3",#N/A,TRUE,"GENERAL";"TAB4",#N/A,TRUE,"GENERAL";"TAB5",#N/A,TRUE,"GENERAL"}</definedName>
    <definedName name="eryhk" localSheetId="3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26" hidden="1">{"TAB1",#N/A,TRUE,"GENERAL";"TAB2",#N/A,TRUE,"GENERAL";"TAB3",#N/A,TRUE,"GENERAL";"TAB4",#N/A,TRUE,"GENERAL";"TAB5",#N/A,TRUE,"GENERAL"}</definedName>
    <definedName name="eryhk" localSheetId="24"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4" hidden="1">{"TAB1",#N/A,TRUE,"GENERAL";"TAB2",#N/A,TRUE,"GENERAL";"TAB3",#N/A,TRUE,"GENERAL";"TAB4",#N/A,TRUE,"GENERAL";"TAB5",#N/A,TRUE,"GENERAL"}</definedName>
    <definedName name="eryhk" localSheetId="38" hidden="1">{"TAB1",#N/A,TRUE,"GENERAL";"TAB2",#N/A,TRUE,"GENERAL";"TAB3",#N/A,TRUE,"GENERAL";"TAB4",#N/A,TRUE,"GENERAL";"TAB5",#N/A,TRUE,"GENERAL"}</definedName>
    <definedName name="eryhk" localSheetId="37" hidden="1">{"TAB1",#N/A,TRUE,"GENERAL";"TAB2",#N/A,TRUE,"GENERAL";"TAB3",#N/A,TRUE,"GENERAL";"TAB4",#N/A,TRUE,"GENERAL";"TAB5",#N/A,TRUE,"GENERAL"}</definedName>
    <definedName name="eryhk" localSheetId="23"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27" hidden="1">{"TAB1",#N/A,TRUE,"GENERAL";"TAB2",#N/A,TRUE,"GENERAL";"TAB3",#N/A,TRUE,"GENERAL";"TAB4",#N/A,TRUE,"GENERAL";"TAB5",#N/A,TRUE,"GENERAL"}</definedName>
    <definedName name="eryhk" localSheetId="18"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25" hidden="1">{"TAB1",#N/A,TRUE,"GENERAL";"TAB2",#N/A,TRUE,"GENERAL";"TAB3",#N/A,TRUE,"GENERAL";"TAB4",#N/A,TRUE,"GENERAL";"TAB5",#N/A,TRUE,"GENERAL"}</definedName>
    <definedName name="eryhk" localSheetId="49" hidden="1">{"TAB1",#N/A,TRUE,"GENERAL";"TAB2",#N/A,TRUE,"GENERAL";"TAB3",#N/A,TRUE,"GENERAL";"TAB4",#N/A,TRUE,"GENERAL";"TAB5",#N/A,TRUE,"GENERAL"}</definedName>
    <definedName name="eryhk" localSheetId="34"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31" hidden="1">{"TAB1",#N/A,TRUE,"GENERAL";"TAB2",#N/A,TRUE,"GENERAL";"TAB3",#N/A,TRUE,"GENERAL";"TAB4",#N/A,TRUE,"GENERAL";"TAB5",#N/A,TRUE,"GENERAL"}</definedName>
    <definedName name="eryhk" localSheetId="30" hidden="1">{"TAB1",#N/A,TRUE,"GENERAL";"TAB2",#N/A,TRUE,"GENERAL";"TAB3",#N/A,TRUE,"GENERAL";"TAB4",#N/A,TRUE,"GENERAL";"TAB5",#N/A,TRUE,"GENERAL"}</definedName>
    <definedName name="eryhk" localSheetId="15" hidden="1">{"TAB1",#N/A,TRUE,"GENERAL";"TAB2",#N/A,TRUE,"GENERAL";"TAB3",#N/A,TRUE,"GENERAL";"TAB4",#N/A,TRUE,"GENERAL";"TAB5",#N/A,TRUE,"GENERAL"}</definedName>
    <definedName name="eryhk" hidden="1">{"TAB1",#N/A,TRUE,"GENERAL";"TAB2",#N/A,TRUE,"GENERAL";"TAB3",#N/A,TRUE,"GENERAL";"TAB4",#N/A,TRUE,"GENERAL";"TAB5",#N/A,TRUE,"GENERAL"}</definedName>
    <definedName name="eryhrf" localSheetId="3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26" hidden="1">{"TAB1",#N/A,TRUE,"GENERAL";"TAB2",#N/A,TRUE,"GENERAL";"TAB3",#N/A,TRUE,"GENERAL";"TAB4",#N/A,TRUE,"GENERAL";"TAB5",#N/A,TRUE,"GENERAL"}</definedName>
    <definedName name="eryhrf" localSheetId="24"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38" hidden="1">{"TAB1",#N/A,TRUE,"GENERAL";"TAB2",#N/A,TRUE,"GENERAL";"TAB3",#N/A,TRUE,"GENERAL";"TAB4",#N/A,TRUE,"GENERAL";"TAB5",#N/A,TRUE,"GENERAL"}</definedName>
    <definedName name="eryhrf" localSheetId="37" hidden="1">{"TAB1",#N/A,TRUE,"GENERAL";"TAB2",#N/A,TRUE,"GENERAL";"TAB3",#N/A,TRUE,"GENERAL";"TAB4",#N/A,TRUE,"GENERAL";"TAB5",#N/A,TRUE,"GENERAL"}</definedName>
    <definedName name="eryhrf" localSheetId="23"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27" hidden="1">{"TAB1",#N/A,TRUE,"GENERAL";"TAB2",#N/A,TRUE,"GENERAL";"TAB3",#N/A,TRUE,"GENERAL";"TAB4",#N/A,TRUE,"GENERAL";"TAB5",#N/A,TRUE,"GENERAL"}</definedName>
    <definedName name="eryhrf" localSheetId="18"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25" hidden="1">{"TAB1",#N/A,TRUE,"GENERAL";"TAB2",#N/A,TRUE,"GENERAL";"TAB3",#N/A,TRUE,"GENERAL";"TAB4",#N/A,TRUE,"GENERAL";"TAB5",#N/A,TRUE,"GENERAL"}</definedName>
    <definedName name="eryhrf" localSheetId="49" hidden="1">{"TAB1",#N/A,TRUE,"GENERAL";"TAB2",#N/A,TRUE,"GENERAL";"TAB3",#N/A,TRUE,"GENERAL";"TAB4",#N/A,TRUE,"GENERAL";"TAB5",#N/A,TRUE,"GENERAL"}</definedName>
    <definedName name="eryhrf" localSheetId="34"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31" hidden="1">{"TAB1",#N/A,TRUE,"GENERAL";"TAB2",#N/A,TRUE,"GENERAL";"TAB3",#N/A,TRUE,"GENERAL";"TAB4",#N/A,TRUE,"GENERAL";"TAB5",#N/A,TRUE,"GENERAL"}</definedName>
    <definedName name="eryhrf" localSheetId="30" hidden="1">{"TAB1",#N/A,TRUE,"GENERAL";"TAB2",#N/A,TRUE,"GENERAL";"TAB3",#N/A,TRUE,"GENERAL";"TAB4",#N/A,TRUE,"GENERAL";"TAB5",#N/A,TRUE,"GENERAL"}</definedName>
    <definedName name="eryhrf" localSheetId="15" hidden="1">{"TAB1",#N/A,TRUE,"GENERAL";"TAB2",#N/A,TRUE,"GENERAL";"TAB3",#N/A,TRUE,"GENERAL";"TAB4",#N/A,TRUE,"GENERAL";"TAB5",#N/A,TRUE,"GENERAL"}</definedName>
    <definedName name="eryhrf" hidden="1">{"TAB1",#N/A,TRUE,"GENERAL";"TAB2",#N/A,TRUE,"GENERAL";"TAB3",#N/A,TRUE,"GENERAL";"TAB4",#N/A,TRUE,"GENERAL";"TAB5",#N/A,TRUE,"GENERAL"}</definedName>
    <definedName name="eryre" localSheetId="3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26" hidden="1">{"TAB1",#N/A,TRUE,"GENERAL";"TAB2",#N/A,TRUE,"GENERAL";"TAB3",#N/A,TRUE,"GENERAL";"TAB4",#N/A,TRUE,"GENERAL";"TAB5",#N/A,TRUE,"GENERAL"}</definedName>
    <definedName name="eryre" localSheetId="24"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4" hidden="1">{"TAB1",#N/A,TRUE,"GENERAL";"TAB2",#N/A,TRUE,"GENERAL";"TAB3",#N/A,TRUE,"GENERAL";"TAB4",#N/A,TRUE,"GENERAL";"TAB5",#N/A,TRUE,"GENERAL"}</definedName>
    <definedName name="eryre" localSheetId="38" hidden="1">{"TAB1",#N/A,TRUE,"GENERAL";"TAB2",#N/A,TRUE,"GENERAL";"TAB3",#N/A,TRUE,"GENERAL";"TAB4",#N/A,TRUE,"GENERAL";"TAB5",#N/A,TRUE,"GENERAL"}</definedName>
    <definedName name="eryre" localSheetId="37" hidden="1">{"TAB1",#N/A,TRUE,"GENERAL";"TAB2",#N/A,TRUE,"GENERAL";"TAB3",#N/A,TRUE,"GENERAL";"TAB4",#N/A,TRUE,"GENERAL";"TAB5",#N/A,TRUE,"GENERAL"}</definedName>
    <definedName name="eryre" localSheetId="23"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27" hidden="1">{"TAB1",#N/A,TRUE,"GENERAL";"TAB2",#N/A,TRUE,"GENERAL";"TAB3",#N/A,TRUE,"GENERAL";"TAB4",#N/A,TRUE,"GENERAL";"TAB5",#N/A,TRUE,"GENERAL"}</definedName>
    <definedName name="eryre" localSheetId="18"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25" hidden="1">{"TAB1",#N/A,TRUE,"GENERAL";"TAB2",#N/A,TRUE,"GENERAL";"TAB3",#N/A,TRUE,"GENERAL";"TAB4",#N/A,TRUE,"GENERAL";"TAB5",#N/A,TRUE,"GENERAL"}</definedName>
    <definedName name="eryre" localSheetId="49" hidden="1">{"TAB1",#N/A,TRUE,"GENERAL";"TAB2",#N/A,TRUE,"GENERAL";"TAB3",#N/A,TRUE,"GENERAL";"TAB4",#N/A,TRUE,"GENERAL";"TAB5",#N/A,TRUE,"GENERAL"}</definedName>
    <definedName name="eryre" localSheetId="34"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31" hidden="1">{"TAB1",#N/A,TRUE,"GENERAL";"TAB2",#N/A,TRUE,"GENERAL";"TAB3",#N/A,TRUE,"GENERAL";"TAB4",#N/A,TRUE,"GENERAL";"TAB5",#N/A,TRUE,"GENERAL"}</definedName>
    <definedName name="eryre" localSheetId="30" hidden="1">{"TAB1",#N/A,TRUE,"GENERAL";"TAB2",#N/A,TRUE,"GENERAL";"TAB3",#N/A,TRUE,"GENERAL";"TAB4",#N/A,TRUE,"GENERAL";"TAB5",#N/A,TRUE,"GENERAL"}</definedName>
    <definedName name="eryre" localSheetId="15" hidden="1">{"TAB1",#N/A,TRUE,"GENERAL";"TAB2",#N/A,TRUE,"GENERAL";"TAB3",#N/A,TRUE,"GENERAL";"TAB4",#N/A,TRUE,"GENERAL";"TAB5",#N/A,TRUE,"GENERAL"}</definedName>
    <definedName name="eryre" hidden="1">{"TAB1",#N/A,TRUE,"GENERAL";"TAB2",#N/A,TRUE,"GENERAL";"TAB3",#N/A,TRUE,"GENERAL";"TAB4",#N/A,TRUE,"GENERAL";"TAB5",#N/A,TRUE,"GENERAL"}</definedName>
    <definedName name="erytd" localSheetId="32" hidden="1">{"via1",#N/A,TRUE,"general";"via2",#N/A,TRUE,"general";"via3",#N/A,TRUE,"general"}</definedName>
    <definedName name="erytd" localSheetId="3" hidden="1">{"via1",#N/A,TRUE,"general";"via2",#N/A,TRUE,"general";"via3",#N/A,TRUE,"general"}</definedName>
    <definedName name="erytd" localSheetId="26" hidden="1">{"via1",#N/A,TRUE,"general";"via2",#N/A,TRUE,"general";"via3",#N/A,TRUE,"general"}</definedName>
    <definedName name="erytd" localSheetId="24" hidden="1">{"via1",#N/A,TRUE,"general";"via2",#N/A,TRUE,"general";"via3",#N/A,TRUE,"general"}</definedName>
    <definedName name="erytd" localSheetId="10" hidden="1">{"via1",#N/A,TRUE,"general";"via2",#N/A,TRUE,"general";"via3",#N/A,TRUE,"general"}</definedName>
    <definedName name="erytd" localSheetId="4" hidden="1">{"via1",#N/A,TRUE,"general";"via2",#N/A,TRUE,"general";"via3",#N/A,TRUE,"general"}</definedName>
    <definedName name="erytd" localSheetId="38" hidden="1">{"via1",#N/A,TRUE,"general";"via2",#N/A,TRUE,"general";"via3",#N/A,TRUE,"general"}</definedName>
    <definedName name="erytd" localSheetId="37" hidden="1">{"via1",#N/A,TRUE,"general";"via2",#N/A,TRUE,"general";"via3",#N/A,TRUE,"general"}</definedName>
    <definedName name="erytd" localSheetId="23" hidden="1">{"via1",#N/A,TRUE,"general";"via2",#N/A,TRUE,"general";"via3",#N/A,TRUE,"general"}</definedName>
    <definedName name="erytd" localSheetId="16" hidden="1">{"via1",#N/A,TRUE,"general";"via2",#N/A,TRUE,"general";"via3",#N/A,TRUE,"general"}</definedName>
    <definedName name="erytd" localSheetId="27" hidden="1">{"via1",#N/A,TRUE,"general";"via2",#N/A,TRUE,"general";"via3",#N/A,TRUE,"general"}</definedName>
    <definedName name="erytd" localSheetId="18" hidden="1">{"via1",#N/A,TRUE,"general";"via2",#N/A,TRUE,"general";"via3",#N/A,TRUE,"general"}</definedName>
    <definedName name="erytd" localSheetId="17" hidden="1">{"via1",#N/A,TRUE,"general";"via2",#N/A,TRUE,"general";"via3",#N/A,TRUE,"general"}</definedName>
    <definedName name="erytd" localSheetId="25" hidden="1">{"via1",#N/A,TRUE,"general";"via2",#N/A,TRUE,"general";"via3",#N/A,TRUE,"general"}</definedName>
    <definedName name="erytd" localSheetId="49" hidden="1">{"via1",#N/A,TRUE,"general";"via2",#N/A,TRUE,"general";"via3",#N/A,TRUE,"general"}</definedName>
    <definedName name="erytd" localSheetId="34"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1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31" hidden="1">{"via1",#N/A,TRUE,"general";"via2",#N/A,TRUE,"general";"via3",#N/A,TRUE,"general"}</definedName>
    <definedName name="erytd" localSheetId="30" hidden="1">{"via1",#N/A,TRUE,"general";"via2",#N/A,TRUE,"general";"via3",#N/A,TRUE,"general"}</definedName>
    <definedName name="erytd" localSheetId="15" hidden="1">{"via1",#N/A,TRUE,"general";"via2",#N/A,TRUE,"general";"via3",#N/A,TRUE,"general"}</definedName>
    <definedName name="erytd" hidden="1">{"via1",#N/A,TRUE,"general";"via2",#N/A,TRUE,"general";"via3",#N/A,TRUE,"general"}</definedName>
    <definedName name="eryty" localSheetId="32" hidden="1">{"via1",#N/A,TRUE,"general";"via2",#N/A,TRUE,"general";"via3",#N/A,TRUE,"general"}</definedName>
    <definedName name="eryty" localSheetId="3" hidden="1">{"via1",#N/A,TRUE,"general";"via2",#N/A,TRUE,"general";"via3",#N/A,TRUE,"general"}</definedName>
    <definedName name="eryty" localSheetId="26" hidden="1">{"via1",#N/A,TRUE,"general";"via2",#N/A,TRUE,"general";"via3",#N/A,TRUE,"general"}</definedName>
    <definedName name="eryty" localSheetId="24" hidden="1">{"via1",#N/A,TRUE,"general";"via2",#N/A,TRUE,"general";"via3",#N/A,TRUE,"general"}</definedName>
    <definedName name="eryty" localSheetId="10" hidden="1">{"via1",#N/A,TRUE,"general";"via2",#N/A,TRUE,"general";"via3",#N/A,TRUE,"general"}</definedName>
    <definedName name="eryty" localSheetId="4" hidden="1">{"via1",#N/A,TRUE,"general";"via2",#N/A,TRUE,"general";"via3",#N/A,TRUE,"general"}</definedName>
    <definedName name="eryty" localSheetId="38" hidden="1">{"via1",#N/A,TRUE,"general";"via2",#N/A,TRUE,"general";"via3",#N/A,TRUE,"general"}</definedName>
    <definedName name="eryty" localSheetId="37" hidden="1">{"via1",#N/A,TRUE,"general";"via2",#N/A,TRUE,"general";"via3",#N/A,TRUE,"general"}</definedName>
    <definedName name="eryty" localSheetId="23" hidden="1">{"via1",#N/A,TRUE,"general";"via2",#N/A,TRUE,"general";"via3",#N/A,TRUE,"general"}</definedName>
    <definedName name="eryty" localSheetId="16" hidden="1">{"via1",#N/A,TRUE,"general";"via2",#N/A,TRUE,"general";"via3",#N/A,TRUE,"general"}</definedName>
    <definedName name="eryty" localSheetId="27" hidden="1">{"via1",#N/A,TRUE,"general";"via2",#N/A,TRUE,"general";"via3",#N/A,TRUE,"general"}</definedName>
    <definedName name="eryty" localSheetId="18" hidden="1">{"via1",#N/A,TRUE,"general";"via2",#N/A,TRUE,"general";"via3",#N/A,TRUE,"general"}</definedName>
    <definedName name="eryty" localSheetId="17" hidden="1">{"via1",#N/A,TRUE,"general";"via2",#N/A,TRUE,"general";"via3",#N/A,TRUE,"general"}</definedName>
    <definedName name="eryty" localSheetId="25" hidden="1">{"via1",#N/A,TRUE,"general";"via2",#N/A,TRUE,"general";"via3",#N/A,TRUE,"general"}</definedName>
    <definedName name="eryty" localSheetId="49" hidden="1">{"via1",#N/A,TRUE,"general";"via2",#N/A,TRUE,"general";"via3",#N/A,TRUE,"general"}</definedName>
    <definedName name="eryty" localSheetId="34"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1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31" hidden="1">{"via1",#N/A,TRUE,"general";"via2",#N/A,TRUE,"general";"via3",#N/A,TRUE,"general"}</definedName>
    <definedName name="eryty" localSheetId="30" hidden="1">{"via1",#N/A,TRUE,"general";"via2",#N/A,TRUE,"general";"via3",#N/A,TRUE,"general"}</definedName>
    <definedName name="eryty" localSheetId="15" hidden="1">{"via1",#N/A,TRUE,"general";"via2",#N/A,TRUE,"general";"via3",#N/A,TRUE,"general"}</definedName>
    <definedName name="eryty" hidden="1">{"via1",#N/A,TRUE,"general";"via2",#N/A,TRUE,"general";"via3",#N/A,TRUE,"general"}</definedName>
    <definedName name="eryy" localSheetId="32" hidden="1">{"via1",#N/A,TRUE,"general";"via2",#N/A,TRUE,"general";"via3",#N/A,TRUE,"general"}</definedName>
    <definedName name="eryy" localSheetId="3" hidden="1">{"via1",#N/A,TRUE,"general";"via2",#N/A,TRUE,"general";"via3",#N/A,TRUE,"general"}</definedName>
    <definedName name="eryy" localSheetId="26" hidden="1">{"via1",#N/A,TRUE,"general";"via2",#N/A,TRUE,"general";"via3",#N/A,TRUE,"general"}</definedName>
    <definedName name="eryy" localSheetId="24" hidden="1">{"via1",#N/A,TRUE,"general";"via2",#N/A,TRUE,"general";"via3",#N/A,TRUE,"general"}</definedName>
    <definedName name="eryy" localSheetId="10" hidden="1">{"via1",#N/A,TRUE,"general";"via2",#N/A,TRUE,"general";"via3",#N/A,TRUE,"general"}</definedName>
    <definedName name="eryy" localSheetId="4" hidden="1">{"via1",#N/A,TRUE,"general";"via2",#N/A,TRUE,"general";"via3",#N/A,TRUE,"general"}</definedName>
    <definedName name="eryy" localSheetId="38" hidden="1">{"via1",#N/A,TRUE,"general";"via2",#N/A,TRUE,"general";"via3",#N/A,TRUE,"general"}</definedName>
    <definedName name="eryy" localSheetId="37" hidden="1">{"via1",#N/A,TRUE,"general";"via2",#N/A,TRUE,"general";"via3",#N/A,TRUE,"general"}</definedName>
    <definedName name="eryy" localSheetId="23" hidden="1">{"via1",#N/A,TRUE,"general";"via2",#N/A,TRUE,"general";"via3",#N/A,TRUE,"general"}</definedName>
    <definedName name="eryy" localSheetId="16" hidden="1">{"via1",#N/A,TRUE,"general";"via2",#N/A,TRUE,"general";"via3",#N/A,TRUE,"general"}</definedName>
    <definedName name="eryy" localSheetId="27" hidden="1">{"via1",#N/A,TRUE,"general";"via2",#N/A,TRUE,"general";"via3",#N/A,TRUE,"general"}</definedName>
    <definedName name="eryy" localSheetId="18" hidden="1">{"via1",#N/A,TRUE,"general";"via2",#N/A,TRUE,"general";"via3",#N/A,TRUE,"general"}</definedName>
    <definedName name="eryy" localSheetId="17" hidden="1">{"via1",#N/A,TRUE,"general";"via2",#N/A,TRUE,"general";"via3",#N/A,TRUE,"general"}</definedName>
    <definedName name="eryy" localSheetId="25" hidden="1">{"via1",#N/A,TRUE,"general";"via2",#N/A,TRUE,"general";"via3",#N/A,TRUE,"general"}</definedName>
    <definedName name="eryy" localSheetId="49" hidden="1">{"via1",#N/A,TRUE,"general";"via2",#N/A,TRUE,"general";"via3",#N/A,TRUE,"general"}</definedName>
    <definedName name="eryy" localSheetId="34"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1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31" hidden="1">{"via1",#N/A,TRUE,"general";"via2",#N/A,TRUE,"general";"via3",#N/A,TRUE,"general"}</definedName>
    <definedName name="eryy" localSheetId="30" hidden="1">{"via1",#N/A,TRUE,"general";"via2",#N/A,TRUE,"general";"via3",#N/A,TRUE,"general"}</definedName>
    <definedName name="eryy" localSheetId="15" hidden="1">{"via1",#N/A,TRUE,"general";"via2",#N/A,TRUE,"general";"via3",#N/A,TRUE,"general"}</definedName>
    <definedName name="eryy" hidden="1">{"via1",#N/A,TRUE,"general";"via2",#N/A,TRUE,"general";"via3",#N/A,TRUE,"general"}</definedName>
    <definedName name="etertgg" localSheetId="32" hidden="1">{"via1",#N/A,TRUE,"general";"via2",#N/A,TRUE,"general";"via3",#N/A,TRUE,"general"}</definedName>
    <definedName name="etertgg" localSheetId="3" hidden="1">{"via1",#N/A,TRUE,"general";"via2",#N/A,TRUE,"general";"via3",#N/A,TRUE,"general"}</definedName>
    <definedName name="etertgg" localSheetId="26" hidden="1">{"via1",#N/A,TRUE,"general";"via2",#N/A,TRUE,"general";"via3",#N/A,TRUE,"general"}</definedName>
    <definedName name="etertgg" localSheetId="24" hidden="1">{"via1",#N/A,TRUE,"general";"via2",#N/A,TRUE,"general";"via3",#N/A,TRUE,"general"}</definedName>
    <definedName name="etertgg" localSheetId="10" hidden="1">{"via1",#N/A,TRUE,"general";"via2",#N/A,TRUE,"general";"via3",#N/A,TRUE,"general"}</definedName>
    <definedName name="etertgg" localSheetId="4" hidden="1">{"via1",#N/A,TRUE,"general";"via2",#N/A,TRUE,"general";"via3",#N/A,TRUE,"general"}</definedName>
    <definedName name="etertgg" localSheetId="38" hidden="1">{"via1",#N/A,TRUE,"general";"via2",#N/A,TRUE,"general";"via3",#N/A,TRUE,"general"}</definedName>
    <definedName name="etertgg" localSheetId="37" hidden="1">{"via1",#N/A,TRUE,"general";"via2",#N/A,TRUE,"general";"via3",#N/A,TRUE,"general"}</definedName>
    <definedName name="etertgg" localSheetId="23" hidden="1">{"via1",#N/A,TRUE,"general";"via2",#N/A,TRUE,"general";"via3",#N/A,TRUE,"general"}</definedName>
    <definedName name="etertgg" localSheetId="16" hidden="1">{"via1",#N/A,TRUE,"general";"via2",#N/A,TRUE,"general";"via3",#N/A,TRUE,"general"}</definedName>
    <definedName name="etertgg" localSheetId="27" hidden="1">{"via1",#N/A,TRUE,"general";"via2",#N/A,TRUE,"general";"via3",#N/A,TRUE,"general"}</definedName>
    <definedName name="etertgg" localSheetId="18" hidden="1">{"via1",#N/A,TRUE,"general";"via2",#N/A,TRUE,"general";"via3",#N/A,TRUE,"general"}</definedName>
    <definedName name="etertgg" localSheetId="17" hidden="1">{"via1",#N/A,TRUE,"general";"via2",#N/A,TRUE,"general";"via3",#N/A,TRUE,"general"}</definedName>
    <definedName name="etertgg" localSheetId="25" hidden="1">{"via1",#N/A,TRUE,"general";"via2",#N/A,TRUE,"general";"via3",#N/A,TRUE,"general"}</definedName>
    <definedName name="etertgg" localSheetId="49" hidden="1">{"via1",#N/A,TRUE,"general";"via2",#N/A,TRUE,"general";"via3",#N/A,TRUE,"general"}</definedName>
    <definedName name="etertgg" localSheetId="34"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1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31" hidden="1">{"via1",#N/A,TRUE,"general";"via2",#N/A,TRUE,"general";"via3",#N/A,TRUE,"general"}</definedName>
    <definedName name="etertgg" localSheetId="30" hidden="1">{"via1",#N/A,TRUE,"general";"via2",#N/A,TRUE,"general";"via3",#N/A,TRUE,"general"}</definedName>
    <definedName name="etertgg" localSheetId="15" hidden="1">{"via1",#N/A,TRUE,"general";"via2",#N/A,TRUE,"general";"via3",#N/A,TRUE,"general"}</definedName>
    <definedName name="etertgg" hidden="1">{"via1",#N/A,TRUE,"general";"via2",#N/A,TRUE,"general";"via3",#N/A,TRUE,"general"}</definedName>
    <definedName name="etewt" localSheetId="3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26" hidden="1">{"TAB1",#N/A,TRUE,"GENERAL";"TAB2",#N/A,TRUE,"GENERAL";"TAB3",#N/A,TRUE,"GENERAL";"TAB4",#N/A,TRUE,"GENERAL";"TAB5",#N/A,TRUE,"GENERAL"}</definedName>
    <definedName name="etewt" localSheetId="24"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4" hidden="1">{"TAB1",#N/A,TRUE,"GENERAL";"TAB2",#N/A,TRUE,"GENERAL";"TAB3",#N/A,TRUE,"GENERAL";"TAB4",#N/A,TRUE,"GENERAL";"TAB5",#N/A,TRUE,"GENERAL"}</definedName>
    <definedName name="etewt" localSheetId="38" hidden="1">{"TAB1",#N/A,TRUE,"GENERAL";"TAB2",#N/A,TRUE,"GENERAL";"TAB3",#N/A,TRUE,"GENERAL";"TAB4",#N/A,TRUE,"GENERAL";"TAB5",#N/A,TRUE,"GENERAL"}</definedName>
    <definedName name="etewt" localSheetId="37" hidden="1">{"TAB1",#N/A,TRUE,"GENERAL";"TAB2",#N/A,TRUE,"GENERAL";"TAB3",#N/A,TRUE,"GENERAL";"TAB4",#N/A,TRUE,"GENERAL";"TAB5",#N/A,TRUE,"GENERAL"}</definedName>
    <definedName name="etewt" localSheetId="23"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27" hidden="1">{"TAB1",#N/A,TRUE,"GENERAL";"TAB2",#N/A,TRUE,"GENERAL";"TAB3",#N/A,TRUE,"GENERAL";"TAB4",#N/A,TRUE,"GENERAL";"TAB5",#N/A,TRUE,"GENERAL"}</definedName>
    <definedName name="etewt" localSheetId="18"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25" hidden="1">{"TAB1",#N/A,TRUE,"GENERAL";"TAB2",#N/A,TRUE,"GENERAL";"TAB3",#N/A,TRUE,"GENERAL";"TAB4",#N/A,TRUE,"GENERAL";"TAB5",#N/A,TRUE,"GENERAL"}</definedName>
    <definedName name="etewt" localSheetId="49" hidden="1">{"TAB1",#N/A,TRUE,"GENERAL";"TAB2",#N/A,TRUE,"GENERAL";"TAB3",#N/A,TRUE,"GENERAL";"TAB4",#N/A,TRUE,"GENERAL";"TAB5",#N/A,TRUE,"GENERAL"}</definedName>
    <definedName name="etewt" localSheetId="34"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31" hidden="1">{"TAB1",#N/A,TRUE,"GENERAL";"TAB2",#N/A,TRUE,"GENERAL";"TAB3",#N/A,TRUE,"GENERAL";"TAB4",#N/A,TRUE,"GENERAL";"TAB5",#N/A,TRUE,"GENERAL"}</definedName>
    <definedName name="etewt" localSheetId="30" hidden="1">{"TAB1",#N/A,TRUE,"GENERAL";"TAB2",#N/A,TRUE,"GENERAL";"TAB3",#N/A,TRUE,"GENERAL";"TAB4",#N/A,TRUE,"GENERAL";"TAB5",#N/A,TRUE,"GENERAL"}</definedName>
    <definedName name="etewt" localSheetId="15" hidden="1">{"TAB1",#N/A,TRUE,"GENERAL";"TAB2",#N/A,TRUE,"GENERAL";"TAB3",#N/A,TRUE,"GENERAL";"TAB4",#N/A,TRUE,"GENERAL";"TAB5",#N/A,TRUE,"GENERAL"}</definedName>
    <definedName name="etewt" hidden="1">{"TAB1",#N/A,TRUE,"GENERAL";"TAB2",#N/A,TRUE,"GENERAL";"TAB3",#N/A,TRUE,"GENERAL";"TAB4",#N/A,TRUE,"GENERAL";"TAB5",#N/A,TRUE,"GENERAL"}</definedName>
    <definedName name="etu" localSheetId="32" hidden="1">{"via1",#N/A,TRUE,"general";"via2",#N/A,TRUE,"general";"via3",#N/A,TRUE,"general"}</definedName>
    <definedName name="etu" localSheetId="3" hidden="1">{"via1",#N/A,TRUE,"general";"via2",#N/A,TRUE,"general";"via3",#N/A,TRUE,"general"}</definedName>
    <definedName name="etu" localSheetId="26" hidden="1">{"via1",#N/A,TRUE,"general";"via2",#N/A,TRUE,"general";"via3",#N/A,TRUE,"general"}</definedName>
    <definedName name="etu" localSheetId="24" hidden="1">{"via1",#N/A,TRUE,"general";"via2",#N/A,TRUE,"general";"via3",#N/A,TRUE,"general"}</definedName>
    <definedName name="etu" localSheetId="10" hidden="1">{"via1",#N/A,TRUE,"general";"via2",#N/A,TRUE,"general";"via3",#N/A,TRUE,"general"}</definedName>
    <definedName name="etu" localSheetId="4" hidden="1">{"via1",#N/A,TRUE,"general";"via2",#N/A,TRUE,"general";"via3",#N/A,TRUE,"general"}</definedName>
    <definedName name="etu" localSheetId="38" hidden="1">{"via1",#N/A,TRUE,"general";"via2",#N/A,TRUE,"general";"via3",#N/A,TRUE,"general"}</definedName>
    <definedName name="etu" localSheetId="37" hidden="1">{"via1",#N/A,TRUE,"general";"via2",#N/A,TRUE,"general";"via3",#N/A,TRUE,"general"}</definedName>
    <definedName name="etu" localSheetId="23" hidden="1">{"via1",#N/A,TRUE,"general";"via2",#N/A,TRUE,"general";"via3",#N/A,TRUE,"general"}</definedName>
    <definedName name="etu" localSheetId="16" hidden="1">{"via1",#N/A,TRUE,"general";"via2",#N/A,TRUE,"general";"via3",#N/A,TRUE,"general"}</definedName>
    <definedName name="etu" localSheetId="27" hidden="1">{"via1",#N/A,TRUE,"general";"via2",#N/A,TRUE,"general";"via3",#N/A,TRUE,"general"}</definedName>
    <definedName name="etu" localSheetId="18" hidden="1">{"via1",#N/A,TRUE,"general";"via2",#N/A,TRUE,"general";"via3",#N/A,TRUE,"general"}</definedName>
    <definedName name="etu" localSheetId="17" hidden="1">{"via1",#N/A,TRUE,"general";"via2",#N/A,TRUE,"general";"via3",#N/A,TRUE,"general"}</definedName>
    <definedName name="etu" localSheetId="25" hidden="1">{"via1",#N/A,TRUE,"general";"via2",#N/A,TRUE,"general";"via3",#N/A,TRUE,"general"}</definedName>
    <definedName name="etu" localSheetId="49" hidden="1">{"via1",#N/A,TRUE,"general";"via2",#N/A,TRUE,"general";"via3",#N/A,TRUE,"general"}</definedName>
    <definedName name="etu" localSheetId="34"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1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31" hidden="1">{"via1",#N/A,TRUE,"general";"via2",#N/A,TRUE,"general";"via3",#N/A,TRUE,"general"}</definedName>
    <definedName name="etu" localSheetId="30" hidden="1">{"via1",#N/A,TRUE,"general";"via2",#N/A,TRUE,"general";"via3",#N/A,TRUE,"general"}</definedName>
    <definedName name="etu" localSheetId="15" hidden="1">{"via1",#N/A,TRUE,"general";"via2",#N/A,TRUE,"general";"via3",#N/A,TRUE,"general"}</definedName>
    <definedName name="etu" hidden="1">{"via1",#N/A,TRUE,"general";"via2",#N/A,TRUE,"general";"via3",#N/A,TRUE,"general"}</definedName>
    <definedName name="etueh" localSheetId="32" hidden="1">{"via1",#N/A,TRUE,"general";"via2",#N/A,TRUE,"general";"via3",#N/A,TRUE,"general"}</definedName>
    <definedName name="etueh" localSheetId="3" hidden="1">{"via1",#N/A,TRUE,"general";"via2",#N/A,TRUE,"general";"via3",#N/A,TRUE,"general"}</definedName>
    <definedName name="etueh" localSheetId="26" hidden="1">{"via1",#N/A,TRUE,"general";"via2",#N/A,TRUE,"general";"via3",#N/A,TRUE,"general"}</definedName>
    <definedName name="etueh" localSheetId="24" hidden="1">{"via1",#N/A,TRUE,"general";"via2",#N/A,TRUE,"general";"via3",#N/A,TRUE,"general"}</definedName>
    <definedName name="etueh" localSheetId="10" hidden="1">{"via1",#N/A,TRUE,"general";"via2",#N/A,TRUE,"general";"via3",#N/A,TRUE,"general"}</definedName>
    <definedName name="etueh" localSheetId="4" hidden="1">{"via1",#N/A,TRUE,"general";"via2",#N/A,TRUE,"general";"via3",#N/A,TRUE,"general"}</definedName>
    <definedName name="etueh" localSheetId="38" hidden="1">{"via1",#N/A,TRUE,"general";"via2",#N/A,TRUE,"general";"via3",#N/A,TRUE,"general"}</definedName>
    <definedName name="etueh" localSheetId="37" hidden="1">{"via1",#N/A,TRUE,"general";"via2",#N/A,TRUE,"general";"via3",#N/A,TRUE,"general"}</definedName>
    <definedName name="etueh" localSheetId="23" hidden="1">{"via1",#N/A,TRUE,"general";"via2",#N/A,TRUE,"general";"via3",#N/A,TRUE,"general"}</definedName>
    <definedName name="etueh" localSheetId="16" hidden="1">{"via1",#N/A,TRUE,"general";"via2",#N/A,TRUE,"general";"via3",#N/A,TRUE,"general"}</definedName>
    <definedName name="etueh" localSheetId="27" hidden="1">{"via1",#N/A,TRUE,"general";"via2",#N/A,TRUE,"general";"via3",#N/A,TRUE,"general"}</definedName>
    <definedName name="etueh" localSheetId="18" hidden="1">{"via1",#N/A,TRUE,"general";"via2",#N/A,TRUE,"general";"via3",#N/A,TRUE,"general"}</definedName>
    <definedName name="etueh" localSheetId="17" hidden="1">{"via1",#N/A,TRUE,"general";"via2",#N/A,TRUE,"general";"via3",#N/A,TRUE,"general"}</definedName>
    <definedName name="etueh" localSheetId="25" hidden="1">{"via1",#N/A,TRUE,"general";"via2",#N/A,TRUE,"general";"via3",#N/A,TRUE,"general"}</definedName>
    <definedName name="etueh" localSheetId="49" hidden="1">{"via1",#N/A,TRUE,"general";"via2",#N/A,TRUE,"general";"via3",#N/A,TRUE,"general"}</definedName>
    <definedName name="etueh" localSheetId="34"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1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31" hidden="1">{"via1",#N/A,TRUE,"general";"via2",#N/A,TRUE,"general";"via3",#N/A,TRUE,"general"}</definedName>
    <definedName name="etueh" localSheetId="30" hidden="1">{"via1",#N/A,TRUE,"general";"via2",#N/A,TRUE,"general";"via3",#N/A,TRUE,"general"}</definedName>
    <definedName name="etueh" localSheetId="15" hidden="1">{"via1",#N/A,TRUE,"general";"via2",#N/A,TRUE,"general";"via3",#N/A,TRUE,"general"}</definedName>
    <definedName name="etueh" hidden="1">{"via1",#N/A,TRUE,"general";"via2",#N/A,TRUE,"general";"via3",#N/A,TRUE,"general"}</definedName>
    <definedName name="etyty" localSheetId="32" hidden="1">{"via1",#N/A,TRUE,"general";"via2",#N/A,TRUE,"general";"via3",#N/A,TRUE,"general"}</definedName>
    <definedName name="etyty" localSheetId="3" hidden="1">{"via1",#N/A,TRUE,"general";"via2",#N/A,TRUE,"general";"via3",#N/A,TRUE,"general"}</definedName>
    <definedName name="etyty" localSheetId="26" hidden="1">{"via1",#N/A,TRUE,"general";"via2",#N/A,TRUE,"general";"via3",#N/A,TRUE,"general"}</definedName>
    <definedName name="etyty" localSheetId="24" hidden="1">{"via1",#N/A,TRUE,"general";"via2",#N/A,TRUE,"general";"via3",#N/A,TRUE,"general"}</definedName>
    <definedName name="etyty" localSheetId="10" hidden="1">{"via1",#N/A,TRUE,"general";"via2",#N/A,TRUE,"general";"via3",#N/A,TRUE,"general"}</definedName>
    <definedName name="etyty" localSheetId="4" hidden="1">{"via1",#N/A,TRUE,"general";"via2",#N/A,TRUE,"general";"via3",#N/A,TRUE,"general"}</definedName>
    <definedName name="etyty" localSheetId="38" hidden="1">{"via1",#N/A,TRUE,"general";"via2",#N/A,TRUE,"general";"via3",#N/A,TRUE,"general"}</definedName>
    <definedName name="etyty" localSheetId="37" hidden="1">{"via1",#N/A,TRUE,"general";"via2",#N/A,TRUE,"general";"via3",#N/A,TRUE,"general"}</definedName>
    <definedName name="etyty" localSheetId="23" hidden="1">{"via1",#N/A,TRUE,"general";"via2",#N/A,TRUE,"general";"via3",#N/A,TRUE,"general"}</definedName>
    <definedName name="etyty" localSheetId="16" hidden="1">{"via1",#N/A,TRUE,"general";"via2",#N/A,TRUE,"general";"via3",#N/A,TRUE,"general"}</definedName>
    <definedName name="etyty" localSheetId="27" hidden="1">{"via1",#N/A,TRUE,"general";"via2",#N/A,TRUE,"general";"via3",#N/A,TRUE,"general"}</definedName>
    <definedName name="etyty" localSheetId="18" hidden="1">{"via1",#N/A,TRUE,"general";"via2",#N/A,TRUE,"general";"via3",#N/A,TRUE,"general"}</definedName>
    <definedName name="etyty" localSheetId="17" hidden="1">{"via1",#N/A,TRUE,"general";"via2",#N/A,TRUE,"general";"via3",#N/A,TRUE,"general"}</definedName>
    <definedName name="etyty" localSheetId="25" hidden="1">{"via1",#N/A,TRUE,"general";"via2",#N/A,TRUE,"general";"via3",#N/A,TRUE,"general"}</definedName>
    <definedName name="etyty" localSheetId="49" hidden="1">{"via1",#N/A,TRUE,"general";"via2",#N/A,TRUE,"general";"via3",#N/A,TRUE,"general"}</definedName>
    <definedName name="etyty" localSheetId="34"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1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31" hidden="1">{"via1",#N/A,TRUE,"general";"via2",#N/A,TRUE,"general";"via3",#N/A,TRUE,"general"}</definedName>
    <definedName name="etyty" localSheetId="30" hidden="1">{"via1",#N/A,TRUE,"general";"via2",#N/A,TRUE,"general";"via3",#N/A,TRUE,"general"}</definedName>
    <definedName name="etyty" localSheetId="15" hidden="1">{"via1",#N/A,TRUE,"general";"via2",#N/A,TRUE,"general";"via3",#N/A,TRUE,"general"}</definedName>
    <definedName name="etyty" hidden="1">{"via1",#N/A,TRUE,"general";"via2",#N/A,TRUE,"general";"via3",#N/A,TRUE,"general"}</definedName>
    <definedName name="etyu" localSheetId="32" hidden="1">{"TAB1",#N/A,TRUE,"GENERAL";"TAB2",#N/A,TRUE,"GENERAL";"TAB3",#N/A,TRUE,"GENERAL";"TAB4",#N/A,TRUE,"GENERAL";"TAB5",#N/A,TRUE,"GENERAL"}</definedName>
    <definedName name="etyu" localSheetId="3" hidden="1">{"TAB1",#N/A,TRUE,"GENERAL";"TAB2",#N/A,TRUE,"GENERAL";"TAB3",#N/A,TRUE,"GENERAL";"TAB4",#N/A,TRUE,"GENERAL";"TAB5",#N/A,TRUE,"GENERAL"}</definedName>
    <definedName name="etyu" localSheetId="26" hidden="1">{"TAB1",#N/A,TRUE,"GENERAL";"TAB2",#N/A,TRUE,"GENERAL";"TAB3",#N/A,TRUE,"GENERAL";"TAB4",#N/A,TRUE,"GENERAL";"TAB5",#N/A,TRUE,"GENERAL"}</definedName>
    <definedName name="etyu" localSheetId="24" hidden="1">{"TAB1",#N/A,TRUE,"GENERAL";"TAB2",#N/A,TRUE,"GENERAL";"TAB3",#N/A,TRUE,"GENERAL";"TAB4",#N/A,TRUE,"GENERAL";"TAB5",#N/A,TRUE,"GENERAL"}</definedName>
    <definedName name="etyu" localSheetId="10" hidden="1">{"TAB1",#N/A,TRUE,"GENERAL";"TAB2",#N/A,TRUE,"GENERAL";"TAB3",#N/A,TRUE,"GENERAL";"TAB4",#N/A,TRUE,"GENERAL";"TAB5",#N/A,TRUE,"GENERAL"}</definedName>
    <definedName name="etyu" localSheetId="4" hidden="1">{"TAB1",#N/A,TRUE,"GENERAL";"TAB2",#N/A,TRUE,"GENERAL";"TAB3",#N/A,TRUE,"GENERAL";"TAB4",#N/A,TRUE,"GENERAL";"TAB5",#N/A,TRUE,"GENERAL"}</definedName>
    <definedName name="etyu" localSheetId="38" hidden="1">{"TAB1",#N/A,TRUE,"GENERAL";"TAB2",#N/A,TRUE,"GENERAL";"TAB3",#N/A,TRUE,"GENERAL";"TAB4",#N/A,TRUE,"GENERAL";"TAB5",#N/A,TRUE,"GENERAL"}</definedName>
    <definedName name="etyu" localSheetId="37" hidden="1">{"TAB1",#N/A,TRUE,"GENERAL";"TAB2",#N/A,TRUE,"GENERAL";"TAB3",#N/A,TRUE,"GENERAL";"TAB4",#N/A,TRUE,"GENERAL";"TAB5",#N/A,TRUE,"GENERAL"}</definedName>
    <definedName name="etyu" localSheetId="23" hidden="1">{"TAB1",#N/A,TRUE,"GENERAL";"TAB2",#N/A,TRUE,"GENERAL";"TAB3",#N/A,TRUE,"GENERAL";"TAB4",#N/A,TRUE,"GENERAL";"TAB5",#N/A,TRUE,"GENERAL"}</definedName>
    <definedName name="etyu" localSheetId="16" hidden="1">{"TAB1",#N/A,TRUE,"GENERAL";"TAB2",#N/A,TRUE,"GENERAL";"TAB3",#N/A,TRUE,"GENERAL";"TAB4",#N/A,TRUE,"GENERAL";"TAB5",#N/A,TRUE,"GENERAL"}</definedName>
    <definedName name="etyu" localSheetId="27" hidden="1">{"TAB1",#N/A,TRUE,"GENERAL";"TAB2",#N/A,TRUE,"GENERAL";"TAB3",#N/A,TRUE,"GENERAL";"TAB4",#N/A,TRUE,"GENERAL";"TAB5",#N/A,TRUE,"GENERAL"}</definedName>
    <definedName name="etyu" localSheetId="18" hidden="1">{"TAB1",#N/A,TRUE,"GENERAL";"TAB2",#N/A,TRUE,"GENERAL";"TAB3",#N/A,TRUE,"GENERAL";"TAB4",#N/A,TRUE,"GENERAL";"TAB5",#N/A,TRUE,"GENERAL"}</definedName>
    <definedName name="etyu" localSheetId="17" hidden="1">{"TAB1",#N/A,TRUE,"GENERAL";"TAB2",#N/A,TRUE,"GENERAL";"TAB3",#N/A,TRUE,"GENERAL";"TAB4",#N/A,TRUE,"GENERAL";"TAB5",#N/A,TRUE,"GENERAL"}</definedName>
    <definedName name="etyu" localSheetId="25" hidden="1">{"TAB1",#N/A,TRUE,"GENERAL";"TAB2",#N/A,TRUE,"GENERAL";"TAB3",#N/A,TRUE,"GENERAL";"TAB4",#N/A,TRUE,"GENERAL";"TAB5",#N/A,TRUE,"GENERAL"}</definedName>
    <definedName name="etyu" localSheetId="49" hidden="1">{"TAB1",#N/A,TRUE,"GENERAL";"TAB2",#N/A,TRUE,"GENERAL";"TAB3",#N/A,TRUE,"GENERAL";"TAB4",#N/A,TRUE,"GENERAL";"TAB5",#N/A,TRUE,"GENERAL"}</definedName>
    <definedName name="etyu" localSheetId="34"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1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31" hidden="1">{"TAB1",#N/A,TRUE,"GENERAL";"TAB2",#N/A,TRUE,"GENERAL";"TAB3",#N/A,TRUE,"GENERAL";"TAB4",#N/A,TRUE,"GENERAL";"TAB5",#N/A,TRUE,"GENERAL"}</definedName>
    <definedName name="etyu" localSheetId="30" hidden="1">{"TAB1",#N/A,TRUE,"GENERAL";"TAB2",#N/A,TRUE,"GENERAL";"TAB3",#N/A,TRUE,"GENERAL";"TAB4",#N/A,TRUE,"GENERAL";"TAB5",#N/A,TRUE,"GENERAL"}</definedName>
    <definedName name="etyu" localSheetId="15" hidden="1">{"TAB1",#N/A,TRUE,"GENERAL";"TAB2",#N/A,TRUE,"GENERAL";"TAB3",#N/A,TRUE,"GENERAL";"TAB4",#N/A,TRUE,"GENERAL";"TAB5",#N/A,TRUE,"GENERAL"}</definedName>
    <definedName name="etyu" hidden="1">{"TAB1",#N/A,TRUE,"GENERAL";"TAB2",#N/A,TRUE,"GENERAL";"TAB3",#N/A,TRUE,"GENERAL";"TAB4",#N/A,TRUE,"GENERAL";"TAB5",#N/A,TRUE,"GENERAL"}</definedName>
    <definedName name="eu" localSheetId="32" hidden="1">{"via1",#N/A,TRUE,"general";"via2",#N/A,TRUE,"general";"via3",#N/A,TRUE,"general"}</definedName>
    <definedName name="eu" localSheetId="3" hidden="1">{"via1",#N/A,TRUE,"general";"via2",#N/A,TRUE,"general";"via3",#N/A,TRUE,"general"}</definedName>
    <definedName name="eu" localSheetId="26" hidden="1">{"via1",#N/A,TRUE,"general";"via2",#N/A,TRUE,"general";"via3",#N/A,TRUE,"general"}</definedName>
    <definedName name="eu" localSheetId="24" hidden="1">{"via1",#N/A,TRUE,"general";"via2",#N/A,TRUE,"general";"via3",#N/A,TRUE,"general"}</definedName>
    <definedName name="eu" localSheetId="10" hidden="1">{"via1",#N/A,TRUE,"general";"via2",#N/A,TRUE,"general";"via3",#N/A,TRUE,"general"}</definedName>
    <definedName name="eu" localSheetId="4" hidden="1">{"via1",#N/A,TRUE,"general";"via2",#N/A,TRUE,"general";"via3",#N/A,TRUE,"general"}</definedName>
    <definedName name="eu" localSheetId="38" hidden="1">{"via1",#N/A,TRUE,"general";"via2",#N/A,TRUE,"general";"via3",#N/A,TRUE,"general"}</definedName>
    <definedName name="eu" localSheetId="37" hidden="1">{"via1",#N/A,TRUE,"general";"via2",#N/A,TRUE,"general";"via3",#N/A,TRUE,"general"}</definedName>
    <definedName name="eu" localSheetId="23" hidden="1">{"via1",#N/A,TRUE,"general";"via2",#N/A,TRUE,"general";"via3",#N/A,TRUE,"general"}</definedName>
    <definedName name="eu" localSheetId="16" hidden="1">{"via1",#N/A,TRUE,"general";"via2",#N/A,TRUE,"general";"via3",#N/A,TRUE,"general"}</definedName>
    <definedName name="eu" localSheetId="27" hidden="1">{"via1",#N/A,TRUE,"general";"via2",#N/A,TRUE,"general";"via3",#N/A,TRUE,"general"}</definedName>
    <definedName name="eu" localSheetId="18" hidden="1">{"via1",#N/A,TRUE,"general";"via2",#N/A,TRUE,"general";"via3",#N/A,TRUE,"general"}</definedName>
    <definedName name="eu" localSheetId="17" hidden="1">{"via1",#N/A,TRUE,"general";"via2",#N/A,TRUE,"general";"via3",#N/A,TRUE,"general"}</definedName>
    <definedName name="eu" localSheetId="25" hidden="1">{"via1",#N/A,TRUE,"general";"via2",#N/A,TRUE,"general";"via3",#N/A,TRUE,"general"}</definedName>
    <definedName name="eu" localSheetId="49" hidden="1">{"via1",#N/A,TRUE,"general";"via2",#N/A,TRUE,"general";"via3",#N/A,TRUE,"general"}</definedName>
    <definedName name="eu" localSheetId="34"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1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31" hidden="1">{"via1",#N/A,TRUE,"general";"via2",#N/A,TRUE,"general";"via3",#N/A,TRUE,"general"}</definedName>
    <definedName name="eu" localSheetId="30" hidden="1">{"via1",#N/A,TRUE,"general";"via2",#N/A,TRUE,"general";"via3",#N/A,TRUE,"general"}</definedName>
    <definedName name="eu" localSheetId="15" hidden="1">{"via1",#N/A,TRUE,"general";"via2",#N/A,TRUE,"general";"via3",#N/A,TRUE,"general"}</definedName>
    <definedName name="eu" hidden="1">{"via1",#N/A,TRUE,"general";"via2",#N/A,TRUE,"general";"via3",#N/A,TRUE,"general"}</definedName>
    <definedName name="eut" localSheetId="32" hidden="1">{"via1",#N/A,TRUE,"general";"via2",#N/A,TRUE,"general";"via3",#N/A,TRUE,"general"}</definedName>
    <definedName name="eut" localSheetId="3" hidden="1">{"via1",#N/A,TRUE,"general";"via2",#N/A,TRUE,"general";"via3",#N/A,TRUE,"general"}</definedName>
    <definedName name="eut" localSheetId="26" hidden="1">{"via1",#N/A,TRUE,"general";"via2",#N/A,TRUE,"general";"via3",#N/A,TRUE,"general"}</definedName>
    <definedName name="eut" localSheetId="24" hidden="1">{"via1",#N/A,TRUE,"general";"via2",#N/A,TRUE,"general";"via3",#N/A,TRUE,"general"}</definedName>
    <definedName name="eut" localSheetId="10" hidden="1">{"via1",#N/A,TRUE,"general";"via2",#N/A,TRUE,"general";"via3",#N/A,TRUE,"general"}</definedName>
    <definedName name="eut" localSheetId="4" hidden="1">{"via1",#N/A,TRUE,"general";"via2",#N/A,TRUE,"general";"via3",#N/A,TRUE,"general"}</definedName>
    <definedName name="eut" localSheetId="38" hidden="1">{"via1",#N/A,TRUE,"general";"via2",#N/A,TRUE,"general";"via3",#N/A,TRUE,"general"}</definedName>
    <definedName name="eut" localSheetId="37" hidden="1">{"via1",#N/A,TRUE,"general";"via2",#N/A,TRUE,"general";"via3",#N/A,TRUE,"general"}</definedName>
    <definedName name="eut" localSheetId="23" hidden="1">{"via1",#N/A,TRUE,"general";"via2",#N/A,TRUE,"general";"via3",#N/A,TRUE,"general"}</definedName>
    <definedName name="eut" localSheetId="16" hidden="1">{"via1",#N/A,TRUE,"general";"via2",#N/A,TRUE,"general";"via3",#N/A,TRUE,"general"}</definedName>
    <definedName name="eut" localSheetId="27" hidden="1">{"via1",#N/A,TRUE,"general";"via2",#N/A,TRUE,"general";"via3",#N/A,TRUE,"general"}</definedName>
    <definedName name="eut" localSheetId="18" hidden="1">{"via1",#N/A,TRUE,"general";"via2",#N/A,TRUE,"general";"via3",#N/A,TRUE,"general"}</definedName>
    <definedName name="eut" localSheetId="17" hidden="1">{"via1",#N/A,TRUE,"general";"via2",#N/A,TRUE,"general";"via3",#N/A,TRUE,"general"}</definedName>
    <definedName name="eut" localSheetId="25" hidden="1">{"via1",#N/A,TRUE,"general";"via2",#N/A,TRUE,"general";"via3",#N/A,TRUE,"general"}</definedName>
    <definedName name="eut" localSheetId="49" hidden="1">{"via1",#N/A,TRUE,"general";"via2",#N/A,TRUE,"general";"via3",#N/A,TRUE,"general"}</definedName>
    <definedName name="eut" localSheetId="34"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1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31" hidden="1">{"via1",#N/A,TRUE,"general";"via2",#N/A,TRUE,"general";"via3",#N/A,TRUE,"general"}</definedName>
    <definedName name="eut" localSheetId="30" hidden="1">{"via1",#N/A,TRUE,"general";"via2",#N/A,TRUE,"general";"via3",#N/A,TRUE,"general"}</definedName>
    <definedName name="eut" localSheetId="15" hidden="1">{"via1",#N/A,TRUE,"general";"via2",#N/A,TRUE,"general";"via3",#N/A,TRUE,"general"}</definedName>
    <definedName name="eut" hidden="1">{"via1",#N/A,TRUE,"general";"via2",#N/A,TRUE,"general";"via3",#N/A,TRUE,"general"}</definedName>
    <definedName name="euyt" localSheetId="32" hidden="1">{"TAB1",#N/A,TRUE,"GENERAL";"TAB2",#N/A,TRUE,"GENERAL";"TAB3",#N/A,TRUE,"GENERAL";"TAB4",#N/A,TRUE,"GENERAL";"TAB5",#N/A,TRUE,"GENERAL"}</definedName>
    <definedName name="euyt" localSheetId="3" hidden="1">{"TAB1",#N/A,TRUE,"GENERAL";"TAB2",#N/A,TRUE,"GENERAL";"TAB3",#N/A,TRUE,"GENERAL";"TAB4",#N/A,TRUE,"GENERAL";"TAB5",#N/A,TRUE,"GENERAL"}</definedName>
    <definedName name="euyt" localSheetId="26" hidden="1">{"TAB1",#N/A,TRUE,"GENERAL";"TAB2",#N/A,TRUE,"GENERAL";"TAB3",#N/A,TRUE,"GENERAL";"TAB4",#N/A,TRUE,"GENERAL";"TAB5",#N/A,TRUE,"GENERAL"}</definedName>
    <definedName name="euyt" localSheetId="24" hidden="1">{"TAB1",#N/A,TRUE,"GENERAL";"TAB2",#N/A,TRUE,"GENERAL";"TAB3",#N/A,TRUE,"GENERAL";"TAB4",#N/A,TRUE,"GENERAL";"TAB5",#N/A,TRUE,"GENERAL"}</definedName>
    <definedName name="euyt" localSheetId="10" hidden="1">{"TAB1",#N/A,TRUE,"GENERAL";"TAB2",#N/A,TRUE,"GENERAL";"TAB3",#N/A,TRUE,"GENERAL";"TAB4",#N/A,TRUE,"GENERAL";"TAB5",#N/A,TRUE,"GENERAL"}</definedName>
    <definedName name="euyt" localSheetId="4" hidden="1">{"TAB1",#N/A,TRUE,"GENERAL";"TAB2",#N/A,TRUE,"GENERAL";"TAB3",#N/A,TRUE,"GENERAL";"TAB4",#N/A,TRUE,"GENERAL";"TAB5",#N/A,TRUE,"GENERAL"}</definedName>
    <definedName name="euyt" localSheetId="38" hidden="1">{"TAB1",#N/A,TRUE,"GENERAL";"TAB2",#N/A,TRUE,"GENERAL";"TAB3",#N/A,TRUE,"GENERAL";"TAB4",#N/A,TRUE,"GENERAL";"TAB5",#N/A,TRUE,"GENERAL"}</definedName>
    <definedName name="euyt" localSheetId="37" hidden="1">{"TAB1",#N/A,TRUE,"GENERAL";"TAB2",#N/A,TRUE,"GENERAL";"TAB3",#N/A,TRUE,"GENERAL";"TAB4",#N/A,TRUE,"GENERAL";"TAB5",#N/A,TRUE,"GENERAL"}</definedName>
    <definedName name="euyt" localSheetId="23" hidden="1">{"TAB1",#N/A,TRUE,"GENERAL";"TAB2",#N/A,TRUE,"GENERAL";"TAB3",#N/A,TRUE,"GENERAL";"TAB4",#N/A,TRUE,"GENERAL";"TAB5",#N/A,TRUE,"GENERAL"}</definedName>
    <definedName name="euyt" localSheetId="16" hidden="1">{"TAB1",#N/A,TRUE,"GENERAL";"TAB2",#N/A,TRUE,"GENERAL";"TAB3",#N/A,TRUE,"GENERAL";"TAB4",#N/A,TRUE,"GENERAL";"TAB5",#N/A,TRUE,"GENERAL"}</definedName>
    <definedName name="euyt" localSheetId="27" hidden="1">{"TAB1",#N/A,TRUE,"GENERAL";"TAB2",#N/A,TRUE,"GENERAL";"TAB3",#N/A,TRUE,"GENERAL";"TAB4",#N/A,TRUE,"GENERAL";"TAB5",#N/A,TRUE,"GENERAL"}</definedName>
    <definedName name="euyt" localSheetId="18" hidden="1">{"TAB1",#N/A,TRUE,"GENERAL";"TAB2",#N/A,TRUE,"GENERAL";"TAB3",#N/A,TRUE,"GENERAL";"TAB4",#N/A,TRUE,"GENERAL";"TAB5",#N/A,TRUE,"GENERAL"}</definedName>
    <definedName name="euyt" localSheetId="17" hidden="1">{"TAB1",#N/A,TRUE,"GENERAL";"TAB2",#N/A,TRUE,"GENERAL";"TAB3",#N/A,TRUE,"GENERAL";"TAB4",#N/A,TRUE,"GENERAL";"TAB5",#N/A,TRUE,"GENERAL"}</definedName>
    <definedName name="euyt" localSheetId="25" hidden="1">{"TAB1",#N/A,TRUE,"GENERAL";"TAB2",#N/A,TRUE,"GENERAL";"TAB3",#N/A,TRUE,"GENERAL";"TAB4",#N/A,TRUE,"GENERAL";"TAB5",#N/A,TRUE,"GENERAL"}</definedName>
    <definedName name="euyt" localSheetId="49" hidden="1">{"TAB1",#N/A,TRUE,"GENERAL";"TAB2",#N/A,TRUE,"GENERAL";"TAB3",#N/A,TRUE,"GENERAL";"TAB4",#N/A,TRUE,"GENERAL";"TAB5",#N/A,TRUE,"GENERAL"}</definedName>
    <definedName name="euyt" localSheetId="34"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1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31" hidden="1">{"TAB1",#N/A,TRUE,"GENERAL";"TAB2",#N/A,TRUE,"GENERAL";"TAB3",#N/A,TRUE,"GENERAL";"TAB4",#N/A,TRUE,"GENERAL";"TAB5",#N/A,TRUE,"GENERAL"}</definedName>
    <definedName name="euyt" localSheetId="30" hidden="1">{"TAB1",#N/A,TRUE,"GENERAL";"TAB2",#N/A,TRUE,"GENERAL";"TAB3",#N/A,TRUE,"GENERAL";"TAB4",#N/A,TRUE,"GENERAL";"TAB5",#N/A,TRUE,"GENERAL"}</definedName>
    <definedName name="euyt" localSheetId="15" hidden="1">{"TAB1",#N/A,TRUE,"GENERAL";"TAB2",#N/A,TRUE,"GENERAL";"TAB3",#N/A,TRUE,"GENERAL";"TAB4",#N/A,TRUE,"GENERAL";"TAB5",#N/A,TRUE,"GENERAL"}</definedName>
    <definedName name="euyt" hidden="1">{"TAB1",#N/A,TRUE,"GENERAL";"TAB2",#N/A,TRUE,"GENERAL";"TAB3",#N/A,TRUE,"GENERAL";"TAB4",#N/A,TRUE,"GENERAL";"TAB5",#N/A,TRUE,"GENERAL"}</definedName>
    <definedName name="ewegt" localSheetId="3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26" hidden="1">{"TAB1",#N/A,TRUE,"GENERAL";"TAB2",#N/A,TRUE,"GENERAL";"TAB3",#N/A,TRUE,"GENERAL";"TAB4",#N/A,TRUE,"GENERAL";"TAB5",#N/A,TRUE,"GENERAL"}</definedName>
    <definedName name="ewegt" localSheetId="24"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4" hidden="1">{"TAB1",#N/A,TRUE,"GENERAL";"TAB2",#N/A,TRUE,"GENERAL";"TAB3",#N/A,TRUE,"GENERAL";"TAB4",#N/A,TRUE,"GENERAL";"TAB5",#N/A,TRUE,"GENERAL"}</definedName>
    <definedName name="ewegt" localSheetId="38" hidden="1">{"TAB1",#N/A,TRUE,"GENERAL";"TAB2",#N/A,TRUE,"GENERAL";"TAB3",#N/A,TRUE,"GENERAL";"TAB4",#N/A,TRUE,"GENERAL";"TAB5",#N/A,TRUE,"GENERAL"}</definedName>
    <definedName name="ewegt" localSheetId="37" hidden="1">{"TAB1",#N/A,TRUE,"GENERAL";"TAB2",#N/A,TRUE,"GENERAL";"TAB3",#N/A,TRUE,"GENERAL";"TAB4",#N/A,TRUE,"GENERAL";"TAB5",#N/A,TRUE,"GENERAL"}</definedName>
    <definedName name="ewegt" localSheetId="23"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27" hidden="1">{"TAB1",#N/A,TRUE,"GENERAL";"TAB2",#N/A,TRUE,"GENERAL";"TAB3",#N/A,TRUE,"GENERAL";"TAB4",#N/A,TRUE,"GENERAL";"TAB5",#N/A,TRUE,"GENERAL"}</definedName>
    <definedName name="ewegt" localSheetId="18"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25" hidden="1">{"TAB1",#N/A,TRUE,"GENERAL";"TAB2",#N/A,TRUE,"GENERAL";"TAB3",#N/A,TRUE,"GENERAL";"TAB4",#N/A,TRUE,"GENERAL";"TAB5",#N/A,TRUE,"GENERAL"}</definedName>
    <definedName name="ewegt" localSheetId="49" hidden="1">{"TAB1",#N/A,TRUE,"GENERAL";"TAB2",#N/A,TRUE,"GENERAL";"TAB3",#N/A,TRUE,"GENERAL";"TAB4",#N/A,TRUE,"GENERAL";"TAB5",#N/A,TRUE,"GENERAL"}</definedName>
    <definedName name="ewegt" localSheetId="34"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31" hidden="1">{"TAB1",#N/A,TRUE,"GENERAL";"TAB2",#N/A,TRUE,"GENERAL";"TAB3",#N/A,TRUE,"GENERAL";"TAB4",#N/A,TRUE,"GENERAL";"TAB5",#N/A,TRUE,"GENERAL"}</definedName>
    <definedName name="ewegt" localSheetId="30" hidden="1">{"TAB1",#N/A,TRUE,"GENERAL";"TAB2",#N/A,TRUE,"GENERAL";"TAB3",#N/A,TRUE,"GENERAL";"TAB4",#N/A,TRUE,"GENERAL";"TAB5",#N/A,TRUE,"GENERAL"}</definedName>
    <definedName name="ewegt" localSheetId="15" hidden="1">{"TAB1",#N/A,TRUE,"GENERAL";"TAB2",#N/A,TRUE,"GENERAL";"TAB3",#N/A,TRUE,"GENERAL";"TAB4",#N/A,TRUE,"GENERAL";"TAB5",#N/A,TRUE,"GENERAL"}</definedName>
    <definedName name="ewegt" hidden="1">{"TAB1",#N/A,TRUE,"GENERAL";"TAB2",#N/A,TRUE,"GENERAL";"TAB3",#N/A,TRUE,"GENERAL";"TAB4",#N/A,TRUE,"GENERAL";"TAB5",#N/A,TRUE,"GENERAL"}</definedName>
    <definedName name="ewfewfg" localSheetId="3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26" hidden="1">{"TAB1",#N/A,TRUE,"GENERAL";"TAB2",#N/A,TRUE,"GENERAL";"TAB3",#N/A,TRUE,"GENERAL";"TAB4",#N/A,TRUE,"GENERAL";"TAB5",#N/A,TRUE,"GENERAL"}</definedName>
    <definedName name="ewfewfg" localSheetId="24"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38" hidden="1">{"TAB1",#N/A,TRUE,"GENERAL";"TAB2",#N/A,TRUE,"GENERAL";"TAB3",#N/A,TRUE,"GENERAL";"TAB4",#N/A,TRUE,"GENERAL";"TAB5",#N/A,TRUE,"GENERAL"}</definedName>
    <definedName name="ewfewfg" localSheetId="37" hidden="1">{"TAB1",#N/A,TRUE,"GENERAL";"TAB2",#N/A,TRUE,"GENERAL";"TAB3",#N/A,TRUE,"GENERAL";"TAB4",#N/A,TRUE,"GENERAL";"TAB5",#N/A,TRUE,"GENERAL"}</definedName>
    <definedName name="ewfewfg" localSheetId="23"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27" hidden="1">{"TAB1",#N/A,TRUE,"GENERAL";"TAB2",#N/A,TRUE,"GENERAL";"TAB3",#N/A,TRUE,"GENERAL";"TAB4",#N/A,TRUE,"GENERAL";"TAB5",#N/A,TRUE,"GENERAL"}</definedName>
    <definedName name="ewfewfg" localSheetId="18"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25" hidden="1">{"TAB1",#N/A,TRUE,"GENERAL";"TAB2",#N/A,TRUE,"GENERAL";"TAB3",#N/A,TRUE,"GENERAL";"TAB4",#N/A,TRUE,"GENERAL";"TAB5",#N/A,TRUE,"GENERAL"}</definedName>
    <definedName name="ewfewfg" localSheetId="49" hidden="1">{"TAB1",#N/A,TRUE,"GENERAL";"TAB2",#N/A,TRUE,"GENERAL";"TAB3",#N/A,TRUE,"GENERAL";"TAB4",#N/A,TRUE,"GENERAL";"TAB5",#N/A,TRUE,"GENERAL"}</definedName>
    <definedName name="ewfewfg" localSheetId="34"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31" hidden="1">{"TAB1",#N/A,TRUE,"GENERAL";"TAB2",#N/A,TRUE,"GENERAL";"TAB3",#N/A,TRUE,"GENERAL";"TAB4",#N/A,TRUE,"GENERAL";"TAB5",#N/A,TRUE,"GENERAL"}</definedName>
    <definedName name="ewfewfg" localSheetId="30" hidden="1">{"TAB1",#N/A,TRUE,"GENERAL";"TAB2",#N/A,TRUE,"GENERAL";"TAB3",#N/A,TRUE,"GENERAL";"TAB4",#N/A,TRUE,"GENERAL";"TAB5",#N/A,TRUE,"GENERAL"}</definedName>
    <definedName name="ewfewfg" localSheetId="15" hidden="1">{"TAB1",#N/A,TRUE,"GENERAL";"TAB2",#N/A,TRUE,"GENERAL";"TAB3",#N/A,TRUE,"GENERAL";"TAB4",#N/A,TRUE,"GENERAL";"TAB5",#N/A,TRUE,"GENERAL"}</definedName>
    <definedName name="ewfewfg" hidden="1">{"TAB1",#N/A,TRUE,"GENERAL";"TAB2",#N/A,TRUE,"GENERAL";"TAB3",#N/A,TRUE,"GENERAL";"TAB4",#N/A,TRUE,"GENERAL";"TAB5",#N/A,TRUE,"GENERAL"}</definedName>
    <definedName name="ewre" localSheetId="32" hidden="1">{"TAB1",#N/A,TRUE,"GENERAL";"TAB2",#N/A,TRUE,"GENERAL";"TAB3",#N/A,TRUE,"GENERAL";"TAB4",#N/A,TRUE,"GENERAL";"TAB5",#N/A,TRUE,"GENERAL"}</definedName>
    <definedName name="ewre" localSheetId="3" hidden="1">{"TAB1",#N/A,TRUE,"GENERAL";"TAB2",#N/A,TRUE,"GENERAL";"TAB3",#N/A,TRUE,"GENERAL";"TAB4",#N/A,TRUE,"GENERAL";"TAB5",#N/A,TRUE,"GENERAL"}</definedName>
    <definedName name="ewre" localSheetId="26" hidden="1">{"TAB1",#N/A,TRUE,"GENERAL";"TAB2",#N/A,TRUE,"GENERAL";"TAB3",#N/A,TRUE,"GENERAL";"TAB4",#N/A,TRUE,"GENERAL";"TAB5",#N/A,TRUE,"GENERAL"}</definedName>
    <definedName name="ewre" localSheetId="24" hidden="1">{"TAB1",#N/A,TRUE,"GENERAL";"TAB2",#N/A,TRUE,"GENERAL";"TAB3",#N/A,TRUE,"GENERAL";"TAB4",#N/A,TRUE,"GENERAL";"TAB5",#N/A,TRUE,"GENERAL"}</definedName>
    <definedName name="ewre" localSheetId="10" hidden="1">{"TAB1",#N/A,TRUE,"GENERAL";"TAB2",#N/A,TRUE,"GENERAL";"TAB3",#N/A,TRUE,"GENERAL";"TAB4",#N/A,TRUE,"GENERAL";"TAB5",#N/A,TRUE,"GENERAL"}</definedName>
    <definedName name="ewre" localSheetId="4" hidden="1">{"TAB1",#N/A,TRUE,"GENERAL";"TAB2",#N/A,TRUE,"GENERAL";"TAB3",#N/A,TRUE,"GENERAL";"TAB4",#N/A,TRUE,"GENERAL";"TAB5",#N/A,TRUE,"GENERAL"}</definedName>
    <definedName name="ewre" localSheetId="38" hidden="1">{"TAB1",#N/A,TRUE,"GENERAL";"TAB2",#N/A,TRUE,"GENERAL";"TAB3",#N/A,TRUE,"GENERAL";"TAB4",#N/A,TRUE,"GENERAL";"TAB5",#N/A,TRUE,"GENERAL"}</definedName>
    <definedName name="ewre" localSheetId="37" hidden="1">{"TAB1",#N/A,TRUE,"GENERAL";"TAB2",#N/A,TRUE,"GENERAL";"TAB3",#N/A,TRUE,"GENERAL";"TAB4",#N/A,TRUE,"GENERAL";"TAB5",#N/A,TRUE,"GENERAL"}</definedName>
    <definedName name="ewre" localSheetId="23" hidden="1">{"TAB1",#N/A,TRUE,"GENERAL";"TAB2",#N/A,TRUE,"GENERAL";"TAB3",#N/A,TRUE,"GENERAL";"TAB4",#N/A,TRUE,"GENERAL";"TAB5",#N/A,TRUE,"GENERAL"}</definedName>
    <definedName name="ewre" localSheetId="16" hidden="1">{"TAB1",#N/A,TRUE,"GENERAL";"TAB2",#N/A,TRUE,"GENERAL";"TAB3",#N/A,TRUE,"GENERAL";"TAB4",#N/A,TRUE,"GENERAL";"TAB5",#N/A,TRUE,"GENERAL"}</definedName>
    <definedName name="ewre" localSheetId="27" hidden="1">{"TAB1",#N/A,TRUE,"GENERAL";"TAB2",#N/A,TRUE,"GENERAL";"TAB3",#N/A,TRUE,"GENERAL";"TAB4",#N/A,TRUE,"GENERAL";"TAB5",#N/A,TRUE,"GENERAL"}</definedName>
    <definedName name="ewre" localSheetId="18" hidden="1">{"TAB1",#N/A,TRUE,"GENERAL";"TAB2",#N/A,TRUE,"GENERAL";"TAB3",#N/A,TRUE,"GENERAL";"TAB4",#N/A,TRUE,"GENERAL";"TAB5",#N/A,TRUE,"GENERAL"}</definedName>
    <definedName name="ewre" localSheetId="17" hidden="1">{"TAB1",#N/A,TRUE,"GENERAL";"TAB2",#N/A,TRUE,"GENERAL";"TAB3",#N/A,TRUE,"GENERAL";"TAB4",#N/A,TRUE,"GENERAL";"TAB5",#N/A,TRUE,"GENERAL"}</definedName>
    <definedName name="ewre" localSheetId="25" hidden="1">{"TAB1",#N/A,TRUE,"GENERAL";"TAB2",#N/A,TRUE,"GENERAL";"TAB3",#N/A,TRUE,"GENERAL";"TAB4",#N/A,TRUE,"GENERAL";"TAB5",#N/A,TRUE,"GENERAL"}</definedName>
    <definedName name="ewre" localSheetId="49" hidden="1">{"TAB1",#N/A,TRUE,"GENERAL";"TAB2",#N/A,TRUE,"GENERAL";"TAB3",#N/A,TRUE,"GENERAL";"TAB4",#N/A,TRUE,"GENERAL";"TAB5",#N/A,TRUE,"GENERAL"}</definedName>
    <definedName name="ewre" localSheetId="34"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1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31" hidden="1">{"TAB1",#N/A,TRUE,"GENERAL";"TAB2",#N/A,TRUE,"GENERAL";"TAB3",#N/A,TRUE,"GENERAL";"TAB4",#N/A,TRUE,"GENERAL";"TAB5",#N/A,TRUE,"GENERAL"}</definedName>
    <definedName name="ewre" localSheetId="30" hidden="1">{"TAB1",#N/A,TRUE,"GENERAL";"TAB2",#N/A,TRUE,"GENERAL";"TAB3",#N/A,TRUE,"GENERAL";"TAB4",#N/A,TRUE,"GENERAL";"TAB5",#N/A,TRUE,"GENERAL"}</definedName>
    <definedName name="ewre" localSheetId="15" hidden="1">{"TAB1",#N/A,TRUE,"GENERAL";"TAB2",#N/A,TRUE,"GENERAL";"TAB3",#N/A,TRUE,"GENERAL";"TAB4",#N/A,TRUE,"GENERAL";"TAB5",#N/A,TRUE,"GENERAL"}</definedName>
    <definedName name="ewre" hidden="1">{"TAB1",#N/A,TRUE,"GENERAL";"TAB2",#N/A,TRUE,"GENERAL";"TAB3",#N/A,TRUE,"GENERAL";"TAB4",#N/A,TRUE,"GENERAL";"TAB5",#N/A,TRUE,"GENERAL"}</definedName>
    <definedName name="ewrewf" localSheetId="3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26" hidden="1">{"TAB1",#N/A,TRUE,"GENERAL";"TAB2",#N/A,TRUE,"GENERAL";"TAB3",#N/A,TRUE,"GENERAL";"TAB4",#N/A,TRUE,"GENERAL";"TAB5",#N/A,TRUE,"GENERAL"}</definedName>
    <definedName name="ewrewf" localSheetId="24"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38" hidden="1">{"TAB1",#N/A,TRUE,"GENERAL";"TAB2",#N/A,TRUE,"GENERAL";"TAB3",#N/A,TRUE,"GENERAL";"TAB4",#N/A,TRUE,"GENERAL";"TAB5",#N/A,TRUE,"GENERAL"}</definedName>
    <definedName name="ewrewf" localSheetId="37" hidden="1">{"TAB1",#N/A,TRUE,"GENERAL";"TAB2",#N/A,TRUE,"GENERAL";"TAB3",#N/A,TRUE,"GENERAL";"TAB4",#N/A,TRUE,"GENERAL";"TAB5",#N/A,TRUE,"GENERAL"}</definedName>
    <definedName name="ewrewf" localSheetId="23"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27" hidden="1">{"TAB1",#N/A,TRUE,"GENERAL";"TAB2",#N/A,TRUE,"GENERAL";"TAB3",#N/A,TRUE,"GENERAL";"TAB4",#N/A,TRUE,"GENERAL";"TAB5",#N/A,TRUE,"GENERAL"}</definedName>
    <definedName name="ewrewf" localSheetId="18"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25" hidden="1">{"TAB1",#N/A,TRUE,"GENERAL";"TAB2",#N/A,TRUE,"GENERAL";"TAB3",#N/A,TRUE,"GENERAL";"TAB4",#N/A,TRUE,"GENERAL";"TAB5",#N/A,TRUE,"GENERAL"}</definedName>
    <definedName name="ewrewf" localSheetId="49" hidden="1">{"TAB1",#N/A,TRUE,"GENERAL";"TAB2",#N/A,TRUE,"GENERAL";"TAB3",#N/A,TRUE,"GENERAL";"TAB4",#N/A,TRUE,"GENERAL";"TAB5",#N/A,TRUE,"GENERAL"}</definedName>
    <definedName name="ewrewf" localSheetId="34"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31" hidden="1">{"TAB1",#N/A,TRUE,"GENERAL";"TAB2",#N/A,TRUE,"GENERAL";"TAB3",#N/A,TRUE,"GENERAL";"TAB4",#N/A,TRUE,"GENERAL";"TAB5",#N/A,TRUE,"GENERAL"}</definedName>
    <definedName name="ewrewf" localSheetId="30" hidden="1">{"TAB1",#N/A,TRUE,"GENERAL";"TAB2",#N/A,TRUE,"GENERAL";"TAB3",#N/A,TRUE,"GENERAL";"TAB4",#N/A,TRUE,"GENERAL";"TAB5",#N/A,TRUE,"GENERAL"}</definedName>
    <definedName name="ewrewf" localSheetId="15" hidden="1">{"TAB1",#N/A,TRUE,"GENERAL";"TAB2",#N/A,TRUE,"GENERAL";"TAB3",#N/A,TRUE,"GENERAL";"TAB4",#N/A,TRUE,"GENERAL";"TAB5",#N/A,TRUE,"GENERAL"}</definedName>
    <definedName name="ewrewf" hidden="1">{"TAB1",#N/A,TRUE,"GENERAL";"TAB2",#N/A,TRUE,"GENERAL";"TAB3",#N/A,TRUE,"GENERAL";"TAB4",#N/A,TRUE,"GENERAL";"TAB5",#N/A,TRUE,"GENERAL"}</definedName>
    <definedName name="ewrr" localSheetId="32" hidden="1">{"TAB1",#N/A,TRUE,"GENERAL";"TAB2",#N/A,TRUE,"GENERAL";"TAB3",#N/A,TRUE,"GENERAL";"TAB4",#N/A,TRUE,"GENERAL";"TAB5",#N/A,TRUE,"GENERAL"}</definedName>
    <definedName name="ewrr" localSheetId="3" hidden="1">{"TAB1",#N/A,TRUE,"GENERAL";"TAB2",#N/A,TRUE,"GENERAL";"TAB3",#N/A,TRUE,"GENERAL";"TAB4",#N/A,TRUE,"GENERAL";"TAB5",#N/A,TRUE,"GENERAL"}</definedName>
    <definedName name="ewrr" localSheetId="26" hidden="1">{"TAB1",#N/A,TRUE,"GENERAL";"TAB2",#N/A,TRUE,"GENERAL";"TAB3",#N/A,TRUE,"GENERAL";"TAB4",#N/A,TRUE,"GENERAL";"TAB5",#N/A,TRUE,"GENERAL"}</definedName>
    <definedName name="ewrr" localSheetId="24" hidden="1">{"TAB1",#N/A,TRUE,"GENERAL";"TAB2",#N/A,TRUE,"GENERAL";"TAB3",#N/A,TRUE,"GENERAL";"TAB4",#N/A,TRUE,"GENERAL";"TAB5",#N/A,TRUE,"GENERAL"}</definedName>
    <definedName name="ewrr" localSheetId="10" hidden="1">{"TAB1",#N/A,TRUE,"GENERAL";"TAB2",#N/A,TRUE,"GENERAL";"TAB3",#N/A,TRUE,"GENERAL";"TAB4",#N/A,TRUE,"GENERAL";"TAB5",#N/A,TRUE,"GENERAL"}</definedName>
    <definedName name="ewrr" localSheetId="4" hidden="1">{"TAB1",#N/A,TRUE,"GENERAL";"TAB2",#N/A,TRUE,"GENERAL";"TAB3",#N/A,TRUE,"GENERAL";"TAB4",#N/A,TRUE,"GENERAL";"TAB5",#N/A,TRUE,"GENERAL"}</definedName>
    <definedName name="ewrr" localSheetId="38" hidden="1">{"TAB1",#N/A,TRUE,"GENERAL";"TAB2",#N/A,TRUE,"GENERAL";"TAB3",#N/A,TRUE,"GENERAL";"TAB4",#N/A,TRUE,"GENERAL";"TAB5",#N/A,TRUE,"GENERAL"}</definedName>
    <definedName name="ewrr" localSheetId="37" hidden="1">{"TAB1",#N/A,TRUE,"GENERAL";"TAB2",#N/A,TRUE,"GENERAL";"TAB3",#N/A,TRUE,"GENERAL";"TAB4",#N/A,TRUE,"GENERAL";"TAB5",#N/A,TRUE,"GENERAL"}</definedName>
    <definedName name="ewrr" localSheetId="23" hidden="1">{"TAB1",#N/A,TRUE,"GENERAL";"TAB2",#N/A,TRUE,"GENERAL";"TAB3",#N/A,TRUE,"GENERAL";"TAB4",#N/A,TRUE,"GENERAL";"TAB5",#N/A,TRUE,"GENERAL"}</definedName>
    <definedName name="ewrr" localSheetId="16" hidden="1">{"TAB1",#N/A,TRUE,"GENERAL";"TAB2",#N/A,TRUE,"GENERAL";"TAB3",#N/A,TRUE,"GENERAL";"TAB4",#N/A,TRUE,"GENERAL";"TAB5",#N/A,TRUE,"GENERAL"}</definedName>
    <definedName name="ewrr" localSheetId="27" hidden="1">{"TAB1",#N/A,TRUE,"GENERAL";"TAB2",#N/A,TRUE,"GENERAL";"TAB3",#N/A,TRUE,"GENERAL";"TAB4",#N/A,TRUE,"GENERAL";"TAB5",#N/A,TRUE,"GENERAL"}</definedName>
    <definedName name="ewrr" localSheetId="18" hidden="1">{"TAB1",#N/A,TRUE,"GENERAL";"TAB2",#N/A,TRUE,"GENERAL";"TAB3",#N/A,TRUE,"GENERAL";"TAB4",#N/A,TRUE,"GENERAL";"TAB5",#N/A,TRUE,"GENERAL"}</definedName>
    <definedName name="ewrr" localSheetId="17" hidden="1">{"TAB1",#N/A,TRUE,"GENERAL";"TAB2",#N/A,TRUE,"GENERAL";"TAB3",#N/A,TRUE,"GENERAL";"TAB4",#N/A,TRUE,"GENERAL";"TAB5",#N/A,TRUE,"GENERAL"}</definedName>
    <definedName name="ewrr" localSheetId="25" hidden="1">{"TAB1",#N/A,TRUE,"GENERAL";"TAB2",#N/A,TRUE,"GENERAL";"TAB3",#N/A,TRUE,"GENERAL";"TAB4",#N/A,TRUE,"GENERAL";"TAB5",#N/A,TRUE,"GENERAL"}</definedName>
    <definedName name="ewrr" localSheetId="49" hidden="1">{"TAB1",#N/A,TRUE,"GENERAL";"TAB2",#N/A,TRUE,"GENERAL";"TAB3",#N/A,TRUE,"GENERAL";"TAB4",#N/A,TRUE,"GENERAL";"TAB5",#N/A,TRUE,"GENERAL"}</definedName>
    <definedName name="ewrr" localSheetId="34"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1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31" hidden="1">{"TAB1",#N/A,TRUE,"GENERAL";"TAB2",#N/A,TRUE,"GENERAL";"TAB3",#N/A,TRUE,"GENERAL";"TAB4",#N/A,TRUE,"GENERAL";"TAB5",#N/A,TRUE,"GENERAL"}</definedName>
    <definedName name="ewrr" localSheetId="30" hidden="1">{"TAB1",#N/A,TRUE,"GENERAL";"TAB2",#N/A,TRUE,"GENERAL";"TAB3",#N/A,TRUE,"GENERAL";"TAB4",#N/A,TRUE,"GENERAL";"TAB5",#N/A,TRUE,"GENERAL"}</definedName>
    <definedName name="ewrr" localSheetId="15" hidden="1">{"TAB1",#N/A,TRUE,"GENERAL";"TAB2",#N/A,TRUE,"GENERAL";"TAB3",#N/A,TRUE,"GENERAL";"TAB4",#N/A,TRUE,"GENERAL";"TAB5",#N/A,TRUE,"GENERAL"}</definedName>
    <definedName name="ewrr" hidden="1">{"TAB1",#N/A,TRUE,"GENERAL";"TAB2",#N/A,TRUE,"GENERAL";"TAB3",#N/A,TRUE,"GENERAL";"TAB4",#N/A,TRUE,"GENERAL";"TAB5",#N/A,TRUE,"GENERAL"}</definedName>
    <definedName name="ewrt" localSheetId="32" hidden="1">{"TAB1",#N/A,TRUE,"GENERAL";"TAB2",#N/A,TRUE,"GENERAL";"TAB3",#N/A,TRUE,"GENERAL";"TAB4",#N/A,TRUE,"GENERAL";"TAB5",#N/A,TRUE,"GENERAL"}</definedName>
    <definedName name="ewrt" localSheetId="3" hidden="1">{"TAB1",#N/A,TRUE,"GENERAL";"TAB2",#N/A,TRUE,"GENERAL";"TAB3",#N/A,TRUE,"GENERAL";"TAB4",#N/A,TRUE,"GENERAL";"TAB5",#N/A,TRUE,"GENERAL"}</definedName>
    <definedName name="ewrt" localSheetId="26" hidden="1">{"TAB1",#N/A,TRUE,"GENERAL";"TAB2",#N/A,TRUE,"GENERAL";"TAB3",#N/A,TRUE,"GENERAL";"TAB4",#N/A,TRUE,"GENERAL";"TAB5",#N/A,TRUE,"GENERAL"}</definedName>
    <definedName name="ewrt" localSheetId="24" hidden="1">{"TAB1",#N/A,TRUE,"GENERAL";"TAB2",#N/A,TRUE,"GENERAL";"TAB3",#N/A,TRUE,"GENERAL";"TAB4",#N/A,TRUE,"GENERAL";"TAB5",#N/A,TRUE,"GENERAL"}</definedName>
    <definedName name="ewrt" localSheetId="10" hidden="1">{"TAB1",#N/A,TRUE,"GENERAL";"TAB2",#N/A,TRUE,"GENERAL";"TAB3",#N/A,TRUE,"GENERAL";"TAB4",#N/A,TRUE,"GENERAL";"TAB5",#N/A,TRUE,"GENERAL"}</definedName>
    <definedName name="ewrt" localSheetId="4" hidden="1">{"TAB1",#N/A,TRUE,"GENERAL";"TAB2",#N/A,TRUE,"GENERAL";"TAB3",#N/A,TRUE,"GENERAL";"TAB4",#N/A,TRUE,"GENERAL";"TAB5",#N/A,TRUE,"GENERAL"}</definedName>
    <definedName name="ewrt" localSheetId="38" hidden="1">{"TAB1",#N/A,TRUE,"GENERAL";"TAB2",#N/A,TRUE,"GENERAL";"TAB3",#N/A,TRUE,"GENERAL";"TAB4",#N/A,TRUE,"GENERAL";"TAB5",#N/A,TRUE,"GENERAL"}</definedName>
    <definedName name="ewrt" localSheetId="37" hidden="1">{"TAB1",#N/A,TRUE,"GENERAL";"TAB2",#N/A,TRUE,"GENERAL";"TAB3",#N/A,TRUE,"GENERAL";"TAB4",#N/A,TRUE,"GENERAL";"TAB5",#N/A,TRUE,"GENERAL"}</definedName>
    <definedName name="ewrt" localSheetId="23" hidden="1">{"TAB1",#N/A,TRUE,"GENERAL";"TAB2",#N/A,TRUE,"GENERAL";"TAB3",#N/A,TRUE,"GENERAL";"TAB4",#N/A,TRUE,"GENERAL";"TAB5",#N/A,TRUE,"GENERAL"}</definedName>
    <definedName name="ewrt" localSheetId="16" hidden="1">{"TAB1",#N/A,TRUE,"GENERAL";"TAB2",#N/A,TRUE,"GENERAL";"TAB3",#N/A,TRUE,"GENERAL";"TAB4",#N/A,TRUE,"GENERAL";"TAB5",#N/A,TRUE,"GENERAL"}</definedName>
    <definedName name="ewrt" localSheetId="27" hidden="1">{"TAB1",#N/A,TRUE,"GENERAL";"TAB2",#N/A,TRUE,"GENERAL";"TAB3",#N/A,TRUE,"GENERAL";"TAB4",#N/A,TRUE,"GENERAL";"TAB5",#N/A,TRUE,"GENERAL"}</definedName>
    <definedName name="ewrt" localSheetId="18" hidden="1">{"TAB1",#N/A,TRUE,"GENERAL";"TAB2",#N/A,TRUE,"GENERAL";"TAB3",#N/A,TRUE,"GENERAL";"TAB4",#N/A,TRUE,"GENERAL";"TAB5",#N/A,TRUE,"GENERAL"}</definedName>
    <definedName name="ewrt" localSheetId="17" hidden="1">{"TAB1",#N/A,TRUE,"GENERAL";"TAB2",#N/A,TRUE,"GENERAL";"TAB3",#N/A,TRUE,"GENERAL";"TAB4",#N/A,TRUE,"GENERAL";"TAB5",#N/A,TRUE,"GENERAL"}</definedName>
    <definedName name="ewrt" localSheetId="25" hidden="1">{"TAB1",#N/A,TRUE,"GENERAL";"TAB2",#N/A,TRUE,"GENERAL";"TAB3",#N/A,TRUE,"GENERAL";"TAB4",#N/A,TRUE,"GENERAL";"TAB5",#N/A,TRUE,"GENERAL"}</definedName>
    <definedName name="ewrt" localSheetId="49" hidden="1">{"TAB1",#N/A,TRUE,"GENERAL";"TAB2",#N/A,TRUE,"GENERAL";"TAB3",#N/A,TRUE,"GENERAL";"TAB4",#N/A,TRUE,"GENERAL";"TAB5",#N/A,TRUE,"GENERAL"}</definedName>
    <definedName name="ewrt" localSheetId="34"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1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31" hidden="1">{"TAB1",#N/A,TRUE,"GENERAL";"TAB2",#N/A,TRUE,"GENERAL";"TAB3",#N/A,TRUE,"GENERAL";"TAB4",#N/A,TRUE,"GENERAL";"TAB5",#N/A,TRUE,"GENERAL"}</definedName>
    <definedName name="ewrt" localSheetId="30" hidden="1">{"TAB1",#N/A,TRUE,"GENERAL";"TAB2",#N/A,TRUE,"GENERAL";"TAB3",#N/A,TRUE,"GENERAL";"TAB4",#N/A,TRUE,"GENERAL";"TAB5",#N/A,TRUE,"GENERAL"}</definedName>
    <definedName name="ewrt" localSheetId="15" hidden="1">{"TAB1",#N/A,TRUE,"GENERAL";"TAB2",#N/A,TRUE,"GENERAL";"TAB3",#N/A,TRUE,"GENERAL";"TAB4",#N/A,TRUE,"GENERAL";"TAB5",#N/A,TRUE,"GENERAL"}</definedName>
    <definedName name="ewrt" hidden="1">{"TAB1",#N/A,TRUE,"GENERAL";"TAB2",#N/A,TRUE,"GENERAL";"TAB3",#N/A,TRUE,"GENERAL";"TAB4",#N/A,TRUE,"GENERAL";"TAB5",#N/A,TRUE,"GENERAL"}</definedName>
    <definedName name="ewrwer" localSheetId="3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26" hidden="1">{"TAB1",#N/A,TRUE,"GENERAL";"TAB2",#N/A,TRUE,"GENERAL";"TAB3",#N/A,TRUE,"GENERAL";"TAB4",#N/A,TRUE,"GENERAL";"TAB5",#N/A,TRUE,"GENERAL"}</definedName>
    <definedName name="ewrwer" localSheetId="24"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38" hidden="1">{"TAB1",#N/A,TRUE,"GENERAL";"TAB2",#N/A,TRUE,"GENERAL";"TAB3",#N/A,TRUE,"GENERAL";"TAB4",#N/A,TRUE,"GENERAL";"TAB5",#N/A,TRUE,"GENERAL"}</definedName>
    <definedName name="ewrwer" localSheetId="37" hidden="1">{"TAB1",#N/A,TRUE,"GENERAL";"TAB2",#N/A,TRUE,"GENERAL";"TAB3",#N/A,TRUE,"GENERAL";"TAB4",#N/A,TRUE,"GENERAL";"TAB5",#N/A,TRUE,"GENERAL"}</definedName>
    <definedName name="ewrwer" localSheetId="23"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27" hidden="1">{"TAB1",#N/A,TRUE,"GENERAL";"TAB2",#N/A,TRUE,"GENERAL";"TAB3",#N/A,TRUE,"GENERAL";"TAB4",#N/A,TRUE,"GENERAL";"TAB5",#N/A,TRUE,"GENERAL"}</definedName>
    <definedName name="ewrwer" localSheetId="18"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25" hidden="1">{"TAB1",#N/A,TRUE,"GENERAL";"TAB2",#N/A,TRUE,"GENERAL";"TAB3",#N/A,TRUE,"GENERAL";"TAB4",#N/A,TRUE,"GENERAL";"TAB5",#N/A,TRUE,"GENERAL"}</definedName>
    <definedName name="ewrwer" localSheetId="49" hidden="1">{"TAB1",#N/A,TRUE,"GENERAL";"TAB2",#N/A,TRUE,"GENERAL";"TAB3",#N/A,TRUE,"GENERAL";"TAB4",#N/A,TRUE,"GENERAL";"TAB5",#N/A,TRUE,"GENERAL"}</definedName>
    <definedName name="ewrwer" localSheetId="34"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31" hidden="1">{"TAB1",#N/A,TRUE,"GENERAL";"TAB2",#N/A,TRUE,"GENERAL";"TAB3",#N/A,TRUE,"GENERAL";"TAB4",#N/A,TRUE,"GENERAL";"TAB5",#N/A,TRUE,"GENERAL"}</definedName>
    <definedName name="ewrwer" localSheetId="30" hidden="1">{"TAB1",#N/A,TRUE,"GENERAL";"TAB2",#N/A,TRUE,"GENERAL";"TAB3",#N/A,TRUE,"GENERAL";"TAB4",#N/A,TRUE,"GENERAL";"TAB5",#N/A,TRUE,"GENERAL"}</definedName>
    <definedName name="ewrwer" localSheetId="15" hidden="1">{"TAB1",#N/A,TRUE,"GENERAL";"TAB2",#N/A,TRUE,"GENERAL";"TAB3",#N/A,TRUE,"GENERAL";"TAB4",#N/A,TRUE,"GENERAL";"TAB5",#N/A,TRUE,"GENERAL"}</definedName>
    <definedName name="ewrwer" hidden="1">{"TAB1",#N/A,TRUE,"GENERAL";"TAB2",#N/A,TRUE,"GENERAL";"TAB3",#N/A,TRUE,"GENERAL";"TAB4",#N/A,TRUE,"GENERAL";"TAB5",#N/A,TRUE,"GENERAL"}</definedName>
    <definedName name="fda" localSheetId="32" hidden="1">{"TAB1",#N/A,TRUE,"GENERAL";"TAB2",#N/A,TRUE,"GENERAL";"TAB3",#N/A,TRUE,"GENERAL";"TAB4",#N/A,TRUE,"GENERAL";"TAB5",#N/A,TRUE,"GENERAL"}</definedName>
    <definedName name="fda" localSheetId="3" hidden="1">{"TAB1",#N/A,TRUE,"GENERAL";"TAB2",#N/A,TRUE,"GENERAL";"TAB3",#N/A,TRUE,"GENERAL";"TAB4",#N/A,TRUE,"GENERAL";"TAB5",#N/A,TRUE,"GENERAL"}</definedName>
    <definedName name="fda" localSheetId="26" hidden="1">{"TAB1",#N/A,TRUE,"GENERAL";"TAB2",#N/A,TRUE,"GENERAL";"TAB3",#N/A,TRUE,"GENERAL";"TAB4",#N/A,TRUE,"GENERAL";"TAB5",#N/A,TRUE,"GENERAL"}</definedName>
    <definedName name="fda" localSheetId="24" hidden="1">{"TAB1",#N/A,TRUE,"GENERAL";"TAB2",#N/A,TRUE,"GENERAL";"TAB3",#N/A,TRUE,"GENERAL";"TAB4",#N/A,TRUE,"GENERAL";"TAB5",#N/A,TRUE,"GENERAL"}</definedName>
    <definedName name="fda" localSheetId="10" hidden="1">{"TAB1",#N/A,TRUE,"GENERAL";"TAB2",#N/A,TRUE,"GENERAL";"TAB3",#N/A,TRUE,"GENERAL";"TAB4",#N/A,TRUE,"GENERAL";"TAB5",#N/A,TRUE,"GENERAL"}</definedName>
    <definedName name="fda" localSheetId="4" hidden="1">{"TAB1",#N/A,TRUE,"GENERAL";"TAB2",#N/A,TRUE,"GENERAL";"TAB3",#N/A,TRUE,"GENERAL";"TAB4",#N/A,TRUE,"GENERAL";"TAB5",#N/A,TRUE,"GENERAL"}</definedName>
    <definedName name="fda" localSheetId="38" hidden="1">{"TAB1",#N/A,TRUE,"GENERAL";"TAB2",#N/A,TRUE,"GENERAL";"TAB3",#N/A,TRUE,"GENERAL";"TAB4",#N/A,TRUE,"GENERAL";"TAB5",#N/A,TRUE,"GENERAL"}</definedName>
    <definedName name="fda" localSheetId="37" hidden="1">{"TAB1",#N/A,TRUE,"GENERAL";"TAB2",#N/A,TRUE,"GENERAL";"TAB3",#N/A,TRUE,"GENERAL";"TAB4",#N/A,TRUE,"GENERAL";"TAB5",#N/A,TRUE,"GENERAL"}</definedName>
    <definedName name="fda" localSheetId="23" hidden="1">{"TAB1",#N/A,TRUE,"GENERAL";"TAB2",#N/A,TRUE,"GENERAL";"TAB3",#N/A,TRUE,"GENERAL";"TAB4",#N/A,TRUE,"GENERAL";"TAB5",#N/A,TRUE,"GENERAL"}</definedName>
    <definedName name="fda" localSheetId="16" hidden="1">{"TAB1",#N/A,TRUE,"GENERAL";"TAB2",#N/A,TRUE,"GENERAL";"TAB3",#N/A,TRUE,"GENERAL";"TAB4",#N/A,TRUE,"GENERAL";"TAB5",#N/A,TRUE,"GENERAL"}</definedName>
    <definedName name="fda" localSheetId="27" hidden="1">{"TAB1",#N/A,TRUE,"GENERAL";"TAB2",#N/A,TRUE,"GENERAL";"TAB3",#N/A,TRUE,"GENERAL";"TAB4",#N/A,TRUE,"GENERAL";"TAB5",#N/A,TRUE,"GENERAL"}</definedName>
    <definedName name="fda" localSheetId="18" hidden="1">{"TAB1",#N/A,TRUE,"GENERAL";"TAB2",#N/A,TRUE,"GENERAL";"TAB3",#N/A,TRUE,"GENERAL";"TAB4",#N/A,TRUE,"GENERAL";"TAB5",#N/A,TRUE,"GENERAL"}</definedName>
    <definedName name="fda" localSheetId="17" hidden="1">{"TAB1",#N/A,TRUE,"GENERAL";"TAB2",#N/A,TRUE,"GENERAL";"TAB3",#N/A,TRUE,"GENERAL";"TAB4",#N/A,TRUE,"GENERAL";"TAB5",#N/A,TRUE,"GENERAL"}</definedName>
    <definedName name="fda" localSheetId="25" hidden="1">{"TAB1",#N/A,TRUE,"GENERAL";"TAB2",#N/A,TRUE,"GENERAL";"TAB3",#N/A,TRUE,"GENERAL";"TAB4",#N/A,TRUE,"GENERAL";"TAB5",#N/A,TRUE,"GENERAL"}</definedName>
    <definedName name="fda" localSheetId="49" hidden="1">{"TAB1",#N/A,TRUE,"GENERAL";"TAB2",#N/A,TRUE,"GENERAL";"TAB3",#N/A,TRUE,"GENERAL";"TAB4",#N/A,TRUE,"GENERAL";"TAB5",#N/A,TRUE,"GENERAL"}</definedName>
    <definedName name="fda" localSheetId="34"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1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31" hidden="1">{"TAB1",#N/A,TRUE,"GENERAL";"TAB2",#N/A,TRUE,"GENERAL";"TAB3",#N/A,TRUE,"GENERAL";"TAB4",#N/A,TRUE,"GENERAL";"TAB5",#N/A,TRUE,"GENERAL"}</definedName>
    <definedName name="fda" localSheetId="30" hidden="1">{"TAB1",#N/A,TRUE,"GENERAL";"TAB2",#N/A,TRUE,"GENERAL";"TAB3",#N/A,TRUE,"GENERAL";"TAB4",#N/A,TRUE,"GENERAL";"TAB5",#N/A,TRUE,"GENERAL"}</definedName>
    <definedName name="fda" localSheetId="15" hidden="1">{"TAB1",#N/A,TRUE,"GENERAL";"TAB2",#N/A,TRUE,"GENERAL";"TAB3",#N/A,TRUE,"GENERAL";"TAB4",#N/A,TRUE,"GENERAL";"TAB5",#N/A,TRUE,"GENERAL"}</definedName>
    <definedName name="fda" hidden="1">{"TAB1",#N/A,TRUE,"GENERAL";"TAB2",#N/A,TRUE,"GENERAL";"TAB3",#N/A,TRUE,"GENERAL";"TAB4",#N/A,TRUE,"GENERAL";"TAB5",#N/A,TRUE,"GENERAL"}</definedName>
    <definedName name="fdbjp" localSheetId="3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26" hidden="1">{"TAB1",#N/A,TRUE,"GENERAL";"TAB2",#N/A,TRUE,"GENERAL";"TAB3",#N/A,TRUE,"GENERAL";"TAB4",#N/A,TRUE,"GENERAL";"TAB5",#N/A,TRUE,"GENERAL"}</definedName>
    <definedName name="fdbjp" localSheetId="24"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4" hidden="1">{"TAB1",#N/A,TRUE,"GENERAL";"TAB2",#N/A,TRUE,"GENERAL";"TAB3",#N/A,TRUE,"GENERAL";"TAB4",#N/A,TRUE,"GENERAL";"TAB5",#N/A,TRUE,"GENERAL"}</definedName>
    <definedName name="fdbjp" localSheetId="38" hidden="1">{"TAB1",#N/A,TRUE,"GENERAL";"TAB2",#N/A,TRUE,"GENERAL";"TAB3",#N/A,TRUE,"GENERAL";"TAB4",#N/A,TRUE,"GENERAL";"TAB5",#N/A,TRUE,"GENERAL"}</definedName>
    <definedName name="fdbjp" localSheetId="37" hidden="1">{"TAB1",#N/A,TRUE,"GENERAL";"TAB2",#N/A,TRUE,"GENERAL";"TAB3",#N/A,TRUE,"GENERAL";"TAB4",#N/A,TRUE,"GENERAL";"TAB5",#N/A,TRUE,"GENERAL"}</definedName>
    <definedName name="fdbjp" localSheetId="23"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27" hidden="1">{"TAB1",#N/A,TRUE,"GENERAL";"TAB2",#N/A,TRUE,"GENERAL";"TAB3",#N/A,TRUE,"GENERAL";"TAB4",#N/A,TRUE,"GENERAL";"TAB5",#N/A,TRUE,"GENERAL"}</definedName>
    <definedName name="fdbjp" localSheetId="18"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25" hidden="1">{"TAB1",#N/A,TRUE,"GENERAL";"TAB2",#N/A,TRUE,"GENERAL";"TAB3",#N/A,TRUE,"GENERAL";"TAB4",#N/A,TRUE,"GENERAL";"TAB5",#N/A,TRUE,"GENERAL"}</definedName>
    <definedName name="fdbjp" localSheetId="49" hidden="1">{"TAB1",#N/A,TRUE,"GENERAL";"TAB2",#N/A,TRUE,"GENERAL";"TAB3",#N/A,TRUE,"GENERAL";"TAB4",#N/A,TRUE,"GENERAL";"TAB5",#N/A,TRUE,"GENERAL"}</definedName>
    <definedName name="fdbjp" localSheetId="34"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31" hidden="1">{"TAB1",#N/A,TRUE,"GENERAL";"TAB2",#N/A,TRUE,"GENERAL";"TAB3",#N/A,TRUE,"GENERAL";"TAB4",#N/A,TRUE,"GENERAL";"TAB5",#N/A,TRUE,"GENERAL"}</definedName>
    <definedName name="fdbjp" localSheetId="30" hidden="1">{"TAB1",#N/A,TRUE,"GENERAL";"TAB2",#N/A,TRUE,"GENERAL";"TAB3",#N/A,TRUE,"GENERAL";"TAB4",#N/A,TRUE,"GENERAL";"TAB5",#N/A,TRUE,"GENERAL"}</definedName>
    <definedName name="fdbjp" localSheetId="15" hidden="1">{"TAB1",#N/A,TRUE,"GENERAL";"TAB2",#N/A,TRUE,"GENERAL";"TAB3",#N/A,TRUE,"GENERAL";"TAB4",#N/A,TRUE,"GENERAL";"TAB5",#N/A,TRUE,"GENERAL"}</definedName>
    <definedName name="fdbjp" hidden="1">{"TAB1",#N/A,TRUE,"GENERAL";"TAB2",#N/A,TRUE,"GENERAL";"TAB3",#N/A,TRUE,"GENERAL";"TAB4",#N/A,TRUE,"GENERAL";"TAB5",#N/A,TRUE,"GENERAL"}</definedName>
    <definedName name="fdf" localSheetId="32" hidden="1">{"TAB1",#N/A,TRUE,"GENERAL";"TAB2",#N/A,TRUE,"GENERAL";"TAB3",#N/A,TRUE,"GENERAL";"TAB4",#N/A,TRUE,"GENERAL";"TAB5",#N/A,TRUE,"GENERAL"}</definedName>
    <definedName name="fdf" localSheetId="3" hidden="1">{"TAB1",#N/A,TRUE,"GENERAL";"TAB2",#N/A,TRUE,"GENERAL";"TAB3",#N/A,TRUE,"GENERAL";"TAB4",#N/A,TRUE,"GENERAL";"TAB5",#N/A,TRUE,"GENERAL"}</definedName>
    <definedName name="fdf" localSheetId="26" hidden="1">{"TAB1",#N/A,TRUE,"GENERAL";"TAB2",#N/A,TRUE,"GENERAL";"TAB3",#N/A,TRUE,"GENERAL";"TAB4",#N/A,TRUE,"GENERAL";"TAB5",#N/A,TRUE,"GENERAL"}</definedName>
    <definedName name="fdf" localSheetId="24" hidden="1">{"TAB1",#N/A,TRUE,"GENERAL";"TAB2",#N/A,TRUE,"GENERAL";"TAB3",#N/A,TRUE,"GENERAL";"TAB4",#N/A,TRUE,"GENERAL";"TAB5",#N/A,TRUE,"GENERAL"}</definedName>
    <definedName name="fdf" localSheetId="10" hidden="1">{"TAB1",#N/A,TRUE,"GENERAL";"TAB2",#N/A,TRUE,"GENERAL";"TAB3",#N/A,TRUE,"GENERAL";"TAB4",#N/A,TRUE,"GENERAL";"TAB5",#N/A,TRUE,"GENERAL"}</definedName>
    <definedName name="fdf" localSheetId="4" hidden="1">{"TAB1",#N/A,TRUE,"GENERAL";"TAB2",#N/A,TRUE,"GENERAL";"TAB3",#N/A,TRUE,"GENERAL";"TAB4",#N/A,TRUE,"GENERAL";"TAB5",#N/A,TRUE,"GENERAL"}</definedName>
    <definedName name="fdf" localSheetId="38" hidden="1">{"TAB1",#N/A,TRUE,"GENERAL";"TAB2",#N/A,TRUE,"GENERAL";"TAB3",#N/A,TRUE,"GENERAL";"TAB4",#N/A,TRUE,"GENERAL";"TAB5",#N/A,TRUE,"GENERAL"}</definedName>
    <definedName name="fdf" localSheetId="37" hidden="1">{"TAB1",#N/A,TRUE,"GENERAL";"TAB2",#N/A,TRUE,"GENERAL";"TAB3",#N/A,TRUE,"GENERAL";"TAB4",#N/A,TRUE,"GENERAL";"TAB5",#N/A,TRUE,"GENERAL"}</definedName>
    <definedName name="fdf" localSheetId="23" hidden="1">{"TAB1",#N/A,TRUE,"GENERAL";"TAB2",#N/A,TRUE,"GENERAL";"TAB3",#N/A,TRUE,"GENERAL";"TAB4",#N/A,TRUE,"GENERAL";"TAB5",#N/A,TRUE,"GENERAL"}</definedName>
    <definedName name="fdf" localSheetId="16" hidden="1">{"TAB1",#N/A,TRUE,"GENERAL";"TAB2",#N/A,TRUE,"GENERAL";"TAB3",#N/A,TRUE,"GENERAL";"TAB4",#N/A,TRUE,"GENERAL";"TAB5",#N/A,TRUE,"GENERAL"}</definedName>
    <definedName name="fdf" localSheetId="27" hidden="1">{"TAB1",#N/A,TRUE,"GENERAL";"TAB2",#N/A,TRUE,"GENERAL";"TAB3",#N/A,TRUE,"GENERAL";"TAB4",#N/A,TRUE,"GENERAL";"TAB5",#N/A,TRUE,"GENERAL"}</definedName>
    <definedName name="fdf" localSheetId="18" hidden="1">{"TAB1",#N/A,TRUE,"GENERAL";"TAB2",#N/A,TRUE,"GENERAL";"TAB3",#N/A,TRUE,"GENERAL";"TAB4",#N/A,TRUE,"GENERAL";"TAB5",#N/A,TRUE,"GENERAL"}</definedName>
    <definedName name="fdf" localSheetId="17" hidden="1">{"TAB1",#N/A,TRUE,"GENERAL";"TAB2",#N/A,TRUE,"GENERAL";"TAB3",#N/A,TRUE,"GENERAL";"TAB4",#N/A,TRUE,"GENERAL";"TAB5",#N/A,TRUE,"GENERAL"}</definedName>
    <definedName name="fdf" localSheetId="25" hidden="1">{"TAB1",#N/A,TRUE,"GENERAL";"TAB2",#N/A,TRUE,"GENERAL";"TAB3",#N/A,TRUE,"GENERAL";"TAB4",#N/A,TRUE,"GENERAL";"TAB5",#N/A,TRUE,"GENERAL"}</definedName>
    <definedName name="fdf" localSheetId="49" hidden="1">{"TAB1",#N/A,TRUE,"GENERAL";"TAB2",#N/A,TRUE,"GENERAL";"TAB3",#N/A,TRUE,"GENERAL";"TAB4",#N/A,TRUE,"GENERAL";"TAB5",#N/A,TRUE,"GENERAL"}</definedName>
    <definedName name="fdf" localSheetId="34"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1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31" hidden="1">{"TAB1",#N/A,TRUE,"GENERAL";"TAB2",#N/A,TRUE,"GENERAL";"TAB3",#N/A,TRUE,"GENERAL";"TAB4",#N/A,TRUE,"GENERAL";"TAB5",#N/A,TRUE,"GENERAL"}</definedName>
    <definedName name="fdf" localSheetId="30" hidden="1">{"TAB1",#N/A,TRUE,"GENERAL";"TAB2",#N/A,TRUE,"GENERAL";"TAB3",#N/A,TRUE,"GENERAL";"TAB4",#N/A,TRUE,"GENERAL";"TAB5",#N/A,TRUE,"GENERAL"}</definedName>
    <definedName name="fdf" localSheetId="15" hidden="1">{"TAB1",#N/A,TRUE,"GENERAL";"TAB2",#N/A,TRUE,"GENERAL";"TAB3",#N/A,TRUE,"GENERAL";"TAB4",#N/A,TRUE,"GENERAL";"TAB5",#N/A,TRUE,"GENERAL"}</definedName>
    <definedName name="fdf" hidden="1">{"TAB1",#N/A,TRUE,"GENERAL";"TAB2",#N/A,TRUE,"GENERAL";"TAB3",#N/A,TRUE,"GENERAL";"TAB4",#N/A,TRUE,"GENERAL";"TAB5",#N/A,TRUE,"GENERAL"}</definedName>
    <definedName name="fdg" localSheetId="32" hidden="1">{"via1",#N/A,TRUE,"general";"via2",#N/A,TRUE,"general";"via3",#N/A,TRUE,"general"}</definedName>
    <definedName name="fdg" localSheetId="3" hidden="1">{"via1",#N/A,TRUE,"general";"via2",#N/A,TRUE,"general";"via3",#N/A,TRUE,"general"}</definedName>
    <definedName name="fdg" localSheetId="26" hidden="1">{"via1",#N/A,TRUE,"general";"via2",#N/A,TRUE,"general";"via3",#N/A,TRUE,"general"}</definedName>
    <definedName name="fdg" localSheetId="24" hidden="1">{"via1",#N/A,TRUE,"general";"via2",#N/A,TRUE,"general";"via3",#N/A,TRUE,"general"}</definedName>
    <definedName name="fdg" localSheetId="10" hidden="1">{"via1",#N/A,TRUE,"general";"via2",#N/A,TRUE,"general";"via3",#N/A,TRUE,"general"}</definedName>
    <definedName name="fdg" localSheetId="4" hidden="1">{"via1",#N/A,TRUE,"general";"via2",#N/A,TRUE,"general";"via3",#N/A,TRUE,"general"}</definedName>
    <definedName name="fdg" localSheetId="38" hidden="1">{"via1",#N/A,TRUE,"general";"via2",#N/A,TRUE,"general";"via3",#N/A,TRUE,"general"}</definedName>
    <definedName name="fdg" localSheetId="37" hidden="1">{"via1",#N/A,TRUE,"general";"via2",#N/A,TRUE,"general";"via3",#N/A,TRUE,"general"}</definedName>
    <definedName name="fdg" localSheetId="23" hidden="1">{"via1",#N/A,TRUE,"general";"via2",#N/A,TRUE,"general";"via3",#N/A,TRUE,"general"}</definedName>
    <definedName name="fdg" localSheetId="16" hidden="1">{"via1",#N/A,TRUE,"general";"via2",#N/A,TRUE,"general";"via3",#N/A,TRUE,"general"}</definedName>
    <definedName name="fdg" localSheetId="27" hidden="1">{"via1",#N/A,TRUE,"general";"via2",#N/A,TRUE,"general";"via3",#N/A,TRUE,"general"}</definedName>
    <definedName name="fdg" localSheetId="18" hidden="1">{"via1",#N/A,TRUE,"general";"via2",#N/A,TRUE,"general";"via3",#N/A,TRUE,"general"}</definedName>
    <definedName name="fdg" localSheetId="17" hidden="1">{"via1",#N/A,TRUE,"general";"via2",#N/A,TRUE,"general";"via3",#N/A,TRUE,"general"}</definedName>
    <definedName name="fdg" localSheetId="25" hidden="1">{"via1",#N/A,TRUE,"general";"via2",#N/A,TRUE,"general";"via3",#N/A,TRUE,"general"}</definedName>
    <definedName name="fdg" localSheetId="49" hidden="1">{"via1",#N/A,TRUE,"general";"via2",#N/A,TRUE,"general";"via3",#N/A,TRUE,"general"}</definedName>
    <definedName name="fdg" localSheetId="34"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1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31" hidden="1">{"via1",#N/A,TRUE,"general";"via2",#N/A,TRUE,"general";"via3",#N/A,TRUE,"general"}</definedName>
    <definedName name="fdg" localSheetId="30" hidden="1">{"via1",#N/A,TRUE,"general";"via2",#N/A,TRUE,"general";"via3",#N/A,TRUE,"general"}</definedName>
    <definedName name="fdg" localSheetId="15" hidden="1">{"via1",#N/A,TRUE,"general";"via2",#N/A,TRUE,"general";"via3",#N/A,TRUE,"general"}</definedName>
    <definedName name="fdg" hidden="1">{"via1",#N/A,TRUE,"general";"via2",#N/A,TRUE,"general";"via3",#N/A,TRUE,"general"}</definedName>
    <definedName name="FDGD" localSheetId="32" hidden="1">{"TAB1",#N/A,TRUE,"GENERAL";"TAB2",#N/A,TRUE,"GENERAL";"TAB3",#N/A,TRUE,"GENERAL";"TAB4",#N/A,TRUE,"GENERAL";"TAB5",#N/A,TRUE,"GENERAL"}</definedName>
    <definedName name="FDGD" localSheetId="3" hidden="1">{"TAB1",#N/A,TRUE,"GENERAL";"TAB2",#N/A,TRUE,"GENERAL";"TAB3",#N/A,TRUE,"GENERAL";"TAB4",#N/A,TRUE,"GENERAL";"TAB5",#N/A,TRUE,"GENERAL"}</definedName>
    <definedName name="FDGD" localSheetId="26" hidden="1">{"TAB1",#N/A,TRUE,"GENERAL";"TAB2",#N/A,TRUE,"GENERAL";"TAB3",#N/A,TRUE,"GENERAL";"TAB4",#N/A,TRUE,"GENERAL";"TAB5",#N/A,TRUE,"GENERAL"}</definedName>
    <definedName name="FDGD" localSheetId="24" hidden="1">{"TAB1",#N/A,TRUE,"GENERAL";"TAB2",#N/A,TRUE,"GENERAL";"TAB3",#N/A,TRUE,"GENERAL";"TAB4",#N/A,TRUE,"GENERAL";"TAB5",#N/A,TRUE,"GENERAL"}</definedName>
    <definedName name="FDGD" localSheetId="10" hidden="1">{"TAB1",#N/A,TRUE,"GENERAL";"TAB2",#N/A,TRUE,"GENERAL";"TAB3",#N/A,TRUE,"GENERAL";"TAB4",#N/A,TRUE,"GENERAL";"TAB5",#N/A,TRUE,"GENERAL"}</definedName>
    <definedName name="FDGD" localSheetId="4" hidden="1">{"TAB1",#N/A,TRUE,"GENERAL";"TAB2",#N/A,TRUE,"GENERAL";"TAB3",#N/A,TRUE,"GENERAL";"TAB4",#N/A,TRUE,"GENERAL";"TAB5",#N/A,TRUE,"GENERAL"}</definedName>
    <definedName name="FDGD" localSheetId="38" hidden="1">{"TAB1",#N/A,TRUE,"GENERAL";"TAB2",#N/A,TRUE,"GENERAL";"TAB3",#N/A,TRUE,"GENERAL";"TAB4",#N/A,TRUE,"GENERAL";"TAB5",#N/A,TRUE,"GENERAL"}</definedName>
    <definedName name="FDGD" localSheetId="37" hidden="1">{"TAB1",#N/A,TRUE,"GENERAL";"TAB2",#N/A,TRUE,"GENERAL";"TAB3",#N/A,TRUE,"GENERAL";"TAB4",#N/A,TRUE,"GENERAL";"TAB5",#N/A,TRUE,"GENERAL"}</definedName>
    <definedName name="FDGD" localSheetId="23" hidden="1">{"TAB1",#N/A,TRUE,"GENERAL";"TAB2",#N/A,TRUE,"GENERAL";"TAB3",#N/A,TRUE,"GENERAL";"TAB4",#N/A,TRUE,"GENERAL";"TAB5",#N/A,TRUE,"GENERAL"}</definedName>
    <definedName name="FDGD" localSheetId="16" hidden="1">{"TAB1",#N/A,TRUE,"GENERAL";"TAB2",#N/A,TRUE,"GENERAL";"TAB3",#N/A,TRUE,"GENERAL";"TAB4",#N/A,TRUE,"GENERAL";"TAB5",#N/A,TRUE,"GENERAL"}</definedName>
    <definedName name="FDGD" localSheetId="27" hidden="1">{"TAB1",#N/A,TRUE,"GENERAL";"TAB2",#N/A,TRUE,"GENERAL";"TAB3",#N/A,TRUE,"GENERAL";"TAB4",#N/A,TRUE,"GENERAL";"TAB5",#N/A,TRUE,"GENERAL"}</definedName>
    <definedName name="FDGD" localSheetId="18" hidden="1">{"TAB1",#N/A,TRUE,"GENERAL";"TAB2",#N/A,TRUE,"GENERAL";"TAB3",#N/A,TRUE,"GENERAL";"TAB4",#N/A,TRUE,"GENERAL";"TAB5",#N/A,TRUE,"GENERAL"}</definedName>
    <definedName name="FDGD" localSheetId="17" hidden="1">{"TAB1",#N/A,TRUE,"GENERAL";"TAB2",#N/A,TRUE,"GENERAL";"TAB3",#N/A,TRUE,"GENERAL";"TAB4",#N/A,TRUE,"GENERAL";"TAB5",#N/A,TRUE,"GENERAL"}</definedName>
    <definedName name="FDGD" localSheetId="25" hidden="1">{"TAB1",#N/A,TRUE,"GENERAL";"TAB2",#N/A,TRUE,"GENERAL";"TAB3",#N/A,TRUE,"GENERAL";"TAB4",#N/A,TRUE,"GENERAL";"TAB5",#N/A,TRUE,"GENERAL"}</definedName>
    <definedName name="FDGD" localSheetId="49" hidden="1">{"TAB1",#N/A,TRUE,"GENERAL";"TAB2",#N/A,TRUE,"GENERAL";"TAB3",#N/A,TRUE,"GENERAL";"TAB4",#N/A,TRUE,"GENERAL";"TAB5",#N/A,TRUE,"GENERAL"}</definedName>
    <definedName name="FDGD" localSheetId="34"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1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31" hidden="1">{"TAB1",#N/A,TRUE,"GENERAL";"TAB2",#N/A,TRUE,"GENERAL";"TAB3",#N/A,TRUE,"GENERAL";"TAB4",#N/A,TRUE,"GENERAL";"TAB5",#N/A,TRUE,"GENERAL"}</definedName>
    <definedName name="FDGD" localSheetId="30" hidden="1">{"TAB1",#N/A,TRUE,"GENERAL";"TAB2",#N/A,TRUE,"GENERAL";"TAB3",#N/A,TRUE,"GENERAL";"TAB4",#N/A,TRUE,"GENERAL";"TAB5",#N/A,TRUE,"GENERAL"}</definedName>
    <definedName name="FDGD" localSheetId="15" hidden="1">{"TAB1",#N/A,TRUE,"GENERAL";"TAB2",#N/A,TRUE,"GENERAL";"TAB3",#N/A,TRUE,"GENERAL";"TAB4",#N/A,TRUE,"GENERAL";"TAB5",#N/A,TRUE,"GENERAL"}</definedName>
    <definedName name="FDGD" hidden="1">{"TAB1",#N/A,TRUE,"GENERAL";"TAB2",#N/A,TRUE,"GENERAL";"TAB3",#N/A,TRUE,"GENERAL";"TAB4",#N/A,TRUE,"GENERAL";"TAB5",#N/A,TRUE,"GENERAL"}</definedName>
    <definedName name="FDGFDBBP" localSheetId="3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26" hidden="1">{"TAB1",#N/A,TRUE,"GENERAL";"TAB2",#N/A,TRUE,"GENERAL";"TAB3",#N/A,TRUE,"GENERAL";"TAB4",#N/A,TRUE,"GENERAL";"TAB5",#N/A,TRUE,"GENERAL"}</definedName>
    <definedName name="FDGFDBBP" localSheetId="24"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38" hidden="1">{"TAB1",#N/A,TRUE,"GENERAL";"TAB2",#N/A,TRUE,"GENERAL";"TAB3",#N/A,TRUE,"GENERAL";"TAB4",#N/A,TRUE,"GENERAL";"TAB5",#N/A,TRUE,"GENERAL"}</definedName>
    <definedName name="FDGFDBBP" localSheetId="37" hidden="1">{"TAB1",#N/A,TRUE,"GENERAL";"TAB2",#N/A,TRUE,"GENERAL";"TAB3",#N/A,TRUE,"GENERAL";"TAB4",#N/A,TRUE,"GENERAL";"TAB5",#N/A,TRUE,"GENERAL"}</definedName>
    <definedName name="FDGFDBBP" localSheetId="23"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27" hidden="1">{"TAB1",#N/A,TRUE,"GENERAL";"TAB2",#N/A,TRUE,"GENERAL";"TAB3",#N/A,TRUE,"GENERAL";"TAB4",#N/A,TRUE,"GENERAL";"TAB5",#N/A,TRUE,"GENERAL"}</definedName>
    <definedName name="FDGFDBBP" localSheetId="18"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25" hidden="1">{"TAB1",#N/A,TRUE,"GENERAL";"TAB2",#N/A,TRUE,"GENERAL";"TAB3",#N/A,TRUE,"GENERAL";"TAB4",#N/A,TRUE,"GENERAL";"TAB5",#N/A,TRUE,"GENERAL"}</definedName>
    <definedName name="FDGFDBBP" localSheetId="49" hidden="1">{"TAB1",#N/A,TRUE,"GENERAL";"TAB2",#N/A,TRUE,"GENERAL";"TAB3",#N/A,TRUE,"GENERAL";"TAB4",#N/A,TRUE,"GENERAL";"TAB5",#N/A,TRUE,"GENERAL"}</definedName>
    <definedName name="FDGFDBBP" localSheetId="34"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31" hidden="1">{"TAB1",#N/A,TRUE,"GENERAL";"TAB2",#N/A,TRUE,"GENERAL";"TAB3",#N/A,TRUE,"GENERAL";"TAB4",#N/A,TRUE,"GENERAL";"TAB5",#N/A,TRUE,"GENERAL"}</definedName>
    <definedName name="FDGFDBBP" localSheetId="30" hidden="1">{"TAB1",#N/A,TRUE,"GENERAL";"TAB2",#N/A,TRUE,"GENERAL";"TAB3",#N/A,TRUE,"GENERAL";"TAB4",#N/A,TRUE,"GENERAL";"TAB5",#N/A,TRUE,"GENERAL"}</definedName>
    <definedName name="FDGFDBBP" localSheetId="15" hidden="1">{"TAB1",#N/A,TRUE,"GENERAL";"TAB2",#N/A,TRUE,"GENERAL";"TAB3",#N/A,TRUE,"GENERAL";"TAB4",#N/A,TRUE,"GENERAL";"TAB5",#N/A,TRUE,"GENERAL"}</definedName>
    <definedName name="FDGFDBBP" hidden="1">{"TAB1",#N/A,TRUE,"GENERAL";"TAB2",#N/A,TRUE,"GENERAL";"TAB3",#N/A,TRUE,"GENERAL";"TAB4",#N/A,TRUE,"GENERAL";"TAB5",#N/A,TRUE,"GENERAL"}</definedName>
    <definedName name="fdh" localSheetId="32" hidden="1">{"TAB1",#N/A,TRUE,"GENERAL";"TAB2",#N/A,TRUE,"GENERAL";"TAB3",#N/A,TRUE,"GENERAL";"TAB4",#N/A,TRUE,"GENERAL";"TAB5",#N/A,TRUE,"GENERAL"}</definedName>
    <definedName name="fdh" localSheetId="3" hidden="1">{"TAB1",#N/A,TRUE,"GENERAL";"TAB2",#N/A,TRUE,"GENERAL";"TAB3",#N/A,TRUE,"GENERAL";"TAB4",#N/A,TRUE,"GENERAL";"TAB5",#N/A,TRUE,"GENERAL"}</definedName>
    <definedName name="fdh" localSheetId="26" hidden="1">{"TAB1",#N/A,TRUE,"GENERAL";"TAB2",#N/A,TRUE,"GENERAL";"TAB3",#N/A,TRUE,"GENERAL";"TAB4",#N/A,TRUE,"GENERAL";"TAB5",#N/A,TRUE,"GENERAL"}</definedName>
    <definedName name="fdh" localSheetId="24" hidden="1">{"TAB1",#N/A,TRUE,"GENERAL";"TAB2",#N/A,TRUE,"GENERAL";"TAB3",#N/A,TRUE,"GENERAL";"TAB4",#N/A,TRUE,"GENERAL";"TAB5",#N/A,TRUE,"GENERAL"}</definedName>
    <definedName name="fdh" localSheetId="10" hidden="1">{"TAB1",#N/A,TRUE,"GENERAL";"TAB2",#N/A,TRUE,"GENERAL";"TAB3",#N/A,TRUE,"GENERAL";"TAB4",#N/A,TRUE,"GENERAL";"TAB5",#N/A,TRUE,"GENERAL"}</definedName>
    <definedName name="fdh" localSheetId="4" hidden="1">{"TAB1",#N/A,TRUE,"GENERAL";"TAB2",#N/A,TRUE,"GENERAL";"TAB3",#N/A,TRUE,"GENERAL";"TAB4",#N/A,TRUE,"GENERAL";"TAB5",#N/A,TRUE,"GENERAL"}</definedName>
    <definedName name="fdh" localSheetId="38" hidden="1">{"TAB1",#N/A,TRUE,"GENERAL";"TAB2",#N/A,TRUE,"GENERAL";"TAB3",#N/A,TRUE,"GENERAL";"TAB4",#N/A,TRUE,"GENERAL";"TAB5",#N/A,TRUE,"GENERAL"}</definedName>
    <definedName name="fdh" localSheetId="37" hidden="1">{"TAB1",#N/A,TRUE,"GENERAL";"TAB2",#N/A,TRUE,"GENERAL";"TAB3",#N/A,TRUE,"GENERAL";"TAB4",#N/A,TRUE,"GENERAL";"TAB5",#N/A,TRUE,"GENERAL"}</definedName>
    <definedName name="fdh" localSheetId="23" hidden="1">{"TAB1",#N/A,TRUE,"GENERAL";"TAB2",#N/A,TRUE,"GENERAL";"TAB3",#N/A,TRUE,"GENERAL";"TAB4",#N/A,TRUE,"GENERAL";"TAB5",#N/A,TRUE,"GENERAL"}</definedName>
    <definedName name="fdh" localSheetId="16" hidden="1">{"TAB1",#N/A,TRUE,"GENERAL";"TAB2",#N/A,TRUE,"GENERAL";"TAB3",#N/A,TRUE,"GENERAL";"TAB4",#N/A,TRUE,"GENERAL";"TAB5",#N/A,TRUE,"GENERAL"}</definedName>
    <definedName name="fdh" localSheetId="27" hidden="1">{"TAB1",#N/A,TRUE,"GENERAL";"TAB2",#N/A,TRUE,"GENERAL";"TAB3",#N/A,TRUE,"GENERAL";"TAB4",#N/A,TRUE,"GENERAL";"TAB5",#N/A,TRUE,"GENERAL"}</definedName>
    <definedName name="fdh" localSheetId="18" hidden="1">{"TAB1",#N/A,TRUE,"GENERAL";"TAB2",#N/A,TRUE,"GENERAL";"TAB3",#N/A,TRUE,"GENERAL";"TAB4",#N/A,TRUE,"GENERAL";"TAB5",#N/A,TRUE,"GENERAL"}</definedName>
    <definedName name="fdh" localSheetId="17" hidden="1">{"TAB1",#N/A,TRUE,"GENERAL";"TAB2",#N/A,TRUE,"GENERAL";"TAB3",#N/A,TRUE,"GENERAL";"TAB4",#N/A,TRUE,"GENERAL";"TAB5",#N/A,TRUE,"GENERAL"}</definedName>
    <definedName name="fdh" localSheetId="25" hidden="1">{"TAB1",#N/A,TRUE,"GENERAL";"TAB2",#N/A,TRUE,"GENERAL";"TAB3",#N/A,TRUE,"GENERAL";"TAB4",#N/A,TRUE,"GENERAL";"TAB5",#N/A,TRUE,"GENERAL"}</definedName>
    <definedName name="fdh" localSheetId="49" hidden="1">{"TAB1",#N/A,TRUE,"GENERAL";"TAB2",#N/A,TRUE,"GENERAL";"TAB3",#N/A,TRUE,"GENERAL";"TAB4",#N/A,TRUE,"GENERAL";"TAB5",#N/A,TRUE,"GENERAL"}</definedName>
    <definedName name="fdh" localSheetId="34"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1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31" hidden="1">{"TAB1",#N/A,TRUE,"GENERAL";"TAB2",#N/A,TRUE,"GENERAL";"TAB3",#N/A,TRUE,"GENERAL";"TAB4",#N/A,TRUE,"GENERAL";"TAB5",#N/A,TRUE,"GENERAL"}</definedName>
    <definedName name="fdh" localSheetId="30" hidden="1">{"TAB1",#N/A,TRUE,"GENERAL";"TAB2",#N/A,TRUE,"GENERAL";"TAB3",#N/A,TRUE,"GENERAL";"TAB4",#N/A,TRUE,"GENERAL";"TAB5",#N/A,TRUE,"GENERAL"}</definedName>
    <definedName name="fdh" localSheetId="15" hidden="1">{"TAB1",#N/A,TRUE,"GENERAL";"TAB2",#N/A,TRUE,"GENERAL";"TAB3",#N/A,TRUE,"GENERAL";"TAB4",#N/A,TRUE,"GENERAL";"TAB5",#N/A,TRUE,"GENERAL"}</definedName>
    <definedName name="fdh" hidden="1">{"TAB1",#N/A,TRUE,"GENERAL";"TAB2",#N/A,TRUE,"GENERAL";"TAB3",#N/A,TRUE,"GENERAL";"TAB4",#N/A,TRUE,"GENERAL";"TAB5",#N/A,TRUE,"GENERAL"}</definedName>
    <definedName name="fdsf" localSheetId="32" hidden="1">{"TAB1",#N/A,TRUE,"GENERAL";"TAB2",#N/A,TRUE,"GENERAL";"TAB3",#N/A,TRUE,"GENERAL";"TAB4",#N/A,TRUE,"GENERAL";"TAB5",#N/A,TRUE,"GENERAL"}</definedName>
    <definedName name="fdsf" localSheetId="3" hidden="1">{"TAB1",#N/A,TRUE,"GENERAL";"TAB2",#N/A,TRUE,"GENERAL";"TAB3",#N/A,TRUE,"GENERAL";"TAB4",#N/A,TRUE,"GENERAL";"TAB5",#N/A,TRUE,"GENERAL"}</definedName>
    <definedName name="fdsf" localSheetId="26" hidden="1">{"TAB1",#N/A,TRUE,"GENERAL";"TAB2",#N/A,TRUE,"GENERAL";"TAB3",#N/A,TRUE,"GENERAL";"TAB4",#N/A,TRUE,"GENERAL";"TAB5",#N/A,TRUE,"GENERAL"}</definedName>
    <definedName name="fdsf" localSheetId="24" hidden="1">{"TAB1",#N/A,TRUE,"GENERAL";"TAB2",#N/A,TRUE,"GENERAL";"TAB3",#N/A,TRUE,"GENERAL";"TAB4",#N/A,TRUE,"GENERAL";"TAB5",#N/A,TRUE,"GENERAL"}</definedName>
    <definedName name="fdsf" localSheetId="10" hidden="1">{"TAB1",#N/A,TRUE,"GENERAL";"TAB2",#N/A,TRUE,"GENERAL";"TAB3",#N/A,TRUE,"GENERAL";"TAB4",#N/A,TRUE,"GENERAL";"TAB5",#N/A,TRUE,"GENERAL"}</definedName>
    <definedName name="fdsf" localSheetId="4" hidden="1">{"TAB1",#N/A,TRUE,"GENERAL";"TAB2",#N/A,TRUE,"GENERAL";"TAB3",#N/A,TRUE,"GENERAL";"TAB4",#N/A,TRUE,"GENERAL";"TAB5",#N/A,TRUE,"GENERAL"}</definedName>
    <definedName name="fdsf" localSheetId="38" hidden="1">{"TAB1",#N/A,TRUE,"GENERAL";"TAB2",#N/A,TRUE,"GENERAL";"TAB3",#N/A,TRUE,"GENERAL";"TAB4",#N/A,TRUE,"GENERAL";"TAB5",#N/A,TRUE,"GENERAL"}</definedName>
    <definedName name="fdsf" localSheetId="37" hidden="1">{"TAB1",#N/A,TRUE,"GENERAL";"TAB2",#N/A,TRUE,"GENERAL";"TAB3",#N/A,TRUE,"GENERAL";"TAB4",#N/A,TRUE,"GENERAL";"TAB5",#N/A,TRUE,"GENERAL"}</definedName>
    <definedName name="fdsf" localSheetId="23" hidden="1">{"TAB1",#N/A,TRUE,"GENERAL";"TAB2",#N/A,TRUE,"GENERAL";"TAB3",#N/A,TRUE,"GENERAL";"TAB4",#N/A,TRUE,"GENERAL";"TAB5",#N/A,TRUE,"GENERAL"}</definedName>
    <definedName name="fdsf" localSheetId="16" hidden="1">{"TAB1",#N/A,TRUE,"GENERAL";"TAB2",#N/A,TRUE,"GENERAL";"TAB3",#N/A,TRUE,"GENERAL";"TAB4",#N/A,TRUE,"GENERAL";"TAB5",#N/A,TRUE,"GENERAL"}</definedName>
    <definedName name="fdsf" localSheetId="27" hidden="1">{"TAB1",#N/A,TRUE,"GENERAL";"TAB2",#N/A,TRUE,"GENERAL";"TAB3",#N/A,TRUE,"GENERAL";"TAB4",#N/A,TRUE,"GENERAL";"TAB5",#N/A,TRUE,"GENERAL"}</definedName>
    <definedName name="fdsf" localSheetId="18" hidden="1">{"TAB1",#N/A,TRUE,"GENERAL";"TAB2",#N/A,TRUE,"GENERAL";"TAB3",#N/A,TRUE,"GENERAL";"TAB4",#N/A,TRUE,"GENERAL";"TAB5",#N/A,TRUE,"GENERAL"}</definedName>
    <definedName name="fdsf" localSheetId="17" hidden="1">{"TAB1",#N/A,TRUE,"GENERAL";"TAB2",#N/A,TRUE,"GENERAL";"TAB3",#N/A,TRUE,"GENERAL";"TAB4",#N/A,TRUE,"GENERAL";"TAB5",#N/A,TRUE,"GENERAL"}</definedName>
    <definedName name="fdsf" localSheetId="25" hidden="1">{"TAB1",#N/A,TRUE,"GENERAL";"TAB2",#N/A,TRUE,"GENERAL";"TAB3",#N/A,TRUE,"GENERAL";"TAB4",#N/A,TRUE,"GENERAL";"TAB5",#N/A,TRUE,"GENERAL"}</definedName>
    <definedName name="fdsf" localSheetId="49" hidden="1">{"TAB1",#N/A,TRUE,"GENERAL";"TAB2",#N/A,TRUE,"GENERAL";"TAB3",#N/A,TRUE,"GENERAL";"TAB4",#N/A,TRUE,"GENERAL";"TAB5",#N/A,TRUE,"GENERAL"}</definedName>
    <definedName name="fdsf" localSheetId="34"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1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31" hidden="1">{"TAB1",#N/A,TRUE,"GENERAL";"TAB2",#N/A,TRUE,"GENERAL";"TAB3",#N/A,TRUE,"GENERAL";"TAB4",#N/A,TRUE,"GENERAL";"TAB5",#N/A,TRUE,"GENERAL"}</definedName>
    <definedName name="fdsf" localSheetId="30" hidden="1">{"TAB1",#N/A,TRUE,"GENERAL";"TAB2",#N/A,TRUE,"GENERAL";"TAB3",#N/A,TRUE,"GENERAL";"TAB4",#N/A,TRUE,"GENERAL";"TAB5",#N/A,TRUE,"GENERAL"}</definedName>
    <definedName name="fdsf" localSheetId="15" hidden="1">{"TAB1",#N/A,TRUE,"GENERAL";"TAB2",#N/A,TRUE,"GENERAL";"TAB3",#N/A,TRUE,"GENERAL";"TAB4",#N/A,TRUE,"GENERAL";"TAB5",#N/A,TRUE,"GENERAL"}</definedName>
    <definedName name="fdsf" hidden="1">{"TAB1",#N/A,TRUE,"GENERAL";"TAB2",#N/A,TRUE,"GENERAL";"TAB3",#N/A,TRUE,"GENERAL";"TAB4",#N/A,TRUE,"GENERAL";"TAB5",#N/A,TRUE,"GENERAL"}</definedName>
    <definedName name="fdsfds" localSheetId="3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26" hidden="1">{"TAB1",#N/A,TRUE,"GENERAL";"TAB2",#N/A,TRUE,"GENERAL";"TAB3",#N/A,TRUE,"GENERAL";"TAB4",#N/A,TRUE,"GENERAL";"TAB5",#N/A,TRUE,"GENERAL"}</definedName>
    <definedName name="fdsfds" localSheetId="24"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38" hidden="1">{"TAB1",#N/A,TRUE,"GENERAL";"TAB2",#N/A,TRUE,"GENERAL";"TAB3",#N/A,TRUE,"GENERAL";"TAB4",#N/A,TRUE,"GENERAL";"TAB5",#N/A,TRUE,"GENERAL"}</definedName>
    <definedName name="fdsfds" localSheetId="37" hidden="1">{"TAB1",#N/A,TRUE,"GENERAL";"TAB2",#N/A,TRUE,"GENERAL";"TAB3",#N/A,TRUE,"GENERAL";"TAB4",#N/A,TRUE,"GENERAL";"TAB5",#N/A,TRUE,"GENERAL"}</definedName>
    <definedName name="fdsfds" localSheetId="23"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27" hidden="1">{"TAB1",#N/A,TRUE,"GENERAL";"TAB2",#N/A,TRUE,"GENERAL";"TAB3",#N/A,TRUE,"GENERAL";"TAB4",#N/A,TRUE,"GENERAL";"TAB5",#N/A,TRUE,"GENERAL"}</definedName>
    <definedName name="fdsfds" localSheetId="18"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25" hidden="1">{"TAB1",#N/A,TRUE,"GENERAL";"TAB2",#N/A,TRUE,"GENERAL";"TAB3",#N/A,TRUE,"GENERAL";"TAB4",#N/A,TRUE,"GENERAL";"TAB5",#N/A,TRUE,"GENERAL"}</definedName>
    <definedName name="fdsfds" localSheetId="49" hidden="1">{"TAB1",#N/A,TRUE,"GENERAL";"TAB2",#N/A,TRUE,"GENERAL";"TAB3",#N/A,TRUE,"GENERAL";"TAB4",#N/A,TRUE,"GENERAL";"TAB5",#N/A,TRUE,"GENERAL"}</definedName>
    <definedName name="fdsfds" localSheetId="34"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31" hidden="1">{"TAB1",#N/A,TRUE,"GENERAL";"TAB2",#N/A,TRUE,"GENERAL";"TAB3",#N/A,TRUE,"GENERAL";"TAB4",#N/A,TRUE,"GENERAL";"TAB5",#N/A,TRUE,"GENERAL"}</definedName>
    <definedName name="fdsfds" localSheetId="30" hidden="1">{"TAB1",#N/A,TRUE,"GENERAL";"TAB2",#N/A,TRUE,"GENERAL";"TAB3",#N/A,TRUE,"GENERAL";"TAB4",#N/A,TRUE,"GENERAL";"TAB5",#N/A,TRUE,"GENERAL"}</definedName>
    <definedName name="fdsfds" localSheetId="15" hidden="1">{"TAB1",#N/A,TRUE,"GENERAL";"TAB2",#N/A,TRUE,"GENERAL";"TAB3",#N/A,TRUE,"GENERAL";"TAB4",#N/A,TRUE,"GENERAL";"TAB5",#N/A,TRUE,"GENERAL"}</definedName>
    <definedName name="fdsfds" hidden="1">{"TAB1",#N/A,TRUE,"GENERAL";"TAB2",#N/A,TRUE,"GENERAL";"TAB3",#N/A,TRUE,"GENERAL";"TAB4",#N/A,TRUE,"GENERAL";"TAB5",#N/A,TRUE,"GENERAL"}</definedName>
    <definedName name="fdsfdsf" localSheetId="32" hidden="1">{"via1",#N/A,TRUE,"general";"via2",#N/A,TRUE,"general";"via3",#N/A,TRUE,"general"}</definedName>
    <definedName name="fdsfdsf" localSheetId="3" hidden="1">{"via1",#N/A,TRUE,"general";"via2",#N/A,TRUE,"general";"via3",#N/A,TRUE,"general"}</definedName>
    <definedName name="fdsfdsf" localSheetId="26" hidden="1">{"via1",#N/A,TRUE,"general";"via2",#N/A,TRUE,"general";"via3",#N/A,TRUE,"general"}</definedName>
    <definedName name="fdsfdsf" localSheetId="24" hidden="1">{"via1",#N/A,TRUE,"general";"via2",#N/A,TRUE,"general";"via3",#N/A,TRUE,"general"}</definedName>
    <definedName name="fdsfdsf" localSheetId="10" hidden="1">{"via1",#N/A,TRUE,"general";"via2",#N/A,TRUE,"general";"via3",#N/A,TRUE,"general"}</definedName>
    <definedName name="fdsfdsf" localSheetId="4" hidden="1">{"via1",#N/A,TRUE,"general";"via2",#N/A,TRUE,"general";"via3",#N/A,TRUE,"general"}</definedName>
    <definedName name="fdsfdsf" localSheetId="38" hidden="1">{"via1",#N/A,TRUE,"general";"via2",#N/A,TRUE,"general";"via3",#N/A,TRUE,"general"}</definedName>
    <definedName name="fdsfdsf" localSheetId="37" hidden="1">{"via1",#N/A,TRUE,"general";"via2",#N/A,TRUE,"general";"via3",#N/A,TRUE,"general"}</definedName>
    <definedName name="fdsfdsf" localSheetId="23" hidden="1">{"via1",#N/A,TRUE,"general";"via2",#N/A,TRUE,"general";"via3",#N/A,TRUE,"general"}</definedName>
    <definedName name="fdsfdsf" localSheetId="16" hidden="1">{"via1",#N/A,TRUE,"general";"via2",#N/A,TRUE,"general";"via3",#N/A,TRUE,"general"}</definedName>
    <definedName name="fdsfdsf" localSheetId="27" hidden="1">{"via1",#N/A,TRUE,"general";"via2",#N/A,TRUE,"general";"via3",#N/A,TRUE,"general"}</definedName>
    <definedName name="fdsfdsf" localSheetId="18" hidden="1">{"via1",#N/A,TRUE,"general";"via2",#N/A,TRUE,"general";"via3",#N/A,TRUE,"general"}</definedName>
    <definedName name="fdsfdsf" localSheetId="17" hidden="1">{"via1",#N/A,TRUE,"general";"via2",#N/A,TRUE,"general";"via3",#N/A,TRUE,"general"}</definedName>
    <definedName name="fdsfdsf" localSheetId="25" hidden="1">{"via1",#N/A,TRUE,"general";"via2",#N/A,TRUE,"general";"via3",#N/A,TRUE,"general"}</definedName>
    <definedName name="fdsfdsf" localSheetId="49" hidden="1">{"via1",#N/A,TRUE,"general";"via2",#N/A,TRUE,"general";"via3",#N/A,TRUE,"general"}</definedName>
    <definedName name="fdsfdsf" localSheetId="34"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1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31" hidden="1">{"via1",#N/A,TRUE,"general";"via2",#N/A,TRUE,"general";"via3",#N/A,TRUE,"general"}</definedName>
    <definedName name="fdsfdsf" localSheetId="30" hidden="1">{"via1",#N/A,TRUE,"general";"via2",#N/A,TRUE,"general";"via3",#N/A,TRUE,"general"}</definedName>
    <definedName name="fdsfdsf" localSheetId="15" hidden="1">{"via1",#N/A,TRUE,"general";"via2",#N/A,TRUE,"general";"via3",#N/A,TRUE,"general"}</definedName>
    <definedName name="fdsfdsf" hidden="1">{"via1",#N/A,TRUE,"general";"via2",#N/A,TRUE,"general";"via3",#N/A,TRUE,"general"}</definedName>
    <definedName name="fdsgfds" localSheetId="32" hidden="1">{"via1",#N/A,TRUE,"general";"via2",#N/A,TRUE,"general";"via3",#N/A,TRUE,"general"}</definedName>
    <definedName name="fdsgfds" localSheetId="3" hidden="1">{"via1",#N/A,TRUE,"general";"via2",#N/A,TRUE,"general";"via3",#N/A,TRUE,"general"}</definedName>
    <definedName name="fdsgfds" localSheetId="26" hidden="1">{"via1",#N/A,TRUE,"general";"via2",#N/A,TRUE,"general";"via3",#N/A,TRUE,"general"}</definedName>
    <definedName name="fdsgfds" localSheetId="24" hidden="1">{"via1",#N/A,TRUE,"general";"via2",#N/A,TRUE,"general";"via3",#N/A,TRUE,"general"}</definedName>
    <definedName name="fdsgfds" localSheetId="10" hidden="1">{"via1",#N/A,TRUE,"general";"via2",#N/A,TRUE,"general";"via3",#N/A,TRUE,"general"}</definedName>
    <definedName name="fdsgfds" localSheetId="4" hidden="1">{"via1",#N/A,TRUE,"general";"via2",#N/A,TRUE,"general";"via3",#N/A,TRUE,"general"}</definedName>
    <definedName name="fdsgfds" localSheetId="38" hidden="1">{"via1",#N/A,TRUE,"general";"via2",#N/A,TRUE,"general";"via3",#N/A,TRUE,"general"}</definedName>
    <definedName name="fdsgfds" localSheetId="37" hidden="1">{"via1",#N/A,TRUE,"general";"via2",#N/A,TRUE,"general";"via3",#N/A,TRUE,"general"}</definedName>
    <definedName name="fdsgfds" localSheetId="23" hidden="1">{"via1",#N/A,TRUE,"general";"via2",#N/A,TRUE,"general";"via3",#N/A,TRUE,"general"}</definedName>
    <definedName name="fdsgfds" localSheetId="16" hidden="1">{"via1",#N/A,TRUE,"general";"via2",#N/A,TRUE,"general";"via3",#N/A,TRUE,"general"}</definedName>
    <definedName name="fdsgfds" localSheetId="27" hidden="1">{"via1",#N/A,TRUE,"general";"via2",#N/A,TRUE,"general";"via3",#N/A,TRUE,"general"}</definedName>
    <definedName name="fdsgfds" localSheetId="18" hidden="1">{"via1",#N/A,TRUE,"general";"via2",#N/A,TRUE,"general";"via3",#N/A,TRUE,"general"}</definedName>
    <definedName name="fdsgfds" localSheetId="17" hidden="1">{"via1",#N/A,TRUE,"general";"via2",#N/A,TRUE,"general";"via3",#N/A,TRUE,"general"}</definedName>
    <definedName name="fdsgfds" localSheetId="25" hidden="1">{"via1",#N/A,TRUE,"general";"via2",#N/A,TRUE,"general";"via3",#N/A,TRUE,"general"}</definedName>
    <definedName name="fdsgfds" localSheetId="49" hidden="1">{"via1",#N/A,TRUE,"general";"via2",#N/A,TRUE,"general";"via3",#N/A,TRUE,"general"}</definedName>
    <definedName name="fdsgfds" localSheetId="34"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1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31" hidden="1">{"via1",#N/A,TRUE,"general";"via2",#N/A,TRUE,"general";"via3",#N/A,TRUE,"general"}</definedName>
    <definedName name="fdsgfds" localSheetId="30" hidden="1">{"via1",#N/A,TRUE,"general";"via2",#N/A,TRUE,"general";"via3",#N/A,TRUE,"general"}</definedName>
    <definedName name="fdsgfds" localSheetId="15" hidden="1">{"via1",#N/A,TRUE,"general";"via2",#N/A,TRUE,"general";"via3",#N/A,TRUE,"general"}</definedName>
    <definedName name="fdsgfds" hidden="1">{"via1",#N/A,TRUE,"general";"via2",#N/A,TRUE,"general";"via3",#N/A,TRUE,"general"}</definedName>
    <definedName name="fdsgsdfu" localSheetId="3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26" hidden="1">{"TAB1",#N/A,TRUE,"GENERAL";"TAB2",#N/A,TRUE,"GENERAL";"TAB3",#N/A,TRUE,"GENERAL";"TAB4",#N/A,TRUE,"GENERAL";"TAB5",#N/A,TRUE,"GENERAL"}</definedName>
    <definedName name="fdsgsdfu" localSheetId="24"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38" hidden="1">{"TAB1",#N/A,TRUE,"GENERAL";"TAB2",#N/A,TRUE,"GENERAL";"TAB3",#N/A,TRUE,"GENERAL";"TAB4",#N/A,TRUE,"GENERAL";"TAB5",#N/A,TRUE,"GENERAL"}</definedName>
    <definedName name="fdsgsdfu" localSheetId="37" hidden="1">{"TAB1",#N/A,TRUE,"GENERAL";"TAB2",#N/A,TRUE,"GENERAL";"TAB3",#N/A,TRUE,"GENERAL";"TAB4",#N/A,TRUE,"GENERAL";"TAB5",#N/A,TRUE,"GENERAL"}</definedName>
    <definedName name="fdsgsdfu" localSheetId="23"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27" hidden="1">{"TAB1",#N/A,TRUE,"GENERAL";"TAB2",#N/A,TRUE,"GENERAL";"TAB3",#N/A,TRUE,"GENERAL";"TAB4",#N/A,TRUE,"GENERAL";"TAB5",#N/A,TRUE,"GENERAL"}</definedName>
    <definedName name="fdsgsdfu" localSheetId="18"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25" hidden="1">{"TAB1",#N/A,TRUE,"GENERAL";"TAB2",#N/A,TRUE,"GENERAL";"TAB3",#N/A,TRUE,"GENERAL";"TAB4",#N/A,TRUE,"GENERAL";"TAB5",#N/A,TRUE,"GENERAL"}</definedName>
    <definedName name="fdsgsdfu" localSheetId="49" hidden="1">{"TAB1",#N/A,TRUE,"GENERAL";"TAB2",#N/A,TRUE,"GENERAL";"TAB3",#N/A,TRUE,"GENERAL";"TAB4",#N/A,TRUE,"GENERAL";"TAB5",#N/A,TRUE,"GENERAL"}</definedName>
    <definedName name="fdsgsdfu" localSheetId="34"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31" hidden="1">{"TAB1",#N/A,TRUE,"GENERAL";"TAB2",#N/A,TRUE,"GENERAL";"TAB3",#N/A,TRUE,"GENERAL";"TAB4",#N/A,TRUE,"GENERAL";"TAB5",#N/A,TRUE,"GENERAL"}</definedName>
    <definedName name="fdsgsdfu" localSheetId="30" hidden="1">{"TAB1",#N/A,TRUE,"GENERAL";"TAB2",#N/A,TRUE,"GENERAL";"TAB3",#N/A,TRUE,"GENERAL";"TAB4",#N/A,TRUE,"GENERAL";"TAB5",#N/A,TRUE,"GENERAL"}</definedName>
    <definedName name="fdsgsdfu" localSheetId="15" hidden="1">{"TAB1",#N/A,TRUE,"GENERAL";"TAB2",#N/A,TRUE,"GENERAL";"TAB3",#N/A,TRUE,"GENERAL";"TAB4",#N/A,TRUE,"GENERAL";"TAB5",#N/A,TRUE,"GENERAL"}</definedName>
    <definedName name="fdsgsdfu" hidden="1">{"TAB1",#N/A,TRUE,"GENERAL";"TAB2",#N/A,TRUE,"GENERAL";"TAB3",#N/A,TRUE,"GENERAL";"TAB4",#N/A,TRUE,"GENERAL";"TAB5",#N/A,TRUE,"GENERAL"}</definedName>
    <definedName name="FDSIO" localSheetId="3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26" hidden="1">{"TAB1",#N/A,TRUE,"GENERAL";"TAB2",#N/A,TRUE,"GENERAL";"TAB3",#N/A,TRUE,"GENERAL";"TAB4",#N/A,TRUE,"GENERAL";"TAB5",#N/A,TRUE,"GENERAL"}</definedName>
    <definedName name="FDSIO" localSheetId="24"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4" hidden="1">{"TAB1",#N/A,TRUE,"GENERAL";"TAB2",#N/A,TRUE,"GENERAL";"TAB3",#N/A,TRUE,"GENERAL";"TAB4",#N/A,TRUE,"GENERAL";"TAB5",#N/A,TRUE,"GENERAL"}</definedName>
    <definedName name="FDSIO" localSheetId="38" hidden="1">{"TAB1",#N/A,TRUE,"GENERAL";"TAB2",#N/A,TRUE,"GENERAL";"TAB3",#N/A,TRUE,"GENERAL";"TAB4",#N/A,TRUE,"GENERAL";"TAB5",#N/A,TRUE,"GENERAL"}</definedName>
    <definedName name="FDSIO" localSheetId="37" hidden="1">{"TAB1",#N/A,TRUE,"GENERAL";"TAB2",#N/A,TRUE,"GENERAL";"TAB3",#N/A,TRUE,"GENERAL";"TAB4",#N/A,TRUE,"GENERAL";"TAB5",#N/A,TRUE,"GENERAL"}</definedName>
    <definedName name="FDSIO" localSheetId="23"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27" hidden="1">{"TAB1",#N/A,TRUE,"GENERAL";"TAB2",#N/A,TRUE,"GENERAL";"TAB3",#N/A,TRUE,"GENERAL";"TAB4",#N/A,TRUE,"GENERAL";"TAB5",#N/A,TRUE,"GENERAL"}</definedName>
    <definedName name="FDSIO" localSheetId="18"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25" hidden="1">{"TAB1",#N/A,TRUE,"GENERAL";"TAB2",#N/A,TRUE,"GENERAL";"TAB3",#N/A,TRUE,"GENERAL";"TAB4",#N/A,TRUE,"GENERAL";"TAB5",#N/A,TRUE,"GENERAL"}</definedName>
    <definedName name="FDSIO" localSheetId="49" hidden="1">{"TAB1",#N/A,TRUE,"GENERAL";"TAB2",#N/A,TRUE,"GENERAL";"TAB3",#N/A,TRUE,"GENERAL";"TAB4",#N/A,TRUE,"GENERAL";"TAB5",#N/A,TRUE,"GENERAL"}</definedName>
    <definedName name="FDSIO" localSheetId="34"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31" hidden="1">{"TAB1",#N/A,TRUE,"GENERAL";"TAB2",#N/A,TRUE,"GENERAL";"TAB3",#N/A,TRUE,"GENERAL";"TAB4",#N/A,TRUE,"GENERAL";"TAB5",#N/A,TRUE,"GENERAL"}</definedName>
    <definedName name="FDSIO" localSheetId="30" hidden="1">{"TAB1",#N/A,TRUE,"GENERAL";"TAB2",#N/A,TRUE,"GENERAL";"TAB3",#N/A,TRUE,"GENERAL";"TAB4",#N/A,TRUE,"GENERAL";"TAB5",#N/A,TRUE,"GENERAL"}</definedName>
    <definedName name="FDSIO" localSheetId="15" hidden="1">{"TAB1",#N/A,TRUE,"GENERAL";"TAB2",#N/A,TRUE,"GENERAL";"TAB3",#N/A,TRUE,"GENERAL";"TAB4",#N/A,TRUE,"GENERAL";"TAB5",#N/A,TRUE,"GENERAL"}</definedName>
    <definedName name="FDSIO" hidden="1">{"TAB1",#N/A,TRUE,"GENERAL";"TAB2",#N/A,TRUE,"GENERAL";"TAB3",#N/A,TRUE,"GENERAL";"TAB4",#N/A,TRUE,"GENERAL";"TAB5",#N/A,TRUE,"GENERAL"}</definedName>
    <definedName name="ferfer" localSheetId="32" hidden="1">{"via1",#N/A,TRUE,"general";"via2",#N/A,TRUE,"general";"via3",#N/A,TRUE,"general"}</definedName>
    <definedName name="ferfer" localSheetId="3" hidden="1">{"via1",#N/A,TRUE,"general";"via2",#N/A,TRUE,"general";"via3",#N/A,TRUE,"general"}</definedName>
    <definedName name="ferfer" localSheetId="26" hidden="1">{"via1",#N/A,TRUE,"general";"via2",#N/A,TRUE,"general";"via3",#N/A,TRUE,"general"}</definedName>
    <definedName name="ferfer" localSheetId="24" hidden="1">{"via1",#N/A,TRUE,"general";"via2",#N/A,TRUE,"general";"via3",#N/A,TRUE,"general"}</definedName>
    <definedName name="ferfer" localSheetId="10" hidden="1">{"via1",#N/A,TRUE,"general";"via2",#N/A,TRUE,"general";"via3",#N/A,TRUE,"general"}</definedName>
    <definedName name="ferfer" localSheetId="4" hidden="1">{"via1",#N/A,TRUE,"general";"via2",#N/A,TRUE,"general";"via3",#N/A,TRUE,"general"}</definedName>
    <definedName name="ferfer" localSheetId="38" hidden="1">{"via1",#N/A,TRUE,"general";"via2",#N/A,TRUE,"general";"via3",#N/A,TRUE,"general"}</definedName>
    <definedName name="ferfer" localSheetId="37" hidden="1">{"via1",#N/A,TRUE,"general";"via2",#N/A,TRUE,"general";"via3",#N/A,TRUE,"general"}</definedName>
    <definedName name="ferfer" localSheetId="23" hidden="1">{"via1",#N/A,TRUE,"general";"via2",#N/A,TRUE,"general";"via3",#N/A,TRUE,"general"}</definedName>
    <definedName name="ferfer" localSheetId="16" hidden="1">{"via1",#N/A,TRUE,"general";"via2",#N/A,TRUE,"general";"via3",#N/A,TRUE,"general"}</definedName>
    <definedName name="ferfer" localSheetId="27" hidden="1">{"via1",#N/A,TRUE,"general";"via2",#N/A,TRUE,"general";"via3",#N/A,TRUE,"general"}</definedName>
    <definedName name="ferfer" localSheetId="18" hidden="1">{"via1",#N/A,TRUE,"general";"via2",#N/A,TRUE,"general";"via3",#N/A,TRUE,"general"}</definedName>
    <definedName name="ferfer" localSheetId="17" hidden="1">{"via1",#N/A,TRUE,"general";"via2",#N/A,TRUE,"general";"via3",#N/A,TRUE,"general"}</definedName>
    <definedName name="ferfer" localSheetId="25" hidden="1">{"via1",#N/A,TRUE,"general";"via2",#N/A,TRUE,"general";"via3",#N/A,TRUE,"general"}</definedName>
    <definedName name="ferfer" localSheetId="49" hidden="1">{"via1",#N/A,TRUE,"general";"via2",#N/A,TRUE,"general";"via3",#N/A,TRUE,"general"}</definedName>
    <definedName name="ferfer" localSheetId="34"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1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31" hidden="1">{"via1",#N/A,TRUE,"general";"via2",#N/A,TRUE,"general";"via3",#N/A,TRUE,"general"}</definedName>
    <definedName name="ferfer" localSheetId="30" hidden="1">{"via1",#N/A,TRUE,"general";"via2",#N/A,TRUE,"general";"via3",#N/A,TRUE,"general"}</definedName>
    <definedName name="ferfer" localSheetId="15" hidden="1">{"via1",#N/A,TRUE,"general";"via2",#N/A,TRUE,"general";"via3",#N/A,TRUE,"general"}</definedName>
    <definedName name="ferfer" hidden="1">{"via1",#N/A,TRUE,"general";"via2",#N/A,TRUE,"general";"via3",#N/A,TRUE,"general"}</definedName>
    <definedName name="fff" localSheetId="32" hidden="1">{"via1",#N/A,TRUE,"general";"via2",#N/A,TRUE,"general";"via3",#N/A,TRUE,"general"}</definedName>
    <definedName name="fff" localSheetId="3" hidden="1">{"via1",#N/A,TRUE,"general";"via2",#N/A,TRUE,"general";"via3",#N/A,TRUE,"general"}</definedName>
    <definedName name="fff" localSheetId="26" hidden="1">{"via1",#N/A,TRUE,"general";"via2",#N/A,TRUE,"general";"via3",#N/A,TRUE,"general"}</definedName>
    <definedName name="fff" localSheetId="24" hidden="1">{"via1",#N/A,TRUE,"general";"via2",#N/A,TRUE,"general";"via3",#N/A,TRUE,"general"}</definedName>
    <definedName name="fff" localSheetId="10" hidden="1">{"via1",#N/A,TRUE,"general";"via2",#N/A,TRUE,"general";"via3",#N/A,TRUE,"general"}</definedName>
    <definedName name="fff" localSheetId="4" hidden="1">{"via1",#N/A,TRUE,"general";"via2",#N/A,TRUE,"general";"via3",#N/A,TRUE,"general"}</definedName>
    <definedName name="fff" localSheetId="38" hidden="1">{"via1",#N/A,TRUE,"general";"via2",#N/A,TRUE,"general";"via3",#N/A,TRUE,"general"}</definedName>
    <definedName name="fff" localSheetId="37" hidden="1">{"via1",#N/A,TRUE,"general";"via2",#N/A,TRUE,"general";"via3",#N/A,TRUE,"general"}</definedName>
    <definedName name="fff" localSheetId="23" hidden="1">{"via1",#N/A,TRUE,"general";"via2",#N/A,TRUE,"general";"via3",#N/A,TRUE,"general"}</definedName>
    <definedName name="fff" localSheetId="16" hidden="1">{"via1",#N/A,TRUE,"general";"via2",#N/A,TRUE,"general";"via3",#N/A,TRUE,"general"}</definedName>
    <definedName name="fff" localSheetId="27" hidden="1">{"via1",#N/A,TRUE,"general";"via2",#N/A,TRUE,"general";"via3",#N/A,TRUE,"general"}</definedName>
    <definedName name="fff" localSheetId="18" hidden="1">{"via1",#N/A,TRUE,"general";"via2",#N/A,TRUE,"general";"via3",#N/A,TRUE,"general"}</definedName>
    <definedName name="fff" localSheetId="17" hidden="1">{"via1",#N/A,TRUE,"general";"via2",#N/A,TRUE,"general";"via3",#N/A,TRUE,"general"}</definedName>
    <definedName name="fff" localSheetId="25" hidden="1">{"via1",#N/A,TRUE,"general";"via2",#N/A,TRUE,"general";"via3",#N/A,TRUE,"general"}</definedName>
    <definedName name="fff" localSheetId="49" hidden="1">{"via1",#N/A,TRUE,"general";"via2",#N/A,TRUE,"general";"via3",#N/A,TRUE,"general"}</definedName>
    <definedName name="fff" localSheetId="34"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1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31" hidden="1">{"via1",#N/A,TRUE,"general";"via2",#N/A,TRUE,"general";"via3",#N/A,TRUE,"general"}</definedName>
    <definedName name="fff" localSheetId="30" hidden="1">{"via1",#N/A,TRUE,"general";"via2",#N/A,TRUE,"general";"via3",#N/A,TRUE,"general"}</definedName>
    <definedName name="fff" localSheetId="15" hidden="1">{"via1",#N/A,TRUE,"general";"via2",#N/A,TRUE,"general";"via3",#N/A,TRUE,"general"}</definedName>
    <definedName name="fff" hidden="1">{"via1",#N/A,TRUE,"general";"via2",#N/A,TRUE,"general";"via3",#N/A,TRUE,"general"}</definedName>
    <definedName name="ffffd" localSheetId="32" hidden="1">{"via1",#N/A,TRUE,"general";"via2",#N/A,TRUE,"general";"via3",#N/A,TRUE,"general"}</definedName>
    <definedName name="ffffd" localSheetId="3" hidden="1">{"via1",#N/A,TRUE,"general";"via2",#N/A,TRUE,"general";"via3",#N/A,TRUE,"general"}</definedName>
    <definedName name="ffffd" localSheetId="26" hidden="1">{"via1",#N/A,TRUE,"general";"via2",#N/A,TRUE,"general";"via3",#N/A,TRUE,"general"}</definedName>
    <definedName name="ffffd" localSheetId="24" hidden="1">{"via1",#N/A,TRUE,"general";"via2",#N/A,TRUE,"general";"via3",#N/A,TRUE,"general"}</definedName>
    <definedName name="ffffd" localSheetId="10" hidden="1">{"via1",#N/A,TRUE,"general";"via2",#N/A,TRUE,"general";"via3",#N/A,TRUE,"general"}</definedName>
    <definedName name="ffffd" localSheetId="4" hidden="1">{"via1",#N/A,TRUE,"general";"via2",#N/A,TRUE,"general";"via3",#N/A,TRUE,"general"}</definedName>
    <definedName name="ffffd" localSheetId="38" hidden="1">{"via1",#N/A,TRUE,"general";"via2",#N/A,TRUE,"general";"via3",#N/A,TRUE,"general"}</definedName>
    <definedName name="ffffd" localSheetId="37" hidden="1">{"via1",#N/A,TRUE,"general";"via2",#N/A,TRUE,"general";"via3",#N/A,TRUE,"general"}</definedName>
    <definedName name="ffffd" localSheetId="23" hidden="1">{"via1",#N/A,TRUE,"general";"via2",#N/A,TRUE,"general";"via3",#N/A,TRUE,"general"}</definedName>
    <definedName name="ffffd" localSheetId="16" hidden="1">{"via1",#N/A,TRUE,"general";"via2",#N/A,TRUE,"general";"via3",#N/A,TRUE,"general"}</definedName>
    <definedName name="ffffd" localSheetId="27" hidden="1">{"via1",#N/A,TRUE,"general";"via2",#N/A,TRUE,"general";"via3",#N/A,TRUE,"general"}</definedName>
    <definedName name="ffffd" localSheetId="18" hidden="1">{"via1",#N/A,TRUE,"general";"via2",#N/A,TRUE,"general";"via3",#N/A,TRUE,"general"}</definedName>
    <definedName name="ffffd" localSheetId="17" hidden="1">{"via1",#N/A,TRUE,"general";"via2",#N/A,TRUE,"general";"via3",#N/A,TRUE,"general"}</definedName>
    <definedName name="ffffd" localSheetId="25" hidden="1">{"via1",#N/A,TRUE,"general";"via2",#N/A,TRUE,"general";"via3",#N/A,TRUE,"general"}</definedName>
    <definedName name="ffffd" localSheetId="49" hidden="1">{"via1",#N/A,TRUE,"general";"via2",#N/A,TRUE,"general";"via3",#N/A,TRUE,"general"}</definedName>
    <definedName name="ffffd" localSheetId="34"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1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31" hidden="1">{"via1",#N/A,TRUE,"general";"via2",#N/A,TRUE,"general";"via3",#N/A,TRUE,"general"}</definedName>
    <definedName name="ffffd" localSheetId="30" hidden="1">{"via1",#N/A,TRUE,"general";"via2",#N/A,TRUE,"general";"via3",#N/A,TRUE,"general"}</definedName>
    <definedName name="ffffd" localSheetId="15" hidden="1">{"via1",#N/A,TRUE,"general";"via2",#N/A,TRUE,"general";"via3",#N/A,TRUE,"general"}</definedName>
    <definedName name="ffffd" hidden="1">{"via1",#N/A,TRUE,"general";"via2",#N/A,TRUE,"general";"via3",#N/A,TRUE,"general"}</definedName>
    <definedName name="fffffft" localSheetId="3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26" hidden="1">{"TAB1",#N/A,TRUE,"GENERAL";"TAB2",#N/A,TRUE,"GENERAL";"TAB3",#N/A,TRUE,"GENERAL";"TAB4",#N/A,TRUE,"GENERAL";"TAB5",#N/A,TRUE,"GENERAL"}</definedName>
    <definedName name="fffffft" localSheetId="24"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38" hidden="1">{"TAB1",#N/A,TRUE,"GENERAL";"TAB2",#N/A,TRUE,"GENERAL";"TAB3",#N/A,TRUE,"GENERAL";"TAB4",#N/A,TRUE,"GENERAL";"TAB5",#N/A,TRUE,"GENERAL"}</definedName>
    <definedName name="fffffft" localSheetId="37" hidden="1">{"TAB1",#N/A,TRUE,"GENERAL";"TAB2",#N/A,TRUE,"GENERAL";"TAB3",#N/A,TRUE,"GENERAL";"TAB4",#N/A,TRUE,"GENERAL";"TAB5",#N/A,TRUE,"GENERAL"}</definedName>
    <definedName name="fffffft" localSheetId="23"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27" hidden="1">{"TAB1",#N/A,TRUE,"GENERAL";"TAB2",#N/A,TRUE,"GENERAL";"TAB3",#N/A,TRUE,"GENERAL";"TAB4",#N/A,TRUE,"GENERAL";"TAB5",#N/A,TRUE,"GENERAL"}</definedName>
    <definedName name="fffffft" localSheetId="18"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25" hidden="1">{"TAB1",#N/A,TRUE,"GENERAL";"TAB2",#N/A,TRUE,"GENERAL";"TAB3",#N/A,TRUE,"GENERAL";"TAB4",#N/A,TRUE,"GENERAL";"TAB5",#N/A,TRUE,"GENERAL"}</definedName>
    <definedName name="fffffft" localSheetId="49" hidden="1">{"TAB1",#N/A,TRUE,"GENERAL";"TAB2",#N/A,TRUE,"GENERAL";"TAB3",#N/A,TRUE,"GENERAL";"TAB4",#N/A,TRUE,"GENERAL";"TAB5",#N/A,TRUE,"GENERAL"}</definedName>
    <definedName name="fffffft" localSheetId="34"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31" hidden="1">{"TAB1",#N/A,TRUE,"GENERAL";"TAB2",#N/A,TRUE,"GENERAL";"TAB3",#N/A,TRUE,"GENERAL";"TAB4",#N/A,TRUE,"GENERAL";"TAB5",#N/A,TRUE,"GENERAL"}</definedName>
    <definedName name="fffffft" localSheetId="30" hidden="1">{"TAB1",#N/A,TRUE,"GENERAL";"TAB2",#N/A,TRUE,"GENERAL";"TAB3",#N/A,TRUE,"GENERAL";"TAB4",#N/A,TRUE,"GENERAL";"TAB5",#N/A,TRUE,"GENERAL"}</definedName>
    <definedName name="fffffft" localSheetId="15" hidden="1">{"TAB1",#N/A,TRUE,"GENERAL";"TAB2",#N/A,TRUE,"GENERAL";"TAB3",#N/A,TRUE,"GENERAL";"TAB4",#N/A,TRUE,"GENERAL";"TAB5",#N/A,TRUE,"GENERAL"}</definedName>
    <definedName name="fffffft" hidden="1">{"TAB1",#N/A,TRUE,"GENERAL";"TAB2",#N/A,TRUE,"GENERAL";"TAB3",#N/A,TRUE,"GENERAL";"TAB4",#N/A,TRUE,"GENERAL";"TAB5",#N/A,TRUE,"GENERAL"}</definedName>
    <definedName name="fffffik" localSheetId="3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26" hidden="1">{"TAB1",#N/A,TRUE,"GENERAL";"TAB2",#N/A,TRUE,"GENERAL";"TAB3",#N/A,TRUE,"GENERAL";"TAB4",#N/A,TRUE,"GENERAL";"TAB5",#N/A,TRUE,"GENERAL"}</definedName>
    <definedName name="fffffik" localSheetId="24"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38" hidden="1">{"TAB1",#N/A,TRUE,"GENERAL";"TAB2",#N/A,TRUE,"GENERAL";"TAB3",#N/A,TRUE,"GENERAL";"TAB4",#N/A,TRUE,"GENERAL";"TAB5",#N/A,TRUE,"GENERAL"}</definedName>
    <definedName name="fffffik" localSheetId="37" hidden="1">{"TAB1",#N/A,TRUE,"GENERAL";"TAB2",#N/A,TRUE,"GENERAL";"TAB3",#N/A,TRUE,"GENERAL";"TAB4",#N/A,TRUE,"GENERAL";"TAB5",#N/A,TRUE,"GENERAL"}</definedName>
    <definedName name="fffffik" localSheetId="23"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27" hidden="1">{"TAB1",#N/A,TRUE,"GENERAL";"TAB2",#N/A,TRUE,"GENERAL";"TAB3",#N/A,TRUE,"GENERAL";"TAB4",#N/A,TRUE,"GENERAL";"TAB5",#N/A,TRUE,"GENERAL"}</definedName>
    <definedName name="fffffik" localSheetId="18"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25" hidden="1">{"TAB1",#N/A,TRUE,"GENERAL";"TAB2",#N/A,TRUE,"GENERAL";"TAB3",#N/A,TRUE,"GENERAL";"TAB4",#N/A,TRUE,"GENERAL";"TAB5",#N/A,TRUE,"GENERAL"}</definedName>
    <definedName name="fffffik" localSheetId="49" hidden="1">{"TAB1",#N/A,TRUE,"GENERAL";"TAB2",#N/A,TRUE,"GENERAL";"TAB3",#N/A,TRUE,"GENERAL";"TAB4",#N/A,TRUE,"GENERAL";"TAB5",#N/A,TRUE,"GENERAL"}</definedName>
    <definedName name="fffffik" localSheetId="34"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31" hidden="1">{"TAB1",#N/A,TRUE,"GENERAL";"TAB2",#N/A,TRUE,"GENERAL";"TAB3",#N/A,TRUE,"GENERAL";"TAB4",#N/A,TRUE,"GENERAL";"TAB5",#N/A,TRUE,"GENERAL"}</definedName>
    <definedName name="fffffik" localSheetId="30" hidden="1">{"TAB1",#N/A,TRUE,"GENERAL";"TAB2",#N/A,TRUE,"GENERAL";"TAB3",#N/A,TRUE,"GENERAL";"TAB4",#N/A,TRUE,"GENERAL";"TAB5",#N/A,TRUE,"GENERAL"}</definedName>
    <definedName name="fffffik" localSheetId="15" hidden="1">{"TAB1",#N/A,TRUE,"GENERAL";"TAB2",#N/A,TRUE,"GENERAL";"TAB3",#N/A,TRUE,"GENERAL";"TAB4",#N/A,TRUE,"GENERAL";"TAB5",#N/A,TRUE,"GENERAL"}</definedName>
    <definedName name="fffffik" hidden="1">{"TAB1",#N/A,TRUE,"GENERAL";"TAB2",#N/A,TRUE,"GENERAL";"TAB3",#N/A,TRUE,"GENERAL";"TAB4",#N/A,TRUE,"GENERAL";"TAB5",#N/A,TRUE,"GENERAL"}</definedName>
    <definedName name="fffffj" localSheetId="3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26" hidden="1">{"TAB1",#N/A,TRUE,"GENERAL";"TAB2",#N/A,TRUE,"GENERAL";"TAB3",#N/A,TRUE,"GENERAL";"TAB4",#N/A,TRUE,"GENERAL";"TAB5",#N/A,TRUE,"GENERAL"}</definedName>
    <definedName name="fffffj" localSheetId="24"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38" hidden="1">{"TAB1",#N/A,TRUE,"GENERAL";"TAB2",#N/A,TRUE,"GENERAL";"TAB3",#N/A,TRUE,"GENERAL";"TAB4",#N/A,TRUE,"GENERAL";"TAB5",#N/A,TRUE,"GENERAL"}</definedName>
    <definedName name="fffffj" localSheetId="37" hidden="1">{"TAB1",#N/A,TRUE,"GENERAL";"TAB2",#N/A,TRUE,"GENERAL";"TAB3",#N/A,TRUE,"GENERAL";"TAB4",#N/A,TRUE,"GENERAL";"TAB5",#N/A,TRUE,"GENERAL"}</definedName>
    <definedName name="fffffj" localSheetId="23"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27" hidden="1">{"TAB1",#N/A,TRUE,"GENERAL";"TAB2",#N/A,TRUE,"GENERAL";"TAB3",#N/A,TRUE,"GENERAL";"TAB4",#N/A,TRUE,"GENERAL";"TAB5",#N/A,TRUE,"GENERAL"}</definedName>
    <definedName name="fffffj" localSheetId="18"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25" hidden="1">{"TAB1",#N/A,TRUE,"GENERAL";"TAB2",#N/A,TRUE,"GENERAL";"TAB3",#N/A,TRUE,"GENERAL";"TAB4",#N/A,TRUE,"GENERAL";"TAB5",#N/A,TRUE,"GENERAL"}</definedName>
    <definedName name="fffffj" localSheetId="49" hidden="1">{"TAB1",#N/A,TRUE,"GENERAL";"TAB2",#N/A,TRUE,"GENERAL";"TAB3",#N/A,TRUE,"GENERAL";"TAB4",#N/A,TRUE,"GENERAL";"TAB5",#N/A,TRUE,"GENERAL"}</definedName>
    <definedName name="fffffj" localSheetId="34"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31" hidden="1">{"TAB1",#N/A,TRUE,"GENERAL";"TAB2",#N/A,TRUE,"GENERAL";"TAB3",#N/A,TRUE,"GENERAL";"TAB4",#N/A,TRUE,"GENERAL";"TAB5",#N/A,TRUE,"GENERAL"}</definedName>
    <definedName name="fffffj" localSheetId="30" hidden="1">{"TAB1",#N/A,TRUE,"GENERAL";"TAB2",#N/A,TRUE,"GENERAL";"TAB3",#N/A,TRUE,"GENERAL";"TAB4",#N/A,TRUE,"GENERAL";"TAB5",#N/A,TRUE,"GENERAL"}</definedName>
    <definedName name="fffffj" localSheetId="15" hidden="1">{"TAB1",#N/A,TRUE,"GENERAL";"TAB2",#N/A,TRUE,"GENERAL";"TAB3",#N/A,TRUE,"GENERAL";"TAB4",#N/A,TRUE,"GENERAL";"TAB5",#N/A,TRUE,"GENERAL"}</definedName>
    <definedName name="fffffj" hidden="1">{"TAB1",#N/A,TRUE,"GENERAL";"TAB2",#N/A,TRUE,"GENERAL";"TAB3",#N/A,TRUE,"GENERAL";"TAB4",#N/A,TRUE,"GENERAL";"TAB5",#N/A,TRUE,"GENERAL"}</definedName>
    <definedName name="ffffrd" localSheetId="32" hidden="1">{"via1",#N/A,TRUE,"general";"via2",#N/A,TRUE,"general";"via3",#N/A,TRUE,"general"}</definedName>
    <definedName name="ffffrd" localSheetId="3" hidden="1">{"via1",#N/A,TRUE,"general";"via2",#N/A,TRUE,"general";"via3",#N/A,TRUE,"general"}</definedName>
    <definedName name="ffffrd" localSheetId="26" hidden="1">{"via1",#N/A,TRUE,"general";"via2",#N/A,TRUE,"general";"via3",#N/A,TRUE,"general"}</definedName>
    <definedName name="ffffrd" localSheetId="24" hidden="1">{"via1",#N/A,TRUE,"general";"via2",#N/A,TRUE,"general";"via3",#N/A,TRUE,"general"}</definedName>
    <definedName name="ffffrd" localSheetId="10" hidden="1">{"via1",#N/A,TRUE,"general";"via2",#N/A,TRUE,"general";"via3",#N/A,TRUE,"general"}</definedName>
    <definedName name="ffffrd" localSheetId="4" hidden="1">{"via1",#N/A,TRUE,"general";"via2",#N/A,TRUE,"general";"via3",#N/A,TRUE,"general"}</definedName>
    <definedName name="ffffrd" localSheetId="38" hidden="1">{"via1",#N/A,TRUE,"general";"via2",#N/A,TRUE,"general";"via3",#N/A,TRUE,"general"}</definedName>
    <definedName name="ffffrd" localSheetId="37" hidden="1">{"via1",#N/A,TRUE,"general";"via2",#N/A,TRUE,"general";"via3",#N/A,TRUE,"general"}</definedName>
    <definedName name="ffffrd" localSheetId="23" hidden="1">{"via1",#N/A,TRUE,"general";"via2",#N/A,TRUE,"general";"via3",#N/A,TRUE,"general"}</definedName>
    <definedName name="ffffrd" localSheetId="16" hidden="1">{"via1",#N/A,TRUE,"general";"via2",#N/A,TRUE,"general";"via3",#N/A,TRUE,"general"}</definedName>
    <definedName name="ffffrd" localSheetId="27" hidden="1">{"via1",#N/A,TRUE,"general";"via2",#N/A,TRUE,"general";"via3",#N/A,TRUE,"general"}</definedName>
    <definedName name="ffffrd" localSheetId="18" hidden="1">{"via1",#N/A,TRUE,"general";"via2",#N/A,TRUE,"general";"via3",#N/A,TRUE,"general"}</definedName>
    <definedName name="ffffrd" localSheetId="17" hidden="1">{"via1",#N/A,TRUE,"general";"via2",#N/A,TRUE,"general";"via3",#N/A,TRUE,"general"}</definedName>
    <definedName name="ffffrd" localSheetId="25" hidden="1">{"via1",#N/A,TRUE,"general";"via2",#N/A,TRUE,"general";"via3",#N/A,TRUE,"general"}</definedName>
    <definedName name="ffffrd" localSheetId="49" hidden="1">{"via1",#N/A,TRUE,"general";"via2",#N/A,TRUE,"general";"via3",#N/A,TRUE,"general"}</definedName>
    <definedName name="ffffrd" localSheetId="34"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1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31" hidden="1">{"via1",#N/A,TRUE,"general";"via2",#N/A,TRUE,"general";"via3",#N/A,TRUE,"general"}</definedName>
    <definedName name="ffffrd" localSheetId="30" hidden="1">{"via1",#N/A,TRUE,"general";"via2",#N/A,TRUE,"general";"via3",#N/A,TRUE,"general"}</definedName>
    <definedName name="ffffrd" localSheetId="15" hidden="1">{"via1",#N/A,TRUE,"general";"via2",#N/A,TRUE,"general";"via3",#N/A,TRUE,"general"}</definedName>
    <definedName name="ffffrd" hidden="1">{"via1",#N/A,TRUE,"general";"via2",#N/A,TRUE,"general";"via3",#N/A,TRUE,"general"}</definedName>
    <definedName name="ffffy" localSheetId="3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26" hidden="1">{"TAB1",#N/A,TRUE,"GENERAL";"TAB2",#N/A,TRUE,"GENERAL";"TAB3",#N/A,TRUE,"GENERAL";"TAB4",#N/A,TRUE,"GENERAL";"TAB5",#N/A,TRUE,"GENERAL"}</definedName>
    <definedName name="ffffy" localSheetId="24"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4" hidden="1">{"TAB1",#N/A,TRUE,"GENERAL";"TAB2",#N/A,TRUE,"GENERAL";"TAB3",#N/A,TRUE,"GENERAL";"TAB4",#N/A,TRUE,"GENERAL";"TAB5",#N/A,TRUE,"GENERAL"}</definedName>
    <definedName name="ffffy" localSheetId="38" hidden="1">{"TAB1",#N/A,TRUE,"GENERAL";"TAB2",#N/A,TRUE,"GENERAL";"TAB3",#N/A,TRUE,"GENERAL";"TAB4",#N/A,TRUE,"GENERAL";"TAB5",#N/A,TRUE,"GENERAL"}</definedName>
    <definedName name="ffffy" localSheetId="37" hidden="1">{"TAB1",#N/A,TRUE,"GENERAL";"TAB2",#N/A,TRUE,"GENERAL";"TAB3",#N/A,TRUE,"GENERAL";"TAB4",#N/A,TRUE,"GENERAL";"TAB5",#N/A,TRUE,"GENERAL"}</definedName>
    <definedName name="ffffy" localSheetId="23"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27" hidden="1">{"TAB1",#N/A,TRUE,"GENERAL";"TAB2",#N/A,TRUE,"GENERAL";"TAB3",#N/A,TRUE,"GENERAL";"TAB4",#N/A,TRUE,"GENERAL";"TAB5",#N/A,TRUE,"GENERAL"}</definedName>
    <definedName name="ffffy" localSheetId="18"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25" hidden="1">{"TAB1",#N/A,TRUE,"GENERAL";"TAB2",#N/A,TRUE,"GENERAL";"TAB3",#N/A,TRUE,"GENERAL";"TAB4",#N/A,TRUE,"GENERAL";"TAB5",#N/A,TRUE,"GENERAL"}</definedName>
    <definedName name="ffffy" localSheetId="49" hidden="1">{"TAB1",#N/A,TRUE,"GENERAL";"TAB2",#N/A,TRUE,"GENERAL";"TAB3",#N/A,TRUE,"GENERAL";"TAB4",#N/A,TRUE,"GENERAL";"TAB5",#N/A,TRUE,"GENERAL"}</definedName>
    <definedName name="ffffy" localSheetId="34"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31" hidden="1">{"TAB1",#N/A,TRUE,"GENERAL";"TAB2",#N/A,TRUE,"GENERAL";"TAB3",#N/A,TRUE,"GENERAL";"TAB4",#N/A,TRUE,"GENERAL";"TAB5",#N/A,TRUE,"GENERAL"}</definedName>
    <definedName name="ffffy" localSheetId="30" hidden="1">{"TAB1",#N/A,TRUE,"GENERAL";"TAB2",#N/A,TRUE,"GENERAL";"TAB3",#N/A,TRUE,"GENERAL";"TAB4",#N/A,TRUE,"GENERAL";"TAB5",#N/A,TRUE,"GENERAL"}</definedName>
    <definedName name="ffffy" localSheetId="15" hidden="1">{"TAB1",#N/A,TRUE,"GENERAL";"TAB2",#N/A,TRUE,"GENERAL";"TAB3",#N/A,TRUE,"GENERAL";"TAB4",#N/A,TRUE,"GENERAL";"TAB5",#N/A,TRUE,"GENERAL"}</definedName>
    <definedName name="ffffy" hidden="1">{"TAB1",#N/A,TRUE,"GENERAL";"TAB2",#N/A,TRUE,"GENERAL";"TAB3",#N/A,TRUE,"GENERAL";"TAB4",#N/A,TRUE,"GENERAL";"TAB5",#N/A,TRUE,"GENERAL"}</definedName>
    <definedName name="fffrfr" localSheetId="3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26" hidden="1">{"TAB1",#N/A,TRUE,"GENERAL";"TAB2",#N/A,TRUE,"GENERAL";"TAB3",#N/A,TRUE,"GENERAL";"TAB4",#N/A,TRUE,"GENERAL";"TAB5",#N/A,TRUE,"GENERAL"}</definedName>
    <definedName name="fffrfr" localSheetId="24"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38" hidden="1">{"TAB1",#N/A,TRUE,"GENERAL";"TAB2",#N/A,TRUE,"GENERAL";"TAB3",#N/A,TRUE,"GENERAL";"TAB4",#N/A,TRUE,"GENERAL";"TAB5",#N/A,TRUE,"GENERAL"}</definedName>
    <definedName name="fffrfr" localSheetId="37" hidden="1">{"TAB1",#N/A,TRUE,"GENERAL";"TAB2",#N/A,TRUE,"GENERAL";"TAB3",#N/A,TRUE,"GENERAL";"TAB4",#N/A,TRUE,"GENERAL";"TAB5",#N/A,TRUE,"GENERAL"}</definedName>
    <definedName name="fffrfr" localSheetId="23"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27" hidden="1">{"TAB1",#N/A,TRUE,"GENERAL";"TAB2",#N/A,TRUE,"GENERAL";"TAB3",#N/A,TRUE,"GENERAL";"TAB4",#N/A,TRUE,"GENERAL";"TAB5",#N/A,TRUE,"GENERAL"}</definedName>
    <definedName name="fffrfr" localSheetId="18"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25" hidden="1">{"TAB1",#N/A,TRUE,"GENERAL";"TAB2",#N/A,TRUE,"GENERAL";"TAB3",#N/A,TRUE,"GENERAL";"TAB4",#N/A,TRUE,"GENERAL";"TAB5",#N/A,TRUE,"GENERAL"}</definedName>
    <definedName name="fffrfr" localSheetId="49" hidden="1">{"TAB1",#N/A,TRUE,"GENERAL";"TAB2",#N/A,TRUE,"GENERAL";"TAB3",#N/A,TRUE,"GENERAL";"TAB4",#N/A,TRUE,"GENERAL";"TAB5",#N/A,TRUE,"GENERAL"}</definedName>
    <definedName name="fffrfr" localSheetId="34"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31" hidden="1">{"TAB1",#N/A,TRUE,"GENERAL";"TAB2",#N/A,TRUE,"GENERAL";"TAB3",#N/A,TRUE,"GENERAL";"TAB4",#N/A,TRUE,"GENERAL";"TAB5",#N/A,TRUE,"GENERAL"}</definedName>
    <definedName name="fffrfr" localSheetId="30" hidden="1">{"TAB1",#N/A,TRUE,"GENERAL";"TAB2",#N/A,TRUE,"GENERAL";"TAB3",#N/A,TRUE,"GENERAL";"TAB4",#N/A,TRUE,"GENERAL";"TAB5",#N/A,TRUE,"GENERAL"}</definedName>
    <definedName name="fffrfr" localSheetId="15" hidden="1">{"TAB1",#N/A,TRUE,"GENERAL";"TAB2",#N/A,TRUE,"GENERAL";"TAB3",#N/A,TRUE,"GENERAL";"TAB4",#N/A,TRUE,"GENERAL";"TAB5",#N/A,TRUE,"GENERAL"}</definedName>
    <definedName name="fffrfr" hidden="1">{"TAB1",#N/A,TRUE,"GENERAL";"TAB2",#N/A,TRUE,"GENERAL";"TAB3",#N/A,TRUE,"GENERAL";"TAB4",#N/A,TRUE,"GENERAL";"TAB5",#N/A,TRUE,"GENERAL"}</definedName>
    <definedName name="fffs" localSheetId="32" hidden="1">{"TAB1",#N/A,TRUE,"GENERAL";"TAB2",#N/A,TRUE,"GENERAL";"TAB3",#N/A,TRUE,"GENERAL";"TAB4",#N/A,TRUE,"GENERAL";"TAB5",#N/A,TRUE,"GENERAL"}</definedName>
    <definedName name="fffs" localSheetId="3" hidden="1">{"TAB1",#N/A,TRUE,"GENERAL";"TAB2",#N/A,TRUE,"GENERAL";"TAB3",#N/A,TRUE,"GENERAL";"TAB4",#N/A,TRUE,"GENERAL";"TAB5",#N/A,TRUE,"GENERAL"}</definedName>
    <definedName name="fffs" localSheetId="26" hidden="1">{"TAB1",#N/A,TRUE,"GENERAL";"TAB2",#N/A,TRUE,"GENERAL";"TAB3",#N/A,TRUE,"GENERAL";"TAB4",#N/A,TRUE,"GENERAL";"TAB5",#N/A,TRUE,"GENERAL"}</definedName>
    <definedName name="fffs" localSheetId="24" hidden="1">{"TAB1",#N/A,TRUE,"GENERAL";"TAB2",#N/A,TRUE,"GENERAL";"TAB3",#N/A,TRUE,"GENERAL";"TAB4",#N/A,TRUE,"GENERAL";"TAB5",#N/A,TRUE,"GENERAL"}</definedName>
    <definedName name="fffs" localSheetId="10" hidden="1">{"TAB1",#N/A,TRUE,"GENERAL";"TAB2",#N/A,TRUE,"GENERAL";"TAB3",#N/A,TRUE,"GENERAL";"TAB4",#N/A,TRUE,"GENERAL";"TAB5",#N/A,TRUE,"GENERAL"}</definedName>
    <definedName name="fffs" localSheetId="4" hidden="1">{"TAB1",#N/A,TRUE,"GENERAL";"TAB2",#N/A,TRUE,"GENERAL";"TAB3",#N/A,TRUE,"GENERAL";"TAB4",#N/A,TRUE,"GENERAL";"TAB5",#N/A,TRUE,"GENERAL"}</definedName>
    <definedName name="fffs" localSheetId="38" hidden="1">{"TAB1",#N/A,TRUE,"GENERAL";"TAB2",#N/A,TRUE,"GENERAL";"TAB3",#N/A,TRUE,"GENERAL";"TAB4",#N/A,TRUE,"GENERAL";"TAB5",#N/A,TRUE,"GENERAL"}</definedName>
    <definedName name="fffs" localSheetId="37" hidden="1">{"TAB1",#N/A,TRUE,"GENERAL";"TAB2",#N/A,TRUE,"GENERAL";"TAB3",#N/A,TRUE,"GENERAL";"TAB4",#N/A,TRUE,"GENERAL";"TAB5",#N/A,TRUE,"GENERAL"}</definedName>
    <definedName name="fffs" localSheetId="23" hidden="1">{"TAB1",#N/A,TRUE,"GENERAL";"TAB2",#N/A,TRUE,"GENERAL";"TAB3",#N/A,TRUE,"GENERAL";"TAB4",#N/A,TRUE,"GENERAL";"TAB5",#N/A,TRUE,"GENERAL"}</definedName>
    <definedName name="fffs" localSheetId="16" hidden="1">{"TAB1",#N/A,TRUE,"GENERAL";"TAB2",#N/A,TRUE,"GENERAL";"TAB3",#N/A,TRUE,"GENERAL";"TAB4",#N/A,TRUE,"GENERAL";"TAB5",#N/A,TRUE,"GENERAL"}</definedName>
    <definedName name="fffs" localSheetId="27" hidden="1">{"TAB1",#N/A,TRUE,"GENERAL";"TAB2",#N/A,TRUE,"GENERAL";"TAB3",#N/A,TRUE,"GENERAL";"TAB4",#N/A,TRUE,"GENERAL";"TAB5",#N/A,TRUE,"GENERAL"}</definedName>
    <definedName name="fffs" localSheetId="18" hidden="1">{"TAB1",#N/A,TRUE,"GENERAL";"TAB2",#N/A,TRUE,"GENERAL";"TAB3",#N/A,TRUE,"GENERAL";"TAB4",#N/A,TRUE,"GENERAL";"TAB5",#N/A,TRUE,"GENERAL"}</definedName>
    <definedName name="fffs" localSheetId="17" hidden="1">{"TAB1",#N/A,TRUE,"GENERAL";"TAB2",#N/A,TRUE,"GENERAL";"TAB3",#N/A,TRUE,"GENERAL";"TAB4",#N/A,TRUE,"GENERAL";"TAB5",#N/A,TRUE,"GENERAL"}</definedName>
    <definedName name="fffs" localSheetId="25" hidden="1">{"TAB1",#N/A,TRUE,"GENERAL";"TAB2",#N/A,TRUE,"GENERAL";"TAB3",#N/A,TRUE,"GENERAL";"TAB4",#N/A,TRUE,"GENERAL";"TAB5",#N/A,TRUE,"GENERAL"}</definedName>
    <definedName name="fffs" localSheetId="49" hidden="1">{"TAB1",#N/A,TRUE,"GENERAL";"TAB2",#N/A,TRUE,"GENERAL";"TAB3",#N/A,TRUE,"GENERAL";"TAB4",#N/A,TRUE,"GENERAL";"TAB5",#N/A,TRUE,"GENERAL"}</definedName>
    <definedName name="fffs" localSheetId="34"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1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31" hidden="1">{"TAB1",#N/A,TRUE,"GENERAL";"TAB2",#N/A,TRUE,"GENERAL";"TAB3",#N/A,TRUE,"GENERAL";"TAB4",#N/A,TRUE,"GENERAL";"TAB5",#N/A,TRUE,"GENERAL"}</definedName>
    <definedName name="fffs" localSheetId="30" hidden="1">{"TAB1",#N/A,TRUE,"GENERAL";"TAB2",#N/A,TRUE,"GENERAL";"TAB3",#N/A,TRUE,"GENERAL";"TAB4",#N/A,TRUE,"GENERAL";"TAB5",#N/A,TRUE,"GENERAL"}</definedName>
    <definedName name="fffs" localSheetId="15" hidden="1">{"TAB1",#N/A,TRUE,"GENERAL";"TAB2",#N/A,TRUE,"GENERAL";"TAB3",#N/A,TRUE,"GENERAL";"TAB4",#N/A,TRUE,"GENERAL";"TAB5",#N/A,TRUE,"GENERAL"}</definedName>
    <definedName name="fffs" hidden="1">{"TAB1",#N/A,TRUE,"GENERAL";"TAB2",#N/A,TRUE,"GENERAL";"TAB3",#N/A,TRUE,"GENERAL";"TAB4",#N/A,TRUE,"GENERAL";"TAB5",#N/A,TRUE,"GENERAL"}</definedName>
    <definedName name="fgdfg" localSheetId="3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26" hidden="1">{"TAB1",#N/A,TRUE,"GENERAL";"TAB2",#N/A,TRUE,"GENERAL";"TAB3",#N/A,TRUE,"GENERAL";"TAB4",#N/A,TRUE,"GENERAL";"TAB5",#N/A,TRUE,"GENERAL"}</definedName>
    <definedName name="fgdfg" localSheetId="24"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4" hidden="1">{"TAB1",#N/A,TRUE,"GENERAL";"TAB2",#N/A,TRUE,"GENERAL";"TAB3",#N/A,TRUE,"GENERAL";"TAB4",#N/A,TRUE,"GENERAL";"TAB5",#N/A,TRUE,"GENERAL"}</definedName>
    <definedName name="fgdfg" localSheetId="38" hidden="1">{"TAB1",#N/A,TRUE,"GENERAL";"TAB2",#N/A,TRUE,"GENERAL";"TAB3",#N/A,TRUE,"GENERAL";"TAB4",#N/A,TRUE,"GENERAL";"TAB5",#N/A,TRUE,"GENERAL"}</definedName>
    <definedName name="fgdfg" localSheetId="37" hidden="1">{"TAB1",#N/A,TRUE,"GENERAL";"TAB2",#N/A,TRUE,"GENERAL";"TAB3",#N/A,TRUE,"GENERAL";"TAB4",#N/A,TRUE,"GENERAL";"TAB5",#N/A,TRUE,"GENERAL"}</definedName>
    <definedName name="fgdfg" localSheetId="23"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27" hidden="1">{"TAB1",#N/A,TRUE,"GENERAL";"TAB2",#N/A,TRUE,"GENERAL";"TAB3",#N/A,TRUE,"GENERAL";"TAB4",#N/A,TRUE,"GENERAL";"TAB5",#N/A,TRUE,"GENERAL"}</definedName>
    <definedName name="fgdfg" localSheetId="18"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25" hidden="1">{"TAB1",#N/A,TRUE,"GENERAL";"TAB2",#N/A,TRUE,"GENERAL";"TAB3",#N/A,TRUE,"GENERAL";"TAB4",#N/A,TRUE,"GENERAL";"TAB5",#N/A,TRUE,"GENERAL"}</definedName>
    <definedName name="fgdfg" localSheetId="49" hidden="1">{"TAB1",#N/A,TRUE,"GENERAL";"TAB2",#N/A,TRUE,"GENERAL";"TAB3",#N/A,TRUE,"GENERAL";"TAB4",#N/A,TRUE,"GENERAL";"TAB5",#N/A,TRUE,"GENERAL"}</definedName>
    <definedName name="fgdfg" localSheetId="34"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31" hidden="1">{"TAB1",#N/A,TRUE,"GENERAL";"TAB2",#N/A,TRUE,"GENERAL";"TAB3",#N/A,TRUE,"GENERAL";"TAB4",#N/A,TRUE,"GENERAL";"TAB5",#N/A,TRUE,"GENERAL"}</definedName>
    <definedName name="fgdfg" localSheetId="30" hidden="1">{"TAB1",#N/A,TRUE,"GENERAL";"TAB2",#N/A,TRUE,"GENERAL";"TAB3",#N/A,TRUE,"GENERAL";"TAB4",#N/A,TRUE,"GENERAL";"TAB5",#N/A,TRUE,"GENERAL"}</definedName>
    <definedName name="fgdfg" localSheetId="15" hidden="1">{"TAB1",#N/A,TRUE,"GENERAL";"TAB2",#N/A,TRUE,"GENERAL";"TAB3",#N/A,TRUE,"GENERAL";"TAB4",#N/A,TRUE,"GENERAL";"TAB5",#N/A,TRUE,"GENERAL"}</definedName>
    <definedName name="fgdfg" hidden="1">{"TAB1",#N/A,TRUE,"GENERAL";"TAB2",#N/A,TRUE,"GENERAL";"TAB3",#N/A,TRUE,"GENERAL";"TAB4",#N/A,TRUE,"GENERAL";"TAB5",#N/A,TRUE,"GENERAL"}</definedName>
    <definedName name="fgdfsgr" localSheetId="32" hidden="1">{"via1",#N/A,TRUE,"general";"via2",#N/A,TRUE,"general";"via3",#N/A,TRUE,"general"}</definedName>
    <definedName name="fgdfsgr" localSheetId="3" hidden="1">{"via1",#N/A,TRUE,"general";"via2",#N/A,TRUE,"general";"via3",#N/A,TRUE,"general"}</definedName>
    <definedName name="fgdfsgr" localSheetId="26" hidden="1">{"via1",#N/A,TRUE,"general";"via2",#N/A,TRUE,"general";"via3",#N/A,TRUE,"general"}</definedName>
    <definedName name="fgdfsgr" localSheetId="24" hidden="1">{"via1",#N/A,TRUE,"general";"via2",#N/A,TRUE,"general";"via3",#N/A,TRUE,"general"}</definedName>
    <definedName name="fgdfsgr" localSheetId="10" hidden="1">{"via1",#N/A,TRUE,"general";"via2",#N/A,TRUE,"general";"via3",#N/A,TRUE,"general"}</definedName>
    <definedName name="fgdfsgr" localSheetId="4" hidden="1">{"via1",#N/A,TRUE,"general";"via2",#N/A,TRUE,"general";"via3",#N/A,TRUE,"general"}</definedName>
    <definedName name="fgdfsgr" localSheetId="38" hidden="1">{"via1",#N/A,TRUE,"general";"via2",#N/A,TRUE,"general";"via3",#N/A,TRUE,"general"}</definedName>
    <definedName name="fgdfsgr" localSheetId="37" hidden="1">{"via1",#N/A,TRUE,"general";"via2",#N/A,TRUE,"general";"via3",#N/A,TRUE,"general"}</definedName>
    <definedName name="fgdfsgr" localSheetId="23" hidden="1">{"via1",#N/A,TRUE,"general";"via2",#N/A,TRUE,"general";"via3",#N/A,TRUE,"general"}</definedName>
    <definedName name="fgdfsgr" localSheetId="16" hidden="1">{"via1",#N/A,TRUE,"general";"via2",#N/A,TRUE,"general";"via3",#N/A,TRUE,"general"}</definedName>
    <definedName name="fgdfsgr" localSheetId="27" hidden="1">{"via1",#N/A,TRUE,"general";"via2",#N/A,TRUE,"general";"via3",#N/A,TRUE,"general"}</definedName>
    <definedName name="fgdfsgr" localSheetId="18" hidden="1">{"via1",#N/A,TRUE,"general";"via2",#N/A,TRUE,"general";"via3",#N/A,TRUE,"general"}</definedName>
    <definedName name="fgdfsgr" localSheetId="17" hidden="1">{"via1",#N/A,TRUE,"general";"via2",#N/A,TRUE,"general";"via3",#N/A,TRUE,"general"}</definedName>
    <definedName name="fgdfsgr" localSheetId="25" hidden="1">{"via1",#N/A,TRUE,"general";"via2",#N/A,TRUE,"general";"via3",#N/A,TRUE,"general"}</definedName>
    <definedName name="fgdfsgr" localSheetId="49" hidden="1">{"via1",#N/A,TRUE,"general";"via2",#N/A,TRUE,"general";"via3",#N/A,TRUE,"general"}</definedName>
    <definedName name="fgdfsgr" localSheetId="34"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1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31" hidden="1">{"via1",#N/A,TRUE,"general";"via2",#N/A,TRUE,"general";"via3",#N/A,TRUE,"general"}</definedName>
    <definedName name="fgdfsgr" localSheetId="30" hidden="1">{"via1",#N/A,TRUE,"general";"via2",#N/A,TRUE,"general";"via3",#N/A,TRUE,"general"}</definedName>
    <definedName name="fgdfsgr" localSheetId="15" hidden="1">{"via1",#N/A,TRUE,"general";"via2",#N/A,TRUE,"general";"via3",#N/A,TRUE,"general"}</definedName>
    <definedName name="fgdfsgr" hidden="1">{"via1",#N/A,TRUE,"general";"via2",#N/A,TRUE,"general";"via3",#N/A,TRUE,"general"}</definedName>
    <definedName name="fgdsfg" localSheetId="3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26" hidden="1">{"TAB1",#N/A,TRUE,"GENERAL";"TAB2",#N/A,TRUE,"GENERAL";"TAB3",#N/A,TRUE,"GENERAL";"TAB4",#N/A,TRUE,"GENERAL";"TAB5",#N/A,TRUE,"GENERAL"}</definedName>
    <definedName name="fgdsfg" localSheetId="24"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38" hidden="1">{"TAB1",#N/A,TRUE,"GENERAL";"TAB2",#N/A,TRUE,"GENERAL";"TAB3",#N/A,TRUE,"GENERAL";"TAB4",#N/A,TRUE,"GENERAL";"TAB5",#N/A,TRUE,"GENERAL"}</definedName>
    <definedName name="fgdsfg" localSheetId="37" hidden="1">{"TAB1",#N/A,TRUE,"GENERAL";"TAB2",#N/A,TRUE,"GENERAL";"TAB3",#N/A,TRUE,"GENERAL";"TAB4",#N/A,TRUE,"GENERAL";"TAB5",#N/A,TRUE,"GENERAL"}</definedName>
    <definedName name="fgdsfg" localSheetId="23"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27" hidden="1">{"TAB1",#N/A,TRUE,"GENERAL";"TAB2",#N/A,TRUE,"GENERAL";"TAB3",#N/A,TRUE,"GENERAL";"TAB4",#N/A,TRUE,"GENERAL";"TAB5",#N/A,TRUE,"GENERAL"}</definedName>
    <definedName name="fgdsfg" localSheetId="18"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25" hidden="1">{"TAB1",#N/A,TRUE,"GENERAL";"TAB2",#N/A,TRUE,"GENERAL";"TAB3",#N/A,TRUE,"GENERAL";"TAB4",#N/A,TRUE,"GENERAL";"TAB5",#N/A,TRUE,"GENERAL"}</definedName>
    <definedName name="fgdsfg" localSheetId="49" hidden="1">{"TAB1",#N/A,TRUE,"GENERAL";"TAB2",#N/A,TRUE,"GENERAL";"TAB3",#N/A,TRUE,"GENERAL";"TAB4",#N/A,TRUE,"GENERAL";"TAB5",#N/A,TRUE,"GENERAL"}</definedName>
    <definedName name="fgdsfg" localSheetId="34"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31" hidden="1">{"TAB1",#N/A,TRUE,"GENERAL";"TAB2",#N/A,TRUE,"GENERAL";"TAB3",#N/A,TRUE,"GENERAL";"TAB4",#N/A,TRUE,"GENERAL";"TAB5",#N/A,TRUE,"GENERAL"}</definedName>
    <definedName name="fgdsfg" localSheetId="30" hidden="1">{"TAB1",#N/A,TRUE,"GENERAL";"TAB2",#N/A,TRUE,"GENERAL";"TAB3",#N/A,TRUE,"GENERAL";"TAB4",#N/A,TRUE,"GENERAL";"TAB5",#N/A,TRUE,"GENERAL"}</definedName>
    <definedName name="fgdsfg" localSheetId="15" hidden="1">{"TAB1",#N/A,TRUE,"GENERAL";"TAB2",#N/A,TRUE,"GENERAL";"TAB3",#N/A,TRUE,"GENERAL";"TAB4",#N/A,TRUE,"GENERAL";"TAB5",#N/A,TRUE,"GENERAL"}</definedName>
    <definedName name="fgdsfg" hidden="1">{"TAB1",#N/A,TRUE,"GENERAL";"TAB2",#N/A,TRUE,"GENERAL";"TAB3",#N/A,TRUE,"GENERAL";"TAB4",#N/A,TRUE,"GENERAL";"TAB5",#N/A,TRUE,"GENERAL"}</definedName>
    <definedName name="FGFDH" localSheetId="32" hidden="1">{"via1",#N/A,TRUE,"general";"via2",#N/A,TRUE,"general";"via3",#N/A,TRUE,"general"}</definedName>
    <definedName name="FGFDH" localSheetId="3" hidden="1">{"via1",#N/A,TRUE,"general";"via2",#N/A,TRUE,"general";"via3",#N/A,TRUE,"general"}</definedName>
    <definedName name="FGFDH" localSheetId="26" hidden="1">{"via1",#N/A,TRUE,"general";"via2",#N/A,TRUE,"general";"via3",#N/A,TRUE,"general"}</definedName>
    <definedName name="FGFDH" localSheetId="24" hidden="1">{"via1",#N/A,TRUE,"general";"via2",#N/A,TRUE,"general";"via3",#N/A,TRUE,"general"}</definedName>
    <definedName name="FGFDH" localSheetId="10" hidden="1">{"via1",#N/A,TRUE,"general";"via2",#N/A,TRUE,"general";"via3",#N/A,TRUE,"general"}</definedName>
    <definedName name="FGFDH" localSheetId="4" hidden="1">{"via1",#N/A,TRUE,"general";"via2",#N/A,TRUE,"general";"via3",#N/A,TRUE,"general"}</definedName>
    <definedName name="FGFDH" localSheetId="38" hidden="1">{"via1",#N/A,TRUE,"general";"via2",#N/A,TRUE,"general";"via3",#N/A,TRUE,"general"}</definedName>
    <definedName name="FGFDH" localSheetId="37" hidden="1">{"via1",#N/A,TRUE,"general";"via2",#N/A,TRUE,"general";"via3",#N/A,TRUE,"general"}</definedName>
    <definedName name="FGFDH" localSheetId="23" hidden="1">{"via1",#N/A,TRUE,"general";"via2",#N/A,TRUE,"general";"via3",#N/A,TRUE,"general"}</definedName>
    <definedName name="FGFDH" localSheetId="16" hidden="1">{"via1",#N/A,TRUE,"general";"via2",#N/A,TRUE,"general";"via3",#N/A,TRUE,"general"}</definedName>
    <definedName name="FGFDH" localSheetId="27" hidden="1">{"via1",#N/A,TRUE,"general";"via2",#N/A,TRUE,"general";"via3",#N/A,TRUE,"general"}</definedName>
    <definedName name="FGFDH" localSheetId="18" hidden="1">{"via1",#N/A,TRUE,"general";"via2",#N/A,TRUE,"general";"via3",#N/A,TRUE,"general"}</definedName>
    <definedName name="FGFDH" localSheetId="17" hidden="1">{"via1",#N/A,TRUE,"general";"via2",#N/A,TRUE,"general";"via3",#N/A,TRUE,"general"}</definedName>
    <definedName name="FGFDH" localSheetId="25" hidden="1">{"via1",#N/A,TRUE,"general";"via2",#N/A,TRUE,"general";"via3",#N/A,TRUE,"general"}</definedName>
    <definedName name="FGFDH" localSheetId="49" hidden="1">{"via1",#N/A,TRUE,"general";"via2",#N/A,TRUE,"general";"via3",#N/A,TRUE,"general"}</definedName>
    <definedName name="FGFDH" localSheetId="34"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1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31" hidden="1">{"via1",#N/A,TRUE,"general";"via2",#N/A,TRUE,"general";"via3",#N/A,TRUE,"general"}</definedName>
    <definedName name="FGFDH" localSheetId="30" hidden="1">{"via1",#N/A,TRUE,"general";"via2",#N/A,TRUE,"general";"via3",#N/A,TRUE,"general"}</definedName>
    <definedName name="FGFDH" localSheetId="15" hidden="1">{"via1",#N/A,TRUE,"general";"via2",#N/A,TRUE,"general";"via3",#N/A,TRUE,"general"}</definedName>
    <definedName name="FGFDH" hidden="1">{"via1",#N/A,TRUE,"general";"via2",#N/A,TRUE,"general";"via3",#N/A,TRUE,"general"}</definedName>
    <definedName name="fgghhj" localSheetId="32" hidden="1">{"via1",#N/A,TRUE,"general";"via2",#N/A,TRUE,"general";"via3",#N/A,TRUE,"general"}</definedName>
    <definedName name="fgghhj" localSheetId="3" hidden="1">{"via1",#N/A,TRUE,"general";"via2",#N/A,TRUE,"general";"via3",#N/A,TRUE,"general"}</definedName>
    <definedName name="fgghhj" localSheetId="26" hidden="1">{"via1",#N/A,TRUE,"general";"via2",#N/A,TRUE,"general";"via3",#N/A,TRUE,"general"}</definedName>
    <definedName name="fgghhj" localSheetId="24" hidden="1">{"via1",#N/A,TRUE,"general";"via2",#N/A,TRUE,"general";"via3",#N/A,TRUE,"general"}</definedName>
    <definedName name="fgghhj" localSheetId="10" hidden="1">{"via1",#N/A,TRUE,"general";"via2",#N/A,TRUE,"general";"via3",#N/A,TRUE,"general"}</definedName>
    <definedName name="fgghhj" localSheetId="4" hidden="1">{"via1",#N/A,TRUE,"general";"via2",#N/A,TRUE,"general";"via3",#N/A,TRUE,"general"}</definedName>
    <definedName name="fgghhj" localSheetId="38" hidden="1">{"via1",#N/A,TRUE,"general";"via2",#N/A,TRUE,"general";"via3",#N/A,TRUE,"general"}</definedName>
    <definedName name="fgghhj" localSheetId="37" hidden="1">{"via1",#N/A,TRUE,"general";"via2",#N/A,TRUE,"general";"via3",#N/A,TRUE,"general"}</definedName>
    <definedName name="fgghhj" localSheetId="23" hidden="1">{"via1",#N/A,TRUE,"general";"via2",#N/A,TRUE,"general";"via3",#N/A,TRUE,"general"}</definedName>
    <definedName name="fgghhj" localSheetId="16" hidden="1">{"via1",#N/A,TRUE,"general";"via2",#N/A,TRUE,"general";"via3",#N/A,TRUE,"general"}</definedName>
    <definedName name="fgghhj" localSheetId="27" hidden="1">{"via1",#N/A,TRUE,"general";"via2",#N/A,TRUE,"general";"via3",#N/A,TRUE,"general"}</definedName>
    <definedName name="fgghhj" localSheetId="18" hidden="1">{"via1",#N/A,TRUE,"general";"via2",#N/A,TRUE,"general";"via3",#N/A,TRUE,"general"}</definedName>
    <definedName name="fgghhj" localSheetId="17" hidden="1">{"via1",#N/A,TRUE,"general";"via2",#N/A,TRUE,"general";"via3",#N/A,TRUE,"general"}</definedName>
    <definedName name="fgghhj" localSheetId="25" hidden="1">{"via1",#N/A,TRUE,"general";"via2",#N/A,TRUE,"general";"via3",#N/A,TRUE,"general"}</definedName>
    <definedName name="fgghhj" localSheetId="49" hidden="1">{"via1",#N/A,TRUE,"general";"via2",#N/A,TRUE,"general";"via3",#N/A,TRUE,"general"}</definedName>
    <definedName name="fgghhj" localSheetId="34"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1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31" hidden="1">{"via1",#N/A,TRUE,"general";"via2",#N/A,TRUE,"general";"via3",#N/A,TRUE,"general"}</definedName>
    <definedName name="fgghhj" localSheetId="30" hidden="1">{"via1",#N/A,TRUE,"general";"via2",#N/A,TRUE,"general";"via3",#N/A,TRUE,"general"}</definedName>
    <definedName name="fgghhj" localSheetId="15" hidden="1">{"via1",#N/A,TRUE,"general";"via2",#N/A,TRUE,"general";"via3",#N/A,TRUE,"general"}</definedName>
    <definedName name="fgghhj" hidden="1">{"via1",#N/A,TRUE,"general";"via2",#N/A,TRUE,"general";"via3",#N/A,TRUE,"general"}</definedName>
    <definedName name="FGHFBC" localSheetId="32" hidden="1">{"via1",#N/A,TRUE,"general";"via2",#N/A,TRUE,"general";"via3",#N/A,TRUE,"general"}</definedName>
    <definedName name="FGHFBC" localSheetId="3" hidden="1">{"via1",#N/A,TRUE,"general";"via2",#N/A,TRUE,"general";"via3",#N/A,TRUE,"general"}</definedName>
    <definedName name="FGHFBC" localSheetId="26" hidden="1">{"via1",#N/A,TRUE,"general";"via2",#N/A,TRUE,"general";"via3",#N/A,TRUE,"general"}</definedName>
    <definedName name="FGHFBC" localSheetId="24" hidden="1">{"via1",#N/A,TRUE,"general";"via2",#N/A,TRUE,"general";"via3",#N/A,TRUE,"general"}</definedName>
    <definedName name="FGHFBC" localSheetId="10" hidden="1">{"via1",#N/A,TRUE,"general";"via2",#N/A,TRUE,"general";"via3",#N/A,TRUE,"general"}</definedName>
    <definedName name="FGHFBC" localSheetId="4" hidden="1">{"via1",#N/A,TRUE,"general";"via2",#N/A,TRUE,"general";"via3",#N/A,TRUE,"general"}</definedName>
    <definedName name="FGHFBC" localSheetId="38" hidden="1">{"via1",#N/A,TRUE,"general";"via2",#N/A,TRUE,"general";"via3",#N/A,TRUE,"general"}</definedName>
    <definedName name="FGHFBC" localSheetId="37" hidden="1">{"via1",#N/A,TRUE,"general";"via2",#N/A,TRUE,"general";"via3",#N/A,TRUE,"general"}</definedName>
    <definedName name="FGHFBC" localSheetId="23" hidden="1">{"via1",#N/A,TRUE,"general";"via2",#N/A,TRUE,"general";"via3",#N/A,TRUE,"general"}</definedName>
    <definedName name="FGHFBC" localSheetId="16" hidden="1">{"via1",#N/A,TRUE,"general";"via2",#N/A,TRUE,"general";"via3",#N/A,TRUE,"general"}</definedName>
    <definedName name="FGHFBC" localSheetId="27" hidden="1">{"via1",#N/A,TRUE,"general";"via2",#N/A,TRUE,"general";"via3",#N/A,TRUE,"general"}</definedName>
    <definedName name="FGHFBC" localSheetId="18" hidden="1">{"via1",#N/A,TRUE,"general";"via2",#N/A,TRUE,"general";"via3",#N/A,TRUE,"general"}</definedName>
    <definedName name="FGHFBC" localSheetId="17" hidden="1">{"via1",#N/A,TRUE,"general";"via2",#N/A,TRUE,"general";"via3",#N/A,TRUE,"general"}</definedName>
    <definedName name="FGHFBC" localSheetId="25" hidden="1">{"via1",#N/A,TRUE,"general";"via2",#N/A,TRUE,"general";"via3",#N/A,TRUE,"general"}</definedName>
    <definedName name="FGHFBC" localSheetId="49" hidden="1">{"via1",#N/A,TRUE,"general";"via2",#N/A,TRUE,"general";"via3",#N/A,TRUE,"general"}</definedName>
    <definedName name="FGHFBC" localSheetId="34"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1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31" hidden="1">{"via1",#N/A,TRUE,"general";"via2",#N/A,TRUE,"general";"via3",#N/A,TRUE,"general"}</definedName>
    <definedName name="FGHFBC" localSheetId="30" hidden="1">{"via1",#N/A,TRUE,"general";"via2",#N/A,TRUE,"general";"via3",#N/A,TRUE,"general"}</definedName>
    <definedName name="FGHFBC" localSheetId="15" hidden="1">{"via1",#N/A,TRUE,"general";"via2",#N/A,TRUE,"general";"via3",#N/A,TRUE,"general"}</definedName>
    <definedName name="FGHFBC" hidden="1">{"via1",#N/A,TRUE,"general";"via2",#N/A,TRUE,"general";"via3",#N/A,TRUE,"general"}</definedName>
    <definedName name="fghfg" localSheetId="3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26" hidden="1">{"TAB1",#N/A,TRUE,"GENERAL";"TAB2",#N/A,TRUE,"GENERAL";"TAB3",#N/A,TRUE,"GENERAL";"TAB4",#N/A,TRUE,"GENERAL";"TAB5",#N/A,TRUE,"GENERAL"}</definedName>
    <definedName name="fghfg" localSheetId="24"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4" hidden="1">{"TAB1",#N/A,TRUE,"GENERAL";"TAB2",#N/A,TRUE,"GENERAL";"TAB3",#N/A,TRUE,"GENERAL";"TAB4",#N/A,TRUE,"GENERAL";"TAB5",#N/A,TRUE,"GENERAL"}</definedName>
    <definedName name="fghfg" localSheetId="38" hidden="1">{"TAB1",#N/A,TRUE,"GENERAL";"TAB2",#N/A,TRUE,"GENERAL";"TAB3",#N/A,TRUE,"GENERAL";"TAB4",#N/A,TRUE,"GENERAL";"TAB5",#N/A,TRUE,"GENERAL"}</definedName>
    <definedName name="fghfg" localSheetId="37" hidden="1">{"TAB1",#N/A,TRUE,"GENERAL";"TAB2",#N/A,TRUE,"GENERAL";"TAB3",#N/A,TRUE,"GENERAL";"TAB4",#N/A,TRUE,"GENERAL";"TAB5",#N/A,TRUE,"GENERAL"}</definedName>
    <definedName name="fghfg" localSheetId="23"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27" hidden="1">{"TAB1",#N/A,TRUE,"GENERAL";"TAB2",#N/A,TRUE,"GENERAL";"TAB3",#N/A,TRUE,"GENERAL";"TAB4",#N/A,TRUE,"GENERAL";"TAB5",#N/A,TRUE,"GENERAL"}</definedName>
    <definedName name="fghfg" localSheetId="18"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25" hidden="1">{"TAB1",#N/A,TRUE,"GENERAL";"TAB2",#N/A,TRUE,"GENERAL";"TAB3",#N/A,TRUE,"GENERAL";"TAB4",#N/A,TRUE,"GENERAL";"TAB5",#N/A,TRUE,"GENERAL"}</definedName>
    <definedName name="fghfg" localSheetId="49" hidden="1">{"TAB1",#N/A,TRUE,"GENERAL";"TAB2",#N/A,TRUE,"GENERAL";"TAB3",#N/A,TRUE,"GENERAL";"TAB4",#N/A,TRUE,"GENERAL";"TAB5",#N/A,TRUE,"GENERAL"}</definedName>
    <definedName name="fghfg" localSheetId="34"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31" hidden="1">{"TAB1",#N/A,TRUE,"GENERAL";"TAB2",#N/A,TRUE,"GENERAL";"TAB3",#N/A,TRUE,"GENERAL";"TAB4",#N/A,TRUE,"GENERAL";"TAB5",#N/A,TRUE,"GENERAL"}</definedName>
    <definedName name="fghfg" localSheetId="30" hidden="1">{"TAB1",#N/A,TRUE,"GENERAL";"TAB2",#N/A,TRUE,"GENERAL";"TAB3",#N/A,TRUE,"GENERAL";"TAB4",#N/A,TRUE,"GENERAL";"TAB5",#N/A,TRUE,"GENERAL"}</definedName>
    <definedName name="fghfg" localSheetId="15" hidden="1">{"TAB1",#N/A,TRUE,"GENERAL";"TAB2",#N/A,TRUE,"GENERAL";"TAB3",#N/A,TRUE,"GENERAL";"TAB4",#N/A,TRUE,"GENERAL";"TAB5",#N/A,TRUE,"GENERAL"}</definedName>
    <definedName name="fghfg" hidden="1">{"TAB1",#N/A,TRUE,"GENERAL";"TAB2",#N/A,TRUE,"GENERAL";"TAB3",#N/A,TRUE,"GENERAL";"TAB4",#N/A,TRUE,"GENERAL";"TAB5",#N/A,TRUE,"GENERAL"}</definedName>
    <definedName name="fghfgh" localSheetId="32" hidden="1">{"via1",#N/A,TRUE,"general";"via2",#N/A,TRUE,"general";"via3",#N/A,TRUE,"general"}</definedName>
    <definedName name="fghfgh" localSheetId="3" hidden="1">{"via1",#N/A,TRUE,"general";"via2",#N/A,TRUE,"general";"via3",#N/A,TRUE,"general"}</definedName>
    <definedName name="fghfgh" localSheetId="26" hidden="1">{"via1",#N/A,TRUE,"general";"via2",#N/A,TRUE,"general";"via3",#N/A,TRUE,"general"}</definedName>
    <definedName name="fghfgh" localSheetId="24" hidden="1">{"via1",#N/A,TRUE,"general";"via2",#N/A,TRUE,"general";"via3",#N/A,TRUE,"general"}</definedName>
    <definedName name="fghfgh" localSheetId="10" hidden="1">{"via1",#N/A,TRUE,"general";"via2",#N/A,TRUE,"general";"via3",#N/A,TRUE,"general"}</definedName>
    <definedName name="fghfgh" localSheetId="4" hidden="1">{"via1",#N/A,TRUE,"general";"via2",#N/A,TRUE,"general";"via3",#N/A,TRUE,"general"}</definedName>
    <definedName name="fghfgh" localSheetId="38" hidden="1">{"via1",#N/A,TRUE,"general";"via2",#N/A,TRUE,"general";"via3",#N/A,TRUE,"general"}</definedName>
    <definedName name="fghfgh" localSheetId="37" hidden="1">{"via1",#N/A,TRUE,"general";"via2",#N/A,TRUE,"general";"via3",#N/A,TRUE,"general"}</definedName>
    <definedName name="fghfgh" localSheetId="23" hidden="1">{"via1",#N/A,TRUE,"general";"via2",#N/A,TRUE,"general";"via3",#N/A,TRUE,"general"}</definedName>
    <definedName name="fghfgh" localSheetId="16" hidden="1">{"via1",#N/A,TRUE,"general";"via2",#N/A,TRUE,"general";"via3",#N/A,TRUE,"general"}</definedName>
    <definedName name="fghfgh" localSheetId="27" hidden="1">{"via1",#N/A,TRUE,"general";"via2",#N/A,TRUE,"general";"via3",#N/A,TRUE,"general"}</definedName>
    <definedName name="fghfgh" localSheetId="18" hidden="1">{"via1",#N/A,TRUE,"general";"via2",#N/A,TRUE,"general";"via3",#N/A,TRUE,"general"}</definedName>
    <definedName name="fghfgh" localSheetId="17" hidden="1">{"via1",#N/A,TRUE,"general";"via2",#N/A,TRUE,"general";"via3",#N/A,TRUE,"general"}</definedName>
    <definedName name="fghfgh" localSheetId="25" hidden="1">{"via1",#N/A,TRUE,"general";"via2",#N/A,TRUE,"general";"via3",#N/A,TRUE,"general"}</definedName>
    <definedName name="fghfgh" localSheetId="49" hidden="1">{"via1",#N/A,TRUE,"general";"via2",#N/A,TRUE,"general";"via3",#N/A,TRUE,"general"}</definedName>
    <definedName name="fghfgh" localSheetId="34"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1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31" hidden="1">{"via1",#N/A,TRUE,"general";"via2",#N/A,TRUE,"general";"via3",#N/A,TRUE,"general"}</definedName>
    <definedName name="fghfgh" localSheetId="30" hidden="1">{"via1",#N/A,TRUE,"general";"via2",#N/A,TRUE,"general";"via3",#N/A,TRUE,"general"}</definedName>
    <definedName name="fghfgh" localSheetId="15" hidden="1">{"via1",#N/A,TRUE,"general";"via2",#N/A,TRUE,"general";"via3",#N/A,TRUE,"general"}</definedName>
    <definedName name="fghfgh" hidden="1">{"via1",#N/A,TRUE,"general";"via2",#N/A,TRUE,"general";"via3",#N/A,TRUE,"general"}</definedName>
    <definedName name="FGHFW" localSheetId="32" hidden="1">{"via1",#N/A,TRUE,"general";"via2",#N/A,TRUE,"general";"via3",#N/A,TRUE,"general"}</definedName>
    <definedName name="FGHFW" localSheetId="3" hidden="1">{"via1",#N/A,TRUE,"general";"via2",#N/A,TRUE,"general";"via3",#N/A,TRUE,"general"}</definedName>
    <definedName name="FGHFW" localSheetId="26" hidden="1">{"via1",#N/A,TRUE,"general";"via2",#N/A,TRUE,"general";"via3",#N/A,TRUE,"general"}</definedName>
    <definedName name="FGHFW" localSheetId="24" hidden="1">{"via1",#N/A,TRUE,"general";"via2",#N/A,TRUE,"general";"via3",#N/A,TRUE,"general"}</definedName>
    <definedName name="FGHFW" localSheetId="10" hidden="1">{"via1",#N/A,TRUE,"general";"via2",#N/A,TRUE,"general";"via3",#N/A,TRUE,"general"}</definedName>
    <definedName name="FGHFW" localSheetId="4" hidden="1">{"via1",#N/A,TRUE,"general";"via2",#N/A,TRUE,"general";"via3",#N/A,TRUE,"general"}</definedName>
    <definedName name="FGHFW" localSheetId="38" hidden="1">{"via1",#N/A,TRUE,"general";"via2",#N/A,TRUE,"general";"via3",#N/A,TRUE,"general"}</definedName>
    <definedName name="FGHFW" localSheetId="37" hidden="1">{"via1",#N/A,TRUE,"general";"via2",#N/A,TRUE,"general";"via3",#N/A,TRUE,"general"}</definedName>
    <definedName name="FGHFW" localSheetId="23" hidden="1">{"via1",#N/A,TRUE,"general";"via2",#N/A,TRUE,"general";"via3",#N/A,TRUE,"general"}</definedName>
    <definedName name="FGHFW" localSheetId="16" hidden="1">{"via1",#N/A,TRUE,"general";"via2",#N/A,TRUE,"general";"via3",#N/A,TRUE,"general"}</definedName>
    <definedName name="FGHFW" localSheetId="27" hidden="1">{"via1",#N/A,TRUE,"general";"via2",#N/A,TRUE,"general";"via3",#N/A,TRUE,"general"}</definedName>
    <definedName name="FGHFW" localSheetId="18" hidden="1">{"via1",#N/A,TRUE,"general";"via2",#N/A,TRUE,"general";"via3",#N/A,TRUE,"general"}</definedName>
    <definedName name="FGHFW" localSheetId="17" hidden="1">{"via1",#N/A,TRUE,"general";"via2",#N/A,TRUE,"general";"via3",#N/A,TRUE,"general"}</definedName>
    <definedName name="FGHFW" localSheetId="25" hidden="1">{"via1",#N/A,TRUE,"general";"via2",#N/A,TRUE,"general";"via3",#N/A,TRUE,"general"}</definedName>
    <definedName name="FGHFW" localSheetId="49" hidden="1">{"via1",#N/A,TRUE,"general";"via2",#N/A,TRUE,"general";"via3",#N/A,TRUE,"general"}</definedName>
    <definedName name="FGHFW" localSheetId="34"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1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31" hidden="1">{"via1",#N/A,TRUE,"general";"via2",#N/A,TRUE,"general";"via3",#N/A,TRUE,"general"}</definedName>
    <definedName name="FGHFW" localSheetId="30" hidden="1">{"via1",#N/A,TRUE,"general";"via2",#N/A,TRUE,"general";"via3",#N/A,TRUE,"general"}</definedName>
    <definedName name="FGHFW" localSheetId="15" hidden="1">{"via1",#N/A,TRUE,"general";"via2",#N/A,TRUE,"general";"via3",#N/A,TRUE,"general"}</definedName>
    <definedName name="FGHFW" hidden="1">{"via1",#N/A,TRUE,"general";"via2",#N/A,TRUE,"general";"via3",#N/A,TRUE,"general"}</definedName>
    <definedName name="fghhh" localSheetId="3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26" hidden="1">{"TAB1",#N/A,TRUE,"GENERAL";"TAB2",#N/A,TRUE,"GENERAL";"TAB3",#N/A,TRUE,"GENERAL";"TAB4",#N/A,TRUE,"GENERAL";"TAB5",#N/A,TRUE,"GENERAL"}</definedName>
    <definedName name="fghhh" localSheetId="24"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4" hidden="1">{"TAB1",#N/A,TRUE,"GENERAL";"TAB2",#N/A,TRUE,"GENERAL";"TAB3",#N/A,TRUE,"GENERAL";"TAB4",#N/A,TRUE,"GENERAL";"TAB5",#N/A,TRUE,"GENERAL"}</definedName>
    <definedName name="fghhh" localSheetId="38" hidden="1">{"TAB1",#N/A,TRUE,"GENERAL";"TAB2",#N/A,TRUE,"GENERAL";"TAB3",#N/A,TRUE,"GENERAL";"TAB4",#N/A,TRUE,"GENERAL";"TAB5",#N/A,TRUE,"GENERAL"}</definedName>
    <definedName name="fghhh" localSheetId="37" hidden="1">{"TAB1",#N/A,TRUE,"GENERAL";"TAB2",#N/A,TRUE,"GENERAL";"TAB3",#N/A,TRUE,"GENERAL";"TAB4",#N/A,TRUE,"GENERAL";"TAB5",#N/A,TRUE,"GENERAL"}</definedName>
    <definedName name="fghhh" localSheetId="23"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27" hidden="1">{"TAB1",#N/A,TRUE,"GENERAL";"TAB2",#N/A,TRUE,"GENERAL";"TAB3",#N/A,TRUE,"GENERAL";"TAB4",#N/A,TRUE,"GENERAL";"TAB5",#N/A,TRUE,"GENERAL"}</definedName>
    <definedName name="fghhh" localSheetId="18"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25" hidden="1">{"TAB1",#N/A,TRUE,"GENERAL";"TAB2",#N/A,TRUE,"GENERAL";"TAB3",#N/A,TRUE,"GENERAL";"TAB4",#N/A,TRUE,"GENERAL";"TAB5",#N/A,TRUE,"GENERAL"}</definedName>
    <definedName name="fghhh" localSheetId="49" hidden="1">{"TAB1",#N/A,TRUE,"GENERAL";"TAB2",#N/A,TRUE,"GENERAL";"TAB3",#N/A,TRUE,"GENERAL";"TAB4",#N/A,TRUE,"GENERAL";"TAB5",#N/A,TRUE,"GENERAL"}</definedName>
    <definedName name="fghhh" localSheetId="34"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31" hidden="1">{"TAB1",#N/A,TRUE,"GENERAL";"TAB2",#N/A,TRUE,"GENERAL";"TAB3",#N/A,TRUE,"GENERAL";"TAB4",#N/A,TRUE,"GENERAL";"TAB5",#N/A,TRUE,"GENERAL"}</definedName>
    <definedName name="fghhh" localSheetId="30" hidden="1">{"TAB1",#N/A,TRUE,"GENERAL";"TAB2",#N/A,TRUE,"GENERAL";"TAB3",#N/A,TRUE,"GENERAL";"TAB4",#N/A,TRUE,"GENERAL";"TAB5",#N/A,TRUE,"GENERAL"}</definedName>
    <definedName name="fghhh" localSheetId="15" hidden="1">{"TAB1",#N/A,TRUE,"GENERAL";"TAB2",#N/A,TRUE,"GENERAL";"TAB3",#N/A,TRUE,"GENERAL";"TAB4",#N/A,TRUE,"GENERAL";"TAB5",#N/A,TRUE,"GENERAL"}</definedName>
    <definedName name="fghhh" hidden="1">{"TAB1",#N/A,TRUE,"GENERAL";"TAB2",#N/A,TRUE,"GENERAL";"TAB3",#N/A,TRUE,"GENERAL";"TAB4",#N/A,TRUE,"GENERAL";"TAB5",#N/A,TRUE,"GENERAL"}</definedName>
    <definedName name="fghsfgh" localSheetId="32" hidden="1">{"via1",#N/A,TRUE,"general";"via2",#N/A,TRUE,"general";"via3",#N/A,TRUE,"general"}</definedName>
    <definedName name="fghsfgh" localSheetId="3" hidden="1">{"via1",#N/A,TRUE,"general";"via2",#N/A,TRUE,"general";"via3",#N/A,TRUE,"general"}</definedName>
    <definedName name="fghsfgh" localSheetId="26" hidden="1">{"via1",#N/A,TRUE,"general";"via2",#N/A,TRUE,"general";"via3",#N/A,TRUE,"general"}</definedName>
    <definedName name="fghsfgh" localSheetId="24" hidden="1">{"via1",#N/A,TRUE,"general";"via2",#N/A,TRUE,"general";"via3",#N/A,TRUE,"general"}</definedName>
    <definedName name="fghsfgh" localSheetId="10" hidden="1">{"via1",#N/A,TRUE,"general";"via2",#N/A,TRUE,"general";"via3",#N/A,TRUE,"general"}</definedName>
    <definedName name="fghsfgh" localSheetId="4" hidden="1">{"via1",#N/A,TRUE,"general";"via2",#N/A,TRUE,"general";"via3",#N/A,TRUE,"general"}</definedName>
    <definedName name="fghsfgh" localSheetId="38" hidden="1">{"via1",#N/A,TRUE,"general";"via2",#N/A,TRUE,"general";"via3",#N/A,TRUE,"general"}</definedName>
    <definedName name="fghsfgh" localSheetId="37" hidden="1">{"via1",#N/A,TRUE,"general";"via2",#N/A,TRUE,"general";"via3",#N/A,TRUE,"general"}</definedName>
    <definedName name="fghsfgh" localSheetId="23" hidden="1">{"via1",#N/A,TRUE,"general";"via2",#N/A,TRUE,"general";"via3",#N/A,TRUE,"general"}</definedName>
    <definedName name="fghsfgh" localSheetId="16" hidden="1">{"via1",#N/A,TRUE,"general";"via2",#N/A,TRUE,"general";"via3",#N/A,TRUE,"general"}</definedName>
    <definedName name="fghsfgh" localSheetId="27" hidden="1">{"via1",#N/A,TRUE,"general";"via2",#N/A,TRUE,"general";"via3",#N/A,TRUE,"general"}</definedName>
    <definedName name="fghsfgh" localSheetId="18" hidden="1">{"via1",#N/A,TRUE,"general";"via2",#N/A,TRUE,"general";"via3",#N/A,TRUE,"general"}</definedName>
    <definedName name="fghsfgh" localSheetId="17" hidden="1">{"via1",#N/A,TRUE,"general";"via2",#N/A,TRUE,"general";"via3",#N/A,TRUE,"general"}</definedName>
    <definedName name="fghsfgh" localSheetId="25" hidden="1">{"via1",#N/A,TRUE,"general";"via2",#N/A,TRUE,"general";"via3",#N/A,TRUE,"general"}</definedName>
    <definedName name="fghsfgh" localSheetId="49" hidden="1">{"via1",#N/A,TRUE,"general";"via2",#N/A,TRUE,"general";"via3",#N/A,TRUE,"general"}</definedName>
    <definedName name="fghsfgh" localSheetId="34"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1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31" hidden="1">{"via1",#N/A,TRUE,"general";"via2",#N/A,TRUE,"general";"via3",#N/A,TRUE,"general"}</definedName>
    <definedName name="fghsfgh" localSheetId="30" hidden="1">{"via1",#N/A,TRUE,"general";"via2",#N/A,TRUE,"general";"via3",#N/A,TRUE,"general"}</definedName>
    <definedName name="fghsfgh" localSheetId="15" hidden="1">{"via1",#N/A,TRUE,"general";"via2",#N/A,TRUE,"general";"via3",#N/A,TRUE,"general"}</definedName>
    <definedName name="fghsfgh" hidden="1">{"via1",#N/A,TRUE,"general";"via2",#N/A,TRUE,"general";"via3",#N/A,TRUE,"general"}</definedName>
    <definedName name="fght" localSheetId="32" hidden="1">{"TAB1",#N/A,TRUE,"GENERAL";"TAB2",#N/A,TRUE,"GENERAL";"TAB3",#N/A,TRUE,"GENERAL";"TAB4",#N/A,TRUE,"GENERAL";"TAB5",#N/A,TRUE,"GENERAL"}</definedName>
    <definedName name="fght" localSheetId="3" hidden="1">{"TAB1",#N/A,TRUE,"GENERAL";"TAB2",#N/A,TRUE,"GENERAL";"TAB3",#N/A,TRUE,"GENERAL";"TAB4",#N/A,TRUE,"GENERAL";"TAB5",#N/A,TRUE,"GENERAL"}</definedName>
    <definedName name="fght" localSheetId="26" hidden="1">{"TAB1",#N/A,TRUE,"GENERAL";"TAB2",#N/A,TRUE,"GENERAL";"TAB3",#N/A,TRUE,"GENERAL";"TAB4",#N/A,TRUE,"GENERAL";"TAB5",#N/A,TRUE,"GENERAL"}</definedName>
    <definedName name="fght" localSheetId="24" hidden="1">{"TAB1",#N/A,TRUE,"GENERAL";"TAB2",#N/A,TRUE,"GENERAL";"TAB3",#N/A,TRUE,"GENERAL";"TAB4",#N/A,TRUE,"GENERAL";"TAB5",#N/A,TRUE,"GENERAL"}</definedName>
    <definedName name="fght" localSheetId="10" hidden="1">{"TAB1",#N/A,TRUE,"GENERAL";"TAB2",#N/A,TRUE,"GENERAL";"TAB3",#N/A,TRUE,"GENERAL";"TAB4",#N/A,TRUE,"GENERAL";"TAB5",#N/A,TRUE,"GENERAL"}</definedName>
    <definedName name="fght" localSheetId="4" hidden="1">{"TAB1",#N/A,TRUE,"GENERAL";"TAB2",#N/A,TRUE,"GENERAL";"TAB3",#N/A,TRUE,"GENERAL";"TAB4",#N/A,TRUE,"GENERAL";"TAB5",#N/A,TRUE,"GENERAL"}</definedName>
    <definedName name="fght" localSheetId="38" hidden="1">{"TAB1",#N/A,TRUE,"GENERAL";"TAB2",#N/A,TRUE,"GENERAL";"TAB3",#N/A,TRUE,"GENERAL";"TAB4",#N/A,TRUE,"GENERAL";"TAB5",#N/A,TRUE,"GENERAL"}</definedName>
    <definedName name="fght" localSheetId="37" hidden="1">{"TAB1",#N/A,TRUE,"GENERAL";"TAB2",#N/A,TRUE,"GENERAL";"TAB3",#N/A,TRUE,"GENERAL";"TAB4",#N/A,TRUE,"GENERAL";"TAB5",#N/A,TRUE,"GENERAL"}</definedName>
    <definedName name="fght" localSheetId="23" hidden="1">{"TAB1",#N/A,TRUE,"GENERAL";"TAB2",#N/A,TRUE,"GENERAL";"TAB3",#N/A,TRUE,"GENERAL";"TAB4",#N/A,TRUE,"GENERAL";"TAB5",#N/A,TRUE,"GENERAL"}</definedName>
    <definedName name="fght" localSheetId="16" hidden="1">{"TAB1",#N/A,TRUE,"GENERAL";"TAB2",#N/A,TRUE,"GENERAL";"TAB3",#N/A,TRUE,"GENERAL";"TAB4",#N/A,TRUE,"GENERAL";"TAB5",#N/A,TRUE,"GENERAL"}</definedName>
    <definedName name="fght" localSheetId="27" hidden="1">{"TAB1",#N/A,TRUE,"GENERAL";"TAB2",#N/A,TRUE,"GENERAL";"TAB3",#N/A,TRUE,"GENERAL";"TAB4",#N/A,TRUE,"GENERAL";"TAB5",#N/A,TRUE,"GENERAL"}</definedName>
    <definedName name="fght" localSheetId="18" hidden="1">{"TAB1",#N/A,TRUE,"GENERAL";"TAB2",#N/A,TRUE,"GENERAL";"TAB3",#N/A,TRUE,"GENERAL";"TAB4",#N/A,TRUE,"GENERAL";"TAB5",#N/A,TRUE,"GENERAL"}</definedName>
    <definedName name="fght" localSheetId="17" hidden="1">{"TAB1",#N/A,TRUE,"GENERAL";"TAB2",#N/A,TRUE,"GENERAL";"TAB3",#N/A,TRUE,"GENERAL";"TAB4",#N/A,TRUE,"GENERAL";"TAB5",#N/A,TRUE,"GENERAL"}</definedName>
    <definedName name="fght" localSheetId="25" hidden="1">{"TAB1",#N/A,TRUE,"GENERAL";"TAB2",#N/A,TRUE,"GENERAL";"TAB3",#N/A,TRUE,"GENERAL";"TAB4",#N/A,TRUE,"GENERAL";"TAB5",#N/A,TRUE,"GENERAL"}</definedName>
    <definedName name="fght" localSheetId="49" hidden="1">{"TAB1",#N/A,TRUE,"GENERAL";"TAB2",#N/A,TRUE,"GENERAL";"TAB3",#N/A,TRUE,"GENERAL";"TAB4",#N/A,TRUE,"GENERAL";"TAB5",#N/A,TRUE,"GENERAL"}</definedName>
    <definedName name="fght" localSheetId="34"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1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31" hidden="1">{"TAB1",#N/A,TRUE,"GENERAL";"TAB2",#N/A,TRUE,"GENERAL";"TAB3",#N/A,TRUE,"GENERAL";"TAB4",#N/A,TRUE,"GENERAL";"TAB5",#N/A,TRUE,"GENERAL"}</definedName>
    <definedName name="fght" localSheetId="30" hidden="1">{"TAB1",#N/A,TRUE,"GENERAL";"TAB2",#N/A,TRUE,"GENERAL";"TAB3",#N/A,TRUE,"GENERAL";"TAB4",#N/A,TRUE,"GENERAL";"TAB5",#N/A,TRUE,"GENERAL"}</definedName>
    <definedName name="fght" localSheetId="15" hidden="1">{"TAB1",#N/A,TRUE,"GENERAL";"TAB2",#N/A,TRUE,"GENERAL";"TAB3",#N/A,TRUE,"GENERAL";"TAB4",#N/A,TRUE,"GENERAL";"TAB5",#N/A,TRUE,"GENERAL"}</definedName>
    <definedName name="fght" hidden="1">{"TAB1",#N/A,TRUE,"GENERAL";"TAB2",#N/A,TRUE,"GENERAL";"TAB3",#N/A,TRUE,"GENERAL";"TAB4",#N/A,TRUE,"GENERAL";"TAB5",#N/A,TRUE,"GENERAL"}</definedName>
    <definedName name="fgjgryi" localSheetId="3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26" hidden="1">{"TAB1",#N/A,TRUE,"GENERAL";"TAB2",#N/A,TRUE,"GENERAL";"TAB3",#N/A,TRUE,"GENERAL";"TAB4",#N/A,TRUE,"GENERAL";"TAB5",#N/A,TRUE,"GENERAL"}</definedName>
    <definedName name="fgjgryi" localSheetId="24"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38" hidden="1">{"TAB1",#N/A,TRUE,"GENERAL";"TAB2",#N/A,TRUE,"GENERAL";"TAB3",#N/A,TRUE,"GENERAL";"TAB4",#N/A,TRUE,"GENERAL";"TAB5",#N/A,TRUE,"GENERAL"}</definedName>
    <definedName name="fgjgryi" localSheetId="37" hidden="1">{"TAB1",#N/A,TRUE,"GENERAL";"TAB2",#N/A,TRUE,"GENERAL";"TAB3",#N/A,TRUE,"GENERAL";"TAB4",#N/A,TRUE,"GENERAL";"TAB5",#N/A,TRUE,"GENERAL"}</definedName>
    <definedName name="fgjgryi" localSheetId="23"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27" hidden="1">{"TAB1",#N/A,TRUE,"GENERAL";"TAB2",#N/A,TRUE,"GENERAL";"TAB3",#N/A,TRUE,"GENERAL";"TAB4",#N/A,TRUE,"GENERAL";"TAB5",#N/A,TRUE,"GENERAL"}</definedName>
    <definedName name="fgjgryi" localSheetId="18"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25" hidden="1">{"TAB1",#N/A,TRUE,"GENERAL";"TAB2",#N/A,TRUE,"GENERAL";"TAB3",#N/A,TRUE,"GENERAL";"TAB4",#N/A,TRUE,"GENERAL";"TAB5",#N/A,TRUE,"GENERAL"}</definedName>
    <definedName name="fgjgryi" localSheetId="49" hidden="1">{"TAB1",#N/A,TRUE,"GENERAL";"TAB2",#N/A,TRUE,"GENERAL";"TAB3",#N/A,TRUE,"GENERAL";"TAB4",#N/A,TRUE,"GENERAL";"TAB5",#N/A,TRUE,"GENERAL"}</definedName>
    <definedName name="fgjgryi" localSheetId="34"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31" hidden="1">{"TAB1",#N/A,TRUE,"GENERAL";"TAB2",#N/A,TRUE,"GENERAL";"TAB3",#N/A,TRUE,"GENERAL";"TAB4",#N/A,TRUE,"GENERAL";"TAB5",#N/A,TRUE,"GENERAL"}</definedName>
    <definedName name="fgjgryi" localSheetId="30" hidden="1">{"TAB1",#N/A,TRUE,"GENERAL";"TAB2",#N/A,TRUE,"GENERAL";"TAB3",#N/A,TRUE,"GENERAL";"TAB4",#N/A,TRUE,"GENERAL";"TAB5",#N/A,TRUE,"GENERAL"}</definedName>
    <definedName name="fgjgryi" localSheetId="15" hidden="1">{"TAB1",#N/A,TRUE,"GENERAL";"TAB2",#N/A,TRUE,"GENERAL";"TAB3",#N/A,TRUE,"GENERAL";"TAB4",#N/A,TRUE,"GENERAL";"TAB5",#N/A,TRUE,"GENERAL"}</definedName>
    <definedName name="fgjgryi" hidden="1">{"TAB1",#N/A,TRUE,"GENERAL";"TAB2",#N/A,TRUE,"GENERAL";"TAB3",#N/A,TRUE,"GENERAL";"TAB4",#N/A,TRUE,"GENERAL";"TAB5",#N/A,TRUE,"GENERAL"}</definedName>
    <definedName name="fhfg" localSheetId="32" hidden="1">{"TAB1",#N/A,TRUE,"GENERAL";"TAB2",#N/A,TRUE,"GENERAL";"TAB3",#N/A,TRUE,"GENERAL";"TAB4",#N/A,TRUE,"GENERAL";"TAB5",#N/A,TRUE,"GENERAL"}</definedName>
    <definedName name="fhfg" localSheetId="3" hidden="1">{"TAB1",#N/A,TRUE,"GENERAL";"TAB2",#N/A,TRUE,"GENERAL";"TAB3",#N/A,TRUE,"GENERAL";"TAB4",#N/A,TRUE,"GENERAL";"TAB5",#N/A,TRUE,"GENERAL"}</definedName>
    <definedName name="fhfg" localSheetId="26" hidden="1">{"TAB1",#N/A,TRUE,"GENERAL";"TAB2",#N/A,TRUE,"GENERAL";"TAB3",#N/A,TRUE,"GENERAL";"TAB4",#N/A,TRUE,"GENERAL";"TAB5",#N/A,TRUE,"GENERAL"}</definedName>
    <definedName name="fhfg" localSheetId="24" hidden="1">{"TAB1",#N/A,TRUE,"GENERAL";"TAB2",#N/A,TRUE,"GENERAL";"TAB3",#N/A,TRUE,"GENERAL";"TAB4",#N/A,TRUE,"GENERAL";"TAB5",#N/A,TRUE,"GENERAL"}</definedName>
    <definedName name="fhfg" localSheetId="10" hidden="1">{"TAB1",#N/A,TRUE,"GENERAL";"TAB2",#N/A,TRUE,"GENERAL";"TAB3",#N/A,TRUE,"GENERAL";"TAB4",#N/A,TRUE,"GENERAL";"TAB5",#N/A,TRUE,"GENERAL"}</definedName>
    <definedName name="fhfg" localSheetId="4" hidden="1">{"TAB1",#N/A,TRUE,"GENERAL";"TAB2",#N/A,TRUE,"GENERAL";"TAB3",#N/A,TRUE,"GENERAL";"TAB4",#N/A,TRUE,"GENERAL";"TAB5",#N/A,TRUE,"GENERAL"}</definedName>
    <definedName name="fhfg" localSheetId="38" hidden="1">{"TAB1",#N/A,TRUE,"GENERAL";"TAB2",#N/A,TRUE,"GENERAL";"TAB3",#N/A,TRUE,"GENERAL";"TAB4",#N/A,TRUE,"GENERAL";"TAB5",#N/A,TRUE,"GENERAL"}</definedName>
    <definedName name="fhfg" localSheetId="37" hidden="1">{"TAB1",#N/A,TRUE,"GENERAL";"TAB2",#N/A,TRUE,"GENERAL";"TAB3",#N/A,TRUE,"GENERAL";"TAB4",#N/A,TRUE,"GENERAL";"TAB5",#N/A,TRUE,"GENERAL"}</definedName>
    <definedName name="fhfg" localSheetId="23" hidden="1">{"TAB1",#N/A,TRUE,"GENERAL";"TAB2",#N/A,TRUE,"GENERAL";"TAB3",#N/A,TRUE,"GENERAL";"TAB4",#N/A,TRUE,"GENERAL";"TAB5",#N/A,TRUE,"GENERAL"}</definedName>
    <definedName name="fhfg" localSheetId="16" hidden="1">{"TAB1",#N/A,TRUE,"GENERAL";"TAB2",#N/A,TRUE,"GENERAL";"TAB3",#N/A,TRUE,"GENERAL";"TAB4",#N/A,TRUE,"GENERAL";"TAB5",#N/A,TRUE,"GENERAL"}</definedName>
    <definedName name="fhfg" localSheetId="27" hidden="1">{"TAB1",#N/A,TRUE,"GENERAL";"TAB2",#N/A,TRUE,"GENERAL";"TAB3",#N/A,TRUE,"GENERAL";"TAB4",#N/A,TRUE,"GENERAL";"TAB5",#N/A,TRUE,"GENERAL"}</definedName>
    <definedName name="fhfg" localSheetId="18" hidden="1">{"TAB1",#N/A,TRUE,"GENERAL";"TAB2",#N/A,TRUE,"GENERAL";"TAB3",#N/A,TRUE,"GENERAL";"TAB4",#N/A,TRUE,"GENERAL";"TAB5",#N/A,TRUE,"GENERAL"}</definedName>
    <definedName name="fhfg" localSheetId="17" hidden="1">{"TAB1",#N/A,TRUE,"GENERAL";"TAB2",#N/A,TRUE,"GENERAL";"TAB3",#N/A,TRUE,"GENERAL";"TAB4",#N/A,TRUE,"GENERAL";"TAB5",#N/A,TRUE,"GENERAL"}</definedName>
    <definedName name="fhfg" localSheetId="25" hidden="1">{"TAB1",#N/A,TRUE,"GENERAL";"TAB2",#N/A,TRUE,"GENERAL";"TAB3",#N/A,TRUE,"GENERAL";"TAB4",#N/A,TRUE,"GENERAL";"TAB5",#N/A,TRUE,"GENERAL"}</definedName>
    <definedName name="fhfg" localSheetId="49" hidden="1">{"TAB1",#N/A,TRUE,"GENERAL";"TAB2",#N/A,TRUE,"GENERAL";"TAB3",#N/A,TRUE,"GENERAL";"TAB4",#N/A,TRUE,"GENERAL";"TAB5",#N/A,TRUE,"GENERAL"}</definedName>
    <definedName name="fhfg" localSheetId="34"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1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31" hidden="1">{"TAB1",#N/A,TRUE,"GENERAL";"TAB2",#N/A,TRUE,"GENERAL";"TAB3",#N/A,TRUE,"GENERAL";"TAB4",#N/A,TRUE,"GENERAL";"TAB5",#N/A,TRUE,"GENERAL"}</definedName>
    <definedName name="fhfg" localSheetId="30" hidden="1">{"TAB1",#N/A,TRUE,"GENERAL";"TAB2",#N/A,TRUE,"GENERAL";"TAB3",#N/A,TRUE,"GENERAL";"TAB4",#N/A,TRUE,"GENERAL";"TAB5",#N/A,TRUE,"GENERAL"}</definedName>
    <definedName name="fhfg" localSheetId="15" hidden="1">{"TAB1",#N/A,TRUE,"GENERAL";"TAB2",#N/A,TRUE,"GENERAL";"TAB3",#N/A,TRUE,"GENERAL";"TAB4",#N/A,TRUE,"GENERAL";"TAB5",#N/A,TRUE,"GENERAL"}</definedName>
    <definedName name="fhfg" hidden="1">{"TAB1",#N/A,TRUE,"GENERAL";"TAB2",#N/A,TRUE,"GENERAL";"TAB3",#N/A,TRUE,"GENERAL";"TAB4",#N/A,TRUE,"GENERAL";"TAB5",#N/A,TRUE,"GENERAL"}</definedName>
    <definedName name="fhfgh" localSheetId="32" hidden="1">{"via1",#N/A,TRUE,"general";"via2",#N/A,TRUE,"general";"via3",#N/A,TRUE,"general"}</definedName>
    <definedName name="fhfgh" localSheetId="3" hidden="1">{"via1",#N/A,TRUE,"general";"via2",#N/A,TRUE,"general";"via3",#N/A,TRUE,"general"}</definedName>
    <definedName name="fhfgh" localSheetId="26" hidden="1">{"via1",#N/A,TRUE,"general";"via2",#N/A,TRUE,"general";"via3",#N/A,TRUE,"general"}</definedName>
    <definedName name="fhfgh" localSheetId="24" hidden="1">{"via1",#N/A,TRUE,"general";"via2",#N/A,TRUE,"general";"via3",#N/A,TRUE,"general"}</definedName>
    <definedName name="fhfgh" localSheetId="10" hidden="1">{"via1",#N/A,TRUE,"general";"via2",#N/A,TRUE,"general";"via3",#N/A,TRUE,"general"}</definedName>
    <definedName name="fhfgh" localSheetId="4" hidden="1">{"via1",#N/A,TRUE,"general";"via2",#N/A,TRUE,"general";"via3",#N/A,TRUE,"general"}</definedName>
    <definedName name="fhfgh" localSheetId="38" hidden="1">{"via1",#N/A,TRUE,"general";"via2",#N/A,TRUE,"general";"via3",#N/A,TRUE,"general"}</definedName>
    <definedName name="fhfgh" localSheetId="37" hidden="1">{"via1",#N/A,TRUE,"general";"via2",#N/A,TRUE,"general";"via3",#N/A,TRUE,"general"}</definedName>
    <definedName name="fhfgh" localSheetId="23" hidden="1">{"via1",#N/A,TRUE,"general";"via2",#N/A,TRUE,"general";"via3",#N/A,TRUE,"general"}</definedName>
    <definedName name="fhfgh" localSheetId="16" hidden="1">{"via1",#N/A,TRUE,"general";"via2",#N/A,TRUE,"general";"via3",#N/A,TRUE,"general"}</definedName>
    <definedName name="fhfgh" localSheetId="27" hidden="1">{"via1",#N/A,TRUE,"general";"via2",#N/A,TRUE,"general";"via3",#N/A,TRUE,"general"}</definedName>
    <definedName name="fhfgh" localSheetId="18" hidden="1">{"via1",#N/A,TRUE,"general";"via2",#N/A,TRUE,"general";"via3",#N/A,TRUE,"general"}</definedName>
    <definedName name="fhfgh" localSheetId="17" hidden="1">{"via1",#N/A,TRUE,"general";"via2",#N/A,TRUE,"general";"via3",#N/A,TRUE,"general"}</definedName>
    <definedName name="fhfgh" localSheetId="25" hidden="1">{"via1",#N/A,TRUE,"general";"via2",#N/A,TRUE,"general";"via3",#N/A,TRUE,"general"}</definedName>
    <definedName name="fhfgh" localSheetId="49" hidden="1">{"via1",#N/A,TRUE,"general";"via2",#N/A,TRUE,"general";"via3",#N/A,TRUE,"general"}</definedName>
    <definedName name="fhfgh" localSheetId="34"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1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31" hidden="1">{"via1",#N/A,TRUE,"general";"via2",#N/A,TRUE,"general";"via3",#N/A,TRUE,"general"}</definedName>
    <definedName name="fhfgh" localSheetId="30" hidden="1">{"via1",#N/A,TRUE,"general";"via2",#N/A,TRUE,"general";"via3",#N/A,TRUE,"general"}</definedName>
    <definedName name="fhfgh" localSheetId="15" hidden="1">{"via1",#N/A,TRUE,"general";"via2",#N/A,TRUE,"general";"via3",#N/A,TRUE,"general"}</definedName>
    <definedName name="fhfgh" hidden="1">{"via1",#N/A,TRUE,"general";"via2",#N/A,TRUE,"general";"via3",#N/A,TRUE,"general"}</definedName>
    <definedName name="fhgh" localSheetId="32" hidden="1">{"via1",#N/A,TRUE,"general";"via2",#N/A,TRUE,"general";"via3",#N/A,TRUE,"general"}</definedName>
    <definedName name="fhgh" localSheetId="3" hidden="1">{"via1",#N/A,TRUE,"general";"via2",#N/A,TRUE,"general";"via3",#N/A,TRUE,"general"}</definedName>
    <definedName name="fhgh" localSheetId="26" hidden="1">{"via1",#N/A,TRUE,"general";"via2",#N/A,TRUE,"general";"via3",#N/A,TRUE,"general"}</definedName>
    <definedName name="fhgh" localSheetId="24" hidden="1">{"via1",#N/A,TRUE,"general";"via2",#N/A,TRUE,"general";"via3",#N/A,TRUE,"general"}</definedName>
    <definedName name="fhgh" localSheetId="10" hidden="1">{"via1",#N/A,TRUE,"general";"via2",#N/A,TRUE,"general";"via3",#N/A,TRUE,"general"}</definedName>
    <definedName name="fhgh" localSheetId="4" hidden="1">{"via1",#N/A,TRUE,"general";"via2",#N/A,TRUE,"general";"via3",#N/A,TRUE,"general"}</definedName>
    <definedName name="fhgh" localSheetId="38" hidden="1">{"via1",#N/A,TRUE,"general";"via2",#N/A,TRUE,"general";"via3",#N/A,TRUE,"general"}</definedName>
    <definedName name="fhgh" localSheetId="37" hidden="1">{"via1",#N/A,TRUE,"general";"via2",#N/A,TRUE,"general";"via3",#N/A,TRUE,"general"}</definedName>
    <definedName name="fhgh" localSheetId="23" hidden="1">{"via1",#N/A,TRUE,"general";"via2",#N/A,TRUE,"general";"via3",#N/A,TRUE,"general"}</definedName>
    <definedName name="fhgh" localSheetId="16" hidden="1">{"via1",#N/A,TRUE,"general";"via2",#N/A,TRUE,"general";"via3",#N/A,TRUE,"general"}</definedName>
    <definedName name="fhgh" localSheetId="27" hidden="1">{"via1",#N/A,TRUE,"general";"via2",#N/A,TRUE,"general";"via3",#N/A,TRUE,"general"}</definedName>
    <definedName name="fhgh" localSheetId="18" hidden="1">{"via1",#N/A,TRUE,"general";"via2",#N/A,TRUE,"general";"via3",#N/A,TRUE,"general"}</definedName>
    <definedName name="fhgh" localSheetId="17" hidden="1">{"via1",#N/A,TRUE,"general";"via2",#N/A,TRUE,"general";"via3",#N/A,TRUE,"general"}</definedName>
    <definedName name="fhgh" localSheetId="25" hidden="1">{"via1",#N/A,TRUE,"general";"via2",#N/A,TRUE,"general";"via3",#N/A,TRUE,"general"}</definedName>
    <definedName name="fhgh" localSheetId="49" hidden="1">{"via1",#N/A,TRUE,"general";"via2",#N/A,TRUE,"general";"via3",#N/A,TRUE,"general"}</definedName>
    <definedName name="fhgh" localSheetId="34"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1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31" hidden="1">{"via1",#N/A,TRUE,"general";"via2",#N/A,TRUE,"general";"via3",#N/A,TRUE,"general"}</definedName>
    <definedName name="fhgh" localSheetId="30" hidden="1">{"via1",#N/A,TRUE,"general";"via2",#N/A,TRUE,"general";"via3",#N/A,TRUE,"general"}</definedName>
    <definedName name="fhgh" localSheetId="15" hidden="1">{"via1",#N/A,TRUE,"general";"via2",#N/A,TRUE,"general";"via3",#N/A,TRUE,"general"}</definedName>
    <definedName name="fhgh" hidden="1">{"via1",#N/A,TRUE,"general";"via2",#N/A,TRUE,"general";"via3",#N/A,TRUE,"general"}</definedName>
    <definedName name="fhpltyunh" localSheetId="32" hidden="1">{"via1",#N/A,TRUE,"general";"via2",#N/A,TRUE,"general";"via3",#N/A,TRUE,"general"}</definedName>
    <definedName name="fhpltyunh" localSheetId="3" hidden="1">{"via1",#N/A,TRUE,"general";"via2",#N/A,TRUE,"general";"via3",#N/A,TRUE,"general"}</definedName>
    <definedName name="fhpltyunh" localSheetId="26" hidden="1">{"via1",#N/A,TRUE,"general";"via2",#N/A,TRUE,"general";"via3",#N/A,TRUE,"general"}</definedName>
    <definedName name="fhpltyunh" localSheetId="24" hidden="1">{"via1",#N/A,TRUE,"general";"via2",#N/A,TRUE,"general";"via3",#N/A,TRUE,"general"}</definedName>
    <definedName name="fhpltyunh" localSheetId="10" hidden="1">{"via1",#N/A,TRUE,"general";"via2",#N/A,TRUE,"general";"via3",#N/A,TRUE,"general"}</definedName>
    <definedName name="fhpltyunh" localSheetId="4" hidden="1">{"via1",#N/A,TRUE,"general";"via2",#N/A,TRUE,"general";"via3",#N/A,TRUE,"general"}</definedName>
    <definedName name="fhpltyunh" localSheetId="38" hidden="1">{"via1",#N/A,TRUE,"general";"via2",#N/A,TRUE,"general";"via3",#N/A,TRUE,"general"}</definedName>
    <definedName name="fhpltyunh" localSheetId="37" hidden="1">{"via1",#N/A,TRUE,"general";"via2",#N/A,TRUE,"general";"via3",#N/A,TRUE,"general"}</definedName>
    <definedName name="fhpltyunh" localSheetId="23" hidden="1">{"via1",#N/A,TRUE,"general";"via2",#N/A,TRUE,"general";"via3",#N/A,TRUE,"general"}</definedName>
    <definedName name="fhpltyunh" localSheetId="16" hidden="1">{"via1",#N/A,TRUE,"general";"via2",#N/A,TRUE,"general";"via3",#N/A,TRUE,"general"}</definedName>
    <definedName name="fhpltyunh" localSheetId="27" hidden="1">{"via1",#N/A,TRUE,"general";"via2",#N/A,TRUE,"general";"via3",#N/A,TRUE,"general"}</definedName>
    <definedName name="fhpltyunh" localSheetId="18" hidden="1">{"via1",#N/A,TRUE,"general";"via2",#N/A,TRUE,"general";"via3",#N/A,TRUE,"general"}</definedName>
    <definedName name="fhpltyunh" localSheetId="17" hidden="1">{"via1",#N/A,TRUE,"general";"via2",#N/A,TRUE,"general";"via3",#N/A,TRUE,"general"}</definedName>
    <definedName name="fhpltyunh" localSheetId="25" hidden="1">{"via1",#N/A,TRUE,"general";"via2",#N/A,TRUE,"general";"via3",#N/A,TRUE,"general"}</definedName>
    <definedName name="fhpltyunh" localSheetId="49" hidden="1">{"via1",#N/A,TRUE,"general";"via2",#N/A,TRUE,"general";"via3",#N/A,TRUE,"general"}</definedName>
    <definedName name="fhpltyunh" localSheetId="34"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1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31" hidden="1">{"via1",#N/A,TRUE,"general";"via2",#N/A,TRUE,"general";"via3",#N/A,TRUE,"general"}</definedName>
    <definedName name="fhpltyunh" localSheetId="30" hidden="1">{"via1",#N/A,TRUE,"general";"via2",#N/A,TRUE,"general";"via3",#N/A,TRUE,"general"}</definedName>
    <definedName name="fhpltyunh" localSheetId="15" hidden="1">{"via1",#N/A,TRUE,"general";"via2",#N/A,TRUE,"general";"via3",#N/A,TRUE,"general"}</definedName>
    <definedName name="fhpltyunh" hidden="1">{"via1",#N/A,TRUE,"general";"via2",#N/A,TRUE,"general";"via3",#N/A,TRUE,"general"}</definedName>
    <definedName name="frbgsd" localSheetId="3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26" hidden="1">{"TAB1",#N/A,TRUE,"GENERAL";"TAB2",#N/A,TRUE,"GENERAL";"TAB3",#N/A,TRUE,"GENERAL";"TAB4",#N/A,TRUE,"GENERAL";"TAB5",#N/A,TRUE,"GENERAL"}</definedName>
    <definedName name="frbgsd" localSheetId="24"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38" hidden="1">{"TAB1",#N/A,TRUE,"GENERAL";"TAB2",#N/A,TRUE,"GENERAL";"TAB3",#N/A,TRUE,"GENERAL";"TAB4",#N/A,TRUE,"GENERAL";"TAB5",#N/A,TRUE,"GENERAL"}</definedName>
    <definedName name="frbgsd" localSheetId="37" hidden="1">{"TAB1",#N/A,TRUE,"GENERAL";"TAB2",#N/A,TRUE,"GENERAL";"TAB3",#N/A,TRUE,"GENERAL";"TAB4",#N/A,TRUE,"GENERAL";"TAB5",#N/A,TRUE,"GENERAL"}</definedName>
    <definedName name="frbgsd" localSheetId="23"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27" hidden="1">{"TAB1",#N/A,TRUE,"GENERAL";"TAB2",#N/A,TRUE,"GENERAL";"TAB3",#N/A,TRUE,"GENERAL";"TAB4",#N/A,TRUE,"GENERAL";"TAB5",#N/A,TRUE,"GENERAL"}</definedName>
    <definedName name="frbgsd" localSheetId="18"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25" hidden="1">{"TAB1",#N/A,TRUE,"GENERAL";"TAB2",#N/A,TRUE,"GENERAL";"TAB3",#N/A,TRUE,"GENERAL";"TAB4",#N/A,TRUE,"GENERAL";"TAB5",#N/A,TRUE,"GENERAL"}</definedName>
    <definedName name="frbgsd" localSheetId="49" hidden="1">{"TAB1",#N/A,TRUE,"GENERAL";"TAB2",#N/A,TRUE,"GENERAL";"TAB3",#N/A,TRUE,"GENERAL";"TAB4",#N/A,TRUE,"GENERAL";"TAB5",#N/A,TRUE,"GENERAL"}</definedName>
    <definedName name="frbgsd" localSheetId="34"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31" hidden="1">{"TAB1",#N/A,TRUE,"GENERAL";"TAB2",#N/A,TRUE,"GENERAL";"TAB3",#N/A,TRUE,"GENERAL";"TAB4",#N/A,TRUE,"GENERAL";"TAB5",#N/A,TRUE,"GENERAL"}</definedName>
    <definedName name="frbgsd" localSheetId="30" hidden="1">{"TAB1",#N/A,TRUE,"GENERAL";"TAB2",#N/A,TRUE,"GENERAL";"TAB3",#N/A,TRUE,"GENERAL";"TAB4",#N/A,TRUE,"GENERAL";"TAB5",#N/A,TRUE,"GENERAL"}</definedName>
    <definedName name="frbgsd" localSheetId="15" hidden="1">{"TAB1",#N/A,TRUE,"GENERAL";"TAB2",#N/A,TRUE,"GENERAL";"TAB3",#N/A,TRUE,"GENERAL";"TAB4",#N/A,TRUE,"GENERAL";"TAB5",#N/A,TRUE,"GENERAL"}</definedName>
    <definedName name="frbgsd" hidden="1">{"TAB1",#N/A,TRUE,"GENERAL";"TAB2",#N/A,TRUE,"GENERAL";"TAB3",#N/A,TRUE,"GENERAL";"TAB4",#N/A,TRUE,"GENERAL";"TAB5",#N/A,TRUE,"GENERAL"}</definedName>
    <definedName name="frefr" localSheetId="32" hidden="1">{"via1",#N/A,TRUE,"general";"via2",#N/A,TRUE,"general";"via3",#N/A,TRUE,"general"}</definedName>
    <definedName name="frefr" localSheetId="3" hidden="1">{"via1",#N/A,TRUE,"general";"via2",#N/A,TRUE,"general";"via3",#N/A,TRUE,"general"}</definedName>
    <definedName name="frefr" localSheetId="26" hidden="1">{"via1",#N/A,TRUE,"general";"via2",#N/A,TRUE,"general";"via3",#N/A,TRUE,"general"}</definedName>
    <definedName name="frefr" localSheetId="24" hidden="1">{"via1",#N/A,TRUE,"general";"via2",#N/A,TRUE,"general";"via3",#N/A,TRUE,"general"}</definedName>
    <definedName name="frefr" localSheetId="10" hidden="1">{"via1",#N/A,TRUE,"general";"via2",#N/A,TRUE,"general";"via3",#N/A,TRUE,"general"}</definedName>
    <definedName name="frefr" localSheetId="4" hidden="1">{"via1",#N/A,TRUE,"general";"via2",#N/A,TRUE,"general";"via3",#N/A,TRUE,"general"}</definedName>
    <definedName name="frefr" localSheetId="38" hidden="1">{"via1",#N/A,TRUE,"general";"via2",#N/A,TRUE,"general";"via3",#N/A,TRUE,"general"}</definedName>
    <definedName name="frefr" localSheetId="37" hidden="1">{"via1",#N/A,TRUE,"general";"via2",#N/A,TRUE,"general";"via3",#N/A,TRUE,"general"}</definedName>
    <definedName name="frefr" localSheetId="23" hidden="1">{"via1",#N/A,TRUE,"general";"via2",#N/A,TRUE,"general";"via3",#N/A,TRUE,"general"}</definedName>
    <definedName name="frefr" localSheetId="16" hidden="1">{"via1",#N/A,TRUE,"general";"via2",#N/A,TRUE,"general";"via3",#N/A,TRUE,"general"}</definedName>
    <definedName name="frefr" localSheetId="27" hidden="1">{"via1",#N/A,TRUE,"general";"via2",#N/A,TRUE,"general";"via3",#N/A,TRUE,"general"}</definedName>
    <definedName name="frefr" localSheetId="18" hidden="1">{"via1",#N/A,TRUE,"general";"via2",#N/A,TRUE,"general";"via3",#N/A,TRUE,"general"}</definedName>
    <definedName name="frefr" localSheetId="17" hidden="1">{"via1",#N/A,TRUE,"general";"via2",#N/A,TRUE,"general";"via3",#N/A,TRUE,"general"}</definedName>
    <definedName name="frefr" localSheetId="25" hidden="1">{"via1",#N/A,TRUE,"general";"via2",#N/A,TRUE,"general";"via3",#N/A,TRUE,"general"}</definedName>
    <definedName name="frefr" localSheetId="49" hidden="1">{"via1",#N/A,TRUE,"general";"via2",#N/A,TRUE,"general";"via3",#N/A,TRUE,"general"}</definedName>
    <definedName name="frefr" localSheetId="34"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1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31" hidden="1">{"via1",#N/A,TRUE,"general";"via2",#N/A,TRUE,"general";"via3",#N/A,TRUE,"general"}</definedName>
    <definedName name="frefr" localSheetId="30" hidden="1">{"via1",#N/A,TRUE,"general";"via2",#N/A,TRUE,"general";"via3",#N/A,TRUE,"general"}</definedName>
    <definedName name="frefr" localSheetId="15" hidden="1">{"via1",#N/A,TRUE,"general";"via2",#N/A,TRUE,"general";"via3",#N/A,TRUE,"general"}</definedName>
    <definedName name="frefr" hidden="1">{"via1",#N/A,TRUE,"general";"via2",#N/A,TRUE,"general";"via3",#N/A,TRUE,"general"}</definedName>
    <definedName name="frfa" localSheetId="32" hidden="1">{"via1",#N/A,TRUE,"general";"via2",#N/A,TRUE,"general";"via3",#N/A,TRUE,"general"}</definedName>
    <definedName name="frfa" localSheetId="3" hidden="1">{"via1",#N/A,TRUE,"general";"via2",#N/A,TRUE,"general";"via3",#N/A,TRUE,"general"}</definedName>
    <definedName name="frfa" localSheetId="26" hidden="1">{"via1",#N/A,TRUE,"general";"via2",#N/A,TRUE,"general";"via3",#N/A,TRUE,"general"}</definedName>
    <definedName name="frfa" localSheetId="24" hidden="1">{"via1",#N/A,TRUE,"general";"via2",#N/A,TRUE,"general";"via3",#N/A,TRUE,"general"}</definedName>
    <definedName name="frfa" localSheetId="10" hidden="1">{"via1",#N/A,TRUE,"general";"via2",#N/A,TRUE,"general";"via3",#N/A,TRUE,"general"}</definedName>
    <definedName name="frfa" localSheetId="4" hidden="1">{"via1",#N/A,TRUE,"general";"via2",#N/A,TRUE,"general";"via3",#N/A,TRUE,"general"}</definedName>
    <definedName name="frfa" localSheetId="38" hidden="1">{"via1",#N/A,TRUE,"general";"via2",#N/A,TRUE,"general";"via3",#N/A,TRUE,"general"}</definedName>
    <definedName name="frfa" localSheetId="37" hidden="1">{"via1",#N/A,TRUE,"general";"via2",#N/A,TRUE,"general";"via3",#N/A,TRUE,"general"}</definedName>
    <definedName name="frfa" localSheetId="23" hidden="1">{"via1",#N/A,TRUE,"general";"via2",#N/A,TRUE,"general";"via3",#N/A,TRUE,"general"}</definedName>
    <definedName name="frfa" localSheetId="16" hidden="1">{"via1",#N/A,TRUE,"general";"via2",#N/A,TRUE,"general";"via3",#N/A,TRUE,"general"}</definedName>
    <definedName name="frfa" localSheetId="27" hidden="1">{"via1",#N/A,TRUE,"general";"via2",#N/A,TRUE,"general";"via3",#N/A,TRUE,"general"}</definedName>
    <definedName name="frfa" localSheetId="18" hidden="1">{"via1",#N/A,TRUE,"general";"via2",#N/A,TRUE,"general";"via3",#N/A,TRUE,"general"}</definedName>
    <definedName name="frfa" localSheetId="17" hidden="1">{"via1",#N/A,TRUE,"general";"via2",#N/A,TRUE,"general";"via3",#N/A,TRUE,"general"}</definedName>
    <definedName name="frfa" localSheetId="25" hidden="1">{"via1",#N/A,TRUE,"general";"via2",#N/A,TRUE,"general";"via3",#N/A,TRUE,"general"}</definedName>
    <definedName name="frfa" localSheetId="49" hidden="1">{"via1",#N/A,TRUE,"general";"via2",#N/A,TRUE,"general";"via3",#N/A,TRUE,"general"}</definedName>
    <definedName name="frfa" localSheetId="34"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1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31" hidden="1">{"via1",#N/A,TRUE,"general";"via2",#N/A,TRUE,"general";"via3",#N/A,TRUE,"general"}</definedName>
    <definedName name="frfa" localSheetId="30" hidden="1">{"via1",#N/A,TRUE,"general";"via2",#N/A,TRUE,"general";"via3",#N/A,TRUE,"general"}</definedName>
    <definedName name="frfa" localSheetId="15" hidden="1">{"via1",#N/A,TRUE,"general";"via2",#N/A,TRUE,"general";"via3",#N/A,TRUE,"general"}</definedName>
    <definedName name="frfa" hidden="1">{"via1",#N/A,TRUE,"general";"via2",#N/A,TRUE,"general";"via3",#N/A,TRUE,"general"}</definedName>
    <definedName name="frfr" localSheetId="32" hidden="1">{"TAB1",#N/A,TRUE,"GENERAL";"TAB2",#N/A,TRUE,"GENERAL";"TAB3",#N/A,TRUE,"GENERAL";"TAB4",#N/A,TRUE,"GENERAL";"TAB5",#N/A,TRUE,"GENERAL"}</definedName>
    <definedName name="frfr" localSheetId="3" hidden="1">{"TAB1",#N/A,TRUE,"GENERAL";"TAB2",#N/A,TRUE,"GENERAL";"TAB3",#N/A,TRUE,"GENERAL";"TAB4",#N/A,TRUE,"GENERAL";"TAB5",#N/A,TRUE,"GENERAL"}</definedName>
    <definedName name="frfr" localSheetId="26" hidden="1">{"TAB1",#N/A,TRUE,"GENERAL";"TAB2",#N/A,TRUE,"GENERAL";"TAB3",#N/A,TRUE,"GENERAL";"TAB4",#N/A,TRUE,"GENERAL";"TAB5",#N/A,TRUE,"GENERAL"}</definedName>
    <definedName name="frfr" localSheetId="24" hidden="1">{"TAB1",#N/A,TRUE,"GENERAL";"TAB2",#N/A,TRUE,"GENERAL";"TAB3",#N/A,TRUE,"GENERAL";"TAB4",#N/A,TRUE,"GENERAL";"TAB5",#N/A,TRUE,"GENERAL"}</definedName>
    <definedName name="frfr" localSheetId="10" hidden="1">{"TAB1",#N/A,TRUE,"GENERAL";"TAB2",#N/A,TRUE,"GENERAL";"TAB3",#N/A,TRUE,"GENERAL";"TAB4",#N/A,TRUE,"GENERAL";"TAB5",#N/A,TRUE,"GENERAL"}</definedName>
    <definedName name="frfr" localSheetId="4" hidden="1">{"TAB1",#N/A,TRUE,"GENERAL";"TAB2",#N/A,TRUE,"GENERAL";"TAB3",#N/A,TRUE,"GENERAL";"TAB4",#N/A,TRUE,"GENERAL";"TAB5",#N/A,TRUE,"GENERAL"}</definedName>
    <definedName name="frfr" localSheetId="38" hidden="1">{"TAB1",#N/A,TRUE,"GENERAL";"TAB2",#N/A,TRUE,"GENERAL";"TAB3",#N/A,TRUE,"GENERAL";"TAB4",#N/A,TRUE,"GENERAL";"TAB5",#N/A,TRUE,"GENERAL"}</definedName>
    <definedName name="frfr" localSheetId="37" hidden="1">{"TAB1",#N/A,TRUE,"GENERAL";"TAB2",#N/A,TRUE,"GENERAL";"TAB3",#N/A,TRUE,"GENERAL";"TAB4",#N/A,TRUE,"GENERAL";"TAB5",#N/A,TRUE,"GENERAL"}</definedName>
    <definedName name="frfr" localSheetId="23" hidden="1">{"TAB1",#N/A,TRUE,"GENERAL";"TAB2",#N/A,TRUE,"GENERAL";"TAB3",#N/A,TRUE,"GENERAL";"TAB4",#N/A,TRUE,"GENERAL";"TAB5",#N/A,TRUE,"GENERAL"}</definedName>
    <definedName name="frfr" localSheetId="16" hidden="1">{"TAB1",#N/A,TRUE,"GENERAL";"TAB2",#N/A,TRUE,"GENERAL";"TAB3",#N/A,TRUE,"GENERAL";"TAB4",#N/A,TRUE,"GENERAL";"TAB5",#N/A,TRUE,"GENERAL"}</definedName>
    <definedName name="frfr" localSheetId="27" hidden="1">{"TAB1",#N/A,TRUE,"GENERAL";"TAB2",#N/A,TRUE,"GENERAL";"TAB3",#N/A,TRUE,"GENERAL";"TAB4",#N/A,TRUE,"GENERAL";"TAB5",#N/A,TRUE,"GENERAL"}</definedName>
    <definedName name="frfr" localSheetId="18" hidden="1">{"TAB1",#N/A,TRUE,"GENERAL";"TAB2",#N/A,TRUE,"GENERAL";"TAB3",#N/A,TRUE,"GENERAL";"TAB4",#N/A,TRUE,"GENERAL";"TAB5",#N/A,TRUE,"GENERAL"}</definedName>
    <definedName name="frfr" localSheetId="17" hidden="1">{"TAB1",#N/A,TRUE,"GENERAL";"TAB2",#N/A,TRUE,"GENERAL";"TAB3",#N/A,TRUE,"GENERAL";"TAB4",#N/A,TRUE,"GENERAL";"TAB5",#N/A,TRUE,"GENERAL"}</definedName>
    <definedName name="frfr" localSheetId="25" hidden="1">{"TAB1",#N/A,TRUE,"GENERAL";"TAB2",#N/A,TRUE,"GENERAL";"TAB3",#N/A,TRUE,"GENERAL";"TAB4",#N/A,TRUE,"GENERAL";"TAB5",#N/A,TRUE,"GENERAL"}</definedName>
    <definedName name="frfr" localSheetId="49" hidden="1">{"TAB1",#N/A,TRUE,"GENERAL";"TAB2",#N/A,TRUE,"GENERAL";"TAB3",#N/A,TRUE,"GENERAL";"TAB4",#N/A,TRUE,"GENERAL";"TAB5",#N/A,TRUE,"GENERAL"}</definedName>
    <definedName name="frfr" localSheetId="34"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1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31" hidden="1">{"TAB1",#N/A,TRUE,"GENERAL";"TAB2",#N/A,TRUE,"GENERAL";"TAB3",#N/A,TRUE,"GENERAL";"TAB4",#N/A,TRUE,"GENERAL";"TAB5",#N/A,TRUE,"GENERAL"}</definedName>
    <definedName name="frfr" localSheetId="30" hidden="1">{"TAB1",#N/A,TRUE,"GENERAL";"TAB2",#N/A,TRUE,"GENERAL";"TAB3",#N/A,TRUE,"GENERAL";"TAB4",#N/A,TRUE,"GENERAL";"TAB5",#N/A,TRUE,"GENERAL"}</definedName>
    <definedName name="frfr" localSheetId="15" hidden="1">{"TAB1",#N/A,TRUE,"GENERAL";"TAB2",#N/A,TRUE,"GENERAL";"TAB3",#N/A,TRUE,"GENERAL";"TAB4",#N/A,TRUE,"GENERAL";"TAB5",#N/A,TRUE,"GENERAL"}</definedName>
    <definedName name="frfr" hidden="1">{"TAB1",#N/A,TRUE,"GENERAL";"TAB2",#N/A,TRUE,"GENERAL";"TAB3",#N/A,TRUE,"GENERAL";"TAB4",#N/A,TRUE,"GENERAL";"TAB5",#N/A,TRUE,"GENERAL"}</definedName>
    <definedName name="fwff" localSheetId="32" hidden="1">{"via1",#N/A,TRUE,"general";"via2",#N/A,TRUE,"general";"via3",#N/A,TRUE,"general"}</definedName>
    <definedName name="fwff" localSheetId="3" hidden="1">{"via1",#N/A,TRUE,"general";"via2",#N/A,TRUE,"general";"via3",#N/A,TRUE,"general"}</definedName>
    <definedName name="fwff" localSheetId="26" hidden="1">{"via1",#N/A,TRUE,"general";"via2",#N/A,TRUE,"general";"via3",#N/A,TRUE,"general"}</definedName>
    <definedName name="fwff" localSheetId="24" hidden="1">{"via1",#N/A,TRUE,"general";"via2",#N/A,TRUE,"general";"via3",#N/A,TRUE,"general"}</definedName>
    <definedName name="fwff" localSheetId="10" hidden="1">{"via1",#N/A,TRUE,"general";"via2",#N/A,TRUE,"general";"via3",#N/A,TRUE,"general"}</definedName>
    <definedName name="fwff" localSheetId="4" hidden="1">{"via1",#N/A,TRUE,"general";"via2",#N/A,TRUE,"general";"via3",#N/A,TRUE,"general"}</definedName>
    <definedName name="fwff" localSheetId="38" hidden="1">{"via1",#N/A,TRUE,"general";"via2",#N/A,TRUE,"general";"via3",#N/A,TRUE,"general"}</definedName>
    <definedName name="fwff" localSheetId="37" hidden="1">{"via1",#N/A,TRUE,"general";"via2",#N/A,TRUE,"general";"via3",#N/A,TRUE,"general"}</definedName>
    <definedName name="fwff" localSheetId="23" hidden="1">{"via1",#N/A,TRUE,"general";"via2",#N/A,TRUE,"general";"via3",#N/A,TRUE,"general"}</definedName>
    <definedName name="fwff" localSheetId="16" hidden="1">{"via1",#N/A,TRUE,"general";"via2",#N/A,TRUE,"general";"via3",#N/A,TRUE,"general"}</definedName>
    <definedName name="fwff" localSheetId="27" hidden="1">{"via1",#N/A,TRUE,"general";"via2",#N/A,TRUE,"general";"via3",#N/A,TRUE,"general"}</definedName>
    <definedName name="fwff" localSheetId="18" hidden="1">{"via1",#N/A,TRUE,"general";"via2",#N/A,TRUE,"general";"via3",#N/A,TRUE,"general"}</definedName>
    <definedName name="fwff" localSheetId="17" hidden="1">{"via1",#N/A,TRUE,"general";"via2",#N/A,TRUE,"general";"via3",#N/A,TRUE,"general"}</definedName>
    <definedName name="fwff" localSheetId="25" hidden="1">{"via1",#N/A,TRUE,"general";"via2",#N/A,TRUE,"general";"via3",#N/A,TRUE,"general"}</definedName>
    <definedName name="fwff" localSheetId="49" hidden="1">{"via1",#N/A,TRUE,"general";"via2",#N/A,TRUE,"general";"via3",#N/A,TRUE,"general"}</definedName>
    <definedName name="fwff" localSheetId="34"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1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31" hidden="1">{"via1",#N/A,TRUE,"general";"via2",#N/A,TRUE,"general";"via3",#N/A,TRUE,"general"}</definedName>
    <definedName name="fwff" localSheetId="30" hidden="1">{"via1",#N/A,TRUE,"general";"via2",#N/A,TRUE,"general";"via3",#N/A,TRUE,"general"}</definedName>
    <definedName name="fwff" localSheetId="15" hidden="1">{"via1",#N/A,TRUE,"general";"via2",#N/A,TRUE,"general";"via3",#N/A,TRUE,"general"}</definedName>
    <definedName name="fwff" hidden="1">{"via1",#N/A,TRUE,"general";"via2",#N/A,TRUE,"general";"via3",#N/A,TRUE,"general"}</definedName>
    <definedName name="fwwe" localSheetId="32" hidden="1">{"via1",#N/A,TRUE,"general";"via2",#N/A,TRUE,"general";"via3",#N/A,TRUE,"general"}</definedName>
    <definedName name="fwwe" localSheetId="3" hidden="1">{"via1",#N/A,TRUE,"general";"via2",#N/A,TRUE,"general";"via3",#N/A,TRUE,"general"}</definedName>
    <definedName name="fwwe" localSheetId="26" hidden="1">{"via1",#N/A,TRUE,"general";"via2",#N/A,TRUE,"general";"via3",#N/A,TRUE,"general"}</definedName>
    <definedName name="fwwe" localSheetId="24" hidden="1">{"via1",#N/A,TRUE,"general";"via2",#N/A,TRUE,"general";"via3",#N/A,TRUE,"general"}</definedName>
    <definedName name="fwwe" localSheetId="10" hidden="1">{"via1",#N/A,TRUE,"general";"via2",#N/A,TRUE,"general";"via3",#N/A,TRUE,"general"}</definedName>
    <definedName name="fwwe" localSheetId="4" hidden="1">{"via1",#N/A,TRUE,"general";"via2",#N/A,TRUE,"general";"via3",#N/A,TRUE,"general"}</definedName>
    <definedName name="fwwe" localSheetId="38" hidden="1">{"via1",#N/A,TRUE,"general";"via2",#N/A,TRUE,"general";"via3",#N/A,TRUE,"general"}</definedName>
    <definedName name="fwwe" localSheetId="37" hidden="1">{"via1",#N/A,TRUE,"general";"via2",#N/A,TRUE,"general";"via3",#N/A,TRUE,"general"}</definedName>
    <definedName name="fwwe" localSheetId="23" hidden="1">{"via1",#N/A,TRUE,"general";"via2",#N/A,TRUE,"general";"via3",#N/A,TRUE,"general"}</definedName>
    <definedName name="fwwe" localSheetId="16" hidden="1">{"via1",#N/A,TRUE,"general";"via2",#N/A,TRUE,"general";"via3",#N/A,TRUE,"general"}</definedName>
    <definedName name="fwwe" localSheetId="27" hidden="1">{"via1",#N/A,TRUE,"general";"via2",#N/A,TRUE,"general";"via3",#N/A,TRUE,"general"}</definedName>
    <definedName name="fwwe" localSheetId="18" hidden="1">{"via1",#N/A,TRUE,"general";"via2",#N/A,TRUE,"general";"via3",#N/A,TRUE,"general"}</definedName>
    <definedName name="fwwe" localSheetId="17" hidden="1">{"via1",#N/A,TRUE,"general";"via2",#N/A,TRUE,"general";"via3",#N/A,TRUE,"general"}</definedName>
    <definedName name="fwwe" localSheetId="25" hidden="1">{"via1",#N/A,TRUE,"general";"via2",#N/A,TRUE,"general";"via3",#N/A,TRUE,"general"}</definedName>
    <definedName name="fwwe" localSheetId="49" hidden="1">{"via1",#N/A,TRUE,"general";"via2",#N/A,TRUE,"general";"via3",#N/A,TRUE,"general"}</definedName>
    <definedName name="fwwe" localSheetId="34"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1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31" hidden="1">{"via1",#N/A,TRUE,"general";"via2",#N/A,TRUE,"general";"via3",#N/A,TRUE,"general"}</definedName>
    <definedName name="fwwe" localSheetId="30" hidden="1">{"via1",#N/A,TRUE,"general";"via2",#N/A,TRUE,"general";"via3",#N/A,TRUE,"general"}</definedName>
    <definedName name="fwwe" localSheetId="15" hidden="1">{"via1",#N/A,TRUE,"general";"via2",#N/A,TRUE,"general";"via3",#N/A,TRUE,"general"}</definedName>
    <definedName name="fwwe" hidden="1">{"via1",#N/A,TRUE,"general";"via2",#N/A,TRUE,"general";"via3",#N/A,TRUE,"general"}</definedName>
    <definedName name="gbbfghghj" localSheetId="3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26" hidden="1">{"TAB1",#N/A,TRUE,"GENERAL";"TAB2",#N/A,TRUE,"GENERAL";"TAB3",#N/A,TRUE,"GENERAL";"TAB4",#N/A,TRUE,"GENERAL";"TAB5",#N/A,TRUE,"GENERAL"}</definedName>
    <definedName name="gbbfghghj" localSheetId="24"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38" hidden="1">{"TAB1",#N/A,TRUE,"GENERAL";"TAB2",#N/A,TRUE,"GENERAL";"TAB3",#N/A,TRUE,"GENERAL";"TAB4",#N/A,TRUE,"GENERAL";"TAB5",#N/A,TRUE,"GENERAL"}</definedName>
    <definedName name="gbbfghghj" localSheetId="37" hidden="1">{"TAB1",#N/A,TRUE,"GENERAL";"TAB2",#N/A,TRUE,"GENERAL";"TAB3",#N/A,TRUE,"GENERAL";"TAB4",#N/A,TRUE,"GENERAL";"TAB5",#N/A,TRUE,"GENERAL"}</definedName>
    <definedName name="gbbfghghj" localSheetId="23"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27" hidden="1">{"TAB1",#N/A,TRUE,"GENERAL";"TAB2",#N/A,TRUE,"GENERAL";"TAB3",#N/A,TRUE,"GENERAL";"TAB4",#N/A,TRUE,"GENERAL";"TAB5",#N/A,TRUE,"GENERAL"}</definedName>
    <definedName name="gbbfghghj" localSheetId="18"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25" hidden="1">{"TAB1",#N/A,TRUE,"GENERAL";"TAB2",#N/A,TRUE,"GENERAL";"TAB3",#N/A,TRUE,"GENERAL";"TAB4",#N/A,TRUE,"GENERAL";"TAB5",#N/A,TRUE,"GENERAL"}</definedName>
    <definedName name="gbbfghghj" localSheetId="49" hidden="1">{"TAB1",#N/A,TRUE,"GENERAL";"TAB2",#N/A,TRUE,"GENERAL";"TAB3",#N/A,TRUE,"GENERAL";"TAB4",#N/A,TRUE,"GENERAL";"TAB5",#N/A,TRUE,"GENERAL"}</definedName>
    <definedName name="gbbfghghj" localSheetId="34"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31" hidden="1">{"TAB1",#N/A,TRUE,"GENERAL";"TAB2",#N/A,TRUE,"GENERAL";"TAB3",#N/A,TRUE,"GENERAL";"TAB4",#N/A,TRUE,"GENERAL";"TAB5",#N/A,TRUE,"GENERAL"}</definedName>
    <definedName name="gbbfghghj" localSheetId="30" hidden="1">{"TAB1",#N/A,TRUE,"GENERAL";"TAB2",#N/A,TRUE,"GENERAL";"TAB3",#N/A,TRUE,"GENERAL";"TAB4",#N/A,TRUE,"GENERAL";"TAB5",#N/A,TRUE,"GENERAL"}</definedName>
    <definedName name="gbbfghghj" localSheetId="15" hidden="1">{"TAB1",#N/A,TRUE,"GENERAL";"TAB2",#N/A,TRUE,"GENERAL";"TAB3",#N/A,TRUE,"GENERAL";"TAB4",#N/A,TRUE,"GENERAL";"TAB5",#N/A,TRUE,"GENERAL"}</definedName>
    <definedName name="gbbfghghj" hidden="1">{"TAB1",#N/A,TRUE,"GENERAL";"TAB2",#N/A,TRUE,"GENERAL";"TAB3",#N/A,TRUE,"GENERAL";"TAB4",#N/A,TRUE,"GENERAL";"TAB5",#N/A,TRUE,"GENERAL"}</definedName>
    <definedName name="gdt" localSheetId="32" hidden="1">{"TAB1",#N/A,TRUE,"GENERAL";"TAB2",#N/A,TRUE,"GENERAL";"TAB3",#N/A,TRUE,"GENERAL";"TAB4",#N/A,TRUE,"GENERAL";"TAB5",#N/A,TRUE,"GENERAL"}</definedName>
    <definedName name="gdt" localSheetId="3" hidden="1">{"TAB1",#N/A,TRUE,"GENERAL";"TAB2",#N/A,TRUE,"GENERAL";"TAB3",#N/A,TRUE,"GENERAL";"TAB4",#N/A,TRUE,"GENERAL";"TAB5",#N/A,TRUE,"GENERAL"}</definedName>
    <definedName name="gdt" localSheetId="26" hidden="1">{"TAB1",#N/A,TRUE,"GENERAL";"TAB2",#N/A,TRUE,"GENERAL";"TAB3",#N/A,TRUE,"GENERAL";"TAB4",#N/A,TRUE,"GENERAL";"TAB5",#N/A,TRUE,"GENERAL"}</definedName>
    <definedName name="gdt" localSheetId="24" hidden="1">{"TAB1",#N/A,TRUE,"GENERAL";"TAB2",#N/A,TRUE,"GENERAL";"TAB3",#N/A,TRUE,"GENERAL";"TAB4",#N/A,TRUE,"GENERAL";"TAB5",#N/A,TRUE,"GENERAL"}</definedName>
    <definedName name="gdt" localSheetId="10" hidden="1">{"TAB1",#N/A,TRUE,"GENERAL";"TAB2",#N/A,TRUE,"GENERAL";"TAB3",#N/A,TRUE,"GENERAL";"TAB4",#N/A,TRUE,"GENERAL";"TAB5",#N/A,TRUE,"GENERAL"}</definedName>
    <definedName name="gdt" localSheetId="4" hidden="1">{"TAB1",#N/A,TRUE,"GENERAL";"TAB2",#N/A,TRUE,"GENERAL";"TAB3",#N/A,TRUE,"GENERAL";"TAB4",#N/A,TRUE,"GENERAL";"TAB5",#N/A,TRUE,"GENERAL"}</definedName>
    <definedName name="gdt" localSheetId="38" hidden="1">{"TAB1",#N/A,TRUE,"GENERAL";"TAB2",#N/A,TRUE,"GENERAL";"TAB3",#N/A,TRUE,"GENERAL";"TAB4",#N/A,TRUE,"GENERAL";"TAB5",#N/A,TRUE,"GENERAL"}</definedName>
    <definedName name="gdt" localSheetId="37" hidden="1">{"TAB1",#N/A,TRUE,"GENERAL";"TAB2",#N/A,TRUE,"GENERAL";"TAB3",#N/A,TRUE,"GENERAL";"TAB4",#N/A,TRUE,"GENERAL";"TAB5",#N/A,TRUE,"GENERAL"}</definedName>
    <definedName name="gdt" localSheetId="23" hidden="1">{"TAB1",#N/A,TRUE,"GENERAL";"TAB2",#N/A,TRUE,"GENERAL";"TAB3",#N/A,TRUE,"GENERAL";"TAB4",#N/A,TRUE,"GENERAL";"TAB5",#N/A,TRUE,"GENERAL"}</definedName>
    <definedName name="gdt" localSheetId="16" hidden="1">{"TAB1",#N/A,TRUE,"GENERAL";"TAB2",#N/A,TRUE,"GENERAL";"TAB3",#N/A,TRUE,"GENERAL";"TAB4",#N/A,TRUE,"GENERAL";"TAB5",#N/A,TRUE,"GENERAL"}</definedName>
    <definedName name="gdt" localSheetId="27" hidden="1">{"TAB1",#N/A,TRUE,"GENERAL";"TAB2",#N/A,TRUE,"GENERAL";"TAB3",#N/A,TRUE,"GENERAL";"TAB4",#N/A,TRUE,"GENERAL";"TAB5",#N/A,TRUE,"GENERAL"}</definedName>
    <definedName name="gdt" localSheetId="18" hidden="1">{"TAB1",#N/A,TRUE,"GENERAL";"TAB2",#N/A,TRUE,"GENERAL";"TAB3",#N/A,TRUE,"GENERAL";"TAB4",#N/A,TRUE,"GENERAL";"TAB5",#N/A,TRUE,"GENERAL"}</definedName>
    <definedName name="gdt" localSheetId="17" hidden="1">{"TAB1",#N/A,TRUE,"GENERAL";"TAB2",#N/A,TRUE,"GENERAL";"TAB3",#N/A,TRUE,"GENERAL";"TAB4",#N/A,TRUE,"GENERAL";"TAB5",#N/A,TRUE,"GENERAL"}</definedName>
    <definedName name="gdt" localSheetId="25" hidden="1">{"TAB1",#N/A,TRUE,"GENERAL";"TAB2",#N/A,TRUE,"GENERAL";"TAB3",#N/A,TRUE,"GENERAL";"TAB4",#N/A,TRUE,"GENERAL";"TAB5",#N/A,TRUE,"GENERAL"}</definedName>
    <definedName name="gdt" localSheetId="49" hidden="1">{"TAB1",#N/A,TRUE,"GENERAL";"TAB2",#N/A,TRUE,"GENERAL";"TAB3",#N/A,TRUE,"GENERAL";"TAB4",#N/A,TRUE,"GENERAL";"TAB5",#N/A,TRUE,"GENERAL"}</definedName>
    <definedName name="gdt" localSheetId="34"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1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31" hidden="1">{"TAB1",#N/A,TRUE,"GENERAL";"TAB2",#N/A,TRUE,"GENERAL";"TAB3",#N/A,TRUE,"GENERAL";"TAB4",#N/A,TRUE,"GENERAL";"TAB5",#N/A,TRUE,"GENERAL"}</definedName>
    <definedName name="gdt" localSheetId="30" hidden="1">{"TAB1",#N/A,TRUE,"GENERAL";"TAB2",#N/A,TRUE,"GENERAL";"TAB3",#N/A,TRUE,"GENERAL";"TAB4",#N/A,TRUE,"GENERAL";"TAB5",#N/A,TRUE,"GENERAL"}</definedName>
    <definedName name="gdt" localSheetId="15" hidden="1">{"TAB1",#N/A,TRUE,"GENERAL";"TAB2",#N/A,TRUE,"GENERAL";"TAB3",#N/A,TRUE,"GENERAL";"TAB4",#N/A,TRUE,"GENERAL";"TAB5",#N/A,TRUE,"GENERAL"}</definedName>
    <definedName name="gdt" hidden="1">{"TAB1",#N/A,TRUE,"GENERAL";"TAB2",#N/A,TRUE,"GENERAL";"TAB3",#N/A,TRUE,"GENERAL";"TAB4",#N/A,TRUE,"GENERAL";"TAB5",#N/A,TRUE,"GENERAL"}</definedName>
    <definedName name="geg" localSheetId="32" hidden="1">{"via1",#N/A,TRUE,"general";"via2",#N/A,TRUE,"general";"via3",#N/A,TRUE,"general"}</definedName>
    <definedName name="geg" localSheetId="3" hidden="1">{"via1",#N/A,TRUE,"general";"via2",#N/A,TRUE,"general";"via3",#N/A,TRUE,"general"}</definedName>
    <definedName name="geg" localSheetId="26" hidden="1">{"via1",#N/A,TRUE,"general";"via2",#N/A,TRUE,"general";"via3",#N/A,TRUE,"general"}</definedName>
    <definedName name="geg" localSheetId="24" hidden="1">{"via1",#N/A,TRUE,"general";"via2",#N/A,TRUE,"general";"via3",#N/A,TRUE,"general"}</definedName>
    <definedName name="geg" localSheetId="10" hidden="1">{"via1",#N/A,TRUE,"general";"via2",#N/A,TRUE,"general";"via3",#N/A,TRUE,"general"}</definedName>
    <definedName name="geg" localSheetId="4" hidden="1">{"via1",#N/A,TRUE,"general";"via2",#N/A,TRUE,"general";"via3",#N/A,TRUE,"general"}</definedName>
    <definedName name="geg" localSheetId="38" hidden="1">{"via1",#N/A,TRUE,"general";"via2",#N/A,TRUE,"general";"via3",#N/A,TRUE,"general"}</definedName>
    <definedName name="geg" localSheetId="37" hidden="1">{"via1",#N/A,TRUE,"general";"via2",#N/A,TRUE,"general";"via3",#N/A,TRUE,"general"}</definedName>
    <definedName name="geg" localSheetId="23" hidden="1">{"via1",#N/A,TRUE,"general";"via2",#N/A,TRUE,"general";"via3",#N/A,TRUE,"general"}</definedName>
    <definedName name="geg" localSheetId="16" hidden="1">{"via1",#N/A,TRUE,"general";"via2",#N/A,TRUE,"general";"via3",#N/A,TRUE,"general"}</definedName>
    <definedName name="geg" localSheetId="27" hidden="1">{"via1",#N/A,TRUE,"general";"via2",#N/A,TRUE,"general";"via3",#N/A,TRUE,"general"}</definedName>
    <definedName name="geg" localSheetId="18" hidden="1">{"via1",#N/A,TRUE,"general";"via2",#N/A,TRUE,"general";"via3",#N/A,TRUE,"general"}</definedName>
    <definedName name="geg" localSheetId="17" hidden="1">{"via1",#N/A,TRUE,"general";"via2",#N/A,TRUE,"general";"via3",#N/A,TRUE,"general"}</definedName>
    <definedName name="geg" localSheetId="25" hidden="1">{"via1",#N/A,TRUE,"general";"via2",#N/A,TRUE,"general";"via3",#N/A,TRUE,"general"}</definedName>
    <definedName name="geg" localSheetId="49" hidden="1">{"via1",#N/A,TRUE,"general";"via2",#N/A,TRUE,"general";"via3",#N/A,TRUE,"general"}</definedName>
    <definedName name="geg" localSheetId="34"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1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31" hidden="1">{"via1",#N/A,TRUE,"general";"via2",#N/A,TRUE,"general";"via3",#N/A,TRUE,"general"}</definedName>
    <definedName name="geg" localSheetId="30" hidden="1">{"via1",#N/A,TRUE,"general";"via2",#N/A,TRUE,"general";"via3",#N/A,TRUE,"general"}</definedName>
    <definedName name="geg" localSheetId="15" hidden="1">{"via1",#N/A,TRUE,"general";"via2",#N/A,TRUE,"general";"via3",#N/A,TRUE,"general"}</definedName>
    <definedName name="geg" hidden="1">{"via1",#N/A,TRUE,"general";"via2",#N/A,TRUE,"general";"via3",#N/A,TRUE,"general"}</definedName>
    <definedName name="gerg" localSheetId="32" hidden="1">{"TAB1",#N/A,TRUE,"GENERAL";"TAB2",#N/A,TRUE,"GENERAL";"TAB3",#N/A,TRUE,"GENERAL";"TAB4",#N/A,TRUE,"GENERAL";"TAB5",#N/A,TRUE,"GENERAL"}</definedName>
    <definedName name="gerg" localSheetId="3" hidden="1">{"TAB1",#N/A,TRUE,"GENERAL";"TAB2",#N/A,TRUE,"GENERAL";"TAB3",#N/A,TRUE,"GENERAL";"TAB4",#N/A,TRUE,"GENERAL";"TAB5",#N/A,TRUE,"GENERAL"}</definedName>
    <definedName name="gerg" localSheetId="26" hidden="1">{"TAB1",#N/A,TRUE,"GENERAL";"TAB2",#N/A,TRUE,"GENERAL";"TAB3",#N/A,TRUE,"GENERAL";"TAB4",#N/A,TRUE,"GENERAL";"TAB5",#N/A,TRUE,"GENERAL"}</definedName>
    <definedName name="gerg" localSheetId="24" hidden="1">{"TAB1",#N/A,TRUE,"GENERAL";"TAB2",#N/A,TRUE,"GENERAL";"TAB3",#N/A,TRUE,"GENERAL";"TAB4",#N/A,TRUE,"GENERAL";"TAB5",#N/A,TRUE,"GENERAL"}</definedName>
    <definedName name="gerg" localSheetId="10" hidden="1">{"TAB1",#N/A,TRUE,"GENERAL";"TAB2",#N/A,TRUE,"GENERAL";"TAB3",#N/A,TRUE,"GENERAL";"TAB4",#N/A,TRUE,"GENERAL";"TAB5",#N/A,TRUE,"GENERAL"}</definedName>
    <definedName name="gerg" localSheetId="4" hidden="1">{"TAB1",#N/A,TRUE,"GENERAL";"TAB2",#N/A,TRUE,"GENERAL";"TAB3",#N/A,TRUE,"GENERAL";"TAB4",#N/A,TRUE,"GENERAL";"TAB5",#N/A,TRUE,"GENERAL"}</definedName>
    <definedName name="gerg" localSheetId="38" hidden="1">{"TAB1",#N/A,TRUE,"GENERAL";"TAB2",#N/A,TRUE,"GENERAL";"TAB3",#N/A,TRUE,"GENERAL";"TAB4",#N/A,TRUE,"GENERAL";"TAB5",#N/A,TRUE,"GENERAL"}</definedName>
    <definedName name="gerg" localSheetId="37" hidden="1">{"TAB1",#N/A,TRUE,"GENERAL";"TAB2",#N/A,TRUE,"GENERAL";"TAB3",#N/A,TRUE,"GENERAL";"TAB4",#N/A,TRUE,"GENERAL";"TAB5",#N/A,TRUE,"GENERAL"}</definedName>
    <definedName name="gerg" localSheetId="23" hidden="1">{"TAB1",#N/A,TRUE,"GENERAL";"TAB2",#N/A,TRUE,"GENERAL";"TAB3",#N/A,TRUE,"GENERAL";"TAB4",#N/A,TRUE,"GENERAL";"TAB5",#N/A,TRUE,"GENERAL"}</definedName>
    <definedName name="gerg" localSheetId="16" hidden="1">{"TAB1",#N/A,TRUE,"GENERAL";"TAB2",#N/A,TRUE,"GENERAL";"TAB3",#N/A,TRUE,"GENERAL";"TAB4",#N/A,TRUE,"GENERAL";"TAB5",#N/A,TRUE,"GENERAL"}</definedName>
    <definedName name="gerg" localSheetId="27" hidden="1">{"TAB1",#N/A,TRUE,"GENERAL";"TAB2",#N/A,TRUE,"GENERAL";"TAB3",#N/A,TRUE,"GENERAL";"TAB4",#N/A,TRUE,"GENERAL";"TAB5",#N/A,TRUE,"GENERAL"}</definedName>
    <definedName name="gerg" localSheetId="18" hidden="1">{"TAB1",#N/A,TRUE,"GENERAL";"TAB2",#N/A,TRUE,"GENERAL";"TAB3",#N/A,TRUE,"GENERAL";"TAB4",#N/A,TRUE,"GENERAL";"TAB5",#N/A,TRUE,"GENERAL"}</definedName>
    <definedName name="gerg" localSheetId="17" hidden="1">{"TAB1",#N/A,TRUE,"GENERAL";"TAB2",#N/A,TRUE,"GENERAL";"TAB3",#N/A,TRUE,"GENERAL";"TAB4",#N/A,TRUE,"GENERAL";"TAB5",#N/A,TRUE,"GENERAL"}</definedName>
    <definedName name="gerg" localSheetId="25" hidden="1">{"TAB1",#N/A,TRUE,"GENERAL";"TAB2",#N/A,TRUE,"GENERAL";"TAB3",#N/A,TRUE,"GENERAL";"TAB4",#N/A,TRUE,"GENERAL";"TAB5",#N/A,TRUE,"GENERAL"}</definedName>
    <definedName name="gerg" localSheetId="49" hidden="1">{"TAB1",#N/A,TRUE,"GENERAL";"TAB2",#N/A,TRUE,"GENERAL";"TAB3",#N/A,TRUE,"GENERAL";"TAB4",#N/A,TRUE,"GENERAL";"TAB5",#N/A,TRUE,"GENERAL"}</definedName>
    <definedName name="gerg" localSheetId="34"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1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31" hidden="1">{"TAB1",#N/A,TRUE,"GENERAL";"TAB2",#N/A,TRUE,"GENERAL";"TAB3",#N/A,TRUE,"GENERAL";"TAB4",#N/A,TRUE,"GENERAL";"TAB5",#N/A,TRUE,"GENERAL"}</definedName>
    <definedName name="gerg" localSheetId="30" hidden="1">{"TAB1",#N/A,TRUE,"GENERAL";"TAB2",#N/A,TRUE,"GENERAL";"TAB3",#N/A,TRUE,"GENERAL";"TAB4",#N/A,TRUE,"GENERAL";"TAB5",#N/A,TRUE,"GENERAL"}</definedName>
    <definedName name="gerg" localSheetId="15" hidden="1">{"TAB1",#N/A,TRUE,"GENERAL";"TAB2",#N/A,TRUE,"GENERAL";"TAB3",#N/A,TRUE,"GENERAL";"TAB4",#N/A,TRUE,"GENERAL";"TAB5",#N/A,TRUE,"GENERAL"}</definedName>
    <definedName name="gerg" hidden="1">{"TAB1",#N/A,TRUE,"GENERAL";"TAB2",#N/A,TRUE,"GENERAL";"TAB3",#N/A,TRUE,"GENERAL";"TAB4",#N/A,TRUE,"GENERAL";"TAB5",#N/A,TRUE,"GENERAL"}</definedName>
    <definedName name="gerg54" localSheetId="32" hidden="1">{"via1",#N/A,TRUE,"general";"via2",#N/A,TRUE,"general";"via3",#N/A,TRUE,"general"}</definedName>
    <definedName name="gerg54" localSheetId="3" hidden="1">{"via1",#N/A,TRUE,"general";"via2",#N/A,TRUE,"general";"via3",#N/A,TRUE,"general"}</definedName>
    <definedName name="gerg54" localSheetId="26" hidden="1">{"via1",#N/A,TRUE,"general";"via2",#N/A,TRUE,"general";"via3",#N/A,TRUE,"general"}</definedName>
    <definedName name="gerg54" localSheetId="24" hidden="1">{"via1",#N/A,TRUE,"general";"via2",#N/A,TRUE,"general";"via3",#N/A,TRUE,"general"}</definedName>
    <definedName name="gerg54" localSheetId="10" hidden="1">{"via1",#N/A,TRUE,"general";"via2",#N/A,TRUE,"general";"via3",#N/A,TRUE,"general"}</definedName>
    <definedName name="gerg54" localSheetId="4" hidden="1">{"via1",#N/A,TRUE,"general";"via2",#N/A,TRUE,"general";"via3",#N/A,TRUE,"general"}</definedName>
    <definedName name="gerg54" localSheetId="38" hidden="1">{"via1",#N/A,TRUE,"general";"via2",#N/A,TRUE,"general";"via3",#N/A,TRUE,"general"}</definedName>
    <definedName name="gerg54" localSheetId="37" hidden="1">{"via1",#N/A,TRUE,"general";"via2",#N/A,TRUE,"general";"via3",#N/A,TRUE,"general"}</definedName>
    <definedName name="gerg54" localSheetId="23" hidden="1">{"via1",#N/A,TRUE,"general";"via2",#N/A,TRUE,"general";"via3",#N/A,TRUE,"general"}</definedName>
    <definedName name="gerg54" localSheetId="16" hidden="1">{"via1",#N/A,TRUE,"general";"via2",#N/A,TRUE,"general";"via3",#N/A,TRUE,"general"}</definedName>
    <definedName name="gerg54" localSheetId="27" hidden="1">{"via1",#N/A,TRUE,"general";"via2",#N/A,TRUE,"general";"via3",#N/A,TRUE,"general"}</definedName>
    <definedName name="gerg54" localSheetId="18" hidden="1">{"via1",#N/A,TRUE,"general";"via2",#N/A,TRUE,"general";"via3",#N/A,TRUE,"general"}</definedName>
    <definedName name="gerg54" localSheetId="17" hidden="1">{"via1",#N/A,TRUE,"general";"via2",#N/A,TRUE,"general";"via3",#N/A,TRUE,"general"}</definedName>
    <definedName name="gerg54" localSheetId="25" hidden="1">{"via1",#N/A,TRUE,"general";"via2",#N/A,TRUE,"general";"via3",#N/A,TRUE,"general"}</definedName>
    <definedName name="gerg54" localSheetId="49" hidden="1">{"via1",#N/A,TRUE,"general";"via2",#N/A,TRUE,"general";"via3",#N/A,TRUE,"general"}</definedName>
    <definedName name="gerg54" localSheetId="34"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1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31" hidden="1">{"via1",#N/A,TRUE,"general";"via2",#N/A,TRUE,"general";"via3",#N/A,TRUE,"general"}</definedName>
    <definedName name="gerg54" localSheetId="30" hidden="1">{"via1",#N/A,TRUE,"general";"via2",#N/A,TRUE,"general";"via3",#N/A,TRUE,"general"}</definedName>
    <definedName name="gerg54" localSheetId="15" hidden="1">{"via1",#N/A,TRUE,"general";"via2",#N/A,TRUE,"general";"via3",#N/A,TRUE,"general"}</definedName>
    <definedName name="gerg54" hidden="1">{"via1",#N/A,TRUE,"general";"via2",#N/A,TRUE,"general";"via3",#N/A,TRUE,"general"}</definedName>
    <definedName name="gergew" localSheetId="3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26" hidden="1">{"TAB1",#N/A,TRUE,"GENERAL";"TAB2",#N/A,TRUE,"GENERAL";"TAB3",#N/A,TRUE,"GENERAL";"TAB4",#N/A,TRUE,"GENERAL";"TAB5",#N/A,TRUE,"GENERAL"}</definedName>
    <definedName name="gergew" localSheetId="24"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38" hidden="1">{"TAB1",#N/A,TRUE,"GENERAL";"TAB2",#N/A,TRUE,"GENERAL";"TAB3",#N/A,TRUE,"GENERAL";"TAB4",#N/A,TRUE,"GENERAL";"TAB5",#N/A,TRUE,"GENERAL"}</definedName>
    <definedName name="gergew" localSheetId="37" hidden="1">{"TAB1",#N/A,TRUE,"GENERAL";"TAB2",#N/A,TRUE,"GENERAL";"TAB3",#N/A,TRUE,"GENERAL";"TAB4",#N/A,TRUE,"GENERAL";"TAB5",#N/A,TRUE,"GENERAL"}</definedName>
    <definedName name="gergew" localSheetId="23"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27" hidden="1">{"TAB1",#N/A,TRUE,"GENERAL";"TAB2",#N/A,TRUE,"GENERAL";"TAB3",#N/A,TRUE,"GENERAL";"TAB4",#N/A,TRUE,"GENERAL";"TAB5",#N/A,TRUE,"GENERAL"}</definedName>
    <definedName name="gergew" localSheetId="18"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25" hidden="1">{"TAB1",#N/A,TRUE,"GENERAL";"TAB2",#N/A,TRUE,"GENERAL";"TAB3",#N/A,TRUE,"GENERAL";"TAB4",#N/A,TRUE,"GENERAL";"TAB5",#N/A,TRUE,"GENERAL"}</definedName>
    <definedName name="gergew" localSheetId="49" hidden="1">{"TAB1",#N/A,TRUE,"GENERAL";"TAB2",#N/A,TRUE,"GENERAL";"TAB3",#N/A,TRUE,"GENERAL";"TAB4",#N/A,TRUE,"GENERAL";"TAB5",#N/A,TRUE,"GENERAL"}</definedName>
    <definedName name="gergew" localSheetId="34"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31" hidden="1">{"TAB1",#N/A,TRUE,"GENERAL";"TAB2",#N/A,TRUE,"GENERAL";"TAB3",#N/A,TRUE,"GENERAL";"TAB4",#N/A,TRUE,"GENERAL";"TAB5",#N/A,TRUE,"GENERAL"}</definedName>
    <definedName name="gergew" localSheetId="30" hidden="1">{"TAB1",#N/A,TRUE,"GENERAL";"TAB2",#N/A,TRUE,"GENERAL";"TAB3",#N/A,TRUE,"GENERAL";"TAB4",#N/A,TRUE,"GENERAL";"TAB5",#N/A,TRUE,"GENERAL"}</definedName>
    <definedName name="gergew" localSheetId="15" hidden="1">{"TAB1",#N/A,TRUE,"GENERAL";"TAB2",#N/A,TRUE,"GENERAL";"TAB3",#N/A,TRUE,"GENERAL";"TAB4",#N/A,TRUE,"GENERAL";"TAB5",#N/A,TRUE,"GENERAL"}</definedName>
    <definedName name="gergew" hidden="1">{"TAB1",#N/A,TRUE,"GENERAL";"TAB2",#N/A,TRUE,"GENERAL";"TAB3",#N/A,TRUE,"GENERAL";"TAB4",#N/A,TRUE,"GENERAL";"TAB5",#N/A,TRUE,"GENERAL"}</definedName>
    <definedName name="gergw" localSheetId="3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26" hidden="1">{"TAB1",#N/A,TRUE,"GENERAL";"TAB2",#N/A,TRUE,"GENERAL";"TAB3",#N/A,TRUE,"GENERAL";"TAB4",#N/A,TRUE,"GENERAL";"TAB5",#N/A,TRUE,"GENERAL"}</definedName>
    <definedName name="gergw" localSheetId="24"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4" hidden="1">{"TAB1",#N/A,TRUE,"GENERAL";"TAB2",#N/A,TRUE,"GENERAL";"TAB3",#N/A,TRUE,"GENERAL";"TAB4",#N/A,TRUE,"GENERAL";"TAB5",#N/A,TRUE,"GENERAL"}</definedName>
    <definedName name="gergw" localSheetId="38" hidden="1">{"TAB1",#N/A,TRUE,"GENERAL";"TAB2",#N/A,TRUE,"GENERAL";"TAB3",#N/A,TRUE,"GENERAL";"TAB4",#N/A,TRUE,"GENERAL";"TAB5",#N/A,TRUE,"GENERAL"}</definedName>
    <definedName name="gergw" localSheetId="37" hidden="1">{"TAB1",#N/A,TRUE,"GENERAL";"TAB2",#N/A,TRUE,"GENERAL";"TAB3",#N/A,TRUE,"GENERAL";"TAB4",#N/A,TRUE,"GENERAL";"TAB5",#N/A,TRUE,"GENERAL"}</definedName>
    <definedName name="gergw" localSheetId="23"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27" hidden="1">{"TAB1",#N/A,TRUE,"GENERAL";"TAB2",#N/A,TRUE,"GENERAL";"TAB3",#N/A,TRUE,"GENERAL";"TAB4",#N/A,TRUE,"GENERAL";"TAB5",#N/A,TRUE,"GENERAL"}</definedName>
    <definedName name="gergw" localSheetId="18"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25" hidden="1">{"TAB1",#N/A,TRUE,"GENERAL";"TAB2",#N/A,TRUE,"GENERAL";"TAB3",#N/A,TRUE,"GENERAL";"TAB4",#N/A,TRUE,"GENERAL";"TAB5",#N/A,TRUE,"GENERAL"}</definedName>
    <definedName name="gergw" localSheetId="49" hidden="1">{"TAB1",#N/A,TRUE,"GENERAL";"TAB2",#N/A,TRUE,"GENERAL";"TAB3",#N/A,TRUE,"GENERAL";"TAB4",#N/A,TRUE,"GENERAL";"TAB5",#N/A,TRUE,"GENERAL"}</definedName>
    <definedName name="gergw" localSheetId="34"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31" hidden="1">{"TAB1",#N/A,TRUE,"GENERAL";"TAB2",#N/A,TRUE,"GENERAL";"TAB3",#N/A,TRUE,"GENERAL";"TAB4",#N/A,TRUE,"GENERAL";"TAB5",#N/A,TRUE,"GENERAL"}</definedName>
    <definedName name="gergw" localSheetId="30" hidden="1">{"TAB1",#N/A,TRUE,"GENERAL";"TAB2",#N/A,TRUE,"GENERAL";"TAB3",#N/A,TRUE,"GENERAL";"TAB4",#N/A,TRUE,"GENERAL";"TAB5",#N/A,TRUE,"GENERAL"}</definedName>
    <definedName name="gergw" localSheetId="15" hidden="1">{"TAB1",#N/A,TRUE,"GENERAL";"TAB2",#N/A,TRUE,"GENERAL";"TAB3",#N/A,TRUE,"GENERAL";"TAB4",#N/A,TRUE,"GENERAL";"TAB5",#N/A,TRUE,"GENERAL"}</definedName>
    <definedName name="gergw" hidden="1">{"TAB1",#N/A,TRUE,"GENERAL";"TAB2",#N/A,TRUE,"GENERAL";"TAB3",#N/A,TRUE,"GENERAL";"TAB4",#N/A,TRUE,"GENERAL";"TAB5",#N/A,TRUE,"GENERAL"}</definedName>
    <definedName name="gfd" localSheetId="32" hidden="1">{"TAB1",#N/A,TRUE,"GENERAL";"TAB2",#N/A,TRUE,"GENERAL";"TAB3",#N/A,TRUE,"GENERAL";"TAB4",#N/A,TRUE,"GENERAL";"TAB5",#N/A,TRUE,"GENERAL"}</definedName>
    <definedName name="gfd" localSheetId="3" hidden="1">{"TAB1",#N/A,TRUE,"GENERAL";"TAB2",#N/A,TRUE,"GENERAL";"TAB3",#N/A,TRUE,"GENERAL";"TAB4",#N/A,TRUE,"GENERAL";"TAB5",#N/A,TRUE,"GENERAL"}</definedName>
    <definedName name="gfd" localSheetId="26" hidden="1">{"TAB1",#N/A,TRUE,"GENERAL";"TAB2",#N/A,TRUE,"GENERAL";"TAB3",#N/A,TRUE,"GENERAL";"TAB4",#N/A,TRUE,"GENERAL";"TAB5",#N/A,TRUE,"GENERAL"}</definedName>
    <definedName name="gfd" localSheetId="24" hidden="1">{"TAB1",#N/A,TRUE,"GENERAL";"TAB2",#N/A,TRUE,"GENERAL";"TAB3",#N/A,TRUE,"GENERAL";"TAB4",#N/A,TRUE,"GENERAL";"TAB5",#N/A,TRUE,"GENERAL"}</definedName>
    <definedName name="gfd" localSheetId="10" hidden="1">{"TAB1",#N/A,TRUE,"GENERAL";"TAB2",#N/A,TRUE,"GENERAL";"TAB3",#N/A,TRUE,"GENERAL";"TAB4",#N/A,TRUE,"GENERAL";"TAB5",#N/A,TRUE,"GENERAL"}</definedName>
    <definedName name="gfd" localSheetId="4" hidden="1">{"TAB1",#N/A,TRUE,"GENERAL";"TAB2",#N/A,TRUE,"GENERAL";"TAB3",#N/A,TRUE,"GENERAL";"TAB4",#N/A,TRUE,"GENERAL";"TAB5",#N/A,TRUE,"GENERAL"}</definedName>
    <definedName name="gfd" localSheetId="38" hidden="1">{"TAB1",#N/A,TRUE,"GENERAL";"TAB2",#N/A,TRUE,"GENERAL";"TAB3",#N/A,TRUE,"GENERAL";"TAB4",#N/A,TRUE,"GENERAL";"TAB5",#N/A,TRUE,"GENERAL"}</definedName>
    <definedName name="gfd" localSheetId="37" hidden="1">{"TAB1",#N/A,TRUE,"GENERAL";"TAB2",#N/A,TRUE,"GENERAL";"TAB3",#N/A,TRUE,"GENERAL";"TAB4",#N/A,TRUE,"GENERAL";"TAB5",#N/A,TRUE,"GENERAL"}</definedName>
    <definedName name="gfd" localSheetId="23" hidden="1">{"TAB1",#N/A,TRUE,"GENERAL";"TAB2",#N/A,TRUE,"GENERAL";"TAB3",#N/A,TRUE,"GENERAL";"TAB4",#N/A,TRUE,"GENERAL";"TAB5",#N/A,TRUE,"GENERAL"}</definedName>
    <definedName name="gfd" localSheetId="16" hidden="1">{"TAB1",#N/A,TRUE,"GENERAL";"TAB2",#N/A,TRUE,"GENERAL";"TAB3",#N/A,TRUE,"GENERAL";"TAB4",#N/A,TRUE,"GENERAL";"TAB5",#N/A,TRUE,"GENERAL"}</definedName>
    <definedName name="gfd" localSheetId="27" hidden="1">{"TAB1",#N/A,TRUE,"GENERAL";"TAB2",#N/A,TRUE,"GENERAL";"TAB3",#N/A,TRUE,"GENERAL";"TAB4",#N/A,TRUE,"GENERAL";"TAB5",#N/A,TRUE,"GENERAL"}</definedName>
    <definedName name="gfd" localSheetId="18" hidden="1">{"TAB1",#N/A,TRUE,"GENERAL";"TAB2",#N/A,TRUE,"GENERAL";"TAB3",#N/A,TRUE,"GENERAL";"TAB4",#N/A,TRUE,"GENERAL";"TAB5",#N/A,TRUE,"GENERAL"}</definedName>
    <definedName name="gfd" localSheetId="17" hidden="1">{"TAB1",#N/A,TRUE,"GENERAL";"TAB2",#N/A,TRUE,"GENERAL";"TAB3",#N/A,TRUE,"GENERAL";"TAB4",#N/A,TRUE,"GENERAL";"TAB5",#N/A,TRUE,"GENERAL"}</definedName>
    <definedName name="gfd" localSheetId="25" hidden="1">{"TAB1",#N/A,TRUE,"GENERAL";"TAB2",#N/A,TRUE,"GENERAL";"TAB3",#N/A,TRUE,"GENERAL";"TAB4",#N/A,TRUE,"GENERAL";"TAB5",#N/A,TRUE,"GENERAL"}</definedName>
    <definedName name="gfd" localSheetId="49" hidden="1">{"TAB1",#N/A,TRUE,"GENERAL";"TAB2",#N/A,TRUE,"GENERAL";"TAB3",#N/A,TRUE,"GENERAL";"TAB4",#N/A,TRUE,"GENERAL";"TAB5",#N/A,TRUE,"GENERAL"}</definedName>
    <definedName name="gfd" localSheetId="34"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1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31" hidden="1">{"TAB1",#N/A,TRUE,"GENERAL";"TAB2",#N/A,TRUE,"GENERAL";"TAB3",#N/A,TRUE,"GENERAL";"TAB4",#N/A,TRUE,"GENERAL";"TAB5",#N/A,TRUE,"GENERAL"}</definedName>
    <definedName name="gfd" localSheetId="30" hidden="1">{"TAB1",#N/A,TRUE,"GENERAL";"TAB2",#N/A,TRUE,"GENERAL";"TAB3",#N/A,TRUE,"GENERAL";"TAB4",#N/A,TRUE,"GENERAL";"TAB5",#N/A,TRUE,"GENERAL"}</definedName>
    <definedName name="gfd" localSheetId="15" hidden="1">{"TAB1",#N/A,TRUE,"GENERAL";"TAB2",#N/A,TRUE,"GENERAL";"TAB3",#N/A,TRUE,"GENERAL";"TAB4",#N/A,TRUE,"GENERAL";"TAB5",#N/A,TRUE,"GENERAL"}</definedName>
    <definedName name="gfd" hidden="1">{"TAB1",#N/A,TRUE,"GENERAL";"TAB2",#N/A,TRUE,"GENERAL";"TAB3",#N/A,TRUE,"GENERAL";"TAB4",#N/A,TRUE,"GENERAL";"TAB5",#N/A,TRUE,"GENERAL"}</definedName>
    <definedName name="gfdg" localSheetId="32" hidden="1">{"via1",#N/A,TRUE,"general";"via2",#N/A,TRUE,"general";"via3",#N/A,TRUE,"general"}</definedName>
    <definedName name="gfdg" localSheetId="3" hidden="1">{"via1",#N/A,TRUE,"general";"via2",#N/A,TRUE,"general";"via3",#N/A,TRUE,"general"}</definedName>
    <definedName name="gfdg" localSheetId="26" hidden="1">{"via1",#N/A,TRUE,"general";"via2",#N/A,TRUE,"general";"via3",#N/A,TRUE,"general"}</definedName>
    <definedName name="gfdg" localSheetId="24" hidden="1">{"via1",#N/A,TRUE,"general";"via2",#N/A,TRUE,"general";"via3",#N/A,TRUE,"general"}</definedName>
    <definedName name="gfdg" localSheetId="10" hidden="1">{"via1",#N/A,TRUE,"general";"via2",#N/A,TRUE,"general";"via3",#N/A,TRUE,"general"}</definedName>
    <definedName name="gfdg" localSheetId="4" hidden="1">{"via1",#N/A,TRUE,"general";"via2",#N/A,TRUE,"general";"via3",#N/A,TRUE,"general"}</definedName>
    <definedName name="gfdg" localSheetId="38" hidden="1">{"via1",#N/A,TRUE,"general";"via2",#N/A,TRUE,"general";"via3",#N/A,TRUE,"general"}</definedName>
    <definedName name="gfdg" localSheetId="37" hidden="1">{"via1",#N/A,TRUE,"general";"via2",#N/A,TRUE,"general";"via3",#N/A,TRUE,"general"}</definedName>
    <definedName name="gfdg" localSheetId="23" hidden="1">{"via1",#N/A,TRUE,"general";"via2",#N/A,TRUE,"general";"via3",#N/A,TRUE,"general"}</definedName>
    <definedName name="gfdg" localSheetId="16" hidden="1">{"via1",#N/A,TRUE,"general";"via2",#N/A,TRUE,"general";"via3",#N/A,TRUE,"general"}</definedName>
    <definedName name="gfdg" localSheetId="27" hidden="1">{"via1",#N/A,TRUE,"general";"via2",#N/A,TRUE,"general";"via3",#N/A,TRUE,"general"}</definedName>
    <definedName name="gfdg" localSheetId="18" hidden="1">{"via1",#N/A,TRUE,"general";"via2",#N/A,TRUE,"general";"via3",#N/A,TRUE,"general"}</definedName>
    <definedName name="gfdg" localSheetId="17" hidden="1">{"via1",#N/A,TRUE,"general";"via2",#N/A,TRUE,"general";"via3",#N/A,TRUE,"general"}</definedName>
    <definedName name="gfdg" localSheetId="25" hidden="1">{"via1",#N/A,TRUE,"general";"via2",#N/A,TRUE,"general";"via3",#N/A,TRUE,"general"}</definedName>
    <definedName name="gfdg" localSheetId="49" hidden="1">{"via1",#N/A,TRUE,"general";"via2",#N/A,TRUE,"general";"via3",#N/A,TRUE,"general"}</definedName>
    <definedName name="gfdg" localSheetId="34"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1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31" hidden="1">{"via1",#N/A,TRUE,"general";"via2",#N/A,TRUE,"general";"via3",#N/A,TRUE,"general"}</definedName>
    <definedName name="gfdg" localSheetId="30" hidden="1">{"via1",#N/A,TRUE,"general";"via2",#N/A,TRUE,"general";"via3",#N/A,TRUE,"general"}</definedName>
    <definedName name="gfdg" localSheetId="15" hidden="1">{"via1",#N/A,TRUE,"general";"via2",#N/A,TRUE,"general";"via3",#N/A,TRUE,"general"}</definedName>
    <definedName name="gfdg" hidden="1">{"via1",#N/A,TRUE,"general";"via2",#N/A,TRUE,"general";"via3",#N/A,TRUE,"general"}</definedName>
    <definedName name="gfgfgr" localSheetId="32" hidden="1">{"via1",#N/A,TRUE,"general";"via2",#N/A,TRUE,"general";"via3",#N/A,TRUE,"general"}</definedName>
    <definedName name="gfgfgr" localSheetId="3" hidden="1">{"via1",#N/A,TRUE,"general";"via2",#N/A,TRUE,"general";"via3",#N/A,TRUE,"general"}</definedName>
    <definedName name="gfgfgr" localSheetId="26" hidden="1">{"via1",#N/A,TRUE,"general";"via2",#N/A,TRUE,"general";"via3",#N/A,TRUE,"general"}</definedName>
    <definedName name="gfgfgr" localSheetId="24" hidden="1">{"via1",#N/A,TRUE,"general";"via2",#N/A,TRUE,"general";"via3",#N/A,TRUE,"general"}</definedName>
    <definedName name="gfgfgr" localSheetId="10" hidden="1">{"via1",#N/A,TRUE,"general";"via2",#N/A,TRUE,"general";"via3",#N/A,TRUE,"general"}</definedName>
    <definedName name="gfgfgr" localSheetId="4" hidden="1">{"via1",#N/A,TRUE,"general";"via2",#N/A,TRUE,"general";"via3",#N/A,TRUE,"general"}</definedName>
    <definedName name="gfgfgr" localSheetId="38" hidden="1">{"via1",#N/A,TRUE,"general";"via2",#N/A,TRUE,"general";"via3",#N/A,TRUE,"general"}</definedName>
    <definedName name="gfgfgr" localSheetId="37" hidden="1">{"via1",#N/A,TRUE,"general";"via2",#N/A,TRUE,"general";"via3",#N/A,TRUE,"general"}</definedName>
    <definedName name="gfgfgr" localSheetId="23" hidden="1">{"via1",#N/A,TRUE,"general";"via2",#N/A,TRUE,"general";"via3",#N/A,TRUE,"general"}</definedName>
    <definedName name="gfgfgr" localSheetId="16" hidden="1">{"via1",#N/A,TRUE,"general";"via2",#N/A,TRUE,"general";"via3",#N/A,TRUE,"general"}</definedName>
    <definedName name="gfgfgr" localSheetId="27" hidden="1">{"via1",#N/A,TRUE,"general";"via2",#N/A,TRUE,"general";"via3",#N/A,TRUE,"general"}</definedName>
    <definedName name="gfgfgr" localSheetId="18" hidden="1">{"via1",#N/A,TRUE,"general";"via2",#N/A,TRUE,"general";"via3",#N/A,TRUE,"general"}</definedName>
    <definedName name="gfgfgr" localSheetId="17" hidden="1">{"via1",#N/A,TRUE,"general";"via2",#N/A,TRUE,"general";"via3",#N/A,TRUE,"general"}</definedName>
    <definedName name="gfgfgr" localSheetId="25" hidden="1">{"via1",#N/A,TRUE,"general";"via2",#N/A,TRUE,"general";"via3",#N/A,TRUE,"general"}</definedName>
    <definedName name="gfgfgr" localSheetId="49" hidden="1">{"via1",#N/A,TRUE,"general";"via2",#N/A,TRUE,"general";"via3",#N/A,TRUE,"general"}</definedName>
    <definedName name="gfgfgr" localSheetId="34"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1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31" hidden="1">{"via1",#N/A,TRUE,"general";"via2",#N/A,TRUE,"general";"via3",#N/A,TRUE,"general"}</definedName>
    <definedName name="gfgfgr" localSheetId="30" hidden="1">{"via1",#N/A,TRUE,"general";"via2",#N/A,TRUE,"general";"via3",#N/A,TRUE,"general"}</definedName>
    <definedName name="gfgfgr" localSheetId="15" hidden="1">{"via1",#N/A,TRUE,"general";"via2",#N/A,TRUE,"general";"via3",#N/A,TRUE,"general"}</definedName>
    <definedName name="gfgfgr" hidden="1">{"via1",#N/A,TRUE,"general";"via2",#N/A,TRUE,"general";"via3",#N/A,TRUE,"general"}</definedName>
    <definedName name="gfhf" localSheetId="32" hidden="1">{"via1",#N/A,TRUE,"general";"via2",#N/A,TRUE,"general";"via3",#N/A,TRUE,"general"}</definedName>
    <definedName name="gfhf" localSheetId="3" hidden="1">{"via1",#N/A,TRUE,"general";"via2",#N/A,TRUE,"general";"via3",#N/A,TRUE,"general"}</definedName>
    <definedName name="gfhf" localSheetId="26" hidden="1">{"via1",#N/A,TRUE,"general";"via2",#N/A,TRUE,"general";"via3",#N/A,TRUE,"general"}</definedName>
    <definedName name="gfhf" localSheetId="24" hidden="1">{"via1",#N/A,TRUE,"general";"via2",#N/A,TRUE,"general";"via3",#N/A,TRUE,"general"}</definedName>
    <definedName name="gfhf" localSheetId="10" hidden="1">{"via1",#N/A,TRUE,"general";"via2",#N/A,TRUE,"general";"via3",#N/A,TRUE,"general"}</definedName>
    <definedName name="gfhf" localSheetId="4" hidden="1">{"via1",#N/A,TRUE,"general";"via2",#N/A,TRUE,"general";"via3",#N/A,TRUE,"general"}</definedName>
    <definedName name="gfhf" localSheetId="38" hidden="1">{"via1",#N/A,TRUE,"general";"via2",#N/A,TRUE,"general";"via3",#N/A,TRUE,"general"}</definedName>
    <definedName name="gfhf" localSheetId="37" hidden="1">{"via1",#N/A,TRUE,"general";"via2",#N/A,TRUE,"general";"via3",#N/A,TRUE,"general"}</definedName>
    <definedName name="gfhf" localSheetId="23" hidden="1">{"via1",#N/A,TRUE,"general";"via2",#N/A,TRUE,"general";"via3",#N/A,TRUE,"general"}</definedName>
    <definedName name="gfhf" localSheetId="16" hidden="1">{"via1",#N/A,TRUE,"general";"via2",#N/A,TRUE,"general";"via3",#N/A,TRUE,"general"}</definedName>
    <definedName name="gfhf" localSheetId="27" hidden="1">{"via1",#N/A,TRUE,"general";"via2",#N/A,TRUE,"general";"via3",#N/A,TRUE,"general"}</definedName>
    <definedName name="gfhf" localSheetId="18" hidden="1">{"via1",#N/A,TRUE,"general";"via2",#N/A,TRUE,"general";"via3",#N/A,TRUE,"general"}</definedName>
    <definedName name="gfhf" localSheetId="17" hidden="1">{"via1",#N/A,TRUE,"general";"via2",#N/A,TRUE,"general";"via3",#N/A,TRUE,"general"}</definedName>
    <definedName name="gfhf" localSheetId="25" hidden="1">{"via1",#N/A,TRUE,"general";"via2",#N/A,TRUE,"general";"via3",#N/A,TRUE,"general"}</definedName>
    <definedName name="gfhf" localSheetId="49" hidden="1">{"via1",#N/A,TRUE,"general";"via2",#N/A,TRUE,"general";"via3",#N/A,TRUE,"general"}</definedName>
    <definedName name="gfhf" localSheetId="34"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1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31" hidden="1">{"via1",#N/A,TRUE,"general";"via2",#N/A,TRUE,"general";"via3",#N/A,TRUE,"general"}</definedName>
    <definedName name="gfhf" localSheetId="30" hidden="1">{"via1",#N/A,TRUE,"general";"via2",#N/A,TRUE,"general";"via3",#N/A,TRUE,"general"}</definedName>
    <definedName name="gfhf" localSheetId="15" hidden="1">{"via1",#N/A,TRUE,"general";"via2",#N/A,TRUE,"general";"via3",#N/A,TRUE,"general"}</definedName>
    <definedName name="gfhf" hidden="1">{"via1",#N/A,TRUE,"general";"via2",#N/A,TRUE,"general";"via3",#N/A,TRUE,"general"}</definedName>
    <definedName name="gfhfdh" localSheetId="3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26" hidden="1">{"TAB1",#N/A,TRUE,"GENERAL";"TAB2",#N/A,TRUE,"GENERAL";"TAB3",#N/A,TRUE,"GENERAL";"TAB4",#N/A,TRUE,"GENERAL";"TAB5",#N/A,TRUE,"GENERAL"}</definedName>
    <definedName name="gfhfdh" localSheetId="24"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38" hidden="1">{"TAB1",#N/A,TRUE,"GENERAL";"TAB2",#N/A,TRUE,"GENERAL";"TAB3",#N/A,TRUE,"GENERAL";"TAB4",#N/A,TRUE,"GENERAL";"TAB5",#N/A,TRUE,"GENERAL"}</definedName>
    <definedName name="gfhfdh" localSheetId="37" hidden="1">{"TAB1",#N/A,TRUE,"GENERAL";"TAB2",#N/A,TRUE,"GENERAL";"TAB3",#N/A,TRUE,"GENERAL";"TAB4",#N/A,TRUE,"GENERAL";"TAB5",#N/A,TRUE,"GENERAL"}</definedName>
    <definedName name="gfhfdh" localSheetId="23"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27" hidden="1">{"TAB1",#N/A,TRUE,"GENERAL";"TAB2",#N/A,TRUE,"GENERAL";"TAB3",#N/A,TRUE,"GENERAL";"TAB4",#N/A,TRUE,"GENERAL";"TAB5",#N/A,TRUE,"GENERAL"}</definedName>
    <definedName name="gfhfdh" localSheetId="18"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25" hidden="1">{"TAB1",#N/A,TRUE,"GENERAL";"TAB2",#N/A,TRUE,"GENERAL";"TAB3",#N/A,TRUE,"GENERAL";"TAB4",#N/A,TRUE,"GENERAL";"TAB5",#N/A,TRUE,"GENERAL"}</definedName>
    <definedName name="gfhfdh" localSheetId="49" hidden="1">{"TAB1",#N/A,TRUE,"GENERAL";"TAB2",#N/A,TRUE,"GENERAL";"TAB3",#N/A,TRUE,"GENERAL";"TAB4",#N/A,TRUE,"GENERAL";"TAB5",#N/A,TRUE,"GENERAL"}</definedName>
    <definedName name="gfhfdh" localSheetId="34"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31" hidden="1">{"TAB1",#N/A,TRUE,"GENERAL";"TAB2",#N/A,TRUE,"GENERAL";"TAB3",#N/A,TRUE,"GENERAL";"TAB4",#N/A,TRUE,"GENERAL";"TAB5",#N/A,TRUE,"GENERAL"}</definedName>
    <definedName name="gfhfdh" localSheetId="30" hidden="1">{"TAB1",#N/A,TRUE,"GENERAL";"TAB2",#N/A,TRUE,"GENERAL";"TAB3",#N/A,TRUE,"GENERAL";"TAB4",#N/A,TRUE,"GENERAL";"TAB5",#N/A,TRUE,"GENERAL"}</definedName>
    <definedName name="gfhfdh" localSheetId="15" hidden="1">{"TAB1",#N/A,TRUE,"GENERAL";"TAB2",#N/A,TRUE,"GENERAL";"TAB3",#N/A,TRUE,"GENERAL";"TAB4",#N/A,TRUE,"GENERAL";"TAB5",#N/A,TRUE,"GENERAL"}</definedName>
    <definedName name="gfhfdh" hidden="1">{"TAB1",#N/A,TRUE,"GENERAL";"TAB2",#N/A,TRUE,"GENERAL";"TAB3",#N/A,TRUE,"GENERAL";"TAB4",#N/A,TRUE,"GENERAL";"TAB5",#N/A,TRUE,"GENERAL"}</definedName>
    <definedName name="gfhgfh" localSheetId="3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26" hidden="1">{"TAB1",#N/A,TRUE,"GENERAL";"TAB2",#N/A,TRUE,"GENERAL";"TAB3",#N/A,TRUE,"GENERAL";"TAB4",#N/A,TRUE,"GENERAL";"TAB5",#N/A,TRUE,"GENERAL"}</definedName>
    <definedName name="gfhgfh" localSheetId="24"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38" hidden="1">{"TAB1",#N/A,TRUE,"GENERAL";"TAB2",#N/A,TRUE,"GENERAL";"TAB3",#N/A,TRUE,"GENERAL";"TAB4",#N/A,TRUE,"GENERAL";"TAB5",#N/A,TRUE,"GENERAL"}</definedName>
    <definedName name="gfhgfh" localSheetId="37" hidden="1">{"TAB1",#N/A,TRUE,"GENERAL";"TAB2",#N/A,TRUE,"GENERAL";"TAB3",#N/A,TRUE,"GENERAL";"TAB4",#N/A,TRUE,"GENERAL";"TAB5",#N/A,TRUE,"GENERAL"}</definedName>
    <definedName name="gfhgfh" localSheetId="23"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27" hidden="1">{"TAB1",#N/A,TRUE,"GENERAL";"TAB2",#N/A,TRUE,"GENERAL";"TAB3",#N/A,TRUE,"GENERAL";"TAB4",#N/A,TRUE,"GENERAL";"TAB5",#N/A,TRUE,"GENERAL"}</definedName>
    <definedName name="gfhgfh" localSheetId="18"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25" hidden="1">{"TAB1",#N/A,TRUE,"GENERAL";"TAB2",#N/A,TRUE,"GENERAL";"TAB3",#N/A,TRUE,"GENERAL";"TAB4",#N/A,TRUE,"GENERAL";"TAB5",#N/A,TRUE,"GENERAL"}</definedName>
    <definedName name="gfhgfh" localSheetId="49" hidden="1">{"TAB1",#N/A,TRUE,"GENERAL";"TAB2",#N/A,TRUE,"GENERAL";"TAB3",#N/A,TRUE,"GENERAL";"TAB4",#N/A,TRUE,"GENERAL";"TAB5",#N/A,TRUE,"GENERAL"}</definedName>
    <definedName name="gfhgfh" localSheetId="34"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31" hidden="1">{"TAB1",#N/A,TRUE,"GENERAL";"TAB2",#N/A,TRUE,"GENERAL";"TAB3",#N/A,TRUE,"GENERAL";"TAB4",#N/A,TRUE,"GENERAL";"TAB5",#N/A,TRUE,"GENERAL"}</definedName>
    <definedName name="gfhgfh" localSheetId="30" hidden="1">{"TAB1",#N/A,TRUE,"GENERAL";"TAB2",#N/A,TRUE,"GENERAL";"TAB3",#N/A,TRUE,"GENERAL";"TAB4",#N/A,TRUE,"GENERAL";"TAB5",#N/A,TRUE,"GENERAL"}</definedName>
    <definedName name="gfhgfh" localSheetId="15" hidden="1">{"TAB1",#N/A,TRUE,"GENERAL";"TAB2",#N/A,TRUE,"GENERAL";"TAB3",#N/A,TRUE,"GENERAL";"TAB4",#N/A,TRUE,"GENERAL";"TAB5",#N/A,TRUE,"GENERAL"}</definedName>
    <definedName name="gfhgfh" hidden="1">{"TAB1",#N/A,TRUE,"GENERAL";"TAB2",#N/A,TRUE,"GENERAL";"TAB3",#N/A,TRUE,"GENERAL";"TAB4",#N/A,TRUE,"GENERAL";"TAB5",#N/A,TRUE,"GENERAL"}</definedName>
    <definedName name="GFJHGJ" localSheetId="3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26" hidden="1">{"TAB1",#N/A,TRUE,"GENERAL";"TAB2",#N/A,TRUE,"GENERAL";"TAB3",#N/A,TRUE,"GENERAL";"TAB4",#N/A,TRUE,"GENERAL";"TAB5",#N/A,TRUE,"GENERAL"}</definedName>
    <definedName name="GFJHGJ" localSheetId="24"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38" hidden="1">{"TAB1",#N/A,TRUE,"GENERAL";"TAB2",#N/A,TRUE,"GENERAL";"TAB3",#N/A,TRUE,"GENERAL";"TAB4",#N/A,TRUE,"GENERAL";"TAB5",#N/A,TRUE,"GENERAL"}</definedName>
    <definedName name="GFJHGJ" localSheetId="37" hidden="1">{"TAB1",#N/A,TRUE,"GENERAL";"TAB2",#N/A,TRUE,"GENERAL";"TAB3",#N/A,TRUE,"GENERAL";"TAB4",#N/A,TRUE,"GENERAL";"TAB5",#N/A,TRUE,"GENERAL"}</definedName>
    <definedName name="GFJHGJ" localSheetId="23"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27" hidden="1">{"TAB1",#N/A,TRUE,"GENERAL";"TAB2",#N/A,TRUE,"GENERAL";"TAB3",#N/A,TRUE,"GENERAL";"TAB4",#N/A,TRUE,"GENERAL";"TAB5",#N/A,TRUE,"GENERAL"}</definedName>
    <definedName name="GFJHGJ" localSheetId="18"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25" hidden="1">{"TAB1",#N/A,TRUE,"GENERAL";"TAB2",#N/A,TRUE,"GENERAL";"TAB3",#N/A,TRUE,"GENERAL";"TAB4",#N/A,TRUE,"GENERAL";"TAB5",#N/A,TRUE,"GENERAL"}</definedName>
    <definedName name="GFJHGJ" localSheetId="49" hidden="1">{"TAB1",#N/A,TRUE,"GENERAL";"TAB2",#N/A,TRUE,"GENERAL";"TAB3",#N/A,TRUE,"GENERAL";"TAB4",#N/A,TRUE,"GENERAL";"TAB5",#N/A,TRUE,"GENERAL"}</definedName>
    <definedName name="GFJHGJ" localSheetId="34"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31" hidden="1">{"TAB1",#N/A,TRUE,"GENERAL";"TAB2",#N/A,TRUE,"GENERAL";"TAB3",#N/A,TRUE,"GENERAL";"TAB4",#N/A,TRUE,"GENERAL";"TAB5",#N/A,TRUE,"GENERAL"}</definedName>
    <definedName name="GFJHGJ" localSheetId="30" hidden="1">{"TAB1",#N/A,TRUE,"GENERAL";"TAB2",#N/A,TRUE,"GENERAL";"TAB3",#N/A,TRUE,"GENERAL";"TAB4",#N/A,TRUE,"GENERAL";"TAB5",#N/A,TRUE,"GENERAL"}</definedName>
    <definedName name="GFJHGJ" localSheetId="15" hidden="1">{"TAB1",#N/A,TRUE,"GENERAL";"TAB2",#N/A,TRUE,"GENERAL";"TAB3",#N/A,TRUE,"GENERAL";"TAB4",#N/A,TRUE,"GENERAL";"TAB5",#N/A,TRUE,"GENERAL"}</definedName>
    <definedName name="GFJHGJ" hidden="1">{"TAB1",#N/A,TRUE,"GENERAL";"TAB2",#N/A,TRUE,"GENERAL";"TAB3",#N/A,TRUE,"GENERAL";"TAB4",#N/A,TRUE,"GENERAL";"TAB5",#N/A,TRUE,"GENERAL"}</definedName>
    <definedName name="gfjjh" localSheetId="32" hidden="1">{"via1",#N/A,TRUE,"general";"via2",#N/A,TRUE,"general";"via3",#N/A,TRUE,"general"}</definedName>
    <definedName name="gfjjh" localSheetId="3" hidden="1">{"via1",#N/A,TRUE,"general";"via2",#N/A,TRUE,"general";"via3",#N/A,TRUE,"general"}</definedName>
    <definedName name="gfjjh" localSheetId="26" hidden="1">{"via1",#N/A,TRUE,"general";"via2",#N/A,TRUE,"general";"via3",#N/A,TRUE,"general"}</definedName>
    <definedName name="gfjjh" localSheetId="24" hidden="1">{"via1",#N/A,TRUE,"general";"via2",#N/A,TRUE,"general";"via3",#N/A,TRUE,"general"}</definedName>
    <definedName name="gfjjh" localSheetId="10" hidden="1">{"via1",#N/A,TRUE,"general";"via2",#N/A,TRUE,"general";"via3",#N/A,TRUE,"general"}</definedName>
    <definedName name="gfjjh" localSheetId="4" hidden="1">{"via1",#N/A,TRUE,"general";"via2",#N/A,TRUE,"general";"via3",#N/A,TRUE,"general"}</definedName>
    <definedName name="gfjjh" localSheetId="38" hidden="1">{"via1",#N/A,TRUE,"general";"via2",#N/A,TRUE,"general";"via3",#N/A,TRUE,"general"}</definedName>
    <definedName name="gfjjh" localSheetId="37" hidden="1">{"via1",#N/A,TRUE,"general";"via2",#N/A,TRUE,"general";"via3",#N/A,TRUE,"general"}</definedName>
    <definedName name="gfjjh" localSheetId="23" hidden="1">{"via1",#N/A,TRUE,"general";"via2",#N/A,TRUE,"general";"via3",#N/A,TRUE,"general"}</definedName>
    <definedName name="gfjjh" localSheetId="16" hidden="1">{"via1",#N/A,TRUE,"general";"via2",#N/A,TRUE,"general";"via3",#N/A,TRUE,"general"}</definedName>
    <definedName name="gfjjh" localSheetId="27" hidden="1">{"via1",#N/A,TRUE,"general";"via2",#N/A,TRUE,"general";"via3",#N/A,TRUE,"general"}</definedName>
    <definedName name="gfjjh" localSheetId="18" hidden="1">{"via1",#N/A,TRUE,"general";"via2",#N/A,TRUE,"general";"via3",#N/A,TRUE,"general"}</definedName>
    <definedName name="gfjjh" localSheetId="17" hidden="1">{"via1",#N/A,TRUE,"general";"via2",#N/A,TRUE,"general";"via3",#N/A,TRUE,"general"}</definedName>
    <definedName name="gfjjh" localSheetId="25" hidden="1">{"via1",#N/A,TRUE,"general";"via2",#N/A,TRUE,"general";"via3",#N/A,TRUE,"general"}</definedName>
    <definedName name="gfjjh" localSheetId="49" hidden="1">{"via1",#N/A,TRUE,"general";"via2",#N/A,TRUE,"general";"via3",#N/A,TRUE,"general"}</definedName>
    <definedName name="gfjjh" localSheetId="34"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1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31" hidden="1">{"via1",#N/A,TRUE,"general";"via2",#N/A,TRUE,"general";"via3",#N/A,TRUE,"general"}</definedName>
    <definedName name="gfjjh" localSheetId="30" hidden="1">{"via1",#N/A,TRUE,"general";"via2",#N/A,TRUE,"general";"via3",#N/A,TRUE,"general"}</definedName>
    <definedName name="gfjjh" localSheetId="15" hidden="1">{"via1",#N/A,TRUE,"general";"via2",#N/A,TRUE,"general";"via3",#N/A,TRUE,"general"}</definedName>
    <definedName name="gfjjh" hidden="1">{"via1",#N/A,TRUE,"general";"via2",#N/A,TRUE,"general";"via3",#N/A,TRUE,"general"}</definedName>
    <definedName name="gfutyj6" localSheetId="32" hidden="1">{"via1",#N/A,TRUE,"general";"via2",#N/A,TRUE,"general";"via3",#N/A,TRUE,"general"}</definedName>
    <definedName name="gfutyj6" localSheetId="3" hidden="1">{"via1",#N/A,TRUE,"general";"via2",#N/A,TRUE,"general";"via3",#N/A,TRUE,"general"}</definedName>
    <definedName name="gfutyj6" localSheetId="26" hidden="1">{"via1",#N/A,TRUE,"general";"via2",#N/A,TRUE,"general";"via3",#N/A,TRUE,"general"}</definedName>
    <definedName name="gfutyj6" localSheetId="24" hidden="1">{"via1",#N/A,TRUE,"general";"via2",#N/A,TRUE,"general";"via3",#N/A,TRUE,"general"}</definedName>
    <definedName name="gfutyj6" localSheetId="10" hidden="1">{"via1",#N/A,TRUE,"general";"via2",#N/A,TRUE,"general";"via3",#N/A,TRUE,"general"}</definedName>
    <definedName name="gfutyj6" localSheetId="4" hidden="1">{"via1",#N/A,TRUE,"general";"via2",#N/A,TRUE,"general";"via3",#N/A,TRUE,"general"}</definedName>
    <definedName name="gfutyj6" localSheetId="38" hidden="1">{"via1",#N/A,TRUE,"general";"via2",#N/A,TRUE,"general";"via3",#N/A,TRUE,"general"}</definedName>
    <definedName name="gfutyj6" localSheetId="37" hidden="1">{"via1",#N/A,TRUE,"general";"via2",#N/A,TRUE,"general";"via3",#N/A,TRUE,"general"}</definedName>
    <definedName name="gfutyj6" localSheetId="23" hidden="1">{"via1",#N/A,TRUE,"general";"via2",#N/A,TRUE,"general";"via3",#N/A,TRUE,"general"}</definedName>
    <definedName name="gfutyj6" localSheetId="16" hidden="1">{"via1",#N/A,TRUE,"general";"via2",#N/A,TRUE,"general";"via3",#N/A,TRUE,"general"}</definedName>
    <definedName name="gfutyj6" localSheetId="27" hidden="1">{"via1",#N/A,TRUE,"general";"via2",#N/A,TRUE,"general";"via3",#N/A,TRUE,"general"}</definedName>
    <definedName name="gfutyj6" localSheetId="18" hidden="1">{"via1",#N/A,TRUE,"general";"via2",#N/A,TRUE,"general";"via3",#N/A,TRUE,"general"}</definedName>
    <definedName name="gfutyj6" localSheetId="17" hidden="1">{"via1",#N/A,TRUE,"general";"via2",#N/A,TRUE,"general";"via3",#N/A,TRUE,"general"}</definedName>
    <definedName name="gfutyj6" localSheetId="25" hidden="1">{"via1",#N/A,TRUE,"general";"via2",#N/A,TRUE,"general";"via3",#N/A,TRUE,"general"}</definedName>
    <definedName name="gfutyj6" localSheetId="49" hidden="1">{"via1",#N/A,TRUE,"general";"via2",#N/A,TRUE,"general";"via3",#N/A,TRUE,"general"}</definedName>
    <definedName name="gfutyj6" localSheetId="34"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1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31" hidden="1">{"via1",#N/A,TRUE,"general";"via2",#N/A,TRUE,"general";"via3",#N/A,TRUE,"general"}</definedName>
    <definedName name="gfutyj6" localSheetId="30" hidden="1">{"via1",#N/A,TRUE,"general";"via2",#N/A,TRUE,"general";"via3",#N/A,TRUE,"general"}</definedName>
    <definedName name="gfutyj6" localSheetId="15" hidden="1">{"via1",#N/A,TRUE,"general";"via2",#N/A,TRUE,"general";"via3",#N/A,TRUE,"general"}</definedName>
    <definedName name="gfutyj6" hidden="1">{"via1",#N/A,TRUE,"general";"via2",#N/A,TRUE,"general";"via3",#N/A,TRUE,"general"}</definedName>
    <definedName name="gg" localSheetId="32" hidden="1">{"TAB1",#N/A,TRUE,"GENERAL";"TAB2",#N/A,TRUE,"GENERAL";"TAB3",#N/A,TRUE,"GENERAL";"TAB4",#N/A,TRUE,"GENERAL";"TAB5",#N/A,TRUE,"GENERAL"}</definedName>
    <definedName name="gg" localSheetId="3" hidden="1">{"TAB1",#N/A,TRUE,"GENERAL";"TAB2",#N/A,TRUE,"GENERAL";"TAB3",#N/A,TRUE,"GENERAL";"TAB4",#N/A,TRUE,"GENERAL";"TAB5",#N/A,TRUE,"GENERAL"}</definedName>
    <definedName name="gg" localSheetId="26" hidden="1">{"TAB1",#N/A,TRUE,"GENERAL";"TAB2",#N/A,TRUE,"GENERAL";"TAB3",#N/A,TRUE,"GENERAL";"TAB4",#N/A,TRUE,"GENERAL";"TAB5",#N/A,TRUE,"GENERAL"}</definedName>
    <definedName name="gg" localSheetId="24" hidden="1">{"TAB1",#N/A,TRUE,"GENERAL";"TAB2",#N/A,TRUE,"GENERAL";"TAB3",#N/A,TRUE,"GENERAL";"TAB4",#N/A,TRUE,"GENERAL";"TAB5",#N/A,TRUE,"GENERAL"}</definedName>
    <definedName name="gg" localSheetId="10" hidden="1">{"TAB1",#N/A,TRUE,"GENERAL";"TAB2",#N/A,TRUE,"GENERAL";"TAB3",#N/A,TRUE,"GENERAL";"TAB4",#N/A,TRUE,"GENERAL";"TAB5",#N/A,TRUE,"GENERAL"}</definedName>
    <definedName name="gg" localSheetId="4" hidden="1">{"TAB1",#N/A,TRUE,"GENERAL";"TAB2",#N/A,TRUE,"GENERAL";"TAB3",#N/A,TRUE,"GENERAL";"TAB4",#N/A,TRUE,"GENERAL";"TAB5",#N/A,TRUE,"GENERAL"}</definedName>
    <definedName name="gg" localSheetId="38" hidden="1">{"TAB1",#N/A,TRUE,"GENERAL";"TAB2",#N/A,TRUE,"GENERAL";"TAB3",#N/A,TRUE,"GENERAL";"TAB4",#N/A,TRUE,"GENERAL";"TAB5",#N/A,TRUE,"GENERAL"}</definedName>
    <definedName name="gg" localSheetId="37" hidden="1">{"TAB1",#N/A,TRUE,"GENERAL";"TAB2",#N/A,TRUE,"GENERAL";"TAB3",#N/A,TRUE,"GENERAL";"TAB4",#N/A,TRUE,"GENERAL";"TAB5",#N/A,TRUE,"GENERAL"}</definedName>
    <definedName name="gg" localSheetId="23" hidden="1">{"TAB1",#N/A,TRUE,"GENERAL";"TAB2",#N/A,TRUE,"GENERAL";"TAB3",#N/A,TRUE,"GENERAL";"TAB4",#N/A,TRUE,"GENERAL";"TAB5",#N/A,TRUE,"GENERAL"}</definedName>
    <definedName name="gg" localSheetId="16" hidden="1">{"TAB1",#N/A,TRUE,"GENERAL";"TAB2",#N/A,TRUE,"GENERAL";"TAB3",#N/A,TRUE,"GENERAL";"TAB4",#N/A,TRUE,"GENERAL";"TAB5",#N/A,TRUE,"GENERAL"}</definedName>
    <definedName name="gg" localSheetId="27" hidden="1">{"TAB1",#N/A,TRUE,"GENERAL";"TAB2",#N/A,TRUE,"GENERAL";"TAB3",#N/A,TRUE,"GENERAL";"TAB4",#N/A,TRUE,"GENERAL";"TAB5",#N/A,TRUE,"GENERAL"}</definedName>
    <definedName name="gg" localSheetId="18" hidden="1">{"TAB1",#N/A,TRUE,"GENERAL";"TAB2",#N/A,TRUE,"GENERAL";"TAB3",#N/A,TRUE,"GENERAL";"TAB4",#N/A,TRUE,"GENERAL";"TAB5",#N/A,TRUE,"GENERAL"}</definedName>
    <definedName name="gg" localSheetId="17" hidden="1">{"TAB1",#N/A,TRUE,"GENERAL";"TAB2",#N/A,TRUE,"GENERAL";"TAB3",#N/A,TRUE,"GENERAL";"TAB4",#N/A,TRUE,"GENERAL";"TAB5",#N/A,TRUE,"GENERAL"}</definedName>
    <definedName name="gg" localSheetId="25" hidden="1">{"TAB1",#N/A,TRUE,"GENERAL";"TAB2",#N/A,TRUE,"GENERAL";"TAB3",#N/A,TRUE,"GENERAL";"TAB4",#N/A,TRUE,"GENERAL";"TAB5",#N/A,TRUE,"GENERAL"}</definedName>
    <definedName name="gg" localSheetId="49" hidden="1">{"TAB1",#N/A,TRUE,"GENERAL";"TAB2",#N/A,TRUE,"GENERAL";"TAB3",#N/A,TRUE,"GENERAL";"TAB4",#N/A,TRUE,"GENERAL";"TAB5",#N/A,TRUE,"GENERAL"}</definedName>
    <definedName name="gg" localSheetId="34"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1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31" hidden="1">{"TAB1",#N/A,TRUE,"GENERAL";"TAB2",#N/A,TRUE,"GENERAL";"TAB3",#N/A,TRUE,"GENERAL";"TAB4",#N/A,TRUE,"GENERAL";"TAB5",#N/A,TRUE,"GENERAL"}</definedName>
    <definedName name="gg" localSheetId="30" hidden="1">{"TAB1",#N/A,TRUE,"GENERAL";"TAB2",#N/A,TRUE,"GENERAL";"TAB3",#N/A,TRUE,"GENERAL";"TAB4",#N/A,TRUE,"GENERAL";"TAB5",#N/A,TRUE,"GENERAL"}</definedName>
    <definedName name="gg" localSheetId="15" hidden="1">{"TAB1",#N/A,TRUE,"GENERAL";"TAB2",#N/A,TRUE,"GENERAL";"TAB3",#N/A,TRUE,"GENERAL";"TAB4",#N/A,TRUE,"GENERAL";"TAB5",#N/A,TRUE,"GENERAL"}</definedName>
    <definedName name="gg" hidden="1">{"TAB1",#N/A,TRUE,"GENERAL";"TAB2",#N/A,TRUE,"GENERAL";"TAB3",#N/A,TRUE,"GENERAL";"TAB4",#N/A,TRUE,"GENERAL";"TAB5",#N/A,TRUE,"GENERAL"}</definedName>
    <definedName name="ggdr" localSheetId="32" hidden="1">{"via1",#N/A,TRUE,"general";"via2",#N/A,TRUE,"general";"via3",#N/A,TRUE,"general"}</definedName>
    <definedName name="ggdr" localSheetId="3" hidden="1">{"via1",#N/A,TRUE,"general";"via2",#N/A,TRUE,"general";"via3",#N/A,TRUE,"general"}</definedName>
    <definedName name="ggdr" localSheetId="26" hidden="1">{"via1",#N/A,TRUE,"general";"via2",#N/A,TRUE,"general";"via3",#N/A,TRUE,"general"}</definedName>
    <definedName name="ggdr" localSheetId="24" hidden="1">{"via1",#N/A,TRUE,"general";"via2",#N/A,TRUE,"general";"via3",#N/A,TRUE,"general"}</definedName>
    <definedName name="ggdr" localSheetId="10" hidden="1">{"via1",#N/A,TRUE,"general";"via2",#N/A,TRUE,"general";"via3",#N/A,TRUE,"general"}</definedName>
    <definedName name="ggdr" localSheetId="4" hidden="1">{"via1",#N/A,TRUE,"general";"via2",#N/A,TRUE,"general";"via3",#N/A,TRUE,"general"}</definedName>
    <definedName name="ggdr" localSheetId="38" hidden="1">{"via1",#N/A,TRUE,"general";"via2",#N/A,TRUE,"general";"via3",#N/A,TRUE,"general"}</definedName>
    <definedName name="ggdr" localSheetId="37" hidden="1">{"via1",#N/A,TRUE,"general";"via2",#N/A,TRUE,"general";"via3",#N/A,TRUE,"general"}</definedName>
    <definedName name="ggdr" localSheetId="23" hidden="1">{"via1",#N/A,TRUE,"general";"via2",#N/A,TRUE,"general";"via3",#N/A,TRUE,"general"}</definedName>
    <definedName name="ggdr" localSheetId="16" hidden="1">{"via1",#N/A,TRUE,"general";"via2",#N/A,TRUE,"general";"via3",#N/A,TRUE,"general"}</definedName>
    <definedName name="ggdr" localSheetId="27" hidden="1">{"via1",#N/A,TRUE,"general";"via2",#N/A,TRUE,"general";"via3",#N/A,TRUE,"general"}</definedName>
    <definedName name="ggdr" localSheetId="18" hidden="1">{"via1",#N/A,TRUE,"general";"via2",#N/A,TRUE,"general";"via3",#N/A,TRUE,"general"}</definedName>
    <definedName name="ggdr" localSheetId="17" hidden="1">{"via1",#N/A,TRUE,"general";"via2",#N/A,TRUE,"general";"via3",#N/A,TRUE,"general"}</definedName>
    <definedName name="ggdr" localSheetId="25" hidden="1">{"via1",#N/A,TRUE,"general";"via2",#N/A,TRUE,"general";"via3",#N/A,TRUE,"general"}</definedName>
    <definedName name="ggdr" localSheetId="49" hidden="1">{"via1",#N/A,TRUE,"general";"via2",#N/A,TRUE,"general";"via3",#N/A,TRUE,"general"}</definedName>
    <definedName name="ggdr" localSheetId="34"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1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31" hidden="1">{"via1",#N/A,TRUE,"general";"via2",#N/A,TRUE,"general";"via3",#N/A,TRUE,"general"}</definedName>
    <definedName name="ggdr" localSheetId="30" hidden="1">{"via1",#N/A,TRUE,"general";"via2",#N/A,TRUE,"general";"via3",#N/A,TRUE,"general"}</definedName>
    <definedName name="ggdr" localSheetId="15" hidden="1">{"via1",#N/A,TRUE,"general";"via2",#N/A,TRUE,"general";"via3",#N/A,TRUE,"general"}</definedName>
    <definedName name="ggdr" hidden="1">{"via1",#N/A,TRUE,"general";"via2",#N/A,TRUE,"general";"via3",#N/A,TRUE,"general"}</definedName>
    <definedName name="ggerg" localSheetId="3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26" hidden="1">{"TAB1",#N/A,TRUE,"GENERAL";"TAB2",#N/A,TRUE,"GENERAL";"TAB3",#N/A,TRUE,"GENERAL";"TAB4",#N/A,TRUE,"GENERAL";"TAB5",#N/A,TRUE,"GENERAL"}</definedName>
    <definedName name="ggerg" localSheetId="24"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4" hidden="1">{"TAB1",#N/A,TRUE,"GENERAL";"TAB2",#N/A,TRUE,"GENERAL";"TAB3",#N/A,TRUE,"GENERAL";"TAB4",#N/A,TRUE,"GENERAL";"TAB5",#N/A,TRUE,"GENERAL"}</definedName>
    <definedName name="ggerg" localSheetId="38" hidden="1">{"TAB1",#N/A,TRUE,"GENERAL";"TAB2",#N/A,TRUE,"GENERAL";"TAB3",#N/A,TRUE,"GENERAL";"TAB4",#N/A,TRUE,"GENERAL";"TAB5",#N/A,TRUE,"GENERAL"}</definedName>
    <definedName name="ggerg" localSheetId="37" hidden="1">{"TAB1",#N/A,TRUE,"GENERAL";"TAB2",#N/A,TRUE,"GENERAL";"TAB3",#N/A,TRUE,"GENERAL";"TAB4",#N/A,TRUE,"GENERAL";"TAB5",#N/A,TRUE,"GENERAL"}</definedName>
    <definedName name="ggerg" localSheetId="23"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27" hidden="1">{"TAB1",#N/A,TRUE,"GENERAL";"TAB2",#N/A,TRUE,"GENERAL";"TAB3",#N/A,TRUE,"GENERAL";"TAB4",#N/A,TRUE,"GENERAL";"TAB5",#N/A,TRUE,"GENERAL"}</definedName>
    <definedName name="ggerg" localSheetId="18"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25" hidden="1">{"TAB1",#N/A,TRUE,"GENERAL";"TAB2",#N/A,TRUE,"GENERAL";"TAB3",#N/A,TRUE,"GENERAL";"TAB4",#N/A,TRUE,"GENERAL";"TAB5",#N/A,TRUE,"GENERAL"}</definedName>
    <definedName name="ggerg" localSheetId="49" hidden="1">{"TAB1",#N/A,TRUE,"GENERAL";"TAB2",#N/A,TRUE,"GENERAL";"TAB3",#N/A,TRUE,"GENERAL";"TAB4",#N/A,TRUE,"GENERAL";"TAB5",#N/A,TRUE,"GENERAL"}</definedName>
    <definedName name="ggerg" localSheetId="34"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31" hidden="1">{"TAB1",#N/A,TRUE,"GENERAL";"TAB2",#N/A,TRUE,"GENERAL";"TAB3",#N/A,TRUE,"GENERAL";"TAB4",#N/A,TRUE,"GENERAL";"TAB5",#N/A,TRUE,"GENERAL"}</definedName>
    <definedName name="ggerg" localSheetId="30" hidden="1">{"TAB1",#N/A,TRUE,"GENERAL";"TAB2",#N/A,TRUE,"GENERAL";"TAB3",#N/A,TRUE,"GENERAL";"TAB4",#N/A,TRUE,"GENERAL";"TAB5",#N/A,TRUE,"GENERAL"}</definedName>
    <definedName name="ggerg" localSheetId="15" hidden="1">{"TAB1",#N/A,TRUE,"GENERAL";"TAB2",#N/A,TRUE,"GENERAL";"TAB3",#N/A,TRUE,"GENERAL";"TAB4",#N/A,TRUE,"GENERAL";"TAB5",#N/A,TRUE,"GENERAL"}</definedName>
    <definedName name="ggerg" hidden="1">{"TAB1",#N/A,TRUE,"GENERAL";"TAB2",#N/A,TRUE,"GENERAL";"TAB3",#N/A,TRUE,"GENERAL";"TAB4",#N/A,TRUE,"GENERAL";"TAB5",#N/A,TRUE,"GENERAL"}</definedName>
    <definedName name="gggb" localSheetId="32" hidden="1">{"TAB1",#N/A,TRUE,"GENERAL";"TAB2",#N/A,TRUE,"GENERAL";"TAB3",#N/A,TRUE,"GENERAL";"TAB4",#N/A,TRUE,"GENERAL";"TAB5",#N/A,TRUE,"GENERAL"}</definedName>
    <definedName name="gggb" localSheetId="3" hidden="1">{"TAB1",#N/A,TRUE,"GENERAL";"TAB2",#N/A,TRUE,"GENERAL";"TAB3",#N/A,TRUE,"GENERAL";"TAB4",#N/A,TRUE,"GENERAL";"TAB5",#N/A,TRUE,"GENERAL"}</definedName>
    <definedName name="gggb" localSheetId="26" hidden="1">{"TAB1",#N/A,TRUE,"GENERAL";"TAB2",#N/A,TRUE,"GENERAL";"TAB3",#N/A,TRUE,"GENERAL";"TAB4",#N/A,TRUE,"GENERAL";"TAB5",#N/A,TRUE,"GENERAL"}</definedName>
    <definedName name="gggb" localSheetId="24" hidden="1">{"TAB1",#N/A,TRUE,"GENERAL";"TAB2",#N/A,TRUE,"GENERAL";"TAB3",#N/A,TRUE,"GENERAL";"TAB4",#N/A,TRUE,"GENERAL";"TAB5",#N/A,TRUE,"GENERAL"}</definedName>
    <definedName name="gggb" localSheetId="10" hidden="1">{"TAB1",#N/A,TRUE,"GENERAL";"TAB2",#N/A,TRUE,"GENERAL";"TAB3",#N/A,TRUE,"GENERAL";"TAB4",#N/A,TRUE,"GENERAL";"TAB5",#N/A,TRUE,"GENERAL"}</definedName>
    <definedName name="gggb" localSheetId="4" hidden="1">{"TAB1",#N/A,TRUE,"GENERAL";"TAB2",#N/A,TRUE,"GENERAL";"TAB3",#N/A,TRUE,"GENERAL";"TAB4",#N/A,TRUE,"GENERAL";"TAB5",#N/A,TRUE,"GENERAL"}</definedName>
    <definedName name="gggb" localSheetId="38" hidden="1">{"TAB1",#N/A,TRUE,"GENERAL";"TAB2",#N/A,TRUE,"GENERAL";"TAB3",#N/A,TRUE,"GENERAL";"TAB4",#N/A,TRUE,"GENERAL";"TAB5",#N/A,TRUE,"GENERAL"}</definedName>
    <definedName name="gggb" localSheetId="37" hidden="1">{"TAB1",#N/A,TRUE,"GENERAL";"TAB2",#N/A,TRUE,"GENERAL";"TAB3",#N/A,TRUE,"GENERAL";"TAB4",#N/A,TRUE,"GENERAL";"TAB5",#N/A,TRUE,"GENERAL"}</definedName>
    <definedName name="gggb" localSheetId="23" hidden="1">{"TAB1",#N/A,TRUE,"GENERAL";"TAB2",#N/A,TRUE,"GENERAL";"TAB3",#N/A,TRUE,"GENERAL";"TAB4",#N/A,TRUE,"GENERAL";"TAB5",#N/A,TRUE,"GENERAL"}</definedName>
    <definedName name="gggb" localSheetId="16" hidden="1">{"TAB1",#N/A,TRUE,"GENERAL";"TAB2",#N/A,TRUE,"GENERAL";"TAB3",#N/A,TRUE,"GENERAL";"TAB4",#N/A,TRUE,"GENERAL";"TAB5",#N/A,TRUE,"GENERAL"}</definedName>
    <definedName name="gggb" localSheetId="27" hidden="1">{"TAB1",#N/A,TRUE,"GENERAL";"TAB2",#N/A,TRUE,"GENERAL";"TAB3",#N/A,TRUE,"GENERAL";"TAB4",#N/A,TRUE,"GENERAL";"TAB5",#N/A,TRUE,"GENERAL"}</definedName>
    <definedName name="gggb" localSheetId="18" hidden="1">{"TAB1",#N/A,TRUE,"GENERAL";"TAB2",#N/A,TRUE,"GENERAL";"TAB3",#N/A,TRUE,"GENERAL";"TAB4",#N/A,TRUE,"GENERAL";"TAB5",#N/A,TRUE,"GENERAL"}</definedName>
    <definedName name="gggb" localSheetId="17" hidden="1">{"TAB1",#N/A,TRUE,"GENERAL";"TAB2",#N/A,TRUE,"GENERAL";"TAB3",#N/A,TRUE,"GENERAL";"TAB4",#N/A,TRUE,"GENERAL";"TAB5",#N/A,TRUE,"GENERAL"}</definedName>
    <definedName name="gggb" localSheetId="25" hidden="1">{"TAB1",#N/A,TRUE,"GENERAL";"TAB2",#N/A,TRUE,"GENERAL";"TAB3",#N/A,TRUE,"GENERAL";"TAB4",#N/A,TRUE,"GENERAL";"TAB5",#N/A,TRUE,"GENERAL"}</definedName>
    <definedName name="gggb" localSheetId="49" hidden="1">{"TAB1",#N/A,TRUE,"GENERAL";"TAB2",#N/A,TRUE,"GENERAL";"TAB3",#N/A,TRUE,"GENERAL";"TAB4",#N/A,TRUE,"GENERAL";"TAB5",#N/A,TRUE,"GENERAL"}</definedName>
    <definedName name="gggb" localSheetId="34"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1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31" hidden="1">{"TAB1",#N/A,TRUE,"GENERAL";"TAB2",#N/A,TRUE,"GENERAL";"TAB3",#N/A,TRUE,"GENERAL";"TAB4",#N/A,TRUE,"GENERAL";"TAB5",#N/A,TRUE,"GENERAL"}</definedName>
    <definedName name="gggb" localSheetId="30" hidden="1">{"TAB1",#N/A,TRUE,"GENERAL";"TAB2",#N/A,TRUE,"GENERAL";"TAB3",#N/A,TRUE,"GENERAL";"TAB4",#N/A,TRUE,"GENERAL";"TAB5",#N/A,TRUE,"GENERAL"}</definedName>
    <definedName name="gggb" localSheetId="15" hidden="1">{"TAB1",#N/A,TRUE,"GENERAL";"TAB2",#N/A,TRUE,"GENERAL";"TAB3",#N/A,TRUE,"GENERAL";"TAB4",#N/A,TRUE,"GENERAL";"TAB5",#N/A,TRUE,"GENERAL"}</definedName>
    <definedName name="gggb" hidden="1">{"TAB1",#N/A,TRUE,"GENERAL";"TAB2",#N/A,TRUE,"GENERAL";"TAB3",#N/A,TRUE,"GENERAL";"TAB4",#N/A,TRUE,"GENERAL";"TAB5",#N/A,TRUE,"GENERAL"}</definedName>
    <definedName name="gggg" localSheetId="32" hidden="1">{"via1",#N/A,TRUE,"general";"via2",#N/A,TRUE,"general";"via3",#N/A,TRUE,"general"}</definedName>
    <definedName name="gggg" localSheetId="3" hidden="1">{"via1",#N/A,TRUE,"general";"via2",#N/A,TRUE,"general";"via3",#N/A,TRUE,"general"}</definedName>
    <definedName name="gggg" localSheetId="26" hidden="1">{"via1",#N/A,TRUE,"general";"via2",#N/A,TRUE,"general";"via3",#N/A,TRUE,"general"}</definedName>
    <definedName name="gggg" localSheetId="24" hidden="1">{"via1",#N/A,TRUE,"general";"via2",#N/A,TRUE,"general";"via3",#N/A,TRUE,"general"}</definedName>
    <definedName name="gggg" localSheetId="10" hidden="1">{"via1",#N/A,TRUE,"general";"via2",#N/A,TRUE,"general";"via3",#N/A,TRUE,"general"}</definedName>
    <definedName name="gggg" localSheetId="4" hidden="1">{"via1",#N/A,TRUE,"general";"via2",#N/A,TRUE,"general";"via3",#N/A,TRUE,"general"}</definedName>
    <definedName name="gggg" localSheetId="38" hidden="1">{"via1",#N/A,TRUE,"general";"via2",#N/A,TRUE,"general";"via3",#N/A,TRUE,"general"}</definedName>
    <definedName name="gggg" localSheetId="37" hidden="1">{"via1",#N/A,TRUE,"general";"via2",#N/A,TRUE,"general";"via3",#N/A,TRUE,"general"}</definedName>
    <definedName name="gggg" localSheetId="23" hidden="1">{"via1",#N/A,TRUE,"general";"via2",#N/A,TRUE,"general";"via3",#N/A,TRUE,"general"}</definedName>
    <definedName name="gggg" localSheetId="16" hidden="1">{"via1",#N/A,TRUE,"general";"via2",#N/A,TRUE,"general";"via3",#N/A,TRUE,"general"}</definedName>
    <definedName name="gggg" localSheetId="27" hidden="1">{"via1",#N/A,TRUE,"general";"via2",#N/A,TRUE,"general";"via3",#N/A,TRUE,"general"}</definedName>
    <definedName name="gggg" localSheetId="18" hidden="1">{"via1",#N/A,TRUE,"general";"via2",#N/A,TRUE,"general";"via3",#N/A,TRUE,"general"}</definedName>
    <definedName name="gggg" localSheetId="17" hidden="1">{"via1",#N/A,TRUE,"general";"via2",#N/A,TRUE,"general";"via3",#N/A,TRUE,"general"}</definedName>
    <definedName name="gggg" localSheetId="25" hidden="1">{"via1",#N/A,TRUE,"general";"via2",#N/A,TRUE,"general";"via3",#N/A,TRUE,"general"}</definedName>
    <definedName name="gggg" localSheetId="49" hidden="1">{"via1",#N/A,TRUE,"general";"via2",#N/A,TRUE,"general";"via3",#N/A,TRUE,"general"}</definedName>
    <definedName name="gggg" localSheetId="34"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1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31" hidden="1">{"via1",#N/A,TRUE,"general";"via2",#N/A,TRUE,"general";"via3",#N/A,TRUE,"general"}</definedName>
    <definedName name="gggg" localSheetId="30" hidden="1">{"via1",#N/A,TRUE,"general";"via2",#N/A,TRUE,"general";"via3",#N/A,TRUE,"general"}</definedName>
    <definedName name="gggg" localSheetId="15" hidden="1">{"via1",#N/A,TRUE,"general";"via2",#N/A,TRUE,"general";"via3",#N/A,TRUE,"general"}</definedName>
    <definedName name="gggg" hidden="1">{"via1",#N/A,TRUE,"general";"via2",#N/A,TRUE,"general";"via3",#N/A,TRUE,"general"}</definedName>
    <definedName name="ggggd" localSheetId="3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26" hidden="1">{"TAB1",#N/A,TRUE,"GENERAL";"TAB2",#N/A,TRUE,"GENERAL";"TAB3",#N/A,TRUE,"GENERAL";"TAB4",#N/A,TRUE,"GENERAL";"TAB5",#N/A,TRUE,"GENERAL"}</definedName>
    <definedName name="ggggd" localSheetId="24"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4" hidden="1">{"TAB1",#N/A,TRUE,"GENERAL";"TAB2",#N/A,TRUE,"GENERAL";"TAB3",#N/A,TRUE,"GENERAL";"TAB4",#N/A,TRUE,"GENERAL";"TAB5",#N/A,TRUE,"GENERAL"}</definedName>
    <definedName name="ggggd" localSheetId="38" hidden="1">{"TAB1",#N/A,TRUE,"GENERAL";"TAB2",#N/A,TRUE,"GENERAL";"TAB3",#N/A,TRUE,"GENERAL";"TAB4",#N/A,TRUE,"GENERAL";"TAB5",#N/A,TRUE,"GENERAL"}</definedName>
    <definedName name="ggggd" localSheetId="37" hidden="1">{"TAB1",#N/A,TRUE,"GENERAL";"TAB2",#N/A,TRUE,"GENERAL";"TAB3",#N/A,TRUE,"GENERAL";"TAB4",#N/A,TRUE,"GENERAL";"TAB5",#N/A,TRUE,"GENERAL"}</definedName>
    <definedName name="ggggd" localSheetId="23"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27" hidden="1">{"TAB1",#N/A,TRUE,"GENERAL";"TAB2",#N/A,TRUE,"GENERAL";"TAB3",#N/A,TRUE,"GENERAL";"TAB4",#N/A,TRUE,"GENERAL";"TAB5",#N/A,TRUE,"GENERAL"}</definedName>
    <definedName name="ggggd" localSheetId="18"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25" hidden="1">{"TAB1",#N/A,TRUE,"GENERAL";"TAB2",#N/A,TRUE,"GENERAL";"TAB3",#N/A,TRUE,"GENERAL";"TAB4",#N/A,TRUE,"GENERAL";"TAB5",#N/A,TRUE,"GENERAL"}</definedName>
    <definedName name="ggggd" localSheetId="49" hidden="1">{"TAB1",#N/A,TRUE,"GENERAL";"TAB2",#N/A,TRUE,"GENERAL";"TAB3",#N/A,TRUE,"GENERAL";"TAB4",#N/A,TRUE,"GENERAL";"TAB5",#N/A,TRUE,"GENERAL"}</definedName>
    <definedName name="ggggd" localSheetId="34"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31" hidden="1">{"TAB1",#N/A,TRUE,"GENERAL";"TAB2",#N/A,TRUE,"GENERAL";"TAB3",#N/A,TRUE,"GENERAL";"TAB4",#N/A,TRUE,"GENERAL";"TAB5",#N/A,TRUE,"GENERAL"}</definedName>
    <definedName name="ggggd" localSheetId="30" hidden="1">{"TAB1",#N/A,TRUE,"GENERAL";"TAB2",#N/A,TRUE,"GENERAL";"TAB3",#N/A,TRUE,"GENERAL";"TAB4",#N/A,TRUE,"GENERAL";"TAB5",#N/A,TRUE,"GENERAL"}</definedName>
    <definedName name="ggggd" localSheetId="15" hidden="1">{"TAB1",#N/A,TRUE,"GENERAL";"TAB2",#N/A,TRUE,"GENERAL";"TAB3",#N/A,TRUE,"GENERAL";"TAB4",#N/A,TRUE,"GENERAL";"TAB5",#N/A,TRUE,"GENERAL"}</definedName>
    <definedName name="ggggd" hidden="1">{"TAB1",#N/A,TRUE,"GENERAL";"TAB2",#N/A,TRUE,"GENERAL";"TAB3",#N/A,TRUE,"GENERAL";"TAB4",#N/A,TRUE,"GENERAL";"TAB5",#N/A,TRUE,"GENERAL"}</definedName>
    <definedName name="gggggt" localSheetId="32" hidden="1">{"via1",#N/A,TRUE,"general";"via2",#N/A,TRUE,"general";"via3",#N/A,TRUE,"general"}</definedName>
    <definedName name="gggggt" localSheetId="3" hidden="1">{"via1",#N/A,TRUE,"general";"via2",#N/A,TRUE,"general";"via3",#N/A,TRUE,"general"}</definedName>
    <definedName name="gggggt" localSheetId="26" hidden="1">{"via1",#N/A,TRUE,"general";"via2",#N/A,TRUE,"general";"via3",#N/A,TRUE,"general"}</definedName>
    <definedName name="gggggt" localSheetId="24" hidden="1">{"via1",#N/A,TRUE,"general";"via2",#N/A,TRUE,"general";"via3",#N/A,TRUE,"general"}</definedName>
    <definedName name="gggggt" localSheetId="10" hidden="1">{"via1",#N/A,TRUE,"general";"via2",#N/A,TRUE,"general";"via3",#N/A,TRUE,"general"}</definedName>
    <definedName name="gggggt" localSheetId="4" hidden="1">{"via1",#N/A,TRUE,"general";"via2",#N/A,TRUE,"general";"via3",#N/A,TRUE,"general"}</definedName>
    <definedName name="gggggt" localSheetId="38" hidden="1">{"via1",#N/A,TRUE,"general";"via2",#N/A,TRUE,"general";"via3",#N/A,TRUE,"general"}</definedName>
    <definedName name="gggggt" localSheetId="37" hidden="1">{"via1",#N/A,TRUE,"general";"via2",#N/A,TRUE,"general";"via3",#N/A,TRUE,"general"}</definedName>
    <definedName name="gggggt" localSheetId="23" hidden="1">{"via1",#N/A,TRUE,"general";"via2",#N/A,TRUE,"general";"via3",#N/A,TRUE,"general"}</definedName>
    <definedName name="gggggt" localSheetId="16" hidden="1">{"via1",#N/A,TRUE,"general";"via2",#N/A,TRUE,"general";"via3",#N/A,TRUE,"general"}</definedName>
    <definedName name="gggggt" localSheetId="27" hidden="1">{"via1",#N/A,TRUE,"general";"via2",#N/A,TRUE,"general";"via3",#N/A,TRUE,"general"}</definedName>
    <definedName name="gggggt" localSheetId="18" hidden="1">{"via1",#N/A,TRUE,"general";"via2",#N/A,TRUE,"general";"via3",#N/A,TRUE,"general"}</definedName>
    <definedName name="gggggt" localSheetId="17" hidden="1">{"via1",#N/A,TRUE,"general";"via2",#N/A,TRUE,"general";"via3",#N/A,TRUE,"general"}</definedName>
    <definedName name="gggggt" localSheetId="25" hidden="1">{"via1",#N/A,TRUE,"general";"via2",#N/A,TRUE,"general";"via3",#N/A,TRUE,"general"}</definedName>
    <definedName name="gggggt" localSheetId="49" hidden="1">{"via1",#N/A,TRUE,"general";"via2",#N/A,TRUE,"general";"via3",#N/A,TRUE,"general"}</definedName>
    <definedName name="gggggt" localSheetId="34"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1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31" hidden="1">{"via1",#N/A,TRUE,"general";"via2",#N/A,TRUE,"general";"via3",#N/A,TRUE,"general"}</definedName>
    <definedName name="gggggt" localSheetId="30" hidden="1">{"via1",#N/A,TRUE,"general";"via2",#N/A,TRUE,"general";"via3",#N/A,TRUE,"general"}</definedName>
    <definedName name="gggggt" localSheetId="15" hidden="1">{"via1",#N/A,TRUE,"general";"via2",#N/A,TRUE,"general";"via3",#N/A,TRUE,"general"}</definedName>
    <definedName name="gggggt" hidden="1">{"via1",#N/A,TRUE,"general";"via2",#N/A,TRUE,"general";"via3",#N/A,TRUE,"general"}</definedName>
    <definedName name="gggghn" localSheetId="3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26" hidden="1">{"TAB1",#N/A,TRUE,"GENERAL";"TAB2",#N/A,TRUE,"GENERAL";"TAB3",#N/A,TRUE,"GENERAL";"TAB4",#N/A,TRUE,"GENERAL";"TAB5",#N/A,TRUE,"GENERAL"}</definedName>
    <definedName name="gggghn" localSheetId="24"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38" hidden="1">{"TAB1",#N/A,TRUE,"GENERAL";"TAB2",#N/A,TRUE,"GENERAL";"TAB3",#N/A,TRUE,"GENERAL";"TAB4",#N/A,TRUE,"GENERAL";"TAB5",#N/A,TRUE,"GENERAL"}</definedName>
    <definedName name="gggghn" localSheetId="37" hidden="1">{"TAB1",#N/A,TRUE,"GENERAL";"TAB2",#N/A,TRUE,"GENERAL";"TAB3",#N/A,TRUE,"GENERAL";"TAB4",#N/A,TRUE,"GENERAL";"TAB5",#N/A,TRUE,"GENERAL"}</definedName>
    <definedName name="gggghn" localSheetId="23"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27" hidden="1">{"TAB1",#N/A,TRUE,"GENERAL";"TAB2",#N/A,TRUE,"GENERAL";"TAB3",#N/A,TRUE,"GENERAL";"TAB4",#N/A,TRUE,"GENERAL";"TAB5",#N/A,TRUE,"GENERAL"}</definedName>
    <definedName name="gggghn" localSheetId="18"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25" hidden="1">{"TAB1",#N/A,TRUE,"GENERAL";"TAB2",#N/A,TRUE,"GENERAL";"TAB3",#N/A,TRUE,"GENERAL";"TAB4",#N/A,TRUE,"GENERAL";"TAB5",#N/A,TRUE,"GENERAL"}</definedName>
    <definedName name="gggghn" localSheetId="49" hidden="1">{"TAB1",#N/A,TRUE,"GENERAL";"TAB2",#N/A,TRUE,"GENERAL";"TAB3",#N/A,TRUE,"GENERAL";"TAB4",#N/A,TRUE,"GENERAL";"TAB5",#N/A,TRUE,"GENERAL"}</definedName>
    <definedName name="gggghn" localSheetId="34"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31" hidden="1">{"TAB1",#N/A,TRUE,"GENERAL";"TAB2",#N/A,TRUE,"GENERAL";"TAB3",#N/A,TRUE,"GENERAL";"TAB4",#N/A,TRUE,"GENERAL";"TAB5",#N/A,TRUE,"GENERAL"}</definedName>
    <definedName name="gggghn" localSheetId="30" hidden="1">{"TAB1",#N/A,TRUE,"GENERAL";"TAB2",#N/A,TRUE,"GENERAL";"TAB3",#N/A,TRUE,"GENERAL";"TAB4",#N/A,TRUE,"GENERAL";"TAB5",#N/A,TRUE,"GENERAL"}</definedName>
    <definedName name="gggghn" localSheetId="15" hidden="1">{"TAB1",#N/A,TRUE,"GENERAL";"TAB2",#N/A,TRUE,"GENERAL";"TAB3",#N/A,TRUE,"GENERAL";"TAB4",#N/A,TRUE,"GENERAL";"TAB5",#N/A,TRUE,"GENERAL"}</definedName>
    <definedName name="gggghn" hidden="1">{"TAB1",#N/A,TRUE,"GENERAL";"TAB2",#N/A,TRUE,"GENERAL";"TAB3",#N/A,TRUE,"GENERAL";"TAB4",#N/A,TRUE,"GENERAL";"TAB5",#N/A,TRUE,"GENERAL"}</definedName>
    <definedName name="ggggt" localSheetId="3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26" hidden="1">{"TAB1",#N/A,TRUE,"GENERAL";"TAB2",#N/A,TRUE,"GENERAL";"TAB3",#N/A,TRUE,"GENERAL";"TAB4",#N/A,TRUE,"GENERAL";"TAB5",#N/A,TRUE,"GENERAL"}</definedName>
    <definedName name="ggggt" localSheetId="24"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4" hidden="1">{"TAB1",#N/A,TRUE,"GENERAL";"TAB2",#N/A,TRUE,"GENERAL";"TAB3",#N/A,TRUE,"GENERAL";"TAB4",#N/A,TRUE,"GENERAL";"TAB5",#N/A,TRUE,"GENERAL"}</definedName>
    <definedName name="ggggt" localSheetId="38" hidden="1">{"TAB1",#N/A,TRUE,"GENERAL";"TAB2",#N/A,TRUE,"GENERAL";"TAB3",#N/A,TRUE,"GENERAL";"TAB4",#N/A,TRUE,"GENERAL";"TAB5",#N/A,TRUE,"GENERAL"}</definedName>
    <definedName name="ggggt" localSheetId="37" hidden="1">{"TAB1",#N/A,TRUE,"GENERAL";"TAB2",#N/A,TRUE,"GENERAL";"TAB3",#N/A,TRUE,"GENERAL";"TAB4",#N/A,TRUE,"GENERAL";"TAB5",#N/A,TRUE,"GENERAL"}</definedName>
    <definedName name="ggggt" localSheetId="23"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27" hidden="1">{"TAB1",#N/A,TRUE,"GENERAL";"TAB2",#N/A,TRUE,"GENERAL";"TAB3",#N/A,TRUE,"GENERAL";"TAB4",#N/A,TRUE,"GENERAL";"TAB5",#N/A,TRUE,"GENERAL"}</definedName>
    <definedName name="ggggt" localSheetId="18"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25" hidden="1">{"TAB1",#N/A,TRUE,"GENERAL";"TAB2",#N/A,TRUE,"GENERAL";"TAB3",#N/A,TRUE,"GENERAL";"TAB4",#N/A,TRUE,"GENERAL";"TAB5",#N/A,TRUE,"GENERAL"}</definedName>
    <definedName name="ggggt" localSheetId="49" hidden="1">{"TAB1",#N/A,TRUE,"GENERAL";"TAB2",#N/A,TRUE,"GENERAL";"TAB3",#N/A,TRUE,"GENERAL";"TAB4",#N/A,TRUE,"GENERAL";"TAB5",#N/A,TRUE,"GENERAL"}</definedName>
    <definedName name="ggggt" localSheetId="34"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31" hidden="1">{"TAB1",#N/A,TRUE,"GENERAL";"TAB2",#N/A,TRUE,"GENERAL";"TAB3",#N/A,TRUE,"GENERAL";"TAB4",#N/A,TRUE,"GENERAL";"TAB5",#N/A,TRUE,"GENERAL"}</definedName>
    <definedName name="ggggt" localSheetId="30" hidden="1">{"TAB1",#N/A,TRUE,"GENERAL";"TAB2",#N/A,TRUE,"GENERAL";"TAB3",#N/A,TRUE,"GENERAL";"TAB4",#N/A,TRUE,"GENERAL";"TAB5",#N/A,TRUE,"GENERAL"}</definedName>
    <definedName name="ggggt" localSheetId="15" hidden="1">{"TAB1",#N/A,TRUE,"GENERAL";"TAB2",#N/A,TRUE,"GENERAL";"TAB3",#N/A,TRUE,"GENERAL";"TAB4",#N/A,TRUE,"GENERAL";"TAB5",#N/A,TRUE,"GENERAL"}</definedName>
    <definedName name="ggggt" hidden="1">{"TAB1",#N/A,TRUE,"GENERAL";"TAB2",#N/A,TRUE,"GENERAL";"TAB3",#N/A,TRUE,"GENERAL";"TAB4",#N/A,TRUE,"GENERAL";"TAB5",#N/A,TRUE,"GENERAL"}</definedName>
    <definedName name="ggggy" localSheetId="3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26" hidden="1">{"TAB1",#N/A,TRUE,"GENERAL";"TAB2",#N/A,TRUE,"GENERAL";"TAB3",#N/A,TRUE,"GENERAL";"TAB4",#N/A,TRUE,"GENERAL";"TAB5",#N/A,TRUE,"GENERAL"}</definedName>
    <definedName name="ggggy" localSheetId="24"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4" hidden="1">{"TAB1",#N/A,TRUE,"GENERAL";"TAB2",#N/A,TRUE,"GENERAL";"TAB3",#N/A,TRUE,"GENERAL";"TAB4",#N/A,TRUE,"GENERAL";"TAB5",#N/A,TRUE,"GENERAL"}</definedName>
    <definedName name="ggggy" localSheetId="38" hidden="1">{"TAB1",#N/A,TRUE,"GENERAL";"TAB2",#N/A,TRUE,"GENERAL";"TAB3",#N/A,TRUE,"GENERAL";"TAB4",#N/A,TRUE,"GENERAL";"TAB5",#N/A,TRUE,"GENERAL"}</definedName>
    <definedName name="ggggy" localSheetId="37" hidden="1">{"TAB1",#N/A,TRUE,"GENERAL";"TAB2",#N/A,TRUE,"GENERAL";"TAB3",#N/A,TRUE,"GENERAL";"TAB4",#N/A,TRUE,"GENERAL";"TAB5",#N/A,TRUE,"GENERAL"}</definedName>
    <definedName name="ggggy" localSheetId="23"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27" hidden="1">{"TAB1",#N/A,TRUE,"GENERAL";"TAB2",#N/A,TRUE,"GENERAL";"TAB3",#N/A,TRUE,"GENERAL";"TAB4",#N/A,TRUE,"GENERAL";"TAB5",#N/A,TRUE,"GENERAL"}</definedName>
    <definedName name="ggggy" localSheetId="18"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25" hidden="1">{"TAB1",#N/A,TRUE,"GENERAL";"TAB2",#N/A,TRUE,"GENERAL";"TAB3",#N/A,TRUE,"GENERAL";"TAB4",#N/A,TRUE,"GENERAL";"TAB5",#N/A,TRUE,"GENERAL"}</definedName>
    <definedName name="ggggy" localSheetId="49" hidden="1">{"TAB1",#N/A,TRUE,"GENERAL";"TAB2",#N/A,TRUE,"GENERAL";"TAB3",#N/A,TRUE,"GENERAL";"TAB4",#N/A,TRUE,"GENERAL";"TAB5",#N/A,TRUE,"GENERAL"}</definedName>
    <definedName name="ggggy" localSheetId="34"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31" hidden="1">{"TAB1",#N/A,TRUE,"GENERAL";"TAB2",#N/A,TRUE,"GENERAL";"TAB3",#N/A,TRUE,"GENERAL";"TAB4",#N/A,TRUE,"GENERAL";"TAB5",#N/A,TRUE,"GENERAL"}</definedName>
    <definedName name="ggggy" localSheetId="30" hidden="1">{"TAB1",#N/A,TRUE,"GENERAL";"TAB2",#N/A,TRUE,"GENERAL";"TAB3",#N/A,TRUE,"GENERAL";"TAB4",#N/A,TRUE,"GENERAL";"TAB5",#N/A,TRUE,"GENERAL"}</definedName>
    <definedName name="ggggy" localSheetId="15" hidden="1">{"TAB1",#N/A,TRUE,"GENERAL";"TAB2",#N/A,TRUE,"GENERAL";"TAB3",#N/A,TRUE,"GENERAL";"TAB4",#N/A,TRUE,"GENERAL";"TAB5",#N/A,TRUE,"GENERAL"}</definedName>
    <definedName name="ggggy" hidden="1">{"TAB1",#N/A,TRUE,"GENERAL";"TAB2",#N/A,TRUE,"GENERAL";"TAB3",#N/A,TRUE,"GENERAL";"TAB4",#N/A,TRUE,"GENERAL";"TAB5",#N/A,TRUE,"GENERAL"}</definedName>
    <definedName name="gggtgd" localSheetId="32" hidden="1">{"via1",#N/A,TRUE,"general";"via2",#N/A,TRUE,"general";"via3",#N/A,TRUE,"general"}</definedName>
    <definedName name="gggtgd" localSheetId="3" hidden="1">{"via1",#N/A,TRUE,"general";"via2",#N/A,TRUE,"general";"via3",#N/A,TRUE,"general"}</definedName>
    <definedName name="gggtgd" localSheetId="26" hidden="1">{"via1",#N/A,TRUE,"general";"via2",#N/A,TRUE,"general";"via3",#N/A,TRUE,"general"}</definedName>
    <definedName name="gggtgd" localSheetId="24" hidden="1">{"via1",#N/A,TRUE,"general";"via2",#N/A,TRUE,"general";"via3",#N/A,TRUE,"general"}</definedName>
    <definedName name="gggtgd" localSheetId="10" hidden="1">{"via1",#N/A,TRUE,"general";"via2",#N/A,TRUE,"general";"via3",#N/A,TRUE,"general"}</definedName>
    <definedName name="gggtgd" localSheetId="4" hidden="1">{"via1",#N/A,TRUE,"general";"via2",#N/A,TRUE,"general";"via3",#N/A,TRUE,"general"}</definedName>
    <definedName name="gggtgd" localSheetId="38" hidden="1">{"via1",#N/A,TRUE,"general";"via2",#N/A,TRUE,"general";"via3",#N/A,TRUE,"general"}</definedName>
    <definedName name="gggtgd" localSheetId="37" hidden="1">{"via1",#N/A,TRUE,"general";"via2",#N/A,TRUE,"general";"via3",#N/A,TRUE,"general"}</definedName>
    <definedName name="gggtgd" localSheetId="23" hidden="1">{"via1",#N/A,TRUE,"general";"via2",#N/A,TRUE,"general";"via3",#N/A,TRUE,"general"}</definedName>
    <definedName name="gggtgd" localSheetId="16" hidden="1">{"via1",#N/A,TRUE,"general";"via2",#N/A,TRUE,"general";"via3",#N/A,TRUE,"general"}</definedName>
    <definedName name="gggtgd" localSheetId="27" hidden="1">{"via1",#N/A,TRUE,"general";"via2",#N/A,TRUE,"general";"via3",#N/A,TRUE,"general"}</definedName>
    <definedName name="gggtgd" localSheetId="18" hidden="1">{"via1",#N/A,TRUE,"general";"via2",#N/A,TRUE,"general";"via3",#N/A,TRUE,"general"}</definedName>
    <definedName name="gggtgd" localSheetId="17" hidden="1">{"via1",#N/A,TRUE,"general";"via2",#N/A,TRUE,"general";"via3",#N/A,TRUE,"general"}</definedName>
    <definedName name="gggtgd" localSheetId="25" hidden="1">{"via1",#N/A,TRUE,"general";"via2",#N/A,TRUE,"general";"via3",#N/A,TRUE,"general"}</definedName>
    <definedName name="gggtgd" localSheetId="49" hidden="1">{"via1",#N/A,TRUE,"general";"via2",#N/A,TRUE,"general";"via3",#N/A,TRUE,"general"}</definedName>
    <definedName name="gggtgd" localSheetId="34"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1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31" hidden="1">{"via1",#N/A,TRUE,"general";"via2",#N/A,TRUE,"general";"via3",#N/A,TRUE,"general"}</definedName>
    <definedName name="gggtgd" localSheetId="30" hidden="1">{"via1",#N/A,TRUE,"general";"via2",#N/A,TRUE,"general";"via3",#N/A,TRUE,"general"}</definedName>
    <definedName name="gggtgd" localSheetId="15" hidden="1">{"via1",#N/A,TRUE,"general";"via2",#N/A,TRUE,"general";"via3",#N/A,TRUE,"general"}</definedName>
    <definedName name="gggtgd" hidden="1">{"via1",#N/A,TRUE,"general";"via2",#N/A,TRUE,"general";"via3",#N/A,TRUE,"general"}</definedName>
    <definedName name="ggtgt" localSheetId="32" hidden="1">{"via1",#N/A,TRUE,"general";"via2",#N/A,TRUE,"general";"via3",#N/A,TRUE,"general"}</definedName>
    <definedName name="ggtgt" localSheetId="3" hidden="1">{"via1",#N/A,TRUE,"general";"via2",#N/A,TRUE,"general";"via3",#N/A,TRUE,"general"}</definedName>
    <definedName name="ggtgt" localSheetId="26" hidden="1">{"via1",#N/A,TRUE,"general";"via2",#N/A,TRUE,"general";"via3",#N/A,TRUE,"general"}</definedName>
    <definedName name="ggtgt" localSheetId="24" hidden="1">{"via1",#N/A,TRUE,"general";"via2",#N/A,TRUE,"general";"via3",#N/A,TRUE,"general"}</definedName>
    <definedName name="ggtgt" localSheetId="10" hidden="1">{"via1",#N/A,TRUE,"general";"via2",#N/A,TRUE,"general";"via3",#N/A,TRUE,"general"}</definedName>
    <definedName name="ggtgt" localSheetId="4" hidden="1">{"via1",#N/A,TRUE,"general";"via2",#N/A,TRUE,"general";"via3",#N/A,TRUE,"general"}</definedName>
    <definedName name="ggtgt" localSheetId="38" hidden="1">{"via1",#N/A,TRUE,"general";"via2",#N/A,TRUE,"general";"via3",#N/A,TRUE,"general"}</definedName>
    <definedName name="ggtgt" localSheetId="37" hidden="1">{"via1",#N/A,TRUE,"general";"via2",#N/A,TRUE,"general";"via3",#N/A,TRUE,"general"}</definedName>
    <definedName name="ggtgt" localSheetId="23" hidden="1">{"via1",#N/A,TRUE,"general";"via2",#N/A,TRUE,"general";"via3",#N/A,TRUE,"general"}</definedName>
    <definedName name="ggtgt" localSheetId="16" hidden="1">{"via1",#N/A,TRUE,"general";"via2",#N/A,TRUE,"general";"via3",#N/A,TRUE,"general"}</definedName>
    <definedName name="ggtgt" localSheetId="27" hidden="1">{"via1",#N/A,TRUE,"general";"via2",#N/A,TRUE,"general";"via3",#N/A,TRUE,"general"}</definedName>
    <definedName name="ggtgt" localSheetId="18" hidden="1">{"via1",#N/A,TRUE,"general";"via2",#N/A,TRUE,"general";"via3",#N/A,TRUE,"general"}</definedName>
    <definedName name="ggtgt" localSheetId="17" hidden="1">{"via1",#N/A,TRUE,"general";"via2",#N/A,TRUE,"general";"via3",#N/A,TRUE,"general"}</definedName>
    <definedName name="ggtgt" localSheetId="25" hidden="1">{"via1",#N/A,TRUE,"general";"via2",#N/A,TRUE,"general";"via3",#N/A,TRUE,"general"}</definedName>
    <definedName name="ggtgt" localSheetId="49" hidden="1">{"via1",#N/A,TRUE,"general";"via2",#N/A,TRUE,"general";"via3",#N/A,TRUE,"general"}</definedName>
    <definedName name="ggtgt" localSheetId="34"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1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31" hidden="1">{"via1",#N/A,TRUE,"general";"via2",#N/A,TRUE,"general";"via3",#N/A,TRUE,"general"}</definedName>
    <definedName name="ggtgt" localSheetId="30" hidden="1">{"via1",#N/A,TRUE,"general";"via2",#N/A,TRUE,"general";"via3",#N/A,TRUE,"general"}</definedName>
    <definedName name="ggtgt" localSheetId="15" hidden="1">{"via1",#N/A,TRUE,"general";"via2",#N/A,TRUE,"general";"via3",#N/A,TRUE,"general"}</definedName>
    <definedName name="ggtgt" hidden="1">{"via1",#N/A,TRUE,"general";"via2",#N/A,TRUE,"general";"via3",#N/A,TRUE,"general"}</definedName>
    <definedName name="ghdghuy" localSheetId="32" hidden="1">{"via1",#N/A,TRUE,"general";"via2",#N/A,TRUE,"general";"via3",#N/A,TRUE,"general"}</definedName>
    <definedName name="ghdghuy" localSheetId="3" hidden="1">{"via1",#N/A,TRUE,"general";"via2",#N/A,TRUE,"general";"via3",#N/A,TRUE,"general"}</definedName>
    <definedName name="ghdghuy" localSheetId="26" hidden="1">{"via1",#N/A,TRUE,"general";"via2",#N/A,TRUE,"general";"via3",#N/A,TRUE,"general"}</definedName>
    <definedName name="ghdghuy" localSheetId="24" hidden="1">{"via1",#N/A,TRUE,"general";"via2",#N/A,TRUE,"general";"via3",#N/A,TRUE,"general"}</definedName>
    <definedName name="ghdghuy" localSheetId="10" hidden="1">{"via1",#N/A,TRUE,"general";"via2",#N/A,TRUE,"general";"via3",#N/A,TRUE,"general"}</definedName>
    <definedName name="ghdghuy" localSheetId="4" hidden="1">{"via1",#N/A,TRUE,"general";"via2",#N/A,TRUE,"general";"via3",#N/A,TRUE,"general"}</definedName>
    <definedName name="ghdghuy" localSheetId="38" hidden="1">{"via1",#N/A,TRUE,"general";"via2",#N/A,TRUE,"general";"via3",#N/A,TRUE,"general"}</definedName>
    <definedName name="ghdghuy" localSheetId="37" hidden="1">{"via1",#N/A,TRUE,"general";"via2",#N/A,TRUE,"general";"via3",#N/A,TRUE,"general"}</definedName>
    <definedName name="ghdghuy" localSheetId="23" hidden="1">{"via1",#N/A,TRUE,"general";"via2",#N/A,TRUE,"general";"via3",#N/A,TRUE,"general"}</definedName>
    <definedName name="ghdghuy" localSheetId="16" hidden="1">{"via1",#N/A,TRUE,"general";"via2",#N/A,TRUE,"general";"via3",#N/A,TRUE,"general"}</definedName>
    <definedName name="ghdghuy" localSheetId="27" hidden="1">{"via1",#N/A,TRUE,"general";"via2",#N/A,TRUE,"general";"via3",#N/A,TRUE,"general"}</definedName>
    <definedName name="ghdghuy" localSheetId="18" hidden="1">{"via1",#N/A,TRUE,"general";"via2",#N/A,TRUE,"general";"via3",#N/A,TRUE,"general"}</definedName>
    <definedName name="ghdghuy" localSheetId="17" hidden="1">{"via1",#N/A,TRUE,"general";"via2",#N/A,TRUE,"general";"via3",#N/A,TRUE,"general"}</definedName>
    <definedName name="ghdghuy" localSheetId="25" hidden="1">{"via1",#N/A,TRUE,"general";"via2",#N/A,TRUE,"general";"via3",#N/A,TRUE,"general"}</definedName>
    <definedName name="ghdghuy" localSheetId="49" hidden="1">{"via1",#N/A,TRUE,"general";"via2",#N/A,TRUE,"general";"via3",#N/A,TRUE,"general"}</definedName>
    <definedName name="ghdghuy" localSheetId="34"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1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31" hidden="1">{"via1",#N/A,TRUE,"general";"via2",#N/A,TRUE,"general";"via3",#N/A,TRUE,"general"}</definedName>
    <definedName name="ghdghuy" localSheetId="30" hidden="1">{"via1",#N/A,TRUE,"general";"via2",#N/A,TRUE,"general";"via3",#N/A,TRUE,"general"}</definedName>
    <definedName name="ghdghuy" localSheetId="15" hidden="1">{"via1",#N/A,TRUE,"general";"via2",#N/A,TRUE,"general";"via3",#N/A,TRUE,"general"}</definedName>
    <definedName name="ghdghuy" hidden="1">{"via1",#N/A,TRUE,"general";"via2",#N/A,TRUE,"general";"via3",#N/A,TRUE,"general"}</definedName>
    <definedName name="GHDP" localSheetId="32" hidden="1">{"via1",#N/A,TRUE,"general";"via2",#N/A,TRUE,"general";"via3",#N/A,TRUE,"general"}</definedName>
    <definedName name="GHDP" localSheetId="3" hidden="1">{"via1",#N/A,TRUE,"general";"via2",#N/A,TRUE,"general";"via3",#N/A,TRUE,"general"}</definedName>
    <definedName name="GHDP" localSheetId="26" hidden="1">{"via1",#N/A,TRUE,"general";"via2",#N/A,TRUE,"general";"via3",#N/A,TRUE,"general"}</definedName>
    <definedName name="GHDP" localSheetId="24" hidden="1">{"via1",#N/A,TRUE,"general";"via2",#N/A,TRUE,"general";"via3",#N/A,TRUE,"general"}</definedName>
    <definedName name="GHDP" localSheetId="10" hidden="1">{"via1",#N/A,TRUE,"general";"via2",#N/A,TRUE,"general";"via3",#N/A,TRUE,"general"}</definedName>
    <definedName name="GHDP" localSheetId="4" hidden="1">{"via1",#N/A,TRUE,"general";"via2",#N/A,TRUE,"general";"via3",#N/A,TRUE,"general"}</definedName>
    <definedName name="GHDP" localSheetId="38" hidden="1">{"via1",#N/A,TRUE,"general";"via2",#N/A,TRUE,"general";"via3",#N/A,TRUE,"general"}</definedName>
    <definedName name="GHDP" localSheetId="37" hidden="1">{"via1",#N/A,TRUE,"general";"via2",#N/A,TRUE,"general";"via3",#N/A,TRUE,"general"}</definedName>
    <definedName name="GHDP" localSheetId="23" hidden="1">{"via1",#N/A,TRUE,"general";"via2",#N/A,TRUE,"general";"via3",#N/A,TRUE,"general"}</definedName>
    <definedName name="GHDP" localSheetId="16" hidden="1">{"via1",#N/A,TRUE,"general";"via2",#N/A,TRUE,"general";"via3",#N/A,TRUE,"general"}</definedName>
    <definedName name="GHDP" localSheetId="27" hidden="1">{"via1",#N/A,TRUE,"general";"via2",#N/A,TRUE,"general";"via3",#N/A,TRUE,"general"}</definedName>
    <definedName name="GHDP" localSheetId="18" hidden="1">{"via1",#N/A,TRUE,"general";"via2",#N/A,TRUE,"general";"via3",#N/A,TRUE,"general"}</definedName>
    <definedName name="GHDP" localSheetId="17" hidden="1">{"via1",#N/A,TRUE,"general";"via2",#N/A,TRUE,"general";"via3",#N/A,TRUE,"general"}</definedName>
    <definedName name="GHDP" localSheetId="25" hidden="1">{"via1",#N/A,TRUE,"general";"via2",#N/A,TRUE,"general";"via3",#N/A,TRUE,"general"}</definedName>
    <definedName name="GHDP" localSheetId="49" hidden="1">{"via1",#N/A,TRUE,"general";"via2",#N/A,TRUE,"general";"via3",#N/A,TRUE,"general"}</definedName>
    <definedName name="GHDP" localSheetId="34"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1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31" hidden="1">{"via1",#N/A,TRUE,"general";"via2",#N/A,TRUE,"general";"via3",#N/A,TRUE,"general"}</definedName>
    <definedName name="GHDP" localSheetId="30" hidden="1">{"via1",#N/A,TRUE,"general";"via2",#N/A,TRUE,"general";"via3",#N/A,TRUE,"general"}</definedName>
    <definedName name="GHDP" localSheetId="15" hidden="1">{"via1",#N/A,TRUE,"general";"via2",#N/A,TRUE,"general";"via3",#N/A,TRUE,"general"}</definedName>
    <definedName name="GHDP" hidden="1">{"via1",#N/A,TRUE,"general";"via2",#N/A,TRUE,"general";"via3",#N/A,TRUE,"general"}</definedName>
    <definedName name="ghfg" localSheetId="32" hidden="1">{"via1",#N/A,TRUE,"general";"via2",#N/A,TRUE,"general";"via3",#N/A,TRUE,"general"}</definedName>
    <definedName name="ghfg" localSheetId="3" hidden="1">{"via1",#N/A,TRUE,"general";"via2",#N/A,TRUE,"general";"via3",#N/A,TRUE,"general"}</definedName>
    <definedName name="ghfg" localSheetId="26" hidden="1">{"via1",#N/A,TRUE,"general";"via2",#N/A,TRUE,"general";"via3",#N/A,TRUE,"general"}</definedName>
    <definedName name="ghfg" localSheetId="24" hidden="1">{"via1",#N/A,TRUE,"general";"via2",#N/A,TRUE,"general";"via3",#N/A,TRUE,"general"}</definedName>
    <definedName name="ghfg" localSheetId="10" hidden="1">{"via1",#N/A,TRUE,"general";"via2",#N/A,TRUE,"general";"via3",#N/A,TRUE,"general"}</definedName>
    <definedName name="ghfg" localSheetId="4" hidden="1">{"via1",#N/A,TRUE,"general";"via2",#N/A,TRUE,"general";"via3",#N/A,TRUE,"general"}</definedName>
    <definedName name="ghfg" localSheetId="38" hidden="1">{"via1",#N/A,TRUE,"general";"via2",#N/A,TRUE,"general";"via3",#N/A,TRUE,"general"}</definedName>
    <definedName name="ghfg" localSheetId="37" hidden="1">{"via1",#N/A,TRUE,"general";"via2",#N/A,TRUE,"general";"via3",#N/A,TRUE,"general"}</definedName>
    <definedName name="ghfg" localSheetId="23" hidden="1">{"via1",#N/A,TRUE,"general";"via2",#N/A,TRUE,"general";"via3",#N/A,TRUE,"general"}</definedName>
    <definedName name="ghfg" localSheetId="16" hidden="1">{"via1",#N/A,TRUE,"general";"via2",#N/A,TRUE,"general";"via3",#N/A,TRUE,"general"}</definedName>
    <definedName name="ghfg" localSheetId="27" hidden="1">{"via1",#N/A,TRUE,"general";"via2",#N/A,TRUE,"general";"via3",#N/A,TRUE,"general"}</definedName>
    <definedName name="ghfg" localSheetId="18" hidden="1">{"via1",#N/A,TRUE,"general";"via2",#N/A,TRUE,"general";"via3",#N/A,TRUE,"general"}</definedName>
    <definedName name="ghfg" localSheetId="17" hidden="1">{"via1",#N/A,TRUE,"general";"via2",#N/A,TRUE,"general";"via3",#N/A,TRUE,"general"}</definedName>
    <definedName name="ghfg" localSheetId="25" hidden="1">{"via1",#N/A,TRUE,"general";"via2",#N/A,TRUE,"general";"via3",#N/A,TRUE,"general"}</definedName>
    <definedName name="ghfg" localSheetId="49" hidden="1">{"via1",#N/A,TRUE,"general";"via2",#N/A,TRUE,"general";"via3",#N/A,TRUE,"general"}</definedName>
    <definedName name="ghfg" localSheetId="34"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1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31" hidden="1">{"via1",#N/A,TRUE,"general";"via2",#N/A,TRUE,"general";"via3",#N/A,TRUE,"general"}</definedName>
    <definedName name="ghfg" localSheetId="30" hidden="1">{"via1",#N/A,TRUE,"general";"via2",#N/A,TRUE,"general";"via3",#N/A,TRUE,"general"}</definedName>
    <definedName name="ghfg" localSheetId="15" hidden="1">{"via1",#N/A,TRUE,"general";"via2",#N/A,TRUE,"general";"via3",#N/A,TRUE,"general"}</definedName>
    <definedName name="ghfg" hidden="1">{"via1",#N/A,TRUE,"general";"via2",#N/A,TRUE,"general";"via3",#N/A,TRUE,"general"}</definedName>
    <definedName name="ghjghj" localSheetId="3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26" hidden="1">{"TAB1",#N/A,TRUE,"GENERAL";"TAB2",#N/A,TRUE,"GENERAL";"TAB3",#N/A,TRUE,"GENERAL";"TAB4",#N/A,TRUE,"GENERAL";"TAB5",#N/A,TRUE,"GENERAL"}</definedName>
    <definedName name="ghjghj" localSheetId="24"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38" hidden="1">{"TAB1",#N/A,TRUE,"GENERAL";"TAB2",#N/A,TRUE,"GENERAL";"TAB3",#N/A,TRUE,"GENERAL";"TAB4",#N/A,TRUE,"GENERAL";"TAB5",#N/A,TRUE,"GENERAL"}</definedName>
    <definedName name="ghjghj" localSheetId="37" hidden="1">{"TAB1",#N/A,TRUE,"GENERAL";"TAB2",#N/A,TRUE,"GENERAL";"TAB3",#N/A,TRUE,"GENERAL";"TAB4",#N/A,TRUE,"GENERAL";"TAB5",#N/A,TRUE,"GENERAL"}</definedName>
    <definedName name="ghjghj" localSheetId="23"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27" hidden="1">{"TAB1",#N/A,TRUE,"GENERAL";"TAB2",#N/A,TRUE,"GENERAL";"TAB3",#N/A,TRUE,"GENERAL";"TAB4",#N/A,TRUE,"GENERAL";"TAB5",#N/A,TRUE,"GENERAL"}</definedName>
    <definedName name="ghjghj" localSheetId="18"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25" hidden="1">{"TAB1",#N/A,TRUE,"GENERAL";"TAB2",#N/A,TRUE,"GENERAL";"TAB3",#N/A,TRUE,"GENERAL";"TAB4",#N/A,TRUE,"GENERAL";"TAB5",#N/A,TRUE,"GENERAL"}</definedName>
    <definedName name="ghjghj" localSheetId="49" hidden="1">{"TAB1",#N/A,TRUE,"GENERAL";"TAB2",#N/A,TRUE,"GENERAL";"TAB3",#N/A,TRUE,"GENERAL";"TAB4",#N/A,TRUE,"GENERAL";"TAB5",#N/A,TRUE,"GENERAL"}</definedName>
    <definedName name="ghjghj" localSheetId="34"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31" hidden="1">{"TAB1",#N/A,TRUE,"GENERAL";"TAB2",#N/A,TRUE,"GENERAL";"TAB3",#N/A,TRUE,"GENERAL";"TAB4",#N/A,TRUE,"GENERAL";"TAB5",#N/A,TRUE,"GENERAL"}</definedName>
    <definedName name="ghjghj" localSheetId="30" hidden="1">{"TAB1",#N/A,TRUE,"GENERAL";"TAB2",#N/A,TRUE,"GENERAL";"TAB3",#N/A,TRUE,"GENERAL";"TAB4",#N/A,TRUE,"GENERAL";"TAB5",#N/A,TRUE,"GENERAL"}</definedName>
    <definedName name="ghjghj" localSheetId="15" hidden="1">{"TAB1",#N/A,TRUE,"GENERAL";"TAB2",#N/A,TRUE,"GENERAL";"TAB3",#N/A,TRUE,"GENERAL";"TAB4",#N/A,TRUE,"GENERAL";"TAB5",#N/A,TRUE,"GENERAL"}</definedName>
    <definedName name="ghjghj" hidden="1">{"TAB1",#N/A,TRUE,"GENERAL";"TAB2",#N/A,TRUE,"GENERAL";"TAB3",#N/A,TRUE,"GENERAL";"TAB4",#N/A,TRUE,"GENERAL";"TAB5",#N/A,TRUE,"GENERAL"}</definedName>
    <definedName name="GHKJHK" localSheetId="3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26" hidden="1">{"TAB1",#N/A,TRUE,"GENERAL";"TAB2",#N/A,TRUE,"GENERAL";"TAB3",#N/A,TRUE,"GENERAL";"TAB4",#N/A,TRUE,"GENERAL";"TAB5",#N/A,TRUE,"GENERAL"}</definedName>
    <definedName name="GHKJHK" localSheetId="24"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38" hidden="1">{"TAB1",#N/A,TRUE,"GENERAL";"TAB2",#N/A,TRUE,"GENERAL";"TAB3",#N/A,TRUE,"GENERAL";"TAB4",#N/A,TRUE,"GENERAL";"TAB5",#N/A,TRUE,"GENERAL"}</definedName>
    <definedName name="GHKJHK" localSheetId="37" hidden="1">{"TAB1",#N/A,TRUE,"GENERAL";"TAB2",#N/A,TRUE,"GENERAL";"TAB3",#N/A,TRUE,"GENERAL";"TAB4",#N/A,TRUE,"GENERAL";"TAB5",#N/A,TRUE,"GENERAL"}</definedName>
    <definedName name="GHKJHK" localSheetId="23"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27" hidden="1">{"TAB1",#N/A,TRUE,"GENERAL";"TAB2",#N/A,TRUE,"GENERAL";"TAB3",#N/A,TRUE,"GENERAL";"TAB4",#N/A,TRUE,"GENERAL";"TAB5",#N/A,TRUE,"GENERAL"}</definedName>
    <definedName name="GHKJHK" localSheetId="18"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25" hidden="1">{"TAB1",#N/A,TRUE,"GENERAL";"TAB2",#N/A,TRUE,"GENERAL";"TAB3",#N/A,TRUE,"GENERAL";"TAB4",#N/A,TRUE,"GENERAL";"TAB5",#N/A,TRUE,"GENERAL"}</definedName>
    <definedName name="GHKJHK" localSheetId="49" hidden="1">{"TAB1",#N/A,TRUE,"GENERAL";"TAB2",#N/A,TRUE,"GENERAL";"TAB3",#N/A,TRUE,"GENERAL";"TAB4",#N/A,TRUE,"GENERAL";"TAB5",#N/A,TRUE,"GENERAL"}</definedName>
    <definedName name="GHKJHK" localSheetId="34"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31" hidden="1">{"TAB1",#N/A,TRUE,"GENERAL";"TAB2",#N/A,TRUE,"GENERAL";"TAB3",#N/A,TRUE,"GENERAL";"TAB4",#N/A,TRUE,"GENERAL";"TAB5",#N/A,TRUE,"GENERAL"}</definedName>
    <definedName name="GHKJHK" localSheetId="30" hidden="1">{"TAB1",#N/A,TRUE,"GENERAL";"TAB2",#N/A,TRUE,"GENERAL";"TAB3",#N/A,TRUE,"GENERAL";"TAB4",#N/A,TRUE,"GENERAL";"TAB5",#N/A,TRUE,"GENERAL"}</definedName>
    <definedName name="GHKJHK" localSheetId="15" hidden="1">{"TAB1",#N/A,TRUE,"GENERAL";"TAB2",#N/A,TRUE,"GENERAL";"TAB3",#N/A,TRUE,"GENERAL";"TAB4",#N/A,TRUE,"GENERAL";"TAB5",#N/A,TRUE,"GENERAL"}</definedName>
    <definedName name="GHKJHK" hidden="1">{"TAB1",#N/A,TRUE,"GENERAL";"TAB2",#N/A,TRUE,"GENERAL";"TAB3",#N/A,TRUE,"GENERAL";"TAB4",#N/A,TRUE,"GENERAL";"TAB5",#N/A,TRUE,"GENERAL"}</definedName>
    <definedName name="GJHVCB" localSheetId="3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26" hidden="1">{"TAB1",#N/A,TRUE,"GENERAL";"TAB2",#N/A,TRUE,"GENERAL";"TAB3",#N/A,TRUE,"GENERAL";"TAB4",#N/A,TRUE,"GENERAL";"TAB5",#N/A,TRUE,"GENERAL"}</definedName>
    <definedName name="GJHVCB" localSheetId="24"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38" hidden="1">{"TAB1",#N/A,TRUE,"GENERAL";"TAB2",#N/A,TRUE,"GENERAL";"TAB3",#N/A,TRUE,"GENERAL";"TAB4",#N/A,TRUE,"GENERAL";"TAB5",#N/A,TRUE,"GENERAL"}</definedName>
    <definedName name="GJHVCB" localSheetId="37" hidden="1">{"TAB1",#N/A,TRUE,"GENERAL";"TAB2",#N/A,TRUE,"GENERAL";"TAB3",#N/A,TRUE,"GENERAL";"TAB4",#N/A,TRUE,"GENERAL";"TAB5",#N/A,TRUE,"GENERAL"}</definedName>
    <definedName name="GJHVCB" localSheetId="23"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27" hidden="1">{"TAB1",#N/A,TRUE,"GENERAL";"TAB2",#N/A,TRUE,"GENERAL";"TAB3",#N/A,TRUE,"GENERAL";"TAB4",#N/A,TRUE,"GENERAL";"TAB5",#N/A,TRUE,"GENERAL"}</definedName>
    <definedName name="GJHVCB" localSheetId="18"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25" hidden="1">{"TAB1",#N/A,TRUE,"GENERAL";"TAB2",#N/A,TRUE,"GENERAL";"TAB3",#N/A,TRUE,"GENERAL";"TAB4",#N/A,TRUE,"GENERAL";"TAB5",#N/A,TRUE,"GENERAL"}</definedName>
    <definedName name="GJHVCB" localSheetId="49" hidden="1">{"TAB1",#N/A,TRUE,"GENERAL";"TAB2",#N/A,TRUE,"GENERAL";"TAB3",#N/A,TRUE,"GENERAL";"TAB4",#N/A,TRUE,"GENERAL";"TAB5",#N/A,TRUE,"GENERAL"}</definedName>
    <definedName name="GJHVCB" localSheetId="34"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31" hidden="1">{"TAB1",#N/A,TRUE,"GENERAL";"TAB2",#N/A,TRUE,"GENERAL";"TAB3",#N/A,TRUE,"GENERAL";"TAB4",#N/A,TRUE,"GENERAL";"TAB5",#N/A,TRUE,"GENERAL"}</definedName>
    <definedName name="GJHVCB" localSheetId="30" hidden="1">{"TAB1",#N/A,TRUE,"GENERAL";"TAB2",#N/A,TRUE,"GENERAL";"TAB3",#N/A,TRUE,"GENERAL";"TAB4",#N/A,TRUE,"GENERAL";"TAB5",#N/A,TRUE,"GENERAL"}</definedName>
    <definedName name="GJHVCB" localSheetId="15" hidden="1">{"TAB1",#N/A,TRUE,"GENERAL";"TAB2",#N/A,TRUE,"GENERAL";"TAB3",#N/A,TRUE,"GENERAL";"TAB4",#N/A,TRUE,"GENERAL";"TAB5",#N/A,TRUE,"GENERAL"}</definedName>
    <definedName name="GJHVCB" hidden="1">{"TAB1",#N/A,TRUE,"GENERAL";"TAB2",#N/A,TRUE,"GENERAL";"TAB3",#N/A,TRUE,"GENERAL";"TAB4",#N/A,TRUE,"GENERAL";"TAB5",#N/A,TRUE,"GENERAL"}</definedName>
    <definedName name="gk" localSheetId="32" hidden="1">{"via1",#N/A,TRUE,"general";"via2",#N/A,TRUE,"general";"via3",#N/A,TRUE,"general"}</definedName>
    <definedName name="gk" localSheetId="3" hidden="1">{"via1",#N/A,TRUE,"general";"via2",#N/A,TRUE,"general";"via3",#N/A,TRUE,"general"}</definedName>
    <definedName name="gk" localSheetId="26" hidden="1">{"via1",#N/A,TRUE,"general";"via2",#N/A,TRUE,"general";"via3",#N/A,TRUE,"general"}</definedName>
    <definedName name="gk" localSheetId="24" hidden="1">{"via1",#N/A,TRUE,"general";"via2",#N/A,TRUE,"general";"via3",#N/A,TRUE,"general"}</definedName>
    <definedName name="gk" localSheetId="10" hidden="1">{"via1",#N/A,TRUE,"general";"via2",#N/A,TRUE,"general";"via3",#N/A,TRUE,"general"}</definedName>
    <definedName name="gk" localSheetId="4" hidden="1">{"via1",#N/A,TRUE,"general";"via2",#N/A,TRUE,"general";"via3",#N/A,TRUE,"general"}</definedName>
    <definedName name="gk" localSheetId="38" hidden="1">{"via1",#N/A,TRUE,"general";"via2",#N/A,TRUE,"general";"via3",#N/A,TRUE,"general"}</definedName>
    <definedName name="gk" localSheetId="37" hidden="1">{"via1",#N/A,TRUE,"general";"via2",#N/A,TRUE,"general";"via3",#N/A,TRUE,"general"}</definedName>
    <definedName name="gk" localSheetId="23" hidden="1">{"via1",#N/A,TRUE,"general";"via2",#N/A,TRUE,"general";"via3",#N/A,TRUE,"general"}</definedName>
    <definedName name="gk" localSheetId="16" hidden="1">{"via1",#N/A,TRUE,"general";"via2",#N/A,TRUE,"general";"via3",#N/A,TRUE,"general"}</definedName>
    <definedName name="gk" localSheetId="27" hidden="1">{"via1",#N/A,TRUE,"general";"via2",#N/A,TRUE,"general";"via3",#N/A,TRUE,"general"}</definedName>
    <definedName name="gk" localSheetId="18" hidden="1">{"via1",#N/A,TRUE,"general";"via2",#N/A,TRUE,"general";"via3",#N/A,TRUE,"general"}</definedName>
    <definedName name="gk" localSheetId="17" hidden="1">{"via1",#N/A,TRUE,"general";"via2",#N/A,TRUE,"general";"via3",#N/A,TRUE,"general"}</definedName>
    <definedName name="gk" localSheetId="25" hidden="1">{"via1",#N/A,TRUE,"general";"via2",#N/A,TRUE,"general";"via3",#N/A,TRUE,"general"}</definedName>
    <definedName name="gk" localSheetId="49" hidden="1">{"via1",#N/A,TRUE,"general";"via2",#N/A,TRUE,"general";"via3",#N/A,TRUE,"general"}</definedName>
    <definedName name="gk" localSheetId="34"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1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31" hidden="1">{"via1",#N/A,TRUE,"general";"via2",#N/A,TRUE,"general";"via3",#N/A,TRUE,"general"}</definedName>
    <definedName name="gk" localSheetId="30" hidden="1">{"via1",#N/A,TRUE,"general";"via2",#N/A,TRUE,"general";"via3",#N/A,TRUE,"general"}</definedName>
    <definedName name="gk" localSheetId="15" hidden="1">{"via1",#N/A,TRUE,"general";"via2",#N/A,TRUE,"general";"via3",#N/A,TRUE,"general"}</definedName>
    <definedName name="gk" hidden="1">{"via1",#N/A,TRUE,"general";"via2",#N/A,TRUE,"general";"via3",#N/A,TRUE,"general"}</definedName>
    <definedName name="GRAF1ANO" localSheetId="32" hidden="1">{"via1",#N/A,TRUE,"general";"via2",#N/A,TRUE,"general";"via3",#N/A,TRUE,"general"}</definedName>
    <definedName name="GRAF1ANO" localSheetId="3" hidden="1">{"via1",#N/A,TRUE,"general";"via2",#N/A,TRUE,"general";"via3",#N/A,TRUE,"general"}</definedName>
    <definedName name="GRAF1ANO" localSheetId="26" hidden="1">{"via1",#N/A,TRUE,"general";"via2",#N/A,TRUE,"general";"via3",#N/A,TRUE,"general"}</definedName>
    <definedName name="GRAF1ANO" localSheetId="24" hidden="1">{"via1",#N/A,TRUE,"general";"via2",#N/A,TRUE,"general";"via3",#N/A,TRUE,"general"}</definedName>
    <definedName name="GRAF1ANO" localSheetId="10" hidden="1">{"via1",#N/A,TRUE,"general";"via2",#N/A,TRUE,"general";"via3",#N/A,TRUE,"general"}</definedName>
    <definedName name="GRAF1ANO" localSheetId="4" hidden="1">{"via1",#N/A,TRUE,"general";"via2",#N/A,TRUE,"general";"via3",#N/A,TRUE,"general"}</definedName>
    <definedName name="GRAF1ANO" localSheetId="38" hidden="1">{"via1",#N/A,TRUE,"general";"via2",#N/A,TRUE,"general";"via3",#N/A,TRUE,"general"}</definedName>
    <definedName name="GRAF1ANO" localSheetId="37" hidden="1">{"via1",#N/A,TRUE,"general";"via2",#N/A,TRUE,"general";"via3",#N/A,TRUE,"general"}</definedName>
    <definedName name="GRAF1ANO" localSheetId="23" hidden="1">{"via1",#N/A,TRUE,"general";"via2",#N/A,TRUE,"general";"via3",#N/A,TRUE,"general"}</definedName>
    <definedName name="GRAF1ANO" localSheetId="16" hidden="1">{"via1",#N/A,TRUE,"general";"via2",#N/A,TRUE,"general";"via3",#N/A,TRUE,"general"}</definedName>
    <definedName name="GRAF1ANO" localSheetId="27" hidden="1">{"via1",#N/A,TRUE,"general";"via2",#N/A,TRUE,"general";"via3",#N/A,TRUE,"general"}</definedName>
    <definedName name="GRAF1ANO" localSheetId="18" hidden="1">{"via1",#N/A,TRUE,"general";"via2",#N/A,TRUE,"general";"via3",#N/A,TRUE,"general"}</definedName>
    <definedName name="GRAF1ANO" localSheetId="17" hidden="1">{"via1",#N/A,TRUE,"general";"via2",#N/A,TRUE,"general";"via3",#N/A,TRUE,"general"}</definedName>
    <definedName name="GRAF1ANO" localSheetId="25" hidden="1">{"via1",#N/A,TRUE,"general";"via2",#N/A,TRUE,"general";"via3",#N/A,TRUE,"general"}</definedName>
    <definedName name="GRAF1ANO" localSheetId="49" hidden="1">{"via1",#N/A,TRUE,"general";"via2",#N/A,TRUE,"general";"via3",#N/A,TRUE,"general"}</definedName>
    <definedName name="GRAF1ANO" localSheetId="34"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1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31" hidden="1">{"via1",#N/A,TRUE,"general";"via2",#N/A,TRUE,"general";"via3",#N/A,TRUE,"general"}</definedName>
    <definedName name="GRAF1ANO" localSheetId="30" hidden="1">{"via1",#N/A,TRUE,"general";"via2",#N/A,TRUE,"general";"via3",#N/A,TRUE,"general"}</definedName>
    <definedName name="GRAF1ANO" localSheetId="15" hidden="1">{"via1",#N/A,TRUE,"general";"via2",#N/A,TRUE,"general";"via3",#N/A,TRUE,"general"}</definedName>
    <definedName name="GRAF1ANO" hidden="1">{"via1",#N/A,TRUE,"general";"via2",#N/A,TRUE,"general";"via3",#N/A,TRUE,"general"}</definedName>
    <definedName name="GRAF1AÑO" localSheetId="3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26" hidden="1">{"TAB1",#N/A,TRUE,"GENERAL";"TAB2",#N/A,TRUE,"GENERAL";"TAB3",#N/A,TRUE,"GENERAL";"TAB4",#N/A,TRUE,"GENERAL";"TAB5",#N/A,TRUE,"GENERAL"}</definedName>
    <definedName name="GRAF1AÑO" localSheetId="24"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38" hidden="1">{"TAB1",#N/A,TRUE,"GENERAL";"TAB2",#N/A,TRUE,"GENERAL";"TAB3",#N/A,TRUE,"GENERAL";"TAB4",#N/A,TRUE,"GENERAL";"TAB5",#N/A,TRUE,"GENERAL"}</definedName>
    <definedName name="GRAF1AÑO" localSheetId="37" hidden="1">{"TAB1",#N/A,TRUE,"GENERAL";"TAB2",#N/A,TRUE,"GENERAL";"TAB3",#N/A,TRUE,"GENERAL";"TAB4",#N/A,TRUE,"GENERAL";"TAB5",#N/A,TRUE,"GENERAL"}</definedName>
    <definedName name="GRAF1AÑO" localSheetId="23"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27" hidden="1">{"TAB1",#N/A,TRUE,"GENERAL";"TAB2",#N/A,TRUE,"GENERAL";"TAB3",#N/A,TRUE,"GENERAL";"TAB4",#N/A,TRUE,"GENERAL";"TAB5",#N/A,TRUE,"GENERAL"}</definedName>
    <definedName name="GRAF1AÑO" localSheetId="18"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25" hidden="1">{"TAB1",#N/A,TRUE,"GENERAL";"TAB2",#N/A,TRUE,"GENERAL";"TAB3",#N/A,TRUE,"GENERAL";"TAB4",#N/A,TRUE,"GENERAL";"TAB5",#N/A,TRUE,"GENERAL"}</definedName>
    <definedName name="GRAF1AÑO" localSheetId="49" hidden="1">{"TAB1",#N/A,TRUE,"GENERAL";"TAB2",#N/A,TRUE,"GENERAL";"TAB3",#N/A,TRUE,"GENERAL";"TAB4",#N/A,TRUE,"GENERAL";"TAB5",#N/A,TRUE,"GENERAL"}</definedName>
    <definedName name="GRAF1AÑO" localSheetId="34"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31" hidden="1">{"TAB1",#N/A,TRUE,"GENERAL";"TAB2",#N/A,TRUE,"GENERAL";"TAB3",#N/A,TRUE,"GENERAL";"TAB4",#N/A,TRUE,"GENERAL";"TAB5",#N/A,TRUE,"GENERAL"}</definedName>
    <definedName name="GRAF1AÑO" localSheetId="30" hidden="1">{"TAB1",#N/A,TRUE,"GENERAL";"TAB2",#N/A,TRUE,"GENERAL";"TAB3",#N/A,TRUE,"GENERAL";"TAB4",#N/A,TRUE,"GENERAL";"TAB5",#N/A,TRUE,"GENERAL"}</definedName>
    <definedName name="GRAF1AÑO" localSheetId="15" hidden="1">{"TAB1",#N/A,TRUE,"GENERAL";"TAB2",#N/A,TRUE,"GENERAL";"TAB3",#N/A,TRUE,"GENERAL";"TAB4",#N/A,TRUE,"GENERAL";"TAB5",#N/A,TRUE,"GENERAL"}</definedName>
    <definedName name="GRAF1AÑO" hidden="1">{"TAB1",#N/A,TRUE,"GENERAL";"TAB2",#N/A,TRUE,"GENERAL";"TAB3",#N/A,TRUE,"GENERAL";"TAB4",#N/A,TRUE,"GENERAL";"TAB5",#N/A,TRUE,"GENERAL"}</definedName>
    <definedName name="gregds" localSheetId="3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26" hidden="1">{"TAB1",#N/A,TRUE,"GENERAL";"TAB2",#N/A,TRUE,"GENERAL";"TAB3",#N/A,TRUE,"GENERAL";"TAB4",#N/A,TRUE,"GENERAL";"TAB5",#N/A,TRUE,"GENERAL"}</definedName>
    <definedName name="gregds" localSheetId="24"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38" hidden="1">{"TAB1",#N/A,TRUE,"GENERAL";"TAB2",#N/A,TRUE,"GENERAL";"TAB3",#N/A,TRUE,"GENERAL";"TAB4",#N/A,TRUE,"GENERAL";"TAB5",#N/A,TRUE,"GENERAL"}</definedName>
    <definedName name="gregds" localSheetId="37" hidden="1">{"TAB1",#N/A,TRUE,"GENERAL";"TAB2",#N/A,TRUE,"GENERAL";"TAB3",#N/A,TRUE,"GENERAL";"TAB4",#N/A,TRUE,"GENERAL";"TAB5",#N/A,TRUE,"GENERAL"}</definedName>
    <definedName name="gregds" localSheetId="23"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27" hidden="1">{"TAB1",#N/A,TRUE,"GENERAL";"TAB2",#N/A,TRUE,"GENERAL";"TAB3",#N/A,TRUE,"GENERAL";"TAB4",#N/A,TRUE,"GENERAL";"TAB5",#N/A,TRUE,"GENERAL"}</definedName>
    <definedName name="gregds" localSheetId="18"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25" hidden="1">{"TAB1",#N/A,TRUE,"GENERAL";"TAB2",#N/A,TRUE,"GENERAL";"TAB3",#N/A,TRUE,"GENERAL";"TAB4",#N/A,TRUE,"GENERAL";"TAB5",#N/A,TRUE,"GENERAL"}</definedName>
    <definedName name="gregds" localSheetId="49" hidden="1">{"TAB1",#N/A,TRUE,"GENERAL";"TAB2",#N/A,TRUE,"GENERAL";"TAB3",#N/A,TRUE,"GENERAL";"TAB4",#N/A,TRUE,"GENERAL";"TAB5",#N/A,TRUE,"GENERAL"}</definedName>
    <definedName name="gregds" localSheetId="34"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31" hidden="1">{"TAB1",#N/A,TRUE,"GENERAL";"TAB2",#N/A,TRUE,"GENERAL";"TAB3",#N/A,TRUE,"GENERAL";"TAB4",#N/A,TRUE,"GENERAL";"TAB5",#N/A,TRUE,"GENERAL"}</definedName>
    <definedName name="gregds" localSheetId="30" hidden="1">{"TAB1",#N/A,TRUE,"GENERAL";"TAB2",#N/A,TRUE,"GENERAL";"TAB3",#N/A,TRUE,"GENERAL";"TAB4",#N/A,TRUE,"GENERAL";"TAB5",#N/A,TRUE,"GENERAL"}</definedName>
    <definedName name="gregds" localSheetId="15" hidden="1">{"TAB1",#N/A,TRUE,"GENERAL";"TAB2",#N/A,TRUE,"GENERAL";"TAB3",#N/A,TRUE,"GENERAL";"TAB4",#N/A,TRUE,"GENERAL";"TAB5",#N/A,TRUE,"GENERAL"}</definedName>
    <definedName name="gregds" hidden="1">{"TAB1",#N/A,TRUE,"GENERAL";"TAB2",#N/A,TRUE,"GENERAL";"TAB3",#N/A,TRUE,"GENERAL";"TAB4",#N/A,TRUE,"GENERAL";"TAB5",#N/A,TRUE,"GENERAL"}</definedName>
    <definedName name="grehrtyh" localSheetId="3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26" hidden="1">{"TAB1",#N/A,TRUE,"GENERAL";"TAB2",#N/A,TRUE,"GENERAL";"TAB3",#N/A,TRUE,"GENERAL";"TAB4",#N/A,TRUE,"GENERAL";"TAB5",#N/A,TRUE,"GENERAL"}</definedName>
    <definedName name="grehrtyh" localSheetId="24"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38" hidden="1">{"TAB1",#N/A,TRUE,"GENERAL";"TAB2",#N/A,TRUE,"GENERAL";"TAB3",#N/A,TRUE,"GENERAL";"TAB4",#N/A,TRUE,"GENERAL";"TAB5",#N/A,TRUE,"GENERAL"}</definedName>
    <definedName name="grehrtyh" localSheetId="37" hidden="1">{"TAB1",#N/A,TRUE,"GENERAL";"TAB2",#N/A,TRUE,"GENERAL";"TAB3",#N/A,TRUE,"GENERAL";"TAB4",#N/A,TRUE,"GENERAL";"TAB5",#N/A,TRUE,"GENERAL"}</definedName>
    <definedName name="grehrtyh" localSheetId="23"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27" hidden="1">{"TAB1",#N/A,TRUE,"GENERAL";"TAB2",#N/A,TRUE,"GENERAL";"TAB3",#N/A,TRUE,"GENERAL";"TAB4",#N/A,TRUE,"GENERAL";"TAB5",#N/A,TRUE,"GENERAL"}</definedName>
    <definedName name="grehrtyh" localSheetId="18"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25" hidden="1">{"TAB1",#N/A,TRUE,"GENERAL";"TAB2",#N/A,TRUE,"GENERAL";"TAB3",#N/A,TRUE,"GENERAL";"TAB4",#N/A,TRUE,"GENERAL";"TAB5",#N/A,TRUE,"GENERAL"}</definedName>
    <definedName name="grehrtyh" localSheetId="49" hidden="1">{"TAB1",#N/A,TRUE,"GENERAL";"TAB2",#N/A,TRUE,"GENERAL";"TAB3",#N/A,TRUE,"GENERAL";"TAB4",#N/A,TRUE,"GENERAL";"TAB5",#N/A,TRUE,"GENERAL"}</definedName>
    <definedName name="grehrtyh" localSheetId="34"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31" hidden="1">{"TAB1",#N/A,TRUE,"GENERAL";"TAB2",#N/A,TRUE,"GENERAL";"TAB3",#N/A,TRUE,"GENERAL";"TAB4",#N/A,TRUE,"GENERAL";"TAB5",#N/A,TRUE,"GENERAL"}</definedName>
    <definedName name="grehrtyh" localSheetId="30" hidden="1">{"TAB1",#N/A,TRUE,"GENERAL";"TAB2",#N/A,TRUE,"GENERAL";"TAB3",#N/A,TRUE,"GENERAL";"TAB4",#N/A,TRUE,"GENERAL";"TAB5",#N/A,TRUE,"GENERAL"}</definedName>
    <definedName name="grehrtyh" localSheetId="15" hidden="1">{"TAB1",#N/A,TRUE,"GENERAL";"TAB2",#N/A,TRUE,"GENERAL";"TAB3",#N/A,TRUE,"GENERAL";"TAB4",#N/A,TRUE,"GENERAL";"TAB5",#N/A,TRUE,"GENERAL"}</definedName>
    <definedName name="grehrtyh" hidden="1">{"TAB1",#N/A,TRUE,"GENERAL";"TAB2",#N/A,TRUE,"GENERAL";"TAB3",#N/A,TRUE,"GENERAL";"TAB4",#N/A,TRUE,"GENERAL";"TAB5",#N/A,TRUE,"GENERAL"}</definedName>
    <definedName name="grggwero" localSheetId="32" hidden="1">{"via1",#N/A,TRUE,"general";"via2",#N/A,TRUE,"general";"via3",#N/A,TRUE,"general"}</definedName>
    <definedName name="grggwero" localSheetId="3" hidden="1">{"via1",#N/A,TRUE,"general";"via2",#N/A,TRUE,"general";"via3",#N/A,TRUE,"general"}</definedName>
    <definedName name="grggwero" localSheetId="26" hidden="1">{"via1",#N/A,TRUE,"general";"via2",#N/A,TRUE,"general";"via3",#N/A,TRUE,"general"}</definedName>
    <definedName name="grggwero" localSheetId="24" hidden="1">{"via1",#N/A,TRUE,"general";"via2",#N/A,TRUE,"general";"via3",#N/A,TRUE,"general"}</definedName>
    <definedName name="grggwero" localSheetId="10" hidden="1">{"via1",#N/A,TRUE,"general";"via2",#N/A,TRUE,"general";"via3",#N/A,TRUE,"general"}</definedName>
    <definedName name="grggwero" localSheetId="4" hidden="1">{"via1",#N/A,TRUE,"general";"via2",#N/A,TRUE,"general";"via3",#N/A,TRUE,"general"}</definedName>
    <definedName name="grggwero" localSheetId="38" hidden="1">{"via1",#N/A,TRUE,"general";"via2",#N/A,TRUE,"general";"via3",#N/A,TRUE,"general"}</definedName>
    <definedName name="grggwero" localSheetId="37" hidden="1">{"via1",#N/A,TRUE,"general";"via2",#N/A,TRUE,"general";"via3",#N/A,TRUE,"general"}</definedName>
    <definedName name="grggwero" localSheetId="23" hidden="1">{"via1",#N/A,TRUE,"general";"via2",#N/A,TRUE,"general";"via3",#N/A,TRUE,"general"}</definedName>
    <definedName name="grggwero" localSheetId="16" hidden="1">{"via1",#N/A,TRUE,"general";"via2",#N/A,TRUE,"general";"via3",#N/A,TRUE,"general"}</definedName>
    <definedName name="grggwero" localSheetId="27" hidden="1">{"via1",#N/A,TRUE,"general";"via2",#N/A,TRUE,"general";"via3",#N/A,TRUE,"general"}</definedName>
    <definedName name="grggwero" localSheetId="18" hidden="1">{"via1",#N/A,TRUE,"general";"via2",#N/A,TRUE,"general";"via3",#N/A,TRUE,"general"}</definedName>
    <definedName name="grggwero" localSheetId="17" hidden="1">{"via1",#N/A,TRUE,"general";"via2",#N/A,TRUE,"general";"via3",#N/A,TRUE,"general"}</definedName>
    <definedName name="grggwero" localSheetId="25" hidden="1">{"via1",#N/A,TRUE,"general";"via2",#N/A,TRUE,"general";"via3",#N/A,TRUE,"general"}</definedName>
    <definedName name="grggwero" localSheetId="49" hidden="1">{"via1",#N/A,TRUE,"general";"via2",#N/A,TRUE,"general";"via3",#N/A,TRUE,"general"}</definedName>
    <definedName name="grggwero" localSheetId="34"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1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31" hidden="1">{"via1",#N/A,TRUE,"general";"via2",#N/A,TRUE,"general";"via3",#N/A,TRUE,"general"}</definedName>
    <definedName name="grggwero" localSheetId="30" hidden="1">{"via1",#N/A,TRUE,"general";"via2",#N/A,TRUE,"general";"via3",#N/A,TRUE,"general"}</definedName>
    <definedName name="grggwero" localSheetId="15" hidden="1">{"via1",#N/A,TRUE,"general";"via2",#N/A,TRUE,"general";"via3",#N/A,TRUE,"general"}</definedName>
    <definedName name="grggwero" hidden="1">{"via1",#N/A,TRUE,"general";"via2",#N/A,TRUE,"general";"via3",#N/A,TRUE,"general"}</definedName>
    <definedName name="grtyerh" localSheetId="3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26" hidden="1">{"TAB1",#N/A,TRUE,"GENERAL";"TAB2",#N/A,TRUE,"GENERAL";"TAB3",#N/A,TRUE,"GENERAL";"TAB4",#N/A,TRUE,"GENERAL";"TAB5",#N/A,TRUE,"GENERAL"}</definedName>
    <definedName name="grtyerh" localSheetId="24"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38" hidden="1">{"TAB1",#N/A,TRUE,"GENERAL";"TAB2",#N/A,TRUE,"GENERAL";"TAB3",#N/A,TRUE,"GENERAL";"TAB4",#N/A,TRUE,"GENERAL";"TAB5",#N/A,TRUE,"GENERAL"}</definedName>
    <definedName name="grtyerh" localSheetId="37" hidden="1">{"TAB1",#N/A,TRUE,"GENERAL";"TAB2",#N/A,TRUE,"GENERAL";"TAB3",#N/A,TRUE,"GENERAL";"TAB4",#N/A,TRUE,"GENERAL";"TAB5",#N/A,TRUE,"GENERAL"}</definedName>
    <definedName name="grtyerh" localSheetId="23"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27" hidden="1">{"TAB1",#N/A,TRUE,"GENERAL";"TAB2",#N/A,TRUE,"GENERAL";"TAB3",#N/A,TRUE,"GENERAL";"TAB4",#N/A,TRUE,"GENERAL";"TAB5",#N/A,TRUE,"GENERAL"}</definedName>
    <definedName name="grtyerh" localSheetId="18"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25" hidden="1">{"TAB1",#N/A,TRUE,"GENERAL";"TAB2",#N/A,TRUE,"GENERAL";"TAB3",#N/A,TRUE,"GENERAL";"TAB4",#N/A,TRUE,"GENERAL";"TAB5",#N/A,TRUE,"GENERAL"}</definedName>
    <definedName name="grtyerh" localSheetId="49" hidden="1">{"TAB1",#N/A,TRUE,"GENERAL";"TAB2",#N/A,TRUE,"GENERAL";"TAB3",#N/A,TRUE,"GENERAL";"TAB4",#N/A,TRUE,"GENERAL";"TAB5",#N/A,TRUE,"GENERAL"}</definedName>
    <definedName name="grtyerh" localSheetId="34"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31" hidden="1">{"TAB1",#N/A,TRUE,"GENERAL";"TAB2",#N/A,TRUE,"GENERAL";"TAB3",#N/A,TRUE,"GENERAL";"TAB4",#N/A,TRUE,"GENERAL";"TAB5",#N/A,TRUE,"GENERAL"}</definedName>
    <definedName name="grtyerh" localSheetId="30" hidden="1">{"TAB1",#N/A,TRUE,"GENERAL";"TAB2",#N/A,TRUE,"GENERAL";"TAB3",#N/A,TRUE,"GENERAL";"TAB4",#N/A,TRUE,"GENERAL";"TAB5",#N/A,TRUE,"GENERAL"}</definedName>
    <definedName name="grtyerh" localSheetId="15" hidden="1">{"TAB1",#N/A,TRUE,"GENERAL";"TAB2",#N/A,TRUE,"GENERAL";"TAB3",#N/A,TRUE,"GENERAL";"TAB4",#N/A,TRUE,"GENERAL";"TAB5",#N/A,TRUE,"GENERAL"}</definedName>
    <definedName name="grtyerh" hidden="1">{"TAB1",#N/A,TRUE,"GENERAL";"TAB2",#N/A,TRUE,"GENERAL";"TAB3",#N/A,TRUE,"GENERAL";"TAB4",#N/A,TRUE,"GENERAL";"TAB5",#N/A,TRUE,"GENERAL"}</definedName>
    <definedName name="GSDG" localSheetId="32" hidden="1">{"TAB1",#N/A,TRUE,"GENERAL";"TAB2",#N/A,TRUE,"GENERAL";"TAB3",#N/A,TRUE,"GENERAL";"TAB4",#N/A,TRUE,"GENERAL";"TAB5",#N/A,TRUE,"GENERAL"}</definedName>
    <definedName name="GSDG" localSheetId="3" hidden="1">{"TAB1",#N/A,TRUE,"GENERAL";"TAB2",#N/A,TRUE,"GENERAL";"TAB3",#N/A,TRUE,"GENERAL";"TAB4",#N/A,TRUE,"GENERAL";"TAB5",#N/A,TRUE,"GENERAL"}</definedName>
    <definedName name="GSDG" localSheetId="26" hidden="1">{"TAB1",#N/A,TRUE,"GENERAL";"TAB2",#N/A,TRUE,"GENERAL";"TAB3",#N/A,TRUE,"GENERAL";"TAB4",#N/A,TRUE,"GENERAL";"TAB5",#N/A,TRUE,"GENERAL"}</definedName>
    <definedName name="GSDG" localSheetId="24" hidden="1">{"TAB1",#N/A,TRUE,"GENERAL";"TAB2",#N/A,TRUE,"GENERAL";"TAB3",#N/A,TRUE,"GENERAL";"TAB4",#N/A,TRUE,"GENERAL";"TAB5",#N/A,TRUE,"GENERAL"}</definedName>
    <definedName name="GSDG" localSheetId="10" hidden="1">{"TAB1",#N/A,TRUE,"GENERAL";"TAB2",#N/A,TRUE,"GENERAL";"TAB3",#N/A,TRUE,"GENERAL";"TAB4",#N/A,TRUE,"GENERAL";"TAB5",#N/A,TRUE,"GENERAL"}</definedName>
    <definedName name="GSDG" localSheetId="4" hidden="1">{"TAB1",#N/A,TRUE,"GENERAL";"TAB2",#N/A,TRUE,"GENERAL";"TAB3",#N/A,TRUE,"GENERAL";"TAB4",#N/A,TRUE,"GENERAL";"TAB5",#N/A,TRUE,"GENERAL"}</definedName>
    <definedName name="GSDG" localSheetId="38" hidden="1">{"TAB1",#N/A,TRUE,"GENERAL";"TAB2",#N/A,TRUE,"GENERAL";"TAB3",#N/A,TRUE,"GENERAL";"TAB4",#N/A,TRUE,"GENERAL";"TAB5",#N/A,TRUE,"GENERAL"}</definedName>
    <definedName name="GSDG" localSheetId="37" hidden="1">{"TAB1",#N/A,TRUE,"GENERAL";"TAB2",#N/A,TRUE,"GENERAL";"TAB3",#N/A,TRUE,"GENERAL";"TAB4",#N/A,TRUE,"GENERAL";"TAB5",#N/A,TRUE,"GENERAL"}</definedName>
    <definedName name="GSDG" localSheetId="23" hidden="1">{"TAB1",#N/A,TRUE,"GENERAL";"TAB2",#N/A,TRUE,"GENERAL";"TAB3",#N/A,TRUE,"GENERAL";"TAB4",#N/A,TRUE,"GENERAL";"TAB5",#N/A,TRUE,"GENERAL"}</definedName>
    <definedName name="GSDG" localSheetId="16" hidden="1">{"TAB1",#N/A,TRUE,"GENERAL";"TAB2",#N/A,TRUE,"GENERAL";"TAB3",#N/A,TRUE,"GENERAL";"TAB4",#N/A,TRUE,"GENERAL";"TAB5",#N/A,TRUE,"GENERAL"}</definedName>
    <definedName name="GSDG" localSheetId="27" hidden="1">{"TAB1",#N/A,TRUE,"GENERAL";"TAB2",#N/A,TRUE,"GENERAL";"TAB3",#N/A,TRUE,"GENERAL";"TAB4",#N/A,TRUE,"GENERAL";"TAB5",#N/A,TRUE,"GENERAL"}</definedName>
    <definedName name="GSDG" localSheetId="18" hidden="1">{"TAB1",#N/A,TRUE,"GENERAL";"TAB2",#N/A,TRUE,"GENERAL";"TAB3",#N/A,TRUE,"GENERAL";"TAB4",#N/A,TRUE,"GENERAL";"TAB5",#N/A,TRUE,"GENERAL"}</definedName>
    <definedName name="GSDG" localSheetId="17" hidden="1">{"TAB1",#N/A,TRUE,"GENERAL";"TAB2",#N/A,TRUE,"GENERAL";"TAB3",#N/A,TRUE,"GENERAL";"TAB4",#N/A,TRUE,"GENERAL";"TAB5",#N/A,TRUE,"GENERAL"}</definedName>
    <definedName name="GSDG" localSheetId="25" hidden="1">{"TAB1",#N/A,TRUE,"GENERAL";"TAB2",#N/A,TRUE,"GENERAL";"TAB3",#N/A,TRUE,"GENERAL";"TAB4",#N/A,TRUE,"GENERAL";"TAB5",#N/A,TRUE,"GENERAL"}</definedName>
    <definedName name="GSDG" localSheetId="49" hidden="1">{"TAB1",#N/A,TRUE,"GENERAL";"TAB2",#N/A,TRUE,"GENERAL";"TAB3",#N/A,TRUE,"GENERAL";"TAB4",#N/A,TRUE,"GENERAL";"TAB5",#N/A,TRUE,"GENERAL"}</definedName>
    <definedName name="GSDG" localSheetId="34"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1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31" hidden="1">{"TAB1",#N/A,TRUE,"GENERAL";"TAB2",#N/A,TRUE,"GENERAL";"TAB3",#N/A,TRUE,"GENERAL";"TAB4",#N/A,TRUE,"GENERAL";"TAB5",#N/A,TRUE,"GENERAL"}</definedName>
    <definedName name="GSDG" localSheetId="30" hidden="1">{"TAB1",#N/A,TRUE,"GENERAL";"TAB2",#N/A,TRUE,"GENERAL";"TAB3",#N/A,TRUE,"GENERAL";"TAB4",#N/A,TRUE,"GENERAL";"TAB5",#N/A,TRUE,"GENERAL"}</definedName>
    <definedName name="GSDG" localSheetId="15" hidden="1">{"TAB1",#N/A,TRUE,"GENERAL";"TAB2",#N/A,TRUE,"GENERAL";"TAB3",#N/A,TRUE,"GENERAL";"TAB4",#N/A,TRUE,"GENERAL";"TAB5",#N/A,TRUE,"GENERAL"}</definedName>
    <definedName name="GSDG" hidden="1">{"TAB1",#N/A,TRUE,"GENERAL";"TAB2",#N/A,TRUE,"GENERAL";"TAB3",#N/A,TRUE,"GENERAL";"TAB4",#N/A,TRUE,"GENERAL";"TAB5",#N/A,TRUE,"GENERAL"}</definedName>
    <definedName name="gsfsf" localSheetId="32" hidden="1">{"via1",#N/A,TRUE,"general";"via2",#N/A,TRUE,"general";"via3",#N/A,TRUE,"general"}</definedName>
    <definedName name="gsfsf" localSheetId="3" hidden="1">{"via1",#N/A,TRUE,"general";"via2",#N/A,TRUE,"general";"via3",#N/A,TRUE,"general"}</definedName>
    <definedName name="gsfsf" localSheetId="26" hidden="1">{"via1",#N/A,TRUE,"general";"via2",#N/A,TRUE,"general";"via3",#N/A,TRUE,"general"}</definedName>
    <definedName name="gsfsf" localSheetId="24" hidden="1">{"via1",#N/A,TRUE,"general";"via2",#N/A,TRUE,"general";"via3",#N/A,TRUE,"general"}</definedName>
    <definedName name="gsfsf" localSheetId="10" hidden="1">{"via1",#N/A,TRUE,"general";"via2",#N/A,TRUE,"general";"via3",#N/A,TRUE,"general"}</definedName>
    <definedName name="gsfsf" localSheetId="4" hidden="1">{"via1",#N/A,TRUE,"general";"via2",#N/A,TRUE,"general";"via3",#N/A,TRUE,"general"}</definedName>
    <definedName name="gsfsf" localSheetId="38" hidden="1">{"via1",#N/A,TRUE,"general";"via2",#N/A,TRUE,"general";"via3",#N/A,TRUE,"general"}</definedName>
    <definedName name="gsfsf" localSheetId="37" hidden="1">{"via1",#N/A,TRUE,"general";"via2",#N/A,TRUE,"general";"via3",#N/A,TRUE,"general"}</definedName>
    <definedName name="gsfsf" localSheetId="23" hidden="1">{"via1",#N/A,TRUE,"general";"via2",#N/A,TRUE,"general";"via3",#N/A,TRUE,"general"}</definedName>
    <definedName name="gsfsf" localSheetId="16" hidden="1">{"via1",#N/A,TRUE,"general";"via2",#N/A,TRUE,"general";"via3",#N/A,TRUE,"general"}</definedName>
    <definedName name="gsfsf" localSheetId="27" hidden="1">{"via1",#N/A,TRUE,"general";"via2",#N/A,TRUE,"general";"via3",#N/A,TRUE,"general"}</definedName>
    <definedName name="gsfsf" localSheetId="18" hidden="1">{"via1",#N/A,TRUE,"general";"via2",#N/A,TRUE,"general";"via3",#N/A,TRUE,"general"}</definedName>
    <definedName name="gsfsf" localSheetId="17" hidden="1">{"via1",#N/A,TRUE,"general";"via2",#N/A,TRUE,"general";"via3",#N/A,TRUE,"general"}</definedName>
    <definedName name="gsfsf" localSheetId="25" hidden="1">{"via1",#N/A,TRUE,"general";"via2",#N/A,TRUE,"general";"via3",#N/A,TRUE,"general"}</definedName>
    <definedName name="gsfsf" localSheetId="49" hidden="1">{"via1",#N/A,TRUE,"general";"via2",#N/A,TRUE,"general";"via3",#N/A,TRUE,"general"}</definedName>
    <definedName name="gsfsf" localSheetId="34"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1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31" hidden="1">{"via1",#N/A,TRUE,"general";"via2",#N/A,TRUE,"general";"via3",#N/A,TRUE,"general"}</definedName>
    <definedName name="gsfsf" localSheetId="30" hidden="1">{"via1",#N/A,TRUE,"general";"via2",#N/A,TRUE,"general";"via3",#N/A,TRUE,"general"}</definedName>
    <definedName name="gsfsf" localSheetId="15" hidden="1">{"via1",#N/A,TRUE,"general";"via2",#N/A,TRUE,"general";"via3",#N/A,TRUE,"general"}</definedName>
    <definedName name="gsfsf" hidden="1">{"via1",#N/A,TRUE,"general";"via2",#N/A,TRUE,"general";"via3",#N/A,TRUE,"general"}</definedName>
    <definedName name="gtgt" localSheetId="32" hidden="1">{"via1",#N/A,TRUE,"general";"via2",#N/A,TRUE,"general";"via3",#N/A,TRUE,"general"}</definedName>
    <definedName name="gtgt" localSheetId="3" hidden="1">{"via1",#N/A,TRUE,"general";"via2",#N/A,TRUE,"general";"via3",#N/A,TRUE,"general"}</definedName>
    <definedName name="gtgt" localSheetId="26" hidden="1">{"via1",#N/A,TRUE,"general";"via2",#N/A,TRUE,"general";"via3",#N/A,TRUE,"general"}</definedName>
    <definedName name="gtgt" localSheetId="24" hidden="1">{"via1",#N/A,TRUE,"general";"via2",#N/A,TRUE,"general";"via3",#N/A,TRUE,"general"}</definedName>
    <definedName name="gtgt" localSheetId="10" hidden="1">{"via1",#N/A,TRUE,"general";"via2",#N/A,TRUE,"general";"via3",#N/A,TRUE,"general"}</definedName>
    <definedName name="gtgt" localSheetId="4" hidden="1">{"via1",#N/A,TRUE,"general";"via2",#N/A,TRUE,"general";"via3",#N/A,TRUE,"general"}</definedName>
    <definedName name="gtgt" localSheetId="38" hidden="1">{"via1",#N/A,TRUE,"general";"via2",#N/A,TRUE,"general";"via3",#N/A,TRUE,"general"}</definedName>
    <definedName name="gtgt" localSheetId="37" hidden="1">{"via1",#N/A,TRUE,"general";"via2",#N/A,TRUE,"general";"via3",#N/A,TRUE,"general"}</definedName>
    <definedName name="gtgt" localSheetId="23" hidden="1">{"via1",#N/A,TRUE,"general";"via2",#N/A,TRUE,"general";"via3",#N/A,TRUE,"general"}</definedName>
    <definedName name="gtgt" localSheetId="16" hidden="1">{"via1",#N/A,TRUE,"general";"via2",#N/A,TRUE,"general";"via3",#N/A,TRUE,"general"}</definedName>
    <definedName name="gtgt" localSheetId="27" hidden="1">{"via1",#N/A,TRUE,"general";"via2",#N/A,TRUE,"general";"via3",#N/A,TRUE,"general"}</definedName>
    <definedName name="gtgt" localSheetId="18" hidden="1">{"via1",#N/A,TRUE,"general";"via2",#N/A,TRUE,"general";"via3",#N/A,TRUE,"general"}</definedName>
    <definedName name="gtgt" localSheetId="17" hidden="1">{"via1",#N/A,TRUE,"general";"via2",#N/A,TRUE,"general";"via3",#N/A,TRUE,"general"}</definedName>
    <definedName name="gtgt" localSheetId="25" hidden="1">{"via1",#N/A,TRUE,"general";"via2",#N/A,TRUE,"general";"via3",#N/A,TRUE,"general"}</definedName>
    <definedName name="gtgt" localSheetId="49" hidden="1">{"via1",#N/A,TRUE,"general";"via2",#N/A,TRUE,"general";"via3",#N/A,TRUE,"general"}</definedName>
    <definedName name="gtgt" localSheetId="34"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1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31" hidden="1">{"via1",#N/A,TRUE,"general";"via2",#N/A,TRUE,"general";"via3",#N/A,TRUE,"general"}</definedName>
    <definedName name="gtgt" localSheetId="30" hidden="1">{"via1",#N/A,TRUE,"general";"via2",#N/A,TRUE,"general";"via3",#N/A,TRUE,"general"}</definedName>
    <definedName name="gtgt" localSheetId="15" hidden="1">{"via1",#N/A,TRUE,"general";"via2",#N/A,TRUE,"general";"via3",#N/A,TRUE,"general"}</definedName>
    <definedName name="gtgt" hidden="1">{"via1",#N/A,TRUE,"general";"via2",#N/A,TRUE,"general";"via3",#N/A,TRUE,"general"}</definedName>
    <definedName name="gtgtg" localSheetId="32" hidden="1">{"via1",#N/A,TRUE,"general";"via2",#N/A,TRUE,"general";"via3",#N/A,TRUE,"general"}</definedName>
    <definedName name="gtgtg" localSheetId="3" hidden="1">{"via1",#N/A,TRUE,"general";"via2",#N/A,TRUE,"general";"via3",#N/A,TRUE,"general"}</definedName>
    <definedName name="gtgtg" localSheetId="26" hidden="1">{"via1",#N/A,TRUE,"general";"via2",#N/A,TRUE,"general";"via3",#N/A,TRUE,"general"}</definedName>
    <definedName name="gtgtg" localSheetId="24" hidden="1">{"via1",#N/A,TRUE,"general";"via2",#N/A,TRUE,"general";"via3",#N/A,TRUE,"general"}</definedName>
    <definedName name="gtgtg" localSheetId="10" hidden="1">{"via1",#N/A,TRUE,"general";"via2",#N/A,TRUE,"general";"via3",#N/A,TRUE,"general"}</definedName>
    <definedName name="gtgtg" localSheetId="4" hidden="1">{"via1",#N/A,TRUE,"general";"via2",#N/A,TRUE,"general";"via3",#N/A,TRUE,"general"}</definedName>
    <definedName name="gtgtg" localSheetId="38" hidden="1">{"via1",#N/A,TRUE,"general";"via2",#N/A,TRUE,"general";"via3",#N/A,TRUE,"general"}</definedName>
    <definedName name="gtgtg" localSheetId="37" hidden="1">{"via1",#N/A,TRUE,"general";"via2",#N/A,TRUE,"general";"via3",#N/A,TRUE,"general"}</definedName>
    <definedName name="gtgtg" localSheetId="23" hidden="1">{"via1",#N/A,TRUE,"general";"via2",#N/A,TRUE,"general";"via3",#N/A,TRUE,"general"}</definedName>
    <definedName name="gtgtg" localSheetId="16" hidden="1">{"via1",#N/A,TRUE,"general";"via2",#N/A,TRUE,"general";"via3",#N/A,TRUE,"general"}</definedName>
    <definedName name="gtgtg" localSheetId="27" hidden="1">{"via1",#N/A,TRUE,"general";"via2",#N/A,TRUE,"general";"via3",#N/A,TRUE,"general"}</definedName>
    <definedName name="gtgtg" localSheetId="18" hidden="1">{"via1",#N/A,TRUE,"general";"via2",#N/A,TRUE,"general";"via3",#N/A,TRUE,"general"}</definedName>
    <definedName name="gtgtg" localSheetId="17" hidden="1">{"via1",#N/A,TRUE,"general";"via2",#N/A,TRUE,"general";"via3",#N/A,TRUE,"general"}</definedName>
    <definedName name="gtgtg" localSheetId="25" hidden="1">{"via1",#N/A,TRUE,"general";"via2",#N/A,TRUE,"general";"via3",#N/A,TRUE,"general"}</definedName>
    <definedName name="gtgtg" localSheetId="49" hidden="1">{"via1",#N/A,TRUE,"general";"via2",#N/A,TRUE,"general";"via3",#N/A,TRUE,"general"}</definedName>
    <definedName name="gtgtg" localSheetId="34"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1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31" hidden="1">{"via1",#N/A,TRUE,"general";"via2",#N/A,TRUE,"general";"via3",#N/A,TRUE,"general"}</definedName>
    <definedName name="gtgtg" localSheetId="30" hidden="1">{"via1",#N/A,TRUE,"general";"via2",#N/A,TRUE,"general";"via3",#N/A,TRUE,"general"}</definedName>
    <definedName name="gtgtg" localSheetId="15" hidden="1">{"via1",#N/A,TRUE,"general";"via2",#N/A,TRUE,"general";"via3",#N/A,TRUE,"general"}</definedName>
    <definedName name="gtgtg" hidden="1">{"via1",#N/A,TRUE,"general";"via2",#N/A,TRUE,"general";"via3",#N/A,TRUE,"general"}</definedName>
    <definedName name="gtgtgff" localSheetId="32" hidden="1">{"via1",#N/A,TRUE,"general";"via2",#N/A,TRUE,"general";"via3",#N/A,TRUE,"general"}</definedName>
    <definedName name="gtgtgff" localSheetId="3" hidden="1">{"via1",#N/A,TRUE,"general";"via2",#N/A,TRUE,"general";"via3",#N/A,TRUE,"general"}</definedName>
    <definedName name="gtgtgff" localSheetId="26" hidden="1">{"via1",#N/A,TRUE,"general";"via2",#N/A,TRUE,"general";"via3",#N/A,TRUE,"general"}</definedName>
    <definedName name="gtgtgff" localSheetId="24" hidden="1">{"via1",#N/A,TRUE,"general";"via2",#N/A,TRUE,"general";"via3",#N/A,TRUE,"general"}</definedName>
    <definedName name="gtgtgff" localSheetId="10" hidden="1">{"via1",#N/A,TRUE,"general";"via2",#N/A,TRUE,"general";"via3",#N/A,TRUE,"general"}</definedName>
    <definedName name="gtgtgff" localSheetId="4" hidden="1">{"via1",#N/A,TRUE,"general";"via2",#N/A,TRUE,"general";"via3",#N/A,TRUE,"general"}</definedName>
    <definedName name="gtgtgff" localSheetId="38" hidden="1">{"via1",#N/A,TRUE,"general";"via2",#N/A,TRUE,"general";"via3",#N/A,TRUE,"general"}</definedName>
    <definedName name="gtgtgff" localSheetId="37" hidden="1">{"via1",#N/A,TRUE,"general";"via2",#N/A,TRUE,"general";"via3",#N/A,TRUE,"general"}</definedName>
    <definedName name="gtgtgff" localSheetId="23" hidden="1">{"via1",#N/A,TRUE,"general";"via2",#N/A,TRUE,"general";"via3",#N/A,TRUE,"general"}</definedName>
    <definedName name="gtgtgff" localSheetId="16" hidden="1">{"via1",#N/A,TRUE,"general";"via2",#N/A,TRUE,"general";"via3",#N/A,TRUE,"general"}</definedName>
    <definedName name="gtgtgff" localSheetId="27" hidden="1">{"via1",#N/A,TRUE,"general";"via2",#N/A,TRUE,"general";"via3",#N/A,TRUE,"general"}</definedName>
    <definedName name="gtgtgff" localSheetId="18" hidden="1">{"via1",#N/A,TRUE,"general";"via2",#N/A,TRUE,"general";"via3",#N/A,TRUE,"general"}</definedName>
    <definedName name="gtgtgff" localSheetId="17" hidden="1">{"via1",#N/A,TRUE,"general";"via2",#N/A,TRUE,"general";"via3",#N/A,TRUE,"general"}</definedName>
    <definedName name="gtgtgff" localSheetId="25" hidden="1">{"via1",#N/A,TRUE,"general";"via2",#N/A,TRUE,"general";"via3",#N/A,TRUE,"general"}</definedName>
    <definedName name="gtgtgff" localSheetId="49" hidden="1">{"via1",#N/A,TRUE,"general";"via2",#N/A,TRUE,"general";"via3",#N/A,TRUE,"general"}</definedName>
    <definedName name="gtgtgff" localSheetId="34"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1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31" hidden="1">{"via1",#N/A,TRUE,"general";"via2",#N/A,TRUE,"general";"via3",#N/A,TRUE,"general"}</definedName>
    <definedName name="gtgtgff" localSheetId="30" hidden="1">{"via1",#N/A,TRUE,"general";"via2",#N/A,TRUE,"general";"via3",#N/A,TRUE,"general"}</definedName>
    <definedName name="gtgtgff" localSheetId="15" hidden="1">{"via1",#N/A,TRUE,"general";"via2",#N/A,TRUE,"general";"via3",#N/A,TRUE,"general"}</definedName>
    <definedName name="gtgtgff" hidden="1">{"via1",#N/A,TRUE,"general";"via2",#N/A,TRUE,"general";"via3",#N/A,TRUE,"general"}</definedName>
    <definedName name="gtgtgyh" localSheetId="3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26" hidden="1">{"TAB1",#N/A,TRUE,"GENERAL";"TAB2",#N/A,TRUE,"GENERAL";"TAB3",#N/A,TRUE,"GENERAL";"TAB4",#N/A,TRUE,"GENERAL";"TAB5",#N/A,TRUE,"GENERAL"}</definedName>
    <definedName name="gtgtgyh" localSheetId="24"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38" hidden="1">{"TAB1",#N/A,TRUE,"GENERAL";"TAB2",#N/A,TRUE,"GENERAL";"TAB3",#N/A,TRUE,"GENERAL";"TAB4",#N/A,TRUE,"GENERAL";"TAB5",#N/A,TRUE,"GENERAL"}</definedName>
    <definedName name="gtgtgyh" localSheetId="37" hidden="1">{"TAB1",#N/A,TRUE,"GENERAL";"TAB2",#N/A,TRUE,"GENERAL";"TAB3",#N/A,TRUE,"GENERAL";"TAB4",#N/A,TRUE,"GENERAL";"TAB5",#N/A,TRUE,"GENERAL"}</definedName>
    <definedName name="gtgtgyh" localSheetId="23"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27" hidden="1">{"TAB1",#N/A,TRUE,"GENERAL";"TAB2",#N/A,TRUE,"GENERAL";"TAB3",#N/A,TRUE,"GENERAL";"TAB4",#N/A,TRUE,"GENERAL";"TAB5",#N/A,TRUE,"GENERAL"}</definedName>
    <definedName name="gtgtgyh" localSheetId="18"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25" hidden="1">{"TAB1",#N/A,TRUE,"GENERAL";"TAB2",#N/A,TRUE,"GENERAL";"TAB3",#N/A,TRUE,"GENERAL";"TAB4",#N/A,TRUE,"GENERAL";"TAB5",#N/A,TRUE,"GENERAL"}</definedName>
    <definedName name="gtgtgyh" localSheetId="49" hidden="1">{"TAB1",#N/A,TRUE,"GENERAL";"TAB2",#N/A,TRUE,"GENERAL";"TAB3",#N/A,TRUE,"GENERAL";"TAB4",#N/A,TRUE,"GENERAL";"TAB5",#N/A,TRUE,"GENERAL"}</definedName>
    <definedName name="gtgtgyh" localSheetId="34"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31" hidden="1">{"TAB1",#N/A,TRUE,"GENERAL";"TAB2",#N/A,TRUE,"GENERAL";"TAB3",#N/A,TRUE,"GENERAL";"TAB4",#N/A,TRUE,"GENERAL";"TAB5",#N/A,TRUE,"GENERAL"}</definedName>
    <definedName name="gtgtgyh" localSheetId="30" hidden="1">{"TAB1",#N/A,TRUE,"GENERAL";"TAB2",#N/A,TRUE,"GENERAL";"TAB3",#N/A,TRUE,"GENERAL";"TAB4",#N/A,TRUE,"GENERAL";"TAB5",#N/A,TRUE,"GENERAL"}</definedName>
    <definedName name="gtgtgyh" localSheetId="15" hidden="1">{"TAB1",#N/A,TRUE,"GENERAL";"TAB2",#N/A,TRUE,"GENERAL";"TAB3",#N/A,TRUE,"GENERAL";"TAB4",#N/A,TRUE,"GENERAL";"TAB5",#N/A,TRUE,"GENERAL"}</definedName>
    <definedName name="gtgtgyh" hidden="1">{"TAB1",#N/A,TRUE,"GENERAL";"TAB2",#N/A,TRUE,"GENERAL";"TAB3",#N/A,TRUE,"GENERAL";"TAB4",#N/A,TRUE,"GENERAL";"TAB5",#N/A,TRUE,"GENERAL"}</definedName>
    <definedName name="gtgth" localSheetId="3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26" hidden="1">{"TAB1",#N/A,TRUE,"GENERAL";"TAB2",#N/A,TRUE,"GENERAL";"TAB3",#N/A,TRUE,"GENERAL";"TAB4",#N/A,TRUE,"GENERAL";"TAB5",#N/A,TRUE,"GENERAL"}</definedName>
    <definedName name="gtgth" localSheetId="24"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4" hidden="1">{"TAB1",#N/A,TRUE,"GENERAL";"TAB2",#N/A,TRUE,"GENERAL";"TAB3",#N/A,TRUE,"GENERAL";"TAB4",#N/A,TRUE,"GENERAL";"TAB5",#N/A,TRUE,"GENERAL"}</definedName>
    <definedName name="gtgth" localSheetId="38" hidden="1">{"TAB1",#N/A,TRUE,"GENERAL";"TAB2",#N/A,TRUE,"GENERAL";"TAB3",#N/A,TRUE,"GENERAL";"TAB4",#N/A,TRUE,"GENERAL";"TAB5",#N/A,TRUE,"GENERAL"}</definedName>
    <definedName name="gtgth" localSheetId="37" hidden="1">{"TAB1",#N/A,TRUE,"GENERAL";"TAB2",#N/A,TRUE,"GENERAL";"TAB3",#N/A,TRUE,"GENERAL";"TAB4",#N/A,TRUE,"GENERAL";"TAB5",#N/A,TRUE,"GENERAL"}</definedName>
    <definedName name="gtgth" localSheetId="23"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27" hidden="1">{"TAB1",#N/A,TRUE,"GENERAL";"TAB2",#N/A,TRUE,"GENERAL";"TAB3",#N/A,TRUE,"GENERAL";"TAB4",#N/A,TRUE,"GENERAL";"TAB5",#N/A,TRUE,"GENERAL"}</definedName>
    <definedName name="gtgth" localSheetId="18"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25" hidden="1">{"TAB1",#N/A,TRUE,"GENERAL";"TAB2",#N/A,TRUE,"GENERAL";"TAB3",#N/A,TRUE,"GENERAL";"TAB4",#N/A,TRUE,"GENERAL";"TAB5",#N/A,TRUE,"GENERAL"}</definedName>
    <definedName name="gtgth" localSheetId="49" hidden="1">{"TAB1",#N/A,TRUE,"GENERAL";"TAB2",#N/A,TRUE,"GENERAL";"TAB3",#N/A,TRUE,"GENERAL";"TAB4",#N/A,TRUE,"GENERAL";"TAB5",#N/A,TRUE,"GENERAL"}</definedName>
    <definedName name="gtgth" localSheetId="34"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31" hidden="1">{"TAB1",#N/A,TRUE,"GENERAL";"TAB2",#N/A,TRUE,"GENERAL";"TAB3",#N/A,TRUE,"GENERAL";"TAB4",#N/A,TRUE,"GENERAL";"TAB5",#N/A,TRUE,"GENERAL"}</definedName>
    <definedName name="gtgth" localSheetId="30" hidden="1">{"TAB1",#N/A,TRUE,"GENERAL";"TAB2",#N/A,TRUE,"GENERAL";"TAB3",#N/A,TRUE,"GENERAL";"TAB4",#N/A,TRUE,"GENERAL";"TAB5",#N/A,TRUE,"GENERAL"}</definedName>
    <definedName name="gtgth" localSheetId="15" hidden="1">{"TAB1",#N/A,TRUE,"GENERAL";"TAB2",#N/A,TRUE,"GENERAL";"TAB3",#N/A,TRUE,"GENERAL";"TAB4",#N/A,TRUE,"GENERAL";"TAB5",#N/A,TRUE,"GENERAL"}</definedName>
    <definedName name="gtgth" hidden="1">{"TAB1",#N/A,TRUE,"GENERAL";"TAB2",#N/A,TRUE,"GENERAL";"TAB3",#N/A,TRUE,"GENERAL";"TAB4",#N/A,TRUE,"GENERAL";"TAB5",#N/A,TRUE,"GENERAL"}</definedName>
    <definedName name="h9h" localSheetId="32" hidden="1">{"via1",#N/A,TRUE,"general";"via2",#N/A,TRUE,"general";"via3",#N/A,TRUE,"general"}</definedName>
    <definedName name="h9h" localSheetId="3" hidden="1">{"via1",#N/A,TRUE,"general";"via2",#N/A,TRUE,"general";"via3",#N/A,TRUE,"general"}</definedName>
    <definedName name="h9h" localSheetId="26" hidden="1">{"via1",#N/A,TRUE,"general";"via2",#N/A,TRUE,"general";"via3",#N/A,TRUE,"general"}</definedName>
    <definedName name="h9h" localSheetId="24" hidden="1">{"via1",#N/A,TRUE,"general";"via2",#N/A,TRUE,"general";"via3",#N/A,TRUE,"general"}</definedName>
    <definedName name="h9h" localSheetId="10" hidden="1">{"via1",#N/A,TRUE,"general";"via2",#N/A,TRUE,"general";"via3",#N/A,TRUE,"general"}</definedName>
    <definedName name="h9h" localSheetId="4" hidden="1">{"via1",#N/A,TRUE,"general";"via2",#N/A,TRUE,"general";"via3",#N/A,TRUE,"general"}</definedName>
    <definedName name="h9h" localSheetId="38" hidden="1">{"via1",#N/A,TRUE,"general";"via2",#N/A,TRUE,"general";"via3",#N/A,TRUE,"general"}</definedName>
    <definedName name="h9h" localSheetId="37" hidden="1">{"via1",#N/A,TRUE,"general";"via2",#N/A,TRUE,"general";"via3",#N/A,TRUE,"general"}</definedName>
    <definedName name="h9h" localSheetId="23" hidden="1">{"via1",#N/A,TRUE,"general";"via2",#N/A,TRUE,"general";"via3",#N/A,TRUE,"general"}</definedName>
    <definedName name="h9h" localSheetId="16" hidden="1">{"via1",#N/A,TRUE,"general";"via2",#N/A,TRUE,"general";"via3",#N/A,TRUE,"general"}</definedName>
    <definedName name="h9h" localSheetId="27" hidden="1">{"via1",#N/A,TRUE,"general";"via2",#N/A,TRUE,"general";"via3",#N/A,TRUE,"general"}</definedName>
    <definedName name="h9h" localSheetId="18" hidden="1">{"via1",#N/A,TRUE,"general";"via2",#N/A,TRUE,"general";"via3",#N/A,TRUE,"general"}</definedName>
    <definedName name="h9h" localSheetId="17" hidden="1">{"via1",#N/A,TRUE,"general";"via2",#N/A,TRUE,"general";"via3",#N/A,TRUE,"general"}</definedName>
    <definedName name="h9h" localSheetId="25" hidden="1">{"via1",#N/A,TRUE,"general";"via2",#N/A,TRUE,"general";"via3",#N/A,TRUE,"general"}</definedName>
    <definedName name="h9h" localSheetId="49" hidden="1">{"via1",#N/A,TRUE,"general";"via2",#N/A,TRUE,"general";"via3",#N/A,TRUE,"general"}</definedName>
    <definedName name="h9h" localSheetId="34"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1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31" hidden="1">{"via1",#N/A,TRUE,"general";"via2",#N/A,TRUE,"general";"via3",#N/A,TRUE,"general"}</definedName>
    <definedName name="h9h" localSheetId="30" hidden="1">{"via1",#N/A,TRUE,"general";"via2",#N/A,TRUE,"general";"via3",#N/A,TRUE,"general"}</definedName>
    <definedName name="h9h" localSheetId="15" hidden="1">{"via1",#N/A,TRUE,"general";"via2",#N/A,TRUE,"general";"via3",#N/A,TRUE,"general"}</definedName>
    <definedName name="h9h" hidden="1">{"via1",#N/A,TRUE,"general";"via2",#N/A,TRUE,"general";"via3",#N/A,TRUE,"general"}</definedName>
    <definedName name="hbfdhrw" localSheetId="3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26" hidden="1">{"TAB1",#N/A,TRUE,"GENERAL";"TAB2",#N/A,TRUE,"GENERAL";"TAB3",#N/A,TRUE,"GENERAL";"TAB4",#N/A,TRUE,"GENERAL";"TAB5",#N/A,TRUE,"GENERAL"}</definedName>
    <definedName name="hbfdhrw" localSheetId="24"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38" hidden="1">{"TAB1",#N/A,TRUE,"GENERAL";"TAB2",#N/A,TRUE,"GENERAL";"TAB3",#N/A,TRUE,"GENERAL";"TAB4",#N/A,TRUE,"GENERAL";"TAB5",#N/A,TRUE,"GENERAL"}</definedName>
    <definedName name="hbfdhrw" localSheetId="37" hidden="1">{"TAB1",#N/A,TRUE,"GENERAL";"TAB2",#N/A,TRUE,"GENERAL";"TAB3",#N/A,TRUE,"GENERAL";"TAB4",#N/A,TRUE,"GENERAL";"TAB5",#N/A,TRUE,"GENERAL"}</definedName>
    <definedName name="hbfdhrw" localSheetId="23"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27" hidden="1">{"TAB1",#N/A,TRUE,"GENERAL";"TAB2",#N/A,TRUE,"GENERAL";"TAB3",#N/A,TRUE,"GENERAL";"TAB4",#N/A,TRUE,"GENERAL";"TAB5",#N/A,TRUE,"GENERAL"}</definedName>
    <definedName name="hbfdhrw" localSheetId="18"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25" hidden="1">{"TAB1",#N/A,TRUE,"GENERAL";"TAB2",#N/A,TRUE,"GENERAL";"TAB3",#N/A,TRUE,"GENERAL";"TAB4",#N/A,TRUE,"GENERAL";"TAB5",#N/A,TRUE,"GENERAL"}</definedName>
    <definedName name="hbfdhrw" localSheetId="49" hidden="1">{"TAB1",#N/A,TRUE,"GENERAL";"TAB2",#N/A,TRUE,"GENERAL";"TAB3",#N/A,TRUE,"GENERAL";"TAB4",#N/A,TRUE,"GENERAL";"TAB5",#N/A,TRUE,"GENERAL"}</definedName>
    <definedName name="hbfdhrw" localSheetId="34"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31" hidden="1">{"TAB1",#N/A,TRUE,"GENERAL";"TAB2",#N/A,TRUE,"GENERAL";"TAB3",#N/A,TRUE,"GENERAL";"TAB4",#N/A,TRUE,"GENERAL";"TAB5",#N/A,TRUE,"GENERAL"}</definedName>
    <definedName name="hbfdhrw" localSheetId="30" hidden="1">{"TAB1",#N/A,TRUE,"GENERAL";"TAB2",#N/A,TRUE,"GENERAL";"TAB3",#N/A,TRUE,"GENERAL";"TAB4",#N/A,TRUE,"GENERAL";"TAB5",#N/A,TRUE,"GENERAL"}</definedName>
    <definedName name="hbfdhrw" localSheetId="15" hidden="1">{"TAB1",#N/A,TRUE,"GENERAL";"TAB2",#N/A,TRUE,"GENERAL";"TAB3",#N/A,TRUE,"GENERAL";"TAB4",#N/A,TRUE,"GENERAL";"TAB5",#N/A,TRUE,"GENERAL"}</definedName>
    <definedName name="hbfdhrw" hidden="1">{"TAB1",#N/A,TRUE,"GENERAL";"TAB2",#N/A,TRUE,"GENERAL";"TAB3",#N/A,TRUE,"GENERAL";"TAB4",#N/A,TRUE,"GENERAL";"TAB5",#N/A,TRUE,"GENERAL"}</definedName>
    <definedName name="hdfh" localSheetId="32" hidden="1">{"via1",#N/A,TRUE,"general";"via2",#N/A,TRUE,"general";"via3",#N/A,TRUE,"general"}</definedName>
    <definedName name="hdfh" localSheetId="3" hidden="1">{"via1",#N/A,TRUE,"general";"via2",#N/A,TRUE,"general";"via3",#N/A,TRUE,"general"}</definedName>
    <definedName name="hdfh" localSheetId="26" hidden="1">{"via1",#N/A,TRUE,"general";"via2",#N/A,TRUE,"general";"via3",#N/A,TRUE,"general"}</definedName>
    <definedName name="hdfh" localSheetId="24" hidden="1">{"via1",#N/A,TRUE,"general";"via2",#N/A,TRUE,"general";"via3",#N/A,TRUE,"general"}</definedName>
    <definedName name="hdfh" localSheetId="10" hidden="1">{"via1",#N/A,TRUE,"general";"via2",#N/A,TRUE,"general";"via3",#N/A,TRUE,"general"}</definedName>
    <definedName name="hdfh" localSheetId="4" hidden="1">{"via1",#N/A,TRUE,"general";"via2",#N/A,TRUE,"general";"via3",#N/A,TRUE,"general"}</definedName>
    <definedName name="hdfh" localSheetId="38" hidden="1">{"via1",#N/A,TRUE,"general";"via2",#N/A,TRUE,"general";"via3",#N/A,TRUE,"general"}</definedName>
    <definedName name="hdfh" localSheetId="37" hidden="1">{"via1",#N/A,TRUE,"general";"via2",#N/A,TRUE,"general";"via3",#N/A,TRUE,"general"}</definedName>
    <definedName name="hdfh" localSheetId="23" hidden="1">{"via1",#N/A,TRUE,"general";"via2",#N/A,TRUE,"general";"via3",#N/A,TRUE,"general"}</definedName>
    <definedName name="hdfh" localSheetId="16" hidden="1">{"via1",#N/A,TRUE,"general";"via2",#N/A,TRUE,"general";"via3",#N/A,TRUE,"general"}</definedName>
    <definedName name="hdfh" localSheetId="27" hidden="1">{"via1",#N/A,TRUE,"general";"via2",#N/A,TRUE,"general";"via3",#N/A,TRUE,"general"}</definedName>
    <definedName name="hdfh" localSheetId="18" hidden="1">{"via1",#N/A,TRUE,"general";"via2",#N/A,TRUE,"general";"via3",#N/A,TRUE,"general"}</definedName>
    <definedName name="hdfh" localSheetId="17" hidden="1">{"via1",#N/A,TRUE,"general";"via2",#N/A,TRUE,"general";"via3",#N/A,TRUE,"general"}</definedName>
    <definedName name="hdfh" localSheetId="25" hidden="1">{"via1",#N/A,TRUE,"general";"via2",#N/A,TRUE,"general";"via3",#N/A,TRUE,"general"}</definedName>
    <definedName name="hdfh" localSheetId="49" hidden="1">{"via1",#N/A,TRUE,"general";"via2",#N/A,TRUE,"general";"via3",#N/A,TRUE,"general"}</definedName>
    <definedName name="hdfh" localSheetId="34"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1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31" hidden="1">{"via1",#N/A,TRUE,"general";"via2",#N/A,TRUE,"general";"via3",#N/A,TRUE,"general"}</definedName>
    <definedName name="hdfh" localSheetId="30" hidden="1">{"via1",#N/A,TRUE,"general";"via2",#N/A,TRUE,"general";"via3",#N/A,TRUE,"general"}</definedName>
    <definedName name="hdfh" localSheetId="15" hidden="1">{"via1",#N/A,TRUE,"general";"via2",#N/A,TRUE,"general";"via3",#N/A,TRUE,"general"}</definedName>
    <definedName name="hdfh" hidden="1">{"via1",#N/A,TRUE,"general";"via2",#N/A,TRUE,"general";"via3",#N/A,TRUE,"general"}</definedName>
    <definedName name="hdfh4" localSheetId="3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26" hidden="1">{"TAB1",#N/A,TRUE,"GENERAL";"TAB2",#N/A,TRUE,"GENERAL";"TAB3",#N/A,TRUE,"GENERAL";"TAB4",#N/A,TRUE,"GENERAL";"TAB5",#N/A,TRUE,"GENERAL"}</definedName>
    <definedName name="hdfh4" localSheetId="24"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4" hidden="1">{"TAB1",#N/A,TRUE,"GENERAL";"TAB2",#N/A,TRUE,"GENERAL";"TAB3",#N/A,TRUE,"GENERAL";"TAB4",#N/A,TRUE,"GENERAL";"TAB5",#N/A,TRUE,"GENERAL"}</definedName>
    <definedName name="hdfh4" localSheetId="38" hidden="1">{"TAB1",#N/A,TRUE,"GENERAL";"TAB2",#N/A,TRUE,"GENERAL";"TAB3",#N/A,TRUE,"GENERAL";"TAB4",#N/A,TRUE,"GENERAL";"TAB5",#N/A,TRUE,"GENERAL"}</definedName>
    <definedName name="hdfh4" localSheetId="37" hidden="1">{"TAB1",#N/A,TRUE,"GENERAL";"TAB2",#N/A,TRUE,"GENERAL";"TAB3",#N/A,TRUE,"GENERAL";"TAB4",#N/A,TRUE,"GENERAL";"TAB5",#N/A,TRUE,"GENERAL"}</definedName>
    <definedName name="hdfh4" localSheetId="23"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27" hidden="1">{"TAB1",#N/A,TRUE,"GENERAL";"TAB2",#N/A,TRUE,"GENERAL";"TAB3",#N/A,TRUE,"GENERAL";"TAB4",#N/A,TRUE,"GENERAL";"TAB5",#N/A,TRUE,"GENERAL"}</definedName>
    <definedName name="hdfh4" localSheetId="18"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25" hidden="1">{"TAB1",#N/A,TRUE,"GENERAL";"TAB2",#N/A,TRUE,"GENERAL";"TAB3",#N/A,TRUE,"GENERAL";"TAB4",#N/A,TRUE,"GENERAL";"TAB5",#N/A,TRUE,"GENERAL"}</definedName>
    <definedName name="hdfh4" localSheetId="49" hidden="1">{"TAB1",#N/A,TRUE,"GENERAL";"TAB2",#N/A,TRUE,"GENERAL";"TAB3",#N/A,TRUE,"GENERAL";"TAB4",#N/A,TRUE,"GENERAL";"TAB5",#N/A,TRUE,"GENERAL"}</definedName>
    <definedName name="hdfh4" localSheetId="34"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31" hidden="1">{"TAB1",#N/A,TRUE,"GENERAL";"TAB2",#N/A,TRUE,"GENERAL";"TAB3",#N/A,TRUE,"GENERAL";"TAB4",#N/A,TRUE,"GENERAL";"TAB5",#N/A,TRUE,"GENERAL"}</definedName>
    <definedName name="hdfh4" localSheetId="30" hidden="1">{"TAB1",#N/A,TRUE,"GENERAL";"TAB2",#N/A,TRUE,"GENERAL";"TAB3",#N/A,TRUE,"GENERAL";"TAB4",#N/A,TRUE,"GENERAL";"TAB5",#N/A,TRUE,"GENERAL"}</definedName>
    <definedName name="hdfh4" localSheetId="15" hidden="1">{"TAB1",#N/A,TRUE,"GENERAL";"TAB2",#N/A,TRUE,"GENERAL";"TAB3",#N/A,TRUE,"GENERAL";"TAB4",#N/A,TRUE,"GENERAL";"TAB5",#N/A,TRUE,"GENERAL"}</definedName>
    <definedName name="hdfh4" hidden="1">{"TAB1",#N/A,TRUE,"GENERAL";"TAB2",#N/A,TRUE,"GENERAL";"TAB3",#N/A,TRUE,"GENERAL";"TAB4",#N/A,TRUE,"GENERAL";"TAB5",#N/A,TRUE,"GENERAL"}</definedName>
    <definedName name="hdfhwq" localSheetId="3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26" hidden="1">{"TAB1",#N/A,TRUE,"GENERAL";"TAB2",#N/A,TRUE,"GENERAL";"TAB3",#N/A,TRUE,"GENERAL";"TAB4",#N/A,TRUE,"GENERAL";"TAB5",#N/A,TRUE,"GENERAL"}</definedName>
    <definedName name="hdfhwq" localSheetId="24"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38" hidden="1">{"TAB1",#N/A,TRUE,"GENERAL";"TAB2",#N/A,TRUE,"GENERAL";"TAB3",#N/A,TRUE,"GENERAL";"TAB4",#N/A,TRUE,"GENERAL";"TAB5",#N/A,TRUE,"GENERAL"}</definedName>
    <definedName name="hdfhwq" localSheetId="37" hidden="1">{"TAB1",#N/A,TRUE,"GENERAL";"TAB2",#N/A,TRUE,"GENERAL";"TAB3",#N/A,TRUE,"GENERAL";"TAB4",#N/A,TRUE,"GENERAL";"TAB5",#N/A,TRUE,"GENERAL"}</definedName>
    <definedName name="hdfhwq" localSheetId="23"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27" hidden="1">{"TAB1",#N/A,TRUE,"GENERAL";"TAB2",#N/A,TRUE,"GENERAL";"TAB3",#N/A,TRUE,"GENERAL";"TAB4",#N/A,TRUE,"GENERAL";"TAB5",#N/A,TRUE,"GENERAL"}</definedName>
    <definedName name="hdfhwq" localSheetId="18"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25" hidden="1">{"TAB1",#N/A,TRUE,"GENERAL";"TAB2",#N/A,TRUE,"GENERAL";"TAB3",#N/A,TRUE,"GENERAL";"TAB4",#N/A,TRUE,"GENERAL";"TAB5",#N/A,TRUE,"GENERAL"}</definedName>
    <definedName name="hdfhwq" localSheetId="49" hidden="1">{"TAB1",#N/A,TRUE,"GENERAL";"TAB2",#N/A,TRUE,"GENERAL";"TAB3",#N/A,TRUE,"GENERAL";"TAB4",#N/A,TRUE,"GENERAL";"TAB5",#N/A,TRUE,"GENERAL"}</definedName>
    <definedName name="hdfhwq" localSheetId="34"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31" hidden="1">{"TAB1",#N/A,TRUE,"GENERAL";"TAB2",#N/A,TRUE,"GENERAL";"TAB3",#N/A,TRUE,"GENERAL";"TAB4",#N/A,TRUE,"GENERAL";"TAB5",#N/A,TRUE,"GENERAL"}</definedName>
    <definedName name="hdfhwq" localSheetId="30" hidden="1">{"TAB1",#N/A,TRUE,"GENERAL";"TAB2",#N/A,TRUE,"GENERAL";"TAB3",#N/A,TRUE,"GENERAL";"TAB4",#N/A,TRUE,"GENERAL";"TAB5",#N/A,TRUE,"GENERAL"}</definedName>
    <definedName name="hdfhwq" localSheetId="15" hidden="1">{"TAB1",#N/A,TRUE,"GENERAL";"TAB2",#N/A,TRUE,"GENERAL";"TAB3",#N/A,TRUE,"GENERAL";"TAB4",#N/A,TRUE,"GENERAL";"TAB5",#N/A,TRUE,"GENERAL"}</definedName>
    <definedName name="hdfhwq" hidden="1">{"TAB1",#N/A,TRUE,"GENERAL";"TAB2",#N/A,TRUE,"GENERAL";"TAB3",#N/A,TRUE,"GENERAL";"TAB4",#N/A,TRUE,"GENERAL";"TAB5",#N/A,TRUE,"GENERAL"}</definedName>
    <definedName name="hdgh" localSheetId="32" hidden="1">{"via1",#N/A,TRUE,"general";"via2",#N/A,TRUE,"general";"via3",#N/A,TRUE,"general"}</definedName>
    <definedName name="hdgh" localSheetId="3" hidden="1">{"via1",#N/A,TRUE,"general";"via2",#N/A,TRUE,"general";"via3",#N/A,TRUE,"general"}</definedName>
    <definedName name="hdgh" localSheetId="26" hidden="1">{"via1",#N/A,TRUE,"general";"via2",#N/A,TRUE,"general";"via3",#N/A,TRUE,"general"}</definedName>
    <definedName name="hdgh" localSheetId="24" hidden="1">{"via1",#N/A,TRUE,"general";"via2",#N/A,TRUE,"general";"via3",#N/A,TRUE,"general"}</definedName>
    <definedName name="hdgh" localSheetId="10" hidden="1">{"via1",#N/A,TRUE,"general";"via2",#N/A,TRUE,"general";"via3",#N/A,TRUE,"general"}</definedName>
    <definedName name="hdgh" localSheetId="4" hidden="1">{"via1",#N/A,TRUE,"general";"via2",#N/A,TRUE,"general";"via3",#N/A,TRUE,"general"}</definedName>
    <definedName name="hdgh" localSheetId="38" hidden="1">{"via1",#N/A,TRUE,"general";"via2",#N/A,TRUE,"general";"via3",#N/A,TRUE,"general"}</definedName>
    <definedName name="hdgh" localSheetId="37" hidden="1">{"via1",#N/A,TRUE,"general";"via2",#N/A,TRUE,"general";"via3",#N/A,TRUE,"general"}</definedName>
    <definedName name="hdgh" localSheetId="23" hidden="1">{"via1",#N/A,TRUE,"general";"via2",#N/A,TRUE,"general";"via3",#N/A,TRUE,"general"}</definedName>
    <definedName name="hdgh" localSheetId="16" hidden="1">{"via1",#N/A,TRUE,"general";"via2",#N/A,TRUE,"general";"via3",#N/A,TRUE,"general"}</definedName>
    <definedName name="hdgh" localSheetId="27" hidden="1">{"via1",#N/A,TRUE,"general";"via2",#N/A,TRUE,"general";"via3",#N/A,TRUE,"general"}</definedName>
    <definedName name="hdgh" localSheetId="18" hidden="1">{"via1",#N/A,TRUE,"general";"via2",#N/A,TRUE,"general";"via3",#N/A,TRUE,"general"}</definedName>
    <definedName name="hdgh" localSheetId="17" hidden="1">{"via1",#N/A,TRUE,"general";"via2",#N/A,TRUE,"general";"via3",#N/A,TRUE,"general"}</definedName>
    <definedName name="hdgh" localSheetId="25" hidden="1">{"via1",#N/A,TRUE,"general";"via2",#N/A,TRUE,"general";"via3",#N/A,TRUE,"general"}</definedName>
    <definedName name="hdgh" localSheetId="49" hidden="1">{"via1",#N/A,TRUE,"general";"via2",#N/A,TRUE,"general";"via3",#N/A,TRUE,"general"}</definedName>
    <definedName name="hdgh" localSheetId="34"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1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31" hidden="1">{"via1",#N/A,TRUE,"general";"via2",#N/A,TRUE,"general";"via3",#N/A,TRUE,"general"}</definedName>
    <definedName name="hdgh" localSheetId="30" hidden="1">{"via1",#N/A,TRUE,"general";"via2",#N/A,TRUE,"general";"via3",#N/A,TRUE,"general"}</definedName>
    <definedName name="hdgh" localSheetId="15" hidden="1">{"via1",#N/A,TRUE,"general";"via2",#N/A,TRUE,"general";"via3",#N/A,TRUE,"general"}</definedName>
    <definedName name="hdgh" hidden="1">{"via1",#N/A,TRUE,"general";"via2",#N/A,TRUE,"general";"via3",#N/A,TRUE,"general"}</definedName>
    <definedName name="hdhf" localSheetId="32" hidden="1">{"TAB1",#N/A,TRUE,"GENERAL";"TAB2",#N/A,TRUE,"GENERAL";"TAB3",#N/A,TRUE,"GENERAL";"TAB4",#N/A,TRUE,"GENERAL";"TAB5",#N/A,TRUE,"GENERAL"}</definedName>
    <definedName name="hdhf" localSheetId="3" hidden="1">{"TAB1",#N/A,TRUE,"GENERAL";"TAB2",#N/A,TRUE,"GENERAL";"TAB3",#N/A,TRUE,"GENERAL";"TAB4",#N/A,TRUE,"GENERAL";"TAB5",#N/A,TRUE,"GENERAL"}</definedName>
    <definedName name="hdhf" localSheetId="26" hidden="1">{"TAB1",#N/A,TRUE,"GENERAL";"TAB2",#N/A,TRUE,"GENERAL";"TAB3",#N/A,TRUE,"GENERAL";"TAB4",#N/A,TRUE,"GENERAL";"TAB5",#N/A,TRUE,"GENERAL"}</definedName>
    <definedName name="hdhf" localSheetId="24" hidden="1">{"TAB1",#N/A,TRUE,"GENERAL";"TAB2",#N/A,TRUE,"GENERAL";"TAB3",#N/A,TRUE,"GENERAL";"TAB4",#N/A,TRUE,"GENERAL";"TAB5",#N/A,TRUE,"GENERAL"}</definedName>
    <definedName name="hdhf" localSheetId="10" hidden="1">{"TAB1",#N/A,TRUE,"GENERAL";"TAB2",#N/A,TRUE,"GENERAL";"TAB3",#N/A,TRUE,"GENERAL";"TAB4",#N/A,TRUE,"GENERAL";"TAB5",#N/A,TRUE,"GENERAL"}</definedName>
    <definedName name="hdhf" localSheetId="4" hidden="1">{"TAB1",#N/A,TRUE,"GENERAL";"TAB2",#N/A,TRUE,"GENERAL";"TAB3",#N/A,TRUE,"GENERAL";"TAB4",#N/A,TRUE,"GENERAL";"TAB5",#N/A,TRUE,"GENERAL"}</definedName>
    <definedName name="hdhf" localSheetId="38" hidden="1">{"TAB1",#N/A,TRUE,"GENERAL";"TAB2",#N/A,TRUE,"GENERAL";"TAB3",#N/A,TRUE,"GENERAL";"TAB4",#N/A,TRUE,"GENERAL";"TAB5",#N/A,TRUE,"GENERAL"}</definedName>
    <definedName name="hdhf" localSheetId="37" hidden="1">{"TAB1",#N/A,TRUE,"GENERAL";"TAB2",#N/A,TRUE,"GENERAL";"TAB3",#N/A,TRUE,"GENERAL";"TAB4",#N/A,TRUE,"GENERAL";"TAB5",#N/A,TRUE,"GENERAL"}</definedName>
    <definedName name="hdhf" localSheetId="23" hidden="1">{"TAB1",#N/A,TRUE,"GENERAL";"TAB2",#N/A,TRUE,"GENERAL";"TAB3",#N/A,TRUE,"GENERAL";"TAB4",#N/A,TRUE,"GENERAL";"TAB5",#N/A,TRUE,"GENERAL"}</definedName>
    <definedName name="hdhf" localSheetId="16" hidden="1">{"TAB1",#N/A,TRUE,"GENERAL";"TAB2",#N/A,TRUE,"GENERAL";"TAB3",#N/A,TRUE,"GENERAL";"TAB4",#N/A,TRUE,"GENERAL";"TAB5",#N/A,TRUE,"GENERAL"}</definedName>
    <definedName name="hdhf" localSheetId="27" hidden="1">{"TAB1",#N/A,TRUE,"GENERAL";"TAB2",#N/A,TRUE,"GENERAL";"TAB3",#N/A,TRUE,"GENERAL";"TAB4",#N/A,TRUE,"GENERAL";"TAB5",#N/A,TRUE,"GENERAL"}</definedName>
    <definedName name="hdhf" localSheetId="18" hidden="1">{"TAB1",#N/A,TRUE,"GENERAL";"TAB2",#N/A,TRUE,"GENERAL";"TAB3",#N/A,TRUE,"GENERAL";"TAB4",#N/A,TRUE,"GENERAL";"TAB5",#N/A,TRUE,"GENERAL"}</definedName>
    <definedName name="hdhf" localSheetId="17" hidden="1">{"TAB1",#N/A,TRUE,"GENERAL";"TAB2",#N/A,TRUE,"GENERAL";"TAB3",#N/A,TRUE,"GENERAL";"TAB4",#N/A,TRUE,"GENERAL";"TAB5",#N/A,TRUE,"GENERAL"}</definedName>
    <definedName name="hdhf" localSheetId="25" hidden="1">{"TAB1",#N/A,TRUE,"GENERAL";"TAB2",#N/A,TRUE,"GENERAL";"TAB3",#N/A,TRUE,"GENERAL";"TAB4",#N/A,TRUE,"GENERAL";"TAB5",#N/A,TRUE,"GENERAL"}</definedName>
    <definedName name="hdhf" localSheetId="49" hidden="1">{"TAB1",#N/A,TRUE,"GENERAL";"TAB2",#N/A,TRUE,"GENERAL";"TAB3",#N/A,TRUE,"GENERAL";"TAB4",#N/A,TRUE,"GENERAL";"TAB5",#N/A,TRUE,"GENERAL"}</definedName>
    <definedName name="hdhf" localSheetId="34"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1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31" hidden="1">{"TAB1",#N/A,TRUE,"GENERAL";"TAB2",#N/A,TRUE,"GENERAL";"TAB3",#N/A,TRUE,"GENERAL";"TAB4",#N/A,TRUE,"GENERAL";"TAB5",#N/A,TRUE,"GENERAL"}</definedName>
    <definedName name="hdhf" localSheetId="30" hidden="1">{"TAB1",#N/A,TRUE,"GENERAL";"TAB2",#N/A,TRUE,"GENERAL";"TAB3",#N/A,TRUE,"GENERAL";"TAB4",#N/A,TRUE,"GENERAL";"TAB5",#N/A,TRUE,"GENERAL"}</definedName>
    <definedName name="hdhf" localSheetId="15" hidden="1">{"TAB1",#N/A,TRUE,"GENERAL";"TAB2",#N/A,TRUE,"GENERAL";"TAB3",#N/A,TRUE,"GENERAL";"TAB4",#N/A,TRUE,"GENERAL";"TAB5",#N/A,TRUE,"GENERAL"}</definedName>
    <definedName name="hdhf" hidden="1">{"TAB1",#N/A,TRUE,"GENERAL";"TAB2",#N/A,TRUE,"GENERAL";"TAB3",#N/A,TRUE,"GENERAL";"TAB4",#N/A,TRUE,"GENERAL";"TAB5",#N/A,TRUE,"GENERAL"}</definedName>
    <definedName name="hfgh" localSheetId="32" hidden="1">{"via1",#N/A,TRUE,"general";"via2",#N/A,TRUE,"general";"via3",#N/A,TRUE,"general"}</definedName>
    <definedName name="hfgh" localSheetId="3" hidden="1">{"via1",#N/A,TRUE,"general";"via2",#N/A,TRUE,"general";"via3",#N/A,TRUE,"general"}</definedName>
    <definedName name="hfgh" localSheetId="26" hidden="1">{"via1",#N/A,TRUE,"general";"via2",#N/A,TRUE,"general";"via3",#N/A,TRUE,"general"}</definedName>
    <definedName name="hfgh" localSheetId="24" hidden="1">{"via1",#N/A,TRUE,"general";"via2",#N/A,TRUE,"general";"via3",#N/A,TRUE,"general"}</definedName>
    <definedName name="hfgh" localSheetId="10" hidden="1">{"via1",#N/A,TRUE,"general";"via2",#N/A,TRUE,"general";"via3",#N/A,TRUE,"general"}</definedName>
    <definedName name="hfgh" localSheetId="4" hidden="1">{"via1",#N/A,TRUE,"general";"via2",#N/A,TRUE,"general";"via3",#N/A,TRUE,"general"}</definedName>
    <definedName name="hfgh" localSheetId="38" hidden="1">{"via1",#N/A,TRUE,"general";"via2",#N/A,TRUE,"general";"via3",#N/A,TRUE,"general"}</definedName>
    <definedName name="hfgh" localSheetId="37" hidden="1">{"via1",#N/A,TRUE,"general";"via2",#N/A,TRUE,"general";"via3",#N/A,TRUE,"general"}</definedName>
    <definedName name="hfgh" localSheetId="23" hidden="1">{"via1",#N/A,TRUE,"general";"via2",#N/A,TRUE,"general";"via3",#N/A,TRUE,"general"}</definedName>
    <definedName name="hfgh" localSheetId="16" hidden="1">{"via1",#N/A,TRUE,"general";"via2",#N/A,TRUE,"general";"via3",#N/A,TRUE,"general"}</definedName>
    <definedName name="hfgh" localSheetId="27" hidden="1">{"via1",#N/A,TRUE,"general";"via2",#N/A,TRUE,"general";"via3",#N/A,TRUE,"general"}</definedName>
    <definedName name="hfgh" localSheetId="18" hidden="1">{"via1",#N/A,TRUE,"general";"via2",#N/A,TRUE,"general";"via3",#N/A,TRUE,"general"}</definedName>
    <definedName name="hfgh" localSheetId="17" hidden="1">{"via1",#N/A,TRUE,"general";"via2",#N/A,TRUE,"general";"via3",#N/A,TRUE,"general"}</definedName>
    <definedName name="hfgh" localSheetId="25" hidden="1">{"via1",#N/A,TRUE,"general";"via2",#N/A,TRUE,"general";"via3",#N/A,TRUE,"general"}</definedName>
    <definedName name="hfgh" localSheetId="49" hidden="1">{"via1",#N/A,TRUE,"general";"via2",#N/A,TRUE,"general";"via3",#N/A,TRUE,"general"}</definedName>
    <definedName name="hfgh" localSheetId="34"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1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31" hidden="1">{"via1",#N/A,TRUE,"general";"via2",#N/A,TRUE,"general";"via3",#N/A,TRUE,"general"}</definedName>
    <definedName name="hfgh" localSheetId="30" hidden="1">{"via1",#N/A,TRUE,"general";"via2",#N/A,TRUE,"general";"via3",#N/A,TRUE,"general"}</definedName>
    <definedName name="hfgh" localSheetId="15" hidden="1">{"via1",#N/A,TRUE,"general";"via2",#N/A,TRUE,"general";"via3",#N/A,TRUE,"general"}</definedName>
    <definedName name="hfgh" hidden="1">{"via1",#N/A,TRUE,"general";"via2",#N/A,TRUE,"general";"via3",#N/A,TRUE,"general"}</definedName>
    <definedName name="hfh" localSheetId="32" hidden="1">{"TAB1",#N/A,TRUE,"GENERAL";"TAB2",#N/A,TRUE,"GENERAL";"TAB3",#N/A,TRUE,"GENERAL";"TAB4",#N/A,TRUE,"GENERAL";"TAB5",#N/A,TRUE,"GENERAL"}</definedName>
    <definedName name="hfh" localSheetId="3" hidden="1">{"TAB1",#N/A,TRUE,"GENERAL";"TAB2",#N/A,TRUE,"GENERAL";"TAB3",#N/A,TRUE,"GENERAL";"TAB4",#N/A,TRUE,"GENERAL";"TAB5",#N/A,TRUE,"GENERAL"}</definedName>
    <definedName name="hfh" localSheetId="26" hidden="1">{"TAB1",#N/A,TRUE,"GENERAL";"TAB2",#N/A,TRUE,"GENERAL";"TAB3",#N/A,TRUE,"GENERAL";"TAB4",#N/A,TRUE,"GENERAL";"TAB5",#N/A,TRUE,"GENERAL"}</definedName>
    <definedName name="hfh" localSheetId="24" hidden="1">{"TAB1",#N/A,TRUE,"GENERAL";"TAB2",#N/A,TRUE,"GENERAL";"TAB3",#N/A,TRUE,"GENERAL";"TAB4",#N/A,TRUE,"GENERAL";"TAB5",#N/A,TRUE,"GENERAL"}</definedName>
    <definedName name="hfh" localSheetId="10" hidden="1">{"TAB1",#N/A,TRUE,"GENERAL";"TAB2",#N/A,TRUE,"GENERAL";"TAB3",#N/A,TRUE,"GENERAL";"TAB4",#N/A,TRUE,"GENERAL";"TAB5",#N/A,TRUE,"GENERAL"}</definedName>
    <definedName name="hfh" localSheetId="4" hidden="1">{"TAB1",#N/A,TRUE,"GENERAL";"TAB2",#N/A,TRUE,"GENERAL";"TAB3",#N/A,TRUE,"GENERAL";"TAB4",#N/A,TRUE,"GENERAL";"TAB5",#N/A,TRUE,"GENERAL"}</definedName>
    <definedName name="hfh" localSheetId="38" hidden="1">{"TAB1",#N/A,TRUE,"GENERAL";"TAB2",#N/A,TRUE,"GENERAL";"TAB3",#N/A,TRUE,"GENERAL";"TAB4",#N/A,TRUE,"GENERAL";"TAB5",#N/A,TRUE,"GENERAL"}</definedName>
    <definedName name="hfh" localSheetId="37" hidden="1">{"TAB1",#N/A,TRUE,"GENERAL";"TAB2",#N/A,TRUE,"GENERAL";"TAB3",#N/A,TRUE,"GENERAL";"TAB4",#N/A,TRUE,"GENERAL";"TAB5",#N/A,TRUE,"GENERAL"}</definedName>
    <definedName name="hfh" localSheetId="23" hidden="1">{"TAB1",#N/A,TRUE,"GENERAL";"TAB2",#N/A,TRUE,"GENERAL";"TAB3",#N/A,TRUE,"GENERAL";"TAB4",#N/A,TRUE,"GENERAL";"TAB5",#N/A,TRUE,"GENERAL"}</definedName>
    <definedName name="hfh" localSheetId="16" hidden="1">{"TAB1",#N/A,TRUE,"GENERAL";"TAB2",#N/A,TRUE,"GENERAL";"TAB3",#N/A,TRUE,"GENERAL";"TAB4",#N/A,TRUE,"GENERAL";"TAB5",#N/A,TRUE,"GENERAL"}</definedName>
    <definedName name="hfh" localSheetId="27" hidden="1">{"TAB1",#N/A,TRUE,"GENERAL";"TAB2",#N/A,TRUE,"GENERAL";"TAB3",#N/A,TRUE,"GENERAL";"TAB4",#N/A,TRUE,"GENERAL";"TAB5",#N/A,TRUE,"GENERAL"}</definedName>
    <definedName name="hfh" localSheetId="18" hidden="1">{"TAB1",#N/A,TRUE,"GENERAL";"TAB2",#N/A,TRUE,"GENERAL";"TAB3",#N/A,TRUE,"GENERAL";"TAB4",#N/A,TRUE,"GENERAL";"TAB5",#N/A,TRUE,"GENERAL"}</definedName>
    <definedName name="hfh" localSheetId="17" hidden="1">{"TAB1",#N/A,TRUE,"GENERAL";"TAB2",#N/A,TRUE,"GENERAL";"TAB3",#N/A,TRUE,"GENERAL";"TAB4",#N/A,TRUE,"GENERAL";"TAB5",#N/A,TRUE,"GENERAL"}</definedName>
    <definedName name="hfh" localSheetId="25" hidden="1">{"TAB1",#N/A,TRUE,"GENERAL";"TAB2",#N/A,TRUE,"GENERAL";"TAB3",#N/A,TRUE,"GENERAL";"TAB4",#N/A,TRUE,"GENERAL";"TAB5",#N/A,TRUE,"GENERAL"}</definedName>
    <definedName name="hfh" localSheetId="49" hidden="1">{"TAB1",#N/A,TRUE,"GENERAL";"TAB2",#N/A,TRUE,"GENERAL";"TAB3",#N/A,TRUE,"GENERAL";"TAB4",#N/A,TRUE,"GENERAL";"TAB5",#N/A,TRUE,"GENERAL"}</definedName>
    <definedName name="hfh" localSheetId="34"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1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31" hidden="1">{"TAB1",#N/A,TRUE,"GENERAL";"TAB2",#N/A,TRUE,"GENERAL";"TAB3",#N/A,TRUE,"GENERAL";"TAB4",#N/A,TRUE,"GENERAL";"TAB5",#N/A,TRUE,"GENERAL"}</definedName>
    <definedName name="hfh" localSheetId="30" hidden="1">{"TAB1",#N/A,TRUE,"GENERAL";"TAB2",#N/A,TRUE,"GENERAL";"TAB3",#N/A,TRUE,"GENERAL";"TAB4",#N/A,TRUE,"GENERAL";"TAB5",#N/A,TRUE,"GENERAL"}</definedName>
    <definedName name="hfh" localSheetId="15" hidden="1">{"TAB1",#N/A,TRUE,"GENERAL";"TAB2",#N/A,TRUE,"GENERAL";"TAB3",#N/A,TRUE,"GENERAL";"TAB4",#N/A,TRUE,"GENERAL";"TAB5",#N/A,TRUE,"GENERAL"}</definedName>
    <definedName name="hfh" hidden="1">{"TAB1",#N/A,TRUE,"GENERAL";"TAB2",#N/A,TRUE,"GENERAL";"TAB3",#N/A,TRUE,"GENERAL";"TAB4",#N/A,TRUE,"GENERAL";"TAB5",#N/A,TRUE,"GENERAL"}</definedName>
    <definedName name="hfhg" localSheetId="32" hidden="1">{"TAB1",#N/A,TRUE,"GENERAL";"TAB2",#N/A,TRUE,"GENERAL";"TAB3",#N/A,TRUE,"GENERAL";"TAB4",#N/A,TRUE,"GENERAL";"TAB5",#N/A,TRUE,"GENERAL"}</definedName>
    <definedName name="hfhg" localSheetId="3" hidden="1">{"TAB1",#N/A,TRUE,"GENERAL";"TAB2",#N/A,TRUE,"GENERAL";"TAB3",#N/A,TRUE,"GENERAL";"TAB4",#N/A,TRUE,"GENERAL";"TAB5",#N/A,TRUE,"GENERAL"}</definedName>
    <definedName name="hfhg" localSheetId="26" hidden="1">{"TAB1",#N/A,TRUE,"GENERAL";"TAB2",#N/A,TRUE,"GENERAL";"TAB3",#N/A,TRUE,"GENERAL";"TAB4",#N/A,TRUE,"GENERAL";"TAB5",#N/A,TRUE,"GENERAL"}</definedName>
    <definedName name="hfhg" localSheetId="24" hidden="1">{"TAB1",#N/A,TRUE,"GENERAL";"TAB2",#N/A,TRUE,"GENERAL";"TAB3",#N/A,TRUE,"GENERAL";"TAB4",#N/A,TRUE,"GENERAL";"TAB5",#N/A,TRUE,"GENERAL"}</definedName>
    <definedName name="hfhg" localSheetId="10" hidden="1">{"TAB1",#N/A,TRUE,"GENERAL";"TAB2",#N/A,TRUE,"GENERAL";"TAB3",#N/A,TRUE,"GENERAL";"TAB4",#N/A,TRUE,"GENERAL";"TAB5",#N/A,TRUE,"GENERAL"}</definedName>
    <definedName name="hfhg" localSheetId="4" hidden="1">{"TAB1",#N/A,TRUE,"GENERAL";"TAB2",#N/A,TRUE,"GENERAL";"TAB3",#N/A,TRUE,"GENERAL";"TAB4",#N/A,TRUE,"GENERAL";"TAB5",#N/A,TRUE,"GENERAL"}</definedName>
    <definedName name="hfhg" localSheetId="38" hidden="1">{"TAB1",#N/A,TRUE,"GENERAL";"TAB2",#N/A,TRUE,"GENERAL";"TAB3",#N/A,TRUE,"GENERAL";"TAB4",#N/A,TRUE,"GENERAL";"TAB5",#N/A,TRUE,"GENERAL"}</definedName>
    <definedName name="hfhg" localSheetId="37" hidden="1">{"TAB1",#N/A,TRUE,"GENERAL";"TAB2",#N/A,TRUE,"GENERAL";"TAB3",#N/A,TRUE,"GENERAL";"TAB4",#N/A,TRUE,"GENERAL";"TAB5",#N/A,TRUE,"GENERAL"}</definedName>
    <definedName name="hfhg" localSheetId="23" hidden="1">{"TAB1",#N/A,TRUE,"GENERAL";"TAB2",#N/A,TRUE,"GENERAL";"TAB3",#N/A,TRUE,"GENERAL";"TAB4",#N/A,TRUE,"GENERAL";"TAB5",#N/A,TRUE,"GENERAL"}</definedName>
    <definedName name="hfhg" localSheetId="16" hidden="1">{"TAB1",#N/A,TRUE,"GENERAL";"TAB2",#N/A,TRUE,"GENERAL";"TAB3",#N/A,TRUE,"GENERAL";"TAB4",#N/A,TRUE,"GENERAL";"TAB5",#N/A,TRUE,"GENERAL"}</definedName>
    <definedName name="hfhg" localSheetId="27" hidden="1">{"TAB1",#N/A,TRUE,"GENERAL";"TAB2",#N/A,TRUE,"GENERAL";"TAB3",#N/A,TRUE,"GENERAL";"TAB4",#N/A,TRUE,"GENERAL";"TAB5",#N/A,TRUE,"GENERAL"}</definedName>
    <definedName name="hfhg" localSheetId="18" hidden="1">{"TAB1",#N/A,TRUE,"GENERAL";"TAB2",#N/A,TRUE,"GENERAL";"TAB3",#N/A,TRUE,"GENERAL";"TAB4",#N/A,TRUE,"GENERAL";"TAB5",#N/A,TRUE,"GENERAL"}</definedName>
    <definedName name="hfhg" localSheetId="17" hidden="1">{"TAB1",#N/A,TRUE,"GENERAL";"TAB2",#N/A,TRUE,"GENERAL";"TAB3",#N/A,TRUE,"GENERAL";"TAB4",#N/A,TRUE,"GENERAL";"TAB5",#N/A,TRUE,"GENERAL"}</definedName>
    <definedName name="hfhg" localSheetId="25" hidden="1">{"TAB1",#N/A,TRUE,"GENERAL";"TAB2",#N/A,TRUE,"GENERAL";"TAB3",#N/A,TRUE,"GENERAL";"TAB4",#N/A,TRUE,"GENERAL";"TAB5",#N/A,TRUE,"GENERAL"}</definedName>
    <definedName name="hfhg" localSheetId="49" hidden="1">{"TAB1",#N/A,TRUE,"GENERAL";"TAB2",#N/A,TRUE,"GENERAL";"TAB3",#N/A,TRUE,"GENERAL";"TAB4",#N/A,TRUE,"GENERAL";"TAB5",#N/A,TRUE,"GENERAL"}</definedName>
    <definedName name="hfhg" localSheetId="34"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1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31" hidden="1">{"TAB1",#N/A,TRUE,"GENERAL";"TAB2",#N/A,TRUE,"GENERAL";"TAB3",#N/A,TRUE,"GENERAL";"TAB4",#N/A,TRUE,"GENERAL";"TAB5",#N/A,TRUE,"GENERAL"}</definedName>
    <definedName name="hfhg" localSheetId="30" hidden="1">{"TAB1",#N/A,TRUE,"GENERAL";"TAB2",#N/A,TRUE,"GENERAL";"TAB3",#N/A,TRUE,"GENERAL";"TAB4",#N/A,TRUE,"GENERAL";"TAB5",#N/A,TRUE,"GENERAL"}</definedName>
    <definedName name="hfhg" localSheetId="15" hidden="1">{"TAB1",#N/A,TRUE,"GENERAL";"TAB2",#N/A,TRUE,"GENERAL";"TAB3",#N/A,TRUE,"GENERAL";"TAB4",#N/A,TRUE,"GENERAL";"TAB5",#N/A,TRUE,"GENERAL"}</definedName>
    <definedName name="hfhg" hidden="1">{"TAB1",#N/A,TRUE,"GENERAL";"TAB2",#N/A,TRUE,"GENERAL";"TAB3",#N/A,TRUE,"GENERAL";"TAB4",#N/A,TRUE,"GENERAL";"TAB5",#N/A,TRUE,"GENERAL"}</definedName>
    <definedName name="hfthr" localSheetId="32" hidden="1">{"via1",#N/A,TRUE,"general";"via2",#N/A,TRUE,"general";"via3",#N/A,TRUE,"general"}</definedName>
    <definedName name="hfthr" localSheetId="3" hidden="1">{"via1",#N/A,TRUE,"general";"via2",#N/A,TRUE,"general";"via3",#N/A,TRUE,"general"}</definedName>
    <definedName name="hfthr" localSheetId="26" hidden="1">{"via1",#N/A,TRUE,"general";"via2",#N/A,TRUE,"general";"via3",#N/A,TRUE,"general"}</definedName>
    <definedName name="hfthr" localSheetId="24" hidden="1">{"via1",#N/A,TRUE,"general";"via2",#N/A,TRUE,"general";"via3",#N/A,TRUE,"general"}</definedName>
    <definedName name="hfthr" localSheetId="10" hidden="1">{"via1",#N/A,TRUE,"general";"via2",#N/A,TRUE,"general";"via3",#N/A,TRUE,"general"}</definedName>
    <definedName name="hfthr" localSheetId="4" hidden="1">{"via1",#N/A,TRUE,"general";"via2",#N/A,TRUE,"general";"via3",#N/A,TRUE,"general"}</definedName>
    <definedName name="hfthr" localSheetId="38" hidden="1">{"via1",#N/A,TRUE,"general";"via2",#N/A,TRUE,"general";"via3",#N/A,TRUE,"general"}</definedName>
    <definedName name="hfthr" localSheetId="37" hidden="1">{"via1",#N/A,TRUE,"general";"via2",#N/A,TRUE,"general";"via3",#N/A,TRUE,"general"}</definedName>
    <definedName name="hfthr" localSheetId="23" hidden="1">{"via1",#N/A,TRUE,"general";"via2",#N/A,TRUE,"general";"via3",#N/A,TRUE,"general"}</definedName>
    <definedName name="hfthr" localSheetId="16" hidden="1">{"via1",#N/A,TRUE,"general";"via2",#N/A,TRUE,"general";"via3",#N/A,TRUE,"general"}</definedName>
    <definedName name="hfthr" localSheetId="27" hidden="1">{"via1",#N/A,TRUE,"general";"via2",#N/A,TRUE,"general";"via3",#N/A,TRUE,"general"}</definedName>
    <definedName name="hfthr" localSheetId="18" hidden="1">{"via1",#N/A,TRUE,"general";"via2",#N/A,TRUE,"general";"via3",#N/A,TRUE,"general"}</definedName>
    <definedName name="hfthr" localSheetId="17" hidden="1">{"via1",#N/A,TRUE,"general";"via2",#N/A,TRUE,"general";"via3",#N/A,TRUE,"general"}</definedName>
    <definedName name="hfthr" localSheetId="25" hidden="1">{"via1",#N/A,TRUE,"general";"via2",#N/A,TRUE,"general";"via3",#N/A,TRUE,"general"}</definedName>
    <definedName name="hfthr" localSheetId="49" hidden="1">{"via1",#N/A,TRUE,"general";"via2",#N/A,TRUE,"general";"via3",#N/A,TRUE,"general"}</definedName>
    <definedName name="hfthr" localSheetId="34"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1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31" hidden="1">{"via1",#N/A,TRUE,"general";"via2",#N/A,TRUE,"general";"via3",#N/A,TRUE,"general"}</definedName>
    <definedName name="hfthr" localSheetId="30" hidden="1">{"via1",#N/A,TRUE,"general";"via2",#N/A,TRUE,"general";"via3",#N/A,TRUE,"general"}</definedName>
    <definedName name="hfthr" localSheetId="15" hidden="1">{"via1",#N/A,TRUE,"general";"via2",#N/A,TRUE,"general";"via3",#N/A,TRUE,"general"}</definedName>
    <definedName name="hfthr" hidden="1">{"via1",#N/A,TRUE,"general";"via2",#N/A,TRUE,"general";"via3",#N/A,TRUE,"general"}</definedName>
    <definedName name="hg" localSheetId="32" hidden="1">{"via1",#N/A,TRUE,"general";"via2",#N/A,TRUE,"general";"via3",#N/A,TRUE,"general"}</definedName>
    <definedName name="hg" localSheetId="3" hidden="1">{"via1",#N/A,TRUE,"general";"via2",#N/A,TRUE,"general";"via3",#N/A,TRUE,"general"}</definedName>
    <definedName name="hg" localSheetId="26" hidden="1">{"via1",#N/A,TRUE,"general";"via2",#N/A,TRUE,"general";"via3",#N/A,TRUE,"general"}</definedName>
    <definedName name="hg" localSheetId="24" hidden="1">{"via1",#N/A,TRUE,"general";"via2",#N/A,TRUE,"general";"via3",#N/A,TRUE,"general"}</definedName>
    <definedName name="hg" localSheetId="10" hidden="1">{"via1",#N/A,TRUE,"general";"via2",#N/A,TRUE,"general";"via3",#N/A,TRUE,"general"}</definedName>
    <definedName name="hg" localSheetId="4" hidden="1">{"via1",#N/A,TRUE,"general";"via2",#N/A,TRUE,"general";"via3",#N/A,TRUE,"general"}</definedName>
    <definedName name="hg" localSheetId="38" hidden="1">{"via1",#N/A,TRUE,"general";"via2",#N/A,TRUE,"general";"via3",#N/A,TRUE,"general"}</definedName>
    <definedName name="hg" localSheetId="37" hidden="1">{"via1",#N/A,TRUE,"general";"via2",#N/A,TRUE,"general";"via3",#N/A,TRUE,"general"}</definedName>
    <definedName name="hg" localSheetId="23" hidden="1">{"via1",#N/A,TRUE,"general";"via2",#N/A,TRUE,"general";"via3",#N/A,TRUE,"general"}</definedName>
    <definedName name="hg" localSheetId="16" hidden="1">{"via1",#N/A,TRUE,"general";"via2",#N/A,TRUE,"general";"via3",#N/A,TRUE,"general"}</definedName>
    <definedName name="hg" localSheetId="27" hidden="1">{"via1",#N/A,TRUE,"general";"via2",#N/A,TRUE,"general";"via3",#N/A,TRUE,"general"}</definedName>
    <definedName name="hg" localSheetId="18" hidden="1">{"via1",#N/A,TRUE,"general";"via2",#N/A,TRUE,"general";"via3",#N/A,TRUE,"general"}</definedName>
    <definedName name="hg" localSheetId="17" hidden="1">{"via1",#N/A,TRUE,"general";"via2",#N/A,TRUE,"general";"via3",#N/A,TRUE,"general"}</definedName>
    <definedName name="hg" localSheetId="25" hidden="1">{"via1",#N/A,TRUE,"general";"via2",#N/A,TRUE,"general";"via3",#N/A,TRUE,"general"}</definedName>
    <definedName name="hg" localSheetId="49" hidden="1">{"via1",#N/A,TRUE,"general";"via2",#N/A,TRUE,"general";"via3",#N/A,TRUE,"general"}</definedName>
    <definedName name="hg" localSheetId="34"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1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31" hidden="1">{"via1",#N/A,TRUE,"general";"via2",#N/A,TRUE,"general";"via3",#N/A,TRUE,"general"}</definedName>
    <definedName name="hg" localSheetId="30" hidden="1">{"via1",#N/A,TRUE,"general";"via2",#N/A,TRUE,"general";"via3",#N/A,TRUE,"general"}</definedName>
    <definedName name="hg" localSheetId="15" hidden="1">{"via1",#N/A,TRUE,"general";"via2",#N/A,TRUE,"general";"via3",#N/A,TRUE,"general"}</definedName>
    <definedName name="hg" hidden="1">{"via1",#N/A,TRUE,"general";"via2",#N/A,TRUE,"general";"via3",#N/A,TRUE,"general"}</definedName>
    <definedName name="HGFH" localSheetId="32" hidden="1">{"via1",#N/A,TRUE,"general";"via2",#N/A,TRUE,"general";"via3",#N/A,TRUE,"general"}</definedName>
    <definedName name="HGFH" localSheetId="3" hidden="1">{"via1",#N/A,TRUE,"general";"via2",#N/A,TRUE,"general";"via3",#N/A,TRUE,"general"}</definedName>
    <definedName name="HGFH" localSheetId="26" hidden="1">{"via1",#N/A,TRUE,"general";"via2",#N/A,TRUE,"general";"via3",#N/A,TRUE,"general"}</definedName>
    <definedName name="HGFH" localSheetId="24" hidden="1">{"via1",#N/A,TRUE,"general";"via2",#N/A,TRUE,"general";"via3",#N/A,TRUE,"general"}</definedName>
    <definedName name="HGFH" localSheetId="10" hidden="1">{"via1",#N/A,TRUE,"general";"via2",#N/A,TRUE,"general";"via3",#N/A,TRUE,"general"}</definedName>
    <definedName name="HGFH" localSheetId="4" hidden="1">{"via1",#N/A,TRUE,"general";"via2",#N/A,TRUE,"general";"via3",#N/A,TRUE,"general"}</definedName>
    <definedName name="HGFH" localSheetId="38" hidden="1">{"via1",#N/A,TRUE,"general";"via2",#N/A,TRUE,"general";"via3",#N/A,TRUE,"general"}</definedName>
    <definedName name="HGFH" localSheetId="37" hidden="1">{"via1",#N/A,TRUE,"general";"via2",#N/A,TRUE,"general";"via3",#N/A,TRUE,"general"}</definedName>
    <definedName name="HGFH" localSheetId="23" hidden="1">{"via1",#N/A,TRUE,"general";"via2",#N/A,TRUE,"general";"via3",#N/A,TRUE,"general"}</definedName>
    <definedName name="HGFH" localSheetId="16" hidden="1">{"via1",#N/A,TRUE,"general";"via2",#N/A,TRUE,"general";"via3",#N/A,TRUE,"general"}</definedName>
    <definedName name="HGFH" localSheetId="27" hidden="1">{"via1",#N/A,TRUE,"general";"via2",#N/A,TRUE,"general";"via3",#N/A,TRUE,"general"}</definedName>
    <definedName name="HGFH" localSheetId="18" hidden="1">{"via1",#N/A,TRUE,"general";"via2",#N/A,TRUE,"general";"via3",#N/A,TRUE,"general"}</definedName>
    <definedName name="HGFH" localSheetId="17" hidden="1">{"via1",#N/A,TRUE,"general";"via2",#N/A,TRUE,"general";"via3",#N/A,TRUE,"general"}</definedName>
    <definedName name="HGFH" localSheetId="25" hidden="1">{"via1",#N/A,TRUE,"general";"via2",#N/A,TRUE,"general";"via3",#N/A,TRUE,"general"}</definedName>
    <definedName name="HGFH" localSheetId="49" hidden="1">{"via1",#N/A,TRUE,"general";"via2",#N/A,TRUE,"general";"via3",#N/A,TRUE,"general"}</definedName>
    <definedName name="HGFH" localSheetId="34"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1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31" hidden="1">{"via1",#N/A,TRUE,"general";"via2",#N/A,TRUE,"general";"via3",#N/A,TRUE,"general"}</definedName>
    <definedName name="HGFH" localSheetId="30" hidden="1">{"via1",#N/A,TRUE,"general";"via2",#N/A,TRUE,"general";"via3",#N/A,TRUE,"general"}</definedName>
    <definedName name="HGFH" localSheetId="15" hidden="1">{"via1",#N/A,TRUE,"general";"via2",#N/A,TRUE,"general";"via3",#N/A,TRUE,"general"}</definedName>
    <definedName name="HGFH" hidden="1">{"via1",#N/A,TRUE,"general";"via2",#N/A,TRUE,"general";"via3",#N/A,TRUE,"general"}</definedName>
    <definedName name="hgfhty" localSheetId="32" hidden="1">{"via1",#N/A,TRUE,"general";"via2",#N/A,TRUE,"general";"via3",#N/A,TRUE,"general"}</definedName>
    <definedName name="hgfhty" localSheetId="3" hidden="1">{"via1",#N/A,TRUE,"general";"via2",#N/A,TRUE,"general";"via3",#N/A,TRUE,"general"}</definedName>
    <definedName name="hgfhty" localSheetId="26" hidden="1">{"via1",#N/A,TRUE,"general";"via2",#N/A,TRUE,"general";"via3",#N/A,TRUE,"general"}</definedName>
    <definedName name="hgfhty" localSheetId="24" hidden="1">{"via1",#N/A,TRUE,"general";"via2",#N/A,TRUE,"general";"via3",#N/A,TRUE,"general"}</definedName>
    <definedName name="hgfhty" localSheetId="10" hidden="1">{"via1",#N/A,TRUE,"general";"via2",#N/A,TRUE,"general";"via3",#N/A,TRUE,"general"}</definedName>
    <definedName name="hgfhty" localSheetId="4" hidden="1">{"via1",#N/A,TRUE,"general";"via2",#N/A,TRUE,"general";"via3",#N/A,TRUE,"general"}</definedName>
    <definedName name="hgfhty" localSheetId="38" hidden="1">{"via1",#N/A,TRUE,"general";"via2",#N/A,TRUE,"general";"via3",#N/A,TRUE,"general"}</definedName>
    <definedName name="hgfhty" localSheetId="37" hidden="1">{"via1",#N/A,TRUE,"general";"via2",#N/A,TRUE,"general";"via3",#N/A,TRUE,"general"}</definedName>
    <definedName name="hgfhty" localSheetId="23" hidden="1">{"via1",#N/A,TRUE,"general";"via2",#N/A,TRUE,"general";"via3",#N/A,TRUE,"general"}</definedName>
    <definedName name="hgfhty" localSheetId="16" hidden="1">{"via1",#N/A,TRUE,"general";"via2",#N/A,TRUE,"general";"via3",#N/A,TRUE,"general"}</definedName>
    <definedName name="hgfhty" localSheetId="27" hidden="1">{"via1",#N/A,TRUE,"general";"via2",#N/A,TRUE,"general";"via3",#N/A,TRUE,"general"}</definedName>
    <definedName name="hgfhty" localSheetId="18" hidden="1">{"via1",#N/A,TRUE,"general";"via2",#N/A,TRUE,"general";"via3",#N/A,TRUE,"general"}</definedName>
    <definedName name="hgfhty" localSheetId="17" hidden="1">{"via1",#N/A,TRUE,"general";"via2",#N/A,TRUE,"general";"via3",#N/A,TRUE,"general"}</definedName>
    <definedName name="hgfhty" localSheetId="25" hidden="1">{"via1",#N/A,TRUE,"general";"via2",#N/A,TRUE,"general";"via3",#N/A,TRUE,"general"}</definedName>
    <definedName name="hgfhty" localSheetId="49" hidden="1">{"via1",#N/A,TRUE,"general";"via2",#N/A,TRUE,"general";"via3",#N/A,TRUE,"general"}</definedName>
    <definedName name="hgfhty" localSheetId="34"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1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31" hidden="1">{"via1",#N/A,TRUE,"general";"via2",#N/A,TRUE,"general";"via3",#N/A,TRUE,"general"}</definedName>
    <definedName name="hgfhty" localSheetId="30" hidden="1">{"via1",#N/A,TRUE,"general";"via2",#N/A,TRUE,"general";"via3",#N/A,TRUE,"general"}</definedName>
    <definedName name="hgfhty" localSheetId="15" hidden="1">{"via1",#N/A,TRUE,"general";"via2",#N/A,TRUE,"general";"via3",#N/A,TRUE,"general"}</definedName>
    <definedName name="hgfhty" hidden="1">{"via1",#N/A,TRUE,"general";"via2",#N/A,TRUE,"general";"via3",#N/A,TRUE,"general"}</definedName>
    <definedName name="HGHFH7" localSheetId="3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26" hidden="1">{"TAB1",#N/A,TRUE,"GENERAL";"TAB2",#N/A,TRUE,"GENERAL";"TAB3",#N/A,TRUE,"GENERAL";"TAB4",#N/A,TRUE,"GENERAL";"TAB5",#N/A,TRUE,"GENERAL"}</definedName>
    <definedName name="HGHFH7" localSheetId="24"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38" hidden="1">{"TAB1",#N/A,TRUE,"GENERAL";"TAB2",#N/A,TRUE,"GENERAL";"TAB3",#N/A,TRUE,"GENERAL";"TAB4",#N/A,TRUE,"GENERAL";"TAB5",#N/A,TRUE,"GENERAL"}</definedName>
    <definedName name="HGHFH7" localSheetId="37" hidden="1">{"TAB1",#N/A,TRUE,"GENERAL";"TAB2",#N/A,TRUE,"GENERAL";"TAB3",#N/A,TRUE,"GENERAL";"TAB4",#N/A,TRUE,"GENERAL";"TAB5",#N/A,TRUE,"GENERAL"}</definedName>
    <definedName name="HGHFH7" localSheetId="23"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27" hidden="1">{"TAB1",#N/A,TRUE,"GENERAL";"TAB2",#N/A,TRUE,"GENERAL";"TAB3",#N/A,TRUE,"GENERAL";"TAB4",#N/A,TRUE,"GENERAL";"TAB5",#N/A,TRUE,"GENERAL"}</definedName>
    <definedName name="HGHFH7" localSheetId="18"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25" hidden="1">{"TAB1",#N/A,TRUE,"GENERAL";"TAB2",#N/A,TRUE,"GENERAL";"TAB3",#N/A,TRUE,"GENERAL";"TAB4",#N/A,TRUE,"GENERAL";"TAB5",#N/A,TRUE,"GENERAL"}</definedName>
    <definedName name="HGHFH7" localSheetId="49" hidden="1">{"TAB1",#N/A,TRUE,"GENERAL";"TAB2",#N/A,TRUE,"GENERAL";"TAB3",#N/A,TRUE,"GENERAL";"TAB4",#N/A,TRUE,"GENERAL";"TAB5",#N/A,TRUE,"GENERAL"}</definedName>
    <definedName name="HGHFH7" localSheetId="34"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31" hidden="1">{"TAB1",#N/A,TRUE,"GENERAL";"TAB2",#N/A,TRUE,"GENERAL";"TAB3",#N/A,TRUE,"GENERAL";"TAB4",#N/A,TRUE,"GENERAL";"TAB5",#N/A,TRUE,"GENERAL"}</definedName>
    <definedName name="HGHFH7" localSheetId="30" hidden="1">{"TAB1",#N/A,TRUE,"GENERAL";"TAB2",#N/A,TRUE,"GENERAL";"TAB3",#N/A,TRUE,"GENERAL";"TAB4",#N/A,TRUE,"GENERAL";"TAB5",#N/A,TRUE,"GENERAL"}</definedName>
    <definedName name="HGHFH7" localSheetId="15" hidden="1">{"TAB1",#N/A,TRUE,"GENERAL";"TAB2",#N/A,TRUE,"GENERAL";"TAB3",#N/A,TRUE,"GENERAL";"TAB4",#N/A,TRUE,"GENERAL";"TAB5",#N/A,TRUE,"GENERAL"}</definedName>
    <definedName name="HGHFH7" hidden="1">{"TAB1",#N/A,TRUE,"GENERAL";"TAB2",#N/A,TRUE,"GENERAL";"TAB3",#N/A,TRUE,"GENERAL";"TAB4",#N/A,TRUE,"GENERAL";"TAB5",#N/A,TRUE,"GENERAL"}</definedName>
    <definedName name="hghhj" localSheetId="3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26" hidden="1">{"TAB1",#N/A,TRUE,"GENERAL";"TAB2",#N/A,TRUE,"GENERAL";"TAB3",#N/A,TRUE,"GENERAL";"TAB4",#N/A,TRUE,"GENERAL";"TAB5",#N/A,TRUE,"GENERAL"}</definedName>
    <definedName name="hghhj" localSheetId="24"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4" hidden="1">{"TAB1",#N/A,TRUE,"GENERAL";"TAB2",#N/A,TRUE,"GENERAL";"TAB3",#N/A,TRUE,"GENERAL";"TAB4",#N/A,TRUE,"GENERAL";"TAB5",#N/A,TRUE,"GENERAL"}</definedName>
    <definedName name="hghhj" localSheetId="38" hidden="1">{"TAB1",#N/A,TRUE,"GENERAL";"TAB2",#N/A,TRUE,"GENERAL";"TAB3",#N/A,TRUE,"GENERAL";"TAB4",#N/A,TRUE,"GENERAL";"TAB5",#N/A,TRUE,"GENERAL"}</definedName>
    <definedName name="hghhj" localSheetId="37" hidden="1">{"TAB1",#N/A,TRUE,"GENERAL";"TAB2",#N/A,TRUE,"GENERAL";"TAB3",#N/A,TRUE,"GENERAL";"TAB4",#N/A,TRUE,"GENERAL";"TAB5",#N/A,TRUE,"GENERAL"}</definedName>
    <definedName name="hghhj" localSheetId="23"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27" hidden="1">{"TAB1",#N/A,TRUE,"GENERAL";"TAB2",#N/A,TRUE,"GENERAL";"TAB3",#N/A,TRUE,"GENERAL";"TAB4",#N/A,TRUE,"GENERAL";"TAB5",#N/A,TRUE,"GENERAL"}</definedName>
    <definedName name="hghhj" localSheetId="18"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25" hidden="1">{"TAB1",#N/A,TRUE,"GENERAL";"TAB2",#N/A,TRUE,"GENERAL";"TAB3",#N/A,TRUE,"GENERAL";"TAB4",#N/A,TRUE,"GENERAL";"TAB5",#N/A,TRUE,"GENERAL"}</definedName>
    <definedName name="hghhj" localSheetId="49" hidden="1">{"TAB1",#N/A,TRUE,"GENERAL";"TAB2",#N/A,TRUE,"GENERAL";"TAB3",#N/A,TRUE,"GENERAL";"TAB4",#N/A,TRUE,"GENERAL";"TAB5",#N/A,TRUE,"GENERAL"}</definedName>
    <definedName name="hghhj" localSheetId="34"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31" hidden="1">{"TAB1",#N/A,TRUE,"GENERAL";"TAB2",#N/A,TRUE,"GENERAL";"TAB3",#N/A,TRUE,"GENERAL";"TAB4",#N/A,TRUE,"GENERAL";"TAB5",#N/A,TRUE,"GENERAL"}</definedName>
    <definedName name="hghhj" localSheetId="30" hidden="1">{"TAB1",#N/A,TRUE,"GENERAL";"TAB2",#N/A,TRUE,"GENERAL";"TAB3",#N/A,TRUE,"GENERAL";"TAB4",#N/A,TRUE,"GENERAL";"TAB5",#N/A,TRUE,"GENERAL"}</definedName>
    <definedName name="hghhj" localSheetId="15" hidden="1">{"TAB1",#N/A,TRUE,"GENERAL";"TAB2",#N/A,TRUE,"GENERAL";"TAB3",#N/A,TRUE,"GENERAL";"TAB4",#N/A,TRUE,"GENERAL";"TAB5",#N/A,TRUE,"GENERAL"}</definedName>
    <definedName name="hghhj" hidden="1">{"TAB1",#N/A,TRUE,"GENERAL";"TAB2",#N/A,TRUE,"GENERAL";"TAB3",#N/A,TRUE,"GENERAL";"TAB4",#N/A,TRUE,"GENERAL";"TAB5",#N/A,TRUE,"GENERAL"}</definedName>
    <definedName name="hghydj" localSheetId="32" hidden="1">{"via1",#N/A,TRUE,"general";"via2",#N/A,TRUE,"general";"via3",#N/A,TRUE,"general"}</definedName>
    <definedName name="hghydj" localSheetId="3" hidden="1">{"via1",#N/A,TRUE,"general";"via2",#N/A,TRUE,"general";"via3",#N/A,TRUE,"general"}</definedName>
    <definedName name="hghydj" localSheetId="26" hidden="1">{"via1",#N/A,TRUE,"general";"via2",#N/A,TRUE,"general";"via3",#N/A,TRUE,"general"}</definedName>
    <definedName name="hghydj" localSheetId="24" hidden="1">{"via1",#N/A,TRUE,"general";"via2",#N/A,TRUE,"general";"via3",#N/A,TRUE,"general"}</definedName>
    <definedName name="hghydj" localSheetId="10" hidden="1">{"via1",#N/A,TRUE,"general";"via2",#N/A,TRUE,"general";"via3",#N/A,TRUE,"general"}</definedName>
    <definedName name="hghydj" localSheetId="4" hidden="1">{"via1",#N/A,TRUE,"general";"via2",#N/A,TRUE,"general";"via3",#N/A,TRUE,"general"}</definedName>
    <definedName name="hghydj" localSheetId="38" hidden="1">{"via1",#N/A,TRUE,"general";"via2",#N/A,TRUE,"general";"via3",#N/A,TRUE,"general"}</definedName>
    <definedName name="hghydj" localSheetId="37" hidden="1">{"via1",#N/A,TRUE,"general";"via2",#N/A,TRUE,"general";"via3",#N/A,TRUE,"general"}</definedName>
    <definedName name="hghydj" localSheetId="23" hidden="1">{"via1",#N/A,TRUE,"general";"via2",#N/A,TRUE,"general";"via3",#N/A,TRUE,"general"}</definedName>
    <definedName name="hghydj" localSheetId="16" hidden="1">{"via1",#N/A,TRUE,"general";"via2",#N/A,TRUE,"general";"via3",#N/A,TRUE,"general"}</definedName>
    <definedName name="hghydj" localSheetId="27" hidden="1">{"via1",#N/A,TRUE,"general";"via2",#N/A,TRUE,"general";"via3",#N/A,TRUE,"general"}</definedName>
    <definedName name="hghydj" localSheetId="18" hidden="1">{"via1",#N/A,TRUE,"general";"via2",#N/A,TRUE,"general";"via3",#N/A,TRUE,"general"}</definedName>
    <definedName name="hghydj" localSheetId="17" hidden="1">{"via1",#N/A,TRUE,"general";"via2",#N/A,TRUE,"general";"via3",#N/A,TRUE,"general"}</definedName>
    <definedName name="hghydj" localSheetId="25" hidden="1">{"via1",#N/A,TRUE,"general";"via2",#N/A,TRUE,"general";"via3",#N/A,TRUE,"general"}</definedName>
    <definedName name="hghydj" localSheetId="49" hidden="1">{"via1",#N/A,TRUE,"general";"via2",#N/A,TRUE,"general";"via3",#N/A,TRUE,"general"}</definedName>
    <definedName name="hghydj" localSheetId="34"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1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31" hidden="1">{"via1",#N/A,TRUE,"general";"via2",#N/A,TRUE,"general";"via3",#N/A,TRUE,"general"}</definedName>
    <definedName name="hghydj" localSheetId="30" hidden="1">{"via1",#N/A,TRUE,"general";"via2",#N/A,TRUE,"general";"via3",#N/A,TRUE,"general"}</definedName>
    <definedName name="hghydj" localSheetId="15" hidden="1">{"via1",#N/A,TRUE,"general";"via2",#N/A,TRUE,"general";"via3",#N/A,TRUE,"general"}</definedName>
    <definedName name="hghydj" hidden="1">{"via1",#N/A,TRUE,"general";"via2",#N/A,TRUE,"general";"via3",#N/A,TRUE,"general"}</definedName>
    <definedName name="hgjfjw" localSheetId="32" hidden="1">{"via1",#N/A,TRUE,"general";"via2",#N/A,TRUE,"general";"via3",#N/A,TRUE,"general"}</definedName>
    <definedName name="hgjfjw" localSheetId="3" hidden="1">{"via1",#N/A,TRUE,"general";"via2",#N/A,TRUE,"general";"via3",#N/A,TRUE,"general"}</definedName>
    <definedName name="hgjfjw" localSheetId="26" hidden="1">{"via1",#N/A,TRUE,"general";"via2",#N/A,TRUE,"general";"via3",#N/A,TRUE,"general"}</definedName>
    <definedName name="hgjfjw" localSheetId="24" hidden="1">{"via1",#N/A,TRUE,"general";"via2",#N/A,TRUE,"general";"via3",#N/A,TRUE,"general"}</definedName>
    <definedName name="hgjfjw" localSheetId="10" hidden="1">{"via1",#N/A,TRUE,"general";"via2",#N/A,TRUE,"general";"via3",#N/A,TRUE,"general"}</definedName>
    <definedName name="hgjfjw" localSheetId="4" hidden="1">{"via1",#N/A,TRUE,"general";"via2",#N/A,TRUE,"general";"via3",#N/A,TRUE,"general"}</definedName>
    <definedName name="hgjfjw" localSheetId="38" hidden="1">{"via1",#N/A,TRUE,"general";"via2",#N/A,TRUE,"general";"via3",#N/A,TRUE,"general"}</definedName>
    <definedName name="hgjfjw" localSheetId="37" hidden="1">{"via1",#N/A,TRUE,"general";"via2",#N/A,TRUE,"general";"via3",#N/A,TRUE,"general"}</definedName>
    <definedName name="hgjfjw" localSheetId="23" hidden="1">{"via1",#N/A,TRUE,"general";"via2",#N/A,TRUE,"general";"via3",#N/A,TRUE,"general"}</definedName>
    <definedName name="hgjfjw" localSheetId="16" hidden="1">{"via1",#N/A,TRUE,"general";"via2",#N/A,TRUE,"general";"via3",#N/A,TRUE,"general"}</definedName>
    <definedName name="hgjfjw" localSheetId="27" hidden="1">{"via1",#N/A,TRUE,"general";"via2",#N/A,TRUE,"general";"via3",#N/A,TRUE,"general"}</definedName>
    <definedName name="hgjfjw" localSheetId="18" hidden="1">{"via1",#N/A,TRUE,"general";"via2",#N/A,TRUE,"general";"via3",#N/A,TRUE,"general"}</definedName>
    <definedName name="hgjfjw" localSheetId="17" hidden="1">{"via1",#N/A,TRUE,"general";"via2",#N/A,TRUE,"general";"via3",#N/A,TRUE,"general"}</definedName>
    <definedName name="hgjfjw" localSheetId="25" hidden="1">{"via1",#N/A,TRUE,"general";"via2",#N/A,TRUE,"general";"via3",#N/A,TRUE,"general"}</definedName>
    <definedName name="hgjfjw" localSheetId="49" hidden="1">{"via1",#N/A,TRUE,"general";"via2",#N/A,TRUE,"general";"via3",#N/A,TRUE,"general"}</definedName>
    <definedName name="hgjfjw" localSheetId="34"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1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31" hidden="1">{"via1",#N/A,TRUE,"general";"via2",#N/A,TRUE,"general";"via3",#N/A,TRUE,"general"}</definedName>
    <definedName name="hgjfjw" localSheetId="30" hidden="1">{"via1",#N/A,TRUE,"general";"via2",#N/A,TRUE,"general";"via3",#N/A,TRUE,"general"}</definedName>
    <definedName name="hgjfjw" localSheetId="15" hidden="1">{"via1",#N/A,TRUE,"general";"via2",#N/A,TRUE,"general";"via3",#N/A,TRUE,"general"}</definedName>
    <definedName name="hgjfjw" hidden="1">{"via1",#N/A,TRUE,"general";"via2",#N/A,TRUE,"general";"via3",#N/A,TRUE,"general"}</definedName>
    <definedName name="HGJG" localSheetId="32" hidden="1">{"TAB1",#N/A,TRUE,"GENERAL";"TAB2",#N/A,TRUE,"GENERAL";"TAB3",#N/A,TRUE,"GENERAL";"TAB4",#N/A,TRUE,"GENERAL";"TAB5",#N/A,TRUE,"GENERAL"}</definedName>
    <definedName name="HGJG" localSheetId="3" hidden="1">{"TAB1",#N/A,TRUE,"GENERAL";"TAB2",#N/A,TRUE,"GENERAL";"TAB3",#N/A,TRUE,"GENERAL";"TAB4",#N/A,TRUE,"GENERAL";"TAB5",#N/A,TRUE,"GENERAL"}</definedName>
    <definedName name="HGJG" localSheetId="26" hidden="1">{"TAB1",#N/A,TRUE,"GENERAL";"TAB2",#N/A,TRUE,"GENERAL";"TAB3",#N/A,TRUE,"GENERAL";"TAB4",#N/A,TRUE,"GENERAL";"TAB5",#N/A,TRUE,"GENERAL"}</definedName>
    <definedName name="HGJG" localSheetId="24" hidden="1">{"TAB1",#N/A,TRUE,"GENERAL";"TAB2",#N/A,TRUE,"GENERAL";"TAB3",#N/A,TRUE,"GENERAL";"TAB4",#N/A,TRUE,"GENERAL";"TAB5",#N/A,TRUE,"GENERAL"}</definedName>
    <definedName name="HGJG" localSheetId="10" hidden="1">{"TAB1",#N/A,TRUE,"GENERAL";"TAB2",#N/A,TRUE,"GENERAL";"TAB3",#N/A,TRUE,"GENERAL";"TAB4",#N/A,TRUE,"GENERAL";"TAB5",#N/A,TRUE,"GENERAL"}</definedName>
    <definedName name="HGJG" localSheetId="4" hidden="1">{"TAB1",#N/A,TRUE,"GENERAL";"TAB2",#N/A,TRUE,"GENERAL";"TAB3",#N/A,TRUE,"GENERAL";"TAB4",#N/A,TRUE,"GENERAL";"TAB5",#N/A,TRUE,"GENERAL"}</definedName>
    <definedName name="HGJG" localSheetId="38" hidden="1">{"TAB1",#N/A,TRUE,"GENERAL";"TAB2",#N/A,TRUE,"GENERAL";"TAB3",#N/A,TRUE,"GENERAL";"TAB4",#N/A,TRUE,"GENERAL";"TAB5",#N/A,TRUE,"GENERAL"}</definedName>
    <definedName name="HGJG" localSheetId="37" hidden="1">{"TAB1",#N/A,TRUE,"GENERAL";"TAB2",#N/A,TRUE,"GENERAL";"TAB3",#N/A,TRUE,"GENERAL";"TAB4",#N/A,TRUE,"GENERAL";"TAB5",#N/A,TRUE,"GENERAL"}</definedName>
    <definedName name="HGJG" localSheetId="23" hidden="1">{"TAB1",#N/A,TRUE,"GENERAL";"TAB2",#N/A,TRUE,"GENERAL";"TAB3",#N/A,TRUE,"GENERAL";"TAB4",#N/A,TRUE,"GENERAL";"TAB5",#N/A,TRUE,"GENERAL"}</definedName>
    <definedName name="HGJG" localSheetId="16" hidden="1">{"TAB1",#N/A,TRUE,"GENERAL";"TAB2",#N/A,TRUE,"GENERAL";"TAB3",#N/A,TRUE,"GENERAL";"TAB4",#N/A,TRUE,"GENERAL";"TAB5",#N/A,TRUE,"GENERAL"}</definedName>
    <definedName name="HGJG" localSheetId="27" hidden="1">{"TAB1",#N/A,TRUE,"GENERAL";"TAB2",#N/A,TRUE,"GENERAL";"TAB3",#N/A,TRUE,"GENERAL";"TAB4",#N/A,TRUE,"GENERAL";"TAB5",#N/A,TRUE,"GENERAL"}</definedName>
    <definedName name="HGJG" localSheetId="18" hidden="1">{"TAB1",#N/A,TRUE,"GENERAL";"TAB2",#N/A,TRUE,"GENERAL";"TAB3",#N/A,TRUE,"GENERAL";"TAB4",#N/A,TRUE,"GENERAL";"TAB5",#N/A,TRUE,"GENERAL"}</definedName>
    <definedName name="HGJG" localSheetId="17" hidden="1">{"TAB1",#N/A,TRUE,"GENERAL";"TAB2",#N/A,TRUE,"GENERAL";"TAB3",#N/A,TRUE,"GENERAL";"TAB4",#N/A,TRUE,"GENERAL";"TAB5",#N/A,TRUE,"GENERAL"}</definedName>
    <definedName name="HGJG" localSheetId="25" hidden="1">{"TAB1",#N/A,TRUE,"GENERAL";"TAB2",#N/A,TRUE,"GENERAL";"TAB3",#N/A,TRUE,"GENERAL";"TAB4",#N/A,TRUE,"GENERAL";"TAB5",#N/A,TRUE,"GENERAL"}</definedName>
    <definedName name="HGJG" localSheetId="49" hidden="1">{"TAB1",#N/A,TRUE,"GENERAL";"TAB2",#N/A,TRUE,"GENERAL";"TAB3",#N/A,TRUE,"GENERAL";"TAB4",#N/A,TRUE,"GENERAL";"TAB5",#N/A,TRUE,"GENERAL"}</definedName>
    <definedName name="HGJG" localSheetId="34"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1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31" hidden="1">{"TAB1",#N/A,TRUE,"GENERAL";"TAB2",#N/A,TRUE,"GENERAL";"TAB3",#N/A,TRUE,"GENERAL";"TAB4",#N/A,TRUE,"GENERAL";"TAB5",#N/A,TRUE,"GENERAL"}</definedName>
    <definedName name="HGJG" localSheetId="30" hidden="1">{"TAB1",#N/A,TRUE,"GENERAL";"TAB2",#N/A,TRUE,"GENERAL";"TAB3",#N/A,TRUE,"GENERAL";"TAB4",#N/A,TRUE,"GENERAL";"TAB5",#N/A,TRUE,"GENERAL"}</definedName>
    <definedName name="HGJG" localSheetId="15" hidden="1">{"TAB1",#N/A,TRUE,"GENERAL";"TAB2",#N/A,TRUE,"GENERAL";"TAB3",#N/A,TRUE,"GENERAL";"TAB4",#N/A,TRUE,"GENERAL";"TAB5",#N/A,TRUE,"GENERAL"}</definedName>
    <definedName name="HGJG" hidden="1">{"TAB1",#N/A,TRUE,"GENERAL";"TAB2",#N/A,TRUE,"GENERAL";"TAB3",#N/A,TRUE,"GENERAL";"TAB4",#N/A,TRUE,"GENERAL";"TAB5",#N/A,TRUE,"GENERAL"}</definedName>
    <definedName name="hhh" localSheetId="32" hidden="1">{"TAB1",#N/A,TRUE,"GENERAL";"TAB2",#N/A,TRUE,"GENERAL";"TAB3",#N/A,TRUE,"GENERAL";"TAB4",#N/A,TRUE,"GENERAL";"TAB5",#N/A,TRUE,"GENERAL"}</definedName>
    <definedName name="hhh" localSheetId="3" hidden="1">{"TAB1",#N/A,TRUE,"GENERAL";"TAB2",#N/A,TRUE,"GENERAL";"TAB3",#N/A,TRUE,"GENERAL";"TAB4",#N/A,TRUE,"GENERAL";"TAB5",#N/A,TRUE,"GENERAL"}</definedName>
    <definedName name="hhh" localSheetId="26" hidden="1">{"TAB1",#N/A,TRUE,"GENERAL";"TAB2",#N/A,TRUE,"GENERAL";"TAB3",#N/A,TRUE,"GENERAL";"TAB4",#N/A,TRUE,"GENERAL";"TAB5",#N/A,TRUE,"GENERAL"}</definedName>
    <definedName name="hhh" localSheetId="24" hidden="1">{"TAB1",#N/A,TRUE,"GENERAL";"TAB2",#N/A,TRUE,"GENERAL";"TAB3",#N/A,TRUE,"GENERAL";"TAB4",#N/A,TRUE,"GENERAL";"TAB5",#N/A,TRUE,"GENERAL"}</definedName>
    <definedName name="hhh" localSheetId="10" hidden="1">{"TAB1",#N/A,TRUE,"GENERAL";"TAB2",#N/A,TRUE,"GENERAL";"TAB3",#N/A,TRUE,"GENERAL";"TAB4",#N/A,TRUE,"GENERAL";"TAB5",#N/A,TRUE,"GENERAL"}</definedName>
    <definedName name="hhh" localSheetId="4" hidden="1">{"TAB1",#N/A,TRUE,"GENERAL";"TAB2",#N/A,TRUE,"GENERAL";"TAB3",#N/A,TRUE,"GENERAL";"TAB4",#N/A,TRUE,"GENERAL";"TAB5",#N/A,TRUE,"GENERAL"}</definedName>
    <definedName name="hhh" localSheetId="38" hidden="1">{"TAB1",#N/A,TRUE,"GENERAL";"TAB2",#N/A,TRUE,"GENERAL";"TAB3",#N/A,TRUE,"GENERAL";"TAB4",#N/A,TRUE,"GENERAL";"TAB5",#N/A,TRUE,"GENERAL"}</definedName>
    <definedName name="hhh" localSheetId="37" hidden="1">{"TAB1",#N/A,TRUE,"GENERAL";"TAB2",#N/A,TRUE,"GENERAL";"TAB3",#N/A,TRUE,"GENERAL";"TAB4",#N/A,TRUE,"GENERAL";"TAB5",#N/A,TRUE,"GENERAL"}</definedName>
    <definedName name="hhh" localSheetId="23" hidden="1">{"TAB1",#N/A,TRUE,"GENERAL";"TAB2",#N/A,TRUE,"GENERAL";"TAB3",#N/A,TRUE,"GENERAL";"TAB4",#N/A,TRUE,"GENERAL";"TAB5",#N/A,TRUE,"GENERAL"}</definedName>
    <definedName name="hhh" localSheetId="16" hidden="1">{"TAB1",#N/A,TRUE,"GENERAL";"TAB2",#N/A,TRUE,"GENERAL";"TAB3",#N/A,TRUE,"GENERAL";"TAB4",#N/A,TRUE,"GENERAL";"TAB5",#N/A,TRUE,"GENERAL"}</definedName>
    <definedName name="hhh" localSheetId="27" hidden="1">{"TAB1",#N/A,TRUE,"GENERAL";"TAB2",#N/A,TRUE,"GENERAL";"TAB3",#N/A,TRUE,"GENERAL";"TAB4",#N/A,TRUE,"GENERAL";"TAB5",#N/A,TRUE,"GENERAL"}</definedName>
    <definedName name="hhh" localSheetId="18" hidden="1">{"TAB1",#N/A,TRUE,"GENERAL";"TAB2",#N/A,TRUE,"GENERAL";"TAB3",#N/A,TRUE,"GENERAL";"TAB4",#N/A,TRUE,"GENERAL";"TAB5",#N/A,TRUE,"GENERAL"}</definedName>
    <definedName name="hhh" localSheetId="17" hidden="1">{"TAB1",#N/A,TRUE,"GENERAL";"TAB2",#N/A,TRUE,"GENERAL";"TAB3",#N/A,TRUE,"GENERAL";"TAB4",#N/A,TRUE,"GENERAL";"TAB5",#N/A,TRUE,"GENERAL"}</definedName>
    <definedName name="hhh" localSheetId="25" hidden="1">{"TAB1",#N/A,TRUE,"GENERAL";"TAB2",#N/A,TRUE,"GENERAL";"TAB3",#N/A,TRUE,"GENERAL";"TAB4",#N/A,TRUE,"GENERAL";"TAB5",#N/A,TRUE,"GENERAL"}</definedName>
    <definedName name="hhh" localSheetId="49" hidden="1">{"TAB1",#N/A,TRUE,"GENERAL";"TAB2",#N/A,TRUE,"GENERAL";"TAB3",#N/A,TRUE,"GENERAL";"TAB4",#N/A,TRUE,"GENERAL";"TAB5",#N/A,TRUE,"GENERAL"}</definedName>
    <definedName name="hhh" localSheetId="34"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1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31" hidden="1">{"TAB1",#N/A,TRUE,"GENERAL";"TAB2",#N/A,TRUE,"GENERAL";"TAB3",#N/A,TRUE,"GENERAL";"TAB4",#N/A,TRUE,"GENERAL";"TAB5",#N/A,TRUE,"GENERAL"}</definedName>
    <definedName name="hhh" localSheetId="30" hidden="1">{"TAB1",#N/A,TRUE,"GENERAL";"TAB2",#N/A,TRUE,"GENERAL";"TAB3",#N/A,TRUE,"GENERAL";"TAB4",#N/A,TRUE,"GENERAL";"TAB5",#N/A,TRUE,"GENERAL"}</definedName>
    <definedName name="hhh" localSheetId="15" hidden="1">{"TAB1",#N/A,TRUE,"GENERAL";"TAB2",#N/A,TRUE,"GENERAL";"TAB3",#N/A,TRUE,"GENERAL";"TAB4",#N/A,TRUE,"GENERAL";"TAB5",#N/A,TRUE,"GENERAL"}</definedName>
    <definedName name="hhh" hidden="1">{"TAB1",#N/A,TRUE,"GENERAL";"TAB2",#N/A,TRUE,"GENERAL";"TAB3",#N/A,TRUE,"GENERAL";"TAB4",#N/A,TRUE,"GENERAL";"TAB5",#N/A,TRUE,"GENERAL"}</definedName>
    <definedName name="hhhhhh" localSheetId="32" hidden="1">{"via1",#N/A,TRUE,"general";"via2",#N/A,TRUE,"general";"via3",#N/A,TRUE,"general"}</definedName>
    <definedName name="hhhhhh" localSheetId="3" hidden="1">{"via1",#N/A,TRUE,"general";"via2",#N/A,TRUE,"general";"via3",#N/A,TRUE,"general"}</definedName>
    <definedName name="hhhhhh" localSheetId="26" hidden="1">{"via1",#N/A,TRUE,"general";"via2",#N/A,TRUE,"general";"via3",#N/A,TRUE,"general"}</definedName>
    <definedName name="hhhhhh" localSheetId="24" hidden="1">{"via1",#N/A,TRUE,"general";"via2",#N/A,TRUE,"general";"via3",#N/A,TRUE,"general"}</definedName>
    <definedName name="hhhhhh" localSheetId="10" hidden="1">{"via1",#N/A,TRUE,"general";"via2",#N/A,TRUE,"general";"via3",#N/A,TRUE,"general"}</definedName>
    <definedName name="hhhhhh" localSheetId="4" hidden="1">{"via1",#N/A,TRUE,"general";"via2",#N/A,TRUE,"general";"via3",#N/A,TRUE,"general"}</definedName>
    <definedName name="hhhhhh" localSheetId="38" hidden="1">{"via1",#N/A,TRUE,"general";"via2",#N/A,TRUE,"general";"via3",#N/A,TRUE,"general"}</definedName>
    <definedName name="hhhhhh" localSheetId="37" hidden="1">{"via1",#N/A,TRUE,"general";"via2",#N/A,TRUE,"general";"via3",#N/A,TRUE,"general"}</definedName>
    <definedName name="hhhhhh" localSheetId="23" hidden="1">{"via1",#N/A,TRUE,"general";"via2",#N/A,TRUE,"general";"via3",#N/A,TRUE,"general"}</definedName>
    <definedName name="hhhhhh" localSheetId="16" hidden="1">{"via1",#N/A,TRUE,"general";"via2",#N/A,TRUE,"general";"via3",#N/A,TRUE,"general"}</definedName>
    <definedName name="hhhhhh" localSheetId="27" hidden="1">{"via1",#N/A,TRUE,"general";"via2",#N/A,TRUE,"general";"via3",#N/A,TRUE,"general"}</definedName>
    <definedName name="hhhhhh" localSheetId="18" hidden="1">{"via1",#N/A,TRUE,"general";"via2",#N/A,TRUE,"general";"via3",#N/A,TRUE,"general"}</definedName>
    <definedName name="hhhhhh" localSheetId="17" hidden="1">{"via1",#N/A,TRUE,"general";"via2",#N/A,TRUE,"general";"via3",#N/A,TRUE,"general"}</definedName>
    <definedName name="hhhhhh" localSheetId="25" hidden="1">{"via1",#N/A,TRUE,"general";"via2",#N/A,TRUE,"general";"via3",#N/A,TRUE,"general"}</definedName>
    <definedName name="hhhhhh" localSheetId="49" hidden="1">{"via1",#N/A,TRUE,"general";"via2",#N/A,TRUE,"general";"via3",#N/A,TRUE,"general"}</definedName>
    <definedName name="hhhhhh" localSheetId="34"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1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31" hidden="1">{"via1",#N/A,TRUE,"general";"via2",#N/A,TRUE,"general";"via3",#N/A,TRUE,"general"}</definedName>
    <definedName name="hhhhhh" localSheetId="30" hidden="1">{"via1",#N/A,TRUE,"general";"via2",#N/A,TRUE,"general";"via3",#N/A,TRUE,"general"}</definedName>
    <definedName name="hhhhhh" localSheetId="15" hidden="1">{"via1",#N/A,TRUE,"general";"via2",#N/A,TRUE,"general";"via3",#N/A,TRUE,"general"}</definedName>
    <definedName name="hhhhhh" hidden="1">{"via1",#N/A,TRUE,"general";"via2",#N/A,TRUE,"general";"via3",#N/A,TRUE,"general"}</definedName>
    <definedName name="hhhhhho" localSheetId="3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26" hidden="1">{"TAB1",#N/A,TRUE,"GENERAL";"TAB2",#N/A,TRUE,"GENERAL";"TAB3",#N/A,TRUE,"GENERAL";"TAB4",#N/A,TRUE,"GENERAL";"TAB5",#N/A,TRUE,"GENERAL"}</definedName>
    <definedName name="hhhhhho" localSheetId="24"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38" hidden="1">{"TAB1",#N/A,TRUE,"GENERAL";"TAB2",#N/A,TRUE,"GENERAL";"TAB3",#N/A,TRUE,"GENERAL";"TAB4",#N/A,TRUE,"GENERAL";"TAB5",#N/A,TRUE,"GENERAL"}</definedName>
    <definedName name="hhhhhho" localSheetId="37" hidden="1">{"TAB1",#N/A,TRUE,"GENERAL";"TAB2",#N/A,TRUE,"GENERAL";"TAB3",#N/A,TRUE,"GENERAL";"TAB4",#N/A,TRUE,"GENERAL";"TAB5",#N/A,TRUE,"GENERAL"}</definedName>
    <definedName name="hhhhhho" localSheetId="23"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27" hidden="1">{"TAB1",#N/A,TRUE,"GENERAL";"TAB2",#N/A,TRUE,"GENERAL";"TAB3",#N/A,TRUE,"GENERAL";"TAB4",#N/A,TRUE,"GENERAL";"TAB5",#N/A,TRUE,"GENERAL"}</definedName>
    <definedName name="hhhhhho" localSheetId="18"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25" hidden="1">{"TAB1",#N/A,TRUE,"GENERAL";"TAB2",#N/A,TRUE,"GENERAL";"TAB3",#N/A,TRUE,"GENERAL";"TAB4",#N/A,TRUE,"GENERAL";"TAB5",#N/A,TRUE,"GENERAL"}</definedName>
    <definedName name="hhhhhho" localSheetId="49" hidden="1">{"TAB1",#N/A,TRUE,"GENERAL";"TAB2",#N/A,TRUE,"GENERAL";"TAB3",#N/A,TRUE,"GENERAL";"TAB4",#N/A,TRUE,"GENERAL";"TAB5",#N/A,TRUE,"GENERAL"}</definedName>
    <definedName name="hhhhhho" localSheetId="34"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31" hidden="1">{"TAB1",#N/A,TRUE,"GENERAL";"TAB2",#N/A,TRUE,"GENERAL";"TAB3",#N/A,TRUE,"GENERAL";"TAB4",#N/A,TRUE,"GENERAL";"TAB5",#N/A,TRUE,"GENERAL"}</definedName>
    <definedName name="hhhhhho" localSheetId="30" hidden="1">{"TAB1",#N/A,TRUE,"GENERAL";"TAB2",#N/A,TRUE,"GENERAL";"TAB3",#N/A,TRUE,"GENERAL";"TAB4",#N/A,TRUE,"GENERAL";"TAB5",#N/A,TRUE,"GENERAL"}</definedName>
    <definedName name="hhhhhho" localSheetId="15" hidden="1">{"TAB1",#N/A,TRUE,"GENERAL";"TAB2",#N/A,TRUE,"GENERAL";"TAB3",#N/A,TRUE,"GENERAL";"TAB4",#N/A,TRUE,"GENERAL";"TAB5",#N/A,TRUE,"GENERAL"}</definedName>
    <definedName name="hhhhhho" hidden="1">{"TAB1",#N/A,TRUE,"GENERAL";"TAB2",#N/A,TRUE,"GENERAL";"TAB3",#N/A,TRUE,"GENERAL";"TAB4",#N/A,TRUE,"GENERAL";"TAB5",#N/A,TRUE,"GENERAL"}</definedName>
    <definedName name="hhhhhpy" localSheetId="3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26" hidden="1">{"TAB1",#N/A,TRUE,"GENERAL";"TAB2",#N/A,TRUE,"GENERAL";"TAB3",#N/A,TRUE,"GENERAL";"TAB4",#N/A,TRUE,"GENERAL";"TAB5",#N/A,TRUE,"GENERAL"}</definedName>
    <definedName name="hhhhhpy" localSheetId="24"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38" hidden="1">{"TAB1",#N/A,TRUE,"GENERAL";"TAB2",#N/A,TRUE,"GENERAL";"TAB3",#N/A,TRUE,"GENERAL";"TAB4",#N/A,TRUE,"GENERAL";"TAB5",#N/A,TRUE,"GENERAL"}</definedName>
    <definedName name="hhhhhpy" localSheetId="37" hidden="1">{"TAB1",#N/A,TRUE,"GENERAL";"TAB2",#N/A,TRUE,"GENERAL";"TAB3",#N/A,TRUE,"GENERAL";"TAB4",#N/A,TRUE,"GENERAL";"TAB5",#N/A,TRUE,"GENERAL"}</definedName>
    <definedName name="hhhhhpy" localSheetId="23"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27" hidden="1">{"TAB1",#N/A,TRUE,"GENERAL";"TAB2",#N/A,TRUE,"GENERAL";"TAB3",#N/A,TRUE,"GENERAL";"TAB4",#N/A,TRUE,"GENERAL";"TAB5",#N/A,TRUE,"GENERAL"}</definedName>
    <definedName name="hhhhhpy" localSheetId="18"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25" hidden="1">{"TAB1",#N/A,TRUE,"GENERAL";"TAB2",#N/A,TRUE,"GENERAL";"TAB3",#N/A,TRUE,"GENERAL";"TAB4",#N/A,TRUE,"GENERAL";"TAB5",#N/A,TRUE,"GENERAL"}</definedName>
    <definedName name="hhhhhpy" localSheetId="49" hidden="1">{"TAB1",#N/A,TRUE,"GENERAL";"TAB2",#N/A,TRUE,"GENERAL";"TAB3",#N/A,TRUE,"GENERAL";"TAB4",#N/A,TRUE,"GENERAL";"TAB5",#N/A,TRUE,"GENERAL"}</definedName>
    <definedName name="hhhhhpy" localSheetId="34"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31" hidden="1">{"TAB1",#N/A,TRUE,"GENERAL";"TAB2",#N/A,TRUE,"GENERAL";"TAB3",#N/A,TRUE,"GENERAL";"TAB4",#N/A,TRUE,"GENERAL";"TAB5",#N/A,TRUE,"GENERAL"}</definedName>
    <definedName name="hhhhhpy" localSheetId="30" hidden="1">{"TAB1",#N/A,TRUE,"GENERAL";"TAB2",#N/A,TRUE,"GENERAL";"TAB3",#N/A,TRUE,"GENERAL";"TAB4",#N/A,TRUE,"GENERAL";"TAB5",#N/A,TRUE,"GENERAL"}</definedName>
    <definedName name="hhhhhpy" localSheetId="15" hidden="1">{"TAB1",#N/A,TRUE,"GENERAL";"TAB2",#N/A,TRUE,"GENERAL";"TAB3",#N/A,TRUE,"GENERAL";"TAB4",#N/A,TRUE,"GENERAL";"TAB5",#N/A,TRUE,"GENERAL"}</definedName>
    <definedName name="hhhhhpy" hidden="1">{"TAB1",#N/A,TRUE,"GENERAL";"TAB2",#N/A,TRUE,"GENERAL";"TAB3",#N/A,TRUE,"GENERAL";"TAB4",#N/A,TRUE,"GENERAL";"TAB5",#N/A,TRUE,"GENERAL"}</definedName>
    <definedName name="hhhhth" localSheetId="32" hidden="1">{"via1",#N/A,TRUE,"general";"via2",#N/A,TRUE,"general";"via3",#N/A,TRUE,"general"}</definedName>
    <definedName name="hhhhth" localSheetId="3" hidden="1">{"via1",#N/A,TRUE,"general";"via2",#N/A,TRUE,"general";"via3",#N/A,TRUE,"general"}</definedName>
    <definedName name="hhhhth" localSheetId="26" hidden="1">{"via1",#N/A,TRUE,"general";"via2",#N/A,TRUE,"general";"via3",#N/A,TRUE,"general"}</definedName>
    <definedName name="hhhhth" localSheetId="24" hidden="1">{"via1",#N/A,TRUE,"general";"via2",#N/A,TRUE,"general";"via3",#N/A,TRUE,"general"}</definedName>
    <definedName name="hhhhth" localSheetId="10" hidden="1">{"via1",#N/A,TRUE,"general";"via2",#N/A,TRUE,"general";"via3",#N/A,TRUE,"general"}</definedName>
    <definedName name="hhhhth" localSheetId="4" hidden="1">{"via1",#N/A,TRUE,"general";"via2",#N/A,TRUE,"general";"via3",#N/A,TRUE,"general"}</definedName>
    <definedName name="hhhhth" localSheetId="38" hidden="1">{"via1",#N/A,TRUE,"general";"via2",#N/A,TRUE,"general";"via3",#N/A,TRUE,"general"}</definedName>
    <definedName name="hhhhth" localSheetId="37" hidden="1">{"via1",#N/A,TRUE,"general";"via2",#N/A,TRUE,"general";"via3",#N/A,TRUE,"general"}</definedName>
    <definedName name="hhhhth" localSheetId="23" hidden="1">{"via1",#N/A,TRUE,"general";"via2",#N/A,TRUE,"general";"via3",#N/A,TRUE,"general"}</definedName>
    <definedName name="hhhhth" localSheetId="16" hidden="1">{"via1",#N/A,TRUE,"general";"via2",#N/A,TRUE,"general";"via3",#N/A,TRUE,"general"}</definedName>
    <definedName name="hhhhth" localSheetId="27" hidden="1">{"via1",#N/A,TRUE,"general";"via2",#N/A,TRUE,"general";"via3",#N/A,TRUE,"general"}</definedName>
    <definedName name="hhhhth" localSheetId="18" hidden="1">{"via1",#N/A,TRUE,"general";"via2",#N/A,TRUE,"general";"via3",#N/A,TRUE,"general"}</definedName>
    <definedName name="hhhhth" localSheetId="17" hidden="1">{"via1",#N/A,TRUE,"general";"via2",#N/A,TRUE,"general";"via3",#N/A,TRUE,"general"}</definedName>
    <definedName name="hhhhth" localSheetId="25" hidden="1">{"via1",#N/A,TRUE,"general";"via2",#N/A,TRUE,"general";"via3",#N/A,TRUE,"general"}</definedName>
    <definedName name="hhhhth" localSheetId="49" hidden="1">{"via1",#N/A,TRUE,"general";"via2",#N/A,TRUE,"general";"via3",#N/A,TRUE,"general"}</definedName>
    <definedName name="hhhhth" localSheetId="34"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1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31" hidden="1">{"via1",#N/A,TRUE,"general";"via2",#N/A,TRUE,"general";"via3",#N/A,TRUE,"general"}</definedName>
    <definedName name="hhhhth" localSheetId="30" hidden="1">{"via1",#N/A,TRUE,"general";"via2",#N/A,TRUE,"general";"via3",#N/A,TRUE,"general"}</definedName>
    <definedName name="hhhhth" localSheetId="15" hidden="1">{"via1",#N/A,TRUE,"general";"via2",#N/A,TRUE,"general";"via3",#N/A,TRUE,"general"}</definedName>
    <definedName name="hhhhth" hidden="1">{"via1",#N/A,TRUE,"general";"via2",#N/A,TRUE,"general";"via3",#N/A,TRUE,"general"}</definedName>
    <definedName name="hhhyhyh" localSheetId="3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26" hidden="1">{"TAB1",#N/A,TRUE,"GENERAL";"TAB2",#N/A,TRUE,"GENERAL";"TAB3",#N/A,TRUE,"GENERAL";"TAB4",#N/A,TRUE,"GENERAL";"TAB5",#N/A,TRUE,"GENERAL"}</definedName>
    <definedName name="hhhyhyh" localSheetId="24"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38" hidden="1">{"TAB1",#N/A,TRUE,"GENERAL";"TAB2",#N/A,TRUE,"GENERAL";"TAB3",#N/A,TRUE,"GENERAL";"TAB4",#N/A,TRUE,"GENERAL";"TAB5",#N/A,TRUE,"GENERAL"}</definedName>
    <definedName name="hhhyhyh" localSheetId="37" hidden="1">{"TAB1",#N/A,TRUE,"GENERAL";"TAB2",#N/A,TRUE,"GENERAL";"TAB3",#N/A,TRUE,"GENERAL";"TAB4",#N/A,TRUE,"GENERAL";"TAB5",#N/A,TRUE,"GENERAL"}</definedName>
    <definedName name="hhhyhyh" localSheetId="23"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27" hidden="1">{"TAB1",#N/A,TRUE,"GENERAL";"TAB2",#N/A,TRUE,"GENERAL";"TAB3",#N/A,TRUE,"GENERAL";"TAB4",#N/A,TRUE,"GENERAL";"TAB5",#N/A,TRUE,"GENERAL"}</definedName>
    <definedName name="hhhyhyh" localSheetId="18"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25" hidden="1">{"TAB1",#N/A,TRUE,"GENERAL";"TAB2",#N/A,TRUE,"GENERAL";"TAB3",#N/A,TRUE,"GENERAL";"TAB4",#N/A,TRUE,"GENERAL";"TAB5",#N/A,TRUE,"GENERAL"}</definedName>
    <definedName name="hhhyhyh" localSheetId="49" hidden="1">{"TAB1",#N/A,TRUE,"GENERAL";"TAB2",#N/A,TRUE,"GENERAL";"TAB3",#N/A,TRUE,"GENERAL";"TAB4",#N/A,TRUE,"GENERAL";"TAB5",#N/A,TRUE,"GENERAL"}</definedName>
    <definedName name="hhhyhyh" localSheetId="34"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31" hidden="1">{"TAB1",#N/A,TRUE,"GENERAL";"TAB2",#N/A,TRUE,"GENERAL";"TAB3",#N/A,TRUE,"GENERAL";"TAB4",#N/A,TRUE,"GENERAL";"TAB5",#N/A,TRUE,"GENERAL"}</definedName>
    <definedName name="hhhyhyh" localSheetId="30" hidden="1">{"TAB1",#N/A,TRUE,"GENERAL";"TAB2",#N/A,TRUE,"GENERAL";"TAB3",#N/A,TRUE,"GENERAL";"TAB4",#N/A,TRUE,"GENERAL";"TAB5",#N/A,TRUE,"GENERAL"}</definedName>
    <definedName name="hhhyhyh" localSheetId="15" hidden="1">{"TAB1",#N/A,TRUE,"GENERAL";"TAB2",#N/A,TRUE,"GENERAL";"TAB3",#N/A,TRUE,"GENERAL";"TAB4",#N/A,TRUE,"GENERAL";"TAB5",#N/A,TRUE,"GENERAL"}</definedName>
    <definedName name="hhhyhyh" hidden="1">{"TAB1",#N/A,TRUE,"GENERAL";"TAB2",#N/A,TRUE,"GENERAL";"TAB3",#N/A,TRUE,"GENERAL";"TAB4",#N/A,TRUE,"GENERAL";"TAB5",#N/A,TRUE,"GENERAL"}</definedName>
    <definedName name="hhtrhreh" localSheetId="32" hidden="1">{"via1",#N/A,TRUE,"general";"via2",#N/A,TRUE,"general";"via3",#N/A,TRUE,"general"}</definedName>
    <definedName name="hhtrhreh" localSheetId="3" hidden="1">{"via1",#N/A,TRUE,"general";"via2",#N/A,TRUE,"general";"via3",#N/A,TRUE,"general"}</definedName>
    <definedName name="hhtrhreh" localSheetId="26" hidden="1">{"via1",#N/A,TRUE,"general";"via2",#N/A,TRUE,"general";"via3",#N/A,TRUE,"general"}</definedName>
    <definedName name="hhtrhreh" localSheetId="24" hidden="1">{"via1",#N/A,TRUE,"general";"via2",#N/A,TRUE,"general";"via3",#N/A,TRUE,"general"}</definedName>
    <definedName name="hhtrhreh" localSheetId="10" hidden="1">{"via1",#N/A,TRUE,"general";"via2",#N/A,TRUE,"general";"via3",#N/A,TRUE,"general"}</definedName>
    <definedName name="hhtrhreh" localSheetId="4" hidden="1">{"via1",#N/A,TRUE,"general";"via2",#N/A,TRUE,"general";"via3",#N/A,TRUE,"general"}</definedName>
    <definedName name="hhtrhreh" localSheetId="38" hidden="1">{"via1",#N/A,TRUE,"general";"via2",#N/A,TRUE,"general";"via3",#N/A,TRUE,"general"}</definedName>
    <definedName name="hhtrhreh" localSheetId="37" hidden="1">{"via1",#N/A,TRUE,"general";"via2",#N/A,TRUE,"general";"via3",#N/A,TRUE,"general"}</definedName>
    <definedName name="hhtrhreh" localSheetId="23" hidden="1">{"via1",#N/A,TRUE,"general";"via2",#N/A,TRUE,"general";"via3",#N/A,TRUE,"general"}</definedName>
    <definedName name="hhtrhreh" localSheetId="16" hidden="1">{"via1",#N/A,TRUE,"general";"via2",#N/A,TRUE,"general";"via3",#N/A,TRUE,"general"}</definedName>
    <definedName name="hhtrhreh" localSheetId="27" hidden="1">{"via1",#N/A,TRUE,"general";"via2",#N/A,TRUE,"general";"via3",#N/A,TRUE,"general"}</definedName>
    <definedName name="hhtrhreh" localSheetId="18" hidden="1">{"via1",#N/A,TRUE,"general";"via2",#N/A,TRUE,"general";"via3",#N/A,TRUE,"general"}</definedName>
    <definedName name="hhtrhreh" localSheetId="17" hidden="1">{"via1",#N/A,TRUE,"general";"via2",#N/A,TRUE,"general";"via3",#N/A,TRUE,"general"}</definedName>
    <definedName name="hhtrhreh" localSheetId="25" hidden="1">{"via1",#N/A,TRUE,"general";"via2",#N/A,TRUE,"general";"via3",#N/A,TRUE,"general"}</definedName>
    <definedName name="hhtrhreh" localSheetId="49" hidden="1">{"via1",#N/A,TRUE,"general";"via2",#N/A,TRUE,"general";"via3",#N/A,TRUE,"general"}</definedName>
    <definedName name="hhtrhreh" localSheetId="34"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1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31" hidden="1">{"via1",#N/A,TRUE,"general";"via2",#N/A,TRUE,"general";"via3",#N/A,TRUE,"general"}</definedName>
    <definedName name="hhtrhreh" localSheetId="30" hidden="1">{"via1",#N/A,TRUE,"general";"via2",#N/A,TRUE,"general";"via3",#N/A,TRUE,"general"}</definedName>
    <definedName name="hhtrhreh" localSheetId="15" hidden="1">{"via1",#N/A,TRUE,"general";"via2",#N/A,TRUE,"general";"via3",#N/A,TRUE,"general"}</definedName>
    <definedName name="hhtrhreh" hidden="1">{"via1",#N/A,TRUE,"general";"via2",#N/A,TRUE,"general";"via3",#N/A,TRUE,"general"}</definedName>
    <definedName name="hjfg" localSheetId="32" hidden="1">{"via1",#N/A,TRUE,"general";"via2",#N/A,TRUE,"general";"via3",#N/A,TRUE,"general"}</definedName>
    <definedName name="hjfg" localSheetId="3" hidden="1">{"via1",#N/A,TRUE,"general";"via2",#N/A,TRUE,"general";"via3",#N/A,TRUE,"general"}</definedName>
    <definedName name="hjfg" localSheetId="26" hidden="1">{"via1",#N/A,TRUE,"general";"via2",#N/A,TRUE,"general";"via3",#N/A,TRUE,"general"}</definedName>
    <definedName name="hjfg" localSheetId="24" hidden="1">{"via1",#N/A,TRUE,"general";"via2",#N/A,TRUE,"general";"via3",#N/A,TRUE,"general"}</definedName>
    <definedName name="hjfg" localSheetId="10" hidden="1">{"via1",#N/A,TRUE,"general";"via2",#N/A,TRUE,"general";"via3",#N/A,TRUE,"general"}</definedName>
    <definedName name="hjfg" localSheetId="4" hidden="1">{"via1",#N/A,TRUE,"general";"via2",#N/A,TRUE,"general";"via3",#N/A,TRUE,"general"}</definedName>
    <definedName name="hjfg" localSheetId="38" hidden="1">{"via1",#N/A,TRUE,"general";"via2",#N/A,TRUE,"general";"via3",#N/A,TRUE,"general"}</definedName>
    <definedName name="hjfg" localSheetId="37" hidden="1">{"via1",#N/A,TRUE,"general";"via2",#N/A,TRUE,"general";"via3",#N/A,TRUE,"general"}</definedName>
    <definedName name="hjfg" localSheetId="23" hidden="1">{"via1",#N/A,TRUE,"general";"via2",#N/A,TRUE,"general";"via3",#N/A,TRUE,"general"}</definedName>
    <definedName name="hjfg" localSheetId="16" hidden="1">{"via1",#N/A,TRUE,"general";"via2",#N/A,TRUE,"general";"via3",#N/A,TRUE,"general"}</definedName>
    <definedName name="hjfg" localSheetId="27" hidden="1">{"via1",#N/A,TRUE,"general";"via2",#N/A,TRUE,"general";"via3",#N/A,TRUE,"general"}</definedName>
    <definedName name="hjfg" localSheetId="18" hidden="1">{"via1",#N/A,TRUE,"general";"via2",#N/A,TRUE,"general";"via3",#N/A,TRUE,"general"}</definedName>
    <definedName name="hjfg" localSheetId="17" hidden="1">{"via1",#N/A,TRUE,"general";"via2",#N/A,TRUE,"general";"via3",#N/A,TRUE,"general"}</definedName>
    <definedName name="hjfg" localSheetId="25" hidden="1">{"via1",#N/A,TRUE,"general";"via2",#N/A,TRUE,"general";"via3",#N/A,TRUE,"general"}</definedName>
    <definedName name="hjfg" localSheetId="49" hidden="1">{"via1",#N/A,TRUE,"general";"via2",#N/A,TRUE,"general";"via3",#N/A,TRUE,"general"}</definedName>
    <definedName name="hjfg" localSheetId="34"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1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31" hidden="1">{"via1",#N/A,TRUE,"general";"via2",#N/A,TRUE,"general";"via3",#N/A,TRUE,"general"}</definedName>
    <definedName name="hjfg" localSheetId="30" hidden="1">{"via1",#N/A,TRUE,"general";"via2",#N/A,TRUE,"general";"via3",#N/A,TRUE,"general"}</definedName>
    <definedName name="hjfg" localSheetId="15" hidden="1">{"via1",#N/A,TRUE,"general";"via2",#N/A,TRUE,"general";"via3",#N/A,TRUE,"general"}</definedName>
    <definedName name="hjfg" hidden="1">{"via1",#N/A,TRUE,"general";"via2",#N/A,TRUE,"general";"via3",#N/A,TRUE,"general"}</definedName>
    <definedName name="hjgh" localSheetId="32" hidden="1">{"TAB1",#N/A,TRUE,"GENERAL";"TAB2",#N/A,TRUE,"GENERAL";"TAB3",#N/A,TRUE,"GENERAL";"TAB4",#N/A,TRUE,"GENERAL";"TAB5",#N/A,TRUE,"GENERAL"}</definedName>
    <definedName name="hjgh" localSheetId="3" hidden="1">{"TAB1",#N/A,TRUE,"GENERAL";"TAB2",#N/A,TRUE,"GENERAL";"TAB3",#N/A,TRUE,"GENERAL";"TAB4",#N/A,TRUE,"GENERAL";"TAB5",#N/A,TRUE,"GENERAL"}</definedName>
    <definedName name="hjgh" localSheetId="26" hidden="1">{"TAB1",#N/A,TRUE,"GENERAL";"TAB2",#N/A,TRUE,"GENERAL";"TAB3",#N/A,TRUE,"GENERAL";"TAB4",#N/A,TRUE,"GENERAL";"TAB5",#N/A,TRUE,"GENERAL"}</definedName>
    <definedName name="hjgh" localSheetId="24" hidden="1">{"TAB1",#N/A,TRUE,"GENERAL";"TAB2",#N/A,TRUE,"GENERAL";"TAB3",#N/A,TRUE,"GENERAL";"TAB4",#N/A,TRUE,"GENERAL";"TAB5",#N/A,TRUE,"GENERAL"}</definedName>
    <definedName name="hjgh" localSheetId="10" hidden="1">{"TAB1",#N/A,TRUE,"GENERAL";"TAB2",#N/A,TRUE,"GENERAL";"TAB3",#N/A,TRUE,"GENERAL";"TAB4",#N/A,TRUE,"GENERAL";"TAB5",#N/A,TRUE,"GENERAL"}</definedName>
    <definedName name="hjgh" localSheetId="4" hidden="1">{"TAB1",#N/A,TRUE,"GENERAL";"TAB2",#N/A,TRUE,"GENERAL";"TAB3",#N/A,TRUE,"GENERAL";"TAB4",#N/A,TRUE,"GENERAL";"TAB5",#N/A,TRUE,"GENERAL"}</definedName>
    <definedName name="hjgh" localSheetId="38" hidden="1">{"TAB1",#N/A,TRUE,"GENERAL";"TAB2",#N/A,TRUE,"GENERAL";"TAB3",#N/A,TRUE,"GENERAL";"TAB4",#N/A,TRUE,"GENERAL";"TAB5",#N/A,TRUE,"GENERAL"}</definedName>
    <definedName name="hjgh" localSheetId="37" hidden="1">{"TAB1",#N/A,TRUE,"GENERAL";"TAB2",#N/A,TRUE,"GENERAL";"TAB3",#N/A,TRUE,"GENERAL";"TAB4",#N/A,TRUE,"GENERAL";"TAB5",#N/A,TRUE,"GENERAL"}</definedName>
    <definedName name="hjgh" localSheetId="23" hidden="1">{"TAB1",#N/A,TRUE,"GENERAL";"TAB2",#N/A,TRUE,"GENERAL";"TAB3",#N/A,TRUE,"GENERAL";"TAB4",#N/A,TRUE,"GENERAL";"TAB5",#N/A,TRUE,"GENERAL"}</definedName>
    <definedName name="hjgh" localSheetId="16" hidden="1">{"TAB1",#N/A,TRUE,"GENERAL";"TAB2",#N/A,TRUE,"GENERAL";"TAB3",#N/A,TRUE,"GENERAL";"TAB4",#N/A,TRUE,"GENERAL";"TAB5",#N/A,TRUE,"GENERAL"}</definedName>
    <definedName name="hjgh" localSheetId="27" hidden="1">{"TAB1",#N/A,TRUE,"GENERAL";"TAB2",#N/A,TRUE,"GENERAL";"TAB3",#N/A,TRUE,"GENERAL";"TAB4",#N/A,TRUE,"GENERAL";"TAB5",#N/A,TRUE,"GENERAL"}</definedName>
    <definedName name="hjgh" localSheetId="18" hidden="1">{"TAB1",#N/A,TRUE,"GENERAL";"TAB2",#N/A,TRUE,"GENERAL";"TAB3",#N/A,TRUE,"GENERAL";"TAB4",#N/A,TRUE,"GENERAL";"TAB5",#N/A,TRUE,"GENERAL"}</definedName>
    <definedName name="hjgh" localSheetId="17" hidden="1">{"TAB1",#N/A,TRUE,"GENERAL";"TAB2",#N/A,TRUE,"GENERAL";"TAB3",#N/A,TRUE,"GENERAL";"TAB4",#N/A,TRUE,"GENERAL";"TAB5",#N/A,TRUE,"GENERAL"}</definedName>
    <definedName name="hjgh" localSheetId="25" hidden="1">{"TAB1",#N/A,TRUE,"GENERAL";"TAB2",#N/A,TRUE,"GENERAL";"TAB3",#N/A,TRUE,"GENERAL";"TAB4",#N/A,TRUE,"GENERAL";"TAB5",#N/A,TRUE,"GENERAL"}</definedName>
    <definedName name="hjgh" localSheetId="49" hidden="1">{"TAB1",#N/A,TRUE,"GENERAL";"TAB2",#N/A,TRUE,"GENERAL";"TAB3",#N/A,TRUE,"GENERAL";"TAB4",#N/A,TRUE,"GENERAL";"TAB5",#N/A,TRUE,"GENERAL"}</definedName>
    <definedName name="hjgh" localSheetId="34"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1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31" hidden="1">{"TAB1",#N/A,TRUE,"GENERAL";"TAB2",#N/A,TRUE,"GENERAL";"TAB3",#N/A,TRUE,"GENERAL";"TAB4",#N/A,TRUE,"GENERAL";"TAB5",#N/A,TRUE,"GENERAL"}</definedName>
    <definedName name="hjgh" localSheetId="30" hidden="1">{"TAB1",#N/A,TRUE,"GENERAL";"TAB2",#N/A,TRUE,"GENERAL";"TAB3",#N/A,TRUE,"GENERAL";"TAB4",#N/A,TRUE,"GENERAL";"TAB5",#N/A,TRUE,"GENERAL"}</definedName>
    <definedName name="hjgh" localSheetId="15" hidden="1">{"TAB1",#N/A,TRUE,"GENERAL";"TAB2",#N/A,TRUE,"GENERAL";"TAB3",#N/A,TRUE,"GENERAL";"TAB4",#N/A,TRUE,"GENERAL";"TAB5",#N/A,TRUE,"GENERAL"}</definedName>
    <definedName name="hjgh" hidden="1">{"TAB1",#N/A,TRUE,"GENERAL";"TAB2",#N/A,TRUE,"GENERAL";"TAB3",#N/A,TRUE,"GENERAL";"TAB4",#N/A,TRUE,"GENERAL";"TAB5",#N/A,TRUE,"GENERAL"}</definedName>
    <definedName name="hjghj" localSheetId="3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26" hidden="1">{"TAB1",#N/A,TRUE,"GENERAL";"TAB2",#N/A,TRUE,"GENERAL";"TAB3",#N/A,TRUE,"GENERAL";"TAB4",#N/A,TRUE,"GENERAL";"TAB5",#N/A,TRUE,"GENERAL"}</definedName>
    <definedName name="hjghj" localSheetId="24"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4" hidden="1">{"TAB1",#N/A,TRUE,"GENERAL";"TAB2",#N/A,TRUE,"GENERAL";"TAB3",#N/A,TRUE,"GENERAL";"TAB4",#N/A,TRUE,"GENERAL";"TAB5",#N/A,TRUE,"GENERAL"}</definedName>
    <definedName name="hjghj" localSheetId="38" hidden="1">{"TAB1",#N/A,TRUE,"GENERAL";"TAB2",#N/A,TRUE,"GENERAL";"TAB3",#N/A,TRUE,"GENERAL";"TAB4",#N/A,TRUE,"GENERAL";"TAB5",#N/A,TRUE,"GENERAL"}</definedName>
    <definedName name="hjghj" localSheetId="37" hidden="1">{"TAB1",#N/A,TRUE,"GENERAL";"TAB2",#N/A,TRUE,"GENERAL";"TAB3",#N/A,TRUE,"GENERAL";"TAB4",#N/A,TRUE,"GENERAL";"TAB5",#N/A,TRUE,"GENERAL"}</definedName>
    <definedName name="hjghj" localSheetId="23"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27" hidden="1">{"TAB1",#N/A,TRUE,"GENERAL";"TAB2",#N/A,TRUE,"GENERAL";"TAB3",#N/A,TRUE,"GENERAL";"TAB4",#N/A,TRUE,"GENERAL";"TAB5",#N/A,TRUE,"GENERAL"}</definedName>
    <definedName name="hjghj" localSheetId="18"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25" hidden="1">{"TAB1",#N/A,TRUE,"GENERAL";"TAB2",#N/A,TRUE,"GENERAL";"TAB3",#N/A,TRUE,"GENERAL";"TAB4",#N/A,TRUE,"GENERAL";"TAB5",#N/A,TRUE,"GENERAL"}</definedName>
    <definedName name="hjghj" localSheetId="49" hidden="1">{"TAB1",#N/A,TRUE,"GENERAL";"TAB2",#N/A,TRUE,"GENERAL";"TAB3",#N/A,TRUE,"GENERAL";"TAB4",#N/A,TRUE,"GENERAL";"TAB5",#N/A,TRUE,"GENERAL"}</definedName>
    <definedName name="hjghj" localSheetId="34"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31" hidden="1">{"TAB1",#N/A,TRUE,"GENERAL";"TAB2",#N/A,TRUE,"GENERAL";"TAB3",#N/A,TRUE,"GENERAL";"TAB4",#N/A,TRUE,"GENERAL";"TAB5",#N/A,TRUE,"GENERAL"}</definedName>
    <definedName name="hjghj" localSheetId="30" hidden="1">{"TAB1",#N/A,TRUE,"GENERAL";"TAB2",#N/A,TRUE,"GENERAL";"TAB3",#N/A,TRUE,"GENERAL";"TAB4",#N/A,TRUE,"GENERAL";"TAB5",#N/A,TRUE,"GENERAL"}</definedName>
    <definedName name="hjghj" localSheetId="15" hidden="1">{"TAB1",#N/A,TRUE,"GENERAL";"TAB2",#N/A,TRUE,"GENERAL";"TAB3",#N/A,TRUE,"GENERAL";"TAB4",#N/A,TRUE,"GENERAL";"TAB5",#N/A,TRUE,"GENERAL"}</definedName>
    <definedName name="hjghj" hidden="1">{"TAB1",#N/A,TRUE,"GENERAL";"TAB2",#N/A,TRUE,"GENERAL";"TAB3",#N/A,TRUE,"GENERAL";"TAB4",#N/A,TRUE,"GENERAL";"TAB5",#N/A,TRUE,"GENERAL"}</definedName>
    <definedName name="hjhjhg" localSheetId="3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26" hidden="1">{"TAB1",#N/A,TRUE,"GENERAL";"TAB2",#N/A,TRUE,"GENERAL";"TAB3",#N/A,TRUE,"GENERAL";"TAB4",#N/A,TRUE,"GENERAL";"TAB5",#N/A,TRUE,"GENERAL"}</definedName>
    <definedName name="hjhjhg" localSheetId="24"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38" hidden="1">{"TAB1",#N/A,TRUE,"GENERAL";"TAB2",#N/A,TRUE,"GENERAL";"TAB3",#N/A,TRUE,"GENERAL";"TAB4",#N/A,TRUE,"GENERAL";"TAB5",#N/A,TRUE,"GENERAL"}</definedName>
    <definedName name="hjhjhg" localSheetId="37" hidden="1">{"TAB1",#N/A,TRUE,"GENERAL";"TAB2",#N/A,TRUE,"GENERAL";"TAB3",#N/A,TRUE,"GENERAL";"TAB4",#N/A,TRUE,"GENERAL";"TAB5",#N/A,TRUE,"GENERAL"}</definedName>
    <definedName name="hjhjhg" localSheetId="23"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27" hidden="1">{"TAB1",#N/A,TRUE,"GENERAL";"TAB2",#N/A,TRUE,"GENERAL";"TAB3",#N/A,TRUE,"GENERAL";"TAB4",#N/A,TRUE,"GENERAL";"TAB5",#N/A,TRUE,"GENERAL"}</definedName>
    <definedName name="hjhjhg" localSheetId="18"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25" hidden="1">{"TAB1",#N/A,TRUE,"GENERAL";"TAB2",#N/A,TRUE,"GENERAL";"TAB3",#N/A,TRUE,"GENERAL";"TAB4",#N/A,TRUE,"GENERAL";"TAB5",#N/A,TRUE,"GENERAL"}</definedName>
    <definedName name="hjhjhg" localSheetId="49" hidden="1">{"TAB1",#N/A,TRUE,"GENERAL";"TAB2",#N/A,TRUE,"GENERAL";"TAB3",#N/A,TRUE,"GENERAL";"TAB4",#N/A,TRUE,"GENERAL";"TAB5",#N/A,TRUE,"GENERAL"}</definedName>
    <definedName name="hjhjhg" localSheetId="34"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31" hidden="1">{"TAB1",#N/A,TRUE,"GENERAL";"TAB2",#N/A,TRUE,"GENERAL";"TAB3",#N/A,TRUE,"GENERAL";"TAB4",#N/A,TRUE,"GENERAL";"TAB5",#N/A,TRUE,"GENERAL"}</definedName>
    <definedName name="hjhjhg" localSheetId="30" hidden="1">{"TAB1",#N/A,TRUE,"GENERAL";"TAB2",#N/A,TRUE,"GENERAL";"TAB3",#N/A,TRUE,"GENERAL";"TAB4",#N/A,TRUE,"GENERAL";"TAB5",#N/A,TRUE,"GENERAL"}</definedName>
    <definedName name="hjhjhg" localSheetId="15" hidden="1">{"TAB1",#N/A,TRUE,"GENERAL";"TAB2",#N/A,TRUE,"GENERAL";"TAB3",#N/A,TRUE,"GENERAL";"TAB4",#N/A,TRUE,"GENERAL";"TAB5",#N/A,TRUE,"GENERAL"}</definedName>
    <definedName name="hjhjhg" hidden="1">{"TAB1",#N/A,TRUE,"GENERAL";"TAB2",#N/A,TRUE,"GENERAL";"TAB3",#N/A,TRUE,"GENERAL";"TAB4",#N/A,TRUE,"GENERAL";"TAB5",#N/A,TRUE,"GENERAL"}</definedName>
    <definedName name="HJKH" localSheetId="32" hidden="1">{"via1",#N/A,TRUE,"general";"via2",#N/A,TRUE,"general";"via3",#N/A,TRUE,"general"}</definedName>
    <definedName name="HJKH" localSheetId="3" hidden="1">{"via1",#N/A,TRUE,"general";"via2",#N/A,TRUE,"general";"via3",#N/A,TRUE,"general"}</definedName>
    <definedName name="HJKH" localSheetId="26" hidden="1">{"via1",#N/A,TRUE,"general";"via2",#N/A,TRUE,"general";"via3",#N/A,TRUE,"general"}</definedName>
    <definedName name="HJKH" localSheetId="24" hidden="1">{"via1",#N/A,TRUE,"general";"via2",#N/A,TRUE,"general";"via3",#N/A,TRUE,"general"}</definedName>
    <definedName name="HJKH" localSheetId="10" hidden="1">{"via1",#N/A,TRUE,"general";"via2",#N/A,TRUE,"general";"via3",#N/A,TRUE,"general"}</definedName>
    <definedName name="HJKH" localSheetId="4" hidden="1">{"via1",#N/A,TRUE,"general";"via2",#N/A,TRUE,"general";"via3",#N/A,TRUE,"general"}</definedName>
    <definedName name="HJKH" localSheetId="38" hidden="1">{"via1",#N/A,TRUE,"general";"via2",#N/A,TRUE,"general";"via3",#N/A,TRUE,"general"}</definedName>
    <definedName name="HJKH" localSheetId="37" hidden="1">{"via1",#N/A,TRUE,"general";"via2",#N/A,TRUE,"general";"via3",#N/A,TRUE,"general"}</definedName>
    <definedName name="HJKH" localSheetId="23" hidden="1">{"via1",#N/A,TRUE,"general";"via2",#N/A,TRUE,"general";"via3",#N/A,TRUE,"general"}</definedName>
    <definedName name="HJKH" localSheetId="16" hidden="1">{"via1",#N/A,TRUE,"general";"via2",#N/A,TRUE,"general";"via3",#N/A,TRUE,"general"}</definedName>
    <definedName name="HJKH" localSheetId="27" hidden="1">{"via1",#N/A,TRUE,"general";"via2",#N/A,TRUE,"general";"via3",#N/A,TRUE,"general"}</definedName>
    <definedName name="HJKH" localSheetId="18" hidden="1">{"via1",#N/A,TRUE,"general";"via2",#N/A,TRUE,"general";"via3",#N/A,TRUE,"general"}</definedName>
    <definedName name="HJKH" localSheetId="17" hidden="1">{"via1",#N/A,TRUE,"general";"via2",#N/A,TRUE,"general";"via3",#N/A,TRUE,"general"}</definedName>
    <definedName name="HJKH" localSheetId="25" hidden="1">{"via1",#N/A,TRUE,"general";"via2",#N/A,TRUE,"general";"via3",#N/A,TRUE,"general"}</definedName>
    <definedName name="HJKH" localSheetId="49" hidden="1">{"via1",#N/A,TRUE,"general";"via2",#N/A,TRUE,"general";"via3",#N/A,TRUE,"general"}</definedName>
    <definedName name="HJKH" localSheetId="34"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1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31" hidden="1">{"via1",#N/A,TRUE,"general";"via2",#N/A,TRUE,"general";"via3",#N/A,TRUE,"general"}</definedName>
    <definedName name="HJKH" localSheetId="30" hidden="1">{"via1",#N/A,TRUE,"general";"via2",#N/A,TRUE,"general";"via3",#N/A,TRUE,"general"}</definedName>
    <definedName name="HJKH" localSheetId="15" hidden="1">{"via1",#N/A,TRUE,"general";"via2",#N/A,TRUE,"general";"via3",#N/A,TRUE,"general"}</definedName>
    <definedName name="HJKH" hidden="1">{"via1",#N/A,TRUE,"general";"via2",#N/A,TRUE,"general";"via3",#N/A,TRUE,"general"}</definedName>
    <definedName name="hjkjk" localSheetId="32" hidden="1">{"via1",#N/A,TRUE,"general";"via2",#N/A,TRUE,"general";"via3",#N/A,TRUE,"general"}</definedName>
    <definedName name="hjkjk" localSheetId="3" hidden="1">{"via1",#N/A,TRUE,"general";"via2",#N/A,TRUE,"general";"via3",#N/A,TRUE,"general"}</definedName>
    <definedName name="hjkjk" localSheetId="26" hidden="1">{"via1",#N/A,TRUE,"general";"via2",#N/A,TRUE,"general";"via3",#N/A,TRUE,"general"}</definedName>
    <definedName name="hjkjk" localSheetId="24" hidden="1">{"via1",#N/A,TRUE,"general";"via2",#N/A,TRUE,"general";"via3",#N/A,TRUE,"general"}</definedName>
    <definedName name="hjkjk" localSheetId="10" hidden="1">{"via1",#N/A,TRUE,"general";"via2",#N/A,TRUE,"general";"via3",#N/A,TRUE,"general"}</definedName>
    <definedName name="hjkjk" localSheetId="4" hidden="1">{"via1",#N/A,TRUE,"general";"via2",#N/A,TRUE,"general";"via3",#N/A,TRUE,"general"}</definedName>
    <definedName name="hjkjk" localSheetId="38" hidden="1">{"via1",#N/A,TRUE,"general";"via2",#N/A,TRUE,"general";"via3",#N/A,TRUE,"general"}</definedName>
    <definedName name="hjkjk" localSheetId="37" hidden="1">{"via1",#N/A,TRUE,"general";"via2",#N/A,TRUE,"general";"via3",#N/A,TRUE,"general"}</definedName>
    <definedName name="hjkjk" localSheetId="23" hidden="1">{"via1",#N/A,TRUE,"general";"via2",#N/A,TRUE,"general";"via3",#N/A,TRUE,"general"}</definedName>
    <definedName name="hjkjk" localSheetId="16" hidden="1">{"via1",#N/A,TRUE,"general";"via2",#N/A,TRUE,"general";"via3",#N/A,TRUE,"general"}</definedName>
    <definedName name="hjkjk" localSheetId="27" hidden="1">{"via1",#N/A,TRUE,"general";"via2",#N/A,TRUE,"general";"via3",#N/A,TRUE,"general"}</definedName>
    <definedName name="hjkjk" localSheetId="18" hidden="1">{"via1",#N/A,TRUE,"general";"via2",#N/A,TRUE,"general";"via3",#N/A,TRUE,"general"}</definedName>
    <definedName name="hjkjk" localSheetId="17" hidden="1">{"via1",#N/A,TRUE,"general";"via2",#N/A,TRUE,"general";"via3",#N/A,TRUE,"general"}</definedName>
    <definedName name="hjkjk" localSheetId="25" hidden="1">{"via1",#N/A,TRUE,"general";"via2",#N/A,TRUE,"general";"via3",#N/A,TRUE,"general"}</definedName>
    <definedName name="hjkjk" localSheetId="49" hidden="1">{"via1",#N/A,TRUE,"general";"via2",#N/A,TRUE,"general";"via3",#N/A,TRUE,"general"}</definedName>
    <definedName name="hjkjk" localSheetId="34"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1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31" hidden="1">{"via1",#N/A,TRUE,"general";"via2",#N/A,TRUE,"general";"via3",#N/A,TRUE,"general"}</definedName>
    <definedName name="hjkjk" localSheetId="30" hidden="1">{"via1",#N/A,TRUE,"general";"via2",#N/A,TRUE,"general";"via3",#N/A,TRUE,"general"}</definedName>
    <definedName name="hjkjk" localSheetId="15" hidden="1">{"via1",#N/A,TRUE,"general";"via2",#N/A,TRUE,"general";"via3",#N/A,TRUE,"general"}</definedName>
    <definedName name="hjkjk" hidden="1">{"via1",#N/A,TRUE,"general";"via2",#N/A,TRUE,"general";"via3",#N/A,TRUE,"general"}</definedName>
    <definedName name="hn" localSheetId="32" hidden="1">{"TAB1",#N/A,TRUE,"GENERAL";"TAB2",#N/A,TRUE,"GENERAL";"TAB3",#N/A,TRUE,"GENERAL";"TAB4",#N/A,TRUE,"GENERAL";"TAB5",#N/A,TRUE,"GENERAL"}</definedName>
    <definedName name="hn" localSheetId="3" hidden="1">{"TAB1",#N/A,TRUE,"GENERAL";"TAB2",#N/A,TRUE,"GENERAL";"TAB3",#N/A,TRUE,"GENERAL";"TAB4",#N/A,TRUE,"GENERAL";"TAB5",#N/A,TRUE,"GENERAL"}</definedName>
    <definedName name="hn" localSheetId="26" hidden="1">{"TAB1",#N/A,TRUE,"GENERAL";"TAB2",#N/A,TRUE,"GENERAL";"TAB3",#N/A,TRUE,"GENERAL";"TAB4",#N/A,TRUE,"GENERAL";"TAB5",#N/A,TRUE,"GENERAL"}</definedName>
    <definedName name="hn" localSheetId="24" hidden="1">{"TAB1",#N/A,TRUE,"GENERAL";"TAB2",#N/A,TRUE,"GENERAL";"TAB3",#N/A,TRUE,"GENERAL";"TAB4",#N/A,TRUE,"GENERAL";"TAB5",#N/A,TRUE,"GENERAL"}</definedName>
    <definedName name="hn" localSheetId="10" hidden="1">{"TAB1",#N/A,TRUE,"GENERAL";"TAB2",#N/A,TRUE,"GENERAL";"TAB3",#N/A,TRUE,"GENERAL";"TAB4",#N/A,TRUE,"GENERAL";"TAB5",#N/A,TRUE,"GENERAL"}</definedName>
    <definedName name="hn" localSheetId="4" hidden="1">{"TAB1",#N/A,TRUE,"GENERAL";"TAB2",#N/A,TRUE,"GENERAL";"TAB3",#N/A,TRUE,"GENERAL";"TAB4",#N/A,TRUE,"GENERAL";"TAB5",#N/A,TRUE,"GENERAL"}</definedName>
    <definedName name="hn" localSheetId="38" hidden="1">{"TAB1",#N/A,TRUE,"GENERAL";"TAB2",#N/A,TRUE,"GENERAL";"TAB3",#N/A,TRUE,"GENERAL";"TAB4",#N/A,TRUE,"GENERAL";"TAB5",#N/A,TRUE,"GENERAL"}</definedName>
    <definedName name="hn" localSheetId="37" hidden="1">{"TAB1",#N/A,TRUE,"GENERAL";"TAB2",#N/A,TRUE,"GENERAL";"TAB3",#N/A,TRUE,"GENERAL";"TAB4",#N/A,TRUE,"GENERAL";"TAB5",#N/A,TRUE,"GENERAL"}</definedName>
    <definedName name="hn" localSheetId="23" hidden="1">{"TAB1",#N/A,TRUE,"GENERAL";"TAB2",#N/A,TRUE,"GENERAL";"TAB3",#N/A,TRUE,"GENERAL";"TAB4",#N/A,TRUE,"GENERAL";"TAB5",#N/A,TRUE,"GENERAL"}</definedName>
    <definedName name="hn" localSheetId="16" hidden="1">{"TAB1",#N/A,TRUE,"GENERAL";"TAB2",#N/A,TRUE,"GENERAL";"TAB3",#N/A,TRUE,"GENERAL";"TAB4",#N/A,TRUE,"GENERAL";"TAB5",#N/A,TRUE,"GENERAL"}</definedName>
    <definedName name="hn" localSheetId="27" hidden="1">{"TAB1",#N/A,TRUE,"GENERAL";"TAB2",#N/A,TRUE,"GENERAL";"TAB3",#N/A,TRUE,"GENERAL";"TAB4",#N/A,TRUE,"GENERAL";"TAB5",#N/A,TRUE,"GENERAL"}</definedName>
    <definedName name="hn" localSheetId="18" hidden="1">{"TAB1",#N/A,TRUE,"GENERAL";"TAB2",#N/A,TRUE,"GENERAL";"TAB3",#N/A,TRUE,"GENERAL";"TAB4",#N/A,TRUE,"GENERAL";"TAB5",#N/A,TRUE,"GENERAL"}</definedName>
    <definedName name="hn" localSheetId="17" hidden="1">{"TAB1",#N/A,TRUE,"GENERAL";"TAB2",#N/A,TRUE,"GENERAL";"TAB3",#N/A,TRUE,"GENERAL";"TAB4",#N/A,TRUE,"GENERAL";"TAB5",#N/A,TRUE,"GENERAL"}</definedName>
    <definedName name="hn" localSheetId="25" hidden="1">{"TAB1",#N/A,TRUE,"GENERAL";"TAB2",#N/A,TRUE,"GENERAL";"TAB3",#N/A,TRUE,"GENERAL";"TAB4",#N/A,TRUE,"GENERAL";"TAB5",#N/A,TRUE,"GENERAL"}</definedName>
    <definedName name="hn" localSheetId="49" hidden="1">{"TAB1",#N/A,TRUE,"GENERAL";"TAB2",#N/A,TRUE,"GENERAL";"TAB3",#N/A,TRUE,"GENERAL";"TAB4",#N/A,TRUE,"GENERAL";"TAB5",#N/A,TRUE,"GENERAL"}</definedName>
    <definedName name="hn" localSheetId="34"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1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31" hidden="1">{"TAB1",#N/A,TRUE,"GENERAL";"TAB2",#N/A,TRUE,"GENERAL";"TAB3",#N/A,TRUE,"GENERAL";"TAB4",#N/A,TRUE,"GENERAL";"TAB5",#N/A,TRUE,"GENERAL"}</definedName>
    <definedName name="hn" localSheetId="30" hidden="1">{"TAB1",#N/A,TRUE,"GENERAL";"TAB2",#N/A,TRUE,"GENERAL";"TAB3",#N/A,TRUE,"GENERAL";"TAB4",#N/A,TRUE,"GENERAL";"TAB5",#N/A,TRUE,"GENERAL"}</definedName>
    <definedName name="hn" localSheetId="15" hidden="1">{"TAB1",#N/A,TRUE,"GENERAL";"TAB2",#N/A,TRUE,"GENERAL";"TAB3",#N/A,TRUE,"GENERAL";"TAB4",#N/A,TRUE,"GENERAL";"TAB5",#N/A,TRUE,"GENERAL"}</definedName>
    <definedName name="hn" hidden="1">{"TAB1",#N/A,TRUE,"GENERAL";"TAB2",#N/A,TRUE,"GENERAL";"TAB3",#N/A,TRUE,"GENERAL";"TAB4",#N/A,TRUE,"GENERAL";"TAB5",#N/A,TRUE,"GENERAL"}</definedName>
    <definedName name="hreer" localSheetId="3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26" hidden="1">{"TAB1",#N/A,TRUE,"GENERAL";"TAB2",#N/A,TRUE,"GENERAL";"TAB3",#N/A,TRUE,"GENERAL";"TAB4",#N/A,TRUE,"GENERAL";"TAB5",#N/A,TRUE,"GENERAL"}</definedName>
    <definedName name="hreer" localSheetId="24"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4" hidden="1">{"TAB1",#N/A,TRUE,"GENERAL";"TAB2",#N/A,TRUE,"GENERAL";"TAB3",#N/A,TRUE,"GENERAL";"TAB4",#N/A,TRUE,"GENERAL";"TAB5",#N/A,TRUE,"GENERAL"}</definedName>
    <definedName name="hreer" localSheetId="38" hidden="1">{"TAB1",#N/A,TRUE,"GENERAL";"TAB2",#N/A,TRUE,"GENERAL";"TAB3",#N/A,TRUE,"GENERAL";"TAB4",#N/A,TRUE,"GENERAL";"TAB5",#N/A,TRUE,"GENERAL"}</definedName>
    <definedName name="hreer" localSheetId="37" hidden="1">{"TAB1",#N/A,TRUE,"GENERAL";"TAB2",#N/A,TRUE,"GENERAL";"TAB3",#N/A,TRUE,"GENERAL";"TAB4",#N/A,TRUE,"GENERAL";"TAB5",#N/A,TRUE,"GENERAL"}</definedName>
    <definedName name="hreer" localSheetId="23"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27" hidden="1">{"TAB1",#N/A,TRUE,"GENERAL";"TAB2",#N/A,TRUE,"GENERAL";"TAB3",#N/A,TRUE,"GENERAL";"TAB4",#N/A,TRUE,"GENERAL";"TAB5",#N/A,TRUE,"GENERAL"}</definedName>
    <definedName name="hreer" localSheetId="18"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25" hidden="1">{"TAB1",#N/A,TRUE,"GENERAL";"TAB2",#N/A,TRUE,"GENERAL";"TAB3",#N/A,TRUE,"GENERAL";"TAB4",#N/A,TRUE,"GENERAL";"TAB5",#N/A,TRUE,"GENERAL"}</definedName>
    <definedName name="hreer" localSheetId="49" hidden="1">{"TAB1",#N/A,TRUE,"GENERAL";"TAB2",#N/A,TRUE,"GENERAL";"TAB3",#N/A,TRUE,"GENERAL";"TAB4",#N/A,TRUE,"GENERAL";"TAB5",#N/A,TRUE,"GENERAL"}</definedName>
    <definedName name="hreer" localSheetId="34"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31" hidden="1">{"TAB1",#N/A,TRUE,"GENERAL";"TAB2",#N/A,TRUE,"GENERAL";"TAB3",#N/A,TRUE,"GENERAL";"TAB4",#N/A,TRUE,"GENERAL";"TAB5",#N/A,TRUE,"GENERAL"}</definedName>
    <definedName name="hreer" localSheetId="30" hidden="1">{"TAB1",#N/A,TRUE,"GENERAL";"TAB2",#N/A,TRUE,"GENERAL";"TAB3",#N/A,TRUE,"GENERAL";"TAB4",#N/A,TRUE,"GENERAL";"TAB5",#N/A,TRUE,"GENERAL"}</definedName>
    <definedName name="hreer" localSheetId="15" hidden="1">{"TAB1",#N/A,TRUE,"GENERAL";"TAB2",#N/A,TRUE,"GENERAL";"TAB3",#N/A,TRUE,"GENERAL";"TAB4",#N/A,TRUE,"GENERAL";"TAB5",#N/A,TRUE,"GENERAL"}</definedName>
    <definedName name="hreer" hidden="1">{"TAB1",#N/A,TRUE,"GENERAL";"TAB2",#N/A,TRUE,"GENERAL";"TAB3",#N/A,TRUE,"GENERAL";"TAB4",#N/A,TRUE,"GENERAL";"TAB5",#N/A,TRUE,"GENERAL"}</definedName>
    <definedName name="hrhth" localSheetId="3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26" hidden="1">{"TAB1",#N/A,TRUE,"GENERAL";"TAB2",#N/A,TRUE,"GENERAL";"TAB3",#N/A,TRUE,"GENERAL";"TAB4",#N/A,TRUE,"GENERAL";"TAB5",#N/A,TRUE,"GENERAL"}</definedName>
    <definedName name="hrhth" localSheetId="24"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4" hidden="1">{"TAB1",#N/A,TRUE,"GENERAL";"TAB2",#N/A,TRUE,"GENERAL";"TAB3",#N/A,TRUE,"GENERAL";"TAB4",#N/A,TRUE,"GENERAL";"TAB5",#N/A,TRUE,"GENERAL"}</definedName>
    <definedName name="hrhth" localSheetId="38" hidden="1">{"TAB1",#N/A,TRUE,"GENERAL";"TAB2",#N/A,TRUE,"GENERAL";"TAB3",#N/A,TRUE,"GENERAL";"TAB4",#N/A,TRUE,"GENERAL";"TAB5",#N/A,TRUE,"GENERAL"}</definedName>
    <definedName name="hrhth" localSheetId="37" hidden="1">{"TAB1",#N/A,TRUE,"GENERAL";"TAB2",#N/A,TRUE,"GENERAL";"TAB3",#N/A,TRUE,"GENERAL";"TAB4",#N/A,TRUE,"GENERAL";"TAB5",#N/A,TRUE,"GENERAL"}</definedName>
    <definedName name="hrhth" localSheetId="23"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27" hidden="1">{"TAB1",#N/A,TRUE,"GENERAL";"TAB2",#N/A,TRUE,"GENERAL";"TAB3",#N/A,TRUE,"GENERAL";"TAB4",#N/A,TRUE,"GENERAL";"TAB5",#N/A,TRUE,"GENERAL"}</definedName>
    <definedName name="hrhth" localSheetId="18"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25" hidden="1">{"TAB1",#N/A,TRUE,"GENERAL";"TAB2",#N/A,TRUE,"GENERAL";"TAB3",#N/A,TRUE,"GENERAL";"TAB4",#N/A,TRUE,"GENERAL";"TAB5",#N/A,TRUE,"GENERAL"}</definedName>
    <definedName name="hrhth" localSheetId="49" hidden="1">{"TAB1",#N/A,TRUE,"GENERAL";"TAB2",#N/A,TRUE,"GENERAL";"TAB3",#N/A,TRUE,"GENERAL";"TAB4",#N/A,TRUE,"GENERAL";"TAB5",#N/A,TRUE,"GENERAL"}</definedName>
    <definedName name="hrhth" localSheetId="34"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31" hidden="1">{"TAB1",#N/A,TRUE,"GENERAL";"TAB2",#N/A,TRUE,"GENERAL";"TAB3",#N/A,TRUE,"GENERAL";"TAB4",#N/A,TRUE,"GENERAL";"TAB5",#N/A,TRUE,"GENERAL"}</definedName>
    <definedName name="hrhth" localSheetId="30" hidden="1">{"TAB1",#N/A,TRUE,"GENERAL";"TAB2",#N/A,TRUE,"GENERAL";"TAB3",#N/A,TRUE,"GENERAL";"TAB4",#N/A,TRUE,"GENERAL";"TAB5",#N/A,TRUE,"GENERAL"}</definedName>
    <definedName name="hrhth" localSheetId="15" hidden="1">{"TAB1",#N/A,TRUE,"GENERAL";"TAB2",#N/A,TRUE,"GENERAL";"TAB3",#N/A,TRUE,"GENERAL";"TAB4",#N/A,TRUE,"GENERAL";"TAB5",#N/A,TRUE,"GENERAL"}</definedName>
    <definedName name="hrhth" hidden="1">{"TAB1",#N/A,TRUE,"GENERAL";"TAB2",#N/A,TRUE,"GENERAL";"TAB3",#N/A,TRUE,"GENERAL";"TAB4",#N/A,TRUE,"GENERAL";"TAB5",#N/A,TRUE,"GENERAL"}</definedName>
    <definedName name="hrthtrh" localSheetId="3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26" hidden="1">{"TAB1",#N/A,TRUE,"GENERAL";"TAB2",#N/A,TRUE,"GENERAL";"TAB3",#N/A,TRUE,"GENERAL";"TAB4",#N/A,TRUE,"GENERAL";"TAB5",#N/A,TRUE,"GENERAL"}</definedName>
    <definedName name="hrthtrh" localSheetId="24"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38" hidden="1">{"TAB1",#N/A,TRUE,"GENERAL";"TAB2",#N/A,TRUE,"GENERAL";"TAB3",#N/A,TRUE,"GENERAL";"TAB4",#N/A,TRUE,"GENERAL";"TAB5",#N/A,TRUE,"GENERAL"}</definedName>
    <definedName name="hrthtrh" localSheetId="37" hidden="1">{"TAB1",#N/A,TRUE,"GENERAL";"TAB2",#N/A,TRUE,"GENERAL";"TAB3",#N/A,TRUE,"GENERAL";"TAB4",#N/A,TRUE,"GENERAL";"TAB5",#N/A,TRUE,"GENERAL"}</definedName>
    <definedName name="hrthtrh" localSheetId="23"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27" hidden="1">{"TAB1",#N/A,TRUE,"GENERAL";"TAB2",#N/A,TRUE,"GENERAL";"TAB3",#N/A,TRUE,"GENERAL";"TAB4",#N/A,TRUE,"GENERAL";"TAB5",#N/A,TRUE,"GENERAL"}</definedName>
    <definedName name="hrthtrh" localSheetId="18"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25" hidden="1">{"TAB1",#N/A,TRUE,"GENERAL";"TAB2",#N/A,TRUE,"GENERAL";"TAB3",#N/A,TRUE,"GENERAL";"TAB4",#N/A,TRUE,"GENERAL";"TAB5",#N/A,TRUE,"GENERAL"}</definedName>
    <definedName name="hrthtrh" localSheetId="49" hidden="1">{"TAB1",#N/A,TRUE,"GENERAL";"TAB2",#N/A,TRUE,"GENERAL";"TAB3",#N/A,TRUE,"GENERAL";"TAB4",#N/A,TRUE,"GENERAL";"TAB5",#N/A,TRUE,"GENERAL"}</definedName>
    <definedName name="hrthtrh" localSheetId="34"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31" hidden="1">{"TAB1",#N/A,TRUE,"GENERAL";"TAB2",#N/A,TRUE,"GENERAL";"TAB3",#N/A,TRUE,"GENERAL";"TAB4",#N/A,TRUE,"GENERAL";"TAB5",#N/A,TRUE,"GENERAL"}</definedName>
    <definedName name="hrthtrh" localSheetId="30" hidden="1">{"TAB1",#N/A,TRUE,"GENERAL";"TAB2",#N/A,TRUE,"GENERAL";"TAB3",#N/A,TRUE,"GENERAL";"TAB4",#N/A,TRUE,"GENERAL";"TAB5",#N/A,TRUE,"GENERAL"}</definedName>
    <definedName name="hrthtrh" localSheetId="15" hidden="1">{"TAB1",#N/A,TRUE,"GENERAL";"TAB2",#N/A,TRUE,"GENERAL";"TAB3",#N/A,TRUE,"GENERAL";"TAB4",#N/A,TRUE,"GENERAL";"TAB5",#N/A,TRUE,"GENERAL"}</definedName>
    <definedName name="hrthtrh" hidden="1">{"TAB1",#N/A,TRUE,"GENERAL";"TAB2",#N/A,TRUE,"GENERAL";"TAB3",#N/A,TRUE,"GENERAL";"TAB4",#N/A,TRUE,"GENERAL";"TAB5",#N/A,TRUE,"GENERAL"}</definedName>
    <definedName name="hsfg" localSheetId="32" hidden="1">{"via1",#N/A,TRUE,"general";"via2",#N/A,TRUE,"general";"via3",#N/A,TRUE,"general"}</definedName>
    <definedName name="hsfg" localSheetId="3" hidden="1">{"via1",#N/A,TRUE,"general";"via2",#N/A,TRUE,"general";"via3",#N/A,TRUE,"general"}</definedName>
    <definedName name="hsfg" localSheetId="26" hidden="1">{"via1",#N/A,TRUE,"general";"via2",#N/A,TRUE,"general";"via3",#N/A,TRUE,"general"}</definedName>
    <definedName name="hsfg" localSheetId="24" hidden="1">{"via1",#N/A,TRUE,"general";"via2",#N/A,TRUE,"general";"via3",#N/A,TRUE,"general"}</definedName>
    <definedName name="hsfg" localSheetId="10" hidden="1">{"via1",#N/A,TRUE,"general";"via2",#N/A,TRUE,"general";"via3",#N/A,TRUE,"general"}</definedName>
    <definedName name="hsfg" localSheetId="4" hidden="1">{"via1",#N/A,TRUE,"general";"via2",#N/A,TRUE,"general";"via3",#N/A,TRUE,"general"}</definedName>
    <definedName name="hsfg" localSheetId="38" hidden="1">{"via1",#N/A,TRUE,"general";"via2",#N/A,TRUE,"general";"via3",#N/A,TRUE,"general"}</definedName>
    <definedName name="hsfg" localSheetId="37" hidden="1">{"via1",#N/A,TRUE,"general";"via2",#N/A,TRUE,"general";"via3",#N/A,TRUE,"general"}</definedName>
    <definedName name="hsfg" localSheetId="23" hidden="1">{"via1",#N/A,TRUE,"general";"via2",#N/A,TRUE,"general";"via3",#N/A,TRUE,"general"}</definedName>
    <definedName name="hsfg" localSheetId="16" hidden="1">{"via1",#N/A,TRUE,"general";"via2",#N/A,TRUE,"general";"via3",#N/A,TRUE,"general"}</definedName>
    <definedName name="hsfg" localSheetId="27" hidden="1">{"via1",#N/A,TRUE,"general";"via2",#N/A,TRUE,"general";"via3",#N/A,TRUE,"general"}</definedName>
    <definedName name="hsfg" localSheetId="18" hidden="1">{"via1",#N/A,TRUE,"general";"via2",#N/A,TRUE,"general";"via3",#N/A,TRUE,"general"}</definedName>
    <definedName name="hsfg" localSheetId="17" hidden="1">{"via1",#N/A,TRUE,"general";"via2",#N/A,TRUE,"general";"via3",#N/A,TRUE,"general"}</definedName>
    <definedName name="hsfg" localSheetId="25" hidden="1">{"via1",#N/A,TRUE,"general";"via2",#N/A,TRUE,"general";"via3",#N/A,TRUE,"general"}</definedName>
    <definedName name="hsfg" localSheetId="49" hidden="1">{"via1",#N/A,TRUE,"general";"via2",#N/A,TRUE,"general";"via3",#N/A,TRUE,"general"}</definedName>
    <definedName name="hsfg" localSheetId="34"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1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31" hidden="1">{"via1",#N/A,TRUE,"general";"via2",#N/A,TRUE,"general";"via3",#N/A,TRUE,"general"}</definedName>
    <definedName name="hsfg" localSheetId="30" hidden="1">{"via1",#N/A,TRUE,"general";"via2",#N/A,TRUE,"general";"via3",#N/A,TRUE,"general"}</definedName>
    <definedName name="hsfg" localSheetId="15" hidden="1">{"via1",#N/A,TRUE,"general";"via2",#N/A,TRUE,"general";"via3",#N/A,TRUE,"general"}</definedName>
    <definedName name="hsfg" hidden="1">{"via1",#N/A,TRUE,"general";"via2",#N/A,TRUE,"general";"via3",#N/A,TRUE,"general"}</definedName>
    <definedName name="hthdrf" localSheetId="3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26" hidden="1">{"TAB1",#N/A,TRUE,"GENERAL";"TAB2",#N/A,TRUE,"GENERAL";"TAB3",#N/A,TRUE,"GENERAL";"TAB4",#N/A,TRUE,"GENERAL";"TAB5",#N/A,TRUE,"GENERAL"}</definedName>
    <definedName name="hthdrf" localSheetId="24"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38" hidden="1">{"TAB1",#N/A,TRUE,"GENERAL";"TAB2",#N/A,TRUE,"GENERAL";"TAB3",#N/A,TRUE,"GENERAL";"TAB4",#N/A,TRUE,"GENERAL";"TAB5",#N/A,TRUE,"GENERAL"}</definedName>
    <definedName name="hthdrf" localSheetId="37" hidden="1">{"TAB1",#N/A,TRUE,"GENERAL";"TAB2",#N/A,TRUE,"GENERAL";"TAB3",#N/A,TRUE,"GENERAL";"TAB4",#N/A,TRUE,"GENERAL";"TAB5",#N/A,TRUE,"GENERAL"}</definedName>
    <definedName name="hthdrf" localSheetId="23"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27" hidden="1">{"TAB1",#N/A,TRUE,"GENERAL";"TAB2",#N/A,TRUE,"GENERAL";"TAB3",#N/A,TRUE,"GENERAL";"TAB4",#N/A,TRUE,"GENERAL";"TAB5",#N/A,TRUE,"GENERAL"}</definedName>
    <definedName name="hthdrf" localSheetId="18"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25" hidden="1">{"TAB1",#N/A,TRUE,"GENERAL";"TAB2",#N/A,TRUE,"GENERAL";"TAB3",#N/A,TRUE,"GENERAL";"TAB4",#N/A,TRUE,"GENERAL";"TAB5",#N/A,TRUE,"GENERAL"}</definedName>
    <definedName name="hthdrf" localSheetId="49" hidden="1">{"TAB1",#N/A,TRUE,"GENERAL";"TAB2",#N/A,TRUE,"GENERAL";"TAB3",#N/A,TRUE,"GENERAL";"TAB4",#N/A,TRUE,"GENERAL";"TAB5",#N/A,TRUE,"GENERAL"}</definedName>
    <definedName name="hthdrf" localSheetId="34"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31" hidden="1">{"TAB1",#N/A,TRUE,"GENERAL";"TAB2",#N/A,TRUE,"GENERAL";"TAB3",#N/A,TRUE,"GENERAL";"TAB4",#N/A,TRUE,"GENERAL";"TAB5",#N/A,TRUE,"GENERAL"}</definedName>
    <definedName name="hthdrf" localSheetId="30" hidden="1">{"TAB1",#N/A,TRUE,"GENERAL";"TAB2",#N/A,TRUE,"GENERAL";"TAB3",#N/A,TRUE,"GENERAL";"TAB4",#N/A,TRUE,"GENERAL";"TAB5",#N/A,TRUE,"GENERAL"}</definedName>
    <definedName name="hthdrf" localSheetId="15" hidden="1">{"TAB1",#N/A,TRUE,"GENERAL";"TAB2",#N/A,TRUE,"GENERAL";"TAB3",#N/A,TRUE,"GENERAL";"TAB4",#N/A,TRUE,"GENERAL";"TAB5",#N/A,TRUE,"GENERAL"}</definedName>
    <definedName name="hthdrf" hidden="1">{"TAB1",#N/A,TRUE,"GENERAL";"TAB2",#N/A,TRUE,"GENERAL";"TAB3",#N/A,TRUE,"GENERAL";"TAB4",#N/A,TRUE,"GENERAL";"TAB5",#N/A,TRUE,"GENERAL"}</definedName>
    <definedName name="htryrt7" localSheetId="32" hidden="1">{"via1",#N/A,TRUE,"general";"via2",#N/A,TRUE,"general";"via3",#N/A,TRUE,"general"}</definedName>
    <definedName name="htryrt7" localSheetId="3" hidden="1">{"via1",#N/A,TRUE,"general";"via2",#N/A,TRUE,"general";"via3",#N/A,TRUE,"general"}</definedName>
    <definedName name="htryrt7" localSheetId="26" hidden="1">{"via1",#N/A,TRUE,"general";"via2",#N/A,TRUE,"general";"via3",#N/A,TRUE,"general"}</definedName>
    <definedName name="htryrt7" localSheetId="24" hidden="1">{"via1",#N/A,TRUE,"general";"via2",#N/A,TRUE,"general";"via3",#N/A,TRUE,"general"}</definedName>
    <definedName name="htryrt7" localSheetId="10" hidden="1">{"via1",#N/A,TRUE,"general";"via2",#N/A,TRUE,"general";"via3",#N/A,TRUE,"general"}</definedName>
    <definedName name="htryrt7" localSheetId="4" hidden="1">{"via1",#N/A,TRUE,"general";"via2",#N/A,TRUE,"general";"via3",#N/A,TRUE,"general"}</definedName>
    <definedName name="htryrt7" localSheetId="38" hidden="1">{"via1",#N/A,TRUE,"general";"via2",#N/A,TRUE,"general";"via3",#N/A,TRUE,"general"}</definedName>
    <definedName name="htryrt7" localSheetId="37" hidden="1">{"via1",#N/A,TRUE,"general";"via2",#N/A,TRUE,"general";"via3",#N/A,TRUE,"general"}</definedName>
    <definedName name="htryrt7" localSheetId="23" hidden="1">{"via1",#N/A,TRUE,"general";"via2",#N/A,TRUE,"general";"via3",#N/A,TRUE,"general"}</definedName>
    <definedName name="htryrt7" localSheetId="16" hidden="1">{"via1",#N/A,TRUE,"general";"via2",#N/A,TRUE,"general";"via3",#N/A,TRUE,"general"}</definedName>
    <definedName name="htryrt7" localSheetId="27" hidden="1">{"via1",#N/A,TRUE,"general";"via2",#N/A,TRUE,"general";"via3",#N/A,TRUE,"general"}</definedName>
    <definedName name="htryrt7" localSheetId="18" hidden="1">{"via1",#N/A,TRUE,"general";"via2",#N/A,TRUE,"general";"via3",#N/A,TRUE,"general"}</definedName>
    <definedName name="htryrt7" localSheetId="17" hidden="1">{"via1",#N/A,TRUE,"general";"via2",#N/A,TRUE,"general";"via3",#N/A,TRUE,"general"}</definedName>
    <definedName name="htryrt7" localSheetId="25" hidden="1">{"via1",#N/A,TRUE,"general";"via2",#N/A,TRUE,"general";"via3",#N/A,TRUE,"general"}</definedName>
    <definedName name="htryrt7" localSheetId="49" hidden="1">{"via1",#N/A,TRUE,"general";"via2",#N/A,TRUE,"general";"via3",#N/A,TRUE,"general"}</definedName>
    <definedName name="htryrt7" localSheetId="34"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1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31" hidden="1">{"via1",#N/A,TRUE,"general";"via2",#N/A,TRUE,"general";"via3",#N/A,TRUE,"general"}</definedName>
    <definedName name="htryrt7" localSheetId="30" hidden="1">{"via1",#N/A,TRUE,"general";"via2",#N/A,TRUE,"general";"via3",#N/A,TRUE,"general"}</definedName>
    <definedName name="htryrt7" localSheetId="15" hidden="1">{"via1",#N/A,TRUE,"general";"via2",#N/A,TRUE,"general";"via3",#N/A,TRUE,"general"}</definedName>
    <definedName name="htryrt7" hidden="1">{"via1",#N/A,TRUE,"general";"via2",#N/A,TRUE,"general";"via3",#N/A,TRUE,"general"}</definedName>
    <definedName name="hyhjop" localSheetId="3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26" hidden="1">{"TAB1",#N/A,TRUE,"GENERAL";"TAB2",#N/A,TRUE,"GENERAL";"TAB3",#N/A,TRUE,"GENERAL";"TAB4",#N/A,TRUE,"GENERAL";"TAB5",#N/A,TRUE,"GENERAL"}</definedName>
    <definedName name="hyhjop" localSheetId="24"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38" hidden="1">{"TAB1",#N/A,TRUE,"GENERAL";"TAB2",#N/A,TRUE,"GENERAL";"TAB3",#N/A,TRUE,"GENERAL";"TAB4",#N/A,TRUE,"GENERAL";"TAB5",#N/A,TRUE,"GENERAL"}</definedName>
    <definedName name="hyhjop" localSheetId="37" hidden="1">{"TAB1",#N/A,TRUE,"GENERAL";"TAB2",#N/A,TRUE,"GENERAL";"TAB3",#N/A,TRUE,"GENERAL";"TAB4",#N/A,TRUE,"GENERAL";"TAB5",#N/A,TRUE,"GENERAL"}</definedName>
    <definedName name="hyhjop" localSheetId="23"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27" hidden="1">{"TAB1",#N/A,TRUE,"GENERAL";"TAB2",#N/A,TRUE,"GENERAL";"TAB3",#N/A,TRUE,"GENERAL";"TAB4",#N/A,TRUE,"GENERAL";"TAB5",#N/A,TRUE,"GENERAL"}</definedName>
    <definedName name="hyhjop" localSheetId="18"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25" hidden="1">{"TAB1",#N/A,TRUE,"GENERAL";"TAB2",#N/A,TRUE,"GENERAL";"TAB3",#N/A,TRUE,"GENERAL";"TAB4",#N/A,TRUE,"GENERAL";"TAB5",#N/A,TRUE,"GENERAL"}</definedName>
    <definedName name="hyhjop" localSheetId="49" hidden="1">{"TAB1",#N/A,TRUE,"GENERAL";"TAB2",#N/A,TRUE,"GENERAL";"TAB3",#N/A,TRUE,"GENERAL";"TAB4",#N/A,TRUE,"GENERAL";"TAB5",#N/A,TRUE,"GENERAL"}</definedName>
    <definedName name="hyhjop" localSheetId="34"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31" hidden="1">{"TAB1",#N/A,TRUE,"GENERAL";"TAB2",#N/A,TRUE,"GENERAL";"TAB3",#N/A,TRUE,"GENERAL";"TAB4",#N/A,TRUE,"GENERAL";"TAB5",#N/A,TRUE,"GENERAL"}</definedName>
    <definedName name="hyhjop" localSheetId="30" hidden="1">{"TAB1",#N/A,TRUE,"GENERAL";"TAB2",#N/A,TRUE,"GENERAL";"TAB3",#N/A,TRUE,"GENERAL";"TAB4",#N/A,TRUE,"GENERAL";"TAB5",#N/A,TRUE,"GENERAL"}</definedName>
    <definedName name="hyhjop" localSheetId="15" hidden="1">{"TAB1",#N/A,TRUE,"GENERAL";"TAB2",#N/A,TRUE,"GENERAL";"TAB3",#N/A,TRUE,"GENERAL";"TAB4",#N/A,TRUE,"GENERAL";"TAB5",#N/A,TRUE,"GENERAL"}</definedName>
    <definedName name="hyhjop" hidden="1">{"TAB1",#N/A,TRUE,"GENERAL";"TAB2",#N/A,TRUE,"GENERAL";"TAB3",#N/A,TRUE,"GENERAL";"TAB4",#N/A,TRUE,"GENERAL";"TAB5",#N/A,TRUE,"GENERAL"}</definedName>
    <definedName name="hyhyh" localSheetId="3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26" hidden="1">{"TAB1",#N/A,TRUE,"GENERAL";"TAB2",#N/A,TRUE,"GENERAL";"TAB3",#N/A,TRUE,"GENERAL";"TAB4",#N/A,TRUE,"GENERAL";"TAB5",#N/A,TRUE,"GENERAL"}</definedName>
    <definedName name="hyhyh" localSheetId="24"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4" hidden="1">{"TAB1",#N/A,TRUE,"GENERAL";"TAB2",#N/A,TRUE,"GENERAL";"TAB3",#N/A,TRUE,"GENERAL";"TAB4",#N/A,TRUE,"GENERAL";"TAB5",#N/A,TRUE,"GENERAL"}</definedName>
    <definedName name="hyhyh" localSheetId="38" hidden="1">{"TAB1",#N/A,TRUE,"GENERAL";"TAB2",#N/A,TRUE,"GENERAL";"TAB3",#N/A,TRUE,"GENERAL";"TAB4",#N/A,TRUE,"GENERAL";"TAB5",#N/A,TRUE,"GENERAL"}</definedName>
    <definedName name="hyhyh" localSheetId="37" hidden="1">{"TAB1",#N/A,TRUE,"GENERAL";"TAB2",#N/A,TRUE,"GENERAL";"TAB3",#N/A,TRUE,"GENERAL";"TAB4",#N/A,TRUE,"GENERAL";"TAB5",#N/A,TRUE,"GENERAL"}</definedName>
    <definedName name="hyhyh" localSheetId="23"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27" hidden="1">{"TAB1",#N/A,TRUE,"GENERAL";"TAB2",#N/A,TRUE,"GENERAL";"TAB3",#N/A,TRUE,"GENERAL";"TAB4",#N/A,TRUE,"GENERAL";"TAB5",#N/A,TRUE,"GENERAL"}</definedName>
    <definedName name="hyhyh" localSheetId="18"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25" hidden="1">{"TAB1",#N/A,TRUE,"GENERAL";"TAB2",#N/A,TRUE,"GENERAL";"TAB3",#N/A,TRUE,"GENERAL";"TAB4",#N/A,TRUE,"GENERAL";"TAB5",#N/A,TRUE,"GENERAL"}</definedName>
    <definedName name="hyhyh" localSheetId="49" hidden="1">{"TAB1",#N/A,TRUE,"GENERAL";"TAB2",#N/A,TRUE,"GENERAL";"TAB3",#N/A,TRUE,"GENERAL";"TAB4",#N/A,TRUE,"GENERAL";"TAB5",#N/A,TRUE,"GENERAL"}</definedName>
    <definedName name="hyhyh" localSheetId="34"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31" hidden="1">{"TAB1",#N/A,TRUE,"GENERAL";"TAB2",#N/A,TRUE,"GENERAL";"TAB3",#N/A,TRUE,"GENERAL";"TAB4",#N/A,TRUE,"GENERAL";"TAB5",#N/A,TRUE,"GENERAL"}</definedName>
    <definedName name="hyhyh" localSheetId="30" hidden="1">{"TAB1",#N/A,TRUE,"GENERAL";"TAB2",#N/A,TRUE,"GENERAL";"TAB3",#N/A,TRUE,"GENERAL";"TAB4",#N/A,TRUE,"GENERAL";"TAB5",#N/A,TRUE,"GENERAL"}</definedName>
    <definedName name="hyhyh" localSheetId="15" hidden="1">{"TAB1",#N/A,TRUE,"GENERAL";"TAB2",#N/A,TRUE,"GENERAL";"TAB3",#N/A,TRUE,"GENERAL";"TAB4",#N/A,TRUE,"GENERAL";"TAB5",#N/A,TRUE,"GENERAL"}</definedName>
    <definedName name="hyhyh" hidden="1">{"TAB1",#N/A,TRUE,"GENERAL";"TAB2",#N/A,TRUE,"GENERAL";"TAB3",#N/A,TRUE,"GENERAL";"TAB4",#N/A,TRUE,"GENERAL";"TAB5",#N/A,TRUE,"GENERAL"}</definedName>
    <definedName name="hytirs" localSheetId="32" hidden="1">{"via1",#N/A,TRUE,"general";"via2",#N/A,TRUE,"general";"via3",#N/A,TRUE,"general"}</definedName>
    <definedName name="hytirs" localSheetId="3" hidden="1">{"via1",#N/A,TRUE,"general";"via2",#N/A,TRUE,"general";"via3",#N/A,TRUE,"general"}</definedName>
    <definedName name="hytirs" localSheetId="26" hidden="1">{"via1",#N/A,TRUE,"general";"via2",#N/A,TRUE,"general";"via3",#N/A,TRUE,"general"}</definedName>
    <definedName name="hytirs" localSheetId="24" hidden="1">{"via1",#N/A,TRUE,"general";"via2",#N/A,TRUE,"general";"via3",#N/A,TRUE,"general"}</definedName>
    <definedName name="hytirs" localSheetId="10" hidden="1">{"via1",#N/A,TRUE,"general";"via2",#N/A,TRUE,"general";"via3",#N/A,TRUE,"general"}</definedName>
    <definedName name="hytirs" localSheetId="4" hidden="1">{"via1",#N/A,TRUE,"general";"via2",#N/A,TRUE,"general";"via3",#N/A,TRUE,"general"}</definedName>
    <definedName name="hytirs" localSheetId="38" hidden="1">{"via1",#N/A,TRUE,"general";"via2",#N/A,TRUE,"general";"via3",#N/A,TRUE,"general"}</definedName>
    <definedName name="hytirs" localSheetId="37" hidden="1">{"via1",#N/A,TRUE,"general";"via2",#N/A,TRUE,"general";"via3",#N/A,TRUE,"general"}</definedName>
    <definedName name="hytirs" localSheetId="23" hidden="1">{"via1",#N/A,TRUE,"general";"via2",#N/A,TRUE,"general";"via3",#N/A,TRUE,"general"}</definedName>
    <definedName name="hytirs" localSheetId="16" hidden="1">{"via1",#N/A,TRUE,"general";"via2",#N/A,TRUE,"general";"via3",#N/A,TRUE,"general"}</definedName>
    <definedName name="hytirs" localSheetId="27" hidden="1">{"via1",#N/A,TRUE,"general";"via2",#N/A,TRUE,"general";"via3",#N/A,TRUE,"general"}</definedName>
    <definedName name="hytirs" localSheetId="18" hidden="1">{"via1",#N/A,TRUE,"general";"via2",#N/A,TRUE,"general";"via3",#N/A,TRUE,"general"}</definedName>
    <definedName name="hytirs" localSheetId="17" hidden="1">{"via1",#N/A,TRUE,"general";"via2",#N/A,TRUE,"general";"via3",#N/A,TRUE,"general"}</definedName>
    <definedName name="hytirs" localSheetId="25" hidden="1">{"via1",#N/A,TRUE,"general";"via2",#N/A,TRUE,"general";"via3",#N/A,TRUE,"general"}</definedName>
    <definedName name="hytirs" localSheetId="49" hidden="1">{"via1",#N/A,TRUE,"general";"via2",#N/A,TRUE,"general";"via3",#N/A,TRUE,"general"}</definedName>
    <definedName name="hytirs" localSheetId="34"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1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31" hidden="1">{"via1",#N/A,TRUE,"general";"via2",#N/A,TRUE,"general";"via3",#N/A,TRUE,"general"}</definedName>
    <definedName name="hytirs" localSheetId="30" hidden="1">{"via1",#N/A,TRUE,"general";"via2",#N/A,TRUE,"general";"via3",#N/A,TRUE,"general"}</definedName>
    <definedName name="hytirs" localSheetId="15" hidden="1">{"via1",#N/A,TRUE,"general";"via2",#N/A,TRUE,"general";"via3",#N/A,TRUE,"general"}</definedName>
    <definedName name="hytirs" hidden="1">{"via1",#N/A,TRUE,"general";"via2",#N/A,TRUE,"general";"via3",#N/A,TRUE,"general"}</definedName>
    <definedName name="i8i" localSheetId="32" hidden="1">{"TAB1",#N/A,TRUE,"GENERAL";"TAB2",#N/A,TRUE,"GENERAL";"TAB3",#N/A,TRUE,"GENERAL";"TAB4",#N/A,TRUE,"GENERAL";"TAB5",#N/A,TRUE,"GENERAL"}</definedName>
    <definedName name="i8i" localSheetId="3" hidden="1">{"TAB1",#N/A,TRUE,"GENERAL";"TAB2",#N/A,TRUE,"GENERAL";"TAB3",#N/A,TRUE,"GENERAL";"TAB4",#N/A,TRUE,"GENERAL";"TAB5",#N/A,TRUE,"GENERAL"}</definedName>
    <definedName name="i8i" localSheetId="26" hidden="1">{"TAB1",#N/A,TRUE,"GENERAL";"TAB2",#N/A,TRUE,"GENERAL";"TAB3",#N/A,TRUE,"GENERAL";"TAB4",#N/A,TRUE,"GENERAL";"TAB5",#N/A,TRUE,"GENERAL"}</definedName>
    <definedName name="i8i" localSheetId="24" hidden="1">{"TAB1",#N/A,TRUE,"GENERAL";"TAB2",#N/A,TRUE,"GENERAL";"TAB3",#N/A,TRUE,"GENERAL";"TAB4",#N/A,TRUE,"GENERAL";"TAB5",#N/A,TRUE,"GENERAL"}</definedName>
    <definedName name="i8i" localSheetId="10" hidden="1">{"TAB1",#N/A,TRUE,"GENERAL";"TAB2",#N/A,TRUE,"GENERAL";"TAB3",#N/A,TRUE,"GENERAL";"TAB4",#N/A,TRUE,"GENERAL";"TAB5",#N/A,TRUE,"GENERAL"}</definedName>
    <definedName name="i8i" localSheetId="4" hidden="1">{"TAB1",#N/A,TRUE,"GENERAL";"TAB2",#N/A,TRUE,"GENERAL";"TAB3",#N/A,TRUE,"GENERAL";"TAB4",#N/A,TRUE,"GENERAL";"TAB5",#N/A,TRUE,"GENERAL"}</definedName>
    <definedName name="i8i" localSheetId="38" hidden="1">{"TAB1",#N/A,TRUE,"GENERAL";"TAB2",#N/A,TRUE,"GENERAL";"TAB3",#N/A,TRUE,"GENERAL";"TAB4",#N/A,TRUE,"GENERAL";"TAB5",#N/A,TRUE,"GENERAL"}</definedName>
    <definedName name="i8i" localSheetId="37" hidden="1">{"TAB1",#N/A,TRUE,"GENERAL";"TAB2",#N/A,TRUE,"GENERAL";"TAB3",#N/A,TRUE,"GENERAL";"TAB4",#N/A,TRUE,"GENERAL";"TAB5",#N/A,TRUE,"GENERAL"}</definedName>
    <definedName name="i8i" localSheetId="23" hidden="1">{"TAB1",#N/A,TRUE,"GENERAL";"TAB2",#N/A,TRUE,"GENERAL";"TAB3",#N/A,TRUE,"GENERAL";"TAB4",#N/A,TRUE,"GENERAL";"TAB5",#N/A,TRUE,"GENERAL"}</definedName>
    <definedName name="i8i" localSheetId="16" hidden="1">{"TAB1",#N/A,TRUE,"GENERAL";"TAB2",#N/A,TRUE,"GENERAL";"TAB3",#N/A,TRUE,"GENERAL";"TAB4",#N/A,TRUE,"GENERAL";"TAB5",#N/A,TRUE,"GENERAL"}</definedName>
    <definedName name="i8i" localSheetId="27" hidden="1">{"TAB1",#N/A,TRUE,"GENERAL";"TAB2",#N/A,TRUE,"GENERAL";"TAB3",#N/A,TRUE,"GENERAL";"TAB4",#N/A,TRUE,"GENERAL";"TAB5",#N/A,TRUE,"GENERAL"}</definedName>
    <definedName name="i8i" localSheetId="18" hidden="1">{"TAB1",#N/A,TRUE,"GENERAL";"TAB2",#N/A,TRUE,"GENERAL";"TAB3",#N/A,TRUE,"GENERAL";"TAB4",#N/A,TRUE,"GENERAL";"TAB5",#N/A,TRUE,"GENERAL"}</definedName>
    <definedName name="i8i" localSheetId="17" hidden="1">{"TAB1",#N/A,TRUE,"GENERAL";"TAB2",#N/A,TRUE,"GENERAL";"TAB3",#N/A,TRUE,"GENERAL";"TAB4",#N/A,TRUE,"GENERAL";"TAB5",#N/A,TRUE,"GENERAL"}</definedName>
    <definedName name="i8i" localSheetId="25" hidden="1">{"TAB1",#N/A,TRUE,"GENERAL";"TAB2",#N/A,TRUE,"GENERAL";"TAB3",#N/A,TRUE,"GENERAL";"TAB4",#N/A,TRUE,"GENERAL";"TAB5",#N/A,TRUE,"GENERAL"}</definedName>
    <definedName name="i8i" localSheetId="49" hidden="1">{"TAB1",#N/A,TRUE,"GENERAL";"TAB2",#N/A,TRUE,"GENERAL";"TAB3",#N/A,TRUE,"GENERAL";"TAB4",#N/A,TRUE,"GENERAL";"TAB5",#N/A,TRUE,"GENERAL"}</definedName>
    <definedName name="i8i" localSheetId="34"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1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31" hidden="1">{"TAB1",#N/A,TRUE,"GENERAL";"TAB2",#N/A,TRUE,"GENERAL";"TAB3",#N/A,TRUE,"GENERAL";"TAB4",#N/A,TRUE,"GENERAL";"TAB5",#N/A,TRUE,"GENERAL"}</definedName>
    <definedName name="i8i" localSheetId="30" hidden="1">{"TAB1",#N/A,TRUE,"GENERAL";"TAB2",#N/A,TRUE,"GENERAL";"TAB3",#N/A,TRUE,"GENERAL";"TAB4",#N/A,TRUE,"GENERAL";"TAB5",#N/A,TRUE,"GENERAL"}</definedName>
    <definedName name="i8i" localSheetId="15" hidden="1">{"TAB1",#N/A,TRUE,"GENERAL";"TAB2",#N/A,TRUE,"GENERAL";"TAB3",#N/A,TRUE,"GENERAL";"TAB4",#N/A,TRUE,"GENERAL";"TAB5",#N/A,TRUE,"GENERAL"}</definedName>
    <definedName name="i8i" hidden="1">{"TAB1",#N/A,TRUE,"GENERAL";"TAB2",#N/A,TRUE,"GENERAL";"TAB3",#N/A,TRUE,"GENERAL";"TAB4",#N/A,TRUE,"GENERAL";"TAB5",#N/A,TRUE,"GENERAL"}</definedName>
    <definedName name="ii" localSheetId="32" hidden="1">{"TAB1",#N/A,TRUE,"GENERAL";"TAB2",#N/A,TRUE,"GENERAL";"TAB3",#N/A,TRUE,"GENERAL";"TAB4",#N/A,TRUE,"GENERAL";"TAB5",#N/A,TRUE,"GENERAL"}</definedName>
    <definedName name="ii" localSheetId="3" hidden="1">{"TAB1",#N/A,TRUE,"GENERAL";"TAB2",#N/A,TRUE,"GENERAL";"TAB3",#N/A,TRUE,"GENERAL";"TAB4",#N/A,TRUE,"GENERAL";"TAB5",#N/A,TRUE,"GENERAL"}</definedName>
    <definedName name="ii" localSheetId="26" hidden="1">{"TAB1",#N/A,TRUE,"GENERAL";"TAB2",#N/A,TRUE,"GENERAL";"TAB3",#N/A,TRUE,"GENERAL";"TAB4",#N/A,TRUE,"GENERAL";"TAB5",#N/A,TRUE,"GENERAL"}</definedName>
    <definedName name="ii" localSheetId="24" hidden="1">{"TAB1",#N/A,TRUE,"GENERAL";"TAB2",#N/A,TRUE,"GENERAL";"TAB3",#N/A,TRUE,"GENERAL";"TAB4",#N/A,TRUE,"GENERAL";"TAB5",#N/A,TRUE,"GENERAL"}</definedName>
    <definedName name="ii" localSheetId="10" hidden="1">{"TAB1",#N/A,TRUE,"GENERAL";"TAB2",#N/A,TRUE,"GENERAL";"TAB3",#N/A,TRUE,"GENERAL";"TAB4",#N/A,TRUE,"GENERAL";"TAB5",#N/A,TRUE,"GENERAL"}</definedName>
    <definedName name="ii" localSheetId="4" hidden="1">{"TAB1",#N/A,TRUE,"GENERAL";"TAB2",#N/A,TRUE,"GENERAL";"TAB3",#N/A,TRUE,"GENERAL";"TAB4",#N/A,TRUE,"GENERAL";"TAB5",#N/A,TRUE,"GENERAL"}</definedName>
    <definedName name="ii" localSheetId="38" hidden="1">{"TAB1",#N/A,TRUE,"GENERAL";"TAB2",#N/A,TRUE,"GENERAL";"TAB3",#N/A,TRUE,"GENERAL";"TAB4",#N/A,TRUE,"GENERAL";"TAB5",#N/A,TRUE,"GENERAL"}</definedName>
    <definedName name="ii" localSheetId="37" hidden="1">{"TAB1",#N/A,TRUE,"GENERAL";"TAB2",#N/A,TRUE,"GENERAL";"TAB3",#N/A,TRUE,"GENERAL";"TAB4",#N/A,TRUE,"GENERAL";"TAB5",#N/A,TRUE,"GENERAL"}</definedName>
    <definedName name="ii" localSheetId="23" hidden="1">{"TAB1",#N/A,TRUE,"GENERAL";"TAB2",#N/A,TRUE,"GENERAL";"TAB3",#N/A,TRUE,"GENERAL";"TAB4",#N/A,TRUE,"GENERAL";"TAB5",#N/A,TRUE,"GENERAL"}</definedName>
    <definedName name="ii" localSheetId="16" hidden="1">{"TAB1",#N/A,TRUE,"GENERAL";"TAB2",#N/A,TRUE,"GENERAL";"TAB3",#N/A,TRUE,"GENERAL";"TAB4",#N/A,TRUE,"GENERAL";"TAB5",#N/A,TRUE,"GENERAL"}</definedName>
    <definedName name="ii" localSheetId="27" hidden="1">{"TAB1",#N/A,TRUE,"GENERAL";"TAB2",#N/A,TRUE,"GENERAL";"TAB3",#N/A,TRUE,"GENERAL";"TAB4",#N/A,TRUE,"GENERAL";"TAB5",#N/A,TRUE,"GENERAL"}</definedName>
    <definedName name="ii" localSheetId="18" hidden="1">{"TAB1",#N/A,TRUE,"GENERAL";"TAB2",#N/A,TRUE,"GENERAL";"TAB3",#N/A,TRUE,"GENERAL";"TAB4",#N/A,TRUE,"GENERAL";"TAB5",#N/A,TRUE,"GENERAL"}</definedName>
    <definedName name="ii" localSheetId="17" hidden="1">{"TAB1",#N/A,TRUE,"GENERAL";"TAB2",#N/A,TRUE,"GENERAL";"TAB3",#N/A,TRUE,"GENERAL";"TAB4",#N/A,TRUE,"GENERAL";"TAB5",#N/A,TRUE,"GENERAL"}</definedName>
    <definedName name="ii" localSheetId="25" hidden="1">{"TAB1",#N/A,TRUE,"GENERAL";"TAB2",#N/A,TRUE,"GENERAL";"TAB3",#N/A,TRUE,"GENERAL";"TAB4",#N/A,TRUE,"GENERAL";"TAB5",#N/A,TRUE,"GENERAL"}</definedName>
    <definedName name="ii" localSheetId="49" hidden="1">{"TAB1",#N/A,TRUE,"GENERAL";"TAB2",#N/A,TRUE,"GENERAL";"TAB3",#N/A,TRUE,"GENERAL";"TAB4",#N/A,TRUE,"GENERAL";"TAB5",#N/A,TRUE,"GENERAL"}</definedName>
    <definedName name="ii" localSheetId="34" hidden="1">{"TAB1",#N/A,TRUE,"GENERAL";"TAB2",#N/A,TRUE,"GENERAL";"TAB3",#N/A,TRUE,"GENERAL";"TAB4",#N/A,TRUE,"GENERAL";"TAB5",#N/A,TRUE,"GENERAL"}</definedName>
    <definedName name="ii" localSheetId="5" hidden="1">{"TAB1",#N/A,TRUE,"GENERAL";"TAB2",#N/A,TRUE,"GENERAL";"TAB3",#N/A,TRUE,"GENERAL";"TAB4",#N/A,TRUE,"GENERAL";"TAB5",#N/A,TRUE,"GENERAL"}</definedName>
    <definedName name="ii" localSheetId="31" hidden="1">{"TAB1",#N/A,TRUE,"GENERAL";"TAB2",#N/A,TRUE,"GENERAL";"TAB3",#N/A,TRUE,"GENERAL";"TAB4",#N/A,TRUE,"GENERAL";"TAB5",#N/A,TRUE,"GENERAL"}</definedName>
    <definedName name="ii" localSheetId="30" hidden="1">{"TAB1",#N/A,TRUE,"GENERAL";"TAB2",#N/A,TRUE,"GENERAL";"TAB3",#N/A,TRUE,"GENERAL";"TAB4",#N/A,TRUE,"GENERAL";"TAB5",#N/A,TRUE,"GENERAL"}</definedName>
    <definedName name="ii" localSheetId="15" hidden="1">{"TAB1",#N/A,TRUE,"GENERAL";"TAB2",#N/A,TRUE,"GENERAL";"TAB3",#N/A,TRUE,"GENERAL";"TAB4",#N/A,TRUE,"GENERAL";"TAB5",#N/A,TRUE,"GENERAL"}</definedName>
    <definedName name="ii" hidden="1">{"TAB1",#N/A,TRUE,"GENERAL";"TAB2",#N/A,TRUE,"GENERAL";"TAB3",#N/A,TRUE,"GENERAL";"TAB4",#N/A,TRUE,"GENERAL";"TAB5",#N/A,TRUE,"GENERAL"}</definedName>
    <definedName name="iii" localSheetId="32" hidden="1">{"via1",#N/A,TRUE,"general";"via2",#N/A,TRUE,"general";"via3",#N/A,TRUE,"general"}</definedName>
    <definedName name="iii" localSheetId="3" hidden="1">{"via1",#N/A,TRUE,"general";"via2",#N/A,TRUE,"general";"via3",#N/A,TRUE,"general"}</definedName>
    <definedName name="iii" localSheetId="26" hidden="1">{"via1",#N/A,TRUE,"general";"via2",#N/A,TRUE,"general";"via3",#N/A,TRUE,"general"}</definedName>
    <definedName name="iii" localSheetId="24" hidden="1">{"via1",#N/A,TRUE,"general";"via2",#N/A,TRUE,"general";"via3",#N/A,TRUE,"general"}</definedName>
    <definedName name="iii" localSheetId="10" hidden="1">{"via1",#N/A,TRUE,"general";"via2",#N/A,TRUE,"general";"via3",#N/A,TRUE,"general"}</definedName>
    <definedName name="iii" localSheetId="4" hidden="1">{"via1",#N/A,TRUE,"general";"via2",#N/A,TRUE,"general";"via3",#N/A,TRUE,"general"}</definedName>
    <definedName name="iii" localSheetId="38" hidden="1">{"via1",#N/A,TRUE,"general";"via2",#N/A,TRUE,"general";"via3",#N/A,TRUE,"general"}</definedName>
    <definedName name="iii" localSheetId="37" hidden="1">{"via1",#N/A,TRUE,"general";"via2",#N/A,TRUE,"general";"via3",#N/A,TRUE,"general"}</definedName>
    <definedName name="iii" localSheetId="23" hidden="1">{"via1",#N/A,TRUE,"general";"via2",#N/A,TRUE,"general";"via3",#N/A,TRUE,"general"}</definedName>
    <definedName name="iii" localSheetId="16" hidden="1">{"via1",#N/A,TRUE,"general";"via2",#N/A,TRUE,"general";"via3",#N/A,TRUE,"general"}</definedName>
    <definedName name="iii" localSheetId="27" hidden="1">{"via1",#N/A,TRUE,"general";"via2",#N/A,TRUE,"general";"via3",#N/A,TRUE,"general"}</definedName>
    <definedName name="iii" localSheetId="18" hidden="1">{"via1",#N/A,TRUE,"general";"via2",#N/A,TRUE,"general";"via3",#N/A,TRUE,"general"}</definedName>
    <definedName name="iii" localSheetId="17" hidden="1">{"via1",#N/A,TRUE,"general";"via2",#N/A,TRUE,"general";"via3",#N/A,TRUE,"general"}</definedName>
    <definedName name="iii" localSheetId="25" hidden="1">{"via1",#N/A,TRUE,"general";"via2",#N/A,TRUE,"general";"via3",#N/A,TRUE,"general"}</definedName>
    <definedName name="iii" localSheetId="49" hidden="1">{"via1",#N/A,TRUE,"general";"via2",#N/A,TRUE,"general";"via3",#N/A,TRUE,"general"}</definedName>
    <definedName name="iii" localSheetId="34"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1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31" hidden="1">{"via1",#N/A,TRUE,"general";"via2",#N/A,TRUE,"general";"via3",#N/A,TRUE,"general"}</definedName>
    <definedName name="iii" localSheetId="30" hidden="1">{"via1",#N/A,TRUE,"general";"via2",#N/A,TRUE,"general";"via3",#N/A,TRUE,"general"}</definedName>
    <definedName name="iii" localSheetId="15" hidden="1">{"via1",#N/A,TRUE,"general";"via2",#N/A,TRUE,"general";"via3",#N/A,TRUE,"general"}</definedName>
    <definedName name="iii" hidden="1">{"via1",#N/A,TRUE,"general";"via2",#N/A,TRUE,"general";"via3",#N/A,TRUE,"general"}</definedName>
    <definedName name="iiii" localSheetId="32" hidden="1">{"via1",#N/A,TRUE,"general";"via2",#N/A,TRUE,"general";"via3",#N/A,TRUE,"general"}</definedName>
    <definedName name="iiii" localSheetId="3" hidden="1">{"via1",#N/A,TRUE,"general";"via2",#N/A,TRUE,"general";"via3",#N/A,TRUE,"general"}</definedName>
    <definedName name="iiii" localSheetId="26" hidden="1">{"via1",#N/A,TRUE,"general";"via2",#N/A,TRUE,"general";"via3",#N/A,TRUE,"general"}</definedName>
    <definedName name="iiii" localSheetId="24" hidden="1">{"via1",#N/A,TRUE,"general";"via2",#N/A,TRUE,"general";"via3",#N/A,TRUE,"general"}</definedName>
    <definedName name="iiii" localSheetId="10" hidden="1">{"via1",#N/A,TRUE,"general";"via2",#N/A,TRUE,"general";"via3",#N/A,TRUE,"general"}</definedName>
    <definedName name="iiii" localSheetId="4" hidden="1">{"via1",#N/A,TRUE,"general";"via2",#N/A,TRUE,"general";"via3",#N/A,TRUE,"general"}</definedName>
    <definedName name="iiii" localSheetId="38" hidden="1">{"via1",#N/A,TRUE,"general";"via2",#N/A,TRUE,"general";"via3",#N/A,TRUE,"general"}</definedName>
    <definedName name="iiii" localSheetId="37" hidden="1">{"via1",#N/A,TRUE,"general";"via2",#N/A,TRUE,"general";"via3",#N/A,TRUE,"general"}</definedName>
    <definedName name="iiii" localSheetId="23" hidden="1">{"via1",#N/A,TRUE,"general";"via2",#N/A,TRUE,"general";"via3",#N/A,TRUE,"general"}</definedName>
    <definedName name="iiii" localSheetId="16" hidden="1">{"via1",#N/A,TRUE,"general";"via2",#N/A,TRUE,"general";"via3",#N/A,TRUE,"general"}</definedName>
    <definedName name="iiii" localSheetId="27" hidden="1">{"via1",#N/A,TRUE,"general";"via2",#N/A,TRUE,"general";"via3",#N/A,TRUE,"general"}</definedName>
    <definedName name="iiii" localSheetId="18" hidden="1">{"via1",#N/A,TRUE,"general";"via2",#N/A,TRUE,"general";"via3",#N/A,TRUE,"general"}</definedName>
    <definedName name="iiii" localSheetId="17" hidden="1">{"via1",#N/A,TRUE,"general";"via2",#N/A,TRUE,"general";"via3",#N/A,TRUE,"general"}</definedName>
    <definedName name="iiii" localSheetId="25" hidden="1">{"via1",#N/A,TRUE,"general";"via2",#N/A,TRUE,"general";"via3",#N/A,TRUE,"general"}</definedName>
    <definedName name="iiii" localSheetId="49" hidden="1">{"via1",#N/A,TRUE,"general";"via2",#N/A,TRUE,"general";"via3",#N/A,TRUE,"general"}</definedName>
    <definedName name="iiii" localSheetId="34"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1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31" hidden="1">{"via1",#N/A,TRUE,"general";"via2",#N/A,TRUE,"general";"via3",#N/A,TRUE,"general"}</definedName>
    <definedName name="iiii" localSheetId="30" hidden="1">{"via1",#N/A,TRUE,"general";"via2",#N/A,TRUE,"general";"via3",#N/A,TRUE,"general"}</definedName>
    <definedName name="iiii" localSheetId="15" hidden="1">{"via1",#N/A,TRUE,"general";"via2",#N/A,TRUE,"general";"via3",#N/A,TRUE,"general"}</definedName>
    <definedName name="iiii" hidden="1">{"via1",#N/A,TRUE,"general";"via2",#N/A,TRUE,"general";"via3",#N/A,TRUE,"general"}</definedName>
    <definedName name="iiiiiiik" localSheetId="32" hidden="1">{"via1",#N/A,TRUE,"general";"via2",#N/A,TRUE,"general";"via3",#N/A,TRUE,"general"}</definedName>
    <definedName name="iiiiiiik" localSheetId="3" hidden="1">{"via1",#N/A,TRUE,"general";"via2",#N/A,TRUE,"general";"via3",#N/A,TRUE,"general"}</definedName>
    <definedName name="iiiiiiik" localSheetId="26" hidden="1">{"via1",#N/A,TRUE,"general";"via2",#N/A,TRUE,"general";"via3",#N/A,TRUE,"general"}</definedName>
    <definedName name="iiiiiiik" localSheetId="24" hidden="1">{"via1",#N/A,TRUE,"general";"via2",#N/A,TRUE,"general";"via3",#N/A,TRUE,"general"}</definedName>
    <definedName name="iiiiiiik" localSheetId="10" hidden="1">{"via1",#N/A,TRUE,"general";"via2",#N/A,TRUE,"general";"via3",#N/A,TRUE,"general"}</definedName>
    <definedName name="iiiiiiik" localSheetId="4" hidden="1">{"via1",#N/A,TRUE,"general";"via2",#N/A,TRUE,"general";"via3",#N/A,TRUE,"general"}</definedName>
    <definedName name="iiiiiiik" localSheetId="38" hidden="1">{"via1",#N/A,TRUE,"general";"via2",#N/A,TRUE,"general";"via3",#N/A,TRUE,"general"}</definedName>
    <definedName name="iiiiiiik" localSheetId="37" hidden="1">{"via1",#N/A,TRUE,"general";"via2",#N/A,TRUE,"general";"via3",#N/A,TRUE,"general"}</definedName>
    <definedName name="iiiiiiik" localSheetId="23" hidden="1">{"via1",#N/A,TRUE,"general";"via2",#N/A,TRUE,"general";"via3",#N/A,TRUE,"general"}</definedName>
    <definedName name="iiiiiiik" localSheetId="16" hidden="1">{"via1",#N/A,TRUE,"general";"via2",#N/A,TRUE,"general";"via3",#N/A,TRUE,"general"}</definedName>
    <definedName name="iiiiiiik" localSheetId="27" hidden="1">{"via1",#N/A,TRUE,"general";"via2",#N/A,TRUE,"general";"via3",#N/A,TRUE,"general"}</definedName>
    <definedName name="iiiiiiik" localSheetId="18" hidden="1">{"via1",#N/A,TRUE,"general";"via2",#N/A,TRUE,"general";"via3",#N/A,TRUE,"general"}</definedName>
    <definedName name="iiiiiiik" localSheetId="17" hidden="1">{"via1",#N/A,TRUE,"general";"via2",#N/A,TRUE,"general";"via3",#N/A,TRUE,"general"}</definedName>
    <definedName name="iiiiiiik" localSheetId="25" hidden="1">{"via1",#N/A,TRUE,"general";"via2",#N/A,TRUE,"general";"via3",#N/A,TRUE,"general"}</definedName>
    <definedName name="iiiiiiik" localSheetId="49" hidden="1">{"via1",#N/A,TRUE,"general";"via2",#N/A,TRUE,"general";"via3",#N/A,TRUE,"general"}</definedName>
    <definedName name="iiiiiiik" localSheetId="34"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1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31" hidden="1">{"via1",#N/A,TRUE,"general";"via2",#N/A,TRUE,"general";"via3",#N/A,TRUE,"general"}</definedName>
    <definedName name="iiiiiiik" localSheetId="30" hidden="1">{"via1",#N/A,TRUE,"general";"via2",#N/A,TRUE,"general";"via3",#N/A,TRUE,"general"}</definedName>
    <definedName name="iiiiiiik" localSheetId="15" hidden="1">{"via1",#N/A,TRUE,"general";"via2",#N/A,TRUE,"general";"via3",#N/A,TRUE,"general"}</definedName>
    <definedName name="iiiiiiik" hidden="1">{"via1",#N/A,TRUE,"general";"via2",#N/A,TRUE,"general";"via3",#N/A,TRUE,"general"}</definedName>
    <definedName name="iiiiuh" localSheetId="3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26" hidden="1">{"TAB1",#N/A,TRUE,"GENERAL";"TAB2",#N/A,TRUE,"GENERAL";"TAB3",#N/A,TRUE,"GENERAL";"TAB4",#N/A,TRUE,"GENERAL";"TAB5",#N/A,TRUE,"GENERAL"}</definedName>
    <definedName name="iiiiuh" localSheetId="24"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38" hidden="1">{"TAB1",#N/A,TRUE,"GENERAL";"TAB2",#N/A,TRUE,"GENERAL";"TAB3",#N/A,TRUE,"GENERAL";"TAB4",#N/A,TRUE,"GENERAL";"TAB5",#N/A,TRUE,"GENERAL"}</definedName>
    <definedName name="iiiiuh" localSheetId="37" hidden="1">{"TAB1",#N/A,TRUE,"GENERAL";"TAB2",#N/A,TRUE,"GENERAL";"TAB3",#N/A,TRUE,"GENERAL";"TAB4",#N/A,TRUE,"GENERAL";"TAB5",#N/A,TRUE,"GENERAL"}</definedName>
    <definedName name="iiiiuh" localSheetId="23"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27" hidden="1">{"TAB1",#N/A,TRUE,"GENERAL";"TAB2",#N/A,TRUE,"GENERAL";"TAB3",#N/A,TRUE,"GENERAL";"TAB4",#N/A,TRUE,"GENERAL";"TAB5",#N/A,TRUE,"GENERAL"}</definedName>
    <definedName name="iiiiuh" localSheetId="18"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25" hidden="1">{"TAB1",#N/A,TRUE,"GENERAL";"TAB2",#N/A,TRUE,"GENERAL";"TAB3",#N/A,TRUE,"GENERAL";"TAB4",#N/A,TRUE,"GENERAL";"TAB5",#N/A,TRUE,"GENERAL"}</definedName>
    <definedName name="iiiiuh" localSheetId="49" hidden="1">{"TAB1",#N/A,TRUE,"GENERAL";"TAB2",#N/A,TRUE,"GENERAL";"TAB3",#N/A,TRUE,"GENERAL";"TAB4",#N/A,TRUE,"GENERAL";"TAB5",#N/A,TRUE,"GENERAL"}</definedName>
    <definedName name="iiiiuh" localSheetId="34"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31" hidden="1">{"TAB1",#N/A,TRUE,"GENERAL";"TAB2",#N/A,TRUE,"GENERAL";"TAB3",#N/A,TRUE,"GENERAL";"TAB4",#N/A,TRUE,"GENERAL";"TAB5",#N/A,TRUE,"GENERAL"}</definedName>
    <definedName name="iiiiuh" localSheetId="30" hidden="1">{"TAB1",#N/A,TRUE,"GENERAL";"TAB2",#N/A,TRUE,"GENERAL";"TAB3",#N/A,TRUE,"GENERAL";"TAB4",#N/A,TRUE,"GENERAL";"TAB5",#N/A,TRUE,"GENERAL"}</definedName>
    <definedName name="iiiiuh" localSheetId="15" hidden="1">{"TAB1",#N/A,TRUE,"GENERAL";"TAB2",#N/A,TRUE,"GENERAL";"TAB3",#N/A,TRUE,"GENERAL";"TAB4",#N/A,TRUE,"GENERAL";"TAB5",#N/A,TRUE,"GENERAL"}</definedName>
    <definedName name="iiiiuh" hidden="1">{"TAB1",#N/A,TRUE,"GENERAL";"TAB2",#N/A,TRUE,"GENERAL";"TAB3",#N/A,TRUE,"GENERAL";"TAB4",#N/A,TRUE,"GENERAL";"TAB5",#N/A,TRUE,"GENERAL"}</definedName>
    <definedName name="iktgvfmu" localSheetId="3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26" hidden="1">{"TAB1",#N/A,TRUE,"GENERAL";"TAB2",#N/A,TRUE,"GENERAL";"TAB3",#N/A,TRUE,"GENERAL";"TAB4",#N/A,TRUE,"GENERAL";"TAB5",#N/A,TRUE,"GENERAL"}</definedName>
    <definedName name="iktgvfmu" localSheetId="24"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38" hidden="1">{"TAB1",#N/A,TRUE,"GENERAL";"TAB2",#N/A,TRUE,"GENERAL";"TAB3",#N/A,TRUE,"GENERAL";"TAB4",#N/A,TRUE,"GENERAL";"TAB5",#N/A,TRUE,"GENERAL"}</definedName>
    <definedName name="iktgvfmu" localSheetId="37" hidden="1">{"TAB1",#N/A,TRUE,"GENERAL";"TAB2",#N/A,TRUE,"GENERAL";"TAB3",#N/A,TRUE,"GENERAL";"TAB4",#N/A,TRUE,"GENERAL";"TAB5",#N/A,TRUE,"GENERAL"}</definedName>
    <definedName name="iktgvfmu" localSheetId="23"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27" hidden="1">{"TAB1",#N/A,TRUE,"GENERAL";"TAB2",#N/A,TRUE,"GENERAL";"TAB3",#N/A,TRUE,"GENERAL";"TAB4",#N/A,TRUE,"GENERAL";"TAB5",#N/A,TRUE,"GENERAL"}</definedName>
    <definedName name="iktgvfmu" localSheetId="18"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25" hidden="1">{"TAB1",#N/A,TRUE,"GENERAL";"TAB2",#N/A,TRUE,"GENERAL";"TAB3",#N/A,TRUE,"GENERAL";"TAB4",#N/A,TRUE,"GENERAL";"TAB5",#N/A,TRUE,"GENERAL"}</definedName>
    <definedName name="iktgvfmu" localSheetId="49" hidden="1">{"TAB1",#N/A,TRUE,"GENERAL";"TAB2",#N/A,TRUE,"GENERAL";"TAB3",#N/A,TRUE,"GENERAL";"TAB4",#N/A,TRUE,"GENERAL";"TAB5",#N/A,TRUE,"GENERAL"}</definedName>
    <definedName name="iktgvfmu" localSheetId="34"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31" hidden="1">{"TAB1",#N/A,TRUE,"GENERAL";"TAB2",#N/A,TRUE,"GENERAL";"TAB3",#N/A,TRUE,"GENERAL";"TAB4",#N/A,TRUE,"GENERAL";"TAB5",#N/A,TRUE,"GENERAL"}</definedName>
    <definedName name="iktgvfmu" localSheetId="30" hidden="1">{"TAB1",#N/A,TRUE,"GENERAL";"TAB2",#N/A,TRUE,"GENERAL";"TAB3",#N/A,TRUE,"GENERAL";"TAB4",#N/A,TRUE,"GENERAL";"TAB5",#N/A,TRUE,"GENERAL"}</definedName>
    <definedName name="iktgvfmu" localSheetId="15" hidden="1">{"TAB1",#N/A,TRUE,"GENERAL";"TAB2",#N/A,TRUE,"GENERAL";"TAB3",#N/A,TRUE,"GENERAL";"TAB4",#N/A,TRUE,"GENERAL";"TAB5",#N/A,TRUE,"GENERAL"}</definedName>
    <definedName name="iktgvfmu" hidden="1">{"TAB1",#N/A,TRUE,"GENERAL";"TAB2",#N/A,TRUE,"GENERAL";"TAB3",#N/A,TRUE,"GENERAL";"TAB4",#N/A,TRUE,"GENERAL";"TAB5",#N/A,TRUE,"GENERAL"}</definedName>
    <definedName name="IUI" localSheetId="32" hidden="1">{"TAB1",#N/A,TRUE,"GENERAL";"TAB2",#N/A,TRUE,"GENERAL";"TAB3",#N/A,TRUE,"GENERAL";"TAB4",#N/A,TRUE,"GENERAL";"TAB5",#N/A,TRUE,"GENERAL"}</definedName>
    <definedName name="IUI" localSheetId="3" hidden="1">{"TAB1",#N/A,TRUE,"GENERAL";"TAB2",#N/A,TRUE,"GENERAL";"TAB3",#N/A,TRUE,"GENERAL";"TAB4",#N/A,TRUE,"GENERAL";"TAB5",#N/A,TRUE,"GENERAL"}</definedName>
    <definedName name="IUI" localSheetId="26" hidden="1">{"TAB1",#N/A,TRUE,"GENERAL";"TAB2",#N/A,TRUE,"GENERAL";"TAB3",#N/A,TRUE,"GENERAL";"TAB4",#N/A,TRUE,"GENERAL";"TAB5",#N/A,TRUE,"GENERAL"}</definedName>
    <definedName name="IUI" localSheetId="24" hidden="1">{"TAB1",#N/A,TRUE,"GENERAL";"TAB2",#N/A,TRUE,"GENERAL";"TAB3",#N/A,TRUE,"GENERAL";"TAB4",#N/A,TRUE,"GENERAL";"TAB5",#N/A,TRUE,"GENERAL"}</definedName>
    <definedName name="IUI" localSheetId="10" hidden="1">{"TAB1",#N/A,TRUE,"GENERAL";"TAB2",#N/A,TRUE,"GENERAL";"TAB3",#N/A,TRUE,"GENERAL";"TAB4",#N/A,TRUE,"GENERAL";"TAB5",#N/A,TRUE,"GENERAL"}</definedName>
    <definedName name="IUI" localSheetId="4" hidden="1">{"TAB1",#N/A,TRUE,"GENERAL";"TAB2",#N/A,TRUE,"GENERAL";"TAB3",#N/A,TRUE,"GENERAL";"TAB4",#N/A,TRUE,"GENERAL";"TAB5",#N/A,TRUE,"GENERAL"}</definedName>
    <definedName name="IUI" localSheetId="38" hidden="1">{"TAB1",#N/A,TRUE,"GENERAL";"TAB2",#N/A,TRUE,"GENERAL";"TAB3",#N/A,TRUE,"GENERAL";"TAB4",#N/A,TRUE,"GENERAL";"TAB5",#N/A,TRUE,"GENERAL"}</definedName>
    <definedName name="IUI" localSheetId="37" hidden="1">{"TAB1",#N/A,TRUE,"GENERAL";"TAB2",#N/A,TRUE,"GENERAL";"TAB3",#N/A,TRUE,"GENERAL";"TAB4",#N/A,TRUE,"GENERAL";"TAB5",#N/A,TRUE,"GENERAL"}</definedName>
    <definedName name="IUI" localSheetId="23" hidden="1">{"TAB1",#N/A,TRUE,"GENERAL";"TAB2",#N/A,TRUE,"GENERAL";"TAB3",#N/A,TRUE,"GENERAL";"TAB4",#N/A,TRUE,"GENERAL";"TAB5",#N/A,TRUE,"GENERAL"}</definedName>
    <definedName name="IUI" localSheetId="16" hidden="1">{"TAB1",#N/A,TRUE,"GENERAL";"TAB2",#N/A,TRUE,"GENERAL";"TAB3",#N/A,TRUE,"GENERAL";"TAB4",#N/A,TRUE,"GENERAL";"TAB5",#N/A,TRUE,"GENERAL"}</definedName>
    <definedName name="IUI" localSheetId="27" hidden="1">{"TAB1",#N/A,TRUE,"GENERAL";"TAB2",#N/A,TRUE,"GENERAL";"TAB3",#N/A,TRUE,"GENERAL";"TAB4",#N/A,TRUE,"GENERAL";"TAB5",#N/A,TRUE,"GENERAL"}</definedName>
    <definedName name="IUI" localSheetId="18" hidden="1">{"TAB1",#N/A,TRUE,"GENERAL";"TAB2",#N/A,TRUE,"GENERAL";"TAB3",#N/A,TRUE,"GENERAL";"TAB4",#N/A,TRUE,"GENERAL";"TAB5",#N/A,TRUE,"GENERAL"}</definedName>
    <definedName name="IUI" localSheetId="17" hidden="1">{"TAB1",#N/A,TRUE,"GENERAL";"TAB2",#N/A,TRUE,"GENERAL";"TAB3",#N/A,TRUE,"GENERAL";"TAB4",#N/A,TRUE,"GENERAL";"TAB5",#N/A,TRUE,"GENERAL"}</definedName>
    <definedName name="IUI" localSheetId="25" hidden="1">{"TAB1",#N/A,TRUE,"GENERAL";"TAB2",#N/A,TRUE,"GENERAL";"TAB3",#N/A,TRUE,"GENERAL";"TAB4",#N/A,TRUE,"GENERAL";"TAB5",#N/A,TRUE,"GENERAL"}</definedName>
    <definedName name="IUI" localSheetId="49" hidden="1">{"TAB1",#N/A,TRUE,"GENERAL";"TAB2",#N/A,TRUE,"GENERAL";"TAB3",#N/A,TRUE,"GENERAL";"TAB4",#N/A,TRUE,"GENERAL";"TAB5",#N/A,TRUE,"GENERAL"}</definedName>
    <definedName name="IUI" localSheetId="34"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1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31" hidden="1">{"TAB1",#N/A,TRUE,"GENERAL";"TAB2",#N/A,TRUE,"GENERAL";"TAB3",#N/A,TRUE,"GENERAL";"TAB4",#N/A,TRUE,"GENERAL";"TAB5",#N/A,TRUE,"GENERAL"}</definedName>
    <definedName name="IUI" localSheetId="30" hidden="1">{"TAB1",#N/A,TRUE,"GENERAL";"TAB2",#N/A,TRUE,"GENERAL";"TAB3",#N/A,TRUE,"GENERAL";"TAB4",#N/A,TRUE,"GENERAL";"TAB5",#N/A,TRUE,"GENERAL"}</definedName>
    <definedName name="IUI" localSheetId="15" hidden="1">{"TAB1",#N/A,TRUE,"GENERAL";"TAB2",#N/A,TRUE,"GENERAL";"TAB3",#N/A,TRUE,"GENERAL";"TAB4",#N/A,TRUE,"GENERAL";"TAB5",#N/A,TRUE,"GENERAL"}</definedName>
    <definedName name="IUI" hidden="1">{"TAB1",#N/A,TRUE,"GENERAL";"TAB2",#N/A,TRUE,"GENERAL";"TAB3",#N/A,TRUE,"GENERAL";"TAB4",#N/A,TRUE,"GENERAL";"TAB5",#N/A,TRUE,"GENERAL"}</definedName>
    <definedName name="iuit7" localSheetId="3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26" hidden="1">{"TAB1",#N/A,TRUE,"GENERAL";"TAB2",#N/A,TRUE,"GENERAL";"TAB3",#N/A,TRUE,"GENERAL";"TAB4",#N/A,TRUE,"GENERAL";"TAB5",#N/A,TRUE,"GENERAL"}</definedName>
    <definedName name="iuit7" localSheetId="24"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4" hidden="1">{"TAB1",#N/A,TRUE,"GENERAL";"TAB2",#N/A,TRUE,"GENERAL";"TAB3",#N/A,TRUE,"GENERAL";"TAB4",#N/A,TRUE,"GENERAL";"TAB5",#N/A,TRUE,"GENERAL"}</definedName>
    <definedName name="iuit7" localSheetId="38" hidden="1">{"TAB1",#N/A,TRUE,"GENERAL";"TAB2",#N/A,TRUE,"GENERAL";"TAB3",#N/A,TRUE,"GENERAL";"TAB4",#N/A,TRUE,"GENERAL";"TAB5",#N/A,TRUE,"GENERAL"}</definedName>
    <definedName name="iuit7" localSheetId="37" hidden="1">{"TAB1",#N/A,TRUE,"GENERAL";"TAB2",#N/A,TRUE,"GENERAL";"TAB3",#N/A,TRUE,"GENERAL";"TAB4",#N/A,TRUE,"GENERAL";"TAB5",#N/A,TRUE,"GENERAL"}</definedName>
    <definedName name="iuit7" localSheetId="23"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27" hidden="1">{"TAB1",#N/A,TRUE,"GENERAL";"TAB2",#N/A,TRUE,"GENERAL";"TAB3",#N/A,TRUE,"GENERAL";"TAB4",#N/A,TRUE,"GENERAL";"TAB5",#N/A,TRUE,"GENERAL"}</definedName>
    <definedName name="iuit7" localSheetId="18"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25" hidden="1">{"TAB1",#N/A,TRUE,"GENERAL";"TAB2",#N/A,TRUE,"GENERAL";"TAB3",#N/A,TRUE,"GENERAL";"TAB4",#N/A,TRUE,"GENERAL";"TAB5",#N/A,TRUE,"GENERAL"}</definedName>
    <definedName name="iuit7" localSheetId="49" hidden="1">{"TAB1",#N/A,TRUE,"GENERAL";"TAB2",#N/A,TRUE,"GENERAL";"TAB3",#N/A,TRUE,"GENERAL";"TAB4",#N/A,TRUE,"GENERAL";"TAB5",#N/A,TRUE,"GENERAL"}</definedName>
    <definedName name="iuit7" localSheetId="34"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31" hidden="1">{"TAB1",#N/A,TRUE,"GENERAL";"TAB2",#N/A,TRUE,"GENERAL";"TAB3",#N/A,TRUE,"GENERAL";"TAB4",#N/A,TRUE,"GENERAL";"TAB5",#N/A,TRUE,"GENERAL"}</definedName>
    <definedName name="iuit7" localSheetId="30" hidden="1">{"TAB1",#N/A,TRUE,"GENERAL";"TAB2",#N/A,TRUE,"GENERAL";"TAB3",#N/A,TRUE,"GENERAL";"TAB4",#N/A,TRUE,"GENERAL";"TAB5",#N/A,TRUE,"GENERAL"}</definedName>
    <definedName name="iuit7" localSheetId="15" hidden="1">{"TAB1",#N/A,TRUE,"GENERAL";"TAB2",#N/A,TRUE,"GENERAL";"TAB3",#N/A,TRUE,"GENERAL";"TAB4",#N/A,TRUE,"GENERAL";"TAB5",#N/A,TRUE,"GENERAL"}</definedName>
    <definedName name="iuit7" hidden="1">{"TAB1",#N/A,TRUE,"GENERAL";"TAB2",#N/A,TRUE,"GENERAL";"TAB3",#N/A,TRUE,"GENERAL";"TAB4",#N/A,TRUE,"GENERAL";"TAB5",#N/A,TRUE,"GENERAL"}</definedName>
    <definedName name="iul" localSheetId="32" hidden="1">{"via1",#N/A,TRUE,"general";"via2",#N/A,TRUE,"general";"via3",#N/A,TRUE,"general"}</definedName>
    <definedName name="iul" localSheetId="3" hidden="1">{"via1",#N/A,TRUE,"general";"via2",#N/A,TRUE,"general";"via3",#N/A,TRUE,"general"}</definedName>
    <definedName name="iul" localSheetId="26" hidden="1">{"via1",#N/A,TRUE,"general";"via2",#N/A,TRUE,"general";"via3",#N/A,TRUE,"general"}</definedName>
    <definedName name="iul" localSheetId="24" hidden="1">{"via1",#N/A,TRUE,"general";"via2",#N/A,TRUE,"general";"via3",#N/A,TRUE,"general"}</definedName>
    <definedName name="iul" localSheetId="10" hidden="1">{"via1",#N/A,TRUE,"general";"via2",#N/A,TRUE,"general";"via3",#N/A,TRUE,"general"}</definedName>
    <definedName name="iul" localSheetId="4" hidden="1">{"via1",#N/A,TRUE,"general";"via2",#N/A,TRUE,"general";"via3",#N/A,TRUE,"general"}</definedName>
    <definedName name="iul" localSheetId="38" hidden="1">{"via1",#N/A,TRUE,"general";"via2",#N/A,TRUE,"general";"via3",#N/A,TRUE,"general"}</definedName>
    <definedName name="iul" localSheetId="37" hidden="1">{"via1",#N/A,TRUE,"general";"via2",#N/A,TRUE,"general";"via3",#N/A,TRUE,"general"}</definedName>
    <definedName name="iul" localSheetId="23" hidden="1">{"via1",#N/A,TRUE,"general";"via2",#N/A,TRUE,"general";"via3",#N/A,TRUE,"general"}</definedName>
    <definedName name="iul" localSheetId="16" hidden="1">{"via1",#N/A,TRUE,"general";"via2",#N/A,TRUE,"general";"via3",#N/A,TRUE,"general"}</definedName>
    <definedName name="iul" localSheetId="27" hidden="1">{"via1",#N/A,TRUE,"general";"via2",#N/A,TRUE,"general";"via3",#N/A,TRUE,"general"}</definedName>
    <definedName name="iul" localSheetId="18" hidden="1">{"via1",#N/A,TRUE,"general";"via2",#N/A,TRUE,"general";"via3",#N/A,TRUE,"general"}</definedName>
    <definedName name="iul" localSheetId="17" hidden="1">{"via1",#N/A,TRUE,"general";"via2",#N/A,TRUE,"general";"via3",#N/A,TRUE,"general"}</definedName>
    <definedName name="iul" localSheetId="25" hidden="1">{"via1",#N/A,TRUE,"general";"via2",#N/A,TRUE,"general";"via3",#N/A,TRUE,"general"}</definedName>
    <definedName name="iul" localSheetId="49" hidden="1">{"via1",#N/A,TRUE,"general";"via2",#N/A,TRUE,"general";"via3",#N/A,TRUE,"general"}</definedName>
    <definedName name="iul" localSheetId="34"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1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31" hidden="1">{"via1",#N/A,TRUE,"general";"via2",#N/A,TRUE,"general";"via3",#N/A,TRUE,"general"}</definedName>
    <definedName name="iul" localSheetId="30" hidden="1">{"via1",#N/A,TRUE,"general";"via2",#N/A,TRUE,"general";"via3",#N/A,TRUE,"general"}</definedName>
    <definedName name="iul" localSheetId="15" hidden="1">{"via1",#N/A,TRUE,"general";"via2",#N/A,TRUE,"general";"via3",#N/A,TRUE,"general"}</definedName>
    <definedName name="iul" hidden="1">{"via1",#N/A,TRUE,"general";"via2",#N/A,TRUE,"general";"via3",#N/A,TRUE,"general"}</definedName>
    <definedName name="iuouio" localSheetId="32" hidden="1">{"via1",#N/A,TRUE,"general";"via2",#N/A,TRUE,"general";"via3",#N/A,TRUE,"general"}</definedName>
    <definedName name="iuouio" localSheetId="3" hidden="1">{"via1",#N/A,TRUE,"general";"via2",#N/A,TRUE,"general";"via3",#N/A,TRUE,"general"}</definedName>
    <definedName name="iuouio" localSheetId="26" hidden="1">{"via1",#N/A,TRUE,"general";"via2",#N/A,TRUE,"general";"via3",#N/A,TRUE,"general"}</definedName>
    <definedName name="iuouio" localSheetId="24" hidden="1">{"via1",#N/A,TRUE,"general";"via2",#N/A,TRUE,"general";"via3",#N/A,TRUE,"general"}</definedName>
    <definedName name="iuouio" localSheetId="10" hidden="1">{"via1",#N/A,TRUE,"general";"via2",#N/A,TRUE,"general";"via3",#N/A,TRUE,"general"}</definedName>
    <definedName name="iuouio" localSheetId="4" hidden="1">{"via1",#N/A,TRUE,"general";"via2",#N/A,TRUE,"general";"via3",#N/A,TRUE,"general"}</definedName>
    <definedName name="iuouio" localSheetId="38" hidden="1">{"via1",#N/A,TRUE,"general";"via2",#N/A,TRUE,"general";"via3",#N/A,TRUE,"general"}</definedName>
    <definedName name="iuouio" localSheetId="37" hidden="1">{"via1",#N/A,TRUE,"general";"via2",#N/A,TRUE,"general";"via3",#N/A,TRUE,"general"}</definedName>
    <definedName name="iuouio" localSheetId="23" hidden="1">{"via1",#N/A,TRUE,"general";"via2",#N/A,TRUE,"general";"via3",#N/A,TRUE,"general"}</definedName>
    <definedName name="iuouio" localSheetId="16" hidden="1">{"via1",#N/A,TRUE,"general";"via2",#N/A,TRUE,"general";"via3",#N/A,TRUE,"general"}</definedName>
    <definedName name="iuouio" localSheetId="27" hidden="1">{"via1",#N/A,TRUE,"general";"via2",#N/A,TRUE,"general";"via3",#N/A,TRUE,"general"}</definedName>
    <definedName name="iuouio" localSheetId="18" hidden="1">{"via1",#N/A,TRUE,"general";"via2",#N/A,TRUE,"general";"via3",#N/A,TRUE,"general"}</definedName>
    <definedName name="iuouio" localSheetId="17" hidden="1">{"via1",#N/A,TRUE,"general";"via2",#N/A,TRUE,"general";"via3",#N/A,TRUE,"general"}</definedName>
    <definedName name="iuouio" localSheetId="25" hidden="1">{"via1",#N/A,TRUE,"general";"via2",#N/A,TRUE,"general";"via3",#N/A,TRUE,"general"}</definedName>
    <definedName name="iuouio" localSheetId="49" hidden="1">{"via1",#N/A,TRUE,"general";"via2",#N/A,TRUE,"general";"via3",#N/A,TRUE,"general"}</definedName>
    <definedName name="iuouio" localSheetId="34"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1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31" hidden="1">{"via1",#N/A,TRUE,"general";"via2",#N/A,TRUE,"general";"via3",#N/A,TRUE,"general"}</definedName>
    <definedName name="iuouio" localSheetId="30" hidden="1">{"via1",#N/A,TRUE,"general";"via2",#N/A,TRUE,"general";"via3",#N/A,TRUE,"general"}</definedName>
    <definedName name="iuouio" localSheetId="15" hidden="1">{"via1",#N/A,TRUE,"general";"via2",#N/A,TRUE,"general";"via3",#N/A,TRUE,"general"}</definedName>
    <definedName name="iuouio" hidden="1">{"via1",#N/A,TRUE,"general";"via2",#N/A,TRUE,"general";"via3",#N/A,TRUE,"general"}</definedName>
    <definedName name="iuyi9" localSheetId="3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26" hidden="1">{"TAB1",#N/A,TRUE,"GENERAL";"TAB2",#N/A,TRUE,"GENERAL";"TAB3",#N/A,TRUE,"GENERAL";"TAB4",#N/A,TRUE,"GENERAL";"TAB5",#N/A,TRUE,"GENERAL"}</definedName>
    <definedName name="iuyi9" localSheetId="24"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4" hidden="1">{"TAB1",#N/A,TRUE,"GENERAL";"TAB2",#N/A,TRUE,"GENERAL";"TAB3",#N/A,TRUE,"GENERAL";"TAB4",#N/A,TRUE,"GENERAL";"TAB5",#N/A,TRUE,"GENERAL"}</definedName>
    <definedName name="iuyi9" localSheetId="38" hidden="1">{"TAB1",#N/A,TRUE,"GENERAL";"TAB2",#N/A,TRUE,"GENERAL";"TAB3",#N/A,TRUE,"GENERAL";"TAB4",#N/A,TRUE,"GENERAL";"TAB5",#N/A,TRUE,"GENERAL"}</definedName>
    <definedName name="iuyi9" localSheetId="37" hidden="1">{"TAB1",#N/A,TRUE,"GENERAL";"TAB2",#N/A,TRUE,"GENERAL";"TAB3",#N/A,TRUE,"GENERAL";"TAB4",#N/A,TRUE,"GENERAL";"TAB5",#N/A,TRUE,"GENERAL"}</definedName>
    <definedName name="iuyi9" localSheetId="23"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27" hidden="1">{"TAB1",#N/A,TRUE,"GENERAL";"TAB2",#N/A,TRUE,"GENERAL";"TAB3",#N/A,TRUE,"GENERAL";"TAB4",#N/A,TRUE,"GENERAL";"TAB5",#N/A,TRUE,"GENERAL"}</definedName>
    <definedName name="iuyi9" localSheetId="18"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25" hidden="1">{"TAB1",#N/A,TRUE,"GENERAL";"TAB2",#N/A,TRUE,"GENERAL";"TAB3",#N/A,TRUE,"GENERAL";"TAB4",#N/A,TRUE,"GENERAL";"TAB5",#N/A,TRUE,"GENERAL"}</definedName>
    <definedName name="iuyi9" localSheetId="49" hidden="1">{"TAB1",#N/A,TRUE,"GENERAL";"TAB2",#N/A,TRUE,"GENERAL";"TAB3",#N/A,TRUE,"GENERAL";"TAB4",#N/A,TRUE,"GENERAL";"TAB5",#N/A,TRUE,"GENERAL"}</definedName>
    <definedName name="iuyi9" localSheetId="34"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31" hidden="1">{"TAB1",#N/A,TRUE,"GENERAL";"TAB2",#N/A,TRUE,"GENERAL";"TAB3",#N/A,TRUE,"GENERAL";"TAB4",#N/A,TRUE,"GENERAL";"TAB5",#N/A,TRUE,"GENERAL"}</definedName>
    <definedName name="iuyi9" localSheetId="30" hidden="1">{"TAB1",#N/A,TRUE,"GENERAL";"TAB2",#N/A,TRUE,"GENERAL";"TAB3",#N/A,TRUE,"GENERAL";"TAB4",#N/A,TRUE,"GENERAL";"TAB5",#N/A,TRUE,"GENERAL"}</definedName>
    <definedName name="iuyi9" localSheetId="15" hidden="1">{"TAB1",#N/A,TRUE,"GENERAL";"TAB2",#N/A,TRUE,"GENERAL";"TAB3",#N/A,TRUE,"GENERAL";"TAB4",#N/A,TRUE,"GENERAL";"TAB5",#N/A,TRUE,"GENERAL"}</definedName>
    <definedName name="iuyi9" hidden="1">{"TAB1",#N/A,TRUE,"GENERAL";"TAB2",#N/A,TRUE,"GENERAL";"TAB3",#N/A,TRUE,"GENERAL";"TAB4",#N/A,TRUE,"GENERAL";"TAB5",#N/A,TRUE,"GENERAL"}</definedName>
    <definedName name="iyuiuyi" localSheetId="32" hidden="1">{"via1",#N/A,TRUE,"general";"via2",#N/A,TRUE,"general";"via3",#N/A,TRUE,"general"}</definedName>
    <definedName name="iyuiuyi" localSheetId="3" hidden="1">{"via1",#N/A,TRUE,"general";"via2",#N/A,TRUE,"general";"via3",#N/A,TRUE,"general"}</definedName>
    <definedName name="iyuiuyi" localSheetId="26" hidden="1">{"via1",#N/A,TRUE,"general";"via2",#N/A,TRUE,"general";"via3",#N/A,TRUE,"general"}</definedName>
    <definedName name="iyuiuyi" localSheetId="24" hidden="1">{"via1",#N/A,TRUE,"general";"via2",#N/A,TRUE,"general";"via3",#N/A,TRUE,"general"}</definedName>
    <definedName name="iyuiuyi" localSheetId="10" hidden="1">{"via1",#N/A,TRUE,"general";"via2",#N/A,TRUE,"general";"via3",#N/A,TRUE,"general"}</definedName>
    <definedName name="iyuiuyi" localSheetId="4" hidden="1">{"via1",#N/A,TRUE,"general";"via2",#N/A,TRUE,"general";"via3",#N/A,TRUE,"general"}</definedName>
    <definedName name="iyuiuyi" localSheetId="38" hidden="1">{"via1",#N/A,TRUE,"general";"via2",#N/A,TRUE,"general";"via3",#N/A,TRUE,"general"}</definedName>
    <definedName name="iyuiuyi" localSheetId="37" hidden="1">{"via1",#N/A,TRUE,"general";"via2",#N/A,TRUE,"general";"via3",#N/A,TRUE,"general"}</definedName>
    <definedName name="iyuiuyi" localSheetId="23" hidden="1">{"via1",#N/A,TRUE,"general";"via2",#N/A,TRUE,"general";"via3",#N/A,TRUE,"general"}</definedName>
    <definedName name="iyuiuyi" localSheetId="16" hidden="1">{"via1",#N/A,TRUE,"general";"via2",#N/A,TRUE,"general";"via3",#N/A,TRUE,"general"}</definedName>
    <definedName name="iyuiuyi" localSheetId="27" hidden="1">{"via1",#N/A,TRUE,"general";"via2",#N/A,TRUE,"general";"via3",#N/A,TRUE,"general"}</definedName>
    <definedName name="iyuiuyi" localSheetId="18" hidden="1">{"via1",#N/A,TRUE,"general";"via2",#N/A,TRUE,"general";"via3",#N/A,TRUE,"general"}</definedName>
    <definedName name="iyuiuyi" localSheetId="17" hidden="1">{"via1",#N/A,TRUE,"general";"via2",#N/A,TRUE,"general";"via3",#N/A,TRUE,"general"}</definedName>
    <definedName name="iyuiuyi" localSheetId="25" hidden="1">{"via1",#N/A,TRUE,"general";"via2",#N/A,TRUE,"general";"via3",#N/A,TRUE,"general"}</definedName>
    <definedName name="iyuiuyi" localSheetId="49" hidden="1">{"via1",#N/A,TRUE,"general";"via2",#N/A,TRUE,"general";"via3",#N/A,TRUE,"general"}</definedName>
    <definedName name="iyuiuyi" localSheetId="34"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1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31" hidden="1">{"via1",#N/A,TRUE,"general";"via2",#N/A,TRUE,"general";"via3",#N/A,TRUE,"general"}</definedName>
    <definedName name="iyuiuyi" localSheetId="30" hidden="1">{"via1",#N/A,TRUE,"general";"via2",#N/A,TRUE,"general";"via3",#N/A,TRUE,"general"}</definedName>
    <definedName name="iyuiuyi" localSheetId="15" hidden="1">{"via1",#N/A,TRUE,"general";"via2",#N/A,TRUE,"general";"via3",#N/A,TRUE,"general"}</definedName>
    <definedName name="iyuiuyi" hidden="1">{"via1",#N/A,TRUE,"general";"via2",#N/A,TRUE,"general";"via3",#N/A,TRUE,"general"}</definedName>
    <definedName name="j" localSheetId="32" hidden="1">{"TAB1",#N/A,TRUE,"GENERAL";"TAB2",#N/A,TRUE,"GENERAL";"TAB3",#N/A,TRUE,"GENERAL";"TAB4",#N/A,TRUE,"GENERAL";"TAB5",#N/A,TRUE,"GENERAL"}</definedName>
    <definedName name="j" localSheetId="3" hidden="1">{"TAB1",#N/A,TRUE,"GENERAL";"TAB2",#N/A,TRUE,"GENERAL";"TAB3",#N/A,TRUE,"GENERAL";"TAB4",#N/A,TRUE,"GENERAL";"TAB5",#N/A,TRUE,"GENERAL"}</definedName>
    <definedName name="j" localSheetId="26" hidden="1">{"TAB1",#N/A,TRUE,"GENERAL";"TAB2",#N/A,TRUE,"GENERAL";"TAB3",#N/A,TRUE,"GENERAL";"TAB4",#N/A,TRUE,"GENERAL";"TAB5",#N/A,TRUE,"GENERAL"}</definedName>
    <definedName name="j" localSheetId="24" hidden="1">{"TAB1",#N/A,TRUE,"GENERAL";"TAB2",#N/A,TRUE,"GENERAL";"TAB3",#N/A,TRUE,"GENERAL";"TAB4",#N/A,TRUE,"GENERAL";"TAB5",#N/A,TRUE,"GENERAL"}</definedName>
    <definedName name="j" localSheetId="10" hidden="1">{"TAB1",#N/A,TRUE,"GENERAL";"TAB2",#N/A,TRUE,"GENERAL";"TAB3",#N/A,TRUE,"GENERAL";"TAB4",#N/A,TRUE,"GENERAL";"TAB5",#N/A,TRUE,"GENERAL"}</definedName>
    <definedName name="j" localSheetId="4" hidden="1">{"TAB1",#N/A,TRUE,"GENERAL";"TAB2",#N/A,TRUE,"GENERAL";"TAB3",#N/A,TRUE,"GENERAL";"TAB4",#N/A,TRUE,"GENERAL";"TAB5",#N/A,TRUE,"GENERAL"}</definedName>
    <definedName name="j" localSheetId="38" hidden="1">{"TAB1",#N/A,TRUE,"GENERAL";"TAB2",#N/A,TRUE,"GENERAL";"TAB3",#N/A,TRUE,"GENERAL";"TAB4",#N/A,TRUE,"GENERAL";"TAB5",#N/A,TRUE,"GENERAL"}</definedName>
    <definedName name="j" localSheetId="37" hidden="1">{"TAB1",#N/A,TRUE,"GENERAL";"TAB2",#N/A,TRUE,"GENERAL";"TAB3",#N/A,TRUE,"GENERAL";"TAB4",#N/A,TRUE,"GENERAL";"TAB5",#N/A,TRUE,"GENERAL"}</definedName>
    <definedName name="j" localSheetId="23" hidden="1">{"TAB1",#N/A,TRUE,"GENERAL";"TAB2",#N/A,TRUE,"GENERAL";"TAB3",#N/A,TRUE,"GENERAL";"TAB4",#N/A,TRUE,"GENERAL";"TAB5",#N/A,TRUE,"GENERAL"}</definedName>
    <definedName name="j" localSheetId="16" hidden="1">{"TAB1",#N/A,TRUE,"GENERAL";"TAB2",#N/A,TRUE,"GENERAL";"TAB3",#N/A,TRUE,"GENERAL";"TAB4",#N/A,TRUE,"GENERAL";"TAB5",#N/A,TRUE,"GENERAL"}</definedName>
    <definedName name="j" localSheetId="27" hidden="1">{"TAB1",#N/A,TRUE,"GENERAL";"TAB2",#N/A,TRUE,"GENERAL";"TAB3",#N/A,TRUE,"GENERAL";"TAB4",#N/A,TRUE,"GENERAL";"TAB5",#N/A,TRUE,"GENERAL"}</definedName>
    <definedName name="j" localSheetId="18" hidden="1">{"TAB1",#N/A,TRUE,"GENERAL";"TAB2",#N/A,TRUE,"GENERAL";"TAB3",#N/A,TRUE,"GENERAL";"TAB4",#N/A,TRUE,"GENERAL";"TAB5",#N/A,TRUE,"GENERAL"}</definedName>
    <definedName name="j" localSheetId="17" hidden="1">{"TAB1",#N/A,TRUE,"GENERAL";"TAB2",#N/A,TRUE,"GENERAL";"TAB3",#N/A,TRUE,"GENERAL";"TAB4",#N/A,TRUE,"GENERAL";"TAB5",#N/A,TRUE,"GENERAL"}</definedName>
    <definedName name="j" localSheetId="25" hidden="1">{"TAB1",#N/A,TRUE,"GENERAL";"TAB2",#N/A,TRUE,"GENERAL";"TAB3",#N/A,TRUE,"GENERAL";"TAB4",#N/A,TRUE,"GENERAL";"TAB5",#N/A,TRUE,"GENERAL"}</definedName>
    <definedName name="j" localSheetId="49" hidden="1">{"TAB1",#N/A,TRUE,"GENERAL";"TAB2",#N/A,TRUE,"GENERAL";"TAB3",#N/A,TRUE,"GENERAL";"TAB4",#N/A,TRUE,"GENERAL";"TAB5",#N/A,TRUE,"GENERAL"}</definedName>
    <definedName name="j" localSheetId="34"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1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31" hidden="1">{"TAB1",#N/A,TRUE,"GENERAL";"TAB2",#N/A,TRUE,"GENERAL";"TAB3",#N/A,TRUE,"GENERAL";"TAB4",#N/A,TRUE,"GENERAL";"TAB5",#N/A,TRUE,"GENERAL"}</definedName>
    <definedName name="j" localSheetId="30" hidden="1">{"TAB1",#N/A,TRUE,"GENERAL";"TAB2",#N/A,TRUE,"GENERAL";"TAB3",#N/A,TRUE,"GENERAL";"TAB4",#N/A,TRUE,"GENERAL";"TAB5",#N/A,TRUE,"GENERAL"}</definedName>
    <definedName name="j" localSheetId="15" hidden="1">{"TAB1",#N/A,TRUE,"GENERAL";"TAB2",#N/A,TRUE,"GENERAL";"TAB3",#N/A,TRUE,"GENERAL";"TAB4",#N/A,TRUE,"GENERAL";"TAB5",#N/A,TRUE,"GENERAL"}</definedName>
    <definedName name="j" hidden="1">{"TAB1",#N/A,TRUE,"GENERAL";"TAB2",#N/A,TRUE,"GENERAL";"TAB3",#N/A,TRUE,"GENERAL";"TAB4",#N/A,TRUE,"GENERAL";"TAB5",#N/A,TRUE,"GENERAL"}</definedName>
    <definedName name="jd" localSheetId="32" hidden="1">{"via1",#N/A,TRUE,"general";"via2",#N/A,TRUE,"general";"via3",#N/A,TRUE,"general"}</definedName>
    <definedName name="jd" localSheetId="3" hidden="1">{"via1",#N/A,TRUE,"general";"via2",#N/A,TRUE,"general";"via3",#N/A,TRUE,"general"}</definedName>
    <definedName name="jd" localSheetId="26" hidden="1">{"via1",#N/A,TRUE,"general";"via2",#N/A,TRUE,"general";"via3",#N/A,TRUE,"general"}</definedName>
    <definedName name="jd" localSheetId="24" hidden="1">{"via1",#N/A,TRUE,"general";"via2",#N/A,TRUE,"general";"via3",#N/A,TRUE,"general"}</definedName>
    <definedName name="jd" localSheetId="10" hidden="1">{"via1",#N/A,TRUE,"general";"via2",#N/A,TRUE,"general";"via3",#N/A,TRUE,"general"}</definedName>
    <definedName name="jd" localSheetId="4" hidden="1">{"via1",#N/A,TRUE,"general";"via2",#N/A,TRUE,"general";"via3",#N/A,TRUE,"general"}</definedName>
    <definedName name="jd" localSheetId="38" hidden="1">{"via1",#N/A,TRUE,"general";"via2",#N/A,TRUE,"general";"via3",#N/A,TRUE,"general"}</definedName>
    <definedName name="jd" localSheetId="37" hidden="1">{"via1",#N/A,TRUE,"general";"via2",#N/A,TRUE,"general";"via3",#N/A,TRUE,"general"}</definedName>
    <definedName name="jd" localSheetId="23" hidden="1">{"via1",#N/A,TRUE,"general";"via2",#N/A,TRUE,"general";"via3",#N/A,TRUE,"general"}</definedName>
    <definedName name="jd" localSheetId="16" hidden="1">{"via1",#N/A,TRUE,"general";"via2",#N/A,TRUE,"general";"via3",#N/A,TRUE,"general"}</definedName>
    <definedName name="jd" localSheetId="27" hidden="1">{"via1",#N/A,TRUE,"general";"via2",#N/A,TRUE,"general";"via3",#N/A,TRUE,"general"}</definedName>
    <definedName name="jd" localSheetId="18" hidden="1">{"via1",#N/A,TRUE,"general";"via2",#N/A,TRUE,"general";"via3",#N/A,TRUE,"general"}</definedName>
    <definedName name="jd" localSheetId="17" hidden="1">{"via1",#N/A,TRUE,"general";"via2",#N/A,TRUE,"general";"via3",#N/A,TRUE,"general"}</definedName>
    <definedName name="jd" localSheetId="25" hidden="1">{"via1",#N/A,TRUE,"general";"via2",#N/A,TRUE,"general";"via3",#N/A,TRUE,"general"}</definedName>
    <definedName name="jd" localSheetId="49" hidden="1">{"via1",#N/A,TRUE,"general";"via2",#N/A,TRUE,"general";"via3",#N/A,TRUE,"general"}</definedName>
    <definedName name="jd" localSheetId="34"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1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31" hidden="1">{"via1",#N/A,TRUE,"general";"via2",#N/A,TRUE,"general";"via3",#N/A,TRUE,"general"}</definedName>
    <definedName name="jd" localSheetId="30" hidden="1">{"via1",#N/A,TRUE,"general";"via2",#N/A,TRUE,"general";"via3",#N/A,TRUE,"general"}</definedName>
    <definedName name="jd" localSheetId="15" hidden="1">{"via1",#N/A,TRUE,"general";"via2",#N/A,TRUE,"general";"via3",#N/A,TRUE,"general"}</definedName>
    <definedName name="jd" hidden="1">{"via1",#N/A,TRUE,"general";"via2",#N/A,TRUE,"general";"via3",#N/A,TRUE,"general"}</definedName>
    <definedName name="jdh" localSheetId="32" hidden="1">{"TAB1",#N/A,TRUE,"GENERAL";"TAB2",#N/A,TRUE,"GENERAL";"TAB3",#N/A,TRUE,"GENERAL";"TAB4",#N/A,TRUE,"GENERAL";"TAB5",#N/A,TRUE,"GENERAL"}</definedName>
    <definedName name="jdh" localSheetId="3" hidden="1">{"TAB1",#N/A,TRUE,"GENERAL";"TAB2",#N/A,TRUE,"GENERAL";"TAB3",#N/A,TRUE,"GENERAL";"TAB4",#N/A,TRUE,"GENERAL";"TAB5",#N/A,TRUE,"GENERAL"}</definedName>
    <definedName name="jdh" localSheetId="26" hidden="1">{"TAB1",#N/A,TRUE,"GENERAL";"TAB2",#N/A,TRUE,"GENERAL";"TAB3",#N/A,TRUE,"GENERAL";"TAB4",#N/A,TRUE,"GENERAL";"TAB5",#N/A,TRUE,"GENERAL"}</definedName>
    <definedName name="jdh" localSheetId="24" hidden="1">{"TAB1",#N/A,TRUE,"GENERAL";"TAB2",#N/A,TRUE,"GENERAL";"TAB3",#N/A,TRUE,"GENERAL";"TAB4",#N/A,TRUE,"GENERAL";"TAB5",#N/A,TRUE,"GENERAL"}</definedName>
    <definedName name="jdh" localSheetId="10" hidden="1">{"TAB1",#N/A,TRUE,"GENERAL";"TAB2",#N/A,TRUE,"GENERAL";"TAB3",#N/A,TRUE,"GENERAL";"TAB4",#N/A,TRUE,"GENERAL";"TAB5",#N/A,TRUE,"GENERAL"}</definedName>
    <definedName name="jdh" localSheetId="4" hidden="1">{"TAB1",#N/A,TRUE,"GENERAL";"TAB2",#N/A,TRUE,"GENERAL";"TAB3",#N/A,TRUE,"GENERAL";"TAB4",#N/A,TRUE,"GENERAL";"TAB5",#N/A,TRUE,"GENERAL"}</definedName>
    <definedName name="jdh" localSheetId="38" hidden="1">{"TAB1",#N/A,TRUE,"GENERAL";"TAB2",#N/A,TRUE,"GENERAL";"TAB3",#N/A,TRUE,"GENERAL";"TAB4",#N/A,TRUE,"GENERAL";"TAB5",#N/A,TRUE,"GENERAL"}</definedName>
    <definedName name="jdh" localSheetId="37" hidden="1">{"TAB1",#N/A,TRUE,"GENERAL";"TAB2",#N/A,TRUE,"GENERAL";"TAB3",#N/A,TRUE,"GENERAL";"TAB4",#N/A,TRUE,"GENERAL";"TAB5",#N/A,TRUE,"GENERAL"}</definedName>
    <definedName name="jdh" localSheetId="23" hidden="1">{"TAB1",#N/A,TRUE,"GENERAL";"TAB2",#N/A,TRUE,"GENERAL";"TAB3",#N/A,TRUE,"GENERAL";"TAB4",#N/A,TRUE,"GENERAL";"TAB5",#N/A,TRUE,"GENERAL"}</definedName>
    <definedName name="jdh" localSheetId="16" hidden="1">{"TAB1",#N/A,TRUE,"GENERAL";"TAB2",#N/A,TRUE,"GENERAL";"TAB3",#N/A,TRUE,"GENERAL";"TAB4",#N/A,TRUE,"GENERAL";"TAB5",#N/A,TRUE,"GENERAL"}</definedName>
    <definedName name="jdh" localSheetId="27" hidden="1">{"TAB1",#N/A,TRUE,"GENERAL";"TAB2",#N/A,TRUE,"GENERAL";"TAB3",#N/A,TRUE,"GENERAL";"TAB4",#N/A,TRUE,"GENERAL";"TAB5",#N/A,TRUE,"GENERAL"}</definedName>
    <definedName name="jdh" localSheetId="18" hidden="1">{"TAB1",#N/A,TRUE,"GENERAL";"TAB2",#N/A,TRUE,"GENERAL";"TAB3",#N/A,TRUE,"GENERAL";"TAB4",#N/A,TRUE,"GENERAL";"TAB5",#N/A,TRUE,"GENERAL"}</definedName>
    <definedName name="jdh" localSheetId="17" hidden="1">{"TAB1",#N/A,TRUE,"GENERAL";"TAB2",#N/A,TRUE,"GENERAL";"TAB3",#N/A,TRUE,"GENERAL";"TAB4",#N/A,TRUE,"GENERAL";"TAB5",#N/A,TRUE,"GENERAL"}</definedName>
    <definedName name="jdh" localSheetId="25" hidden="1">{"TAB1",#N/A,TRUE,"GENERAL";"TAB2",#N/A,TRUE,"GENERAL";"TAB3",#N/A,TRUE,"GENERAL";"TAB4",#N/A,TRUE,"GENERAL";"TAB5",#N/A,TRUE,"GENERAL"}</definedName>
    <definedName name="jdh" localSheetId="49" hidden="1">{"TAB1",#N/A,TRUE,"GENERAL";"TAB2",#N/A,TRUE,"GENERAL";"TAB3",#N/A,TRUE,"GENERAL";"TAB4",#N/A,TRUE,"GENERAL";"TAB5",#N/A,TRUE,"GENERAL"}</definedName>
    <definedName name="jdh" localSheetId="34"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1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31" hidden="1">{"TAB1",#N/A,TRUE,"GENERAL";"TAB2",#N/A,TRUE,"GENERAL";"TAB3",#N/A,TRUE,"GENERAL";"TAB4",#N/A,TRUE,"GENERAL";"TAB5",#N/A,TRUE,"GENERAL"}</definedName>
    <definedName name="jdh" localSheetId="30" hidden="1">{"TAB1",#N/A,TRUE,"GENERAL";"TAB2",#N/A,TRUE,"GENERAL";"TAB3",#N/A,TRUE,"GENERAL";"TAB4",#N/A,TRUE,"GENERAL";"TAB5",#N/A,TRUE,"GENERAL"}</definedName>
    <definedName name="jdh" localSheetId="15" hidden="1">{"TAB1",#N/A,TRUE,"GENERAL";"TAB2",#N/A,TRUE,"GENERAL";"TAB3",#N/A,TRUE,"GENERAL";"TAB4",#N/A,TRUE,"GENERAL";"TAB5",#N/A,TRUE,"GENERAL"}</definedName>
    <definedName name="jdh" hidden="1">{"TAB1",#N/A,TRUE,"GENERAL";"TAB2",#N/A,TRUE,"GENERAL";"TAB3",#N/A,TRUE,"GENERAL";"TAB4",#N/A,TRUE,"GENERAL";"TAB5",#N/A,TRUE,"GENERAL"}</definedName>
    <definedName name="jeytj" localSheetId="3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26" hidden="1">{"TAB1",#N/A,TRUE,"GENERAL";"TAB2",#N/A,TRUE,"GENERAL";"TAB3",#N/A,TRUE,"GENERAL";"TAB4",#N/A,TRUE,"GENERAL";"TAB5",#N/A,TRUE,"GENERAL"}</definedName>
    <definedName name="jeytj" localSheetId="24"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4" hidden="1">{"TAB1",#N/A,TRUE,"GENERAL";"TAB2",#N/A,TRUE,"GENERAL";"TAB3",#N/A,TRUE,"GENERAL";"TAB4",#N/A,TRUE,"GENERAL";"TAB5",#N/A,TRUE,"GENERAL"}</definedName>
    <definedName name="jeytj" localSheetId="38" hidden="1">{"TAB1",#N/A,TRUE,"GENERAL";"TAB2",#N/A,TRUE,"GENERAL";"TAB3",#N/A,TRUE,"GENERAL";"TAB4",#N/A,TRUE,"GENERAL";"TAB5",#N/A,TRUE,"GENERAL"}</definedName>
    <definedName name="jeytj" localSheetId="37" hidden="1">{"TAB1",#N/A,TRUE,"GENERAL";"TAB2",#N/A,TRUE,"GENERAL";"TAB3",#N/A,TRUE,"GENERAL";"TAB4",#N/A,TRUE,"GENERAL";"TAB5",#N/A,TRUE,"GENERAL"}</definedName>
    <definedName name="jeytj" localSheetId="23"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27" hidden="1">{"TAB1",#N/A,TRUE,"GENERAL";"TAB2",#N/A,TRUE,"GENERAL";"TAB3",#N/A,TRUE,"GENERAL";"TAB4",#N/A,TRUE,"GENERAL";"TAB5",#N/A,TRUE,"GENERAL"}</definedName>
    <definedName name="jeytj" localSheetId="18"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25" hidden="1">{"TAB1",#N/A,TRUE,"GENERAL";"TAB2",#N/A,TRUE,"GENERAL";"TAB3",#N/A,TRUE,"GENERAL";"TAB4",#N/A,TRUE,"GENERAL";"TAB5",#N/A,TRUE,"GENERAL"}</definedName>
    <definedName name="jeytj" localSheetId="49" hidden="1">{"TAB1",#N/A,TRUE,"GENERAL";"TAB2",#N/A,TRUE,"GENERAL";"TAB3",#N/A,TRUE,"GENERAL";"TAB4",#N/A,TRUE,"GENERAL";"TAB5",#N/A,TRUE,"GENERAL"}</definedName>
    <definedName name="jeytj" localSheetId="34"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31" hidden="1">{"TAB1",#N/A,TRUE,"GENERAL";"TAB2",#N/A,TRUE,"GENERAL";"TAB3",#N/A,TRUE,"GENERAL";"TAB4",#N/A,TRUE,"GENERAL";"TAB5",#N/A,TRUE,"GENERAL"}</definedName>
    <definedName name="jeytj" localSheetId="30" hidden="1">{"TAB1",#N/A,TRUE,"GENERAL";"TAB2",#N/A,TRUE,"GENERAL";"TAB3",#N/A,TRUE,"GENERAL";"TAB4",#N/A,TRUE,"GENERAL";"TAB5",#N/A,TRUE,"GENERAL"}</definedName>
    <definedName name="jeytj" localSheetId="15" hidden="1">{"TAB1",#N/A,TRUE,"GENERAL";"TAB2",#N/A,TRUE,"GENERAL";"TAB3",#N/A,TRUE,"GENERAL";"TAB4",#N/A,TRUE,"GENERAL";"TAB5",#N/A,TRUE,"GENERAL"}</definedName>
    <definedName name="jeytj" hidden="1">{"TAB1",#N/A,TRUE,"GENERAL";"TAB2",#N/A,TRUE,"GENERAL";"TAB3",#N/A,TRUE,"GENERAL";"TAB4",#N/A,TRUE,"GENERAL";"TAB5",#N/A,TRUE,"GENERAL"}</definedName>
    <definedName name="jfhjfrt" localSheetId="3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26" hidden="1">{"TAB1",#N/A,TRUE,"GENERAL";"TAB2",#N/A,TRUE,"GENERAL";"TAB3",#N/A,TRUE,"GENERAL";"TAB4",#N/A,TRUE,"GENERAL";"TAB5",#N/A,TRUE,"GENERAL"}</definedName>
    <definedName name="jfhjfrt" localSheetId="24"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38" hidden="1">{"TAB1",#N/A,TRUE,"GENERAL";"TAB2",#N/A,TRUE,"GENERAL";"TAB3",#N/A,TRUE,"GENERAL";"TAB4",#N/A,TRUE,"GENERAL";"TAB5",#N/A,TRUE,"GENERAL"}</definedName>
    <definedName name="jfhjfrt" localSheetId="37" hidden="1">{"TAB1",#N/A,TRUE,"GENERAL";"TAB2",#N/A,TRUE,"GENERAL";"TAB3",#N/A,TRUE,"GENERAL";"TAB4",#N/A,TRUE,"GENERAL";"TAB5",#N/A,TRUE,"GENERAL"}</definedName>
    <definedName name="jfhjfrt" localSheetId="23"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27" hidden="1">{"TAB1",#N/A,TRUE,"GENERAL";"TAB2",#N/A,TRUE,"GENERAL";"TAB3",#N/A,TRUE,"GENERAL";"TAB4",#N/A,TRUE,"GENERAL";"TAB5",#N/A,TRUE,"GENERAL"}</definedName>
    <definedName name="jfhjfrt" localSheetId="18"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25" hidden="1">{"TAB1",#N/A,TRUE,"GENERAL";"TAB2",#N/A,TRUE,"GENERAL";"TAB3",#N/A,TRUE,"GENERAL";"TAB4",#N/A,TRUE,"GENERAL";"TAB5",#N/A,TRUE,"GENERAL"}</definedName>
    <definedName name="jfhjfrt" localSheetId="49" hidden="1">{"TAB1",#N/A,TRUE,"GENERAL";"TAB2",#N/A,TRUE,"GENERAL";"TAB3",#N/A,TRUE,"GENERAL";"TAB4",#N/A,TRUE,"GENERAL";"TAB5",#N/A,TRUE,"GENERAL"}</definedName>
    <definedName name="jfhjfrt" localSheetId="34"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31" hidden="1">{"TAB1",#N/A,TRUE,"GENERAL";"TAB2",#N/A,TRUE,"GENERAL";"TAB3",#N/A,TRUE,"GENERAL";"TAB4",#N/A,TRUE,"GENERAL";"TAB5",#N/A,TRUE,"GENERAL"}</definedName>
    <definedName name="jfhjfrt" localSheetId="30" hidden="1">{"TAB1",#N/A,TRUE,"GENERAL";"TAB2",#N/A,TRUE,"GENERAL";"TAB3",#N/A,TRUE,"GENERAL";"TAB4",#N/A,TRUE,"GENERAL";"TAB5",#N/A,TRUE,"GENERAL"}</definedName>
    <definedName name="jfhjfrt" localSheetId="15" hidden="1">{"TAB1",#N/A,TRUE,"GENERAL";"TAB2",#N/A,TRUE,"GENERAL";"TAB3",#N/A,TRUE,"GENERAL";"TAB4",#N/A,TRUE,"GENERAL";"TAB5",#N/A,TRUE,"GENERAL"}</definedName>
    <definedName name="jfhjfrt" hidden="1">{"TAB1",#N/A,TRUE,"GENERAL";"TAB2",#N/A,TRUE,"GENERAL";"TAB3",#N/A,TRUE,"GENERAL";"TAB4",#N/A,TRUE,"GENERAL";"TAB5",#N/A,TRUE,"GENERAL"}</definedName>
    <definedName name="jgfj" localSheetId="32" hidden="1">{"via1",#N/A,TRUE,"general";"via2",#N/A,TRUE,"general";"via3",#N/A,TRUE,"general"}</definedName>
    <definedName name="jgfj" localSheetId="3" hidden="1">{"via1",#N/A,TRUE,"general";"via2",#N/A,TRUE,"general";"via3",#N/A,TRUE,"general"}</definedName>
    <definedName name="jgfj" localSheetId="26" hidden="1">{"via1",#N/A,TRUE,"general";"via2",#N/A,TRUE,"general";"via3",#N/A,TRUE,"general"}</definedName>
    <definedName name="jgfj" localSheetId="24" hidden="1">{"via1",#N/A,TRUE,"general";"via2",#N/A,TRUE,"general";"via3",#N/A,TRUE,"general"}</definedName>
    <definedName name="jgfj" localSheetId="10" hidden="1">{"via1",#N/A,TRUE,"general";"via2",#N/A,TRUE,"general";"via3",#N/A,TRUE,"general"}</definedName>
    <definedName name="jgfj" localSheetId="4" hidden="1">{"via1",#N/A,TRUE,"general";"via2",#N/A,TRUE,"general";"via3",#N/A,TRUE,"general"}</definedName>
    <definedName name="jgfj" localSheetId="38" hidden="1">{"via1",#N/A,TRUE,"general";"via2",#N/A,TRUE,"general";"via3",#N/A,TRUE,"general"}</definedName>
    <definedName name="jgfj" localSheetId="37" hidden="1">{"via1",#N/A,TRUE,"general";"via2",#N/A,TRUE,"general";"via3",#N/A,TRUE,"general"}</definedName>
    <definedName name="jgfj" localSheetId="23" hidden="1">{"via1",#N/A,TRUE,"general";"via2",#N/A,TRUE,"general";"via3",#N/A,TRUE,"general"}</definedName>
    <definedName name="jgfj" localSheetId="16" hidden="1">{"via1",#N/A,TRUE,"general";"via2",#N/A,TRUE,"general";"via3",#N/A,TRUE,"general"}</definedName>
    <definedName name="jgfj" localSheetId="27" hidden="1">{"via1",#N/A,TRUE,"general";"via2",#N/A,TRUE,"general";"via3",#N/A,TRUE,"general"}</definedName>
    <definedName name="jgfj" localSheetId="18" hidden="1">{"via1",#N/A,TRUE,"general";"via2",#N/A,TRUE,"general";"via3",#N/A,TRUE,"general"}</definedName>
    <definedName name="jgfj" localSheetId="17" hidden="1">{"via1",#N/A,TRUE,"general";"via2",#N/A,TRUE,"general";"via3",#N/A,TRUE,"general"}</definedName>
    <definedName name="jgfj" localSheetId="25" hidden="1">{"via1",#N/A,TRUE,"general";"via2",#N/A,TRUE,"general";"via3",#N/A,TRUE,"general"}</definedName>
    <definedName name="jgfj" localSheetId="49" hidden="1">{"via1",#N/A,TRUE,"general";"via2",#N/A,TRUE,"general";"via3",#N/A,TRUE,"general"}</definedName>
    <definedName name="jgfj" localSheetId="34"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1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31" hidden="1">{"via1",#N/A,TRUE,"general";"via2",#N/A,TRUE,"general";"via3",#N/A,TRUE,"general"}</definedName>
    <definedName name="jgfj" localSheetId="30" hidden="1">{"via1",#N/A,TRUE,"general";"via2",#N/A,TRUE,"general";"via3",#N/A,TRUE,"general"}</definedName>
    <definedName name="jgfj" localSheetId="15" hidden="1">{"via1",#N/A,TRUE,"general";"via2",#N/A,TRUE,"general";"via3",#N/A,TRUE,"general"}</definedName>
    <definedName name="jgfj" hidden="1">{"via1",#N/A,TRUE,"general";"via2",#N/A,TRUE,"general";"via3",#N/A,TRUE,"general"}</definedName>
    <definedName name="jghj" localSheetId="32" hidden="1">{"TAB1",#N/A,TRUE,"GENERAL";"TAB2",#N/A,TRUE,"GENERAL";"TAB3",#N/A,TRUE,"GENERAL";"TAB4",#N/A,TRUE,"GENERAL";"TAB5",#N/A,TRUE,"GENERAL"}</definedName>
    <definedName name="jghj" localSheetId="3" hidden="1">{"TAB1",#N/A,TRUE,"GENERAL";"TAB2",#N/A,TRUE,"GENERAL";"TAB3",#N/A,TRUE,"GENERAL";"TAB4",#N/A,TRUE,"GENERAL";"TAB5",#N/A,TRUE,"GENERAL"}</definedName>
    <definedName name="jghj" localSheetId="26" hidden="1">{"TAB1",#N/A,TRUE,"GENERAL";"TAB2",#N/A,TRUE,"GENERAL";"TAB3",#N/A,TRUE,"GENERAL";"TAB4",#N/A,TRUE,"GENERAL";"TAB5",#N/A,TRUE,"GENERAL"}</definedName>
    <definedName name="jghj" localSheetId="24" hidden="1">{"TAB1",#N/A,TRUE,"GENERAL";"TAB2",#N/A,TRUE,"GENERAL";"TAB3",#N/A,TRUE,"GENERAL";"TAB4",#N/A,TRUE,"GENERAL";"TAB5",#N/A,TRUE,"GENERAL"}</definedName>
    <definedName name="jghj" localSheetId="10" hidden="1">{"TAB1",#N/A,TRUE,"GENERAL";"TAB2",#N/A,TRUE,"GENERAL";"TAB3",#N/A,TRUE,"GENERAL";"TAB4",#N/A,TRUE,"GENERAL";"TAB5",#N/A,TRUE,"GENERAL"}</definedName>
    <definedName name="jghj" localSheetId="4" hidden="1">{"TAB1",#N/A,TRUE,"GENERAL";"TAB2",#N/A,TRUE,"GENERAL";"TAB3",#N/A,TRUE,"GENERAL";"TAB4",#N/A,TRUE,"GENERAL";"TAB5",#N/A,TRUE,"GENERAL"}</definedName>
    <definedName name="jghj" localSheetId="38" hidden="1">{"TAB1",#N/A,TRUE,"GENERAL";"TAB2",#N/A,TRUE,"GENERAL";"TAB3",#N/A,TRUE,"GENERAL";"TAB4",#N/A,TRUE,"GENERAL";"TAB5",#N/A,TRUE,"GENERAL"}</definedName>
    <definedName name="jghj" localSheetId="37" hidden="1">{"TAB1",#N/A,TRUE,"GENERAL";"TAB2",#N/A,TRUE,"GENERAL";"TAB3",#N/A,TRUE,"GENERAL";"TAB4",#N/A,TRUE,"GENERAL";"TAB5",#N/A,TRUE,"GENERAL"}</definedName>
    <definedName name="jghj" localSheetId="23" hidden="1">{"TAB1",#N/A,TRUE,"GENERAL";"TAB2",#N/A,TRUE,"GENERAL";"TAB3",#N/A,TRUE,"GENERAL";"TAB4",#N/A,TRUE,"GENERAL";"TAB5",#N/A,TRUE,"GENERAL"}</definedName>
    <definedName name="jghj" localSheetId="16" hidden="1">{"TAB1",#N/A,TRUE,"GENERAL";"TAB2",#N/A,TRUE,"GENERAL";"TAB3",#N/A,TRUE,"GENERAL";"TAB4",#N/A,TRUE,"GENERAL";"TAB5",#N/A,TRUE,"GENERAL"}</definedName>
    <definedName name="jghj" localSheetId="27" hidden="1">{"TAB1",#N/A,TRUE,"GENERAL";"TAB2",#N/A,TRUE,"GENERAL";"TAB3",#N/A,TRUE,"GENERAL";"TAB4",#N/A,TRUE,"GENERAL";"TAB5",#N/A,TRUE,"GENERAL"}</definedName>
    <definedName name="jghj" localSheetId="18" hidden="1">{"TAB1",#N/A,TRUE,"GENERAL";"TAB2",#N/A,TRUE,"GENERAL";"TAB3",#N/A,TRUE,"GENERAL";"TAB4",#N/A,TRUE,"GENERAL";"TAB5",#N/A,TRUE,"GENERAL"}</definedName>
    <definedName name="jghj" localSheetId="17" hidden="1">{"TAB1",#N/A,TRUE,"GENERAL";"TAB2",#N/A,TRUE,"GENERAL";"TAB3",#N/A,TRUE,"GENERAL";"TAB4",#N/A,TRUE,"GENERAL";"TAB5",#N/A,TRUE,"GENERAL"}</definedName>
    <definedName name="jghj" localSheetId="25" hidden="1">{"TAB1",#N/A,TRUE,"GENERAL";"TAB2",#N/A,TRUE,"GENERAL";"TAB3",#N/A,TRUE,"GENERAL";"TAB4",#N/A,TRUE,"GENERAL";"TAB5",#N/A,TRUE,"GENERAL"}</definedName>
    <definedName name="jghj" localSheetId="49" hidden="1">{"TAB1",#N/A,TRUE,"GENERAL";"TAB2",#N/A,TRUE,"GENERAL";"TAB3",#N/A,TRUE,"GENERAL";"TAB4",#N/A,TRUE,"GENERAL";"TAB5",#N/A,TRUE,"GENERAL"}</definedName>
    <definedName name="jghj" localSheetId="34"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1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31" hidden="1">{"TAB1",#N/A,TRUE,"GENERAL";"TAB2",#N/A,TRUE,"GENERAL";"TAB3",#N/A,TRUE,"GENERAL";"TAB4",#N/A,TRUE,"GENERAL";"TAB5",#N/A,TRUE,"GENERAL"}</definedName>
    <definedName name="jghj" localSheetId="30" hidden="1">{"TAB1",#N/A,TRUE,"GENERAL";"TAB2",#N/A,TRUE,"GENERAL";"TAB3",#N/A,TRUE,"GENERAL";"TAB4",#N/A,TRUE,"GENERAL";"TAB5",#N/A,TRUE,"GENERAL"}</definedName>
    <definedName name="jghj" localSheetId="15" hidden="1">{"TAB1",#N/A,TRUE,"GENERAL";"TAB2",#N/A,TRUE,"GENERAL";"TAB3",#N/A,TRUE,"GENERAL";"TAB4",#N/A,TRUE,"GENERAL";"TAB5",#N/A,TRUE,"GENERAL"}</definedName>
    <definedName name="jghj" hidden="1">{"TAB1",#N/A,TRUE,"GENERAL";"TAB2",#N/A,TRUE,"GENERAL";"TAB3",#N/A,TRUE,"GENERAL";"TAB4",#N/A,TRUE,"GENERAL";"TAB5",#N/A,TRUE,"GENERAL"}</definedName>
    <definedName name="jgj" localSheetId="32" hidden="1">{"TAB1",#N/A,TRUE,"GENERAL";"TAB2",#N/A,TRUE,"GENERAL";"TAB3",#N/A,TRUE,"GENERAL";"TAB4",#N/A,TRUE,"GENERAL";"TAB5",#N/A,TRUE,"GENERAL"}</definedName>
    <definedName name="jgj" localSheetId="3" hidden="1">{"TAB1",#N/A,TRUE,"GENERAL";"TAB2",#N/A,TRUE,"GENERAL";"TAB3",#N/A,TRUE,"GENERAL";"TAB4",#N/A,TRUE,"GENERAL";"TAB5",#N/A,TRUE,"GENERAL"}</definedName>
    <definedName name="jgj" localSheetId="26" hidden="1">{"TAB1",#N/A,TRUE,"GENERAL";"TAB2",#N/A,TRUE,"GENERAL";"TAB3",#N/A,TRUE,"GENERAL";"TAB4",#N/A,TRUE,"GENERAL";"TAB5",#N/A,TRUE,"GENERAL"}</definedName>
    <definedName name="jgj" localSheetId="24" hidden="1">{"TAB1",#N/A,TRUE,"GENERAL";"TAB2",#N/A,TRUE,"GENERAL";"TAB3",#N/A,TRUE,"GENERAL";"TAB4",#N/A,TRUE,"GENERAL";"TAB5",#N/A,TRUE,"GENERAL"}</definedName>
    <definedName name="jgj" localSheetId="10" hidden="1">{"TAB1",#N/A,TRUE,"GENERAL";"TAB2",#N/A,TRUE,"GENERAL";"TAB3",#N/A,TRUE,"GENERAL";"TAB4",#N/A,TRUE,"GENERAL";"TAB5",#N/A,TRUE,"GENERAL"}</definedName>
    <definedName name="jgj" localSheetId="4" hidden="1">{"TAB1",#N/A,TRUE,"GENERAL";"TAB2",#N/A,TRUE,"GENERAL";"TAB3",#N/A,TRUE,"GENERAL";"TAB4",#N/A,TRUE,"GENERAL";"TAB5",#N/A,TRUE,"GENERAL"}</definedName>
    <definedName name="jgj" localSheetId="38" hidden="1">{"TAB1",#N/A,TRUE,"GENERAL";"TAB2",#N/A,TRUE,"GENERAL";"TAB3",#N/A,TRUE,"GENERAL";"TAB4",#N/A,TRUE,"GENERAL";"TAB5",#N/A,TRUE,"GENERAL"}</definedName>
    <definedName name="jgj" localSheetId="37" hidden="1">{"TAB1",#N/A,TRUE,"GENERAL";"TAB2",#N/A,TRUE,"GENERAL";"TAB3",#N/A,TRUE,"GENERAL";"TAB4",#N/A,TRUE,"GENERAL";"TAB5",#N/A,TRUE,"GENERAL"}</definedName>
    <definedName name="jgj" localSheetId="23" hidden="1">{"TAB1",#N/A,TRUE,"GENERAL";"TAB2",#N/A,TRUE,"GENERAL";"TAB3",#N/A,TRUE,"GENERAL";"TAB4",#N/A,TRUE,"GENERAL";"TAB5",#N/A,TRUE,"GENERAL"}</definedName>
    <definedName name="jgj" localSheetId="16" hidden="1">{"TAB1",#N/A,TRUE,"GENERAL";"TAB2",#N/A,TRUE,"GENERAL";"TAB3",#N/A,TRUE,"GENERAL";"TAB4",#N/A,TRUE,"GENERAL";"TAB5",#N/A,TRUE,"GENERAL"}</definedName>
    <definedName name="jgj" localSheetId="27" hidden="1">{"TAB1",#N/A,TRUE,"GENERAL";"TAB2",#N/A,TRUE,"GENERAL";"TAB3",#N/A,TRUE,"GENERAL";"TAB4",#N/A,TRUE,"GENERAL";"TAB5",#N/A,TRUE,"GENERAL"}</definedName>
    <definedName name="jgj" localSheetId="18" hidden="1">{"TAB1",#N/A,TRUE,"GENERAL";"TAB2",#N/A,TRUE,"GENERAL";"TAB3",#N/A,TRUE,"GENERAL";"TAB4",#N/A,TRUE,"GENERAL";"TAB5",#N/A,TRUE,"GENERAL"}</definedName>
    <definedName name="jgj" localSheetId="17" hidden="1">{"TAB1",#N/A,TRUE,"GENERAL";"TAB2",#N/A,TRUE,"GENERAL";"TAB3",#N/A,TRUE,"GENERAL";"TAB4",#N/A,TRUE,"GENERAL";"TAB5",#N/A,TRUE,"GENERAL"}</definedName>
    <definedName name="jgj" localSheetId="25" hidden="1">{"TAB1",#N/A,TRUE,"GENERAL";"TAB2",#N/A,TRUE,"GENERAL";"TAB3",#N/A,TRUE,"GENERAL";"TAB4",#N/A,TRUE,"GENERAL";"TAB5",#N/A,TRUE,"GENERAL"}</definedName>
    <definedName name="jgj" localSheetId="49" hidden="1">{"TAB1",#N/A,TRUE,"GENERAL";"TAB2",#N/A,TRUE,"GENERAL";"TAB3",#N/A,TRUE,"GENERAL";"TAB4",#N/A,TRUE,"GENERAL";"TAB5",#N/A,TRUE,"GENERAL"}</definedName>
    <definedName name="jgj" localSheetId="34"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1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31" hidden="1">{"TAB1",#N/A,TRUE,"GENERAL";"TAB2",#N/A,TRUE,"GENERAL";"TAB3",#N/A,TRUE,"GENERAL";"TAB4",#N/A,TRUE,"GENERAL";"TAB5",#N/A,TRUE,"GENERAL"}</definedName>
    <definedName name="jgj" localSheetId="30" hidden="1">{"TAB1",#N/A,TRUE,"GENERAL";"TAB2",#N/A,TRUE,"GENERAL";"TAB3",#N/A,TRUE,"GENERAL";"TAB4",#N/A,TRUE,"GENERAL";"TAB5",#N/A,TRUE,"GENERAL"}</definedName>
    <definedName name="jgj" localSheetId="15" hidden="1">{"TAB1",#N/A,TRUE,"GENERAL";"TAB2",#N/A,TRUE,"GENERAL";"TAB3",#N/A,TRUE,"GENERAL";"TAB4",#N/A,TRUE,"GENERAL";"TAB5",#N/A,TRUE,"GENERAL"}</definedName>
    <definedName name="jgj" hidden="1">{"TAB1",#N/A,TRUE,"GENERAL";"TAB2",#N/A,TRUE,"GENERAL";"TAB3",#N/A,TRUE,"GENERAL";"TAB4",#N/A,TRUE,"GENERAL";"TAB5",#N/A,TRUE,"GENERAL"}</definedName>
    <definedName name="jhg" localSheetId="32" hidden="1">{"TAB1",#N/A,TRUE,"GENERAL";"TAB2",#N/A,TRUE,"GENERAL";"TAB3",#N/A,TRUE,"GENERAL";"TAB4",#N/A,TRUE,"GENERAL";"TAB5",#N/A,TRUE,"GENERAL"}</definedName>
    <definedName name="jhg" localSheetId="3" hidden="1">{"TAB1",#N/A,TRUE,"GENERAL";"TAB2",#N/A,TRUE,"GENERAL";"TAB3",#N/A,TRUE,"GENERAL";"TAB4",#N/A,TRUE,"GENERAL";"TAB5",#N/A,TRUE,"GENERAL"}</definedName>
    <definedName name="jhg" localSheetId="26" hidden="1">{"TAB1",#N/A,TRUE,"GENERAL";"TAB2",#N/A,TRUE,"GENERAL";"TAB3",#N/A,TRUE,"GENERAL";"TAB4",#N/A,TRUE,"GENERAL";"TAB5",#N/A,TRUE,"GENERAL"}</definedName>
    <definedName name="jhg" localSheetId="24" hidden="1">{"TAB1",#N/A,TRUE,"GENERAL";"TAB2",#N/A,TRUE,"GENERAL";"TAB3",#N/A,TRUE,"GENERAL";"TAB4",#N/A,TRUE,"GENERAL";"TAB5",#N/A,TRUE,"GENERAL"}</definedName>
    <definedName name="jhg" localSheetId="10" hidden="1">{"TAB1",#N/A,TRUE,"GENERAL";"TAB2",#N/A,TRUE,"GENERAL";"TAB3",#N/A,TRUE,"GENERAL";"TAB4",#N/A,TRUE,"GENERAL";"TAB5",#N/A,TRUE,"GENERAL"}</definedName>
    <definedName name="jhg" localSheetId="4" hidden="1">{"TAB1",#N/A,TRUE,"GENERAL";"TAB2",#N/A,TRUE,"GENERAL";"TAB3",#N/A,TRUE,"GENERAL";"TAB4",#N/A,TRUE,"GENERAL";"TAB5",#N/A,TRUE,"GENERAL"}</definedName>
    <definedName name="jhg" localSheetId="38" hidden="1">{"TAB1",#N/A,TRUE,"GENERAL";"TAB2",#N/A,TRUE,"GENERAL";"TAB3",#N/A,TRUE,"GENERAL";"TAB4",#N/A,TRUE,"GENERAL";"TAB5",#N/A,TRUE,"GENERAL"}</definedName>
    <definedName name="jhg" localSheetId="37" hidden="1">{"TAB1",#N/A,TRUE,"GENERAL";"TAB2",#N/A,TRUE,"GENERAL";"TAB3",#N/A,TRUE,"GENERAL";"TAB4",#N/A,TRUE,"GENERAL";"TAB5",#N/A,TRUE,"GENERAL"}</definedName>
    <definedName name="jhg" localSheetId="23" hidden="1">{"TAB1",#N/A,TRUE,"GENERAL";"TAB2",#N/A,TRUE,"GENERAL";"TAB3",#N/A,TRUE,"GENERAL";"TAB4",#N/A,TRUE,"GENERAL";"TAB5",#N/A,TRUE,"GENERAL"}</definedName>
    <definedName name="jhg" localSheetId="16" hidden="1">{"TAB1",#N/A,TRUE,"GENERAL";"TAB2",#N/A,TRUE,"GENERAL";"TAB3",#N/A,TRUE,"GENERAL";"TAB4",#N/A,TRUE,"GENERAL";"TAB5",#N/A,TRUE,"GENERAL"}</definedName>
    <definedName name="jhg" localSheetId="27" hidden="1">{"TAB1",#N/A,TRUE,"GENERAL";"TAB2",#N/A,TRUE,"GENERAL";"TAB3",#N/A,TRUE,"GENERAL";"TAB4",#N/A,TRUE,"GENERAL";"TAB5",#N/A,TRUE,"GENERAL"}</definedName>
    <definedName name="jhg" localSheetId="18" hidden="1">{"TAB1",#N/A,TRUE,"GENERAL";"TAB2",#N/A,TRUE,"GENERAL";"TAB3",#N/A,TRUE,"GENERAL";"TAB4",#N/A,TRUE,"GENERAL";"TAB5",#N/A,TRUE,"GENERAL"}</definedName>
    <definedName name="jhg" localSheetId="17" hidden="1">{"TAB1",#N/A,TRUE,"GENERAL";"TAB2",#N/A,TRUE,"GENERAL";"TAB3",#N/A,TRUE,"GENERAL";"TAB4",#N/A,TRUE,"GENERAL";"TAB5",#N/A,TRUE,"GENERAL"}</definedName>
    <definedName name="jhg" localSheetId="25" hidden="1">{"TAB1",#N/A,TRUE,"GENERAL";"TAB2",#N/A,TRUE,"GENERAL";"TAB3",#N/A,TRUE,"GENERAL";"TAB4",#N/A,TRUE,"GENERAL";"TAB5",#N/A,TRUE,"GENERAL"}</definedName>
    <definedName name="jhg" localSheetId="49" hidden="1">{"TAB1",#N/A,TRUE,"GENERAL";"TAB2",#N/A,TRUE,"GENERAL";"TAB3",#N/A,TRUE,"GENERAL";"TAB4",#N/A,TRUE,"GENERAL";"TAB5",#N/A,TRUE,"GENERAL"}</definedName>
    <definedName name="jhg" localSheetId="34"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1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31" hidden="1">{"TAB1",#N/A,TRUE,"GENERAL";"TAB2",#N/A,TRUE,"GENERAL";"TAB3",#N/A,TRUE,"GENERAL";"TAB4",#N/A,TRUE,"GENERAL";"TAB5",#N/A,TRUE,"GENERAL"}</definedName>
    <definedName name="jhg" localSheetId="30" hidden="1">{"TAB1",#N/A,TRUE,"GENERAL";"TAB2",#N/A,TRUE,"GENERAL";"TAB3",#N/A,TRUE,"GENERAL";"TAB4",#N/A,TRUE,"GENERAL";"TAB5",#N/A,TRUE,"GENERAL"}</definedName>
    <definedName name="jhg" localSheetId="15" hidden="1">{"TAB1",#N/A,TRUE,"GENERAL";"TAB2",#N/A,TRUE,"GENERAL";"TAB3",#N/A,TRUE,"GENERAL";"TAB4",#N/A,TRUE,"GENERAL";"TAB5",#N/A,TRUE,"GENERAL"}</definedName>
    <definedName name="jhg" hidden="1">{"TAB1",#N/A,TRUE,"GENERAL";"TAB2",#N/A,TRUE,"GENERAL";"TAB3",#N/A,TRUE,"GENERAL";"TAB4",#N/A,TRUE,"GENERAL";"TAB5",#N/A,TRUE,"GENERAL"}</definedName>
    <definedName name="jhjyj" localSheetId="32" hidden="1">{"via1",#N/A,TRUE,"general";"via2",#N/A,TRUE,"general";"via3",#N/A,TRUE,"general"}</definedName>
    <definedName name="jhjyj" localSheetId="3" hidden="1">{"via1",#N/A,TRUE,"general";"via2",#N/A,TRUE,"general";"via3",#N/A,TRUE,"general"}</definedName>
    <definedName name="jhjyj" localSheetId="26" hidden="1">{"via1",#N/A,TRUE,"general";"via2",#N/A,TRUE,"general";"via3",#N/A,TRUE,"general"}</definedName>
    <definedName name="jhjyj" localSheetId="24" hidden="1">{"via1",#N/A,TRUE,"general";"via2",#N/A,TRUE,"general";"via3",#N/A,TRUE,"general"}</definedName>
    <definedName name="jhjyj" localSheetId="10" hidden="1">{"via1",#N/A,TRUE,"general";"via2",#N/A,TRUE,"general";"via3",#N/A,TRUE,"general"}</definedName>
    <definedName name="jhjyj" localSheetId="4" hidden="1">{"via1",#N/A,TRUE,"general";"via2",#N/A,TRUE,"general";"via3",#N/A,TRUE,"general"}</definedName>
    <definedName name="jhjyj" localSheetId="38" hidden="1">{"via1",#N/A,TRUE,"general";"via2",#N/A,TRUE,"general";"via3",#N/A,TRUE,"general"}</definedName>
    <definedName name="jhjyj" localSheetId="37" hidden="1">{"via1",#N/A,TRUE,"general";"via2",#N/A,TRUE,"general";"via3",#N/A,TRUE,"general"}</definedName>
    <definedName name="jhjyj" localSheetId="23" hidden="1">{"via1",#N/A,TRUE,"general";"via2",#N/A,TRUE,"general";"via3",#N/A,TRUE,"general"}</definedName>
    <definedName name="jhjyj" localSheetId="16" hidden="1">{"via1",#N/A,TRUE,"general";"via2",#N/A,TRUE,"general";"via3",#N/A,TRUE,"general"}</definedName>
    <definedName name="jhjyj" localSheetId="27" hidden="1">{"via1",#N/A,TRUE,"general";"via2",#N/A,TRUE,"general";"via3",#N/A,TRUE,"general"}</definedName>
    <definedName name="jhjyj" localSheetId="18" hidden="1">{"via1",#N/A,TRUE,"general";"via2",#N/A,TRUE,"general";"via3",#N/A,TRUE,"general"}</definedName>
    <definedName name="jhjyj" localSheetId="17" hidden="1">{"via1",#N/A,TRUE,"general";"via2",#N/A,TRUE,"general";"via3",#N/A,TRUE,"general"}</definedName>
    <definedName name="jhjyj" localSheetId="25" hidden="1">{"via1",#N/A,TRUE,"general";"via2",#N/A,TRUE,"general";"via3",#N/A,TRUE,"general"}</definedName>
    <definedName name="jhjyj" localSheetId="49" hidden="1">{"via1",#N/A,TRUE,"general";"via2",#N/A,TRUE,"general";"via3",#N/A,TRUE,"general"}</definedName>
    <definedName name="jhjyj" localSheetId="34"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1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31" hidden="1">{"via1",#N/A,TRUE,"general";"via2",#N/A,TRUE,"general";"via3",#N/A,TRUE,"general"}</definedName>
    <definedName name="jhjyj" localSheetId="30" hidden="1">{"via1",#N/A,TRUE,"general";"via2",#N/A,TRUE,"general";"via3",#N/A,TRUE,"general"}</definedName>
    <definedName name="jhjyj" localSheetId="15" hidden="1">{"via1",#N/A,TRUE,"general";"via2",#N/A,TRUE,"general";"via3",#N/A,TRUE,"general"}</definedName>
    <definedName name="jhjyj" hidden="1">{"via1",#N/A,TRUE,"general";"via2",#N/A,TRUE,"general";"via3",#N/A,TRUE,"general"}</definedName>
    <definedName name="JHK" localSheetId="32" hidden="1">{"TAB1",#N/A,TRUE,"GENERAL";"TAB2",#N/A,TRUE,"GENERAL";"TAB3",#N/A,TRUE,"GENERAL";"TAB4",#N/A,TRUE,"GENERAL";"TAB5",#N/A,TRUE,"GENERAL"}</definedName>
    <definedName name="JHK" localSheetId="3" hidden="1">{"TAB1",#N/A,TRUE,"GENERAL";"TAB2",#N/A,TRUE,"GENERAL";"TAB3",#N/A,TRUE,"GENERAL";"TAB4",#N/A,TRUE,"GENERAL";"TAB5",#N/A,TRUE,"GENERAL"}</definedName>
    <definedName name="JHK" localSheetId="26" hidden="1">{"TAB1",#N/A,TRUE,"GENERAL";"TAB2",#N/A,TRUE,"GENERAL";"TAB3",#N/A,TRUE,"GENERAL";"TAB4",#N/A,TRUE,"GENERAL";"TAB5",#N/A,TRUE,"GENERAL"}</definedName>
    <definedName name="JHK" localSheetId="24" hidden="1">{"TAB1",#N/A,TRUE,"GENERAL";"TAB2",#N/A,TRUE,"GENERAL";"TAB3",#N/A,TRUE,"GENERAL";"TAB4",#N/A,TRUE,"GENERAL";"TAB5",#N/A,TRUE,"GENERAL"}</definedName>
    <definedName name="JHK" localSheetId="10" hidden="1">{"TAB1",#N/A,TRUE,"GENERAL";"TAB2",#N/A,TRUE,"GENERAL";"TAB3",#N/A,TRUE,"GENERAL";"TAB4",#N/A,TRUE,"GENERAL";"TAB5",#N/A,TRUE,"GENERAL"}</definedName>
    <definedName name="JHK" localSheetId="4" hidden="1">{"TAB1",#N/A,TRUE,"GENERAL";"TAB2",#N/A,TRUE,"GENERAL";"TAB3",#N/A,TRUE,"GENERAL";"TAB4",#N/A,TRUE,"GENERAL";"TAB5",#N/A,TRUE,"GENERAL"}</definedName>
    <definedName name="JHK" localSheetId="38" hidden="1">{"TAB1",#N/A,TRUE,"GENERAL";"TAB2",#N/A,TRUE,"GENERAL";"TAB3",#N/A,TRUE,"GENERAL";"TAB4",#N/A,TRUE,"GENERAL";"TAB5",#N/A,TRUE,"GENERAL"}</definedName>
    <definedName name="JHK" localSheetId="37" hidden="1">{"TAB1",#N/A,TRUE,"GENERAL";"TAB2",#N/A,TRUE,"GENERAL";"TAB3",#N/A,TRUE,"GENERAL";"TAB4",#N/A,TRUE,"GENERAL";"TAB5",#N/A,TRUE,"GENERAL"}</definedName>
    <definedName name="JHK" localSheetId="23" hidden="1">{"TAB1",#N/A,TRUE,"GENERAL";"TAB2",#N/A,TRUE,"GENERAL";"TAB3",#N/A,TRUE,"GENERAL";"TAB4",#N/A,TRUE,"GENERAL";"TAB5",#N/A,TRUE,"GENERAL"}</definedName>
    <definedName name="JHK" localSheetId="16" hidden="1">{"TAB1",#N/A,TRUE,"GENERAL";"TAB2",#N/A,TRUE,"GENERAL";"TAB3",#N/A,TRUE,"GENERAL";"TAB4",#N/A,TRUE,"GENERAL";"TAB5",#N/A,TRUE,"GENERAL"}</definedName>
    <definedName name="JHK" localSheetId="27" hidden="1">{"TAB1",#N/A,TRUE,"GENERAL";"TAB2",#N/A,TRUE,"GENERAL";"TAB3",#N/A,TRUE,"GENERAL";"TAB4",#N/A,TRUE,"GENERAL";"TAB5",#N/A,TRUE,"GENERAL"}</definedName>
    <definedName name="JHK" localSheetId="18" hidden="1">{"TAB1",#N/A,TRUE,"GENERAL";"TAB2",#N/A,TRUE,"GENERAL";"TAB3",#N/A,TRUE,"GENERAL";"TAB4",#N/A,TRUE,"GENERAL";"TAB5",#N/A,TRUE,"GENERAL"}</definedName>
    <definedName name="JHK" localSheetId="17" hidden="1">{"TAB1",#N/A,TRUE,"GENERAL";"TAB2",#N/A,TRUE,"GENERAL";"TAB3",#N/A,TRUE,"GENERAL";"TAB4",#N/A,TRUE,"GENERAL";"TAB5",#N/A,TRUE,"GENERAL"}</definedName>
    <definedName name="JHK" localSheetId="25" hidden="1">{"TAB1",#N/A,TRUE,"GENERAL";"TAB2",#N/A,TRUE,"GENERAL";"TAB3",#N/A,TRUE,"GENERAL";"TAB4",#N/A,TRUE,"GENERAL";"TAB5",#N/A,TRUE,"GENERAL"}</definedName>
    <definedName name="JHK" localSheetId="49" hidden="1">{"TAB1",#N/A,TRUE,"GENERAL";"TAB2",#N/A,TRUE,"GENERAL";"TAB3",#N/A,TRUE,"GENERAL";"TAB4",#N/A,TRUE,"GENERAL";"TAB5",#N/A,TRUE,"GENERAL"}</definedName>
    <definedName name="JHK" localSheetId="34"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1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31" hidden="1">{"TAB1",#N/A,TRUE,"GENERAL";"TAB2",#N/A,TRUE,"GENERAL";"TAB3",#N/A,TRUE,"GENERAL";"TAB4",#N/A,TRUE,"GENERAL";"TAB5",#N/A,TRUE,"GENERAL"}</definedName>
    <definedName name="JHK" localSheetId="30" hidden="1">{"TAB1",#N/A,TRUE,"GENERAL";"TAB2",#N/A,TRUE,"GENERAL";"TAB3",#N/A,TRUE,"GENERAL";"TAB4",#N/A,TRUE,"GENERAL";"TAB5",#N/A,TRUE,"GENERAL"}</definedName>
    <definedName name="JHK" localSheetId="15" hidden="1">{"TAB1",#N/A,TRUE,"GENERAL";"TAB2",#N/A,TRUE,"GENERAL";"TAB3",#N/A,TRUE,"GENERAL";"TAB4",#N/A,TRUE,"GENERAL";"TAB5",#N/A,TRUE,"GENERAL"}</definedName>
    <definedName name="JHK" hidden="1">{"TAB1",#N/A,TRUE,"GENERAL";"TAB2",#N/A,TRUE,"GENERAL";"TAB3",#N/A,TRUE,"GENERAL";"TAB4",#N/A,TRUE,"GENERAL";"TAB5",#N/A,TRUE,"GENERAL"}</definedName>
    <definedName name="jhkgjkvf" localSheetId="3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26" hidden="1">{"TAB1",#N/A,TRUE,"GENERAL";"TAB2",#N/A,TRUE,"GENERAL";"TAB3",#N/A,TRUE,"GENERAL";"TAB4",#N/A,TRUE,"GENERAL";"TAB5",#N/A,TRUE,"GENERAL"}</definedName>
    <definedName name="jhkgjkvf" localSheetId="24"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38" hidden="1">{"TAB1",#N/A,TRUE,"GENERAL";"TAB2",#N/A,TRUE,"GENERAL";"TAB3",#N/A,TRUE,"GENERAL";"TAB4",#N/A,TRUE,"GENERAL";"TAB5",#N/A,TRUE,"GENERAL"}</definedName>
    <definedName name="jhkgjkvf" localSheetId="37" hidden="1">{"TAB1",#N/A,TRUE,"GENERAL";"TAB2",#N/A,TRUE,"GENERAL";"TAB3",#N/A,TRUE,"GENERAL";"TAB4",#N/A,TRUE,"GENERAL";"TAB5",#N/A,TRUE,"GENERAL"}</definedName>
    <definedName name="jhkgjkvf" localSheetId="23"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27" hidden="1">{"TAB1",#N/A,TRUE,"GENERAL";"TAB2",#N/A,TRUE,"GENERAL";"TAB3",#N/A,TRUE,"GENERAL";"TAB4",#N/A,TRUE,"GENERAL";"TAB5",#N/A,TRUE,"GENERAL"}</definedName>
    <definedName name="jhkgjkvf" localSheetId="18"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25" hidden="1">{"TAB1",#N/A,TRUE,"GENERAL";"TAB2",#N/A,TRUE,"GENERAL";"TAB3",#N/A,TRUE,"GENERAL";"TAB4",#N/A,TRUE,"GENERAL";"TAB5",#N/A,TRUE,"GENERAL"}</definedName>
    <definedName name="jhkgjkvf" localSheetId="49" hidden="1">{"TAB1",#N/A,TRUE,"GENERAL";"TAB2",#N/A,TRUE,"GENERAL";"TAB3",#N/A,TRUE,"GENERAL";"TAB4",#N/A,TRUE,"GENERAL";"TAB5",#N/A,TRUE,"GENERAL"}</definedName>
    <definedName name="jhkgjkvf" localSheetId="34"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31" hidden="1">{"TAB1",#N/A,TRUE,"GENERAL";"TAB2",#N/A,TRUE,"GENERAL";"TAB3",#N/A,TRUE,"GENERAL";"TAB4",#N/A,TRUE,"GENERAL";"TAB5",#N/A,TRUE,"GENERAL"}</definedName>
    <definedName name="jhkgjkvf" localSheetId="30" hidden="1">{"TAB1",#N/A,TRUE,"GENERAL";"TAB2",#N/A,TRUE,"GENERAL";"TAB3",#N/A,TRUE,"GENERAL";"TAB4",#N/A,TRUE,"GENERAL";"TAB5",#N/A,TRUE,"GENERAL"}</definedName>
    <definedName name="jhkgjkvf" localSheetId="15" hidden="1">{"TAB1",#N/A,TRUE,"GENERAL";"TAB2",#N/A,TRUE,"GENERAL";"TAB3",#N/A,TRUE,"GENERAL";"TAB4",#N/A,TRUE,"GENERAL";"TAB5",#N/A,TRUE,"GENERAL"}</definedName>
    <definedName name="jhkgjkvf" hidden="1">{"TAB1",#N/A,TRUE,"GENERAL";"TAB2",#N/A,TRUE,"GENERAL";"TAB3",#N/A,TRUE,"GENERAL";"TAB4",#N/A,TRUE,"GENERAL";"TAB5",#N/A,TRUE,"GENERAL"}</definedName>
    <definedName name="jj" localSheetId="32" hidden="1">{"via1",#N/A,TRUE,"general";"via2",#N/A,TRUE,"general";"via3",#N/A,TRUE,"general"}</definedName>
    <definedName name="jj" localSheetId="3" hidden="1">{"via1",#N/A,TRUE,"general";"via2",#N/A,TRUE,"general";"via3",#N/A,TRUE,"general"}</definedName>
    <definedName name="jj" localSheetId="26" hidden="1">{"via1",#N/A,TRUE,"general";"via2",#N/A,TRUE,"general";"via3",#N/A,TRUE,"general"}</definedName>
    <definedName name="jj" localSheetId="24" hidden="1">{"via1",#N/A,TRUE,"general";"via2",#N/A,TRUE,"general";"via3",#N/A,TRUE,"general"}</definedName>
    <definedName name="jj" localSheetId="10" hidden="1">{"via1",#N/A,TRUE,"general";"via2",#N/A,TRUE,"general";"via3",#N/A,TRUE,"general"}</definedName>
    <definedName name="jj" localSheetId="4" hidden="1">{"via1",#N/A,TRUE,"general";"via2",#N/A,TRUE,"general";"via3",#N/A,TRUE,"general"}</definedName>
    <definedName name="jj" localSheetId="38" hidden="1">{"via1",#N/A,TRUE,"general";"via2",#N/A,TRUE,"general";"via3",#N/A,TRUE,"general"}</definedName>
    <definedName name="jj" localSheetId="37" hidden="1">{"via1",#N/A,TRUE,"general";"via2",#N/A,TRUE,"general";"via3",#N/A,TRUE,"general"}</definedName>
    <definedName name="jj" localSheetId="23" hidden="1">{"via1",#N/A,TRUE,"general";"via2",#N/A,TRUE,"general";"via3",#N/A,TRUE,"general"}</definedName>
    <definedName name="jj" localSheetId="16" hidden="1">{"via1",#N/A,TRUE,"general";"via2",#N/A,TRUE,"general";"via3",#N/A,TRUE,"general"}</definedName>
    <definedName name="jj" localSheetId="27" hidden="1">{"via1",#N/A,TRUE,"general";"via2",#N/A,TRUE,"general";"via3",#N/A,TRUE,"general"}</definedName>
    <definedName name="jj" localSheetId="18" hidden="1">{"via1",#N/A,TRUE,"general";"via2",#N/A,TRUE,"general";"via3",#N/A,TRUE,"general"}</definedName>
    <definedName name="jj" localSheetId="17" hidden="1">{"via1",#N/A,TRUE,"general";"via2",#N/A,TRUE,"general";"via3",#N/A,TRUE,"general"}</definedName>
    <definedName name="jj" localSheetId="25" hidden="1">{"via1",#N/A,TRUE,"general";"via2",#N/A,TRUE,"general";"via3",#N/A,TRUE,"general"}</definedName>
    <definedName name="jj" localSheetId="49" hidden="1">{"via1",#N/A,TRUE,"general";"via2",#N/A,TRUE,"general";"via3",#N/A,TRUE,"general"}</definedName>
    <definedName name="jj" localSheetId="34" hidden="1">{"via1",#N/A,TRUE,"general";"via2",#N/A,TRUE,"general";"via3",#N/A,TRUE,"general"}</definedName>
    <definedName name="jj" localSheetId="12" hidden="1">{"via1",#N/A,TRUE,"general";"via2",#N/A,TRUE,"general";"via3",#N/A,TRUE,"general"}</definedName>
    <definedName name="jj" localSheetId="13" hidden="1">{"via1",#N/A,TRUE,"general";"via2",#N/A,TRUE,"general";"via3",#N/A,TRUE,"general"}</definedName>
    <definedName name="jj" localSheetId="14" hidden="1">{"via1",#N/A,TRUE,"general";"via2",#N/A,TRUE,"general";"via3",#N/A,TRUE,"general"}</definedName>
    <definedName name="jj" localSheetId="5" hidden="1">{"via1",#N/A,TRUE,"general";"via2",#N/A,TRUE,"general";"via3",#N/A,TRUE,"general"}</definedName>
    <definedName name="jj" localSheetId="6" hidden="1">{"via1",#N/A,TRUE,"general";"via2",#N/A,TRUE,"general";"via3",#N/A,TRUE,"general"}</definedName>
    <definedName name="jj" localSheetId="7" hidden="1">{"via1",#N/A,TRUE,"general";"via2",#N/A,TRUE,"general";"via3",#N/A,TRUE,"general"}</definedName>
    <definedName name="jj" localSheetId="8" hidden="1">{"via1",#N/A,TRUE,"general";"via2",#N/A,TRUE,"general";"via3",#N/A,TRUE,"general"}</definedName>
    <definedName name="jj" localSheetId="31" hidden="1">{"via1",#N/A,TRUE,"general";"via2",#N/A,TRUE,"general";"via3",#N/A,TRUE,"general"}</definedName>
    <definedName name="jj" localSheetId="30" hidden="1">{"via1",#N/A,TRUE,"general";"via2",#N/A,TRUE,"general";"via3",#N/A,TRUE,"general"}</definedName>
    <definedName name="jj" localSheetId="15" hidden="1">{"via1",#N/A,TRUE,"general";"via2",#N/A,TRUE,"general";"via3",#N/A,TRUE,"general"}</definedName>
    <definedName name="jj" hidden="1">{"via1",#N/A,TRUE,"general";"via2",#N/A,TRUE,"general";"via3",#N/A,TRUE,"general"}</definedName>
    <definedName name="jjfq" localSheetId="32" hidden="1">{"via1",#N/A,TRUE,"general";"via2",#N/A,TRUE,"general";"via3",#N/A,TRUE,"general"}</definedName>
    <definedName name="jjfq" localSheetId="3" hidden="1">{"via1",#N/A,TRUE,"general";"via2",#N/A,TRUE,"general";"via3",#N/A,TRUE,"general"}</definedName>
    <definedName name="jjfq" localSheetId="26" hidden="1">{"via1",#N/A,TRUE,"general";"via2",#N/A,TRUE,"general";"via3",#N/A,TRUE,"general"}</definedName>
    <definedName name="jjfq" localSheetId="24" hidden="1">{"via1",#N/A,TRUE,"general";"via2",#N/A,TRUE,"general";"via3",#N/A,TRUE,"general"}</definedName>
    <definedName name="jjfq" localSheetId="10" hidden="1">{"via1",#N/A,TRUE,"general";"via2",#N/A,TRUE,"general";"via3",#N/A,TRUE,"general"}</definedName>
    <definedName name="jjfq" localSheetId="4" hidden="1">{"via1",#N/A,TRUE,"general";"via2",#N/A,TRUE,"general";"via3",#N/A,TRUE,"general"}</definedName>
    <definedName name="jjfq" localSheetId="38" hidden="1">{"via1",#N/A,TRUE,"general";"via2",#N/A,TRUE,"general";"via3",#N/A,TRUE,"general"}</definedName>
    <definedName name="jjfq" localSheetId="37" hidden="1">{"via1",#N/A,TRUE,"general";"via2",#N/A,TRUE,"general";"via3",#N/A,TRUE,"general"}</definedName>
    <definedName name="jjfq" localSheetId="23" hidden="1">{"via1",#N/A,TRUE,"general";"via2",#N/A,TRUE,"general";"via3",#N/A,TRUE,"general"}</definedName>
    <definedName name="jjfq" localSheetId="16" hidden="1">{"via1",#N/A,TRUE,"general";"via2",#N/A,TRUE,"general";"via3",#N/A,TRUE,"general"}</definedName>
    <definedName name="jjfq" localSheetId="27" hidden="1">{"via1",#N/A,TRUE,"general";"via2",#N/A,TRUE,"general";"via3",#N/A,TRUE,"general"}</definedName>
    <definedName name="jjfq" localSheetId="18" hidden="1">{"via1",#N/A,TRUE,"general";"via2",#N/A,TRUE,"general";"via3",#N/A,TRUE,"general"}</definedName>
    <definedName name="jjfq" localSheetId="17" hidden="1">{"via1",#N/A,TRUE,"general";"via2",#N/A,TRUE,"general";"via3",#N/A,TRUE,"general"}</definedName>
    <definedName name="jjfq" localSheetId="25" hidden="1">{"via1",#N/A,TRUE,"general";"via2",#N/A,TRUE,"general";"via3",#N/A,TRUE,"general"}</definedName>
    <definedName name="jjfq" localSheetId="49" hidden="1">{"via1",#N/A,TRUE,"general";"via2",#N/A,TRUE,"general";"via3",#N/A,TRUE,"general"}</definedName>
    <definedName name="jjfq" localSheetId="34"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1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31" hidden="1">{"via1",#N/A,TRUE,"general";"via2",#N/A,TRUE,"general";"via3",#N/A,TRUE,"general"}</definedName>
    <definedName name="jjfq" localSheetId="30" hidden="1">{"via1",#N/A,TRUE,"general";"via2",#N/A,TRUE,"general";"via3",#N/A,TRUE,"general"}</definedName>
    <definedName name="jjfq" localSheetId="15" hidden="1">{"via1",#N/A,TRUE,"general";"via2",#N/A,TRUE,"general";"via3",#N/A,TRUE,"general"}</definedName>
    <definedName name="jjfq" hidden="1">{"via1",#N/A,TRUE,"general";"via2",#N/A,TRUE,"general";"via3",#N/A,TRUE,"general"}</definedName>
    <definedName name="jjjhjddfg" localSheetId="32" hidden="1">{"via1",#N/A,TRUE,"general";"via2",#N/A,TRUE,"general";"via3",#N/A,TRUE,"general"}</definedName>
    <definedName name="jjjhjddfg" localSheetId="3" hidden="1">{"via1",#N/A,TRUE,"general";"via2",#N/A,TRUE,"general";"via3",#N/A,TRUE,"general"}</definedName>
    <definedName name="jjjhjddfg" localSheetId="26" hidden="1">{"via1",#N/A,TRUE,"general";"via2",#N/A,TRUE,"general";"via3",#N/A,TRUE,"general"}</definedName>
    <definedName name="jjjhjddfg" localSheetId="24" hidden="1">{"via1",#N/A,TRUE,"general";"via2",#N/A,TRUE,"general";"via3",#N/A,TRUE,"general"}</definedName>
    <definedName name="jjjhjddfg" localSheetId="10" hidden="1">{"via1",#N/A,TRUE,"general";"via2",#N/A,TRUE,"general";"via3",#N/A,TRUE,"general"}</definedName>
    <definedName name="jjjhjddfg" localSheetId="4" hidden="1">{"via1",#N/A,TRUE,"general";"via2",#N/A,TRUE,"general";"via3",#N/A,TRUE,"general"}</definedName>
    <definedName name="jjjhjddfg" localSheetId="38" hidden="1">{"via1",#N/A,TRUE,"general";"via2",#N/A,TRUE,"general";"via3",#N/A,TRUE,"general"}</definedName>
    <definedName name="jjjhjddfg" localSheetId="37" hidden="1">{"via1",#N/A,TRUE,"general";"via2",#N/A,TRUE,"general";"via3",#N/A,TRUE,"general"}</definedName>
    <definedName name="jjjhjddfg" localSheetId="23" hidden="1">{"via1",#N/A,TRUE,"general";"via2",#N/A,TRUE,"general";"via3",#N/A,TRUE,"general"}</definedName>
    <definedName name="jjjhjddfg" localSheetId="16" hidden="1">{"via1",#N/A,TRUE,"general";"via2",#N/A,TRUE,"general";"via3",#N/A,TRUE,"general"}</definedName>
    <definedName name="jjjhjddfg" localSheetId="27" hidden="1">{"via1",#N/A,TRUE,"general";"via2",#N/A,TRUE,"general";"via3",#N/A,TRUE,"general"}</definedName>
    <definedName name="jjjhjddfg" localSheetId="18" hidden="1">{"via1",#N/A,TRUE,"general";"via2",#N/A,TRUE,"general";"via3",#N/A,TRUE,"general"}</definedName>
    <definedName name="jjjhjddfg" localSheetId="17" hidden="1">{"via1",#N/A,TRUE,"general";"via2",#N/A,TRUE,"general";"via3",#N/A,TRUE,"general"}</definedName>
    <definedName name="jjjhjddfg" localSheetId="25" hidden="1">{"via1",#N/A,TRUE,"general";"via2",#N/A,TRUE,"general";"via3",#N/A,TRUE,"general"}</definedName>
    <definedName name="jjjhjddfg" localSheetId="49" hidden="1">{"via1",#N/A,TRUE,"general";"via2",#N/A,TRUE,"general";"via3",#N/A,TRUE,"general"}</definedName>
    <definedName name="jjjhjddfg" localSheetId="34"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1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31" hidden="1">{"via1",#N/A,TRUE,"general";"via2",#N/A,TRUE,"general";"via3",#N/A,TRUE,"general"}</definedName>
    <definedName name="jjjhjddfg" localSheetId="30" hidden="1">{"via1",#N/A,TRUE,"general";"via2",#N/A,TRUE,"general";"via3",#N/A,TRUE,"general"}</definedName>
    <definedName name="jjjhjddfg" localSheetId="15" hidden="1">{"via1",#N/A,TRUE,"general";"via2",#N/A,TRUE,"general";"via3",#N/A,TRUE,"general"}</definedName>
    <definedName name="jjjhjddfg" hidden="1">{"via1",#N/A,TRUE,"general";"via2",#N/A,TRUE,"general";"via3",#N/A,TRUE,"general"}</definedName>
    <definedName name="jjjjju" localSheetId="32" hidden="1">{"via1",#N/A,TRUE,"general";"via2",#N/A,TRUE,"general";"via3",#N/A,TRUE,"general"}</definedName>
    <definedName name="jjjjju" localSheetId="3" hidden="1">{"via1",#N/A,TRUE,"general";"via2",#N/A,TRUE,"general";"via3",#N/A,TRUE,"general"}</definedName>
    <definedName name="jjjjju" localSheetId="26" hidden="1">{"via1",#N/A,TRUE,"general";"via2",#N/A,TRUE,"general";"via3",#N/A,TRUE,"general"}</definedName>
    <definedName name="jjjjju" localSheetId="24" hidden="1">{"via1",#N/A,TRUE,"general";"via2",#N/A,TRUE,"general";"via3",#N/A,TRUE,"general"}</definedName>
    <definedName name="jjjjju" localSheetId="10" hidden="1">{"via1",#N/A,TRUE,"general";"via2",#N/A,TRUE,"general";"via3",#N/A,TRUE,"general"}</definedName>
    <definedName name="jjjjju" localSheetId="4" hidden="1">{"via1",#N/A,TRUE,"general";"via2",#N/A,TRUE,"general";"via3",#N/A,TRUE,"general"}</definedName>
    <definedName name="jjjjju" localSheetId="38" hidden="1">{"via1",#N/A,TRUE,"general";"via2",#N/A,TRUE,"general";"via3",#N/A,TRUE,"general"}</definedName>
    <definedName name="jjjjju" localSheetId="37" hidden="1">{"via1",#N/A,TRUE,"general";"via2",#N/A,TRUE,"general";"via3",#N/A,TRUE,"general"}</definedName>
    <definedName name="jjjjju" localSheetId="23" hidden="1">{"via1",#N/A,TRUE,"general";"via2",#N/A,TRUE,"general";"via3",#N/A,TRUE,"general"}</definedName>
    <definedName name="jjjjju" localSheetId="16" hidden="1">{"via1",#N/A,TRUE,"general";"via2",#N/A,TRUE,"general";"via3",#N/A,TRUE,"general"}</definedName>
    <definedName name="jjjjju" localSheetId="27" hidden="1">{"via1",#N/A,TRUE,"general";"via2",#N/A,TRUE,"general";"via3",#N/A,TRUE,"general"}</definedName>
    <definedName name="jjjjju" localSheetId="18" hidden="1">{"via1",#N/A,TRUE,"general";"via2",#N/A,TRUE,"general";"via3",#N/A,TRUE,"general"}</definedName>
    <definedName name="jjjjju" localSheetId="17" hidden="1">{"via1",#N/A,TRUE,"general";"via2",#N/A,TRUE,"general";"via3",#N/A,TRUE,"general"}</definedName>
    <definedName name="jjjjju" localSheetId="25" hidden="1">{"via1",#N/A,TRUE,"general";"via2",#N/A,TRUE,"general";"via3",#N/A,TRUE,"general"}</definedName>
    <definedName name="jjjjju" localSheetId="49" hidden="1">{"via1",#N/A,TRUE,"general";"via2",#N/A,TRUE,"general";"via3",#N/A,TRUE,"general"}</definedName>
    <definedName name="jjjjju" localSheetId="34"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1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31" hidden="1">{"via1",#N/A,TRUE,"general";"via2",#N/A,TRUE,"general";"via3",#N/A,TRUE,"general"}</definedName>
    <definedName name="jjjjju" localSheetId="30" hidden="1">{"via1",#N/A,TRUE,"general";"via2",#N/A,TRUE,"general";"via3",#N/A,TRUE,"general"}</definedName>
    <definedName name="jjjjju" localSheetId="15" hidden="1">{"via1",#N/A,TRUE,"general";"via2",#N/A,TRUE,"general";"via3",#N/A,TRUE,"general"}</definedName>
    <definedName name="jjjjju" hidden="1">{"via1",#N/A,TRUE,"general";"via2",#N/A,TRUE,"general";"via3",#N/A,TRUE,"general"}</definedName>
    <definedName name="jjujujty" localSheetId="3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26" hidden="1">{"TAB1",#N/A,TRUE,"GENERAL";"TAB2",#N/A,TRUE,"GENERAL";"TAB3",#N/A,TRUE,"GENERAL";"TAB4",#N/A,TRUE,"GENERAL";"TAB5",#N/A,TRUE,"GENERAL"}</definedName>
    <definedName name="jjujujty" localSheetId="24"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38" hidden="1">{"TAB1",#N/A,TRUE,"GENERAL";"TAB2",#N/A,TRUE,"GENERAL";"TAB3",#N/A,TRUE,"GENERAL";"TAB4",#N/A,TRUE,"GENERAL";"TAB5",#N/A,TRUE,"GENERAL"}</definedName>
    <definedName name="jjujujty" localSheetId="37" hidden="1">{"TAB1",#N/A,TRUE,"GENERAL";"TAB2",#N/A,TRUE,"GENERAL";"TAB3",#N/A,TRUE,"GENERAL";"TAB4",#N/A,TRUE,"GENERAL";"TAB5",#N/A,TRUE,"GENERAL"}</definedName>
    <definedName name="jjujujty" localSheetId="23"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27" hidden="1">{"TAB1",#N/A,TRUE,"GENERAL";"TAB2",#N/A,TRUE,"GENERAL";"TAB3",#N/A,TRUE,"GENERAL";"TAB4",#N/A,TRUE,"GENERAL";"TAB5",#N/A,TRUE,"GENERAL"}</definedName>
    <definedName name="jjujujty" localSheetId="18"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25" hidden="1">{"TAB1",#N/A,TRUE,"GENERAL";"TAB2",#N/A,TRUE,"GENERAL";"TAB3",#N/A,TRUE,"GENERAL";"TAB4",#N/A,TRUE,"GENERAL";"TAB5",#N/A,TRUE,"GENERAL"}</definedName>
    <definedName name="jjujujty" localSheetId="49" hidden="1">{"TAB1",#N/A,TRUE,"GENERAL";"TAB2",#N/A,TRUE,"GENERAL";"TAB3",#N/A,TRUE,"GENERAL";"TAB4",#N/A,TRUE,"GENERAL";"TAB5",#N/A,TRUE,"GENERAL"}</definedName>
    <definedName name="jjujujty" localSheetId="34"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31" hidden="1">{"TAB1",#N/A,TRUE,"GENERAL";"TAB2",#N/A,TRUE,"GENERAL";"TAB3",#N/A,TRUE,"GENERAL";"TAB4",#N/A,TRUE,"GENERAL";"TAB5",#N/A,TRUE,"GENERAL"}</definedName>
    <definedName name="jjujujty" localSheetId="30" hidden="1">{"TAB1",#N/A,TRUE,"GENERAL";"TAB2",#N/A,TRUE,"GENERAL";"TAB3",#N/A,TRUE,"GENERAL";"TAB4",#N/A,TRUE,"GENERAL";"TAB5",#N/A,TRUE,"GENERAL"}</definedName>
    <definedName name="jjujujty" localSheetId="15" hidden="1">{"TAB1",#N/A,TRUE,"GENERAL";"TAB2",#N/A,TRUE,"GENERAL";"TAB3",#N/A,TRUE,"GENERAL";"TAB4",#N/A,TRUE,"GENERAL";"TAB5",#N/A,TRUE,"GENERAL"}</definedName>
    <definedName name="jjujujty" hidden="1">{"TAB1",#N/A,TRUE,"GENERAL";"TAB2",#N/A,TRUE,"GENERAL";"TAB3",#N/A,TRUE,"GENERAL";"TAB4",#N/A,TRUE,"GENERAL";"TAB5",#N/A,TRUE,"GENERAL"}</definedName>
    <definedName name="jjyjy" localSheetId="32" hidden="1">{"via1",#N/A,TRUE,"general";"via2",#N/A,TRUE,"general";"via3",#N/A,TRUE,"general"}</definedName>
    <definedName name="jjyjy" localSheetId="3" hidden="1">{"via1",#N/A,TRUE,"general";"via2",#N/A,TRUE,"general";"via3",#N/A,TRUE,"general"}</definedName>
    <definedName name="jjyjy" localSheetId="26" hidden="1">{"via1",#N/A,TRUE,"general";"via2",#N/A,TRUE,"general";"via3",#N/A,TRUE,"general"}</definedName>
    <definedName name="jjyjy" localSheetId="24" hidden="1">{"via1",#N/A,TRUE,"general";"via2",#N/A,TRUE,"general";"via3",#N/A,TRUE,"general"}</definedName>
    <definedName name="jjyjy" localSheetId="10" hidden="1">{"via1",#N/A,TRUE,"general";"via2",#N/A,TRUE,"general";"via3",#N/A,TRUE,"general"}</definedName>
    <definedName name="jjyjy" localSheetId="4" hidden="1">{"via1",#N/A,TRUE,"general";"via2",#N/A,TRUE,"general";"via3",#N/A,TRUE,"general"}</definedName>
    <definedName name="jjyjy" localSheetId="38" hidden="1">{"via1",#N/A,TRUE,"general";"via2",#N/A,TRUE,"general";"via3",#N/A,TRUE,"general"}</definedName>
    <definedName name="jjyjy" localSheetId="37" hidden="1">{"via1",#N/A,TRUE,"general";"via2",#N/A,TRUE,"general";"via3",#N/A,TRUE,"general"}</definedName>
    <definedName name="jjyjy" localSheetId="23" hidden="1">{"via1",#N/A,TRUE,"general";"via2",#N/A,TRUE,"general";"via3",#N/A,TRUE,"general"}</definedName>
    <definedName name="jjyjy" localSheetId="16" hidden="1">{"via1",#N/A,TRUE,"general";"via2",#N/A,TRUE,"general";"via3",#N/A,TRUE,"general"}</definedName>
    <definedName name="jjyjy" localSheetId="27" hidden="1">{"via1",#N/A,TRUE,"general";"via2",#N/A,TRUE,"general";"via3",#N/A,TRUE,"general"}</definedName>
    <definedName name="jjyjy" localSheetId="18" hidden="1">{"via1",#N/A,TRUE,"general";"via2",#N/A,TRUE,"general";"via3",#N/A,TRUE,"general"}</definedName>
    <definedName name="jjyjy" localSheetId="17" hidden="1">{"via1",#N/A,TRUE,"general";"via2",#N/A,TRUE,"general";"via3",#N/A,TRUE,"general"}</definedName>
    <definedName name="jjyjy" localSheetId="25" hidden="1">{"via1",#N/A,TRUE,"general";"via2",#N/A,TRUE,"general";"via3",#N/A,TRUE,"general"}</definedName>
    <definedName name="jjyjy" localSheetId="49" hidden="1">{"via1",#N/A,TRUE,"general";"via2",#N/A,TRUE,"general";"via3",#N/A,TRUE,"general"}</definedName>
    <definedName name="jjyjy" localSheetId="34"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1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31" hidden="1">{"via1",#N/A,TRUE,"general";"via2",#N/A,TRUE,"general";"via3",#N/A,TRUE,"general"}</definedName>
    <definedName name="jjyjy" localSheetId="30" hidden="1">{"via1",#N/A,TRUE,"general";"via2",#N/A,TRUE,"general";"via3",#N/A,TRUE,"general"}</definedName>
    <definedName name="jjyjy" localSheetId="15" hidden="1">{"via1",#N/A,TRUE,"general";"via2",#N/A,TRUE,"general";"via3",#N/A,TRUE,"general"}</definedName>
    <definedName name="jjyjy" hidden="1">{"via1",#N/A,TRUE,"general";"via2",#N/A,TRUE,"general";"via3",#N/A,TRUE,"general"}</definedName>
    <definedName name="jkk" localSheetId="32" hidden="1">{"TAB1",#N/A,TRUE,"GENERAL";"TAB2",#N/A,TRUE,"GENERAL";"TAB3",#N/A,TRUE,"GENERAL";"TAB4",#N/A,TRUE,"GENERAL";"TAB5",#N/A,TRUE,"GENERAL"}</definedName>
    <definedName name="jkk" localSheetId="3" hidden="1">{"TAB1",#N/A,TRUE,"GENERAL";"TAB2",#N/A,TRUE,"GENERAL";"TAB3",#N/A,TRUE,"GENERAL";"TAB4",#N/A,TRUE,"GENERAL";"TAB5",#N/A,TRUE,"GENERAL"}</definedName>
    <definedName name="jkk" localSheetId="26" hidden="1">{"TAB1",#N/A,TRUE,"GENERAL";"TAB2",#N/A,TRUE,"GENERAL";"TAB3",#N/A,TRUE,"GENERAL";"TAB4",#N/A,TRUE,"GENERAL";"TAB5",#N/A,TRUE,"GENERAL"}</definedName>
    <definedName name="jkk" localSheetId="24" hidden="1">{"TAB1",#N/A,TRUE,"GENERAL";"TAB2",#N/A,TRUE,"GENERAL";"TAB3",#N/A,TRUE,"GENERAL";"TAB4",#N/A,TRUE,"GENERAL";"TAB5",#N/A,TRUE,"GENERAL"}</definedName>
    <definedName name="jkk" localSheetId="10" hidden="1">{"TAB1",#N/A,TRUE,"GENERAL";"TAB2",#N/A,TRUE,"GENERAL";"TAB3",#N/A,TRUE,"GENERAL";"TAB4",#N/A,TRUE,"GENERAL";"TAB5",#N/A,TRUE,"GENERAL"}</definedName>
    <definedName name="jkk" localSheetId="4" hidden="1">{"TAB1",#N/A,TRUE,"GENERAL";"TAB2",#N/A,TRUE,"GENERAL";"TAB3",#N/A,TRUE,"GENERAL";"TAB4",#N/A,TRUE,"GENERAL";"TAB5",#N/A,TRUE,"GENERAL"}</definedName>
    <definedName name="jkk" localSheetId="38" hidden="1">{"TAB1",#N/A,TRUE,"GENERAL";"TAB2",#N/A,TRUE,"GENERAL";"TAB3",#N/A,TRUE,"GENERAL";"TAB4",#N/A,TRUE,"GENERAL";"TAB5",#N/A,TRUE,"GENERAL"}</definedName>
    <definedName name="jkk" localSheetId="37" hidden="1">{"TAB1",#N/A,TRUE,"GENERAL";"TAB2",#N/A,TRUE,"GENERAL";"TAB3",#N/A,TRUE,"GENERAL";"TAB4",#N/A,TRUE,"GENERAL";"TAB5",#N/A,TRUE,"GENERAL"}</definedName>
    <definedName name="jkk" localSheetId="23" hidden="1">{"TAB1",#N/A,TRUE,"GENERAL";"TAB2",#N/A,TRUE,"GENERAL";"TAB3",#N/A,TRUE,"GENERAL";"TAB4",#N/A,TRUE,"GENERAL";"TAB5",#N/A,TRUE,"GENERAL"}</definedName>
    <definedName name="jkk" localSheetId="16" hidden="1">{"TAB1",#N/A,TRUE,"GENERAL";"TAB2",#N/A,TRUE,"GENERAL";"TAB3",#N/A,TRUE,"GENERAL";"TAB4",#N/A,TRUE,"GENERAL";"TAB5",#N/A,TRUE,"GENERAL"}</definedName>
    <definedName name="jkk" localSheetId="27" hidden="1">{"TAB1",#N/A,TRUE,"GENERAL";"TAB2",#N/A,TRUE,"GENERAL";"TAB3",#N/A,TRUE,"GENERAL";"TAB4",#N/A,TRUE,"GENERAL";"TAB5",#N/A,TRUE,"GENERAL"}</definedName>
    <definedName name="jkk" localSheetId="18" hidden="1">{"TAB1",#N/A,TRUE,"GENERAL";"TAB2",#N/A,TRUE,"GENERAL";"TAB3",#N/A,TRUE,"GENERAL";"TAB4",#N/A,TRUE,"GENERAL";"TAB5",#N/A,TRUE,"GENERAL"}</definedName>
    <definedName name="jkk" localSheetId="17" hidden="1">{"TAB1",#N/A,TRUE,"GENERAL";"TAB2",#N/A,TRUE,"GENERAL";"TAB3",#N/A,TRUE,"GENERAL";"TAB4",#N/A,TRUE,"GENERAL";"TAB5",#N/A,TRUE,"GENERAL"}</definedName>
    <definedName name="jkk" localSheetId="25" hidden="1">{"TAB1",#N/A,TRUE,"GENERAL";"TAB2",#N/A,TRUE,"GENERAL";"TAB3",#N/A,TRUE,"GENERAL";"TAB4",#N/A,TRUE,"GENERAL";"TAB5",#N/A,TRUE,"GENERAL"}</definedName>
    <definedName name="jkk" localSheetId="49" hidden="1">{"TAB1",#N/A,TRUE,"GENERAL";"TAB2",#N/A,TRUE,"GENERAL";"TAB3",#N/A,TRUE,"GENERAL";"TAB4",#N/A,TRUE,"GENERAL";"TAB5",#N/A,TRUE,"GENERAL"}</definedName>
    <definedName name="jkk" localSheetId="34"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1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31" hidden="1">{"TAB1",#N/A,TRUE,"GENERAL";"TAB2",#N/A,TRUE,"GENERAL";"TAB3",#N/A,TRUE,"GENERAL";"TAB4",#N/A,TRUE,"GENERAL";"TAB5",#N/A,TRUE,"GENERAL"}</definedName>
    <definedName name="jkk" localSheetId="30" hidden="1">{"TAB1",#N/A,TRUE,"GENERAL";"TAB2",#N/A,TRUE,"GENERAL";"TAB3",#N/A,TRUE,"GENERAL";"TAB4",#N/A,TRUE,"GENERAL";"TAB5",#N/A,TRUE,"GENERAL"}</definedName>
    <definedName name="jkk" localSheetId="15" hidden="1">{"TAB1",#N/A,TRUE,"GENERAL";"TAB2",#N/A,TRUE,"GENERAL";"TAB3",#N/A,TRUE,"GENERAL";"TAB4",#N/A,TRUE,"GENERAL";"TAB5",#N/A,TRUE,"GENERAL"}</definedName>
    <definedName name="jkk" hidden="1">{"TAB1",#N/A,TRUE,"GENERAL";"TAB2",#N/A,TRUE,"GENERAL";"TAB3",#N/A,TRUE,"GENERAL";"TAB4",#N/A,TRUE,"GENERAL";"TAB5",#N/A,TRUE,"GENERAL"}</definedName>
    <definedName name="jkl" localSheetId="32" hidden="1">{"TAB1",#N/A,TRUE,"GENERAL";"TAB2",#N/A,TRUE,"GENERAL";"TAB3",#N/A,TRUE,"GENERAL";"TAB4",#N/A,TRUE,"GENERAL";"TAB5",#N/A,TRUE,"GENERAL"}</definedName>
    <definedName name="jkl" localSheetId="3" hidden="1">{"TAB1",#N/A,TRUE,"GENERAL";"TAB2",#N/A,TRUE,"GENERAL";"TAB3",#N/A,TRUE,"GENERAL";"TAB4",#N/A,TRUE,"GENERAL";"TAB5",#N/A,TRUE,"GENERAL"}</definedName>
    <definedName name="jkl" localSheetId="26" hidden="1">{"TAB1",#N/A,TRUE,"GENERAL";"TAB2",#N/A,TRUE,"GENERAL";"TAB3",#N/A,TRUE,"GENERAL";"TAB4",#N/A,TRUE,"GENERAL";"TAB5",#N/A,TRUE,"GENERAL"}</definedName>
    <definedName name="jkl" localSheetId="24" hidden="1">{"TAB1",#N/A,TRUE,"GENERAL";"TAB2",#N/A,TRUE,"GENERAL";"TAB3",#N/A,TRUE,"GENERAL";"TAB4",#N/A,TRUE,"GENERAL";"TAB5",#N/A,TRUE,"GENERAL"}</definedName>
    <definedName name="jkl" localSheetId="10" hidden="1">{"TAB1",#N/A,TRUE,"GENERAL";"TAB2",#N/A,TRUE,"GENERAL";"TAB3",#N/A,TRUE,"GENERAL";"TAB4",#N/A,TRUE,"GENERAL";"TAB5",#N/A,TRUE,"GENERAL"}</definedName>
    <definedName name="jkl" localSheetId="4" hidden="1">{"TAB1",#N/A,TRUE,"GENERAL";"TAB2",#N/A,TRUE,"GENERAL";"TAB3",#N/A,TRUE,"GENERAL";"TAB4",#N/A,TRUE,"GENERAL";"TAB5",#N/A,TRUE,"GENERAL"}</definedName>
    <definedName name="jkl" localSheetId="38" hidden="1">{"TAB1",#N/A,TRUE,"GENERAL";"TAB2",#N/A,TRUE,"GENERAL";"TAB3",#N/A,TRUE,"GENERAL";"TAB4",#N/A,TRUE,"GENERAL";"TAB5",#N/A,TRUE,"GENERAL"}</definedName>
    <definedName name="jkl" localSheetId="37" hidden="1">{"TAB1",#N/A,TRUE,"GENERAL";"TAB2",#N/A,TRUE,"GENERAL";"TAB3",#N/A,TRUE,"GENERAL";"TAB4",#N/A,TRUE,"GENERAL";"TAB5",#N/A,TRUE,"GENERAL"}</definedName>
    <definedName name="jkl" localSheetId="23" hidden="1">{"TAB1",#N/A,TRUE,"GENERAL";"TAB2",#N/A,TRUE,"GENERAL";"TAB3",#N/A,TRUE,"GENERAL";"TAB4",#N/A,TRUE,"GENERAL";"TAB5",#N/A,TRUE,"GENERAL"}</definedName>
    <definedName name="jkl" localSheetId="16" hidden="1">{"TAB1",#N/A,TRUE,"GENERAL";"TAB2",#N/A,TRUE,"GENERAL";"TAB3",#N/A,TRUE,"GENERAL";"TAB4",#N/A,TRUE,"GENERAL";"TAB5",#N/A,TRUE,"GENERAL"}</definedName>
    <definedName name="jkl" localSheetId="27" hidden="1">{"TAB1",#N/A,TRUE,"GENERAL";"TAB2",#N/A,TRUE,"GENERAL";"TAB3",#N/A,TRUE,"GENERAL";"TAB4",#N/A,TRUE,"GENERAL";"TAB5",#N/A,TRUE,"GENERAL"}</definedName>
    <definedName name="jkl" localSheetId="18" hidden="1">{"TAB1",#N/A,TRUE,"GENERAL";"TAB2",#N/A,TRUE,"GENERAL";"TAB3",#N/A,TRUE,"GENERAL";"TAB4",#N/A,TRUE,"GENERAL";"TAB5",#N/A,TRUE,"GENERAL"}</definedName>
    <definedName name="jkl" localSheetId="17" hidden="1">{"TAB1",#N/A,TRUE,"GENERAL";"TAB2",#N/A,TRUE,"GENERAL";"TAB3",#N/A,TRUE,"GENERAL";"TAB4",#N/A,TRUE,"GENERAL";"TAB5",#N/A,TRUE,"GENERAL"}</definedName>
    <definedName name="jkl" localSheetId="25" hidden="1">{"TAB1",#N/A,TRUE,"GENERAL";"TAB2",#N/A,TRUE,"GENERAL";"TAB3",#N/A,TRUE,"GENERAL";"TAB4",#N/A,TRUE,"GENERAL";"TAB5",#N/A,TRUE,"GENERAL"}</definedName>
    <definedName name="jkl" localSheetId="49" hidden="1">{"TAB1",#N/A,TRUE,"GENERAL";"TAB2",#N/A,TRUE,"GENERAL";"TAB3",#N/A,TRUE,"GENERAL";"TAB4",#N/A,TRUE,"GENERAL";"TAB5",#N/A,TRUE,"GENERAL"}</definedName>
    <definedName name="jkl" localSheetId="34" hidden="1">{"TAB1",#N/A,TRUE,"GENERAL";"TAB2",#N/A,TRUE,"GENERAL";"TAB3",#N/A,TRUE,"GENERAL";"TAB4",#N/A,TRUE,"GENERAL";"TAB5",#N/A,TRUE,"GENERAL"}</definedName>
    <definedName name="jkl" localSheetId="12" hidden="1">{"TAB1",#N/A,TRUE,"GENERAL";"TAB2",#N/A,TRUE,"GENERAL";"TAB3",#N/A,TRUE,"GENERAL";"TAB4",#N/A,TRUE,"GENERAL";"TAB5",#N/A,TRUE,"GENERAL"}</definedName>
    <definedName name="jkl" localSheetId="13" hidden="1">{"TAB1",#N/A,TRUE,"GENERAL";"TAB2",#N/A,TRUE,"GENERAL";"TAB3",#N/A,TRUE,"GENERAL";"TAB4",#N/A,TRUE,"GENERAL";"TAB5",#N/A,TRUE,"GENERAL"}</definedName>
    <definedName name="jkl" localSheetId="14" hidden="1">{"TAB1",#N/A,TRUE,"GENERAL";"TAB2",#N/A,TRUE,"GENERAL";"TAB3",#N/A,TRUE,"GENERAL";"TAB4",#N/A,TRUE,"GENERAL";"TAB5",#N/A,TRUE,"GENERAL"}</definedName>
    <definedName name="jkl" localSheetId="5" hidden="1">{"TAB1",#N/A,TRUE,"GENERAL";"TAB2",#N/A,TRUE,"GENERAL";"TAB3",#N/A,TRUE,"GENERAL";"TAB4",#N/A,TRUE,"GENERAL";"TAB5",#N/A,TRUE,"GENERAL"}</definedName>
    <definedName name="jkl" localSheetId="6" hidden="1">{"TAB1",#N/A,TRUE,"GENERAL";"TAB2",#N/A,TRUE,"GENERAL";"TAB3",#N/A,TRUE,"GENERAL";"TAB4",#N/A,TRUE,"GENERAL";"TAB5",#N/A,TRUE,"GENERAL"}</definedName>
    <definedName name="jkl" localSheetId="7" hidden="1">{"TAB1",#N/A,TRUE,"GENERAL";"TAB2",#N/A,TRUE,"GENERAL";"TAB3",#N/A,TRUE,"GENERAL";"TAB4",#N/A,TRUE,"GENERAL";"TAB5",#N/A,TRUE,"GENERAL"}</definedName>
    <definedName name="jkl" localSheetId="8" hidden="1">{"TAB1",#N/A,TRUE,"GENERAL";"TAB2",#N/A,TRUE,"GENERAL";"TAB3",#N/A,TRUE,"GENERAL";"TAB4",#N/A,TRUE,"GENERAL";"TAB5",#N/A,TRUE,"GENERAL"}</definedName>
    <definedName name="jkl" localSheetId="31" hidden="1">{"TAB1",#N/A,TRUE,"GENERAL";"TAB2",#N/A,TRUE,"GENERAL";"TAB3",#N/A,TRUE,"GENERAL";"TAB4",#N/A,TRUE,"GENERAL";"TAB5",#N/A,TRUE,"GENERAL"}</definedName>
    <definedName name="jkl" localSheetId="30" hidden="1">{"TAB1",#N/A,TRUE,"GENERAL";"TAB2",#N/A,TRUE,"GENERAL";"TAB3",#N/A,TRUE,"GENERAL";"TAB4",#N/A,TRUE,"GENERAL";"TAB5",#N/A,TRUE,"GENERAL"}</definedName>
    <definedName name="jkl" localSheetId="15" hidden="1">{"TAB1",#N/A,TRUE,"GENERAL";"TAB2",#N/A,TRUE,"GENERAL";"TAB3",#N/A,TRUE,"GENERAL";"TAB4",#N/A,TRUE,"GENERAL";"TAB5",#N/A,TRUE,"GENERAL"}</definedName>
    <definedName name="jkl" hidden="1">{"TAB1",#N/A,TRUE,"GENERAL";"TAB2",#N/A,TRUE,"GENERAL";"TAB3",#N/A,TRUE,"GENERAL";"TAB4",#N/A,TRUE,"GENERAL";"TAB5",#N/A,TRUE,"GENERAL"}</definedName>
    <definedName name="JRYJ" localSheetId="32" hidden="1">{"via1",#N/A,TRUE,"general";"via2",#N/A,TRUE,"general";"via3",#N/A,TRUE,"general"}</definedName>
    <definedName name="JRYJ" localSheetId="3" hidden="1">{"via1",#N/A,TRUE,"general";"via2",#N/A,TRUE,"general";"via3",#N/A,TRUE,"general"}</definedName>
    <definedName name="JRYJ" localSheetId="26" hidden="1">{"via1",#N/A,TRUE,"general";"via2",#N/A,TRUE,"general";"via3",#N/A,TRUE,"general"}</definedName>
    <definedName name="JRYJ" localSheetId="24" hidden="1">{"via1",#N/A,TRUE,"general";"via2",#N/A,TRUE,"general";"via3",#N/A,TRUE,"general"}</definedName>
    <definedName name="JRYJ" localSheetId="10" hidden="1">{"via1",#N/A,TRUE,"general";"via2",#N/A,TRUE,"general";"via3",#N/A,TRUE,"general"}</definedName>
    <definedName name="JRYJ" localSheetId="4" hidden="1">{"via1",#N/A,TRUE,"general";"via2",#N/A,TRUE,"general";"via3",#N/A,TRUE,"general"}</definedName>
    <definedName name="JRYJ" localSheetId="38" hidden="1">{"via1",#N/A,TRUE,"general";"via2",#N/A,TRUE,"general";"via3",#N/A,TRUE,"general"}</definedName>
    <definedName name="JRYJ" localSheetId="37" hidden="1">{"via1",#N/A,TRUE,"general";"via2",#N/A,TRUE,"general";"via3",#N/A,TRUE,"general"}</definedName>
    <definedName name="JRYJ" localSheetId="23" hidden="1">{"via1",#N/A,TRUE,"general";"via2",#N/A,TRUE,"general";"via3",#N/A,TRUE,"general"}</definedName>
    <definedName name="JRYJ" localSheetId="16" hidden="1">{"via1",#N/A,TRUE,"general";"via2",#N/A,TRUE,"general";"via3",#N/A,TRUE,"general"}</definedName>
    <definedName name="JRYJ" localSheetId="27" hidden="1">{"via1",#N/A,TRUE,"general";"via2",#N/A,TRUE,"general";"via3",#N/A,TRUE,"general"}</definedName>
    <definedName name="JRYJ" localSheetId="18" hidden="1">{"via1",#N/A,TRUE,"general";"via2",#N/A,TRUE,"general";"via3",#N/A,TRUE,"general"}</definedName>
    <definedName name="JRYJ" localSheetId="17" hidden="1">{"via1",#N/A,TRUE,"general";"via2",#N/A,TRUE,"general";"via3",#N/A,TRUE,"general"}</definedName>
    <definedName name="JRYJ" localSheetId="25" hidden="1">{"via1",#N/A,TRUE,"general";"via2",#N/A,TRUE,"general";"via3",#N/A,TRUE,"general"}</definedName>
    <definedName name="JRYJ" localSheetId="49" hidden="1">{"via1",#N/A,TRUE,"general";"via2",#N/A,TRUE,"general";"via3",#N/A,TRUE,"general"}</definedName>
    <definedName name="JRYJ" localSheetId="34"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1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31" hidden="1">{"via1",#N/A,TRUE,"general";"via2",#N/A,TRUE,"general";"via3",#N/A,TRUE,"general"}</definedName>
    <definedName name="JRYJ" localSheetId="30" hidden="1">{"via1",#N/A,TRUE,"general";"via2",#N/A,TRUE,"general";"via3",#N/A,TRUE,"general"}</definedName>
    <definedName name="JRYJ" localSheetId="15" hidden="1">{"via1",#N/A,TRUE,"general";"via2",#N/A,TRUE,"general";"via3",#N/A,TRUE,"general"}</definedName>
    <definedName name="JRYJ" hidden="1">{"via1",#N/A,TRUE,"general";"via2",#N/A,TRUE,"general";"via3",#N/A,TRUE,"general"}</definedName>
    <definedName name="jtyj" localSheetId="32" hidden="1">{"TAB1",#N/A,TRUE,"GENERAL";"TAB2",#N/A,TRUE,"GENERAL";"TAB3",#N/A,TRUE,"GENERAL";"TAB4",#N/A,TRUE,"GENERAL";"TAB5",#N/A,TRUE,"GENERAL"}</definedName>
    <definedName name="jtyj" localSheetId="3" hidden="1">{"TAB1",#N/A,TRUE,"GENERAL";"TAB2",#N/A,TRUE,"GENERAL";"TAB3",#N/A,TRUE,"GENERAL";"TAB4",#N/A,TRUE,"GENERAL";"TAB5",#N/A,TRUE,"GENERAL"}</definedName>
    <definedName name="jtyj" localSheetId="26" hidden="1">{"TAB1",#N/A,TRUE,"GENERAL";"TAB2",#N/A,TRUE,"GENERAL";"TAB3",#N/A,TRUE,"GENERAL";"TAB4",#N/A,TRUE,"GENERAL";"TAB5",#N/A,TRUE,"GENERAL"}</definedName>
    <definedName name="jtyj" localSheetId="24" hidden="1">{"TAB1",#N/A,TRUE,"GENERAL";"TAB2",#N/A,TRUE,"GENERAL";"TAB3",#N/A,TRUE,"GENERAL";"TAB4",#N/A,TRUE,"GENERAL";"TAB5",#N/A,TRUE,"GENERAL"}</definedName>
    <definedName name="jtyj" localSheetId="10" hidden="1">{"TAB1",#N/A,TRUE,"GENERAL";"TAB2",#N/A,TRUE,"GENERAL";"TAB3",#N/A,TRUE,"GENERAL";"TAB4",#N/A,TRUE,"GENERAL";"TAB5",#N/A,TRUE,"GENERAL"}</definedName>
    <definedName name="jtyj" localSheetId="4" hidden="1">{"TAB1",#N/A,TRUE,"GENERAL";"TAB2",#N/A,TRUE,"GENERAL";"TAB3",#N/A,TRUE,"GENERAL";"TAB4",#N/A,TRUE,"GENERAL";"TAB5",#N/A,TRUE,"GENERAL"}</definedName>
    <definedName name="jtyj" localSheetId="38" hidden="1">{"TAB1",#N/A,TRUE,"GENERAL";"TAB2",#N/A,TRUE,"GENERAL";"TAB3",#N/A,TRUE,"GENERAL";"TAB4",#N/A,TRUE,"GENERAL";"TAB5",#N/A,TRUE,"GENERAL"}</definedName>
    <definedName name="jtyj" localSheetId="37" hidden="1">{"TAB1",#N/A,TRUE,"GENERAL";"TAB2",#N/A,TRUE,"GENERAL";"TAB3",#N/A,TRUE,"GENERAL";"TAB4",#N/A,TRUE,"GENERAL";"TAB5",#N/A,TRUE,"GENERAL"}</definedName>
    <definedName name="jtyj" localSheetId="23" hidden="1">{"TAB1",#N/A,TRUE,"GENERAL";"TAB2",#N/A,TRUE,"GENERAL";"TAB3",#N/A,TRUE,"GENERAL";"TAB4",#N/A,TRUE,"GENERAL";"TAB5",#N/A,TRUE,"GENERAL"}</definedName>
    <definedName name="jtyj" localSheetId="16" hidden="1">{"TAB1",#N/A,TRUE,"GENERAL";"TAB2",#N/A,TRUE,"GENERAL";"TAB3",#N/A,TRUE,"GENERAL";"TAB4",#N/A,TRUE,"GENERAL";"TAB5",#N/A,TRUE,"GENERAL"}</definedName>
    <definedName name="jtyj" localSheetId="27" hidden="1">{"TAB1",#N/A,TRUE,"GENERAL";"TAB2",#N/A,TRUE,"GENERAL";"TAB3",#N/A,TRUE,"GENERAL";"TAB4",#N/A,TRUE,"GENERAL";"TAB5",#N/A,TRUE,"GENERAL"}</definedName>
    <definedName name="jtyj" localSheetId="18" hidden="1">{"TAB1",#N/A,TRUE,"GENERAL";"TAB2",#N/A,TRUE,"GENERAL";"TAB3",#N/A,TRUE,"GENERAL";"TAB4",#N/A,TRUE,"GENERAL";"TAB5",#N/A,TRUE,"GENERAL"}</definedName>
    <definedName name="jtyj" localSheetId="17" hidden="1">{"TAB1",#N/A,TRUE,"GENERAL";"TAB2",#N/A,TRUE,"GENERAL";"TAB3",#N/A,TRUE,"GENERAL";"TAB4",#N/A,TRUE,"GENERAL";"TAB5",#N/A,TRUE,"GENERAL"}</definedName>
    <definedName name="jtyj" localSheetId="25" hidden="1">{"TAB1",#N/A,TRUE,"GENERAL";"TAB2",#N/A,TRUE,"GENERAL";"TAB3",#N/A,TRUE,"GENERAL";"TAB4",#N/A,TRUE,"GENERAL";"TAB5",#N/A,TRUE,"GENERAL"}</definedName>
    <definedName name="jtyj" localSheetId="49" hidden="1">{"TAB1",#N/A,TRUE,"GENERAL";"TAB2",#N/A,TRUE,"GENERAL";"TAB3",#N/A,TRUE,"GENERAL";"TAB4",#N/A,TRUE,"GENERAL";"TAB5",#N/A,TRUE,"GENERAL"}</definedName>
    <definedName name="jtyj" localSheetId="34"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1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31" hidden="1">{"TAB1",#N/A,TRUE,"GENERAL";"TAB2",#N/A,TRUE,"GENERAL";"TAB3",#N/A,TRUE,"GENERAL";"TAB4",#N/A,TRUE,"GENERAL";"TAB5",#N/A,TRUE,"GENERAL"}</definedName>
    <definedName name="jtyj" localSheetId="30" hidden="1">{"TAB1",#N/A,TRUE,"GENERAL";"TAB2",#N/A,TRUE,"GENERAL";"TAB3",#N/A,TRUE,"GENERAL";"TAB4",#N/A,TRUE,"GENERAL";"TAB5",#N/A,TRUE,"GENERAL"}</definedName>
    <definedName name="jtyj" localSheetId="15" hidden="1">{"TAB1",#N/A,TRUE,"GENERAL";"TAB2",#N/A,TRUE,"GENERAL";"TAB3",#N/A,TRUE,"GENERAL";"TAB4",#N/A,TRUE,"GENERAL";"TAB5",#N/A,TRUE,"GENERAL"}</definedName>
    <definedName name="jtyj" hidden="1">{"TAB1",#N/A,TRUE,"GENERAL";"TAB2",#N/A,TRUE,"GENERAL";"TAB3",#N/A,TRUE,"GENERAL";"TAB4",#N/A,TRUE,"GENERAL";"TAB5",#N/A,TRUE,"GENERAL"}</definedName>
    <definedName name="jtyry" localSheetId="3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26" hidden="1">{"TAB1",#N/A,TRUE,"GENERAL";"TAB2",#N/A,TRUE,"GENERAL";"TAB3",#N/A,TRUE,"GENERAL";"TAB4",#N/A,TRUE,"GENERAL";"TAB5",#N/A,TRUE,"GENERAL"}</definedName>
    <definedName name="jtyry" localSheetId="24"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4" hidden="1">{"TAB1",#N/A,TRUE,"GENERAL";"TAB2",#N/A,TRUE,"GENERAL";"TAB3",#N/A,TRUE,"GENERAL";"TAB4",#N/A,TRUE,"GENERAL";"TAB5",#N/A,TRUE,"GENERAL"}</definedName>
    <definedName name="jtyry" localSheetId="38" hidden="1">{"TAB1",#N/A,TRUE,"GENERAL";"TAB2",#N/A,TRUE,"GENERAL";"TAB3",#N/A,TRUE,"GENERAL";"TAB4",#N/A,TRUE,"GENERAL";"TAB5",#N/A,TRUE,"GENERAL"}</definedName>
    <definedName name="jtyry" localSheetId="37" hidden="1">{"TAB1",#N/A,TRUE,"GENERAL";"TAB2",#N/A,TRUE,"GENERAL";"TAB3",#N/A,TRUE,"GENERAL";"TAB4",#N/A,TRUE,"GENERAL";"TAB5",#N/A,TRUE,"GENERAL"}</definedName>
    <definedName name="jtyry" localSheetId="23"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27" hidden="1">{"TAB1",#N/A,TRUE,"GENERAL";"TAB2",#N/A,TRUE,"GENERAL";"TAB3",#N/A,TRUE,"GENERAL";"TAB4",#N/A,TRUE,"GENERAL";"TAB5",#N/A,TRUE,"GENERAL"}</definedName>
    <definedName name="jtyry" localSheetId="18"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25" hidden="1">{"TAB1",#N/A,TRUE,"GENERAL";"TAB2",#N/A,TRUE,"GENERAL";"TAB3",#N/A,TRUE,"GENERAL";"TAB4",#N/A,TRUE,"GENERAL";"TAB5",#N/A,TRUE,"GENERAL"}</definedName>
    <definedName name="jtyry" localSheetId="49" hidden="1">{"TAB1",#N/A,TRUE,"GENERAL";"TAB2",#N/A,TRUE,"GENERAL";"TAB3",#N/A,TRUE,"GENERAL";"TAB4",#N/A,TRUE,"GENERAL";"TAB5",#N/A,TRUE,"GENERAL"}</definedName>
    <definedName name="jtyry" localSheetId="34"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31" hidden="1">{"TAB1",#N/A,TRUE,"GENERAL";"TAB2",#N/A,TRUE,"GENERAL";"TAB3",#N/A,TRUE,"GENERAL";"TAB4",#N/A,TRUE,"GENERAL";"TAB5",#N/A,TRUE,"GENERAL"}</definedName>
    <definedName name="jtyry" localSheetId="30" hidden="1">{"TAB1",#N/A,TRUE,"GENERAL";"TAB2",#N/A,TRUE,"GENERAL";"TAB3",#N/A,TRUE,"GENERAL";"TAB4",#N/A,TRUE,"GENERAL";"TAB5",#N/A,TRUE,"GENERAL"}</definedName>
    <definedName name="jtyry" localSheetId="15" hidden="1">{"TAB1",#N/A,TRUE,"GENERAL";"TAB2",#N/A,TRUE,"GENERAL";"TAB3",#N/A,TRUE,"GENERAL";"TAB4",#N/A,TRUE,"GENERAL";"TAB5",#N/A,TRUE,"GENERAL"}</definedName>
    <definedName name="jtyry" hidden="1">{"TAB1",#N/A,TRUE,"GENERAL";"TAB2",#N/A,TRUE,"GENERAL";"TAB3",#N/A,TRUE,"GENERAL";"TAB4",#N/A,TRUE,"GENERAL";"TAB5",#N/A,TRUE,"GENERAL"}</definedName>
    <definedName name="juj" localSheetId="32" hidden="1">{"via1",#N/A,TRUE,"general";"via2",#N/A,TRUE,"general";"via3",#N/A,TRUE,"general"}</definedName>
    <definedName name="juj" localSheetId="3" hidden="1">{"via1",#N/A,TRUE,"general";"via2",#N/A,TRUE,"general";"via3",#N/A,TRUE,"general"}</definedName>
    <definedName name="juj" localSheetId="26" hidden="1">{"via1",#N/A,TRUE,"general";"via2",#N/A,TRUE,"general";"via3",#N/A,TRUE,"general"}</definedName>
    <definedName name="juj" localSheetId="24" hidden="1">{"via1",#N/A,TRUE,"general";"via2",#N/A,TRUE,"general";"via3",#N/A,TRUE,"general"}</definedName>
    <definedName name="juj" localSheetId="10" hidden="1">{"via1",#N/A,TRUE,"general";"via2",#N/A,TRUE,"general";"via3",#N/A,TRUE,"general"}</definedName>
    <definedName name="juj" localSheetId="4" hidden="1">{"via1",#N/A,TRUE,"general";"via2",#N/A,TRUE,"general";"via3",#N/A,TRUE,"general"}</definedName>
    <definedName name="juj" localSheetId="38" hidden="1">{"via1",#N/A,TRUE,"general";"via2",#N/A,TRUE,"general";"via3",#N/A,TRUE,"general"}</definedName>
    <definedName name="juj" localSheetId="37" hidden="1">{"via1",#N/A,TRUE,"general";"via2",#N/A,TRUE,"general";"via3",#N/A,TRUE,"general"}</definedName>
    <definedName name="juj" localSheetId="23" hidden="1">{"via1",#N/A,TRUE,"general";"via2",#N/A,TRUE,"general";"via3",#N/A,TRUE,"general"}</definedName>
    <definedName name="juj" localSheetId="16" hidden="1">{"via1",#N/A,TRUE,"general";"via2",#N/A,TRUE,"general";"via3",#N/A,TRUE,"general"}</definedName>
    <definedName name="juj" localSheetId="27" hidden="1">{"via1",#N/A,TRUE,"general";"via2",#N/A,TRUE,"general";"via3",#N/A,TRUE,"general"}</definedName>
    <definedName name="juj" localSheetId="18" hidden="1">{"via1",#N/A,TRUE,"general";"via2",#N/A,TRUE,"general";"via3",#N/A,TRUE,"general"}</definedName>
    <definedName name="juj" localSheetId="17" hidden="1">{"via1",#N/A,TRUE,"general";"via2",#N/A,TRUE,"general";"via3",#N/A,TRUE,"general"}</definedName>
    <definedName name="juj" localSheetId="25" hidden="1">{"via1",#N/A,TRUE,"general";"via2",#N/A,TRUE,"general";"via3",#N/A,TRUE,"general"}</definedName>
    <definedName name="juj" localSheetId="49" hidden="1">{"via1",#N/A,TRUE,"general";"via2",#N/A,TRUE,"general";"via3",#N/A,TRUE,"general"}</definedName>
    <definedName name="juj" localSheetId="34"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1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31" hidden="1">{"via1",#N/A,TRUE,"general";"via2",#N/A,TRUE,"general";"via3",#N/A,TRUE,"general"}</definedName>
    <definedName name="juj" localSheetId="30" hidden="1">{"via1",#N/A,TRUE,"general";"via2",#N/A,TRUE,"general";"via3",#N/A,TRUE,"general"}</definedName>
    <definedName name="juj" localSheetId="15" hidden="1">{"via1",#N/A,TRUE,"general";"via2",#N/A,TRUE,"general";"via3",#N/A,TRUE,"general"}</definedName>
    <definedName name="juj" hidden="1">{"via1",#N/A,TRUE,"general";"via2",#N/A,TRUE,"general";"via3",#N/A,TRUE,"general"}</definedName>
    <definedName name="jujcx" localSheetId="32" hidden="1">{"via1",#N/A,TRUE,"general";"via2",#N/A,TRUE,"general";"via3",#N/A,TRUE,"general"}</definedName>
    <definedName name="jujcx" localSheetId="3" hidden="1">{"via1",#N/A,TRUE,"general";"via2",#N/A,TRUE,"general";"via3",#N/A,TRUE,"general"}</definedName>
    <definedName name="jujcx" localSheetId="26" hidden="1">{"via1",#N/A,TRUE,"general";"via2",#N/A,TRUE,"general";"via3",#N/A,TRUE,"general"}</definedName>
    <definedName name="jujcx" localSheetId="24" hidden="1">{"via1",#N/A,TRUE,"general";"via2",#N/A,TRUE,"general";"via3",#N/A,TRUE,"general"}</definedName>
    <definedName name="jujcx" localSheetId="10" hidden="1">{"via1",#N/A,TRUE,"general";"via2",#N/A,TRUE,"general";"via3",#N/A,TRUE,"general"}</definedName>
    <definedName name="jujcx" localSheetId="4" hidden="1">{"via1",#N/A,TRUE,"general";"via2",#N/A,TRUE,"general";"via3",#N/A,TRUE,"general"}</definedName>
    <definedName name="jujcx" localSheetId="38" hidden="1">{"via1",#N/A,TRUE,"general";"via2",#N/A,TRUE,"general";"via3",#N/A,TRUE,"general"}</definedName>
    <definedName name="jujcx" localSheetId="37" hidden="1">{"via1",#N/A,TRUE,"general";"via2",#N/A,TRUE,"general";"via3",#N/A,TRUE,"general"}</definedName>
    <definedName name="jujcx" localSheetId="23" hidden="1">{"via1",#N/A,TRUE,"general";"via2",#N/A,TRUE,"general";"via3",#N/A,TRUE,"general"}</definedName>
    <definedName name="jujcx" localSheetId="16" hidden="1">{"via1",#N/A,TRUE,"general";"via2",#N/A,TRUE,"general";"via3",#N/A,TRUE,"general"}</definedName>
    <definedName name="jujcx" localSheetId="27" hidden="1">{"via1",#N/A,TRUE,"general";"via2",#N/A,TRUE,"general";"via3",#N/A,TRUE,"general"}</definedName>
    <definedName name="jujcx" localSheetId="18" hidden="1">{"via1",#N/A,TRUE,"general";"via2",#N/A,TRUE,"general";"via3",#N/A,TRUE,"general"}</definedName>
    <definedName name="jujcx" localSheetId="17" hidden="1">{"via1",#N/A,TRUE,"general";"via2",#N/A,TRUE,"general";"via3",#N/A,TRUE,"general"}</definedName>
    <definedName name="jujcx" localSheetId="25" hidden="1">{"via1",#N/A,TRUE,"general";"via2",#N/A,TRUE,"general";"via3",#N/A,TRUE,"general"}</definedName>
    <definedName name="jujcx" localSheetId="49" hidden="1">{"via1",#N/A,TRUE,"general";"via2",#N/A,TRUE,"general";"via3",#N/A,TRUE,"general"}</definedName>
    <definedName name="jujcx" localSheetId="34"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1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31" hidden="1">{"via1",#N/A,TRUE,"general";"via2",#N/A,TRUE,"general";"via3",#N/A,TRUE,"general"}</definedName>
    <definedName name="jujcx" localSheetId="30" hidden="1">{"via1",#N/A,TRUE,"general";"via2",#N/A,TRUE,"general";"via3",#N/A,TRUE,"general"}</definedName>
    <definedName name="jujcx" localSheetId="15" hidden="1">{"via1",#N/A,TRUE,"general";"via2",#N/A,TRUE,"general";"via3",#N/A,TRUE,"general"}</definedName>
    <definedName name="jujcx" hidden="1">{"via1",#N/A,TRUE,"general";"via2",#N/A,TRUE,"general";"via3",#N/A,TRUE,"general"}</definedName>
    <definedName name="jujuj" localSheetId="32" hidden="1">{"via1",#N/A,TRUE,"general";"via2",#N/A,TRUE,"general";"via3",#N/A,TRUE,"general"}</definedName>
    <definedName name="jujuj" localSheetId="3" hidden="1">{"via1",#N/A,TRUE,"general";"via2",#N/A,TRUE,"general";"via3",#N/A,TRUE,"general"}</definedName>
    <definedName name="jujuj" localSheetId="26" hidden="1">{"via1",#N/A,TRUE,"general";"via2",#N/A,TRUE,"general";"via3",#N/A,TRUE,"general"}</definedName>
    <definedName name="jujuj" localSheetId="24" hidden="1">{"via1",#N/A,TRUE,"general";"via2",#N/A,TRUE,"general";"via3",#N/A,TRUE,"general"}</definedName>
    <definedName name="jujuj" localSheetId="10" hidden="1">{"via1",#N/A,TRUE,"general";"via2",#N/A,TRUE,"general";"via3",#N/A,TRUE,"general"}</definedName>
    <definedName name="jujuj" localSheetId="4" hidden="1">{"via1",#N/A,TRUE,"general";"via2",#N/A,TRUE,"general";"via3",#N/A,TRUE,"general"}</definedName>
    <definedName name="jujuj" localSheetId="38" hidden="1">{"via1",#N/A,TRUE,"general";"via2",#N/A,TRUE,"general";"via3",#N/A,TRUE,"general"}</definedName>
    <definedName name="jujuj" localSheetId="37" hidden="1">{"via1",#N/A,TRUE,"general";"via2",#N/A,TRUE,"general";"via3",#N/A,TRUE,"general"}</definedName>
    <definedName name="jujuj" localSheetId="23" hidden="1">{"via1",#N/A,TRUE,"general";"via2",#N/A,TRUE,"general";"via3",#N/A,TRUE,"general"}</definedName>
    <definedName name="jujuj" localSheetId="16" hidden="1">{"via1",#N/A,TRUE,"general";"via2",#N/A,TRUE,"general";"via3",#N/A,TRUE,"general"}</definedName>
    <definedName name="jujuj" localSheetId="27" hidden="1">{"via1",#N/A,TRUE,"general";"via2",#N/A,TRUE,"general";"via3",#N/A,TRUE,"general"}</definedName>
    <definedName name="jujuj" localSheetId="18" hidden="1">{"via1",#N/A,TRUE,"general";"via2",#N/A,TRUE,"general";"via3",#N/A,TRUE,"general"}</definedName>
    <definedName name="jujuj" localSheetId="17" hidden="1">{"via1",#N/A,TRUE,"general";"via2",#N/A,TRUE,"general";"via3",#N/A,TRUE,"general"}</definedName>
    <definedName name="jujuj" localSheetId="25" hidden="1">{"via1",#N/A,TRUE,"general";"via2",#N/A,TRUE,"general";"via3",#N/A,TRUE,"general"}</definedName>
    <definedName name="jujuj" localSheetId="49" hidden="1">{"via1",#N/A,TRUE,"general";"via2",#N/A,TRUE,"general";"via3",#N/A,TRUE,"general"}</definedName>
    <definedName name="jujuj" localSheetId="34"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1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31" hidden="1">{"via1",#N/A,TRUE,"general";"via2",#N/A,TRUE,"general";"via3",#N/A,TRUE,"general"}</definedName>
    <definedName name="jujuj" localSheetId="30" hidden="1">{"via1",#N/A,TRUE,"general";"via2",#N/A,TRUE,"general";"via3",#N/A,TRUE,"general"}</definedName>
    <definedName name="jujuj" localSheetId="15" hidden="1">{"via1",#N/A,TRUE,"general";"via2",#N/A,TRUE,"general";"via3",#N/A,TRUE,"general"}</definedName>
    <definedName name="jujuj" hidden="1">{"via1",#N/A,TRUE,"general";"via2",#N/A,TRUE,"general";"via3",#N/A,TRUE,"general"}</definedName>
    <definedName name="jujujuju" localSheetId="3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26" hidden="1">{"TAB1",#N/A,TRUE,"GENERAL";"TAB2",#N/A,TRUE,"GENERAL";"TAB3",#N/A,TRUE,"GENERAL";"TAB4",#N/A,TRUE,"GENERAL";"TAB5",#N/A,TRUE,"GENERAL"}</definedName>
    <definedName name="jujujuju" localSheetId="24"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38" hidden="1">{"TAB1",#N/A,TRUE,"GENERAL";"TAB2",#N/A,TRUE,"GENERAL";"TAB3",#N/A,TRUE,"GENERAL";"TAB4",#N/A,TRUE,"GENERAL";"TAB5",#N/A,TRUE,"GENERAL"}</definedName>
    <definedName name="jujujuju" localSheetId="37" hidden="1">{"TAB1",#N/A,TRUE,"GENERAL";"TAB2",#N/A,TRUE,"GENERAL";"TAB3",#N/A,TRUE,"GENERAL";"TAB4",#N/A,TRUE,"GENERAL";"TAB5",#N/A,TRUE,"GENERAL"}</definedName>
    <definedName name="jujujuju" localSheetId="23"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27" hidden="1">{"TAB1",#N/A,TRUE,"GENERAL";"TAB2",#N/A,TRUE,"GENERAL";"TAB3",#N/A,TRUE,"GENERAL";"TAB4",#N/A,TRUE,"GENERAL";"TAB5",#N/A,TRUE,"GENERAL"}</definedName>
    <definedName name="jujujuju" localSheetId="18"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25" hidden="1">{"TAB1",#N/A,TRUE,"GENERAL";"TAB2",#N/A,TRUE,"GENERAL";"TAB3",#N/A,TRUE,"GENERAL";"TAB4",#N/A,TRUE,"GENERAL";"TAB5",#N/A,TRUE,"GENERAL"}</definedName>
    <definedName name="jujujuju" localSheetId="49" hidden="1">{"TAB1",#N/A,TRUE,"GENERAL";"TAB2",#N/A,TRUE,"GENERAL";"TAB3",#N/A,TRUE,"GENERAL";"TAB4",#N/A,TRUE,"GENERAL";"TAB5",#N/A,TRUE,"GENERAL"}</definedName>
    <definedName name="jujujuju" localSheetId="34"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31" hidden="1">{"TAB1",#N/A,TRUE,"GENERAL";"TAB2",#N/A,TRUE,"GENERAL";"TAB3",#N/A,TRUE,"GENERAL";"TAB4",#N/A,TRUE,"GENERAL";"TAB5",#N/A,TRUE,"GENERAL"}</definedName>
    <definedName name="jujujuju" localSheetId="30" hidden="1">{"TAB1",#N/A,TRUE,"GENERAL";"TAB2",#N/A,TRUE,"GENERAL";"TAB3",#N/A,TRUE,"GENERAL";"TAB4",#N/A,TRUE,"GENERAL";"TAB5",#N/A,TRUE,"GENERAL"}</definedName>
    <definedName name="jujujuju" localSheetId="15" hidden="1">{"TAB1",#N/A,TRUE,"GENERAL";"TAB2",#N/A,TRUE,"GENERAL";"TAB3",#N/A,TRUE,"GENERAL";"TAB4",#N/A,TRUE,"GENERAL";"TAB5",#N/A,TRUE,"GENERAL"}</definedName>
    <definedName name="jujujuju" hidden="1">{"TAB1",#N/A,TRUE,"GENERAL";"TAB2",#N/A,TRUE,"GENERAL";"TAB3",#N/A,TRUE,"GENERAL";"TAB4",#N/A,TRUE,"GENERAL";"TAB5",#N/A,TRUE,"GENERAL"}</definedName>
    <definedName name="juuuhb" localSheetId="3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26" hidden="1">{"TAB1",#N/A,TRUE,"GENERAL";"TAB2",#N/A,TRUE,"GENERAL";"TAB3",#N/A,TRUE,"GENERAL";"TAB4",#N/A,TRUE,"GENERAL";"TAB5",#N/A,TRUE,"GENERAL"}</definedName>
    <definedName name="juuuhb" localSheetId="24"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38" hidden="1">{"TAB1",#N/A,TRUE,"GENERAL";"TAB2",#N/A,TRUE,"GENERAL";"TAB3",#N/A,TRUE,"GENERAL";"TAB4",#N/A,TRUE,"GENERAL";"TAB5",#N/A,TRUE,"GENERAL"}</definedName>
    <definedName name="juuuhb" localSheetId="37" hidden="1">{"TAB1",#N/A,TRUE,"GENERAL";"TAB2",#N/A,TRUE,"GENERAL";"TAB3",#N/A,TRUE,"GENERAL";"TAB4",#N/A,TRUE,"GENERAL";"TAB5",#N/A,TRUE,"GENERAL"}</definedName>
    <definedName name="juuuhb" localSheetId="23"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27" hidden="1">{"TAB1",#N/A,TRUE,"GENERAL";"TAB2",#N/A,TRUE,"GENERAL";"TAB3",#N/A,TRUE,"GENERAL";"TAB4",#N/A,TRUE,"GENERAL";"TAB5",#N/A,TRUE,"GENERAL"}</definedName>
    <definedName name="juuuhb" localSheetId="18"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25" hidden="1">{"TAB1",#N/A,TRUE,"GENERAL";"TAB2",#N/A,TRUE,"GENERAL";"TAB3",#N/A,TRUE,"GENERAL";"TAB4",#N/A,TRUE,"GENERAL";"TAB5",#N/A,TRUE,"GENERAL"}</definedName>
    <definedName name="juuuhb" localSheetId="49" hidden="1">{"TAB1",#N/A,TRUE,"GENERAL";"TAB2",#N/A,TRUE,"GENERAL";"TAB3",#N/A,TRUE,"GENERAL";"TAB4",#N/A,TRUE,"GENERAL";"TAB5",#N/A,TRUE,"GENERAL"}</definedName>
    <definedName name="juuuhb" localSheetId="34"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31" hidden="1">{"TAB1",#N/A,TRUE,"GENERAL";"TAB2",#N/A,TRUE,"GENERAL";"TAB3",#N/A,TRUE,"GENERAL";"TAB4",#N/A,TRUE,"GENERAL";"TAB5",#N/A,TRUE,"GENERAL"}</definedName>
    <definedName name="juuuhb" localSheetId="30" hidden="1">{"TAB1",#N/A,TRUE,"GENERAL";"TAB2",#N/A,TRUE,"GENERAL";"TAB3",#N/A,TRUE,"GENERAL";"TAB4",#N/A,TRUE,"GENERAL";"TAB5",#N/A,TRUE,"GENERAL"}</definedName>
    <definedName name="juuuhb" localSheetId="15" hidden="1">{"TAB1",#N/A,TRUE,"GENERAL";"TAB2",#N/A,TRUE,"GENERAL";"TAB3",#N/A,TRUE,"GENERAL";"TAB4",#N/A,TRUE,"GENERAL";"TAB5",#N/A,TRUE,"GENERAL"}</definedName>
    <definedName name="juuuhb" hidden="1">{"TAB1",#N/A,TRUE,"GENERAL";"TAB2",#N/A,TRUE,"GENERAL";"TAB3",#N/A,TRUE,"GENERAL";"TAB4",#N/A,TRUE,"GENERAL";"TAB5",#N/A,TRUE,"GENERAL"}</definedName>
    <definedName name="jyjt7" localSheetId="32" hidden="1">{"via1",#N/A,TRUE,"general";"via2",#N/A,TRUE,"general";"via3",#N/A,TRUE,"general"}</definedName>
    <definedName name="jyjt7" localSheetId="3" hidden="1">{"via1",#N/A,TRUE,"general";"via2",#N/A,TRUE,"general";"via3",#N/A,TRUE,"general"}</definedName>
    <definedName name="jyjt7" localSheetId="26" hidden="1">{"via1",#N/A,TRUE,"general";"via2",#N/A,TRUE,"general";"via3",#N/A,TRUE,"general"}</definedName>
    <definedName name="jyjt7" localSheetId="24" hidden="1">{"via1",#N/A,TRUE,"general";"via2",#N/A,TRUE,"general";"via3",#N/A,TRUE,"general"}</definedName>
    <definedName name="jyjt7" localSheetId="10" hidden="1">{"via1",#N/A,TRUE,"general";"via2",#N/A,TRUE,"general";"via3",#N/A,TRUE,"general"}</definedName>
    <definedName name="jyjt7" localSheetId="4" hidden="1">{"via1",#N/A,TRUE,"general";"via2",#N/A,TRUE,"general";"via3",#N/A,TRUE,"general"}</definedName>
    <definedName name="jyjt7" localSheetId="38" hidden="1">{"via1",#N/A,TRUE,"general";"via2",#N/A,TRUE,"general";"via3",#N/A,TRUE,"general"}</definedName>
    <definedName name="jyjt7" localSheetId="37" hidden="1">{"via1",#N/A,TRUE,"general";"via2",#N/A,TRUE,"general";"via3",#N/A,TRUE,"general"}</definedName>
    <definedName name="jyjt7" localSheetId="23" hidden="1">{"via1",#N/A,TRUE,"general";"via2",#N/A,TRUE,"general";"via3",#N/A,TRUE,"general"}</definedName>
    <definedName name="jyjt7" localSheetId="16" hidden="1">{"via1",#N/A,TRUE,"general";"via2",#N/A,TRUE,"general";"via3",#N/A,TRUE,"general"}</definedName>
    <definedName name="jyjt7" localSheetId="27" hidden="1">{"via1",#N/A,TRUE,"general";"via2",#N/A,TRUE,"general";"via3",#N/A,TRUE,"general"}</definedName>
    <definedName name="jyjt7" localSheetId="18" hidden="1">{"via1",#N/A,TRUE,"general";"via2",#N/A,TRUE,"general";"via3",#N/A,TRUE,"general"}</definedName>
    <definedName name="jyjt7" localSheetId="17" hidden="1">{"via1",#N/A,TRUE,"general";"via2",#N/A,TRUE,"general";"via3",#N/A,TRUE,"general"}</definedName>
    <definedName name="jyjt7" localSheetId="25" hidden="1">{"via1",#N/A,TRUE,"general";"via2",#N/A,TRUE,"general";"via3",#N/A,TRUE,"general"}</definedName>
    <definedName name="jyjt7" localSheetId="49" hidden="1">{"via1",#N/A,TRUE,"general";"via2",#N/A,TRUE,"general";"via3",#N/A,TRUE,"general"}</definedName>
    <definedName name="jyjt7" localSheetId="34"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1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31" hidden="1">{"via1",#N/A,TRUE,"general";"via2",#N/A,TRUE,"general";"via3",#N/A,TRUE,"general"}</definedName>
    <definedName name="jyjt7" localSheetId="30" hidden="1">{"via1",#N/A,TRUE,"general";"via2",#N/A,TRUE,"general";"via3",#N/A,TRUE,"general"}</definedName>
    <definedName name="jyjt7" localSheetId="15" hidden="1">{"via1",#N/A,TRUE,"general";"via2",#N/A,TRUE,"general";"via3",#N/A,TRUE,"general"}</definedName>
    <definedName name="jyjt7" hidden="1">{"via1",#N/A,TRUE,"general";"via2",#N/A,TRUE,"general";"via3",#N/A,TRUE,"general"}</definedName>
    <definedName name="jyt" localSheetId="32" hidden="1">{"via1",#N/A,TRUE,"general";"via2",#N/A,TRUE,"general";"via3",#N/A,TRUE,"general"}</definedName>
    <definedName name="jyt" localSheetId="3" hidden="1">{"via1",#N/A,TRUE,"general";"via2",#N/A,TRUE,"general";"via3",#N/A,TRUE,"general"}</definedName>
    <definedName name="jyt" localSheetId="26" hidden="1">{"via1",#N/A,TRUE,"general";"via2",#N/A,TRUE,"general";"via3",#N/A,TRUE,"general"}</definedName>
    <definedName name="jyt" localSheetId="24" hidden="1">{"via1",#N/A,TRUE,"general";"via2",#N/A,TRUE,"general";"via3",#N/A,TRUE,"general"}</definedName>
    <definedName name="jyt" localSheetId="10" hidden="1">{"via1",#N/A,TRUE,"general";"via2",#N/A,TRUE,"general";"via3",#N/A,TRUE,"general"}</definedName>
    <definedName name="jyt" localSheetId="4" hidden="1">{"via1",#N/A,TRUE,"general";"via2",#N/A,TRUE,"general";"via3",#N/A,TRUE,"general"}</definedName>
    <definedName name="jyt" localSheetId="38" hidden="1">{"via1",#N/A,TRUE,"general";"via2",#N/A,TRUE,"general";"via3",#N/A,TRUE,"general"}</definedName>
    <definedName name="jyt" localSheetId="37" hidden="1">{"via1",#N/A,TRUE,"general";"via2",#N/A,TRUE,"general";"via3",#N/A,TRUE,"general"}</definedName>
    <definedName name="jyt" localSheetId="23" hidden="1">{"via1",#N/A,TRUE,"general";"via2",#N/A,TRUE,"general";"via3",#N/A,TRUE,"general"}</definedName>
    <definedName name="jyt" localSheetId="16" hidden="1">{"via1",#N/A,TRUE,"general";"via2",#N/A,TRUE,"general";"via3",#N/A,TRUE,"general"}</definedName>
    <definedName name="jyt" localSheetId="27" hidden="1">{"via1",#N/A,TRUE,"general";"via2",#N/A,TRUE,"general";"via3",#N/A,TRUE,"general"}</definedName>
    <definedName name="jyt" localSheetId="18" hidden="1">{"via1",#N/A,TRUE,"general";"via2",#N/A,TRUE,"general";"via3",#N/A,TRUE,"general"}</definedName>
    <definedName name="jyt" localSheetId="17" hidden="1">{"via1",#N/A,TRUE,"general";"via2",#N/A,TRUE,"general";"via3",#N/A,TRUE,"general"}</definedName>
    <definedName name="jyt" localSheetId="25" hidden="1">{"via1",#N/A,TRUE,"general";"via2",#N/A,TRUE,"general";"via3",#N/A,TRUE,"general"}</definedName>
    <definedName name="jyt" localSheetId="49" hidden="1">{"via1",#N/A,TRUE,"general";"via2",#N/A,TRUE,"general";"via3",#N/A,TRUE,"general"}</definedName>
    <definedName name="jyt" localSheetId="34"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1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31" hidden="1">{"via1",#N/A,TRUE,"general";"via2",#N/A,TRUE,"general";"via3",#N/A,TRUE,"general"}</definedName>
    <definedName name="jyt" localSheetId="30" hidden="1">{"via1",#N/A,TRUE,"general";"via2",#N/A,TRUE,"general";"via3",#N/A,TRUE,"general"}</definedName>
    <definedName name="jyt" localSheetId="15" hidden="1">{"via1",#N/A,TRUE,"general";"via2",#N/A,TRUE,"general";"via3",#N/A,TRUE,"general"}</definedName>
    <definedName name="jyt" hidden="1">{"via1",#N/A,TRUE,"general";"via2",#N/A,TRUE,"general";"via3",#N/A,TRUE,"general"}</definedName>
    <definedName name="jytj" localSheetId="32" hidden="1">{"via1",#N/A,TRUE,"general";"via2",#N/A,TRUE,"general";"via3",#N/A,TRUE,"general"}</definedName>
    <definedName name="jytj" localSheetId="3" hidden="1">{"via1",#N/A,TRUE,"general";"via2",#N/A,TRUE,"general";"via3",#N/A,TRUE,"general"}</definedName>
    <definedName name="jytj" localSheetId="26" hidden="1">{"via1",#N/A,TRUE,"general";"via2",#N/A,TRUE,"general";"via3",#N/A,TRUE,"general"}</definedName>
    <definedName name="jytj" localSheetId="24" hidden="1">{"via1",#N/A,TRUE,"general";"via2",#N/A,TRUE,"general";"via3",#N/A,TRUE,"general"}</definedName>
    <definedName name="jytj" localSheetId="10" hidden="1">{"via1",#N/A,TRUE,"general";"via2",#N/A,TRUE,"general";"via3",#N/A,TRUE,"general"}</definedName>
    <definedName name="jytj" localSheetId="4" hidden="1">{"via1",#N/A,TRUE,"general";"via2",#N/A,TRUE,"general";"via3",#N/A,TRUE,"general"}</definedName>
    <definedName name="jytj" localSheetId="38" hidden="1">{"via1",#N/A,TRUE,"general";"via2",#N/A,TRUE,"general";"via3",#N/A,TRUE,"general"}</definedName>
    <definedName name="jytj" localSheetId="37" hidden="1">{"via1",#N/A,TRUE,"general";"via2",#N/A,TRUE,"general";"via3",#N/A,TRUE,"general"}</definedName>
    <definedName name="jytj" localSheetId="23" hidden="1">{"via1",#N/A,TRUE,"general";"via2",#N/A,TRUE,"general";"via3",#N/A,TRUE,"general"}</definedName>
    <definedName name="jytj" localSheetId="16" hidden="1">{"via1",#N/A,TRUE,"general";"via2",#N/A,TRUE,"general";"via3",#N/A,TRUE,"general"}</definedName>
    <definedName name="jytj" localSheetId="27" hidden="1">{"via1",#N/A,TRUE,"general";"via2",#N/A,TRUE,"general";"via3",#N/A,TRUE,"general"}</definedName>
    <definedName name="jytj" localSheetId="18" hidden="1">{"via1",#N/A,TRUE,"general";"via2",#N/A,TRUE,"general";"via3",#N/A,TRUE,"general"}</definedName>
    <definedName name="jytj" localSheetId="17" hidden="1">{"via1",#N/A,TRUE,"general";"via2",#N/A,TRUE,"general";"via3",#N/A,TRUE,"general"}</definedName>
    <definedName name="jytj" localSheetId="25" hidden="1">{"via1",#N/A,TRUE,"general";"via2",#N/A,TRUE,"general";"via3",#N/A,TRUE,"general"}</definedName>
    <definedName name="jytj" localSheetId="49" hidden="1">{"via1",#N/A,TRUE,"general";"via2",#N/A,TRUE,"general";"via3",#N/A,TRUE,"general"}</definedName>
    <definedName name="jytj" localSheetId="34"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1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31" hidden="1">{"via1",#N/A,TRUE,"general";"via2",#N/A,TRUE,"general";"via3",#N/A,TRUE,"general"}</definedName>
    <definedName name="jytj" localSheetId="30" hidden="1">{"via1",#N/A,TRUE,"general";"via2",#N/A,TRUE,"general";"via3",#N/A,TRUE,"general"}</definedName>
    <definedName name="jytj" localSheetId="15" hidden="1">{"via1",#N/A,TRUE,"general";"via2",#N/A,TRUE,"general";"via3",#N/A,TRUE,"general"}</definedName>
    <definedName name="jytj" hidden="1">{"via1",#N/A,TRUE,"general";"via2",#N/A,TRUE,"general";"via3",#N/A,TRUE,"general"}</definedName>
    <definedName name="jyuju" localSheetId="32" hidden="1">{"via1",#N/A,TRUE,"general";"via2",#N/A,TRUE,"general";"via3",#N/A,TRUE,"general"}</definedName>
    <definedName name="jyuju" localSheetId="3" hidden="1">{"via1",#N/A,TRUE,"general";"via2",#N/A,TRUE,"general";"via3",#N/A,TRUE,"general"}</definedName>
    <definedName name="jyuju" localSheetId="26" hidden="1">{"via1",#N/A,TRUE,"general";"via2",#N/A,TRUE,"general";"via3",#N/A,TRUE,"general"}</definedName>
    <definedName name="jyuju" localSheetId="24" hidden="1">{"via1",#N/A,TRUE,"general";"via2",#N/A,TRUE,"general";"via3",#N/A,TRUE,"general"}</definedName>
    <definedName name="jyuju" localSheetId="10" hidden="1">{"via1",#N/A,TRUE,"general";"via2",#N/A,TRUE,"general";"via3",#N/A,TRUE,"general"}</definedName>
    <definedName name="jyuju" localSheetId="4" hidden="1">{"via1",#N/A,TRUE,"general";"via2",#N/A,TRUE,"general";"via3",#N/A,TRUE,"general"}</definedName>
    <definedName name="jyuju" localSheetId="38" hidden="1">{"via1",#N/A,TRUE,"general";"via2",#N/A,TRUE,"general";"via3",#N/A,TRUE,"general"}</definedName>
    <definedName name="jyuju" localSheetId="37" hidden="1">{"via1",#N/A,TRUE,"general";"via2",#N/A,TRUE,"general";"via3",#N/A,TRUE,"general"}</definedName>
    <definedName name="jyuju" localSheetId="23" hidden="1">{"via1",#N/A,TRUE,"general";"via2",#N/A,TRUE,"general";"via3",#N/A,TRUE,"general"}</definedName>
    <definedName name="jyuju" localSheetId="16" hidden="1">{"via1",#N/A,TRUE,"general";"via2",#N/A,TRUE,"general";"via3",#N/A,TRUE,"general"}</definedName>
    <definedName name="jyuju" localSheetId="27" hidden="1">{"via1",#N/A,TRUE,"general";"via2",#N/A,TRUE,"general";"via3",#N/A,TRUE,"general"}</definedName>
    <definedName name="jyuju" localSheetId="18" hidden="1">{"via1",#N/A,TRUE,"general";"via2",#N/A,TRUE,"general";"via3",#N/A,TRUE,"general"}</definedName>
    <definedName name="jyuju" localSheetId="17" hidden="1">{"via1",#N/A,TRUE,"general";"via2",#N/A,TRUE,"general";"via3",#N/A,TRUE,"general"}</definedName>
    <definedName name="jyuju" localSheetId="25" hidden="1">{"via1",#N/A,TRUE,"general";"via2",#N/A,TRUE,"general";"via3",#N/A,TRUE,"general"}</definedName>
    <definedName name="jyuju" localSheetId="49" hidden="1">{"via1",#N/A,TRUE,"general";"via2",#N/A,TRUE,"general";"via3",#N/A,TRUE,"general"}</definedName>
    <definedName name="jyuju" localSheetId="34"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1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31" hidden="1">{"via1",#N/A,TRUE,"general";"via2",#N/A,TRUE,"general";"via3",#N/A,TRUE,"general"}</definedName>
    <definedName name="jyuju" localSheetId="30" hidden="1">{"via1",#N/A,TRUE,"general";"via2",#N/A,TRUE,"general";"via3",#N/A,TRUE,"general"}</definedName>
    <definedName name="jyuju" localSheetId="15" hidden="1">{"via1",#N/A,TRUE,"general";"via2",#N/A,TRUE,"general";"via3",#N/A,TRUE,"general"}</definedName>
    <definedName name="jyuju" hidden="1">{"via1",#N/A,TRUE,"general";"via2",#N/A,TRUE,"general";"via3",#N/A,TRUE,"general"}</definedName>
    <definedName name="jyujyuj" localSheetId="32" hidden="1">{"via1",#N/A,TRUE,"general";"via2",#N/A,TRUE,"general";"via3",#N/A,TRUE,"general"}</definedName>
    <definedName name="jyujyuj" localSheetId="3" hidden="1">{"via1",#N/A,TRUE,"general";"via2",#N/A,TRUE,"general";"via3",#N/A,TRUE,"general"}</definedName>
    <definedName name="jyujyuj" localSheetId="26" hidden="1">{"via1",#N/A,TRUE,"general";"via2",#N/A,TRUE,"general";"via3",#N/A,TRUE,"general"}</definedName>
    <definedName name="jyujyuj" localSheetId="24" hidden="1">{"via1",#N/A,TRUE,"general";"via2",#N/A,TRUE,"general";"via3",#N/A,TRUE,"general"}</definedName>
    <definedName name="jyujyuj" localSheetId="10" hidden="1">{"via1",#N/A,TRUE,"general";"via2",#N/A,TRUE,"general";"via3",#N/A,TRUE,"general"}</definedName>
    <definedName name="jyujyuj" localSheetId="4" hidden="1">{"via1",#N/A,TRUE,"general";"via2",#N/A,TRUE,"general";"via3",#N/A,TRUE,"general"}</definedName>
    <definedName name="jyujyuj" localSheetId="38" hidden="1">{"via1",#N/A,TRUE,"general";"via2",#N/A,TRUE,"general";"via3",#N/A,TRUE,"general"}</definedName>
    <definedName name="jyujyuj" localSheetId="37" hidden="1">{"via1",#N/A,TRUE,"general";"via2",#N/A,TRUE,"general";"via3",#N/A,TRUE,"general"}</definedName>
    <definedName name="jyujyuj" localSheetId="23" hidden="1">{"via1",#N/A,TRUE,"general";"via2",#N/A,TRUE,"general";"via3",#N/A,TRUE,"general"}</definedName>
    <definedName name="jyujyuj" localSheetId="16" hidden="1">{"via1",#N/A,TRUE,"general";"via2",#N/A,TRUE,"general";"via3",#N/A,TRUE,"general"}</definedName>
    <definedName name="jyujyuj" localSheetId="27" hidden="1">{"via1",#N/A,TRUE,"general";"via2",#N/A,TRUE,"general";"via3",#N/A,TRUE,"general"}</definedName>
    <definedName name="jyujyuj" localSheetId="18" hidden="1">{"via1",#N/A,TRUE,"general";"via2",#N/A,TRUE,"general";"via3",#N/A,TRUE,"general"}</definedName>
    <definedName name="jyujyuj" localSheetId="17" hidden="1">{"via1",#N/A,TRUE,"general";"via2",#N/A,TRUE,"general";"via3",#N/A,TRUE,"general"}</definedName>
    <definedName name="jyujyuj" localSheetId="25" hidden="1">{"via1",#N/A,TRUE,"general";"via2",#N/A,TRUE,"general";"via3",#N/A,TRUE,"general"}</definedName>
    <definedName name="jyujyuj" localSheetId="49" hidden="1">{"via1",#N/A,TRUE,"general";"via2",#N/A,TRUE,"general";"via3",#N/A,TRUE,"general"}</definedName>
    <definedName name="jyujyuj" localSheetId="34"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1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31" hidden="1">{"via1",#N/A,TRUE,"general";"via2",#N/A,TRUE,"general";"via3",#N/A,TRUE,"general"}</definedName>
    <definedName name="jyujyuj" localSheetId="30" hidden="1">{"via1",#N/A,TRUE,"general";"via2",#N/A,TRUE,"general";"via3",#N/A,TRUE,"general"}</definedName>
    <definedName name="jyujyuj" localSheetId="15" hidden="1">{"via1",#N/A,TRUE,"general";"via2",#N/A,TRUE,"general";"via3",#N/A,TRUE,"general"}</definedName>
    <definedName name="jyujyuj" hidden="1">{"via1",#N/A,TRUE,"general";"via2",#N/A,TRUE,"general";"via3",#N/A,TRUE,"general"}</definedName>
    <definedName name="KHGGH" localSheetId="32" hidden="1">{"via1",#N/A,TRUE,"general";"via2",#N/A,TRUE,"general";"via3",#N/A,TRUE,"general"}</definedName>
    <definedName name="KHGGH" localSheetId="3" hidden="1">{"via1",#N/A,TRUE,"general";"via2",#N/A,TRUE,"general";"via3",#N/A,TRUE,"general"}</definedName>
    <definedName name="KHGGH" localSheetId="26" hidden="1">{"via1",#N/A,TRUE,"general";"via2",#N/A,TRUE,"general";"via3",#N/A,TRUE,"general"}</definedName>
    <definedName name="KHGGH" localSheetId="24" hidden="1">{"via1",#N/A,TRUE,"general";"via2",#N/A,TRUE,"general";"via3",#N/A,TRUE,"general"}</definedName>
    <definedName name="KHGGH" localSheetId="10" hidden="1">{"via1",#N/A,TRUE,"general";"via2",#N/A,TRUE,"general";"via3",#N/A,TRUE,"general"}</definedName>
    <definedName name="KHGGH" localSheetId="4" hidden="1">{"via1",#N/A,TRUE,"general";"via2",#N/A,TRUE,"general";"via3",#N/A,TRUE,"general"}</definedName>
    <definedName name="KHGGH" localSheetId="38" hidden="1">{"via1",#N/A,TRUE,"general";"via2",#N/A,TRUE,"general";"via3",#N/A,TRUE,"general"}</definedName>
    <definedName name="KHGGH" localSheetId="37" hidden="1">{"via1",#N/A,TRUE,"general";"via2",#N/A,TRUE,"general";"via3",#N/A,TRUE,"general"}</definedName>
    <definedName name="KHGGH" localSheetId="23" hidden="1">{"via1",#N/A,TRUE,"general";"via2",#N/A,TRUE,"general";"via3",#N/A,TRUE,"general"}</definedName>
    <definedName name="KHGGH" localSheetId="16" hidden="1">{"via1",#N/A,TRUE,"general";"via2",#N/A,TRUE,"general";"via3",#N/A,TRUE,"general"}</definedName>
    <definedName name="KHGGH" localSheetId="27" hidden="1">{"via1",#N/A,TRUE,"general";"via2",#N/A,TRUE,"general";"via3",#N/A,TRUE,"general"}</definedName>
    <definedName name="KHGGH" localSheetId="18" hidden="1">{"via1",#N/A,TRUE,"general";"via2",#N/A,TRUE,"general";"via3",#N/A,TRUE,"general"}</definedName>
    <definedName name="KHGGH" localSheetId="17" hidden="1">{"via1",#N/A,TRUE,"general";"via2",#N/A,TRUE,"general";"via3",#N/A,TRUE,"general"}</definedName>
    <definedName name="KHGGH" localSheetId="25" hidden="1">{"via1",#N/A,TRUE,"general";"via2",#N/A,TRUE,"general";"via3",#N/A,TRUE,"general"}</definedName>
    <definedName name="KHGGH" localSheetId="49" hidden="1">{"via1",#N/A,TRUE,"general";"via2",#N/A,TRUE,"general";"via3",#N/A,TRUE,"general"}</definedName>
    <definedName name="KHGGH" localSheetId="34"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1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31" hidden="1">{"via1",#N/A,TRUE,"general";"via2",#N/A,TRUE,"general";"via3",#N/A,TRUE,"general"}</definedName>
    <definedName name="KHGGH" localSheetId="30" hidden="1">{"via1",#N/A,TRUE,"general";"via2",#N/A,TRUE,"general";"via3",#N/A,TRUE,"general"}</definedName>
    <definedName name="KHGGH" localSheetId="15" hidden="1">{"via1",#N/A,TRUE,"general";"via2",#N/A,TRUE,"general";"via3",#N/A,TRUE,"general"}</definedName>
    <definedName name="KHGGH" hidden="1">{"via1",#N/A,TRUE,"general";"via2",#N/A,TRUE,"general";"via3",#N/A,TRUE,"general"}</definedName>
    <definedName name="khjk7" localSheetId="3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26" hidden="1">{"TAB1",#N/A,TRUE,"GENERAL";"TAB2",#N/A,TRUE,"GENERAL";"TAB3",#N/A,TRUE,"GENERAL";"TAB4",#N/A,TRUE,"GENERAL";"TAB5",#N/A,TRUE,"GENERAL"}</definedName>
    <definedName name="khjk7" localSheetId="24"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4" hidden="1">{"TAB1",#N/A,TRUE,"GENERAL";"TAB2",#N/A,TRUE,"GENERAL";"TAB3",#N/A,TRUE,"GENERAL";"TAB4",#N/A,TRUE,"GENERAL";"TAB5",#N/A,TRUE,"GENERAL"}</definedName>
    <definedName name="khjk7" localSheetId="38" hidden="1">{"TAB1",#N/A,TRUE,"GENERAL";"TAB2",#N/A,TRUE,"GENERAL";"TAB3",#N/A,TRUE,"GENERAL";"TAB4",#N/A,TRUE,"GENERAL";"TAB5",#N/A,TRUE,"GENERAL"}</definedName>
    <definedName name="khjk7" localSheetId="37" hidden="1">{"TAB1",#N/A,TRUE,"GENERAL";"TAB2",#N/A,TRUE,"GENERAL";"TAB3",#N/A,TRUE,"GENERAL";"TAB4",#N/A,TRUE,"GENERAL";"TAB5",#N/A,TRUE,"GENERAL"}</definedName>
    <definedName name="khjk7" localSheetId="23"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27" hidden="1">{"TAB1",#N/A,TRUE,"GENERAL";"TAB2",#N/A,TRUE,"GENERAL";"TAB3",#N/A,TRUE,"GENERAL";"TAB4",#N/A,TRUE,"GENERAL";"TAB5",#N/A,TRUE,"GENERAL"}</definedName>
    <definedName name="khjk7" localSheetId="18"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25" hidden="1">{"TAB1",#N/A,TRUE,"GENERAL";"TAB2",#N/A,TRUE,"GENERAL";"TAB3",#N/A,TRUE,"GENERAL";"TAB4",#N/A,TRUE,"GENERAL";"TAB5",#N/A,TRUE,"GENERAL"}</definedName>
    <definedName name="khjk7" localSheetId="49" hidden="1">{"TAB1",#N/A,TRUE,"GENERAL";"TAB2",#N/A,TRUE,"GENERAL";"TAB3",#N/A,TRUE,"GENERAL";"TAB4",#N/A,TRUE,"GENERAL";"TAB5",#N/A,TRUE,"GENERAL"}</definedName>
    <definedName name="khjk7" localSheetId="34"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31" hidden="1">{"TAB1",#N/A,TRUE,"GENERAL";"TAB2",#N/A,TRUE,"GENERAL";"TAB3",#N/A,TRUE,"GENERAL";"TAB4",#N/A,TRUE,"GENERAL";"TAB5",#N/A,TRUE,"GENERAL"}</definedName>
    <definedName name="khjk7" localSheetId="30" hidden="1">{"TAB1",#N/A,TRUE,"GENERAL";"TAB2",#N/A,TRUE,"GENERAL";"TAB3",#N/A,TRUE,"GENERAL";"TAB4",#N/A,TRUE,"GENERAL";"TAB5",#N/A,TRUE,"GENERAL"}</definedName>
    <definedName name="khjk7" localSheetId="15" hidden="1">{"TAB1",#N/A,TRUE,"GENERAL";"TAB2",#N/A,TRUE,"GENERAL";"TAB3",#N/A,TRUE,"GENERAL";"TAB4",#N/A,TRUE,"GENERAL";"TAB5",#N/A,TRUE,"GENERAL"}</definedName>
    <definedName name="khjk7" hidden="1">{"TAB1",#N/A,TRUE,"GENERAL";"TAB2",#N/A,TRUE,"GENERAL";"TAB3",#N/A,TRUE,"GENERAL";"TAB4",#N/A,TRUE,"GENERAL";"TAB5",#N/A,TRUE,"GENERAL"}</definedName>
    <definedName name="kikik" localSheetId="32" hidden="1">{"via1",#N/A,TRUE,"general";"via2",#N/A,TRUE,"general";"via3",#N/A,TRUE,"general"}</definedName>
    <definedName name="kikik" localSheetId="3" hidden="1">{"via1",#N/A,TRUE,"general";"via2",#N/A,TRUE,"general";"via3",#N/A,TRUE,"general"}</definedName>
    <definedName name="kikik" localSheetId="26" hidden="1">{"via1",#N/A,TRUE,"general";"via2",#N/A,TRUE,"general";"via3",#N/A,TRUE,"general"}</definedName>
    <definedName name="kikik" localSheetId="24" hidden="1">{"via1",#N/A,TRUE,"general";"via2",#N/A,TRUE,"general";"via3",#N/A,TRUE,"general"}</definedName>
    <definedName name="kikik" localSheetId="10" hidden="1">{"via1",#N/A,TRUE,"general";"via2",#N/A,TRUE,"general";"via3",#N/A,TRUE,"general"}</definedName>
    <definedName name="kikik" localSheetId="4" hidden="1">{"via1",#N/A,TRUE,"general";"via2",#N/A,TRUE,"general";"via3",#N/A,TRUE,"general"}</definedName>
    <definedName name="kikik" localSheetId="38" hidden="1">{"via1",#N/A,TRUE,"general";"via2",#N/A,TRUE,"general";"via3",#N/A,TRUE,"general"}</definedName>
    <definedName name="kikik" localSheetId="37" hidden="1">{"via1",#N/A,TRUE,"general";"via2",#N/A,TRUE,"general";"via3",#N/A,TRUE,"general"}</definedName>
    <definedName name="kikik" localSheetId="23" hidden="1">{"via1",#N/A,TRUE,"general";"via2",#N/A,TRUE,"general";"via3",#N/A,TRUE,"general"}</definedName>
    <definedName name="kikik" localSheetId="16" hidden="1">{"via1",#N/A,TRUE,"general";"via2",#N/A,TRUE,"general";"via3",#N/A,TRUE,"general"}</definedName>
    <definedName name="kikik" localSheetId="27" hidden="1">{"via1",#N/A,TRUE,"general";"via2",#N/A,TRUE,"general";"via3",#N/A,TRUE,"general"}</definedName>
    <definedName name="kikik" localSheetId="18" hidden="1">{"via1",#N/A,TRUE,"general";"via2",#N/A,TRUE,"general";"via3",#N/A,TRUE,"general"}</definedName>
    <definedName name="kikik" localSheetId="17" hidden="1">{"via1",#N/A,TRUE,"general";"via2",#N/A,TRUE,"general";"via3",#N/A,TRUE,"general"}</definedName>
    <definedName name="kikik" localSheetId="25" hidden="1">{"via1",#N/A,TRUE,"general";"via2",#N/A,TRUE,"general";"via3",#N/A,TRUE,"general"}</definedName>
    <definedName name="kikik" localSheetId="49" hidden="1">{"via1",#N/A,TRUE,"general";"via2",#N/A,TRUE,"general";"via3",#N/A,TRUE,"general"}</definedName>
    <definedName name="kikik" localSheetId="34"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1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31" hidden="1">{"via1",#N/A,TRUE,"general";"via2",#N/A,TRUE,"general";"via3",#N/A,TRUE,"general"}</definedName>
    <definedName name="kikik" localSheetId="30" hidden="1">{"via1",#N/A,TRUE,"general";"via2",#N/A,TRUE,"general";"via3",#N/A,TRUE,"general"}</definedName>
    <definedName name="kikik" localSheetId="15" hidden="1">{"via1",#N/A,TRUE,"general";"via2",#N/A,TRUE,"general";"via3",#N/A,TRUE,"general"}</definedName>
    <definedName name="kikik" hidden="1">{"via1",#N/A,TRUE,"general";"via2",#N/A,TRUE,"general";"via3",#N/A,TRUE,"general"}</definedName>
    <definedName name="kjhkd" localSheetId="32" hidden="1">{"via1",#N/A,TRUE,"general";"via2",#N/A,TRUE,"general";"via3",#N/A,TRUE,"general"}</definedName>
    <definedName name="kjhkd" localSheetId="3" hidden="1">{"via1",#N/A,TRUE,"general";"via2",#N/A,TRUE,"general";"via3",#N/A,TRUE,"general"}</definedName>
    <definedName name="kjhkd" localSheetId="26" hidden="1">{"via1",#N/A,TRUE,"general";"via2",#N/A,TRUE,"general";"via3",#N/A,TRUE,"general"}</definedName>
    <definedName name="kjhkd" localSheetId="24" hidden="1">{"via1",#N/A,TRUE,"general";"via2",#N/A,TRUE,"general";"via3",#N/A,TRUE,"general"}</definedName>
    <definedName name="kjhkd" localSheetId="10" hidden="1">{"via1",#N/A,TRUE,"general";"via2",#N/A,TRUE,"general";"via3",#N/A,TRUE,"general"}</definedName>
    <definedName name="kjhkd" localSheetId="4" hidden="1">{"via1",#N/A,TRUE,"general";"via2",#N/A,TRUE,"general";"via3",#N/A,TRUE,"general"}</definedName>
    <definedName name="kjhkd" localSheetId="38" hidden="1">{"via1",#N/A,TRUE,"general";"via2",#N/A,TRUE,"general";"via3",#N/A,TRUE,"general"}</definedName>
    <definedName name="kjhkd" localSheetId="37" hidden="1">{"via1",#N/A,TRUE,"general";"via2",#N/A,TRUE,"general";"via3",#N/A,TRUE,"general"}</definedName>
    <definedName name="kjhkd" localSheetId="23" hidden="1">{"via1",#N/A,TRUE,"general";"via2",#N/A,TRUE,"general";"via3",#N/A,TRUE,"general"}</definedName>
    <definedName name="kjhkd" localSheetId="16" hidden="1">{"via1",#N/A,TRUE,"general";"via2",#N/A,TRUE,"general";"via3",#N/A,TRUE,"general"}</definedName>
    <definedName name="kjhkd" localSheetId="27" hidden="1">{"via1",#N/A,TRUE,"general";"via2",#N/A,TRUE,"general";"via3",#N/A,TRUE,"general"}</definedName>
    <definedName name="kjhkd" localSheetId="18" hidden="1">{"via1",#N/A,TRUE,"general";"via2",#N/A,TRUE,"general";"via3",#N/A,TRUE,"general"}</definedName>
    <definedName name="kjhkd" localSheetId="17" hidden="1">{"via1",#N/A,TRUE,"general";"via2",#N/A,TRUE,"general";"via3",#N/A,TRUE,"general"}</definedName>
    <definedName name="kjhkd" localSheetId="25" hidden="1">{"via1",#N/A,TRUE,"general";"via2",#N/A,TRUE,"general";"via3",#N/A,TRUE,"general"}</definedName>
    <definedName name="kjhkd" localSheetId="49" hidden="1">{"via1",#N/A,TRUE,"general";"via2",#N/A,TRUE,"general";"via3",#N/A,TRUE,"general"}</definedName>
    <definedName name="kjhkd" localSheetId="34"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1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31" hidden="1">{"via1",#N/A,TRUE,"general";"via2",#N/A,TRUE,"general";"via3",#N/A,TRUE,"general"}</definedName>
    <definedName name="kjhkd" localSheetId="30" hidden="1">{"via1",#N/A,TRUE,"general";"via2",#N/A,TRUE,"general";"via3",#N/A,TRUE,"general"}</definedName>
    <definedName name="kjhkd" localSheetId="15" hidden="1">{"via1",#N/A,TRUE,"general";"via2",#N/A,TRUE,"general";"via3",#N/A,TRUE,"general"}</definedName>
    <definedName name="kjhkd" hidden="1">{"via1",#N/A,TRUE,"general";"via2",#N/A,TRUE,"general";"via3",#N/A,TRUE,"general"}</definedName>
    <definedName name="kjk" localSheetId="32" hidden="1">{"via1",#N/A,TRUE,"general";"via2",#N/A,TRUE,"general";"via3",#N/A,TRUE,"general"}</definedName>
    <definedName name="kjk" localSheetId="3" hidden="1">{"via1",#N/A,TRUE,"general";"via2",#N/A,TRUE,"general";"via3",#N/A,TRUE,"general"}</definedName>
    <definedName name="kjk" localSheetId="26" hidden="1">{"via1",#N/A,TRUE,"general";"via2",#N/A,TRUE,"general";"via3",#N/A,TRUE,"general"}</definedName>
    <definedName name="kjk" localSheetId="24" hidden="1">{"via1",#N/A,TRUE,"general";"via2",#N/A,TRUE,"general";"via3",#N/A,TRUE,"general"}</definedName>
    <definedName name="kjk" localSheetId="10" hidden="1">{"via1",#N/A,TRUE,"general";"via2",#N/A,TRUE,"general";"via3",#N/A,TRUE,"general"}</definedName>
    <definedName name="kjk" localSheetId="4" hidden="1">{"via1",#N/A,TRUE,"general";"via2",#N/A,TRUE,"general";"via3",#N/A,TRUE,"general"}</definedName>
    <definedName name="kjk" localSheetId="38" hidden="1">{"via1",#N/A,TRUE,"general";"via2",#N/A,TRUE,"general";"via3",#N/A,TRUE,"general"}</definedName>
    <definedName name="kjk" localSheetId="37" hidden="1">{"via1",#N/A,TRUE,"general";"via2",#N/A,TRUE,"general";"via3",#N/A,TRUE,"general"}</definedName>
    <definedName name="kjk" localSheetId="23" hidden="1">{"via1",#N/A,TRUE,"general";"via2",#N/A,TRUE,"general";"via3",#N/A,TRUE,"general"}</definedName>
    <definedName name="kjk" localSheetId="16" hidden="1">{"via1",#N/A,TRUE,"general";"via2",#N/A,TRUE,"general";"via3",#N/A,TRUE,"general"}</definedName>
    <definedName name="kjk" localSheetId="27" hidden="1">{"via1",#N/A,TRUE,"general";"via2",#N/A,TRUE,"general";"via3",#N/A,TRUE,"general"}</definedName>
    <definedName name="kjk" localSheetId="18" hidden="1">{"via1",#N/A,TRUE,"general";"via2",#N/A,TRUE,"general";"via3",#N/A,TRUE,"general"}</definedName>
    <definedName name="kjk" localSheetId="17" hidden="1">{"via1",#N/A,TRUE,"general";"via2",#N/A,TRUE,"general";"via3",#N/A,TRUE,"general"}</definedName>
    <definedName name="kjk" localSheetId="25" hidden="1">{"via1",#N/A,TRUE,"general";"via2",#N/A,TRUE,"general";"via3",#N/A,TRUE,"general"}</definedName>
    <definedName name="kjk" localSheetId="49" hidden="1">{"via1",#N/A,TRUE,"general";"via2",#N/A,TRUE,"general";"via3",#N/A,TRUE,"general"}</definedName>
    <definedName name="kjk" localSheetId="34"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1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31" hidden="1">{"via1",#N/A,TRUE,"general";"via2",#N/A,TRUE,"general";"via3",#N/A,TRUE,"general"}</definedName>
    <definedName name="kjk" localSheetId="30" hidden="1">{"via1",#N/A,TRUE,"general";"via2",#N/A,TRUE,"general";"via3",#N/A,TRUE,"general"}</definedName>
    <definedName name="kjk" localSheetId="15" hidden="1">{"via1",#N/A,TRUE,"general";"via2",#N/A,TRUE,"general";"via3",#N/A,TRUE,"general"}</definedName>
    <definedName name="kjk" hidden="1">{"via1",#N/A,TRUE,"general";"via2",#N/A,TRUE,"general";"via3",#N/A,TRUE,"general"}</definedName>
    <definedName name="kjtrkjr" localSheetId="32" hidden="1">{"via1",#N/A,TRUE,"general";"via2",#N/A,TRUE,"general";"via3",#N/A,TRUE,"general"}</definedName>
    <definedName name="kjtrkjr" localSheetId="3" hidden="1">{"via1",#N/A,TRUE,"general";"via2",#N/A,TRUE,"general";"via3",#N/A,TRUE,"general"}</definedName>
    <definedName name="kjtrkjr" localSheetId="26" hidden="1">{"via1",#N/A,TRUE,"general";"via2",#N/A,TRUE,"general";"via3",#N/A,TRUE,"general"}</definedName>
    <definedName name="kjtrkjr" localSheetId="24" hidden="1">{"via1",#N/A,TRUE,"general";"via2",#N/A,TRUE,"general";"via3",#N/A,TRUE,"general"}</definedName>
    <definedName name="kjtrkjr" localSheetId="10" hidden="1">{"via1",#N/A,TRUE,"general";"via2",#N/A,TRUE,"general";"via3",#N/A,TRUE,"general"}</definedName>
    <definedName name="kjtrkjr" localSheetId="4" hidden="1">{"via1",#N/A,TRUE,"general";"via2",#N/A,TRUE,"general";"via3",#N/A,TRUE,"general"}</definedName>
    <definedName name="kjtrkjr" localSheetId="38" hidden="1">{"via1",#N/A,TRUE,"general";"via2",#N/A,TRUE,"general";"via3",#N/A,TRUE,"general"}</definedName>
    <definedName name="kjtrkjr" localSheetId="37" hidden="1">{"via1",#N/A,TRUE,"general";"via2",#N/A,TRUE,"general";"via3",#N/A,TRUE,"general"}</definedName>
    <definedName name="kjtrkjr" localSheetId="23" hidden="1">{"via1",#N/A,TRUE,"general";"via2",#N/A,TRUE,"general";"via3",#N/A,TRUE,"general"}</definedName>
    <definedName name="kjtrkjr" localSheetId="16" hidden="1">{"via1",#N/A,TRUE,"general";"via2",#N/A,TRUE,"general";"via3",#N/A,TRUE,"general"}</definedName>
    <definedName name="kjtrkjr" localSheetId="27" hidden="1">{"via1",#N/A,TRUE,"general";"via2",#N/A,TRUE,"general";"via3",#N/A,TRUE,"general"}</definedName>
    <definedName name="kjtrkjr" localSheetId="18" hidden="1">{"via1",#N/A,TRUE,"general";"via2",#N/A,TRUE,"general";"via3",#N/A,TRUE,"general"}</definedName>
    <definedName name="kjtrkjr" localSheetId="17" hidden="1">{"via1",#N/A,TRUE,"general";"via2",#N/A,TRUE,"general";"via3",#N/A,TRUE,"general"}</definedName>
    <definedName name="kjtrkjr" localSheetId="25" hidden="1">{"via1",#N/A,TRUE,"general";"via2",#N/A,TRUE,"general";"via3",#N/A,TRUE,"general"}</definedName>
    <definedName name="kjtrkjr" localSheetId="49" hidden="1">{"via1",#N/A,TRUE,"general";"via2",#N/A,TRUE,"general";"via3",#N/A,TRUE,"general"}</definedName>
    <definedName name="kjtrkjr" localSheetId="34"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1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31" hidden="1">{"via1",#N/A,TRUE,"general";"via2",#N/A,TRUE,"general";"via3",#N/A,TRUE,"general"}</definedName>
    <definedName name="kjtrkjr" localSheetId="30" hidden="1">{"via1",#N/A,TRUE,"general";"via2",#N/A,TRUE,"general";"via3",#N/A,TRUE,"general"}</definedName>
    <definedName name="kjtrkjr" localSheetId="15" hidden="1">{"via1",#N/A,TRUE,"general";"via2",#N/A,TRUE,"general";"via3",#N/A,TRUE,"general"}</definedName>
    <definedName name="kjtrkjr" hidden="1">{"via1",#N/A,TRUE,"general";"via2",#N/A,TRUE,"general";"via3",#N/A,TRUE,"general"}</definedName>
    <definedName name="kkkki" localSheetId="32" hidden="1">{"via1",#N/A,TRUE,"general";"via2",#N/A,TRUE,"general";"via3",#N/A,TRUE,"general"}</definedName>
    <definedName name="kkkki" localSheetId="3" hidden="1">{"via1",#N/A,TRUE,"general";"via2",#N/A,TRUE,"general";"via3",#N/A,TRUE,"general"}</definedName>
    <definedName name="kkkki" localSheetId="26" hidden="1">{"via1",#N/A,TRUE,"general";"via2",#N/A,TRUE,"general";"via3",#N/A,TRUE,"general"}</definedName>
    <definedName name="kkkki" localSheetId="24" hidden="1">{"via1",#N/A,TRUE,"general";"via2",#N/A,TRUE,"general";"via3",#N/A,TRUE,"general"}</definedName>
    <definedName name="kkkki" localSheetId="10" hidden="1">{"via1",#N/A,TRUE,"general";"via2",#N/A,TRUE,"general";"via3",#N/A,TRUE,"general"}</definedName>
    <definedName name="kkkki" localSheetId="4" hidden="1">{"via1",#N/A,TRUE,"general";"via2",#N/A,TRUE,"general";"via3",#N/A,TRUE,"general"}</definedName>
    <definedName name="kkkki" localSheetId="38" hidden="1">{"via1",#N/A,TRUE,"general";"via2",#N/A,TRUE,"general";"via3",#N/A,TRUE,"general"}</definedName>
    <definedName name="kkkki" localSheetId="37" hidden="1">{"via1",#N/A,TRUE,"general";"via2",#N/A,TRUE,"general";"via3",#N/A,TRUE,"general"}</definedName>
    <definedName name="kkkki" localSheetId="23" hidden="1">{"via1",#N/A,TRUE,"general";"via2",#N/A,TRUE,"general";"via3",#N/A,TRUE,"general"}</definedName>
    <definedName name="kkkki" localSheetId="16" hidden="1">{"via1",#N/A,TRUE,"general";"via2",#N/A,TRUE,"general";"via3",#N/A,TRUE,"general"}</definedName>
    <definedName name="kkkki" localSheetId="27" hidden="1">{"via1",#N/A,TRUE,"general";"via2",#N/A,TRUE,"general";"via3",#N/A,TRUE,"general"}</definedName>
    <definedName name="kkkki" localSheetId="18" hidden="1">{"via1",#N/A,TRUE,"general";"via2",#N/A,TRUE,"general";"via3",#N/A,TRUE,"general"}</definedName>
    <definedName name="kkkki" localSheetId="17" hidden="1">{"via1",#N/A,TRUE,"general";"via2",#N/A,TRUE,"general";"via3",#N/A,TRUE,"general"}</definedName>
    <definedName name="kkkki" localSheetId="25" hidden="1">{"via1",#N/A,TRUE,"general";"via2",#N/A,TRUE,"general";"via3",#N/A,TRUE,"general"}</definedName>
    <definedName name="kkkki" localSheetId="49" hidden="1">{"via1",#N/A,TRUE,"general";"via2",#N/A,TRUE,"general";"via3",#N/A,TRUE,"general"}</definedName>
    <definedName name="kkkki" localSheetId="34"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1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31" hidden="1">{"via1",#N/A,TRUE,"general";"via2",#N/A,TRUE,"general";"via3",#N/A,TRUE,"general"}</definedName>
    <definedName name="kkkki" localSheetId="30" hidden="1">{"via1",#N/A,TRUE,"general";"via2",#N/A,TRUE,"general";"via3",#N/A,TRUE,"general"}</definedName>
    <definedName name="kkkki" localSheetId="15" hidden="1">{"via1",#N/A,TRUE,"general";"via2",#N/A,TRUE,"general";"via3",#N/A,TRUE,"general"}</definedName>
    <definedName name="kkkki" hidden="1">{"via1",#N/A,TRUE,"general";"via2",#N/A,TRUE,"general";"via3",#N/A,TRUE,"general"}</definedName>
    <definedName name="kkkkkki" localSheetId="3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26" hidden="1">{"TAB1",#N/A,TRUE,"GENERAL";"TAB2",#N/A,TRUE,"GENERAL";"TAB3",#N/A,TRUE,"GENERAL";"TAB4",#N/A,TRUE,"GENERAL";"TAB5",#N/A,TRUE,"GENERAL"}</definedName>
    <definedName name="kkkkkki" localSheetId="24"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38" hidden="1">{"TAB1",#N/A,TRUE,"GENERAL";"TAB2",#N/A,TRUE,"GENERAL";"TAB3",#N/A,TRUE,"GENERAL";"TAB4",#N/A,TRUE,"GENERAL";"TAB5",#N/A,TRUE,"GENERAL"}</definedName>
    <definedName name="kkkkkki" localSheetId="37" hidden="1">{"TAB1",#N/A,TRUE,"GENERAL";"TAB2",#N/A,TRUE,"GENERAL";"TAB3",#N/A,TRUE,"GENERAL";"TAB4",#N/A,TRUE,"GENERAL";"TAB5",#N/A,TRUE,"GENERAL"}</definedName>
    <definedName name="kkkkkki" localSheetId="23"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27" hidden="1">{"TAB1",#N/A,TRUE,"GENERAL";"TAB2",#N/A,TRUE,"GENERAL";"TAB3",#N/A,TRUE,"GENERAL";"TAB4",#N/A,TRUE,"GENERAL";"TAB5",#N/A,TRUE,"GENERAL"}</definedName>
    <definedName name="kkkkkki" localSheetId="18"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25" hidden="1">{"TAB1",#N/A,TRUE,"GENERAL";"TAB2",#N/A,TRUE,"GENERAL";"TAB3",#N/A,TRUE,"GENERAL";"TAB4",#N/A,TRUE,"GENERAL";"TAB5",#N/A,TRUE,"GENERAL"}</definedName>
    <definedName name="kkkkkki" localSheetId="49" hidden="1">{"TAB1",#N/A,TRUE,"GENERAL";"TAB2",#N/A,TRUE,"GENERAL";"TAB3",#N/A,TRUE,"GENERAL";"TAB4",#N/A,TRUE,"GENERAL";"TAB5",#N/A,TRUE,"GENERAL"}</definedName>
    <definedName name="kkkkkki" localSheetId="34"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31" hidden="1">{"TAB1",#N/A,TRUE,"GENERAL";"TAB2",#N/A,TRUE,"GENERAL";"TAB3",#N/A,TRUE,"GENERAL";"TAB4",#N/A,TRUE,"GENERAL";"TAB5",#N/A,TRUE,"GENERAL"}</definedName>
    <definedName name="kkkkkki" localSheetId="30" hidden="1">{"TAB1",#N/A,TRUE,"GENERAL";"TAB2",#N/A,TRUE,"GENERAL";"TAB3",#N/A,TRUE,"GENERAL";"TAB4",#N/A,TRUE,"GENERAL";"TAB5",#N/A,TRUE,"GENERAL"}</definedName>
    <definedName name="kkkkkki" localSheetId="15" hidden="1">{"TAB1",#N/A,TRUE,"GENERAL";"TAB2",#N/A,TRUE,"GENERAL";"TAB3",#N/A,TRUE,"GENERAL";"TAB4",#N/A,TRUE,"GENERAL";"TAB5",#N/A,TRUE,"GENERAL"}</definedName>
    <definedName name="kkkkkki" hidden="1">{"TAB1",#N/A,TRUE,"GENERAL";"TAB2",#N/A,TRUE,"GENERAL";"TAB3",#N/A,TRUE,"GENERAL";"TAB4",#N/A,TRUE,"GENERAL";"TAB5",#N/A,TRUE,"GENERAL"}</definedName>
    <definedName name="krtrk" localSheetId="32" hidden="1">{"via1",#N/A,TRUE,"general";"via2",#N/A,TRUE,"general";"via3",#N/A,TRUE,"general"}</definedName>
    <definedName name="krtrk" localSheetId="3" hidden="1">{"via1",#N/A,TRUE,"general";"via2",#N/A,TRUE,"general";"via3",#N/A,TRUE,"general"}</definedName>
    <definedName name="krtrk" localSheetId="26" hidden="1">{"via1",#N/A,TRUE,"general";"via2",#N/A,TRUE,"general";"via3",#N/A,TRUE,"general"}</definedName>
    <definedName name="krtrk" localSheetId="24" hidden="1">{"via1",#N/A,TRUE,"general";"via2",#N/A,TRUE,"general";"via3",#N/A,TRUE,"general"}</definedName>
    <definedName name="krtrk" localSheetId="10" hidden="1">{"via1",#N/A,TRUE,"general";"via2",#N/A,TRUE,"general";"via3",#N/A,TRUE,"general"}</definedName>
    <definedName name="krtrk" localSheetId="4" hidden="1">{"via1",#N/A,TRUE,"general";"via2",#N/A,TRUE,"general";"via3",#N/A,TRUE,"general"}</definedName>
    <definedName name="krtrk" localSheetId="38" hidden="1">{"via1",#N/A,TRUE,"general";"via2",#N/A,TRUE,"general";"via3",#N/A,TRUE,"general"}</definedName>
    <definedName name="krtrk" localSheetId="37" hidden="1">{"via1",#N/A,TRUE,"general";"via2",#N/A,TRUE,"general";"via3",#N/A,TRUE,"general"}</definedName>
    <definedName name="krtrk" localSheetId="23" hidden="1">{"via1",#N/A,TRUE,"general";"via2",#N/A,TRUE,"general";"via3",#N/A,TRUE,"general"}</definedName>
    <definedName name="krtrk" localSheetId="16" hidden="1">{"via1",#N/A,TRUE,"general";"via2",#N/A,TRUE,"general";"via3",#N/A,TRUE,"general"}</definedName>
    <definedName name="krtrk" localSheetId="27" hidden="1">{"via1",#N/A,TRUE,"general";"via2",#N/A,TRUE,"general";"via3",#N/A,TRUE,"general"}</definedName>
    <definedName name="krtrk" localSheetId="18" hidden="1">{"via1",#N/A,TRUE,"general";"via2",#N/A,TRUE,"general";"via3",#N/A,TRUE,"general"}</definedName>
    <definedName name="krtrk" localSheetId="17" hidden="1">{"via1",#N/A,TRUE,"general";"via2",#N/A,TRUE,"general";"via3",#N/A,TRUE,"general"}</definedName>
    <definedName name="krtrk" localSheetId="25" hidden="1">{"via1",#N/A,TRUE,"general";"via2",#N/A,TRUE,"general";"via3",#N/A,TRUE,"general"}</definedName>
    <definedName name="krtrk" localSheetId="49" hidden="1">{"via1",#N/A,TRUE,"general";"via2",#N/A,TRUE,"general";"via3",#N/A,TRUE,"general"}</definedName>
    <definedName name="krtrk" localSheetId="34"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1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31" hidden="1">{"via1",#N/A,TRUE,"general";"via2",#N/A,TRUE,"general";"via3",#N/A,TRUE,"general"}</definedName>
    <definedName name="krtrk" localSheetId="30" hidden="1">{"via1",#N/A,TRUE,"general";"via2",#N/A,TRUE,"general";"via3",#N/A,TRUE,"general"}</definedName>
    <definedName name="krtrk" localSheetId="15" hidden="1">{"via1",#N/A,TRUE,"general";"via2",#N/A,TRUE,"general";"via3",#N/A,TRUE,"general"}</definedName>
    <definedName name="krtrk" hidden="1">{"via1",#N/A,TRUE,"general";"via2",#N/A,TRUE,"general";"via3",#N/A,TRUE,"general"}</definedName>
    <definedName name="kyr" localSheetId="32" hidden="1">{"TAB1",#N/A,TRUE,"GENERAL";"TAB2",#N/A,TRUE,"GENERAL";"TAB3",#N/A,TRUE,"GENERAL";"TAB4",#N/A,TRUE,"GENERAL";"TAB5",#N/A,TRUE,"GENERAL"}</definedName>
    <definedName name="kyr" localSheetId="3" hidden="1">{"TAB1",#N/A,TRUE,"GENERAL";"TAB2",#N/A,TRUE,"GENERAL";"TAB3",#N/A,TRUE,"GENERAL";"TAB4",#N/A,TRUE,"GENERAL";"TAB5",#N/A,TRUE,"GENERAL"}</definedName>
    <definedName name="kyr" localSheetId="26" hidden="1">{"TAB1",#N/A,TRUE,"GENERAL";"TAB2",#N/A,TRUE,"GENERAL";"TAB3",#N/A,TRUE,"GENERAL";"TAB4",#N/A,TRUE,"GENERAL";"TAB5",#N/A,TRUE,"GENERAL"}</definedName>
    <definedName name="kyr" localSheetId="24" hidden="1">{"TAB1",#N/A,TRUE,"GENERAL";"TAB2",#N/A,TRUE,"GENERAL";"TAB3",#N/A,TRUE,"GENERAL";"TAB4",#N/A,TRUE,"GENERAL";"TAB5",#N/A,TRUE,"GENERAL"}</definedName>
    <definedName name="kyr" localSheetId="10" hidden="1">{"TAB1",#N/A,TRUE,"GENERAL";"TAB2",#N/A,TRUE,"GENERAL";"TAB3",#N/A,TRUE,"GENERAL";"TAB4",#N/A,TRUE,"GENERAL";"TAB5",#N/A,TRUE,"GENERAL"}</definedName>
    <definedName name="kyr" localSheetId="4" hidden="1">{"TAB1",#N/A,TRUE,"GENERAL";"TAB2",#N/A,TRUE,"GENERAL";"TAB3",#N/A,TRUE,"GENERAL";"TAB4",#N/A,TRUE,"GENERAL";"TAB5",#N/A,TRUE,"GENERAL"}</definedName>
    <definedName name="kyr" localSheetId="38" hidden="1">{"TAB1",#N/A,TRUE,"GENERAL";"TAB2",#N/A,TRUE,"GENERAL";"TAB3",#N/A,TRUE,"GENERAL";"TAB4",#N/A,TRUE,"GENERAL";"TAB5",#N/A,TRUE,"GENERAL"}</definedName>
    <definedName name="kyr" localSheetId="37" hidden="1">{"TAB1",#N/A,TRUE,"GENERAL";"TAB2",#N/A,TRUE,"GENERAL";"TAB3",#N/A,TRUE,"GENERAL";"TAB4",#N/A,TRUE,"GENERAL";"TAB5",#N/A,TRUE,"GENERAL"}</definedName>
    <definedName name="kyr" localSheetId="23" hidden="1">{"TAB1",#N/A,TRUE,"GENERAL";"TAB2",#N/A,TRUE,"GENERAL";"TAB3",#N/A,TRUE,"GENERAL";"TAB4",#N/A,TRUE,"GENERAL";"TAB5",#N/A,TRUE,"GENERAL"}</definedName>
    <definedName name="kyr" localSheetId="16" hidden="1">{"TAB1",#N/A,TRUE,"GENERAL";"TAB2",#N/A,TRUE,"GENERAL";"TAB3",#N/A,TRUE,"GENERAL";"TAB4",#N/A,TRUE,"GENERAL";"TAB5",#N/A,TRUE,"GENERAL"}</definedName>
    <definedName name="kyr" localSheetId="27" hidden="1">{"TAB1",#N/A,TRUE,"GENERAL";"TAB2",#N/A,TRUE,"GENERAL";"TAB3",#N/A,TRUE,"GENERAL";"TAB4",#N/A,TRUE,"GENERAL";"TAB5",#N/A,TRUE,"GENERAL"}</definedName>
    <definedName name="kyr" localSheetId="18" hidden="1">{"TAB1",#N/A,TRUE,"GENERAL";"TAB2",#N/A,TRUE,"GENERAL";"TAB3",#N/A,TRUE,"GENERAL";"TAB4",#N/A,TRUE,"GENERAL";"TAB5",#N/A,TRUE,"GENERAL"}</definedName>
    <definedName name="kyr" localSheetId="17" hidden="1">{"TAB1",#N/A,TRUE,"GENERAL";"TAB2",#N/A,TRUE,"GENERAL";"TAB3",#N/A,TRUE,"GENERAL";"TAB4",#N/A,TRUE,"GENERAL";"TAB5",#N/A,TRUE,"GENERAL"}</definedName>
    <definedName name="kyr" localSheetId="25" hidden="1">{"TAB1",#N/A,TRUE,"GENERAL";"TAB2",#N/A,TRUE,"GENERAL";"TAB3",#N/A,TRUE,"GENERAL";"TAB4",#N/A,TRUE,"GENERAL";"TAB5",#N/A,TRUE,"GENERAL"}</definedName>
    <definedName name="kyr" localSheetId="49" hidden="1">{"TAB1",#N/A,TRUE,"GENERAL";"TAB2",#N/A,TRUE,"GENERAL";"TAB3",#N/A,TRUE,"GENERAL";"TAB4",#N/A,TRUE,"GENERAL";"TAB5",#N/A,TRUE,"GENERAL"}</definedName>
    <definedName name="kyr" localSheetId="34"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1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31" hidden="1">{"TAB1",#N/A,TRUE,"GENERAL";"TAB2",#N/A,TRUE,"GENERAL";"TAB3",#N/A,TRUE,"GENERAL";"TAB4",#N/A,TRUE,"GENERAL";"TAB5",#N/A,TRUE,"GENERAL"}</definedName>
    <definedName name="kyr" localSheetId="30" hidden="1">{"TAB1",#N/A,TRUE,"GENERAL";"TAB2",#N/A,TRUE,"GENERAL";"TAB3",#N/A,TRUE,"GENERAL";"TAB4",#N/A,TRUE,"GENERAL";"TAB5",#N/A,TRUE,"GENERAL"}</definedName>
    <definedName name="kyr" localSheetId="15" hidden="1">{"TAB1",#N/A,TRUE,"GENERAL";"TAB2",#N/A,TRUE,"GENERAL";"TAB3",#N/A,TRUE,"GENERAL";"TAB4",#N/A,TRUE,"GENERAL";"TAB5",#N/A,TRUE,"GENERAL"}</definedName>
    <definedName name="kyr" hidden="1">{"TAB1",#N/A,TRUE,"GENERAL";"TAB2",#N/A,TRUE,"GENERAL";"TAB3",#N/A,TRUE,"GENERAL";"TAB4",#N/A,TRUE,"GENERAL";"TAB5",#N/A,TRUE,"GENERAL"}</definedName>
    <definedName name="liuoo" localSheetId="3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26" hidden="1">{"TAB1",#N/A,TRUE,"GENERAL";"TAB2",#N/A,TRUE,"GENERAL";"TAB3",#N/A,TRUE,"GENERAL";"TAB4",#N/A,TRUE,"GENERAL";"TAB5",#N/A,TRUE,"GENERAL"}</definedName>
    <definedName name="liuoo" localSheetId="24"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4" hidden="1">{"TAB1",#N/A,TRUE,"GENERAL";"TAB2",#N/A,TRUE,"GENERAL";"TAB3",#N/A,TRUE,"GENERAL";"TAB4",#N/A,TRUE,"GENERAL";"TAB5",#N/A,TRUE,"GENERAL"}</definedName>
    <definedName name="liuoo" localSheetId="38" hidden="1">{"TAB1",#N/A,TRUE,"GENERAL";"TAB2",#N/A,TRUE,"GENERAL";"TAB3",#N/A,TRUE,"GENERAL";"TAB4",#N/A,TRUE,"GENERAL";"TAB5",#N/A,TRUE,"GENERAL"}</definedName>
    <definedName name="liuoo" localSheetId="37" hidden="1">{"TAB1",#N/A,TRUE,"GENERAL";"TAB2",#N/A,TRUE,"GENERAL";"TAB3",#N/A,TRUE,"GENERAL";"TAB4",#N/A,TRUE,"GENERAL";"TAB5",#N/A,TRUE,"GENERAL"}</definedName>
    <definedName name="liuoo" localSheetId="23"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27" hidden="1">{"TAB1",#N/A,TRUE,"GENERAL";"TAB2",#N/A,TRUE,"GENERAL";"TAB3",#N/A,TRUE,"GENERAL";"TAB4",#N/A,TRUE,"GENERAL";"TAB5",#N/A,TRUE,"GENERAL"}</definedName>
    <definedName name="liuoo" localSheetId="18"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25" hidden="1">{"TAB1",#N/A,TRUE,"GENERAL";"TAB2",#N/A,TRUE,"GENERAL";"TAB3",#N/A,TRUE,"GENERAL";"TAB4",#N/A,TRUE,"GENERAL";"TAB5",#N/A,TRUE,"GENERAL"}</definedName>
    <definedName name="liuoo" localSheetId="49" hidden="1">{"TAB1",#N/A,TRUE,"GENERAL";"TAB2",#N/A,TRUE,"GENERAL";"TAB3",#N/A,TRUE,"GENERAL";"TAB4",#N/A,TRUE,"GENERAL";"TAB5",#N/A,TRUE,"GENERAL"}</definedName>
    <definedName name="liuoo" localSheetId="34"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31" hidden="1">{"TAB1",#N/A,TRUE,"GENERAL";"TAB2",#N/A,TRUE,"GENERAL";"TAB3",#N/A,TRUE,"GENERAL";"TAB4",#N/A,TRUE,"GENERAL";"TAB5",#N/A,TRUE,"GENERAL"}</definedName>
    <definedName name="liuoo" localSheetId="30" hidden="1">{"TAB1",#N/A,TRUE,"GENERAL";"TAB2",#N/A,TRUE,"GENERAL";"TAB3",#N/A,TRUE,"GENERAL";"TAB4",#N/A,TRUE,"GENERAL";"TAB5",#N/A,TRUE,"GENERAL"}</definedName>
    <definedName name="liuoo" localSheetId="15" hidden="1">{"TAB1",#N/A,TRUE,"GENERAL";"TAB2",#N/A,TRUE,"GENERAL";"TAB3",#N/A,TRUE,"GENERAL";"TAB4",#N/A,TRUE,"GENERAL";"TAB5",#N/A,TRUE,"GENERAL"}</definedName>
    <definedName name="liuoo" hidden="1">{"TAB1",#N/A,TRUE,"GENERAL";"TAB2",#N/A,TRUE,"GENERAL";"TAB3",#N/A,TRUE,"GENERAL";"TAB4",#N/A,TRUE,"GENERAL";"TAB5",#N/A,TRUE,"GENERAL"}</definedName>
    <definedName name="lkj" localSheetId="32" hidden="1">{"via1",#N/A,TRUE,"general";"via2",#N/A,TRUE,"general";"via3",#N/A,TRUE,"general"}</definedName>
    <definedName name="lkj" localSheetId="3" hidden="1">{"via1",#N/A,TRUE,"general";"via2",#N/A,TRUE,"general";"via3",#N/A,TRUE,"general"}</definedName>
    <definedName name="lkj" localSheetId="26" hidden="1">{"via1",#N/A,TRUE,"general";"via2",#N/A,TRUE,"general";"via3",#N/A,TRUE,"general"}</definedName>
    <definedName name="lkj" localSheetId="24" hidden="1">{"via1",#N/A,TRUE,"general";"via2",#N/A,TRUE,"general";"via3",#N/A,TRUE,"general"}</definedName>
    <definedName name="lkj" localSheetId="10" hidden="1">{"via1",#N/A,TRUE,"general";"via2",#N/A,TRUE,"general";"via3",#N/A,TRUE,"general"}</definedName>
    <definedName name="lkj" localSheetId="4" hidden="1">{"via1",#N/A,TRUE,"general";"via2",#N/A,TRUE,"general";"via3",#N/A,TRUE,"general"}</definedName>
    <definedName name="lkj" localSheetId="38" hidden="1">{"via1",#N/A,TRUE,"general";"via2",#N/A,TRUE,"general";"via3",#N/A,TRUE,"general"}</definedName>
    <definedName name="lkj" localSheetId="37" hidden="1">{"via1",#N/A,TRUE,"general";"via2",#N/A,TRUE,"general";"via3",#N/A,TRUE,"general"}</definedName>
    <definedName name="lkj" localSheetId="23" hidden="1">{"via1",#N/A,TRUE,"general";"via2",#N/A,TRUE,"general";"via3",#N/A,TRUE,"general"}</definedName>
    <definedName name="lkj" localSheetId="16" hidden="1">{"via1",#N/A,TRUE,"general";"via2",#N/A,TRUE,"general";"via3",#N/A,TRUE,"general"}</definedName>
    <definedName name="lkj" localSheetId="27" hidden="1">{"via1",#N/A,TRUE,"general";"via2",#N/A,TRUE,"general";"via3",#N/A,TRUE,"general"}</definedName>
    <definedName name="lkj" localSheetId="18" hidden="1">{"via1",#N/A,TRUE,"general";"via2",#N/A,TRUE,"general";"via3",#N/A,TRUE,"general"}</definedName>
    <definedName name="lkj" localSheetId="17" hidden="1">{"via1",#N/A,TRUE,"general";"via2",#N/A,TRUE,"general";"via3",#N/A,TRUE,"general"}</definedName>
    <definedName name="lkj" localSheetId="25" hidden="1">{"via1",#N/A,TRUE,"general";"via2",#N/A,TRUE,"general";"via3",#N/A,TRUE,"general"}</definedName>
    <definedName name="lkj" localSheetId="49" hidden="1">{"via1",#N/A,TRUE,"general";"via2",#N/A,TRUE,"general";"via3",#N/A,TRUE,"general"}</definedName>
    <definedName name="lkj" localSheetId="34"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1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31" hidden="1">{"via1",#N/A,TRUE,"general";"via2",#N/A,TRUE,"general";"via3",#N/A,TRUE,"general"}</definedName>
    <definedName name="lkj" localSheetId="30" hidden="1">{"via1",#N/A,TRUE,"general";"via2",#N/A,TRUE,"general";"via3",#N/A,TRUE,"general"}</definedName>
    <definedName name="lkj" localSheetId="15" hidden="1">{"via1",#N/A,TRUE,"general";"via2",#N/A,TRUE,"general";"via3",#N/A,TRUE,"general"}</definedName>
    <definedName name="lkj" hidden="1">{"via1",#N/A,TRUE,"general";"via2",#N/A,TRUE,"general";"via3",#N/A,TRUE,"general"}</definedName>
    <definedName name="LKJLJK" localSheetId="3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26" hidden="1">{"TAB1",#N/A,TRUE,"GENERAL";"TAB2",#N/A,TRUE,"GENERAL";"TAB3",#N/A,TRUE,"GENERAL";"TAB4",#N/A,TRUE,"GENERAL";"TAB5",#N/A,TRUE,"GENERAL"}</definedName>
    <definedName name="LKJLJK" localSheetId="24"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38" hidden="1">{"TAB1",#N/A,TRUE,"GENERAL";"TAB2",#N/A,TRUE,"GENERAL";"TAB3",#N/A,TRUE,"GENERAL";"TAB4",#N/A,TRUE,"GENERAL";"TAB5",#N/A,TRUE,"GENERAL"}</definedName>
    <definedName name="LKJLJK" localSheetId="37" hidden="1">{"TAB1",#N/A,TRUE,"GENERAL";"TAB2",#N/A,TRUE,"GENERAL";"TAB3",#N/A,TRUE,"GENERAL";"TAB4",#N/A,TRUE,"GENERAL";"TAB5",#N/A,TRUE,"GENERAL"}</definedName>
    <definedName name="LKJLJK" localSheetId="23"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27" hidden="1">{"TAB1",#N/A,TRUE,"GENERAL";"TAB2",#N/A,TRUE,"GENERAL";"TAB3",#N/A,TRUE,"GENERAL";"TAB4",#N/A,TRUE,"GENERAL";"TAB5",#N/A,TRUE,"GENERAL"}</definedName>
    <definedName name="LKJLJK" localSheetId="18"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25" hidden="1">{"TAB1",#N/A,TRUE,"GENERAL";"TAB2",#N/A,TRUE,"GENERAL";"TAB3",#N/A,TRUE,"GENERAL";"TAB4",#N/A,TRUE,"GENERAL";"TAB5",#N/A,TRUE,"GENERAL"}</definedName>
    <definedName name="LKJLJK" localSheetId="49" hidden="1">{"TAB1",#N/A,TRUE,"GENERAL";"TAB2",#N/A,TRUE,"GENERAL";"TAB3",#N/A,TRUE,"GENERAL";"TAB4",#N/A,TRUE,"GENERAL";"TAB5",#N/A,TRUE,"GENERAL"}</definedName>
    <definedName name="LKJLJK" localSheetId="34"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31" hidden="1">{"TAB1",#N/A,TRUE,"GENERAL";"TAB2",#N/A,TRUE,"GENERAL";"TAB3",#N/A,TRUE,"GENERAL";"TAB4",#N/A,TRUE,"GENERAL";"TAB5",#N/A,TRUE,"GENERAL"}</definedName>
    <definedName name="LKJLJK" localSheetId="30" hidden="1">{"TAB1",#N/A,TRUE,"GENERAL";"TAB2",#N/A,TRUE,"GENERAL";"TAB3",#N/A,TRUE,"GENERAL";"TAB4",#N/A,TRUE,"GENERAL";"TAB5",#N/A,TRUE,"GENERAL"}</definedName>
    <definedName name="LKJLJK" localSheetId="15" hidden="1">{"TAB1",#N/A,TRUE,"GENERAL";"TAB2",#N/A,TRUE,"GENERAL";"TAB3",#N/A,TRUE,"GENERAL";"TAB4",#N/A,TRUE,"GENERAL";"TAB5",#N/A,TRUE,"GENERAL"}</definedName>
    <definedName name="LKJLJK" hidden="1">{"TAB1",#N/A,TRUE,"GENERAL";"TAB2",#N/A,TRUE,"GENERAL";"TAB3",#N/A,TRUE,"GENERAL";"TAB4",#N/A,TRUE,"GENERAL";"TAB5",#N/A,TRUE,"GENERAL"}</definedName>
    <definedName name="lllllh" localSheetId="32" hidden="1">{"via1",#N/A,TRUE,"general";"via2",#N/A,TRUE,"general";"via3",#N/A,TRUE,"general"}</definedName>
    <definedName name="lllllh" localSheetId="3" hidden="1">{"via1",#N/A,TRUE,"general";"via2",#N/A,TRUE,"general";"via3",#N/A,TRUE,"general"}</definedName>
    <definedName name="lllllh" localSheetId="26" hidden="1">{"via1",#N/A,TRUE,"general";"via2",#N/A,TRUE,"general";"via3",#N/A,TRUE,"general"}</definedName>
    <definedName name="lllllh" localSheetId="24" hidden="1">{"via1",#N/A,TRUE,"general";"via2",#N/A,TRUE,"general";"via3",#N/A,TRUE,"general"}</definedName>
    <definedName name="lllllh" localSheetId="10" hidden="1">{"via1",#N/A,TRUE,"general";"via2",#N/A,TRUE,"general";"via3",#N/A,TRUE,"general"}</definedName>
    <definedName name="lllllh" localSheetId="4" hidden="1">{"via1",#N/A,TRUE,"general";"via2",#N/A,TRUE,"general";"via3",#N/A,TRUE,"general"}</definedName>
    <definedName name="lllllh" localSheetId="38" hidden="1">{"via1",#N/A,TRUE,"general";"via2",#N/A,TRUE,"general";"via3",#N/A,TRUE,"general"}</definedName>
    <definedName name="lllllh" localSheetId="37" hidden="1">{"via1",#N/A,TRUE,"general";"via2",#N/A,TRUE,"general";"via3",#N/A,TRUE,"general"}</definedName>
    <definedName name="lllllh" localSheetId="23" hidden="1">{"via1",#N/A,TRUE,"general";"via2",#N/A,TRUE,"general";"via3",#N/A,TRUE,"general"}</definedName>
    <definedName name="lllllh" localSheetId="16" hidden="1">{"via1",#N/A,TRUE,"general";"via2",#N/A,TRUE,"general";"via3",#N/A,TRUE,"general"}</definedName>
    <definedName name="lllllh" localSheetId="27" hidden="1">{"via1",#N/A,TRUE,"general";"via2",#N/A,TRUE,"general";"via3",#N/A,TRUE,"general"}</definedName>
    <definedName name="lllllh" localSheetId="18" hidden="1">{"via1",#N/A,TRUE,"general";"via2",#N/A,TRUE,"general";"via3",#N/A,TRUE,"general"}</definedName>
    <definedName name="lllllh" localSheetId="17" hidden="1">{"via1",#N/A,TRUE,"general";"via2",#N/A,TRUE,"general";"via3",#N/A,TRUE,"general"}</definedName>
    <definedName name="lllllh" localSheetId="25" hidden="1">{"via1",#N/A,TRUE,"general";"via2",#N/A,TRUE,"general";"via3",#N/A,TRUE,"general"}</definedName>
    <definedName name="lllllh" localSheetId="49" hidden="1">{"via1",#N/A,TRUE,"general";"via2",#N/A,TRUE,"general";"via3",#N/A,TRUE,"general"}</definedName>
    <definedName name="lllllh" localSheetId="34"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1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31" hidden="1">{"via1",#N/A,TRUE,"general";"via2",#N/A,TRUE,"general";"via3",#N/A,TRUE,"general"}</definedName>
    <definedName name="lllllh" localSheetId="30" hidden="1">{"via1",#N/A,TRUE,"general";"via2",#N/A,TRUE,"general";"via3",#N/A,TRUE,"general"}</definedName>
    <definedName name="lllllh" localSheetId="15" hidden="1">{"via1",#N/A,TRUE,"general";"via2",#N/A,TRUE,"general";"via3",#N/A,TRUE,"general"}</definedName>
    <definedName name="lllllh" hidden="1">{"via1",#N/A,TRUE,"general";"via2",#N/A,TRUE,"general";"via3",#N/A,TRUE,"general"}</definedName>
    <definedName name="lllllllo" localSheetId="32" hidden="1">{"via1",#N/A,TRUE,"general";"via2",#N/A,TRUE,"general";"via3",#N/A,TRUE,"general"}</definedName>
    <definedName name="lllllllo" localSheetId="3" hidden="1">{"via1",#N/A,TRUE,"general";"via2",#N/A,TRUE,"general";"via3",#N/A,TRUE,"general"}</definedName>
    <definedName name="lllllllo" localSheetId="26" hidden="1">{"via1",#N/A,TRUE,"general";"via2",#N/A,TRUE,"general";"via3",#N/A,TRUE,"general"}</definedName>
    <definedName name="lllllllo" localSheetId="24" hidden="1">{"via1",#N/A,TRUE,"general";"via2",#N/A,TRUE,"general";"via3",#N/A,TRUE,"general"}</definedName>
    <definedName name="lllllllo" localSheetId="10" hidden="1">{"via1",#N/A,TRUE,"general";"via2",#N/A,TRUE,"general";"via3",#N/A,TRUE,"general"}</definedName>
    <definedName name="lllllllo" localSheetId="4" hidden="1">{"via1",#N/A,TRUE,"general";"via2",#N/A,TRUE,"general";"via3",#N/A,TRUE,"general"}</definedName>
    <definedName name="lllllllo" localSheetId="38" hidden="1">{"via1",#N/A,TRUE,"general";"via2",#N/A,TRUE,"general";"via3",#N/A,TRUE,"general"}</definedName>
    <definedName name="lllllllo" localSheetId="37" hidden="1">{"via1",#N/A,TRUE,"general";"via2",#N/A,TRUE,"general";"via3",#N/A,TRUE,"general"}</definedName>
    <definedName name="lllllllo" localSheetId="23" hidden="1">{"via1",#N/A,TRUE,"general";"via2",#N/A,TRUE,"general";"via3",#N/A,TRUE,"general"}</definedName>
    <definedName name="lllllllo" localSheetId="16" hidden="1">{"via1",#N/A,TRUE,"general";"via2",#N/A,TRUE,"general";"via3",#N/A,TRUE,"general"}</definedName>
    <definedName name="lllllllo" localSheetId="27" hidden="1">{"via1",#N/A,TRUE,"general";"via2",#N/A,TRUE,"general";"via3",#N/A,TRUE,"general"}</definedName>
    <definedName name="lllllllo" localSheetId="18" hidden="1">{"via1",#N/A,TRUE,"general";"via2",#N/A,TRUE,"general";"via3",#N/A,TRUE,"general"}</definedName>
    <definedName name="lllllllo" localSheetId="17" hidden="1">{"via1",#N/A,TRUE,"general";"via2",#N/A,TRUE,"general";"via3",#N/A,TRUE,"general"}</definedName>
    <definedName name="lllllllo" localSheetId="25" hidden="1">{"via1",#N/A,TRUE,"general";"via2",#N/A,TRUE,"general";"via3",#N/A,TRUE,"general"}</definedName>
    <definedName name="lllllllo" localSheetId="49" hidden="1">{"via1",#N/A,TRUE,"general";"via2",#N/A,TRUE,"general";"via3",#N/A,TRUE,"general"}</definedName>
    <definedName name="lllllllo" localSheetId="34"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1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31" hidden="1">{"via1",#N/A,TRUE,"general";"via2",#N/A,TRUE,"general";"via3",#N/A,TRUE,"general"}</definedName>
    <definedName name="lllllllo" localSheetId="30" hidden="1">{"via1",#N/A,TRUE,"general";"via2",#N/A,TRUE,"general";"via3",#N/A,TRUE,"general"}</definedName>
    <definedName name="lllllllo" localSheetId="15" hidden="1">{"via1",#N/A,TRUE,"general";"via2",#N/A,TRUE,"general";"via3",#N/A,TRUE,"general"}</definedName>
    <definedName name="lllllllo" hidden="1">{"via1",#N/A,TRUE,"general";"via2",#N/A,TRUE,"general";"via3",#N/A,TRUE,"general"}</definedName>
    <definedName name="lolol" localSheetId="3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26" hidden="1">{"TAB1",#N/A,TRUE,"GENERAL";"TAB2",#N/A,TRUE,"GENERAL";"TAB3",#N/A,TRUE,"GENERAL";"TAB4",#N/A,TRUE,"GENERAL";"TAB5",#N/A,TRUE,"GENERAL"}</definedName>
    <definedName name="lolol" localSheetId="24"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4" hidden="1">{"TAB1",#N/A,TRUE,"GENERAL";"TAB2",#N/A,TRUE,"GENERAL";"TAB3",#N/A,TRUE,"GENERAL";"TAB4",#N/A,TRUE,"GENERAL";"TAB5",#N/A,TRUE,"GENERAL"}</definedName>
    <definedName name="lolol" localSheetId="38" hidden="1">{"TAB1",#N/A,TRUE,"GENERAL";"TAB2",#N/A,TRUE,"GENERAL";"TAB3",#N/A,TRUE,"GENERAL";"TAB4",#N/A,TRUE,"GENERAL";"TAB5",#N/A,TRUE,"GENERAL"}</definedName>
    <definedName name="lolol" localSheetId="37" hidden="1">{"TAB1",#N/A,TRUE,"GENERAL";"TAB2",#N/A,TRUE,"GENERAL";"TAB3",#N/A,TRUE,"GENERAL";"TAB4",#N/A,TRUE,"GENERAL";"TAB5",#N/A,TRUE,"GENERAL"}</definedName>
    <definedName name="lolol" localSheetId="23"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27" hidden="1">{"TAB1",#N/A,TRUE,"GENERAL";"TAB2",#N/A,TRUE,"GENERAL";"TAB3",#N/A,TRUE,"GENERAL";"TAB4",#N/A,TRUE,"GENERAL";"TAB5",#N/A,TRUE,"GENERAL"}</definedName>
    <definedName name="lolol" localSheetId="18"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25" hidden="1">{"TAB1",#N/A,TRUE,"GENERAL";"TAB2",#N/A,TRUE,"GENERAL";"TAB3",#N/A,TRUE,"GENERAL";"TAB4",#N/A,TRUE,"GENERAL";"TAB5",#N/A,TRUE,"GENERAL"}</definedName>
    <definedName name="lolol" localSheetId="49" hidden="1">{"TAB1",#N/A,TRUE,"GENERAL";"TAB2",#N/A,TRUE,"GENERAL";"TAB3",#N/A,TRUE,"GENERAL";"TAB4",#N/A,TRUE,"GENERAL";"TAB5",#N/A,TRUE,"GENERAL"}</definedName>
    <definedName name="lolol" localSheetId="34"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31" hidden="1">{"TAB1",#N/A,TRUE,"GENERAL";"TAB2",#N/A,TRUE,"GENERAL";"TAB3",#N/A,TRUE,"GENERAL";"TAB4",#N/A,TRUE,"GENERAL";"TAB5",#N/A,TRUE,"GENERAL"}</definedName>
    <definedName name="lolol" localSheetId="30" hidden="1">{"TAB1",#N/A,TRUE,"GENERAL";"TAB2",#N/A,TRUE,"GENERAL";"TAB3",#N/A,TRUE,"GENERAL";"TAB4",#N/A,TRUE,"GENERAL";"TAB5",#N/A,TRUE,"GENERAL"}</definedName>
    <definedName name="lolol" localSheetId="15" hidden="1">{"TAB1",#N/A,TRUE,"GENERAL";"TAB2",#N/A,TRUE,"GENERAL";"TAB3",#N/A,TRUE,"GENERAL";"TAB4",#N/A,TRUE,"GENERAL";"TAB5",#N/A,TRUE,"GENERAL"}</definedName>
    <definedName name="lolol" hidden="1">{"TAB1",#N/A,TRUE,"GENERAL";"TAB2",#N/A,TRUE,"GENERAL";"TAB3",#N/A,TRUE,"GENERAL";"TAB4",#N/A,TRUE,"GENERAL";"TAB5",#N/A,TRUE,"GENERAL"}</definedName>
    <definedName name="lplpl" localSheetId="32" hidden="1">{"via1",#N/A,TRUE,"general";"via2",#N/A,TRUE,"general";"via3",#N/A,TRUE,"general"}</definedName>
    <definedName name="lplpl" localSheetId="3" hidden="1">{"via1",#N/A,TRUE,"general";"via2",#N/A,TRUE,"general";"via3",#N/A,TRUE,"general"}</definedName>
    <definedName name="lplpl" localSheetId="26" hidden="1">{"via1",#N/A,TRUE,"general";"via2",#N/A,TRUE,"general";"via3",#N/A,TRUE,"general"}</definedName>
    <definedName name="lplpl" localSheetId="24" hidden="1">{"via1",#N/A,TRUE,"general";"via2",#N/A,TRUE,"general";"via3",#N/A,TRUE,"general"}</definedName>
    <definedName name="lplpl" localSheetId="10" hidden="1">{"via1",#N/A,TRUE,"general";"via2",#N/A,TRUE,"general";"via3",#N/A,TRUE,"general"}</definedName>
    <definedName name="lplpl" localSheetId="4" hidden="1">{"via1",#N/A,TRUE,"general";"via2",#N/A,TRUE,"general";"via3",#N/A,TRUE,"general"}</definedName>
    <definedName name="lplpl" localSheetId="38" hidden="1">{"via1",#N/A,TRUE,"general";"via2",#N/A,TRUE,"general";"via3",#N/A,TRUE,"general"}</definedName>
    <definedName name="lplpl" localSheetId="37" hidden="1">{"via1",#N/A,TRUE,"general";"via2",#N/A,TRUE,"general";"via3",#N/A,TRUE,"general"}</definedName>
    <definedName name="lplpl" localSheetId="23" hidden="1">{"via1",#N/A,TRUE,"general";"via2",#N/A,TRUE,"general";"via3",#N/A,TRUE,"general"}</definedName>
    <definedName name="lplpl" localSheetId="16" hidden="1">{"via1",#N/A,TRUE,"general";"via2",#N/A,TRUE,"general";"via3",#N/A,TRUE,"general"}</definedName>
    <definedName name="lplpl" localSheetId="27" hidden="1">{"via1",#N/A,TRUE,"general";"via2",#N/A,TRUE,"general";"via3",#N/A,TRUE,"general"}</definedName>
    <definedName name="lplpl" localSheetId="18" hidden="1">{"via1",#N/A,TRUE,"general";"via2",#N/A,TRUE,"general";"via3",#N/A,TRUE,"general"}</definedName>
    <definedName name="lplpl" localSheetId="17" hidden="1">{"via1",#N/A,TRUE,"general";"via2",#N/A,TRUE,"general";"via3",#N/A,TRUE,"general"}</definedName>
    <definedName name="lplpl" localSheetId="25" hidden="1">{"via1",#N/A,TRUE,"general";"via2",#N/A,TRUE,"general";"via3",#N/A,TRUE,"general"}</definedName>
    <definedName name="lplpl" localSheetId="49" hidden="1">{"via1",#N/A,TRUE,"general";"via2",#N/A,TRUE,"general";"via3",#N/A,TRUE,"general"}</definedName>
    <definedName name="lplpl" localSheetId="34"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1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31" hidden="1">{"via1",#N/A,TRUE,"general";"via2",#N/A,TRUE,"general";"via3",#N/A,TRUE,"general"}</definedName>
    <definedName name="lplpl" localSheetId="30" hidden="1">{"via1",#N/A,TRUE,"general";"via2",#N/A,TRUE,"general";"via3",#N/A,TRUE,"general"}</definedName>
    <definedName name="lplpl" localSheetId="15" hidden="1">{"via1",#N/A,TRUE,"general";"via2",#N/A,TRUE,"general";"via3",#N/A,TRUE,"general"}</definedName>
    <definedName name="lplpl" hidden="1">{"via1",#N/A,TRUE,"general";"via2",#N/A,TRUE,"general";"via3",#N/A,TRUE,"general"}</definedName>
    <definedName name="lucy" localSheetId="32" hidden="1">{"TAB1",#N/A,TRUE,"GENERAL";"TAB2",#N/A,TRUE,"GENERAL";"TAB3",#N/A,TRUE,"GENERAL";"TAB4",#N/A,TRUE,"GENERAL";"TAB5",#N/A,TRUE,"GENERAL"}</definedName>
    <definedName name="lucy" localSheetId="3" hidden="1">{"TAB1",#N/A,TRUE,"GENERAL";"TAB2",#N/A,TRUE,"GENERAL";"TAB3",#N/A,TRUE,"GENERAL";"TAB4",#N/A,TRUE,"GENERAL";"TAB5",#N/A,TRUE,"GENERAL"}</definedName>
    <definedName name="lucy" localSheetId="26" hidden="1">{"TAB1",#N/A,TRUE,"GENERAL";"TAB2",#N/A,TRUE,"GENERAL";"TAB3",#N/A,TRUE,"GENERAL";"TAB4",#N/A,TRUE,"GENERAL";"TAB5",#N/A,TRUE,"GENERAL"}</definedName>
    <definedName name="lucy" localSheetId="24" hidden="1">{"TAB1",#N/A,TRUE,"GENERAL";"TAB2",#N/A,TRUE,"GENERAL";"TAB3",#N/A,TRUE,"GENERAL";"TAB4",#N/A,TRUE,"GENERAL";"TAB5",#N/A,TRUE,"GENERAL"}</definedName>
    <definedName name="lucy" localSheetId="10" hidden="1">{"TAB1",#N/A,TRUE,"GENERAL";"TAB2",#N/A,TRUE,"GENERAL";"TAB3",#N/A,TRUE,"GENERAL";"TAB4",#N/A,TRUE,"GENERAL";"TAB5",#N/A,TRUE,"GENERAL"}</definedName>
    <definedName name="lucy" localSheetId="4" hidden="1">{"TAB1",#N/A,TRUE,"GENERAL";"TAB2",#N/A,TRUE,"GENERAL";"TAB3",#N/A,TRUE,"GENERAL";"TAB4",#N/A,TRUE,"GENERAL";"TAB5",#N/A,TRUE,"GENERAL"}</definedName>
    <definedName name="lucy" localSheetId="38" hidden="1">{"TAB1",#N/A,TRUE,"GENERAL";"TAB2",#N/A,TRUE,"GENERAL";"TAB3",#N/A,TRUE,"GENERAL";"TAB4",#N/A,TRUE,"GENERAL";"TAB5",#N/A,TRUE,"GENERAL"}</definedName>
    <definedName name="lucy" localSheetId="37" hidden="1">{"TAB1",#N/A,TRUE,"GENERAL";"TAB2",#N/A,TRUE,"GENERAL";"TAB3",#N/A,TRUE,"GENERAL";"TAB4",#N/A,TRUE,"GENERAL";"TAB5",#N/A,TRUE,"GENERAL"}</definedName>
    <definedName name="lucy" localSheetId="23" hidden="1">{"TAB1",#N/A,TRUE,"GENERAL";"TAB2",#N/A,TRUE,"GENERAL";"TAB3",#N/A,TRUE,"GENERAL";"TAB4",#N/A,TRUE,"GENERAL";"TAB5",#N/A,TRUE,"GENERAL"}</definedName>
    <definedName name="lucy" localSheetId="16" hidden="1">{"TAB1",#N/A,TRUE,"GENERAL";"TAB2",#N/A,TRUE,"GENERAL";"TAB3",#N/A,TRUE,"GENERAL";"TAB4",#N/A,TRUE,"GENERAL";"TAB5",#N/A,TRUE,"GENERAL"}</definedName>
    <definedName name="lucy" localSheetId="27" hidden="1">{"TAB1",#N/A,TRUE,"GENERAL";"TAB2",#N/A,TRUE,"GENERAL";"TAB3",#N/A,TRUE,"GENERAL";"TAB4",#N/A,TRUE,"GENERAL";"TAB5",#N/A,TRUE,"GENERAL"}</definedName>
    <definedName name="lucy" localSheetId="18" hidden="1">{"TAB1",#N/A,TRUE,"GENERAL";"TAB2",#N/A,TRUE,"GENERAL";"TAB3",#N/A,TRUE,"GENERAL";"TAB4",#N/A,TRUE,"GENERAL";"TAB5",#N/A,TRUE,"GENERAL"}</definedName>
    <definedName name="lucy" localSheetId="17" hidden="1">{"TAB1",#N/A,TRUE,"GENERAL";"TAB2",#N/A,TRUE,"GENERAL";"TAB3",#N/A,TRUE,"GENERAL";"TAB4",#N/A,TRUE,"GENERAL";"TAB5",#N/A,TRUE,"GENERAL"}</definedName>
    <definedName name="lucy" localSheetId="25" hidden="1">{"TAB1",#N/A,TRUE,"GENERAL";"TAB2",#N/A,TRUE,"GENERAL";"TAB3",#N/A,TRUE,"GENERAL";"TAB4",#N/A,TRUE,"GENERAL";"TAB5",#N/A,TRUE,"GENERAL"}</definedName>
    <definedName name="lucy" localSheetId="49" hidden="1">{"TAB1",#N/A,TRUE,"GENERAL";"TAB2",#N/A,TRUE,"GENERAL";"TAB3",#N/A,TRUE,"GENERAL";"TAB4",#N/A,TRUE,"GENERAL";"TAB5",#N/A,TRUE,"GENERAL"}</definedName>
    <definedName name="lucy" localSheetId="34" hidden="1">{"TAB1",#N/A,TRUE,"GENERAL";"TAB2",#N/A,TRUE,"GENERAL";"TAB3",#N/A,TRUE,"GENERAL";"TAB4",#N/A,TRUE,"GENERAL";"TAB5",#N/A,TRUE,"GENERAL"}</definedName>
    <definedName name="lucy" localSheetId="12" hidden="1">{"TAB1",#N/A,TRUE,"GENERAL";"TAB2",#N/A,TRUE,"GENERAL";"TAB3",#N/A,TRUE,"GENERAL";"TAB4",#N/A,TRUE,"GENERAL";"TAB5",#N/A,TRUE,"GENERAL"}</definedName>
    <definedName name="lucy" localSheetId="13" hidden="1">{"TAB1",#N/A,TRUE,"GENERAL";"TAB2",#N/A,TRUE,"GENERAL";"TAB3",#N/A,TRUE,"GENERAL";"TAB4",#N/A,TRUE,"GENERAL";"TAB5",#N/A,TRUE,"GENERAL"}</definedName>
    <definedName name="lucy" localSheetId="14" hidden="1">{"TAB1",#N/A,TRUE,"GENERAL";"TAB2",#N/A,TRUE,"GENERAL";"TAB3",#N/A,TRUE,"GENERAL";"TAB4",#N/A,TRUE,"GENERAL";"TAB5",#N/A,TRUE,"GENERAL"}</definedName>
    <definedName name="lucy" localSheetId="5" hidden="1">{"TAB1",#N/A,TRUE,"GENERAL";"TAB2",#N/A,TRUE,"GENERAL";"TAB3",#N/A,TRUE,"GENERAL";"TAB4",#N/A,TRUE,"GENERAL";"TAB5",#N/A,TRUE,"GENERAL"}</definedName>
    <definedName name="lucy" localSheetId="6" hidden="1">{"TAB1",#N/A,TRUE,"GENERAL";"TAB2",#N/A,TRUE,"GENERAL";"TAB3",#N/A,TRUE,"GENERAL";"TAB4",#N/A,TRUE,"GENERAL";"TAB5",#N/A,TRUE,"GENERAL"}</definedName>
    <definedName name="lucy" localSheetId="7" hidden="1">{"TAB1",#N/A,TRUE,"GENERAL";"TAB2",#N/A,TRUE,"GENERAL";"TAB3",#N/A,TRUE,"GENERAL";"TAB4",#N/A,TRUE,"GENERAL";"TAB5",#N/A,TRUE,"GENERAL"}</definedName>
    <definedName name="lucy" localSheetId="8" hidden="1">{"TAB1",#N/A,TRUE,"GENERAL";"TAB2",#N/A,TRUE,"GENERAL";"TAB3",#N/A,TRUE,"GENERAL";"TAB4",#N/A,TRUE,"GENERAL";"TAB5",#N/A,TRUE,"GENERAL"}</definedName>
    <definedName name="lucy" localSheetId="31" hidden="1">{"TAB1",#N/A,TRUE,"GENERAL";"TAB2",#N/A,TRUE,"GENERAL";"TAB3",#N/A,TRUE,"GENERAL";"TAB4",#N/A,TRUE,"GENERAL";"TAB5",#N/A,TRUE,"GENERAL"}</definedName>
    <definedName name="lucy" localSheetId="30" hidden="1">{"TAB1",#N/A,TRUE,"GENERAL";"TAB2",#N/A,TRUE,"GENERAL";"TAB3",#N/A,TRUE,"GENERAL";"TAB4",#N/A,TRUE,"GENERAL";"TAB5",#N/A,TRUE,"GENERAL"}</definedName>
    <definedName name="lucy" localSheetId="15" hidden="1">{"TAB1",#N/A,TRUE,"GENERAL";"TAB2",#N/A,TRUE,"GENERAL";"TAB3",#N/A,TRUE,"GENERAL";"TAB4",#N/A,TRUE,"GENERAL";"TAB5",#N/A,TRUE,"GENERAL"}</definedName>
    <definedName name="lucy" hidden="1">{"TAB1",#N/A,TRUE,"GENERAL";"TAB2",#N/A,TRUE,"GENERAL";"TAB3",#N/A,TRUE,"GENERAL";"TAB4",#N/A,TRUE,"GENERAL";"TAB5",#N/A,TRUE,"GENERAL"}</definedName>
    <definedName name="mafdsf" localSheetId="32" hidden="1">{"via1",#N/A,TRUE,"general";"via2",#N/A,TRUE,"general";"via3",#N/A,TRUE,"general"}</definedName>
    <definedName name="mafdsf" localSheetId="3" hidden="1">{"via1",#N/A,TRUE,"general";"via2",#N/A,TRUE,"general";"via3",#N/A,TRUE,"general"}</definedName>
    <definedName name="mafdsf" localSheetId="26" hidden="1">{"via1",#N/A,TRUE,"general";"via2",#N/A,TRUE,"general";"via3",#N/A,TRUE,"general"}</definedName>
    <definedName name="mafdsf" localSheetId="24" hidden="1">{"via1",#N/A,TRUE,"general";"via2",#N/A,TRUE,"general";"via3",#N/A,TRUE,"general"}</definedName>
    <definedName name="mafdsf" localSheetId="10" hidden="1">{"via1",#N/A,TRUE,"general";"via2",#N/A,TRUE,"general";"via3",#N/A,TRUE,"general"}</definedName>
    <definedName name="mafdsf" localSheetId="4" hidden="1">{"via1",#N/A,TRUE,"general";"via2",#N/A,TRUE,"general";"via3",#N/A,TRUE,"general"}</definedName>
    <definedName name="mafdsf" localSheetId="38" hidden="1">{"via1",#N/A,TRUE,"general";"via2",#N/A,TRUE,"general";"via3",#N/A,TRUE,"general"}</definedName>
    <definedName name="mafdsf" localSheetId="37" hidden="1">{"via1",#N/A,TRUE,"general";"via2",#N/A,TRUE,"general";"via3",#N/A,TRUE,"general"}</definedName>
    <definedName name="mafdsf" localSheetId="23" hidden="1">{"via1",#N/A,TRUE,"general";"via2",#N/A,TRUE,"general";"via3",#N/A,TRUE,"general"}</definedName>
    <definedName name="mafdsf" localSheetId="16" hidden="1">{"via1",#N/A,TRUE,"general";"via2",#N/A,TRUE,"general";"via3",#N/A,TRUE,"general"}</definedName>
    <definedName name="mafdsf" localSheetId="27" hidden="1">{"via1",#N/A,TRUE,"general";"via2",#N/A,TRUE,"general";"via3",#N/A,TRUE,"general"}</definedName>
    <definedName name="mafdsf" localSheetId="18" hidden="1">{"via1",#N/A,TRUE,"general";"via2",#N/A,TRUE,"general";"via3",#N/A,TRUE,"general"}</definedName>
    <definedName name="mafdsf" localSheetId="17" hidden="1">{"via1",#N/A,TRUE,"general";"via2",#N/A,TRUE,"general";"via3",#N/A,TRUE,"general"}</definedName>
    <definedName name="mafdsf" localSheetId="25" hidden="1">{"via1",#N/A,TRUE,"general";"via2",#N/A,TRUE,"general";"via3",#N/A,TRUE,"general"}</definedName>
    <definedName name="mafdsf" localSheetId="49" hidden="1">{"via1",#N/A,TRUE,"general";"via2",#N/A,TRUE,"general";"via3",#N/A,TRUE,"general"}</definedName>
    <definedName name="mafdsf" localSheetId="34"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1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31" hidden="1">{"via1",#N/A,TRUE,"general";"via2",#N/A,TRUE,"general";"via3",#N/A,TRUE,"general"}</definedName>
    <definedName name="mafdsf" localSheetId="30" hidden="1">{"via1",#N/A,TRUE,"general";"via2",#N/A,TRUE,"general";"via3",#N/A,TRUE,"general"}</definedName>
    <definedName name="mafdsf" localSheetId="15" hidden="1">{"via1",#N/A,TRUE,"general";"via2",#N/A,TRUE,"general";"via3",#N/A,TRUE,"general"}</definedName>
    <definedName name="mafdsf" hidden="1">{"via1",#N/A,TRUE,"general";"via2",#N/A,TRUE,"general";"via3",#N/A,TRUE,"general"}</definedName>
    <definedName name="mao" localSheetId="32" hidden="1">{"TAB1",#N/A,TRUE,"GENERAL";"TAB2",#N/A,TRUE,"GENERAL";"TAB3",#N/A,TRUE,"GENERAL";"TAB4",#N/A,TRUE,"GENERAL";"TAB5",#N/A,TRUE,"GENERAL"}</definedName>
    <definedName name="mao" localSheetId="3" hidden="1">{"TAB1",#N/A,TRUE,"GENERAL";"TAB2",#N/A,TRUE,"GENERAL";"TAB3",#N/A,TRUE,"GENERAL";"TAB4",#N/A,TRUE,"GENERAL";"TAB5",#N/A,TRUE,"GENERAL"}</definedName>
    <definedName name="mao" localSheetId="26" hidden="1">{"TAB1",#N/A,TRUE,"GENERAL";"TAB2",#N/A,TRUE,"GENERAL";"TAB3",#N/A,TRUE,"GENERAL";"TAB4",#N/A,TRUE,"GENERAL";"TAB5",#N/A,TRUE,"GENERAL"}</definedName>
    <definedName name="mao" localSheetId="24" hidden="1">{"TAB1",#N/A,TRUE,"GENERAL";"TAB2",#N/A,TRUE,"GENERAL";"TAB3",#N/A,TRUE,"GENERAL";"TAB4",#N/A,TRUE,"GENERAL";"TAB5",#N/A,TRUE,"GENERAL"}</definedName>
    <definedName name="mao" localSheetId="10" hidden="1">{"TAB1",#N/A,TRUE,"GENERAL";"TAB2",#N/A,TRUE,"GENERAL";"TAB3",#N/A,TRUE,"GENERAL";"TAB4",#N/A,TRUE,"GENERAL";"TAB5",#N/A,TRUE,"GENERAL"}</definedName>
    <definedName name="mao" localSheetId="4" hidden="1">{"TAB1",#N/A,TRUE,"GENERAL";"TAB2",#N/A,TRUE,"GENERAL";"TAB3",#N/A,TRUE,"GENERAL";"TAB4",#N/A,TRUE,"GENERAL";"TAB5",#N/A,TRUE,"GENERAL"}</definedName>
    <definedName name="mao" localSheetId="38" hidden="1">{"TAB1",#N/A,TRUE,"GENERAL";"TAB2",#N/A,TRUE,"GENERAL";"TAB3",#N/A,TRUE,"GENERAL";"TAB4",#N/A,TRUE,"GENERAL";"TAB5",#N/A,TRUE,"GENERAL"}</definedName>
    <definedName name="mao" localSheetId="37" hidden="1">{"TAB1",#N/A,TRUE,"GENERAL";"TAB2",#N/A,TRUE,"GENERAL";"TAB3",#N/A,TRUE,"GENERAL";"TAB4",#N/A,TRUE,"GENERAL";"TAB5",#N/A,TRUE,"GENERAL"}</definedName>
    <definedName name="mao" localSheetId="23" hidden="1">{"TAB1",#N/A,TRUE,"GENERAL";"TAB2",#N/A,TRUE,"GENERAL";"TAB3",#N/A,TRUE,"GENERAL";"TAB4",#N/A,TRUE,"GENERAL";"TAB5",#N/A,TRUE,"GENERAL"}</definedName>
    <definedName name="mao" localSheetId="16" hidden="1">{"TAB1",#N/A,TRUE,"GENERAL";"TAB2",#N/A,TRUE,"GENERAL";"TAB3",#N/A,TRUE,"GENERAL";"TAB4",#N/A,TRUE,"GENERAL";"TAB5",#N/A,TRUE,"GENERAL"}</definedName>
    <definedName name="mao" localSheetId="27" hidden="1">{"TAB1",#N/A,TRUE,"GENERAL";"TAB2",#N/A,TRUE,"GENERAL";"TAB3",#N/A,TRUE,"GENERAL";"TAB4",#N/A,TRUE,"GENERAL";"TAB5",#N/A,TRUE,"GENERAL"}</definedName>
    <definedName name="mao" localSheetId="18" hidden="1">{"TAB1",#N/A,TRUE,"GENERAL";"TAB2",#N/A,TRUE,"GENERAL";"TAB3",#N/A,TRUE,"GENERAL";"TAB4",#N/A,TRUE,"GENERAL";"TAB5",#N/A,TRUE,"GENERAL"}</definedName>
    <definedName name="mao" localSheetId="17" hidden="1">{"TAB1",#N/A,TRUE,"GENERAL";"TAB2",#N/A,TRUE,"GENERAL";"TAB3",#N/A,TRUE,"GENERAL";"TAB4",#N/A,TRUE,"GENERAL";"TAB5",#N/A,TRUE,"GENERAL"}</definedName>
    <definedName name="mao" localSheetId="25" hidden="1">{"TAB1",#N/A,TRUE,"GENERAL";"TAB2",#N/A,TRUE,"GENERAL";"TAB3",#N/A,TRUE,"GENERAL";"TAB4",#N/A,TRUE,"GENERAL";"TAB5",#N/A,TRUE,"GENERAL"}</definedName>
    <definedName name="mao" localSheetId="49" hidden="1">{"TAB1",#N/A,TRUE,"GENERAL";"TAB2",#N/A,TRUE,"GENERAL";"TAB3",#N/A,TRUE,"GENERAL";"TAB4",#N/A,TRUE,"GENERAL";"TAB5",#N/A,TRUE,"GENERAL"}</definedName>
    <definedName name="mao" localSheetId="34"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1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31" hidden="1">{"TAB1",#N/A,TRUE,"GENERAL";"TAB2",#N/A,TRUE,"GENERAL";"TAB3",#N/A,TRUE,"GENERAL";"TAB4",#N/A,TRUE,"GENERAL";"TAB5",#N/A,TRUE,"GENERAL"}</definedName>
    <definedName name="mao" localSheetId="30" hidden="1">{"TAB1",#N/A,TRUE,"GENERAL";"TAB2",#N/A,TRUE,"GENERAL";"TAB3",#N/A,TRUE,"GENERAL";"TAB4",#N/A,TRUE,"GENERAL";"TAB5",#N/A,TRUE,"GENERAL"}</definedName>
    <definedName name="mao" localSheetId="15" hidden="1">{"TAB1",#N/A,TRUE,"GENERAL";"TAB2",#N/A,TRUE,"GENERAL";"TAB3",#N/A,TRUE,"GENERAL";"TAB4",#N/A,TRUE,"GENERAL";"TAB5",#N/A,TRUE,"GENERAL"}</definedName>
    <definedName name="mao" hidden="1">{"TAB1",#N/A,TRUE,"GENERAL";"TAB2",#N/A,TRUE,"GENERAL";"TAB3",#N/A,TRUE,"GENERAL";"TAB4",#N/A,TRUE,"GENERAL";"TAB5",#N/A,TRUE,"GENERAL"}</definedName>
    <definedName name="maow" localSheetId="32" hidden="1">{"via1",#N/A,TRUE,"general";"via2",#N/A,TRUE,"general";"via3",#N/A,TRUE,"general"}</definedName>
    <definedName name="maow" localSheetId="3" hidden="1">{"via1",#N/A,TRUE,"general";"via2",#N/A,TRUE,"general";"via3",#N/A,TRUE,"general"}</definedName>
    <definedName name="maow" localSheetId="26" hidden="1">{"via1",#N/A,TRUE,"general";"via2",#N/A,TRUE,"general";"via3",#N/A,TRUE,"general"}</definedName>
    <definedName name="maow" localSheetId="24" hidden="1">{"via1",#N/A,TRUE,"general";"via2",#N/A,TRUE,"general";"via3",#N/A,TRUE,"general"}</definedName>
    <definedName name="maow" localSheetId="10" hidden="1">{"via1",#N/A,TRUE,"general";"via2",#N/A,TRUE,"general";"via3",#N/A,TRUE,"general"}</definedName>
    <definedName name="maow" localSheetId="4" hidden="1">{"via1",#N/A,TRUE,"general";"via2",#N/A,TRUE,"general";"via3",#N/A,TRUE,"general"}</definedName>
    <definedName name="maow" localSheetId="38" hidden="1">{"via1",#N/A,TRUE,"general";"via2",#N/A,TRUE,"general";"via3",#N/A,TRUE,"general"}</definedName>
    <definedName name="maow" localSheetId="37" hidden="1">{"via1",#N/A,TRUE,"general";"via2",#N/A,TRUE,"general";"via3",#N/A,TRUE,"general"}</definedName>
    <definedName name="maow" localSheetId="23" hidden="1">{"via1",#N/A,TRUE,"general";"via2",#N/A,TRUE,"general";"via3",#N/A,TRUE,"general"}</definedName>
    <definedName name="maow" localSheetId="16" hidden="1">{"via1",#N/A,TRUE,"general";"via2",#N/A,TRUE,"general";"via3",#N/A,TRUE,"general"}</definedName>
    <definedName name="maow" localSheetId="27" hidden="1">{"via1",#N/A,TRUE,"general";"via2",#N/A,TRUE,"general";"via3",#N/A,TRUE,"general"}</definedName>
    <definedName name="maow" localSheetId="18" hidden="1">{"via1",#N/A,TRUE,"general";"via2",#N/A,TRUE,"general";"via3",#N/A,TRUE,"general"}</definedName>
    <definedName name="maow" localSheetId="17" hidden="1">{"via1",#N/A,TRUE,"general";"via2",#N/A,TRUE,"general";"via3",#N/A,TRUE,"general"}</definedName>
    <definedName name="maow" localSheetId="25" hidden="1">{"via1",#N/A,TRUE,"general";"via2",#N/A,TRUE,"general";"via3",#N/A,TRUE,"general"}</definedName>
    <definedName name="maow" localSheetId="49" hidden="1">{"via1",#N/A,TRUE,"general";"via2",#N/A,TRUE,"general";"via3",#N/A,TRUE,"general"}</definedName>
    <definedName name="maow" localSheetId="34"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1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31" hidden="1">{"via1",#N/A,TRUE,"general";"via2",#N/A,TRUE,"general";"via3",#N/A,TRUE,"general"}</definedName>
    <definedName name="maow" localSheetId="30" hidden="1">{"via1",#N/A,TRUE,"general";"via2",#N/A,TRUE,"general";"via3",#N/A,TRUE,"general"}</definedName>
    <definedName name="maow" localSheetId="15" hidden="1">{"via1",#N/A,TRUE,"general";"via2",#N/A,TRUE,"general";"via3",#N/A,TRUE,"general"}</definedName>
    <definedName name="maow" hidden="1">{"via1",#N/A,TRUE,"general";"via2",#N/A,TRUE,"general";"via3",#N/A,TRUE,"general"}</definedName>
    <definedName name="masor" localSheetId="32" hidden="1">{"via1",#N/A,TRUE,"general";"via2",#N/A,TRUE,"general";"via3",#N/A,TRUE,"general"}</definedName>
    <definedName name="masor" localSheetId="3" hidden="1">{"via1",#N/A,TRUE,"general";"via2",#N/A,TRUE,"general";"via3",#N/A,TRUE,"general"}</definedName>
    <definedName name="masor" localSheetId="26" hidden="1">{"via1",#N/A,TRUE,"general";"via2",#N/A,TRUE,"general";"via3",#N/A,TRUE,"general"}</definedName>
    <definedName name="masor" localSheetId="24" hidden="1">{"via1",#N/A,TRUE,"general";"via2",#N/A,TRUE,"general";"via3",#N/A,TRUE,"general"}</definedName>
    <definedName name="masor" localSheetId="10" hidden="1">{"via1",#N/A,TRUE,"general";"via2",#N/A,TRUE,"general";"via3",#N/A,TRUE,"general"}</definedName>
    <definedName name="masor" localSheetId="4" hidden="1">{"via1",#N/A,TRUE,"general";"via2",#N/A,TRUE,"general";"via3",#N/A,TRUE,"general"}</definedName>
    <definedName name="masor" localSheetId="38" hidden="1">{"via1",#N/A,TRUE,"general";"via2",#N/A,TRUE,"general";"via3",#N/A,TRUE,"general"}</definedName>
    <definedName name="masor" localSheetId="37" hidden="1">{"via1",#N/A,TRUE,"general";"via2",#N/A,TRUE,"general";"via3",#N/A,TRUE,"general"}</definedName>
    <definedName name="masor" localSheetId="23" hidden="1">{"via1",#N/A,TRUE,"general";"via2",#N/A,TRUE,"general";"via3",#N/A,TRUE,"general"}</definedName>
    <definedName name="masor" localSheetId="16" hidden="1">{"via1",#N/A,TRUE,"general";"via2",#N/A,TRUE,"general";"via3",#N/A,TRUE,"general"}</definedName>
    <definedName name="masor" localSheetId="27" hidden="1">{"via1",#N/A,TRUE,"general";"via2",#N/A,TRUE,"general";"via3",#N/A,TRUE,"general"}</definedName>
    <definedName name="masor" localSheetId="18" hidden="1">{"via1",#N/A,TRUE,"general";"via2",#N/A,TRUE,"general";"via3",#N/A,TRUE,"general"}</definedName>
    <definedName name="masor" localSheetId="17" hidden="1">{"via1",#N/A,TRUE,"general";"via2",#N/A,TRUE,"general";"via3",#N/A,TRUE,"general"}</definedName>
    <definedName name="masor" localSheetId="25" hidden="1">{"via1",#N/A,TRUE,"general";"via2",#N/A,TRUE,"general";"via3",#N/A,TRUE,"general"}</definedName>
    <definedName name="masor" localSheetId="49" hidden="1">{"via1",#N/A,TRUE,"general";"via2",#N/A,TRUE,"general";"via3",#N/A,TRUE,"general"}</definedName>
    <definedName name="masor" localSheetId="34"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1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31" hidden="1">{"via1",#N/A,TRUE,"general";"via2",#N/A,TRUE,"general";"via3",#N/A,TRUE,"general"}</definedName>
    <definedName name="masor" localSheetId="30" hidden="1">{"via1",#N/A,TRUE,"general";"via2",#N/A,TRUE,"general";"via3",#N/A,TRUE,"general"}</definedName>
    <definedName name="masor" localSheetId="15" hidden="1">{"via1",#N/A,TRUE,"general";"via2",#N/A,TRUE,"general";"via3",#N/A,TRUE,"general"}</definedName>
    <definedName name="masor" hidden="1">{"via1",#N/A,TRUE,"general";"via2",#N/A,TRUE,"general";"via3",#N/A,TRUE,"general"}</definedName>
    <definedName name="mdd" localSheetId="32" hidden="1">{"via1",#N/A,TRUE,"general";"via2",#N/A,TRUE,"general";"via3",#N/A,TRUE,"general"}</definedName>
    <definedName name="mdd" localSheetId="3" hidden="1">{"via1",#N/A,TRUE,"general";"via2",#N/A,TRUE,"general";"via3",#N/A,TRUE,"general"}</definedName>
    <definedName name="mdd" localSheetId="26" hidden="1">{"via1",#N/A,TRUE,"general";"via2",#N/A,TRUE,"general";"via3",#N/A,TRUE,"general"}</definedName>
    <definedName name="mdd" localSheetId="24" hidden="1">{"via1",#N/A,TRUE,"general";"via2",#N/A,TRUE,"general";"via3",#N/A,TRUE,"general"}</definedName>
    <definedName name="mdd" localSheetId="10" hidden="1">{"via1",#N/A,TRUE,"general";"via2",#N/A,TRUE,"general";"via3",#N/A,TRUE,"general"}</definedName>
    <definedName name="mdd" localSheetId="4" hidden="1">{"via1",#N/A,TRUE,"general";"via2",#N/A,TRUE,"general";"via3",#N/A,TRUE,"general"}</definedName>
    <definedName name="mdd" localSheetId="38" hidden="1">{"via1",#N/A,TRUE,"general";"via2",#N/A,TRUE,"general";"via3",#N/A,TRUE,"general"}</definedName>
    <definedName name="mdd" localSheetId="37" hidden="1">{"via1",#N/A,TRUE,"general";"via2",#N/A,TRUE,"general";"via3",#N/A,TRUE,"general"}</definedName>
    <definedName name="mdd" localSheetId="23" hidden="1">{"via1",#N/A,TRUE,"general";"via2",#N/A,TRUE,"general";"via3",#N/A,TRUE,"general"}</definedName>
    <definedName name="mdd" localSheetId="16" hidden="1">{"via1",#N/A,TRUE,"general";"via2",#N/A,TRUE,"general";"via3",#N/A,TRUE,"general"}</definedName>
    <definedName name="mdd" localSheetId="27" hidden="1">{"via1",#N/A,TRUE,"general";"via2",#N/A,TRUE,"general";"via3",#N/A,TRUE,"general"}</definedName>
    <definedName name="mdd" localSheetId="18" hidden="1">{"via1",#N/A,TRUE,"general";"via2",#N/A,TRUE,"general";"via3",#N/A,TRUE,"general"}</definedName>
    <definedName name="mdd" localSheetId="17" hidden="1">{"via1",#N/A,TRUE,"general";"via2",#N/A,TRUE,"general";"via3",#N/A,TRUE,"general"}</definedName>
    <definedName name="mdd" localSheetId="25" hidden="1">{"via1",#N/A,TRUE,"general";"via2",#N/A,TRUE,"general";"via3",#N/A,TRUE,"general"}</definedName>
    <definedName name="mdd" localSheetId="49" hidden="1">{"via1",#N/A,TRUE,"general";"via2",#N/A,TRUE,"general";"via3",#N/A,TRUE,"general"}</definedName>
    <definedName name="mdd" localSheetId="34"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1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31" hidden="1">{"via1",#N/A,TRUE,"general";"via2",#N/A,TRUE,"general";"via3",#N/A,TRUE,"general"}</definedName>
    <definedName name="mdd" localSheetId="30" hidden="1">{"via1",#N/A,TRUE,"general";"via2",#N/A,TRUE,"general";"via3",#N/A,TRUE,"general"}</definedName>
    <definedName name="mdd" localSheetId="15" hidden="1">{"via1",#N/A,TRUE,"general";"via2",#N/A,TRUE,"general";"via3",#N/A,TRUE,"general"}</definedName>
    <definedName name="mdd" hidden="1">{"via1",#N/A,TRUE,"general";"via2",#N/A,TRUE,"general";"via3",#N/A,TRUE,"general"}</definedName>
    <definedName name="meg" localSheetId="32" hidden="1">{"TAB1",#N/A,TRUE,"GENERAL";"TAB2",#N/A,TRUE,"GENERAL";"TAB3",#N/A,TRUE,"GENERAL";"TAB4",#N/A,TRUE,"GENERAL";"TAB5",#N/A,TRUE,"GENERAL"}</definedName>
    <definedName name="meg" localSheetId="3" hidden="1">{"TAB1",#N/A,TRUE,"GENERAL";"TAB2",#N/A,TRUE,"GENERAL";"TAB3",#N/A,TRUE,"GENERAL";"TAB4",#N/A,TRUE,"GENERAL";"TAB5",#N/A,TRUE,"GENERAL"}</definedName>
    <definedName name="meg" localSheetId="26" hidden="1">{"TAB1",#N/A,TRUE,"GENERAL";"TAB2",#N/A,TRUE,"GENERAL";"TAB3",#N/A,TRUE,"GENERAL";"TAB4",#N/A,TRUE,"GENERAL";"TAB5",#N/A,TRUE,"GENERAL"}</definedName>
    <definedName name="meg" localSheetId="24" hidden="1">{"TAB1",#N/A,TRUE,"GENERAL";"TAB2",#N/A,TRUE,"GENERAL";"TAB3",#N/A,TRUE,"GENERAL";"TAB4",#N/A,TRUE,"GENERAL";"TAB5",#N/A,TRUE,"GENERAL"}</definedName>
    <definedName name="meg" localSheetId="10" hidden="1">{"TAB1",#N/A,TRUE,"GENERAL";"TAB2",#N/A,TRUE,"GENERAL";"TAB3",#N/A,TRUE,"GENERAL";"TAB4",#N/A,TRUE,"GENERAL";"TAB5",#N/A,TRUE,"GENERAL"}</definedName>
    <definedName name="meg" localSheetId="4" hidden="1">{"TAB1",#N/A,TRUE,"GENERAL";"TAB2",#N/A,TRUE,"GENERAL";"TAB3",#N/A,TRUE,"GENERAL";"TAB4",#N/A,TRUE,"GENERAL";"TAB5",#N/A,TRUE,"GENERAL"}</definedName>
    <definedName name="meg" localSheetId="38" hidden="1">{"TAB1",#N/A,TRUE,"GENERAL";"TAB2",#N/A,TRUE,"GENERAL";"TAB3",#N/A,TRUE,"GENERAL";"TAB4",#N/A,TRUE,"GENERAL";"TAB5",#N/A,TRUE,"GENERAL"}</definedName>
    <definedName name="meg" localSheetId="37" hidden="1">{"TAB1",#N/A,TRUE,"GENERAL";"TAB2",#N/A,TRUE,"GENERAL";"TAB3",#N/A,TRUE,"GENERAL";"TAB4",#N/A,TRUE,"GENERAL";"TAB5",#N/A,TRUE,"GENERAL"}</definedName>
    <definedName name="meg" localSheetId="23" hidden="1">{"TAB1",#N/A,TRUE,"GENERAL";"TAB2",#N/A,TRUE,"GENERAL";"TAB3",#N/A,TRUE,"GENERAL";"TAB4",#N/A,TRUE,"GENERAL";"TAB5",#N/A,TRUE,"GENERAL"}</definedName>
    <definedName name="meg" localSheetId="16" hidden="1">{"TAB1",#N/A,TRUE,"GENERAL";"TAB2",#N/A,TRUE,"GENERAL";"TAB3",#N/A,TRUE,"GENERAL";"TAB4",#N/A,TRUE,"GENERAL";"TAB5",#N/A,TRUE,"GENERAL"}</definedName>
    <definedName name="meg" localSheetId="27" hidden="1">{"TAB1",#N/A,TRUE,"GENERAL";"TAB2",#N/A,TRUE,"GENERAL";"TAB3",#N/A,TRUE,"GENERAL";"TAB4",#N/A,TRUE,"GENERAL";"TAB5",#N/A,TRUE,"GENERAL"}</definedName>
    <definedName name="meg" localSheetId="18" hidden="1">{"TAB1",#N/A,TRUE,"GENERAL";"TAB2",#N/A,TRUE,"GENERAL";"TAB3",#N/A,TRUE,"GENERAL";"TAB4",#N/A,TRUE,"GENERAL";"TAB5",#N/A,TRUE,"GENERAL"}</definedName>
    <definedName name="meg" localSheetId="17" hidden="1">{"TAB1",#N/A,TRUE,"GENERAL";"TAB2",#N/A,TRUE,"GENERAL";"TAB3",#N/A,TRUE,"GENERAL";"TAB4",#N/A,TRUE,"GENERAL";"TAB5",#N/A,TRUE,"GENERAL"}</definedName>
    <definedName name="meg" localSheetId="25" hidden="1">{"TAB1",#N/A,TRUE,"GENERAL";"TAB2",#N/A,TRUE,"GENERAL";"TAB3",#N/A,TRUE,"GENERAL";"TAB4",#N/A,TRUE,"GENERAL";"TAB5",#N/A,TRUE,"GENERAL"}</definedName>
    <definedName name="meg" localSheetId="49" hidden="1">{"TAB1",#N/A,TRUE,"GENERAL";"TAB2",#N/A,TRUE,"GENERAL";"TAB3",#N/A,TRUE,"GENERAL";"TAB4",#N/A,TRUE,"GENERAL";"TAB5",#N/A,TRUE,"GENERAL"}</definedName>
    <definedName name="meg" localSheetId="34"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1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31" hidden="1">{"TAB1",#N/A,TRUE,"GENERAL";"TAB2",#N/A,TRUE,"GENERAL";"TAB3",#N/A,TRUE,"GENERAL";"TAB4",#N/A,TRUE,"GENERAL";"TAB5",#N/A,TRUE,"GENERAL"}</definedName>
    <definedName name="meg" localSheetId="30" hidden="1">{"TAB1",#N/A,TRUE,"GENERAL";"TAB2",#N/A,TRUE,"GENERAL";"TAB3",#N/A,TRUE,"GENERAL";"TAB4",#N/A,TRUE,"GENERAL";"TAB5",#N/A,TRUE,"GENERAL"}</definedName>
    <definedName name="meg" localSheetId="15" hidden="1">{"TAB1",#N/A,TRUE,"GENERAL";"TAB2",#N/A,TRUE,"GENERAL";"TAB3",#N/A,TRUE,"GENERAL";"TAB4",#N/A,TRUE,"GENERAL";"TAB5",#N/A,TRUE,"GENERAL"}</definedName>
    <definedName name="meg" hidden="1">{"TAB1",#N/A,TRUE,"GENERAL";"TAB2",#N/A,TRUE,"GENERAL";"TAB3",#N/A,TRUE,"GENERAL";"TAB4",#N/A,TRUE,"GENERAL";"TAB5",#N/A,TRUE,"GENERAL"}</definedName>
    <definedName name="mfgjrdt" localSheetId="3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26" hidden="1">{"TAB1",#N/A,TRUE,"GENERAL";"TAB2",#N/A,TRUE,"GENERAL";"TAB3",#N/A,TRUE,"GENERAL";"TAB4",#N/A,TRUE,"GENERAL";"TAB5",#N/A,TRUE,"GENERAL"}</definedName>
    <definedName name="mfgjrdt" localSheetId="24"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38" hidden="1">{"TAB1",#N/A,TRUE,"GENERAL";"TAB2",#N/A,TRUE,"GENERAL";"TAB3",#N/A,TRUE,"GENERAL";"TAB4",#N/A,TRUE,"GENERAL";"TAB5",#N/A,TRUE,"GENERAL"}</definedName>
    <definedName name="mfgjrdt" localSheetId="37" hidden="1">{"TAB1",#N/A,TRUE,"GENERAL";"TAB2",#N/A,TRUE,"GENERAL";"TAB3",#N/A,TRUE,"GENERAL";"TAB4",#N/A,TRUE,"GENERAL";"TAB5",#N/A,TRUE,"GENERAL"}</definedName>
    <definedName name="mfgjrdt" localSheetId="23"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27" hidden="1">{"TAB1",#N/A,TRUE,"GENERAL";"TAB2",#N/A,TRUE,"GENERAL";"TAB3",#N/A,TRUE,"GENERAL";"TAB4",#N/A,TRUE,"GENERAL";"TAB5",#N/A,TRUE,"GENERAL"}</definedName>
    <definedName name="mfgjrdt" localSheetId="18"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25" hidden="1">{"TAB1",#N/A,TRUE,"GENERAL";"TAB2",#N/A,TRUE,"GENERAL";"TAB3",#N/A,TRUE,"GENERAL";"TAB4",#N/A,TRUE,"GENERAL";"TAB5",#N/A,TRUE,"GENERAL"}</definedName>
    <definedName name="mfgjrdt" localSheetId="49" hidden="1">{"TAB1",#N/A,TRUE,"GENERAL";"TAB2",#N/A,TRUE,"GENERAL";"TAB3",#N/A,TRUE,"GENERAL";"TAB4",#N/A,TRUE,"GENERAL";"TAB5",#N/A,TRUE,"GENERAL"}</definedName>
    <definedName name="mfgjrdt" localSheetId="34"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31" hidden="1">{"TAB1",#N/A,TRUE,"GENERAL";"TAB2",#N/A,TRUE,"GENERAL";"TAB3",#N/A,TRUE,"GENERAL";"TAB4",#N/A,TRUE,"GENERAL";"TAB5",#N/A,TRUE,"GENERAL"}</definedName>
    <definedName name="mfgjrdt" localSheetId="30" hidden="1">{"TAB1",#N/A,TRUE,"GENERAL";"TAB2",#N/A,TRUE,"GENERAL";"TAB3",#N/A,TRUE,"GENERAL";"TAB4",#N/A,TRUE,"GENERAL";"TAB5",#N/A,TRUE,"GENERAL"}</definedName>
    <definedName name="mfgjrdt" localSheetId="15" hidden="1">{"TAB1",#N/A,TRUE,"GENERAL";"TAB2",#N/A,TRUE,"GENERAL";"TAB3",#N/A,TRUE,"GENERAL";"TAB4",#N/A,TRUE,"GENERAL";"TAB5",#N/A,TRUE,"GENERAL"}</definedName>
    <definedName name="mfgjrdt" hidden="1">{"TAB1",#N/A,TRUE,"GENERAL";"TAB2",#N/A,TRUE,"GENERAL";"TAB3",#N/A,TRUE,"GENERAL";"TAB4",#N/A,TRUE,"GENERAL";"TAB5",#N/A,TRUE,"GENERAL"}</definedName>
    <definedName name="mghm" localSheetId="32" hidden="1">{"via1",#N/A,TRUE,"general";"via2",#N/A,TRUE,"general";"via3",#N/A,TRUE,"general"}</definedName>
    <definedName name="mghm" localSheetId="3" hidden="1">{"via1",#N/A,TRUE,"general";"via2",#N/A,TRUE,"general";"via3",#N/A,TRUE,"general"}</definedName>
    <definedName name="mghm" localSheetId="26" hidden="1">{"via1",#N/A,TRUE,"general";"via2",#N/A,TRUE,"general";"via3",#N/A,TRUE,"general"}</definedName>
    <definedName name="mghm" localSheetId="24" hidden="1">{"via1",#N/A,TRUE,"general";"via2",#N/A,TRUE,"general";"via3",#N/A,TRUE,"general"}</definedName>
    <definedName name="mghm" localSheetId="10" hidden="1">{"via1",#N/A,TRUE,"general";"via2",#N/A,TRUE,"general";"via3",#N/A,TRUE,"general"}</definedName>
    <definedName name="mghm" localSheetId="4" hidden="1">{"via1",#N/A,TRUE,"general";"via2",#N/A,TRUE,"general";"via3",#N/A,TRUE,"general"}</definedName>
    <definedName name="mghm" localSheetId="38" hidden="1">{"via1",#N/A,TRUE,"general";"via2",#N/A,TRUE,"general";"via3",#N/A,TRUE,"general"}</definedName>
    <definedName name="mghm" localSheetId="37" hidden="1">{"via1",#N/A,TRUE,"general";"via2",#N/A,TRUE,"general";"via3",#N/A,TRUE,"general"}</definedName>
    <definedName name="mghm" localSheetId="23" hidden="1">{"via1",#N/A,TRUE,"general";"via2",#N/A,TRUE,"general";"via3",#N/A,TRUE,"general"}</definedName>
    <definedName name="mghm" localSheetId="16" hidden="1">{"via1",#N/A,TRUE,"general";"via2",#N/A,TRUE,"general";"via3",#N/A,TRUE,"general"}</definedName>
    <definedName name="mghm" localSheetId="27" hidden="1">{"via1",#N/A,TRUE,"general";"via2",#N/A,TRUE,"general";"via3",#N/A,TRUE,"general"}</definedName>
    <definedName name="mghm" localSheetId="18" hidden="1">{"via1",#N/A,TRUE,"general";"via2",#N/A,TRUE,"general";"via3",#N/A,TRUE,"general"}</definedName>
    <definedName name="mghm" localSheetId="17" hidden="1">{"via1",#N/A,TRUE,"general";"via2",#N/A,TRUE,"general";"via3",#N/A,TRUE,"general"}</definedName>
    <definedName name="mghm" localSheetId="25" hidden="1">{"via1",#N/A,TRUE,"general";"via2",#N/A,TRUE,"general";"via3",#N/A,TRUE,"general"}</definedName>
    <definedName name="mghm" localSheetId="49" hidden="1">{"via1",#N/A,TRUE,"general";"via2",#N/A,TRUE,"general";"via3",#N/A,TRUE,"general"}</definedName>
    <definedName name="mghm" localSheetId="34"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1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31" hidden="1">{"via1",#N/A,TRUE,"general";"via2",#N/A,TRUE,"general";"via3",#N/A,TRUE,"general"}</definedName>
    <definedName name="mghm" localSheetId="30" hidden="1">{"via1",#N/A,TRUE,"general";"via2",#N/A,TRUE,"general";"via3",#N/A,TRUE,"general"}</definedName>
    <definedName name="mghm" localSheetId="15" hidden="1">{"via1",#N/A,TRUE,"general";"via2",#N/A,TRUE,"general";"via3",#N/A,TRUE,"general"}</definedName>
    <definedName name="mghm" hidden="1">{"via1",#N/A,TRUE,"general";"via2",#N/A,TRUE,"general";"via3",#N/A,TRUE,"general"}</definedName>
    <definedName name="mjmj" localSheetId="32" hidden="1">{"via1",#N/A,TRUE,"general";"via2",#N/A,TRUE,"general";"via3",#N/A,TRUE,"general"}</definedName>
    <definedName name="mjmj" localSheetId="3" hidden="1">{"via1",#N/A,TRUE,"general";"via2",#N/A,TRUE,"general";"via3",#N/A,TRUE,"general"}</definedName>
    <definedName name="mjmj" localSheetId="26" hidden="1">{"via1",#N/A,TRUE,"general";"via2",#N/A,TRUE,"general";"via3",#N/A,TRUE,"general"}</definedName>
    <definedName name="mjmj" localSheetId="24" hidden="1">{"via1",#N/A,TRUE,"general";"via2",#N/A,TRUE,"general";"via3",#N/A,TRUE,"general"}</definedName>
    <definedName name="mjmj" localSheetId="10" hidden="1">{"via1",#N/A,TRUE,"general";"via2",#N/A,TRUE,"general";"via3",#N/A,TRUE,"general"}</definedName>
    <definedName name="mjmj" localSheetId="4" hidden="1">{"via1",#N/A,TRUE,"general";"via2",#N/A,TRUE,"general";"via3",#N/A,TRUE,"general"}</definedName>
    <definedName name="mjmj" localSheetId="38" hidden="1">{"via1",#N/A,TRUE,"general";"via2",#N/A,TRUE,"general";"via3",#N/A,TRUE,"general"}</definedName>
    <definedName name="mjmj" localSheetId="37" hidden="1">{"via1",#N/A,TRUE,"general";"via2",#N/A,TRUE,"general";"via3",#N/A,TRUE,"general"}</definedName>
    <definedName name="mjmj" localSheetId="23" hidden="1">{"via1",#N/A,TRUE,"general";"via2",#N/A,TRUE,"general";"via3",#N/A,TRUE,"general"}</definedName>
    <definedName name="mjmj" localSheetId="16" hidden="1">{"via1",#N/A,TRUE,"general";"via2",#N/A,TRUE,"general";"via3",#N/A,TRUE,"general"}</definedName>
    <definedName name="mjmj" localSheetId="27" hidden="1">{"via1",#N/A,TRUE,"general";"via2",#N/A,TRUE,"general";"via3",#N/A,TRUE,"general"}</definedName>
    <definedName name="mjmj" localSheetId="18" hidden="1">{"via1",#N/A,TRUE,"general";"via2",#N/A,TRUE,"general";"via3",#N/A,TRUE,"general"}</definedName>
    <definedName name="mjmj" localSheetId="17" hidden="1">{"via1",#N/A,TRUE,"general";"via2",#N/A,TRUE,"general";"via3",#N/A,TRUE,"general"}</definedName>
    <definedName name="mjmj" localSheetId="25" hidden="1">{"via1",#N/A,TRUE,"general";"via2",#N/A,TRUE,"general";"via3",#N/A,TRUE,"general"}</definedName>
    <definedName name="mjmj" localSheetId="49" hidden="1">{"via1",#N/A,TRUE,"general";"via2",#N/A,TRUE,"general";"via3",#N/A,TRUE,"general"}</definedName>
    <definedName name="mjmj" localSheetId="34"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1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31" hidden="1">{"via1",#N/A,TRUE,"general";"via2",#N/A,TRUE,"general";"via3",#N/A,TRUE,"general"}</definedName>
    <definedName name="mjmj" localSheetId="30" hidden="1">{"via1",#N/A,TRUE,"general";"via2",#N/A,TRUE,"general";"via3",#N/A,TRUE,"general"}</definedName>
    <definedName name="mjmj" localSheetId="15" hidden="1">{"via1",#N/A,TRUE,"general";"via2",#N/A,TRUE,"general";"via3",#N/A,TRUE,"general"}</definedName>
    <definedName name="mjmj" hidden="1">{"via1",#N/A,TRUE,"general";"via2",#N/A,TRUE,"general";"via3",#N/A,TRUE,"general"}</definedName>
    <definedName name="mjmjmn" localSheetId="32" hidden="1">{"via1",#N/A,TRUE,"general";"via2",#N/A,TRUE,"general";"via3",#N/A,TRUE,"general"}</definedName>
    <definedName name="mjmjmn" localSheetId="3" hidden="1">{"via1",#N/A,TRUE,"general";"via2",#N/A,TRUE,"general";"via3",#N/A,TRUE,"general"}</definedName>
    <definedName name="mjmjmn" localSheetId="26" hidden="1">{"via1",#N/A,TRUE,"general";"via2",#N/A,TRUE,"general";"via3",#N/A,TRUE,"general"}</definedName>
    <definedName name="mjmjmn" localSheetId="24" hidden="1">{"via1",#N/A,TRUE,"general";"via2",#N/A,TRUE,"general";"via3",#N/A,TRUE,"general"}</definedName>
    <definedName name="mjmjmn" localSheetId="10" hidden="1">{"via1",#N/A,TRUE,"general";"via2",#N/A,TRUE,"general";"via3",#N/A,TRUE,"general"}</definedName>
    <definedName name="mjmjmn" localSheetId="4" hidden="1">{"via1",#N/A,TRUE,"general";"via2",#N/A,TRUE,"general";"via3",#N/A,TRUE,"general"}</definedName>
    <definedName name="mjmjmn" localSheetId="38" hidden="1">{"via1",#N/A,TRUE,"general";"via2",#N/A,TRUE,"general";"via3",#N/A,TRUE,"general"}</definedName>
    <definedName name="mjmjmn" localSheetId="37" hidden="1">{"via1",#N/A,TRUE,"general";"via2",#N/A,TRUE,"general";"via3",#N/A,TRUE,"general"}</definedName>
    <definedName name="mjmjmn" localSheetId="23" hidden="1">{"via1",#N/A,TRUE,"general";"via2",#N/A,TRUE,"general";"via3",#N/A,TRUE,"general"}</definedName>
    <definedName name="mjmjmn" localSheetId="16" hidden="1">{"via1",#N/A,TRUE,"general";"via2",#N/A,TRUE,"general";"via3",#N/A,TRUE,"general"}</definedName>
    <definedName name="mjmjmn" localSheetId="27" hidden="1">{"via1",#N/A,TRUE,"general";"via2",#N/A,TRUE,"general";"via3",#N/A,TRUE,"general"}</definedName>
    <definedName name="mjmjmn" localSheetId="18" hidden="1">{"via1",#N/A,TRUE,"general";"via2",#N/A,TRUE,"general";"via3",#N/A,TRUE,"general"}</definedName>
    <definedName name="mjmjmn" localSheetId="17" hidden="1">{"via1",#N/A,TRUE,"general";"via2",#N/A,TRUE,"general";"via3",#N/A,TRUE,"general"}</definedName>
    <definedName name="mjmjmn" localSheetId="25" hidden="1">{"via1",#N/A,TRUE,"general";"via2",#N/A,TRUE,"general";"via3",#N/A,TRUE,"general"}</definedName>
    <definedName name="mjmjmn" localSheetId="49" hidden="1">{"via1",#N/A,TRUE,"general";"via2",#N/A,TRUE,"general";"via3",#N/A,TRUE,"general"}</definedName>
    <definedName name="mjmjmn" localSheetId="34"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1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31" hidden="1">{"via1",#N/A,TRUE,"general";"via2",#N/A,TRUE,"general";"via3",#N/A,TRUE,"general"}</definedName>
    <definedName name="mjmjmn" localSheetId="30" hidden="1">{"via1",#N/A,TRUE,"general";"via2",#N/A,TRUE,"general";"via3",#N/A,TRUE,"general"}</definedName>
    <definedName name="mjmjmn" localSheetId="15" hidden="1">{"via1",#N/A,TRUE,"general";"via2",#N/A,TRUE,"general";"via3",#N/A,TRUE,"general"}</definedName>
    <definedName name="mjmjmn" hidden="1">{"via1",#N/A,TRUE,"general";"via2",#N/A,TRUE,"general";"via3",#N/A,TRUE,"general"}</definedName>
    <definedName name="mjnhgkio" localSheetId="32" hidden="1">{"via1",#N/A,TRUE,"general";"via2",#N/A,TRUE,"general";"via3",#N/A,TRUE,"general"}</definedName>
    <definedName name="mjnhgkio" localSheetId="3" hidden="1">{"via1",#N/A,TRUE,"general";"via2",#N/A,TRUE,"general";"via3",#N/A,TRUE,"general"}</definedName>
    <definedName name="mjnhgkio" localSheetId="26" hidden="1">{"via1",#N/A,TRUE,"general";"via2",#N/A,TRUE,"general";"via3",#N/A,TRUE,"general"}</definedName>
    <definedName name="mjnhgkio" localSheetId="24" hidden="1">{"via1",#N/A,TRUE,"general";"via2",#N/A,TRUE,"general";"via3",#N/A,TRUE,"general"}</definedName>
    <definedName name="mjnhgkio" localSheetId="10" hidden="1">{"via1",#N/A,TRUE,"general";"via2",#N/A,TRUE,"general";"via3",#N/A,TRUE,"general"}</definedName>
    <definedName name="mjnhgkio" localSheetId="4" hidden="1">{"via1",#N/A,TRUE,"general";"via2",#N/A,TRUE,"general";"via3",#N/A,TRUE,"general"}</definedName>
    <definedName name="mjnhgkio" localSheetId="38" hidden="1">{"via1",#N/A,TRUE,"general";"via2",#N/A,TRUE,"general";"via3",#N/A,TRUE,"general"}</definedName>
    <definedName name="mjnhgkio" localSheetId="37" hidden="1">{"via1",#N/A,TRUE,"general";"via2",#N/A,TRUE,"general";"via3",#N/A,TRUE,"general"}</definedName>
    <definedName name="mjnhgkio" localSheetId="23" hidden="1">{"via1",#N/A,TRUE,"general";"via2",#N/A,TRUE,"general";"via3",#N/A,TRUE,"general"}</definedName>
    <definedName name="mjnhgkio" localSheetId="16" hidden="1">{"via1",#N/A,TRUE,"general";"via2",#N/A,TRUE,"general";"via3",#N/A,TRUE,"general"}</definedName>
    <definedName name="mjnhgkio" localSheetId="27" hidden="1">{"via1",#N/A,TRUE,"general";"via2",#N/A,TRUE,"general";"via3",#N/A,TRUE,"general"}</definedName>
    <definedName name="mjnhgkio" localSheetId="18" hidden="1">{"via1",#N/A,TRUE,"general";"via2",#N/A,TRUE,"general";"via3",#N/A,TRUE,"general"}</definedName>
    <definedName name="mjnhgkio" localSheetId="17" hidden="1">{"via1",#N/A,TRUE,"general";"via2",#N/A,TRUE,"general";"via3",#N/A,TRUE,"general"}</definedName>
    <definedName name="mjnhgkio" localSheetId="25" hidden="1">{"via1",#N/A,TRUE,"general";"via2",#N/A,TRUE,"general";"via3",#N/A,TRUE,"general"}</definedName>
    <definedName name="mjnhgkio" localSheetId="49" hidden="1">{"via1",#N/A,TRUE,"general";"via2",#N/A,TRUE,"general";"via3",#N/A,TRUE,"general"}</definedName>
    <definedName name="mjnhgkio" localSheetId="34"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1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31" hidden="1">{"via1",#N/A,TRUE,"general";"via2",#N/A,TRUE,"general";"via3",#N/A,TRUE,"general"}</definedName>
    <definedName name="mjnhgkio" localSheetId="30" hidden="1">{"via1",#N/A,TRUE,"general";"via2",#N/A,TRUE,"general";"via3",#N/A,TRUE,"general"}</definedName>
    <definedName name="mjnhgkio" localSheetId="15" hidden="1">{"via1",#N/A,TRUE,"general";"via2",#N/A,TRUE,"general";"via3",#N/A,TRUE,"general"}</definedName>
    <definedName name="mjnhgkio" hidden="1">{"via1",#N/A,TRUE,"general";"via2",#N/A,TRUE,"general";"via3",#N/A,TRUE,"general"}</definedName>
    <definedName name="mmjmjh" localSheetId="3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26" hidden="1">{"TAB1",#N/A,TRUE,"GENERAL";"TAB2",#N/A,TRUE,"GENERAL";"TAB3",#N/A,TRUE,"GENERAL";"TAB4",#N/A,TRUE,"GENERAL";"TAB5",#N/A,TRUE,"GENERAL"}</definedName>
    <definedName name="mmjmjh" localSheetId="24"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38" hidden="1">{"TAB1",#N/A,TRUE,"GENERAL";"TAB2",#N/A,TRUE,"GENERAL";"TAB3",#N/A,TRUE,"GENERAL";"TAB4",#N/A,TRUE,"GENERAL";"TAB5",#N/A,TRUE,"GENERAL"}</definedName>
    <definedName name="mmjmjh" localSheetId="37" hidden="1">{"TAB1",#N/A,TRUE,"GENERAL";"TAB2",#N/A,TRUE,"GENERAL";"TAB3",#N/A,TRUE,"GENERAL";"TAB4",#N/A,TRUE,"GENERAL";"TAB5",#N/A,TRUE,"GENERAL"}</definedName>
    <definedName name="mmjmjh" localSheetId="23"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27" hidden="1">{"TAB1",#N/A,TRUE,"GENERAL";"TAB2",#N/A,TRUE,"GENERAL";"TAB3",#N/A,TRUE,"GENERAL";"TAB4",#N/A,TRUE,"GENERAL";"TAB5",#N/A,TRUE,"GENERAL"}</definedName>
    <definedName name="mmjmjh" localSheetId="18"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25" hidden="1">{"TAB1",#N/A,TRUE,"GENERAL";"TAB2",#N/A,TRUE,"GENERAL";"TAB3",#N/A,TRUE,"GENERAL";"TAB4",#N/A,TRUE,"GENERAL";"TAB5",#N/A,TRUE,"GENERAL"}</definedName>
    <definedName name="mmjmjh" localSheetId="49" hidden="1">{"TAB1",#N/A,TRUE,"GENERAL";"TAB2",#N/A,TRUE,"GENERAL";"TAB3",#N/A,TRUE,"GENERAL";"TAB4",#N/A,TRUE,"GENERAL";"TAB5",#N/A,TRUE,"GENERAL"}</definedName>
    <definedName name="mmjmjh" localSheetId="34"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31" hidden="1">{"TAB1",#N/A,TRUE,"GENERAL";"TAB2",#N/A,TRUE,"GENERAL";"TAB3",#N/A,TRUE,"GENERAL";"TAB4",#N/A,TRUE,"GENERAL";"TAB5",#N/A,TRUE,"GENERAL"}</definedName>
    <definedName name="mmjmjh" localSheetId="30" hidden="1">{"TAB1",#N/A,TRUE,"GENERAL";"TAB2",#N/A,TRUE,"GENERAL";"TAB3",#N/A,TRUE,"GENERAL";"TAB4",#N/A,TRUE,"GENERAL";"TAB5",#N/A,TRUE,"GENERAL"}</definedName>
    <definedName name="mmjmjh" localSheetId="15" hidden="1">{"TAB1",#N/A,TRUE,"GENERAL";"TAB2",#N/A,TRUE,"GENERAL";"TAB3",#N/A,TRUE,"GENERAL";"TAB4",#N/A,TRUE,"GENERAL";"TAB5",#N/A,TRUE,"GENERAL"}</definedName>
    <definedName name="mmjmjh" hidden="1">{"TAB1",#N/A,TRUE,"GENERAL";"TAB2",#N/A,TRUE,"GENERAL";"TAB3",#N/A,TRUE,"GENERAL";"TAB4",#N/A,TRUE,"GENERAL";"TAB5",#N/A,TRUE,"GENERAL"}</definedName>
    <definedName name="mmm" localSheetId="32" hidden="1">{"TAB1",#N/A,TRUE,"GENERAL";"TAB2",#N/A,TRUE,"GENERAL";"TAB3",#N/A,TRUE,"GENERAL";"TAB4",#N/A,TRUE,"GENERAL";"TAB5",#N/A,TRUE,"GENERAL"}</definedName>
    <definedName name="mmm" localSheetId="3" hidden="1">{"TAB1",#N/A,TRUE,"GENERAL";"TAB2",#N/A,TRUE,"GENERAL";"TAB3",#N/A,TRUE,"GENERAL";"TAB4",#N/A,TRUE,"GENERAL";"TAB5",#N/A,TRUE,"GENERAL"}</definedName>
    <definedName name="mmm" localSheetId="26" hidden="1">{"TAB1",#N/A,TRUE,"GENERAL";"TAB2",#N/A,TRUE,"GENERAL";"TAB3",#N/A,TRUE,"GENERAL";"TAB4",#N/A,TRUE,"GENERAL";"TAB5",#N/A,TRUE,"GENERAL"}</definedName>
    <definedName name="mmm" localSheetId="24" hidden="1">{"TAB1",#N/A,TRUE,"GENERAL";"TAB2",#N/A,TRUE,"GENERAL";"TAB3",#N/A,TRUE,"GENERAL";"TAB4",#N/A,TRUE,"GENERAL";"TAB5",#N/A,TRUE,"GENERAL"}</definedName>
    <definedName name="mmm" localSheetId="10" hidden="1">{"TAB1",#N/A,TRUE,"GENERAL";"TAB2",#N/A,TRUE,"GENERAL";"TAB3",#N/A,TRUE,"GENERAL";"TAB4",#N/A,TRUE,"GENERAL";"TAB5",#N/A,TRUE,"GENERAL"}</definedName>
    <definedName name="mmm" localSheetId="4" hidden="1">{"TAB1",#N/A,TRUE,"GENERAL";"TAB2",#N/A,TRUE,"GENERAL";"TAB3",#N/A,TRUE,"GENERAL";"TAB4",#N/A,TRUE,"GENERAL";"TAB5",#N/A,TRUE,"GENERAL"}</definedName>
    <definedName name="mmm" localSheetId="38" hidden="1">{"TAB1",#N/A,TRUE,"GENERAL";"TAB2",#N/A,TRUE,"GENERAL";"TAB3",#N/A,TRUE,"GENERAL";"TAB4",#N/A,TRUE,"GENERAL";"TAB5",#N/A,TRUE,"GENERAL"}</definedName>
    <definedName name="mmm" localSheetId="37" hidden="1">{"TAB1",#N/A,TRUE,"GENERAL";"TAB2",#N/A,TRUE,"GENERAL";"TAB3",#N/A,TRUE,"GENERAL";"TAB4",#N/A,TRUE,"GENERAL";"TAB5",#N/A,TRUE,"GENERAL"}</definedName>
    <definedName name="mmm" localSheetId="23" hidden="1">{"TAB1",#N/A,TRUE,"GENERAL";"TAB2",#N/A,TRUE,"GENERAL";"TAB3",#N/A,TRUE,"GENERAL";"TAB4",#N/A,TRUE,"GENERAL";"TAB5",#N/A,TRUE,"GENERAL"}</definedName>
    <definedName name="mmm" localSheetId="16" hidden="1">{"TAB1",#N/A,TRUE,"GENERAL";"TAB2",#N/A,TRUE,"GENERAL";"TAB3",#N/A,TRUE,"GENERAL";"TAB4",#N/A,TRUE,"GENERAL";"TAB5",#N/A,TRUE,"GENERAL"}</definedName>
    <definedName name="mmm" localSheetId="27" hidden="1">{"TAB1",#N/A,TRUE,"GENERAL";"TAB2",#N/A,TRUE,"GENERAL";"TAB3",#N/A,TRUE,"GENERAL";"TAB4",#N/A,TRUE,"GENERAL";"TAB5",#N/A,TRUE,"GENERAL"}</definedName>
    <definedName name="mmm" localSheetId="18" hidden="1">{"TAB1",#N/A,TRUE,"GENERAL";"TAB2",#N/A,TRUE,"GENERAL";"TAB3",#N/A,TRUE,"GENERAL";"TAB4",#N/A,TRUE,"GENERAL";"TAB5",#N/A,TRUE,"GENERAL"}</definedName>
    <definedName name="mmm" localSheetId="17" hidden="1">{"TAB1",#N/A,TRUE,"GENERAL";"TAB2",#N/A,TRUE,"GENERAL";"TAB3",#N/A,TRUE,"GENERAL";"TAB4",#N/A,TRUE,"GENERAL";"TAB5",#N/A,TRUE,"GENERAL"}</definedName>
    <definedName name="mmm" localSheetId="25" hidden="1">{"TAB1",#N/A,TRUE,"GENERAL";"TAB2",#N/A,TRUE,"GENERAL";"TAB3",#N/A,TRUE,"GENERAL";"TAB4",#N/A,TRUE,"GENERAL";"TAB5",#N/A,TRUE,"GENERAL"}</definedName>
    <definedName name="mmm" localSheetId="49" hidden="1">{"TAB1",#N/A,TRUE,"GENERAL";"TAB2",#N/A,TRUE,"GENERAL";"TAB3",#N/A,TRUE,"GENERAL";"TAB4",#N/A,TRUE,"GENERAL";"TAB5",#N/A,TRUE,"GENERAL"}</definedName>
    <definedName name="mmm" localSheetId="34"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1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31" hidden="1">{"TAB1",#N/A,TRUE,"GENERAL";"TAB2",#N/A,TRUE,"GENERAL";"TAB3",#N/A,TRUE,"GENERAL";"TAB4",#N/A,TRUE,"GENERAL";"TAB5",#N/A,TRUE,"GENERAL"}</definedName>
    <definedName name="mmm" localSheetId="30" hidden="1">{"TAB1",#N/A,TRUE,"GENERAL";"TAB2",#N/A,TRUE,"GENERAL";"TAB3",#N/A,TRUE,"GENERAL";"TAB4",#N/A,TRUE,"GENERAL";"TAB5",#N/A,TRUE,"GENERAL"}</definedName>
    <definedName name="mmm" localSheetId="15" hidden="1">{"TAB1",#N/A,TRUE,"GENERAL";"TAB2",#N/A,TRUE,"GENERAL";"TAB3",#N/A,TRUE,"GENERAL";"TAB4",#N/A,TRUE,"GENERAL";"TAB5",#N/A,TRUE,"GENERAL"}</definedName>
    <definedName name="mmm" hidden="1">{"TAB1",#N/A,TRUE,"GENERAL";"TAB2",#N/A,TRUE,"GENERAL";"TAB3",#N/A,TRUE,"GENERAL";"TAB4",#N/A,TRUE,"GENERAL";"TAB5",#N/A,TRUE,"GENERAL"}</definedName>
    <definedName name="mmmh" localSheetId="32" hidden="1">{"via1",#N/A,TRUE,"general";"via2",#N/A,TRUE,"general";"via3",#N/A,TRUE,"general"}</definedName>
    <definedName name="mmmh" localSheetId="3" hidden="1">{"via1",#N/A,TRUE,"general";"via2",#N/A,TRUE,"general";"via3",#N/A,TRUE,"general"}</definedName>
    <definedName name="mmmh" localSheetId="26" hidden="1">{"via1",#N/A,TRUE,"general";"via2",#N/A,TRUE,"general";"via3",#N/A,TRUE,"general"}</definedName>
    <definedName name="mmmh" localSheetId="24" hidden="1">{"via1",#N/A,TRUE,"general";"via2",#N/A,TRUE,"general";"via3",#N/A,TRUE,"general"}</definedName>
    <definedName name="mmmh" localSheetId="10" hidden="1">{"via1",#N/A,TRUE,"general";"via2",#N/A,TRUE,"general";"via3",#N/A,TRUE,"general"}</definedName>
    <definedName name="mmmh" localSheetId="4" hidden="1">{"via1",#N/A,TRUE,"general";"via2",#N/A,TRUE,"general";"via3",#N/A,TRUE,"general"}</definedName>
    <definedName name="mmmh" localSheetId="38" hidden="1">{"via1",#N/A,TRUE,"general";"via2",#N/A,TRUE,"general";"via3",#N/A,TRUE,"general"}</definedName>
    <definedName name="mmmh" localSheetId="37" hidden="1">{"via1",#N/A,TRUE,"general";"via2",#N/A,TRUE,"general";"via3",#N/A,TRUE,"general"}</definedName>
    <definedName name="mmmh" localSheetId="23" hidden="1">{"via1",#N/A,TRUE,"general";"via2",#N/A,TRUE,"general";"via3",#N/A,TRUE,"general"}</definedName>
    <definedName name="mmmh" localSheetId="16" hidden="1">{"via1",#N/A,TRUE,"general";"via2",#N/A,TRUE,"general";"via3",#N/A,TRUE,"general"}</definedName>
    <definedName name="mmmh" localSheetId="27" hidden="1">{"via1",#N/A,TRUE,"general";"via2",#N/A,TRUE,"general";"via3",#N/A,TRUE,"general"}</definedName>
    <definedName name="mmmh" localSheetId="18" hidden="1">{"via1",#N/A,TRUE,"general";"via2",#N/A,TRUE,"general";"via3",#N/A,TRUE,"general"}</definedName>
    <definedName name="mmmh" localSheetId="17" hidden="1">{"via1",#N/A,TRUE,"general";"via2",#N/A,TRUE,"general";"via3",#N/A,TRUE,"general"}</definedName>
    <definedName name="mmmh" localSheetId="25" hidden="1">{"via1",#N/A,TRUE,"general";"via2",#N/A,TRUE,"general";"via3",#N/A,TRUE,"general"}</definedName>
    <definedName name="mmmh" localSheetId="49" hidden="1">{"via1",#N/A,TRUE,"general";"via2",#N/A,TRUE,"general";"via3",#N/A,TRUE,"general"}</definedName>
    <definedName name="mmmh" localSheetId="34"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1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31" hidden="1">{"via1",#N/A,TRUE,"general";"via2",#N/A,TRUE,"general";"via3",#N/A,TRUE,"general"}</definedName>
    <definedName name="mmmh" localSheetId="30" hidden="1">{"via1",#N/A,TRUE,"general";"via2",#N/A,TRUE,"general";"via3",#N/A,TRUE,"general"}</definedName>
    <definedName name="mmmh" localSheetId="15" hidden="1">{"via1",#N/A,TRUE,"general";"via2",#N/A,TRUE,"general";"via3",#N/A,TRUE,"general"}</definedName>
    <definedName name="mmmh" hidden="1">{"via1",#N/A,TRUE,"general";"via2",#N/A,TRUE,"general";"via3",#N/A,TRUE,"general"}</definedName>
    <definedName name="mmmmmjyt" localSheetId="3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26" hidden="1">{"TAB1",#N/A,TRUE,"GENERAL";"TAB2",#N/A,TRUE,"GENERAL";"TAB3",#N/A,TRUE,"GENERAL";"TAB4",#N/A,TRUE,"GENERAL";"TAB5",#N/A,TRUE,"GENERAL"}</definedName>
    <definedName name="mmmmmjyt" localSheetId="24"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38" hidden="1">{"TAB1",#N/A,TRUE,"GENERAL";"TAB2",#N/A,TRUE,"GENERAL";"TAB3",#N/A,TRUE,"GENERAL";"TAB4",#N/A,TRUE,"GENERAL";"TAB5",#N/A,TRUE,"GENERAL"}</definedName>
    <definedName name="mmmmmjyt" localSheetId="37" hidden="1">{"TAB1",#N/A,TRUE,"GENERAL";"TAB2",#N/A,TRUE,"GENERAL";"TAB3",#N/A,TRUE,"GENERAL";"TAB4",#N/A,TRUE,"GENERAL";"TAB5",#N/A,TRUE,"GENERAL"}</definedName>
    <definedName name="mmmmmjyt" localSheetId="23"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27" hidden="1">{"TAB1",#N/A,TRUE,"GENERAL";"TAB2",#N/A,TRUE,"GENERAL";"TAB3",#N/A,TRUE,"GENERAL";"TAB4",#N/A,TRUE,"GENERAL";"TAB5",#N/A,TRUE,"GENERAL"}</definedName>
    <definedName name="mmmmmjyt" localSheetId="18"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25" hidden="1">{"TAB1",#N/A,TRUE,"GENERAL";"TAB2",#N/A,TRUE,"GENERAL";"TAB3",#N/A,TRUE,"GENERAL";"TAB4",#N/A,TRUE,"GENERAL";"TAB5",#N/A,TRUE,"GENERAL"}</definedName>
    <definedName name="mmmmmjyt" localSheetId="49" hidden="1">{"TAB1",#N/A,TRUE,"GENERAL";"TAB2",#N/A,TRUE,"GENERAL";"TAB3",#N/A,TRUE,"GENERAL";"TAB4",#N/A,TRUE,"GENERAL";"TAB5",#N/A,TRUE,"GENERAL"}</definedName>
    <definedName name="mmmmmjyt" localSheetId="34"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31" hidden="1">{"TAB1",#N/A,TRUE,"GENERAL";"TAB2",#N/A,TRUE,"GENERAL";"TAB3",#N/A,TRUE,"GENERAL";"TAB4",#N/A,TRUE,"GENERAL";"TAB5",#N/A,TRUE,"GENERAL"}</definedName>
    <definedName name="mmmmmjyt" localSheetId="30" hidden="1">{"TAB1",#N/A,TRUE,"GENERAL";"TAB2",#N/A,TRUE,"GENERAL";"TAB3",#N/A,TRUE,"GENERAL";"TAB4",#N/A,TRUE,"GENERAL";"TAB5",#N/A,TRUE,"GENERAL"}</definedName>
    <definedName name="mmmmmjyt" localSheetId="15" hidden="1">{"TAB1",#N/A,TRUE,"GENERAL";"TAB2",#N/A,TRUE,"GENERAL";"TAB3",#N/A,TRUE,"GENERAL";"TAB4",#N/A,TRUE,"GENERAL";"TAB5",#N/A,TRUE,"GENERAL"}</definedName>
    <definedName name="mmmmmjyt" hidden="1">{"TAB1",#N/A,TRUE,"GENERAL";"TAB2",#N/A,TRUE,"GENERAL";"TAB3",#N/A,TRUE,"GENERAL";"TAB4",#N/A,TRUE,"GENERAL";"TAB5",#N/A,TRUE,"GENERAL"}</definedName>
    <definedName name="mmmmmmg" localSheetId="32" hidden="1">{"via1",#N/A,TRUE,"general";"via2",#N/A,TRUE,"general";"via3",#N/A,TRUE,"general"}</definedName>
    <definedName name="mmmmmmg" localSheetId="3" hidden="1">{"via1",#N/A,TRUE,"general";"via2",#N/A,TRUE,"general";"via3",#N/A,TRUE,"general"}</definedName>
    <definedName name="mmmmmmg" localSheetId="26" hidden="1">{"via1",#N/A,TRUE,"general";"via2",#N/A,TRUE,"general";"via3",#N/A,TRUE,"general"}</definedName>
    <definedName name="mmmmmmg" localSheetId="24" hidden="1">{"via1",#N/A,TRUE,"general";"via2",#N/A,TRUE,"general";"via3",#N/A,TRUE,"general"}</definedName>
    <definedName name="mmmmmmg" localSheetId="10" hidden="1">{"via1",#N/A,TRUE,"general";"via2",#N/A,TRUE,"general";"via3",#N/A,TRUE,"general"}</definedName>
    <definedName name="mmmmmmg" localSheetId="4" hidden="1">{"via1",#N/A,TRUE,"general";"via2",#N/A,TRUE,"general";"via3",#N/A,TRUE,"general"}</definedName>
    <definedName name="mmmmmmg" localSheetId="38" hidden="1">{"via1",#N/A,TRUE,"general";"via2",#N/A,TRUE,"general";"via3",#N/A,TRUE,"general"}</definedName>
    <definedName name="mmmmmmg" localSheetId="37" hidden="1">{"via1",#N/A,TRUE,"general";"via2",#N/A,TRUE,"general";"via3",#N/A,TRUE,"general"}</definedName>
    <definedName name="mmmmmmg" localSheetId="23" hidden="1">{"via1",#N/A,TRUE,"general";"via2",#N/A,TRUE,"general";"via3",#N/A,TRUE,"general"}</definedName>
    <definedName name="mmmmmmg" localSheetId="16" hidden="1">{"via1",#N/A,TRUE,"general";"via2",#N/A,TRUE,"general";"via3",#N/A,TRUE,"general"}</definedName>
    <definedName name="mmmmmmg" localSheetId="27" hidden="1">{"via1",#N/A,TRUE,"general";"via2",#N/A,TRUE,"general";"via3",#N/A,TRUE,"general"}</definedName>
    <definedName name="mmmmmmg" localSheetId="18" hidden="1">{"via1",#N/A,TRUE,"general";"via2",#N/A,TRUE,"general";"via3",#N/A,TRUE,"general"}</definedName>
    <definedName name="mmmmmmg" localSheetId="17" hidden="1">{"via1",#N/A,TRUE,"general";"via2",#N/A,TRUE,"general";"via3",#N/A,TRUE,"general"}</definedName>
    <definedName name="mmmmmmg" localSheetId="25" hidden="1">{"via1",#N/A,TRUE,"general";"via2",#N/A,TRUE,"general";"via3",#N/A,TRUE,"general"}</definedName>
    <definedName name="mmmmmmg" localSheetId="49" hidden="1">{"via1",#N/A,TRUE,"general";"via2",#N/A,TRUE,"general";"via3",#N/A,TRUE,"general"}</definedName>
    <definedName name="mmmmmmg" localSheetId="34"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1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31" hidden="1">{"via1",#N/A,TRUE,"general";"via2",#N/A,TRUE,"general";"via3",#N/A,TRUE,"general"}</definedName>
    <definedName name="mmmmmmg" localSheetId="30" hidden="1">{"via1",#N/A,TRUE,"general";"via2",#N/A,TRUE,"general";"via3",#N/A,TRUE,"general"}</definedName>
    <definedName name="mmmmmmg" localSheetId="15" hidden="1">{"via1",#N/A,TRUE,"general";"via2",#N/A,TRUE,"general";"via3",#N/A,TRUE,"general"}</definedName>
    <definedName name="mmmmmmg" hidden="1">{"via1",#N/A,TRUE,"general";"via2",#N/A,TRUE,"general";"via3",#N/A,TRUE,"general"}</definedName>
    <definedName name="MN" localSheetId="32" hidden="1">{"via1",#N/A,TRUE,"general";"via2",#N/A,TRUE,"general";"via3",#N/A,TRUE,"general"}</definedName>
    <definedName name="MN" localSheetId="3" hidden="1">{"via1",#N/A,TRUE,"general";"via2",#N/A,TRUE,"general";"via3",#N/A,TRUE,"general"}</definedName>
    <definedName name="MN" localSheetId="26" hidden="1">{"via1",#N/A,TRUE,"general";"via2",#N/A,TRUE,"general";"via3",#N/A,TRUE,"general"}</definedName>
    <definedName name="MN" localSheetId="24" hidden="1">{"via1",#N/A,TRUE,"general";"via2",#N/A,TRUE,"general";"via3",#N/A,TRUE,"general"}</definedName>
    <definedName name="MN" localSheetId="10" hidden="1">{"via1",#N/A,TRUE,"general";"via2",#N/A,TRUE,"general";"via3",#N/A,TRUE,"general"}</definedName>
    <definedName name="MN" localSheetId="4" hidden="1">{"via1",#N/A,TRUE,"general";"via2",#N/A,TRUE,"general";"via3",#N/A,TRUE,"general"}</definedName>
    <definedName name="MN" localSheetId="38" hidden="1">{"via1",#N/A,TRUE,"general";"via2",#N/A,TRUE,"general";"via3",#N/A,TRUE,"general"}</definedName>
    <definedName name="MN" localSheetId="37" hidden="1">{"via1",#N/A,TRUE,"general";"via2",#N/A,TRUE,"general";"via3",#N/A,TRUE,"general"}</definedName>
    <definedName name="MN" localSheetId="23" hidden="1">{"via1",#N/A,TRUE,"general";"via2",#N/A,TRUE,"general";"via3",#N/A,TRUE,"general"}</definedName>
    <definedName name="MN" localSheetId="16" hidden="1">{"via1",#N/A,TRUE,"general";"via2",#N/A,TRUE,"general";"via3",#N/A,TRUE,"general"}</definedName>
    <definedName name="MN" localSheetId="27" hidden="1">{"via1",#N/A,TRUE,"general";"via2",#N/A,TRUE,"general";"via3",#N/A,TRUE,"general"}</definedName>
    <definedName name="MN" localSheetId="18" hidden="1">{"via1",#N/A,TRUE,"general";"via2",#N/A,TRUE,"general";"via3",#N/A,TRUE,"general"}</definedName>
    <definedName name="MN" localSheetId="17" hidden="1">{"via1",#N/A,TRUE,"general";"via2",#N/A,TRUE,"general";"via3",#N/A,TRUE,"general"}</definedName>
    <definedName name="MN" localSheetId="25" hidden="1">{"via1",#N/A,TRUE,"general";"via2",#N/A,TRUE,"general";"via3",#N/A,TRUE,"general"}</definedName>
    <definedName name="MN" localSheetId="49" hidden="1">{"via1",#N/A,TRUE,"general";"via2",#N/A,TRUE,"general";"via3",#N/A,TRUE,"general"}</definedName>
    <definedName name="MN" localSheetId="34"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1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31" hidden="1">{"via1",#N/A,TRUE,"general";"via2",#N/A,TRUE,"general";"via3",#N/A,TRUE,"general"}</definedName>
    <definedName name="MN" localSheetId="30" hidden="1">{"via1",#N/A,TRUE,"general";"via2",#N/A,TRUE,"general";"via3",#N/A,TRUE,"general"}</definedName>
    <definedName name="MN" localSheetId="15" hidden="1">{"via1",#N/A,TRUE,"general";"via2",#N/A,TRUE,"general";"via3",#N/A,TRUE,"general"}</definedName>
    <definedName name="MN" hidden="1">{"via1",#N/A,TRUE,"general";"via2",#N/A,TRUE,"general";"via3",#N/A,TRUE,"general"}</definedName>
    <definedName name="n" localSheetId="32" hidden="1">{"via1",#N/A,TRUE,"general";"via2",#N/A,TRUE,"general";"via3",#N/A,TRUE,"general"}</definedName>
    <definedName name="n" localSheetId="3" hidden="1">{"via1",#N/A,TRUE,"general";"via2",#N/A,TRUE,"general";"via3",#N/A,TRUE,"general"}</definedName>
    <definedName name="n" localSheetId="26" hidden="1">{"via1",#N/A,TRUE,"general";"via2",#N/A,TRUE,"general";"via3",#N/A,TRUE,"general"}</definedName>
    <definedName name="n" localSheetId="24" hidden="1">{"via1",#N/A,TRUE,"general";"via2",#N/A,TRUE,"general";"via3",#N/A,TRUE,"general"}</definedName>
    <definedName name="n" localSheetId="10" hidden="1">{"via1",#N/A,TRUE,"general";"via2",#N/A,TRUE,"general";"via3",#N/A,TRUE,"general"}</definedName>
    <definedName name="n" localSheetId="4" hidden="1">{"via1",#N/A,TRUE,"general";"via2",#N/A,TRUE,"general";"via3",#N/A,TRUE,"general"}</definedName>
    <definedName name="n" localSheetId="38" hidden="1">{"via1",#N/A,TRUE,"general";"via2",#N/A,TRUE,"general";"via3",#N/A,TRUE,"general"}</definedName>
    <definedName name="n" localSheetId="37" hidden="1">{"via1",#N/A,TRUE,"general";"via2",#N/A,TRUE,"general";"via3",#N/A,TRUE,"general"}</definedName>
    <definedName name="n" localSheetId="23" hidden="1">{"via1",#N/A,TRUE,"general";"via2",#N/A,TRUE,"general";"via3",#N/A,TRUE,"general"}</definedName>
    <definedName name="n" localSheetId="16" hidden="1">{"via1",#N/A,TRUE,"general";"via2",#N/A,TRUE,"general";"via3",#N/A,TRUE,"general"}</definedName>
    <definedName name="n" localSheetId="27" hidden="1">{"via1",#N/A,TRUE,"general";"via2",#N/A,TRUE,"general";"via3",#N/A,TRUE,"general"}</definedName>
    <definedName name="n" localSheetId="18" hidden="1">{"via1",#N/A,TRUE,"general";"via2",#N/A,TRUE,"general";"via3",#N/A,TRUE,"general"}</definedName>
    <definedName name="n" localSheetId="17" hidden="1">{"via1",#N/A,TRUE,"general";"via2",#N/A,TRUE,"general";"via3",#N/A,TRUE,"general"}</definedName>
    <definedName name="n" localSheetId="25" hidden="1">{"via1",#N/A,TRUE,"general";"via2",#N/A,TRUE,"general";"via3",#N/A,TRUE,"general"}</definedName>
    <definedName name="n" localSheetId="49" hidden="1">{"via1",#N/A,TRUE,"general";"via2",#N/A,TRUE,"general";"via3",#N/A,TRUE,"general"}</definedName>
    <definedName name="n" localSheetId="34"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1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31" hidden="1">{"via1",#N/A,TRUE,"general";"via2",#N/A,TRUE,"general";"via3",#N/A,TRUE,"general"}</definedName>
    <definedName name="n" localSheetId="30" hidden="1">{"via1",#N/A,TRUE,"general";"via2",#N/A,TRUE,"general";"via3",#N/A,TRUE,"general"}</definedName>
    <definedName name="n" localSheetId="15" hidden="1">{"via1",#N/A,TRUE,"general";"via2",#N/A,TRUE,"general";"via3",#N/A,TRUE,"general"}</definedName>
    <definedName name="n" hidden="1">{"via1",#N/A,TRUE,"general";"via2",#N/A,TRUE,"general";"via3",#N/A,TRUE,"general"}</definedName>
    <definedName name="nbvnv" localSheetId="32" hidden="1">{"via1",#N/A,TRUE,"general";"via2",#N/A,TRUE,"general";"via3",#N/A,TRUE,"general"}</definedName>
    <definedName name="nbvnv" localSheetId="3" hidden="1">{"via1",#N/A,TRUE,"general";"via2",#N/A,TRUE,"general";"via3",#N/A,TRUE,"general"}</definedName>
    <definedName name="nbvnv" localSheetId="26" hidden="1">{"via1",#N/A,TRUE,"general";"via2",#N/A,TRUE,"general";"via3",#N/A,TRUE,"general"}</definedName>
    <definedName name="nbvnv" localSheetId="24" hidden="1">{"via1",#N/A,TRUE,"general";"via2",#N/A,TRUE,"general";"via3",#N/A,TRUE,"general"}</definedName>
    <definedName name="nbvnv" localSheetId="10" hidden="1">{"via1",#N/A,TRUE,"general";"via2",#N/A,TRUE,"general";"via3",#N/A,TRUE,"general"}</definedName>
    <definedName name="nbvnv" localSheetId="4" hidden="1">{"via1",#N/A,TRUE,"general";"via2",#N/A,TRUE,"general";"via3",#N/A,TRUE,"general"}</definedName>
    <definedName name="nbvnv" localSheetId="38" hidden="1">{"via1",#N/A,TRUE,"general";"via2",#N/A,TRUE,"general";"via3",#N/A,TRUE,"general"}</definedName>
    <definedName name="nbvnv" localSheetId="37" hidden="1">{"via1",#N/A,TRUE,"general";"via2",#N/A,TRUE,"general";"via3",#N/A,TRUE,"general"}</definedName>
    <definedName name="nbvnv" localSheetId="23" hidden="1">{"via1",#N/A,TRUE,"general";"via2",#N/A,TRUE,"general";"via3",#N/A,TRUE,"general"}</definedName>
    <definedName name="nbvnv" localSheetId="16" hidden="1">{"via1",#N/A,TRUE,"general";"via2",#N/A,TRUE,"general";"via3",#N/A,TRUE,"general"}</definedName>
    <definedName name="nbvnv" localSheetId="27" hidden="1">{"via1",#N/A,TRUE,"general";"via2",#N/A,TRUE,"general";"via3",#N/A,TRUE,"general"}</definedName>
    <definedName name="nbvnv" localSheetId="18" hidden="1">{"via1",#N/A,TRUE,"general";"via2",#N/A,TRUE,"general";"via3",#N/A,TRUE,"general"}</definedName>
    <definedName name="nbvnv" localSheetId="17" hidden="1">{"via1",#N/A,TRUE,"general";"via2",#N/A,TRUE,"general";"via3",#N/A,TRUE,"general"}</definedName>
    <definedName name="nbvnv" localSheetId="25" hidden="1">{"via1",#N/A,TRUE,"general";"via2",#N/A,TRUE,"general";"via3",#N/A,TRUE,"general"}</definedName>
    <definedName name="nbvnv" localSheetId="49" hidden="1">{"via1",#N/A,TRUE,"general";"via2",#N/A,TRUE,"general";"via3",#N/A,TRUE,"general"}</definedName>
    <definedName name="nbvnv" localSheetId="34"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1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31" hidden="1">{"via1",#N/A,TRUE,"general";"via2",#N/A,TRUE,"general";"via3",#N/A,TRUE,"general"}</definedName>
    <definedName name="nbvnv" localSheetId="30" hidden="1">{"via1",#N/A,TRUE,"general";"via2",#N/A,TRUE,"general";"via3",#N/A,TRUE,"general"}</definedName>
    <definedName name="nbvnv" localSheetId="15" hidden="1">{"via1",#N/A,TRUE,"general";"via2",#N/A,TRUE,"general";"via3",#N/A,TRUE,"general"}</definedName>
    <definedName name="nbvnv" hidden="1">{"via1",#N/A,TRUE,"general";"via2",#N/A,TRUE,"general";"via3",#N/A,TRUE,"general"}</definedName>
    <definedName name="NDHS" localSheetId="32" hidden="1">{"TAB1",#N/A,TRUE,"GENERAL";"TAB2",#N/A,TRUE,"GENERAL";"TAB3",#N/A,TRUE,"GENERAL";"TAB4",#N/A,TRUE,"GENERAL";"TAB5",#N/A,TRUE,"GENERAL"}</definedName>
    <definedName name="NDHS" localSheetId="3" hidden="1">{"TAB1",#N/A,TRUE,"GENERAL";"TAB2",#N/A,TRUE,"GENERAL";"TAB3",#N/A,TRUE,"GENERAL";"TAB4",#N/A,TRUE,"GENERAL";"TAB5",#N/A,TRUE,"GENERAL"}</definedName>
    <definedName name="NDHS" localSheetId="26" hidden="1">{"TAB1",#N/A,TRUE,"GENERAL";"TAB2",#N/A,TRUE,"GENERAL";"TAB3",#N/A,TRUE,"GENERAL";"TAB4",#N/A,TRUE,"GENERAL";"TAB5",#N/A,TRUE,"GENERAL"}</definedName>
    <definedName name="NDHS" localSheetId="24" hidden="1">{"TAB1",#N/A,TRUE,"GENERAL";"TAB2",#N/A,TRUE,"GENERAL";"TAB3",#N/A,TRUE,"GENERAL";"TAB4",#N/A,TRUE,"GENERAL";"TAB5",#N/A,TRUE,"GENERAL"}</definedName>
    <definedName name="NDHS" localSheetId="10" hidden="1">{"TAB1",#N/A,TRUE,"GENERAL";"TAB2",#N/A,TRUE,"GENERAL";"TAB3",#N/A,TRUE,"GENERAL";"TAB4",#N/A,TRUE,"GENERAL";"TAB5",#N/A,TRUE,"GENERAL"}</definedName>
    <definedName name="NDHS" localSheetId="4" hidden="1">{"TAB1",#N/A,TRUE,"GENERAL";"TAB2",#N/A,TRUE,"GENERAL";"TAB3",#N/A,TRUE,"GENERAL";"TAB4",#N/A,TRUE,"GENERAL";"TAB5",#N/A,TRUE,"GENERAL"}</definedName>
    <definedName name="NDHS" localSheetId="38" hidden="1">{"TAB1",#N/A,TRUE,"GENERAL";"TAB2",#N/A,TRUE,"GENERAL";"TAB3",#N/A,TRUE,"GENERAL";"TAB4",#N/A,TRUE,"GENERAL";"TAB5",#N/A,TRUE,"GENERAL"}</definedName>
    <definedName name="NDHS" localSheetId="37" hidden="1">{"TAB1",#N/A,TRUE,"GENERAL";"TAB2",#N/A,TRUE,"GENERAL";"TAB3",#N/A,TRUE,"GENERAL";"TAB4",#N/A,TRUE,"GENERAL";"TAB5",#N/A,TRUE,"GENERAL"}</definedName>
    <definedName name="NDHS" localSheetId="23" hidden="1">{"TAB1",#N/A,TRUE,"GENERAL";"TAB2",#N/A,TRUE,"GENERAL";"TAB3",#N/A,TRUE,"GENERAL";"TAB4",#N/A,TRUE,"GENERAL";"TAB5",#N/A,TRUE,"GENERAL"}</definedName>
    <definedName name="NDHS" localSheetId="16" hidden="1">{"TAB1",#N/A,TRUE,"GENERAL";"TAB2",#N/A,TRUE,"GENERAL";"TAB3",#N/A,TRUE,"GENERAL";"TAB4",#N/A,TRUE,"GENERAL";"TAB5",#N/A,TRUE,"GENERAL"}</definedName>
    <definedName name="NDHS" localSheetId="27" hidden="1">{"TAB1",#N/A,TRUE,"GENERAL";"TAB2",#N/A,TRUE,"GENERAL";"TAB3",#N/A,TRUE,"GENERAL";"TAB4",#N/A,TRUE,"GENERAL";"TAB5",#N/A,TRUE,"GENERAL"}</definedName>
    <definedName name="NDHS" localSheetId="18" hidden="1">{"TAB1",#N/A,TRUE,"GENERAL";"TAB2",#N/A,TRUE,"GENERAL";"TAB3",#N/A,TRUE,"GENERAL";"TAB4",#N/A,TRUE,"GENERAL";"TAB5",#N/A,TRUE,"GENERAL"}</definedName>
    <definedName name="NDHS" localSheetId="17" hidden="1">{"TAB1",#N/A,TRUE,"GENERAL";"TAB2",#N/A,TRUE,"GENERAL";"TAB3",#N/A,TRUE,"GENERAL";"TAB4",#N/A,TRUE,"GENERAL";"TAB5",#N/A,TRUE,"GENERAL"}</definedName>
    <definedName name="NDHS" localSheetId="25" hidden="1">{"TAB1",#N/A,TRUE,"GENERAL";"TAB2",#N/A,TRUE,"GENERAL";"TAB3",#N/A,TRUE,"GENERAL";"TAB4",#N/A,TRUE,"GENERAL";"TAB5",#N/A,TRUE,"GENERAL"}</definedName>
    <definedName name="NDHS" localSheetId="49" hidden="1">{"TAB1",#N/A,TRUE,"GENERAL";"TAB2",#N/A,TRUE,"GENERAL";"TAB3",#N/A,TRUE,"GENERAL";"TAB4",#N/A,TRUE,"GENERAL";"TAB5",#N/A,TRUE,"GENERAL"}</definedName>
    <definedName name="NDHS" localSheetId="34"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1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31" hidden="1">{"TAB1",#N/A,TRUE,"GENERAL";"TAB2",#N/A,TRUE,"GENERAL";"TAB3",#N/A,TRUE,"GENERAL";"TAB4",#N/A,TRUE,"GENERAL";"TAB5",#N/A,TRUE,"GENERAL"}</definedName>
    <definedName name="NDHS" localSheetId="30" hidden="1">{"TAB1",#N/A,TRUE,"GENERAL";"TAB2",#N/A,TRUE,"GENERAL";"TAB3",#N/A,TRUE,"GENERAL";"TAB4",#N/A,TRUE,"GENERAL";"TAB5",#N/A,TRUE,"GENERAL"}</definedName>
    <definedName name="NDHS" localSheetId="15" hidden="1">{"TAB1",#N/A,TRUE,"GENERAL";"TAB2",#N/A,TRUE,"GENERAL";"TAB3",#N/A,TRUE,"GENERAL";"TAB4",#N/A,TRUE,"GENERAL";"TAB5",#N/A,TRUE,"GENERAL"}</definedName>
    <definedName name="NDHS" hidden="1">{"TAB1",#N/A,TRUE,"GENERAL";"TAB2",#N/A,TRUE,"GENERAL";"TAB3",#N/A,TRUE,"GENERAL";"TAB4",#N/A,TRUE,"GENERAL";"TAB5",#N/A,TRUE,"GENERAL"}</definedName>
    <definedName name="nf" localSheetId="32" hidden="1">{"TAB1",#N/A,TRUE,"GENERAL";"TAB2",#N/A,TRUE,"GENERAL";"TAB3",#N/A,TRUE,"GENERAL";"TAB4",#N/A,TRUE,"GENERAL";"TAB5",#N/A,TRUE,"GENERAL"}</definedName>
    <definedName name="nf" localSheetId="3" hidden="1">{"TAB1",#N/A,TRUE,"GENERAL";"TAB2",#N/A,TRUE,"GENERAL";"TAB3",#N/A,TRUE,"GENERAL";"TAB4",#N/A,TRUE,"GENERAL";"TAB5",#N/A,TRUE,"GENERAL"}</definedName>
    <definedName name="nf" localSheetId="26" hidden="1">{"TAB1",#N/A,TRUE,"GENERAL";"TAB2",#N/A,TRUE,"GENERAL";"TAB3",#N/A,TRUE,"GENERAL";"TAB4",#N/A,TRUE,"GENERAL";"TAB5",#N/A,TRUE,"GENERAL"}</definedName>
    <definedName name="nf" localSheetId="24" hidden="1">{"TAB1",#N/A,TRUE,"GENERAL";"TAB2",#N/A,TRUE,"GENERAL";"TAB3",#N/A,TRUE,"GENERAL";"TAB4",#N/A,TRUE,"GENERAL";"TAB5",#N/A,TRUE,"GENERAL"}</definedName>
    <definedName name="nf" localSheetId="10" hidden="1">{"TAB1",#N/A,TRUE,"GENERAL";"TAB2",#N/A,TRUE,"GENERAL";"TAB3",#N/A,TRUE,"GENERAL";"TAB4",#N/A,TRUE,"GENERAL";"TAB5",#N/A,TRUE,"GENERAL"}</definedName>
    <definedName name="nf" localSheetId="4" hidden="1">{"TAB1",#N/A,TRUE,"GENERAL";"TAB2",#N/A,TRUE,"GENERAL";"TAB3",#N/A,TRUE,"GENERAL";"TAB4",#N/A,TRUE,"GENERAL";"TAB5",#N/A,TRUE,"GENERAL"}</definedName>
    <definedName name="nf" localSheetId="38" hidden="1">{"TAB1",#N/A,TRUE,"GENERAL";"TAB2",#N/A,TRUE,"GENERAL";"TAB3",#N/A,TRUE,"GENERAL";"TAB4",#N/A,TRUE,"GENERAL";"TAB5",#N/A,TRUE,"GENERAL"}</definedName>
    <definedName name="nf" localSheetId="37" hidden="1">{"TAB1",#N/A,TRUE,"GENERAL";"TAB2",#N/A,TRUE,"GENERAL";"TAB3",#N/A,TRUE,"GENERAL";"TAB4",#N/A,TRUE,"GENERAL";"TAB5",#N/A,TRUE,"GENERAL"}</definedName>
    <definedName name="nf" localSheetId="23" hidden="1">{"TAB1",#N/A,TRUE,"GENERAL";"TAB2",#N/A,TRUE,"GENERAL";"TAB3",#N/A,TRUE,"GENERAL";"TAB4",#N/A,TRUE,"GENERAL";"TAB5",#N/A,TRUE,"GENERAL"}</definedName>
    <definedName name="nf" localSheetId="16" hidden="1">{"TAB1",#N/A,TRUE,"GENERAL";"TAB2",#N/A,TRUE,"GENERAL";"TAB3",#N/A,TRUE,"GENERAL";"TAB4",#N/A,TRUE,"GENERAL";"TAB5",#N/A,TRUE,"GENERAL"}</definedName>
    <definedName name="nf" localSheetId="27" hidden="1">{"TAB1",#N/A,TRUE,"GENERAL";"TAB2",#N/A,TRUE,"GENERAL";"TAB3",#N/A,TRUE,"GENERAL";"TAB4",#N/A,TRUE,"GENERAL";"TAB5",#N/A,TRUE,"GENERAL"}</definedName>
    <definedName name="nf" localSheetId="18" hidden="1">{"TAB1",#N/A,TRUE,"GENERAL";"TAB2",#N/A,TRUE,"GENERAL";"TAB3",#N/A,TRUE,"GENERAL";"TAB4",#N/A,TRUE,"GENERAL";"TAB5",#N/A,TRUE,"GENERAL"}</definedName>
    <definedName name="nf" localSheetId="17" hidden="1">{"TAB1",#N/A,TRUE,"GENERAL";"TAB2",#N/A,TRUE,"GENERAL";"TAB3",#N/A,TRUE,"GENERAL";"TAB4",#N/A,TRUE,"GENERAL";"TAB5",#N/A,TRUE,"GENERAL"}</definedName>
    <definedName name="nf" localSheetId="25" hidden="1">{"TAB1",#N/A,TRUE,"GENERAL";"TAB2",#N/A,TRUE,"GENERAL";"TAB3",#N/A,TRUE,"GENERAL";"TAB4",#N/A,TRUE,"GENERAL";"TAB5",#N/A,TRUE,"GENERAL"}</definedName>
    <definedName name="nf" localSheetId="49" hidden="1">{"TAB1",#N/A,TRUE,"GENERAL";"TAB2",#N/A,TRUE,"GENERAL";"TAB3",#N/A,TRUE,"GENERAL";"TAB4",#N/A,TRUE,"GENERAL";"TAB5",#N/A,TRUE,"GENERAL"}</definedName>
    <definedName name="nf" localSheetId="34"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1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31" hidden="1">{"TAB1",#N/A,TRUE,"GENERAL";"TAB2",#N/A,TRUE,"GENERAL";"TAB3",#N/A,TRUE,"GENERAL";"TAB4",#N/A,TRUE,"GENERAL";"TAB5",#N/A,TRUE,"GENERAL"}</definedName>
    <definedName name="nf" localSheetId="30" hidden="1">{"TAB1",#N/A,TRUE,"GENERAL";"TAB2",#N/A,TRUE,"GENERAL";"TAB3",#N/A,TRUE,"GENERAL";"TAB4",#N/A,TRUE,"GENERAL";"TAB5",#N/A,TRUE,"GENERAL"}</definedName>
    <definedName name="nf" localSheetId="15" hidden="1">{"TAB1",#N/A,TRUE,"GENERAL";"TAB2",#N/A,TRUE,"GENERAL";"TAB3",#N/A,TRUE,"GENERAL";"TAB4",#N/A,TRUE,"GENERAL";"TAB5",#N/A,TRUE,"GENERAL"}</definedName>
    <definedName name="nf" hidden="1">{"TAB1",#N/A,TRUE,"GENERAL";"TAB2",#N/A,TRUE,"GENERAL";"TAB3",#N/A,TRUE,"GENERAL";"TAB4",#N/A,TRUE,"GENERAL";"TAB5",#N/A,TRUE,"GENERAL"}</definedName>
    <definedName name="nfg" localSheetId="32" hidden="1">{"via1",#N/A,TRUE,"general";"via2",#N/A,TRUE,"general";"via3",#N/A,TRUE,"general"}</definedName>
    <definedName name="nfg" localSheetId="3" hidden="1">{"via1",#N/A,TRUE,"general";"via2",#N/A,TRUE,"general";"via3",#N/A,TRUE,"general"}</definedName>
    <definedName name="nfg" localSheetId="26" hidden="1">{"via1",#N/A,TRUE,"general";"via2",#N/A,TRUE,"general";"via3",#N/A,TRUE,"general"}</definedName>
    <definedName name="nfg" localSheetId="24" hidden="1">{"via1",#N/A,TRUE,"general";"via2",#N/A,TRUE,"general";"via3",#N/A,TRUE,"general"}</definedName>
    <definedName name="nfg" localSheetId="10" hidden="1">{"via1",#N/A,TRUE,"general";"via2",#N/A,TRUE,"general";"via3",#N/A,TRUE,"general"}</definedName>
    <definedName name="nfg" localSheetId="4" hidden="1">{"via1",#N/A,TRUE,"general";"via2",#N/A,TRUE,"general";"via3",#N/A,TRUE,"general"}</definedName>
    <definedName name="nfg" localSheetId="38" hidden="1">{"via1",#N/A,TRUE,"general";"via2",#N/A,TRUE,"general";"via3",#N/A,TRUE,"general"}</definedName>
    <definedName name="nfg" localSheetId="37" hidden="1">{"via1",#N/A,TRUE,"general";"via2",#N/A,TRUE,"general";"via3",#N/A,TRUE,"general"}</definedName>
    <definedName name="nfg" localSheetId="23" hidden="1">{"via1",#N/A,TRUE,"general";"via2",#N/A,TRUE,"general";"via3",#N/A,TRUE,"general"}</definedName>
    <definedName name="nfg" localSheetId="16" hidden="1">{"via1",#N/A,TRUE,"general";"via2",#N/A,TRUE,"general";"via3",#N/A,TRUE,"general"}</definedName>
    <definedName name="nfg" localSheetId="27" hidden="1">{"via1",#N/A,TRUE,"general";"via2",#N/A,TRUE,"general";"via3",#N/A,TRUE,"general"}</definedName>
    <definedName name="nfg" localSheetId="18" hidden="1">{"via1",#N/A,TRUE,"general";"via2",#N/A,TRUE,"general";"via3",#N/A,TRUE,"general"}</definedName>
    <definedName name="nfg" localSheetId="17" hidden="1">{"via1",#N/A,TRUE,"general";"via2",#N/A,TRUE,"general";"via3",#N/A,TRUE,"general"}</definedName>
    <definedName name="nfg" localSheetId="25" hidden="1">{"via1",#N/A,TRUE,"general";"via2",#N/A,TRUE,"general";"via3",#N/A,TRUE,"general"}</definedName>
    <definedName name="nfg" localSheetId="49" hidden="1">{"via1",#N/A,TRUE,"general";"via2",#N/A,TRUE,"general";"via3",#N/A,TRUE,"general"}</definedName>
    <definedName name="nfg" localSheetId="34"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1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31" hidden="1">{"via1",#N/A,TRUE,"general";"via2",#N/A,TRUE,"general";"via3",#N/A,TRUE,"general"}</definedName>
    <definedName name="nfg" localSheetId="30" hidden="1">{"via1",#N/A,TRUE,"general";"via2",#N/A,TRUE,"general";"via3",#N/A,TRUE,"general"}</definedName>
    <definedName name="nfg" localSheetId="15" hidden="1">{"via1",#N/A,TRUE,"general";"via2",#N/A,TRUE,"general";"via3",#N/A,TRUE,"general"}</definedName>
    <definedName name="nfg" hidden="1">{"via1",#N/A,TRUE,"general";"via2",#N/A,TRUE,"general";"via3",#N/A,TRUE,"general"}</definedName>
    <definedName name="nfgn" localSheetId="32" hidden="1">{"via1",#N/A,TRUE,"general";"via2",#N/A,TRUE,"general";"via3",#N/A,TRUE,"general"}</definedName>
    <definedName name="nfgn" localSheetId="3" hidden="1">{"via1",#N/A,TRUE,"general";"via2",#N/A,TRUE,"general";"via3",#N/A,TRUE,"general"}</definedName>
    <definedName name="nfgn" localSheetId="26" hidden="1">{"via1",#N/A,TRUE,"general";"via2",#N/A,TRUE,"general";"via3",#N/A,TRUE,"general"}</definedName>
    <definedName name="nfgn" localSheetId="24" hidden="1">{"via1",#N/A,TRUE,"general";"via2",#N/A,TRUE,"general";"via3",#N/A,TRUE,"general"}</definedName>
    <definedName name="nfgn" localSheetId="10" hidden="1">{"via1",#N/A,TRUE,"general";"via2",#N/A,TRUE,"general";"via3",#N/A,TRUE,"general"}</definedName>
    <definedName name="nfgn" localSheetId="4" hidden="1">{"via1",#N/A,TRUE,"general";"via2",#N/A,TRUE,"general";"via3",#N/A,TRUE,"general"}</definedName>
    <definedName name="nfgn" localSheetId="38" hidden="1">{"via1",#N/A,TRUE,"general";"via2",#N/A,TRUE,"general";"via3",#N/A,TRUE,"general"}</definedName>
    <definedName name="nfgn" localSheetId="37" hidden="1">{"via1",#N/A,TRUE,"general";"via2",#N/A,TRUE,"general";"via3",#N/A,TRUE,"general"}</definedName>
    <definedName name="nfgn" localSheetId="23" hidden="1">{"via1",#N/A,TRUE,"general";"via2",#N/A,TRUE,"general";"via3",#N/A,TRUE,"general"}</definedName>
    <definedName name="nfgn" localSheetId="16" hidden="1">{"via1",#N/A,TRUE,"general";"via2",#N/A,TRUE,"general";"via3",#N/A,TRUE,"general"}</definedName>
    <definedName name="nfgn" localSheetId="27" hidden="1">{"via1",#N/A,TRUE,"general";"via2",#N/A,TRUE,"general";"via3",#N/A,TRUE,"general"}</definedName>
    <definedName name="nfgn" localSheetId="18" hidden="1">{"via1",#N/A,TRUE,"general";"via2",#N/A,TRUE,"general";"via3",#N/A,TRUE,"general"}</definedName>
    <definedName name="nfgn" localSheetId="17" hidden="1">{"via1",#N/A,TRUE,"general";"via2",#N/A,TRUE,"general";"via3",#N/A,TRUE,"general"}</definedName>
    <definedName name="nfgn" localSheetId="25" hidden="1">{"via1",#N/A,TRUE,"general";"via2",#N/A,TRUE,"general";"via3",#N/A,TRUE,"general"}</definedName>
    <definedName name="nfgn" localSheetId="49" hidden="1">{"via1",#N/A,TRUE,"general";"via2",#N/A,TRUE,"general";"via3",#N/A,TRUE,"general"}</definedName>
    <definedName name="nfgn" localSheetId="34"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1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31" hidden="1">{"via1",#N/A,TRUE,"general";"via2",#N/A,TRUE,"general";"via3",#N/A,TRUE,"general"}</definedName>
    <definedName name="nfgn" localSheetId="30" hidden="1">{"via1",#N/A,TRUE,"general";"via2",#N/A,TRUE,"general";"via3",#N/A,TRUE,"general"}</definedName>
    <definedName name="nfgn" localSheetId="15" hidden="1">{"via1",#N/A,TRUE,"general";"via2",#N/A,TRUE,"general";"via3",#N/A,TRUE,"general"}</definedName>
    <definedName name="nfgn" hidden="1">{"via1",#N/A,TRUE,"general";"via2",#N/A,TRUE,"general";"via3",#N/A,TRUE,"general"}</definedName>
    <definedName name="ngdn" localSheetId="32" hidden="1">{"TAB1",#N/A,TRUE,"GENERAL";"TAB2",#N/A,TRUE,"GENERAL";"TAB3",#N/A,TRUE,"GENERAL";"TAB4",#N/A,TRUE,"GENERAL";"TAB5",#N/A,TRUE,"GENERAL"}</definedName>
    <definedName name="ngdn" localSheetId="3" hidden="1">{"TAB1",#N/A,TRUE,"GENERAL";"TAB2",#N/A,TRUE,"GENERAL";"TAB3",#N/A,TRUE,"GENERAL";"TAB4",#N/A,TRUE,"GENERAL";"TAB5",#N/A,TRUE,"GENERAL"}</definedName>
    <definedName name="ngdn" localSheetId="26" hidden="1">{"TAB1",#N/A,TRUE,"GENERAL";"TAB2",#N/A,TRUE,"GENERAL";"TAB3",#N/A,TRUE,"GENERAL";"TAB4",#N/A,TRUE,"GENERAL";"TAB5",#N/A,TRUE,"GENERAL"}</definedName>
    <definedName name="ngdn" localSheetId="24" hidden="1">{"TAB1",#N/A,TRUE,"GENERAL";"TAB2",#N/A,TRUE,"GENERAL";"TAB3",#N/A,TRUE,"GENERAL";"TAB4",#N/A,TRUE,"GENERAL";"TAB5",#N/A,TRUE,"GENERAL"}</definedName>
    <definedName name="ngdn" localSheetId="10" hidden="1">{"TAB1",#N/A,TRUE,"GENERAL";"TAB2",#N/A,TRUE,"GENERAL";"TAB3",#N/A,TRUE,"GENERAL";"TAB4",#N/A,TRUE,"GENERAL";"TAB5",#N/A,TRUE,"GENERAL"}</definedName>
    <definedName name="ngdn" localSheetId="4" hidden="1">{"TAB1",#N/A,TRUE,"GENERAL";"TAB2",#N/A,TRUE,"GENERAL";"TAB3",#N/A,TRUE,"GENERAL";"TAB4",#N/A,TRUE,"GENERAL";"TAB5",#N/A,TRUE,"GENERAL"}</definedName>
    <definedName name="ngdn" localSheetId="38" hidden="1">{"TAB1",#N/A,TRUE,"GENERAL";"TAB2",#N/A,TRUE,"GENERAL";"TAB3",#N/A,TRUE,"GENERAL";"TAB4",#N/A,TRUE,"GENERAL";"TAB5",#N/A,TRUE,"GENERAL"}</definedName>
    <definedName name="ngdn" localSheetId="37" hidden="1">{"TAB1",#N/A,TRUE,"GENERAL";"TAB2",#N/A,TRUE,"GENERAL";"TAB3",#N/A,TRUE,"GENERAL";"TAB4",#N/A,TRUE,"GENERAL";"TAB5",#N/A,TRUE,"GENERAL"}</definedName>
    <definedName name="ngdn" localSheetId="23" hidden="1">{"TAB1",#N/A,TRUE,"GENERAL";"TAB2",#N/A,TRUE,"GENERAL";"TAB3",#N/A,TRUE,"GENERAL";"TAB4",#N/A,TRUE,"GENERAL";"TAB5",#N/A,TRUE,"GENERAL"}</definedName>
    <definedName name="ngdn" localSheetId="16" hidden="1">{"TAB1",#N/A,TRUE,"GENERAL";"TAB2",#N/A,TRUE,"GENERAL";"TAB3",#N/A,TRUE,"GENERAL";"TAB4",#N/A,TRUE,"GENERAL";"TAB5",#N/A,TRUE,"GENERAL"}</definedName>
    <definedName name="ngdn" localSheetId="27" hidden="1">{"TAB1",#N/A,TRUE,"GENERAL";"TAB2",#N/A,TRUE,"GENERAL";"TAB3",#N/A,TRUE,"GENERAL";"TAB4",#N/A,TRUE,"GENERAL";"TAB5",#N/A,TRUE,"GENERAL"}</definedName>
    <definedName name="ngdn" localSheetId="18" hidden="1">{"TAB1",#N/A,TRUE,"GENERAL";"TAB2",#N/A,TRUE,"GENERAL";"TAB3",#N/A,TRUE,"GENERAL";"TAB4",#N/A,TRUE,"GENERAL";"TAB5",#N/A,TRUE,"GENERAL"}</definedName>
    <definedName name="ngdn" localSheetId="17" hidden="1">{"TAB1",#N/A,TRUE,"GENERAL";"TAB2",#N/A,TRUE,"GENERAL";"TAB3",#N/A,TRUE,"GENERAL";"TAB4",#N/A,TRUE,"GENERAL";"TAB5",#N/A,TRUE,"GENERAL"}</definedName>
    <definedName name="ngdn" localSheetId="25" hidden="1">{"TAB1",#N/A,TRUE,"GENERAL";"TAB2",#N/A,TRUE,"GENERAL";"TAB3",#N/A,TRUE,"GENERAL";"TAB4",#N/A,TRUE,"GENERAL";"TAB5",#N/A,TRUE,"GENERAL"}</definedName>
    <definedName name="ngdn" localSheetId="49" hidden="1">{"TAB1",#N/A,TRUE,"GENERAL";"TAB2",#N/A,TRUE,"GENERAL";"TAB3",#N/A,TRUE,"GENERAL";"TAB4",#N/A,TRUE,"GENERAL";"TAB5",#N/A,TRUE,"GENERAL"}</definedName>
    <definedName name="ngdn" localSheetId="34"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1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31" hidden="1">{"TAB1",#N/A,TRUE,"GENERAL";"TAB2",#N/A,TRUE,"GENERAL";"TAB3",#N/A,TRUE,"GENERAL";"TAB4",#N/A,TRUE,"GENERAL";"TAB5",#N/A,TRUE,"GENERAL"}</definedName>
    <definedName name="ngdn" localSheetId="30" hidden="1">{"TAB1",#N/A,TRUE,"GENERAL";"TAB2",#N/A,TRUE,"GENERAL";"TAB3",#N/A,TRUE,"GENERAL";"TAB4",#N/A,TRUE,"GENERAL";"TAB5",#N/A,TRUE,"GENERAL"}</definedName>
    <definedName name="ngdn" localSheetId="15" hidden="1">{"TAB1",#N/A,TRUE,"GENERAL";"TAB2",#N/A,TRUE,"GENERAL";"TAB3",#N/A,TRUE,"GENERAL";"TAB4",#N/A,TRUE,"GENERAL";"TAB5",#N/A,TRUE,"GENERAL"}</definedName>
    <definedName name="ngdn" hidden="1">{"TAB1",#N/A,TRUE,"GENERAL";"TAB2",#N/A,TRUE,"GENERAL";"TAB3",#N/A,TRUE,"GENERAL";"TAB4",#N/A,TRUE,"GENERAL";"TAB5",#N/A,TRUE,"GENERAL"}</definedName>
    <definedName name="ngfh" localSheetId="32" hidden="1">{"via1",#N/A,TRUE,"general";"via2",#N/A,TRUE,"general";"via3",#N/A,TRUE,"general"}</definedName>
    <definedName name="ngfh" localSheetId="3" hidden="1">{"via1",#N/A,TRUE,"general";"via2",#N/A,TRUE,"general";"via3",#N/A,TRUE,"general"}</definedName>
    <definedName name="ngfh" localSheetId="26" hidden="1">{"via1",#N/A,TRUE,"general";"via2",#N/A,TRUE,"general";"via3",#N/A,TRUE,"general"}</definedName>
    <definedName name="ngfh" localSheetId="24" hidden="1">{"via1",#N/A,TRUE,"general";"via2",#N/A,TRUE,"general";"via3",#N/A,TRUE,"general"}</definedName>
    <definedName name="ngfh" localSheetId="10" hidden="1">{"via1",#N/A,TRUE,"general";"via2",#N/A,TRUE,"general";"via3",#N/A,TRUE,"general"}</definedName>
    <definedName name="ngfh" localSheetId="4" hidden="1">{"via1",#N/A,TRUE,"general";"via2",#N/A,TRUE,"general";"via3",#N/A,TRUE,"general"}</definedName>
    <definedName name="ngfh" localSheetId="38" hidden="1">{"via1",#N/A,TRUE,"general";"via2",#N/A,TRUE,"general";"via3",#N/A,TRUE,"general"}</definedName>
    <definedName name="ngfh" localSheetId="37" hidden="1">{"via1",#N/A,TRUE,"general";"via2",#N/A,TRUE,"general";"via3",#N/A,TRUE,"general"}</definedName>
    <definedName name="ngfh" localSheetId="23" hidden="1">{"via1",#N/A,TRUE,"general";"via2",#N/A,TRUE,"general";"via3",#N/A,TRUE,"general"}</definedName>
    <definedName name="ngfh" localSheetId="16" hidden="1">{"via1",#N/A,TRUE,"general";"via2",#N/A,TRUE,"general";"via3",#N/A,TRUE,"general"}</definedName>
    <definedName name="ngfh" localSheetId="27" hidden="1">{"via1",#N/A,TRUE,"general";"via2",#N/A,TRUE,"general";"via3",#N/A,TRUE,"general"}</definedName>
    <definedName name="ngfh" localSheetId="18" hidden="1">{"via1",#N/A,TRUE,"general";"via2",#N/A,TRUE,"general";"via3",#N/A,TRUE,"general"}</definedName>
    <definedName name="ngfh" localSheetId="17" hidden="1">{"via1",#N/A,TRUE,"general";"via2",#N/A,TRUE,"general";"via3",#N/A,TRUE,"general"}</definedName>
    <definedName name="ngfh" localSheetId="25" hidden="1">{"via1",#N/A,TRUE,"general";"via2",#N/A,TRUE,"general";"via3",#N/A,TRUE,"general"}</definedName>
    <definedName name="ngfh" localSheetId="49" hidden="1">{"via1",#N/A,TRUE,"general";"via2",#N/A,TRUE,"general";"via3",#N/A,TRUE,"general"}</definedName>
    <definedName name="ngfh" localSheetId="34"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1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31" hidden="1">{"via1",#N/A,TRUE,"general";"via2",#N/A,TRUE,"general";"via3",#N/A,TRUE,"general"}</definedName>
    <definedName name="ngfh" localSheetId="30" hidden="1">{"via1",#N/A,TRUE,"general";"via2",#N/A,TRUE,"general";"via3",#N/A,TRUE,"general"}</definedName>
    <definedName name="ngfh" localSheetId="15" hidden="1">{"via1",#N/A,TRUE,"general";"via2",#N/A,TRUE,"general";"via3",#N/A,TRUE,"general"}</definedName>
    <definedName name="ngfh" hidden="1">{"via1",#N/A,TRUE,"general";"via2",#N/A,TRUE,"general";"via3",#N/A,TRUE,"general"}</definedName>
    <definedName name="nhn" localSheetId="32" hidden="1">{"via1",#N/A,TRUE,"general";"via2",#N/A,TRUE,"general";"via3",#N/A,TRUE,"general"}</definedName>
    <definedName name="nhn" localSheetId="3" hidden="1">{"via1",#N/A,TRUE,"general";"via2",#N/A,TRUE,"general";"via3",#N/A,TRUE,"general"}</definedName>
    <definedName name="nhn" localSheetId="26" hidden="1">{"via1",#N/A,TRUE,"general";"via2",#N/A,TRUE,"general";"via3",#N/A,TRUE,"general"}</definedName>
    <definedName name="nhn" localSheetId="24" hidden="1">{"via1",#N/A,TRUE,"general";"via2",#N/A,TRUE,"general";"via3",#N/A,TRUE,"general"}</definedName>
    <definedName name="nhn" localSheetId="10" hidden="1">{"via1",#N/A,TRUE,"general";"via2",#N/A,TRUE,"general";"via3",#N/A,TRUE,"general"}</definedName>
    <definedName name="nhn" localSheetId="4" hidden="1">{"via1",#N/A,TRUE,"general";"via2",#N/A,TRUE,"general";"via3",#N/A,TRUE,"general"}</definedName>
    <definedName name="nhn" localSheetId="38" hidden="1">{"via1",#N/A,TRUE,"general";"via2",#N/A,TRUE,"general";"via3",#N/A,TRUE,"general"}</definedName>
    <definedName name="nhn" localSheetId="37" hidden="1">{"via1",#N/A,TRUE,"general";"via2",#N/A,TRUE,"general";"via3",#N/A,TRUE,"general"}</definedName>
    <definedName name="nhn" localSheetId="23" hidden="1">{"via1",#N/A,TRUE,"general";"via2",#N/A,TRUE,"general";"via3",#N/A,TRUE,"general"}</definedName>
    <definedName name="nhn" localSheetId="16" hidden="1">{"via1",#N/A,TRUE,"general";"via2",#N/A,TRUE,"general";"via3",#N/A,TRUE,"general"}</definedName>
    <definedName name="nhn" localSheetId="27" hidden="1">{"via1",#N/A,TRUE,"general";"via2",#N/A,TRUE,"general";"via3",#N/A,TRUE,"general"}</definedName>
    <definedName name="nhn" localSheetId="18" hidden="1">{"via1",#N/A,TRUE,"general";"via2",#N/A,TRUE,"general";"via3",#N/A,TRUE,"general"}</definedName>
    <definedName name="nhn" localSheetId="17" hidden="1">{"via1",#N/A,TRUE,"general";"via2",#N/A,TRUE,"general";"via3",#N/A,TRUE,"general"}</definedName>
    <definedName name="nhn" localSheetId="25" hidden="1">{"via1",#N/A,TRUE,"general";"via2",#N/A,TRUE,"general";"via3",#N/A,TRUE,"general"}</definedName>
    <definedName name="nhn" localSheetId="49" hidden="1">{"via1",#N/A,TRUE,"general";"via2",#N/A,TRUE,"general";"via3",#N/A,TRUE,"general"}</definedName>
    <definedName name="nhn" localSheetId="34"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1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31" hidden="1">{"via1",#N/A,TRUE,"general";"via2",#N/A,TRUE,"general";"via3",#N/A,TRUE,"general"}</definedName>
    <definedName name="nhn" localSheetId="30" hidden="1">{"via1",#N/A,TRUE,"general";"via2",#N/A,TRUE,"general";"via3",#N/A,TRUE,"general"}</definedName>
    <definedName name="nhn" localSheetId="15" hidden="1">{"via1",#N/A,TRUE,"general";"via2",#N/A,TRUE,"general";"via3",#N/A,TRUE,"general"}</definedName>
    <definedName name="nhn" hidden="1">{"via1",#N/A,TRUE,"general";"via2",#N/A,TRUE,"general";"via3",#N/A,TRUE,"general"}</definedName>
    <definedName name="nhncfgn" localSheetId="3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26" hidden="1">{"TAB1",#N/A,TRUE,"GENERAL";"TAB2",#N/A,TRUE,"GENERAL";"TAB3",#N/A,TRUE,"GENERAL";"TAB4",#N/A,TRUE,"GENERAL";"TAB5",#N/A,TRUE,"GENERAL"}</definedName>
    <definedName name="nhncfgn" localSheetId="24"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38" hidden="1">{"TAB1",#N/A,TRUE,"GENERAL";"TAB2",#N/A,TRUE,"GENERAL";"TAB3",#N/A,TRUE,"GENERAL";"TAB4",#N/A,TRUE,"GENERAL";"TAB5",#N/A,TRUE,"GENERAL"}</definedName>
    <definedName name="nhncfgn" localSheetId="37" hidden="1">{"TAB1",#N/A,TRUE,"GENERAL";"TAB2",#N/A,TRUE,"GENERAL";"TAB3",#N/A,TRUE,"GENERAL";"TAB4",#N/A,TRUE,"GENERAL";"TAB5",#N/A,TRUE,"GENERAL"}</definedName>
    <definedName name="nhncfgn" localSheetId="23"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27" hidden="1">{"TAB1",#N/A,TRUE,"GENERAL";"TAB2",#N/A,TRUE,"GENERAL";"TAB3",#N/A,TRUE,"GENERAL";"TAB4",#N/A,TRUE,"GENERAL";"TAB5",#N/A,TRUE,"GENERAL"}</definedName>
    <definedName name="nhncfgn" localSheetId="18"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25" hidden="1">{"TAB1",#N/A,TRUE,"GENERAL";"TAB2",#N/A,TRUE,"GENERAL";"TAB3",#N/A,TRUE,"GENERAL";"TAB4",#N/A,TRUE,"GENERAL";"TAB5",#N/A,TRUE,"GENERAL"}</definedName>
    <definedName name="nhncfgn" localSheetId="49" hidden="1">{"TAB1",#N/A,TRUE,"GENERAL";"TAB2",#N/A,TRUE,"GENERAL";"TAB3",#N/A,TRUE,"GENERAL";"TAB4",#N/A,TRUE,"GENERAL";"TAB5",#N/A,TRUE,"GENERAL"}</definedName>
    <definedName name="nhncfgn" localSheetId="34"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31" hidden="1">{"TAB1",#N/A,TRUE,"GENERAL";"TAB2",#N/A,TRUE,"GENERAL";"TAB3",#N/A,TRUE,"GENERAL";"TAB4",#N/A,TRUE,"GENERAL";"TAB5",#N/A,TRUE,"GENERAL"}</definedName>
    <definedName name="nhncfgn" localSheetId="30" hidden="1">{"TAB1",#N/A,TRUE,"GENERAL";"TAB2",#N/A,TRUE,"GENERAL";"TAB3",#N/A,TRUE,"GENERAL";"TAB4",#N/A,TRUE,"GENERAL";"TAB5",#N/A,TRUE,"GENERAL"}</definedName>
    <definedName name="nhncfgn" localSheetId="15" hidden="1">{"TAB1",#N/A,TRUE,"GENERAL";"TAB2",#N/A,TRUE,"GENERAL";"TAB3",#N/A,TRUE,"GENERAL";"TAB4",#N/A,TRUE,"GENERAL";"TAB5",#N/A,TRUE,"GENERAL"}</definedName>
    <definedName name="nhncfgn" hidden="1">{"TAB1",#N/A,TRUE,"GENERAL";"TAB2",#N/A,TRUE,"GENERAL";"TAB3",#N/A,TRUE,"GENERAL";"TAB4",#N/A,TRUE,"GENERAL";"TAB5",#N/A,TRUE,"GENERAL"}</definedName>
    <definedName name="nhndr" localSheetId="32" hidden="1">{"via1",#N/A,TRUE,"general";"via2",#N/A,TRUE,"general";"via3",#N/A,TRUE,"general"}</definedName>
    <definedName name="nhndr" localSheetId="3" hidden="1">{"via1",#N/A,TRUE,"general";"via2",#N/A,TRUE,"general";"via3",#N/A,TRUE,"general"}</definedName>
    <definedName name="nhndr" localSheetId="26" hidden="1">{"via1",#N/A,TRUE,"general";"via2",#N/A,TRUE,"general";"via3",#N/A,TRUE,"general"}</definedName>
    <definedName name="nhndr" localSheetId="24" hidden="1">{"via1",#N/A,TRUE,"general";"via2",#N/A,TRUE,"general";"via3",#N/A,TRUE,"general"}</definedName>
    <definedName name="nhndr" localSheetId="10" hidden="1">{"via1",#N/A,TRUE,"general";"via2",#N/A,TRUE,"general";"via3",#N/A,TRUE,"general"}</definedName>
    <definedName name="nhndr" localSheetId="4" hidden="1">{"via1",#N/A,TRUE,"general";"via2",#N/A,TRUE,"general";"via3",#N/A,TRUE,"general"}</definedName>
    <definedName name="nhndr" localSheetId="38" hidden="1">{"via1",#N/A,TRUE,"general";"via2",#N/A,TRUE,"general";"via3",#N/A,TRUE,"general"}</definedName>
    <definedName name="nhndr" localSheetId="37" hidden="1">{"via1",#N/A,TRUE,"general";"via2",#N/A,TRUE,"general";"via3",#N/A,TRUE,"general"}</definedName>
    <definedName name="nhndr" localSheetId="23" hidden="1">{"via1",#N/A,TRUE,"general";"via2",#N/A,TRUE,"general";"via3",#N/A,TRUE,"general"}</definedName>
    <definedName name="nhndr" localSheetId="16" hidden="1">{"via1",#N/A,TRUE,"general";"via2",#N/A,TRUE,"general";"via3",#N/A,TRUE,"general"}</definedName>
    <definedName name="nhndr" localSheetId="27" hidden="1">{"via1",#N/A,TRUE,"general";"via2",#N/A,TRUE,"general";"via3",#N/A,TRUE,"general"}</definedName>
    <definedName name="nhndr" localSheetId="18" hidden="1">{"via1",#N/A,TRUE,"general";"via2",#N/A,TRUE,"general";"via3",#N/A,TRUE,"general"}</definedName>
    <definedName name="nhndr" localSheetId="17" hidden="1">{"via1",#N/A,TRUE,"general";"via2",#N/A,TRUE,"general";"via3",#N/A,TRUE,"general"}</definedName>
    <definedName name="nhndr" localSheetId="25" hidden="1">{"via1",#N/A,TRUE,"general";"via2",#N/A,TRUE,"general";"via3",#N/A,TRUE,"general"}</definedName>
    <definedName name="nhndr" localSheetId="49" hidden="1">{"via1",#N/A,TRUE,"general";"via2",#N/A,TRUE,"general";"via3",#N/A,TRUE,"general"}</definedName>
    <definedName name="nhndr" localSheetId="34"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1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31" hidden="1">{"via1",#N/A,TRUE,"general";"via2",#N/A,TRUE,"general";"via3",#N/A,TRUE,"general"}</definedName>
    <definedName name="nhndr" localSheetId="30" hidden="1">{"via1",#N/A,TRUE,"general";"via2",#N/A,TRUE,"general";"via3",#N/A,TRUE,"general"}</definedName>
    <definedName name="nhndr" localSheetId="15" hidden="1">{"via1",#N/A,TRUE,"general";"via2",#N/A,TRUE,"general";"via3",#N/A,TRUE,"general"}</definedName>
    <definedName name="nhndr" hidden="1">{"via1",#N/A,TRUE,"general";"via2",#N/A,TRUE,"general";"via3",#N/A,TRUE,"general"}</definedName>
    <definedName name="nmmmm" localSheetId="32" hidden="1">{"via1",#N/A,TRUE,"general";"via2",#N/A,TRUE,"general";"via3",#N/A,TRUE,"general"}</definedName>
    <definedName name="nmmmm" localSheetId="3" hidden="1">{"via1",#N/A,TRUE,"general";"via2",#N/A,TRUE,"general";"via3",#N/A,TRUE,"general"}</definedName>
    <definedName name="nmmmm" localSheetId="26" hidden="1">{"via1",#N/A,TRUE,"general";"via2",#N/A,TRUE,"general";"via3",#N/A,TRUE,"general"}</definedName>
    <definedName name="nmmmm" localSheetId="24" hidden="1">{"via1",#N/A,TRUE,"general";"via2",#N/A,TRUE,"general";"via3",#N/A,TRUE,"general"}</definedName>
    <definedName name="nmmmm" localSheetId="10" hidden="1">{"via1",#N/A,TRUE,"general";"via2",#N/A,TRUE,"general";"via3",#N/A,TRUE,"general"}</definedName>
    <definedName name="nmmmm" localSheetId="4" hidden="1">{"via1",#N/A,TRUE,"general";"via2",#N/A,TRUE,"general";"via3",#N/A,TRUE,"general"}</definedName>
    <definedName name="nmmmm" localSheetId="38" hidden="1">{"via1",#N/A,TRUE,"general";"via2",#N/A,TRUE,"general";"via3",#N/A,TRUE,"general"}</definedName>
    <definedName name="nmmmm" localSheetId="37" hidden="1">{"via1",#N/A,TRUE,"general";"via2",#N/A,TRUE,"general";"via3",#N/A,TRUE,"general"}</definedName>
    <definedName name="nmmmm" localSheetId="23" hidden="1">{"via1",#N/A,TRUE,"general";"via2",#N/A,TRUE,"general";"via3",#N/A,TRUE,"general"}</definedName>
    <definedName name="nmmmm" localSheetId="16" hidden="1">{"via1",#N/A,TRUE,"general";"via2",#N/A,TRUE,"general";"via3",#N/A,TRUE,"general"}</definedName>
    <definedName name="nmmmm" localSheetId="27" hidden="1">{"via1",#N/A,TRUE,"general";"via2",#N/A,TRUE,"general";"via3",#N/A,TRUE,"general"}</definedName>
    <definedName name="nmmmm" localSheetId="18" hidden="1">{"via1",#N/A,TRUE,"general";"via2",#N/A,TRUE,"general";"via3",#N/A,TRUE,"general"}</definedName>
    <definedName name="nmmmm" localSheetId="17" hidden="1">{"via1",#N/A,TRUE,"general";"via2",#N/A,TRUE,"general";"via3",#N/A,TRUE,"general"}</definedName>
    <definedName name="nmmmm" localSheetId="25" hidden="1">{"via1",#N/A,TRUE,"general";"via2",#N/A,TRUE,"general";"via3",#N/A,TRUE,"general"}</definedName>
    <definedName name="nmmmm" localSheetId="49" hidden="1">{"via1",#N/A,TRUE,"general";"via2",#N/A,TRUE,"general";"via3",#N/A,TRUE,"general"}</definedName>
    <definedName name="nmmmm" localSheetId="34"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1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31" hidden="1">{"via1",#N/A,TRUE,"general";"via2",#N/A,TRUE,"general";"via3",#N/A,TRUE,"general"}</definedName>
    <definedName name="nmmmm" localSheetId="30" hidden="1">{"via1",#N/A,TRUE,"general";"via2",#N/A,TRUE,"general";"via3",#N/A,TRUE,"general"}</definedName>
    <definedName name="nmmmm" localSheetId="15" hidden="1">{"via1",#N/A,TRUE,"general";"via2",#N/A,TRUE,"general";"via3",#N/A,TRUE,"general"}</definedName>
    <definedName name="nmmmm" hidden="1">{"via1",#N/A,TRUE,"general";"via2",#N/A,TRUE,"general";"via3",#N/A,TRUE,"general"}</definedName>
    <definedName name="NN" localSheetId="32" hidden="1">{"TAB1",#N/A,TRUE,"GENERAL";"TAB2",#N/A,TRUE,"GENERAL";"TAB3",#N/A,TRUE,"GENERAL";"TAB4",#N/A,TRUE,"GENERAL";"TAB5",#N/A,TRUE,"GENERAL"}</definedName>
    <definedName name="NN" localSheetId="3" hidden="1">{"TAB1",#N/A,TRUE,"GENERAL";"TAB2",#N/A,TRUE,"GENERAL";"TAB3",#N/A,TRUE,"GENERAL";"TAB4",#N/A,TRUE,"GENERAL";"TAB5",#N/A,TRUE,"GENERAL"}</definedName>
    <definedName name="NN" localSheetId="26" hidden="1">{"TAB1",#N/A,TRUE,"GENERAL";"TAB2",#N/A,TRUE,"GENERAL";"TAB3",#N/A,TRUE,"GENERAL";"TAB4",#N/A,TRUE,"GENERAL";"TAB5",#N/A,TRUE,"GENERAL"}</definedName>
    <definedName name="NN" localSheetId="24" hidden="1">{"TAB1",#N/A,TRUE,"GENERAL";"TAB2",#N/A,TRUE,"GENERAL";"TAB3",#N/A,TRUE,"GENERAL";"TAB4",#N/A,TRUE,"GENERAL";"TAB5",#N/A,TRUE,"GENERAL"}</definedName>
    <definedName name="NN" localSheetId="10" hidden="1">{"TAB1",#N/A,TRUE,"GENERAL";"TAB2",#N/A,TRUE,"GENERAL";"TAB3",#N/A,TRUE,"GENERAL";"TAB4",#N/A,TRUE,"GENERAL";"TAB5",#N/A,TRUE,"GENERAL"}</definedName>
    <definedName name="NN" localSheetId="4" hidden="1">{"TAB1",#N/A,TRUE,"GENERAL";"TAB2",#N/A,TRUE,"GENERAL";"TAB3",#N/A,TRUE,"GENERAL";"TAB4",#N/A,TRUE,"GENERAL";"TAB5",#N/A,TRUE,"GENERAL"}</definedName>
    <definedName name="NN" localSheetId="38" hidden="1">{"TAB1",#N/A,TRUE,"GENERAL";"TAB2",#N/A,TRUE,"GENERAL";"TAB3",#N/A,TRUE,"GENERAL";"TAB4",#N/A,TRUE,"GENERAL";"TAB5",#N/A,TRUE,"GENERAL"}</definedName>
    <definedName name="NN" localSheetId="37" hidden="1">{"TAB1",#N/A,TRUE,"GENERAL";"TAB2",#N/A,TRUE,"GENERAL";"TAB3",#N/A,TRUE,"GENERAL";"TAB4",#N/A,TRUE,"GENERAL";"TAB5",#N/A,TRUE,"GENERAL"}</definedName>
    <definedName name="NN" localSheetId="23" hidden="1">{"TAB1",#N/A,TRUE,"GENERAL";"TAB2",#N/A,TRUE,"GENERAL";"TAB3",#N/A,TRUE,"GENERAL";"TAB4",#N/A,TRUE,"GENERAL";"TAB5",#N/A,TRUE,"GENERAL"}</definedName>
    <definedName name="NN" localSheetId="16" hidden="1">{"TAB1",#N/A,TRUE,"GENERAL";"TAB2",#N/A,TRUE,"GENERAL";"TAB3",#N/A,TRUE,"GENERAL";"TAB4",#N/A,TRUE,"GENERAL";"TAB5",#N/A,TRUE,"GENERAL"}</definedName>
    <definedName name="NN" localSheetId="27" hidden="1">{"TAB1",#N/A,TRUE,"GENERAL";"TAB2",#N/A,TRUE,"GENERAL";"TAB3",#N/A,TRUE,"GENERAL";"TAB4",#N/A,TRUE,"GENERAL";"TAB5",#N/A,TRUE,"GENERAL"}</definedName>
    <definedName name="NN" localSheetId="18" hidden="1">{"TAB1",#N/A,TRUE,"GENERAL";"TAB2",#N/A,TRUE,"GENERAL";"TAB3",#N/A,TRUE,"GENERAL";"TAB4",#N/A,TRUE,"GENERAL";"TAB5",#N/A,TRUE,"GENERAL"}</definedName>
    <definedName name="NN" localSheetId="17" hidden="1">{"TAB1",#N/A,TRUE,"GENERAL";"TAB2",#N/A,TRUE,"GENERAL";"TAB3",#N/A,TRUE,"GENERAL";"TAB4",#N/A,TRUE,"GENERAL";"TAB5",#N/A,TRUE,"GENERAL"}</definedName>
    <definedName name="NN" localSheetId="25" hidden="1">{"TAB1",#N/A,TRUE,"GENERAL";"TAB2",#N/A,TRUE,"GENERAL";"TAB3",#N/A,TRUE,"GENERAL";"TAB4",#N/A,TRUE,"GENERAL";"TAB5",#N/A,TRUE,"GENERAL"}</definedName>
    <definedName name="NN" localSheetId="49" hidden="1">{"TAB1",#N/A,TRUE,"GENERAL";"TAB2",#N/A,TRUE,"GENERAL";"TAB3",#N/A,TRUE,"GENERAL";"TAB4",#N/A,TRUE,"GENERAL";"TAB5",#N/A,TRUE,"GENERAL"}</definedName>
    <definedName name="NN" localSheetId="34"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1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31" hidden="1">{"TAB1",#N/A,TRUE,"GENERAL";"TAB2",#N/A,TRUE,"GENERAL";"TAB3",#N/A,TRUE,"GENERAL";"TAB4",#N/A,TRUE,"GENERAL";"TAB5",#N/A,TRUE,"GENERAL"}</definedName>
    <definedName name="NN" localSheetId="30" hidden="1">{"TAB1",#N/A,TRUE,"GENERAL";"TAB2",#N/A,TRUE,"GENERAL";"TAB3",#N/A,TRUE,"GENERAL";"TAB4",#N/A,TRUE,"GENERAL";"TAB5",#N/A,TRUE,"GENERAL"}</definedName>
    <definedName name="NN" localSheetId="15" hidden="1">{"TAB1",#N/A,TRUE,"GENERAL";"TAB2",#N/A,TRUE,"GENERAL";"TAB3",#N/A,TRUE,"GENERAL";"TAB4",#N/A,TRUE,"GENERAL";"TAB5",#N/A,TRUE,"GENERAL"}</definedName>
    <definedName name="NN" hidden="1">{"TAB1",#N/A,TRUE,"GENERAL";"TAB2",#N/A,TRUE,"GENERAL";"TAB3",#N/A,TRUE,"GENERAL";"TAB4",#N/A,TRUE,"GENERAL";"TAB5",#N/A,TRUE,"GENERAL"}</definedName>
    <definedName name="nndng" localSheetId="3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26" hidden="1">{"TAB1",#N/A,TRUE,"GENERAL";"TAB2",#N/A,TRUE,"GENERAL";"TAB3",#N/A,TRUE,"GENERAL";"TAB4",#N/A,TRUE,"GENERAL";"TAB5",#N/A,TRUE,"GENERAL"}</definedName>
    <definedName name="nndng" localSheetId="24"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4" hidden="1">{"TAB1",#N/A,TRUE,"GENERAL";"TAB2",#N/A,TRUE,"GENERAL";"TAB3",#N/A,TRUE,"GENERAL";"TAB4",#N/A,TRUE,"GENERAL";"TAB5",#N/A,TRUE,"GENERAL"}</definedName>
    <definedName name="nndng" localSheetId="38" hidden="1">{"TAB1",#N/A,TRUE,"GENERAL";"TAB2",#N/A,TRUE,"GENERAL";"TAB3",#N/A,TRUE,"GENERAL";"TAB4",#N/A,TRUE,"GENERAL";"TAB5",#N/A,TRUE,"GENERAL"}</definedName>
    <definedName name="nndng" localSheetId="37" hidden="1">{"TAB1",#N/A,TRUE,"GENERAL";"TAB2",#N/A,TRUE,"GENERAL";"TAB3",#N/A,TRUE,"GENERAL";"TAB4",#N/A,TRUE,"GENERAL";"TAB5",#N/A,TRUE,"GENERAL"}</definedName>
    <definedName name="nndng" localSheetId="23"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27" hidden="1">{"TAB1",#N/A,TRUE,"GENERAL";"TAB2",#N/A,TRUE,"GENERAL";"TAB3",#N/A,TRUE,"GENERAL";"TAB4",#N/A,TRUE,"GENERAL";"TAB5",#N/A,TRUE,"GENERAL"}</definedName>
    <definedName name="nndng" localSheetId="18"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25" hidden="1">{"TAB1",#N/A,TRUE,"GENERAL";"TAB2",#N/A,TRUE,"GENERAL";"TAB3",#N/A,TRUE,"GENERAL";"TAB4",#N/A,TRUE,"GENERAL";"TAB5",#N/A,TRUE,"GENERAL"}</definedName>
    <definedName name="nndng" localSheetId="49" hidden="1">{"TAB1",#N/A,TRUE,"GENERAL";"TAB2",#N/A,TRUE,"GENERAL";"TAB3",#N/A,TRUE,"GENERAL";"TAB4",#N/A,TRUE,"GENERAL";"TAB5",#N/A,TRUE,"GENERAL"}</definedName>
    <definedName name="nndng" localSheetId="34"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31" hidden="1">{"TAB1",#N/A,TRUE,"GENERAL";"TAB2",#N/A,TRUE,"GENERAL";"TAB3",#N/A,TRUE,"GENERAL";"TAB4",#N/A,TRUE,"GENERAL";"TAB5",#N/A,TRUE,"GENERAL"}</definedName>
    <definedName name="nndng" localSheetId="30" hidden="1">{"TAB1",#N/A,TRUE,"GENERAL";"TAB2",#N/A,TRUE,"GENERAL";"TAB3",#N/A,TRUE,"GENERAL";"TAB4",#N/A,TRUE,"GENERAL";"TAB5",#N/A,TRUE,"GENERAL"}</definedName>
    <definedName name="nndng" localSheetId="15" hidden="1">{"TAB1",#N/A,TRUE,"GENERAL";"TAB2",#N/A,TRUE,"GENERAL";"TAB3",#N/A,TRUE,"GENERAL";"TAB4",#N/A,TRUE,"GENERAL";"TAB5",#N/A,TRUE,"GENERAL"}</definedName>
    <definedName name="nndng" hidden="1">{"TAB1",#N/A,TRUE,"GENERAL";"TAB2",#N/A,TRUE,"GENERAL";"TAB3",#N/A,TRUE,"GENERAL";"TAB4",#N/A,TRUE,"GENERAL";"TAB5",#N/A,TRUE,"GENERAL"}</definedName>
    <definedName name="nnn" localSheetId="32" hidden="1">{"TAB1",#N/A,TRUE,"GENERAL";"TAB2",#N/A,TRUE,"GENERAL";"TAB3",#N/A,TRUE,"GENERAL";"TAB4",#N/A,TRUE,"GENERAL";"TAB5",#N/A,TRUE,"GENERAL"}</definedName>
    <definedName name="nnn" localSheetId="3" hidden="1">{"TAB1",#N/A,TRUE,"GENERAL";"TAB2",#N/A,TRUE,"GENERAL";"TAB3",#N/A,TRUE,"GENERAL";"TAB4",#N/A,TRUE,"GENERAL";"TAB5",#N/A,TRUE,"GENERAL"}</definedName>
    <definedName name="nnn" localSheetId="26" hidden="1">{"TAB1",#N/A,TRUE,"GENERAL";"TAB2",#N/A,TRUE,"GENERAL";"TAB3",#N/A,TRUE,"GENERAL";"TAB4",#N/A,TRUE,"GENERAL";"TAB5",#N/A,TRUE,"GENERAL"}</definedName>
    <definedName name="nnn" localSheetId="24" hidden="1">{"TAB1",#N/A,TRUE,"GENERAL";"TAB2",#N/A,TRUE,"GENERAL";"TAB3",#N/A,TRUE,"GENERAL";"TAB4",#N/A,TRUE,"GENERAL";"TAB5",#N/A,TRUE,"GENERAL"}</definedName>
    <definedName name="nnn" localSheetId="10" hidden="1">{"TAB1",#N/A,TRUE,"GENERAL";"TAB2",#N/A,TRUE,"GENERAL";"TAB3",#N/A,TRUE,"GENERAL";"TAB4",#N/A,TRUE,"GENERAL";"TAB5",#N/A,TRUE,"GENERAL"}</definedName>
    <definedName name="nnn" localSheetId="4" hidden="1">{"TAB1",#N/A,TRUE,"GENERAL";"TAB2",#N/A,TRUE,"GENERAL";"TAB3",#N/A,TRUE,"GENERAL";"TAB4",#N/A,TRUE,"GENERAL";"TAB5",#N/A,TRUE,"GENERAL"}</definedName>
    <definedName name="nnn" localSheetId="38" hidden="1">{"TAB1",#N/A,TRUE,"GENERAL";"TAB2",#N/A,TRUE,"GENERAL";"TAB3",#N/A,TRUE,"GENERAL";"TAB4",#N/A,TRUE,"GENERAL";"TAB5",#N/A,TRUE,"GENERAL"}</definedName>
    <definedName name="nnn" localSheetId="37" hidden="1">{"TAB1",#N/A,TRUE,"GENERAL";"TAB2",#N/A,TRUE,"GENERAL";"TAB3",#N/A,TRUE,"GENERAL";"TAB4",#N/A,TRUE,"GENERAL";"TAB5",#N/A,TRUE,"GENERAL"}</definedName>
    <definedName name="nnn" localSheetId="23" hidden="1">{"TAB1",#N/A,TRUE,"GENERAL";"TAB2",#N/A,TRUE,"GENERAL";"TAB3",#N/A,TRUE,"GENERAL";"TAB4",#N/A,TRUE,"GENERAL";"TAB5",#N/A,TRUE,"GENERAL"}</definedName>
    <definedName name="nnn" localSheetId="16" hidden="1">{"TAB1",#N/A,TRUE,"GENERAL";"TAB2",#N/A,TRUE,"GENERAL";"TAB3",#N/A,TRUE,"GENERAL";"TAB4",#N/A,TRUE,"GENERAL";"TAB5",#N/A,TRUE,"GENERAL"}</definedName>
    <definedName name="nnn" localSheetId="27" hidden="1">{"TAB1",#N/A,TRUE,"GENERAL";"TAB2",#N/A,TRUE,"GENERAL";"TAB3",#N/A,TRUE,"GENERAL";"TAB4",#N/A,TRUE,"GENERAL";"TAB5",#N/A,TRUE,"GENERAL"}</definedName>
    <definedName name="nnn" localSheetId="18" hidden="1">{"TAB1",#N/A,TRUE,"GENERAL";"TAB2",#N/A,TRUE,"GENERAL";"TAB3",#N/A,TRUE,"GENERAL";"TAB4",#N/A,TRUE,"GENERAL";"TAB5",#N/A,TRUE,"GENERAL"}</definedName>
    <definedName name="nnn" localSheetId="17" hidden="1">{"TAB1",#N/A,TRUE,"GENERAL";"TAB2",#N/A,TRUE,"GENERAL";"TAB3",#N/A,TRUE,"GENERAL";"TAB4",#N/A,TRUE,"GENERAL";"TAB5",#N/A,TRUE,"GENERAL"}</definedName>
    <definedName name="nnn" localSheetId="25" hidden="1">{"TAB1",#N/A,TRUE,"GENERAL";"TAB2",#N/A,TRUE,"GENERAL";"TAB3",#N/A,TRUE,"GENERAL";"TAB4",#N/A,TRUE,"GENERAL";"TAB5",#N/A,TRUE,"GENERAL"}</definedName>
    <definedName name="nnn" localSheetId="49" hidden="1">{"TAB1",#N/A,TRUE,"GENERAL";"TAB2",#N/A,TRUE,"GENERAL";"TAB3",#N/A,TRUE,"GENERAL";"TAB4",#N/A,TRUE,"GENERAL";"TAB5",#N/A,TRUE,"GENERAL"}</definedName>
    <definedName name="nnn" localSheetId="34"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localSheetId="1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31" hidden="1">{"TAB1",#N/A,TRUE,"GENERAL";"TAB2",#N/A,TRUE,"GENERAL";"TAB3",#N/A,TRUE,"GENERAL";"TAB4",#N/A,TRUE,"GENERAL";"TAB5",#N/A,TRUE,"GENERAL"}</definedName>
    <definedName name="nnn" localSheetId="30" hidden="1">{"TAB1",#N/A,TRUE,"GENERAL";"TAB2",#N/A,TRUE,"GENERAL";"TAB3",#N/A,TRUE,"GENERAL";"TAB4",#N/A,TRUE,"GENERAL";"TAB5",#N/A,TRUE,"GENERAL"}</definedName>
    <definedName name="nnn" localSheetId="15" hidden="1">{"TAB1",#N/A,TRUE,"GENERAL";"TAB2",#N/A,TRUE,"GENERAL";"TAB3",#N/A,TRUE,"GENERAL";"TAB4",#N/A,TRUE,"GENERAL";"TAB5",#N/A,TRUE,"GENERAL"}</definedName>
    <definedName name="nnn" hidden="1">{"TAB1",#N/A,TRUE,"GENERAL";"TAB2",#N/A,TRUE,"GENERAL";"TAB3",#N/A,TRUE,"GENERAL";"TAB4",#N/A,TRUE,"GENERAL";"TAB5",#N/A,TRUE,"GENERAL"}</definedName>
    <definedName name="nnnhd" localSheetId="32" hidden="1">{"via1",#N/A,TRUE,"general";"via2",#N/A,TRUE,"general";"via3",#N/A,TRUE,"general"}</definedName>
    <definedName name="nnnhd" localSheetId="3" hidden="1">{"via1",#N/A,TRUE,"general";"via2",#N/A,TRUE,"general";"via3",#N/A,TRUE,"general"}</definedName>
    <definedName name="nnnhd" localSheetId="26" hidden="1">{"via1",#N/A,TRUE,"general";"via2",#N/A,TRUE,"general";"via3",#N/A,TRUE,"general"}</definedName>
    <definedName name="nnnhd" localSheetId="24" hidden="1">{"via1",#N/A,TRUE,"general";"via2",#N/A,TRUE,"general";"via3",#N/A,TRUE,"general"}</definedName>
    <definedName name="nnnhd" localSheetId="10" hidden="1">{"via1",#N/A,TRUE,"general";"via2",#N/A,TRUE,"general";"via3",#N/A,TRUE,"general"}</definedName>
    <definedName name="nnnhd" localSheetId="4" hidden="1">{"via1",#N/A,TRUE,"general";"via2",#N/A,TRUE,"general";"via3",#N/A,TRUE,"general"}</definedName>
    <definedName name="nnnhd" localSheetId="38" hidden="1">{"via1",#N/A,TRUE,"general";"via2",#N/A,TRUE,"general";"via3",#N/A,TRUE,"general"}</definedName>
    <definedName name="nnnhd" localSheetId="37" hidden="1">{"via1",#N/A,TRUE,"general";"via2",#N/A,TRUE,"general";"via3",#N/A,TRUE,"general"}</definedName>
    <definedName name="nnnhd" localSheetId="23" hidden="1">{"via1",#N/A,TRUE,"general";"via2",#N/A,TRUE,"general";"via3",#N/A,TRUE,"general"}</definedName>
    <definedName name="nnnhd" localSheetId="16" hidden="1">{"via1",#N/A,TRUE,"general";"via2",#N/A,TRUE,"general";"via3",#N/A,TRUE,"general"}</definedName>
    <definedName name="nnnhd" localSheetId="27" hidden="1">{"via1",#N/A,TRUE,"general";"via2",#N/A,TRUE,"general";"via3",#N/A,TRUE,"general"}</definedName>
    <definedName name="nnnhd" localSheetId="18" hidden="1">{"via1",#N/A,TRUE,"general";"via2",#N/A,TRUE,"general";"via3",#N/A,TRUE,"general"}</definedName>
    <definedName name="nnnhd" localSheetId="17" hidden="1">{"via1",#N/A,TRUE,"general";"via2",#N/A,TRUE,"general";"via3",#N/A,TRUE,"general"}</definedName>
    <definedName name="nnnhd" localSheetId="25" hidden="1">{"via1",#N/A,TRUE,"general";"via2",#N/A,TRUE,"general";"via3",#N/A,TRUE,"general"}</definedName>
    <definedName name="nnnhd" localSheetId="49" hidden="1">{"via1",#N/A,TRUE,"general";"via2",#N/A,TRUE,"general";"via3",#N/A,TRUE,"general"}</definedName>
    <definedName name="nnnhd" localSheetId="34"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1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31" hidden="1">{"via1",#N/A,TRUE,"general";"via2",#N/A,TRUE,"general";"via3",#N/A,TRUE,"general"}</definedName>
    <definedName name="nnnhd" localSheetId="30" hidden="1">{"via1",#N/A,TRUE,"general";"via2",#N/A,TRUE,"general";"via3",#N/A,TRUE,"general"}</definedName>
    <definedName name="nnnhd" localSheetId="15" hidden="1">{"via1",#N/A,TRUE,"general";"via2",#N/A,TRUE,"general";"via3",#N/A,TRUE,"general"}</definedName>
    <definedName name="nnnhd" hidden="1">{"via1",#N/A,TRUE,"general";"via2",#N/A,TRUE,"general";"via3",#N/A,TRUE,"general"}</definedName>
    <definedName name="nnnnn" localSheetId="32" hidden="1">{"via1",#N/A,TRUE,"general";"via2",#N/A,TRUE,"general";"via3",#N/A,TRUE,"general"}</definedName>
    <definedName name="nnnnn" localSheetId="3" hidden="1">{"via1",#N/A,TRUE,"general";"via2",#N/A,TRUE,"general";"via3",#N/A,TRUE,"general"}</definedName>
    <definedName name="nnnnn" localSheetId="26" hidden="1">{"via1",#N/A,TRUE,"general";"via2",#N/A,TRUE,"general";"via3",#N/A,TRUE,"general"}</definedName>
    <definedName name="nnnnn" localSheetId="24" hidden="1">{"via1",#N/A,TRUE,"general";"via2",#N/A,TRUE,"general";"via3",#N/A,TRUE,"general"}</definedName>
    <definedName name="nnnnn" localSheetId="10" hidden="1">{"via1",#N/A,TRUE,"general";"via2",#N/A,TRUE,"general";"via3",#N/A,TRUE,"general"}</definedName>
    <definedName name="nnnnn" localSheetId="4" hidden="1">{"via1",#N/A,TRUE,"general";"via2",#N/A,TRUE,"general";"via3",#N/A,TRUE,"general"}</definedName>
    <definedName name="nnnnn" localSheetId="38" hidden="1">{"via1",#N/A,TRUE,"general";"via2",#N/A,TRUE,"general";"via3",#N/A,TRUE,"general"}</definedName>
    <definedName name="nnnnn" localSheetId="37" hidden="1">{"via1",#N/A,TRUE,"general";"via2",#N/A,TRUE,"general";"via3",#N/A,TRUE,"general"}</definedName>
    <definedName name="nnnnn" localSheetId="23" hidden="1">{"via1",#N/A,TRUE,"general";"via2",#N/A,TRUE,"general";"via3",#N/A,TRUE,"general"}</definedName>
    <definedName name="nnnnn" localSheetId="16" hidden="1">{"via1",#N/A,TRUE,"general";"via2",#N/A,TRUE,"general";"via3",#N/A,TRUE,"general"}</definedName>
    <definedName name="nnnnn" localSheetId="27" hidden="1">{"via1",#N/A,TRUE,"general";"via2",#N/A,TRUE,"general";"via3",#N/A,TRUE,"general"}</definedName>
    <definedName name="nnnnn" localSheetId="18" hidden="1">{"via1",#N/A,TRUE,"general";"via2",#N/A,TRUE,"general";"via3",#N/A,TRUE,"general"}</definedName>
    <definedName name="nnnnn" localSheetId="17" hidden="1">{"via1",#N/A,TRUE,"general";"via2",#N/A,TRUE,"general";"via3",#N/A,TRUE,"general"}</definedName>
    <definedName name="nnnnn" localSheetId="25" hidden="1">{"via1",#N/A,TRUE,"general";"via2",#N/A,TRUE,"general";"via3",#N/A,TRUE,"general"}</definedName>
    <definedName name="nnnnn" localSheetId="49" hidden="1">{"via1",#N/A,TRUE,"general";"via2",#N/A,TRUE,"general";"via3",#N/A,TRUE,"general"}</definedName>
    <definedName name="nnnnn" localSheetId="34"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1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31" hidden="1">{"via1",#N/A,TRUE,"general";"via2",#N/A,TRUE,"general";"via3",#N/A,TRUE,"general"}</definedName>
    <definedName name="nnnnn" localSheetId="30" hidden="1">{"via1",#N/A,TRUE,"general";"via2",#N/A,TRUE,"general";"via3",#N/A,TRUE,"general"}</definedName>
    <definedName name="nnnnn" localSheetId="15" hidden="1">{"via1",#N/A,TRUE,"general";"via2",#N/A,TRUE,"general";"via3",#N/A,TRUE,"general"}</definedName>
    <definedName name="nnnnn" hidden="1">{"via1",#N/A,TRUE,"general";"via2",#N/A,TRUE,"general";"via3",#N/A,TRUE,"general"}</definedName>
    <definedName name="nnnnnd" localSheetId="3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26" hidden="1">{"TAB1",#N/A,TRUE,"GENERAL";"TAB2",#N/A,TRUE,"GENERAL";"TAB3",#N/A,TRUE,"GENERAL";"TAB4",#N/A,TRUE,"GENERAL";"TAB5",#N/A,TRUE,"GENERAL"}</definedName>
    <definedName name="nnnnnd" localSheetId="24"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38" hidden="1">{"TAB1",#N/A,TRUE,"GENERAL";"TAB2",#N/A,TRUE,"GENERAL";"TAB3",#N/A,TRUE,"GENERAL";"TAB4",#N/A,TRUE,"GENERAL";"TAB5",#N/A,TRUE,"GENERAL"}</definedName>
    <definedName name="nnnnnd" localSheetId="37" hidden="1">{"TAB1",#N/A,TRUE,"GENERAL";"TAB2",#N/A,TRUE,"GENERAL";"TAB3",#N/A,TRUE,"GENERAL";"TAB4",#N/A,TRUE,"GENERAL";"TAB5",#N/A,TRUE,"GENERAL"}</definedName>
    <definedName name="nnnnnd" localSheetId="23"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27" hidden="1">{"TAB1",#N/A,TRUE,"GENERAL";"TAB2",#N/A,TRUE,"GENERAL";"TAB3",#N/A,TRUE,"GENERAL";"TAB4",#N/A,TRUE,"GENERAL";"TAB5",#N/A,TRUE,"GENERAL"}</definedName>
    <definedName name="nnnnnd" localSheetId="18"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25" hidden="1">{"TAB1",#N/A,TRUE,"GENERAL";"TAB2",#N/A,TRUE,"GENERAL";"TAB3",#N/A,TRUE,"GENERAL";"TAB4",#N/A,TRUE,"GENERAL";"TAB5",#N/A,TRUE,"GENERAL"}</definedName>
    <definedName name="nnnnnd" localSheetId="49" hidden="1">{"TAB1",#N/A,TRUE,"GENERAL";"TAB2",#N/A,TRUE,"GENERAL";"TAB3",#N/A,TRUE,"GENERAL";"TAB4",#N/A,TRUE,"GENERAL";"TAB5",#N/A,TRUE,"GENERAL"}</definedName>
    <definedName name="nnnnnd" localSheetId="34"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31" hidden="1">{"TAB1",#N/A,TRUE,"GENERAL";"TAB2",#N/A,TRUE,"GENERAL";"TAB3",#N/A,TRUE,"GENERAL";"TAB4",#N/A,TRUE,"GENERAL";"TAB5",#N/A,TRUE,"GENERAL"}</definedName>
    <definedName name="nnnnnd" localSheetId="30" hidden="1">{"TAB1",#N/A,TRUE,"GENERAL";"TAB2",#N/A,TRUE,"GENERAL";"TAB3",#N/A,TRUE,"GENERAL";"TAB4",#N/A,TRUE,"GENERAL";"TAB5",#N/A,TRUE,"GENERAL"}</definedName>
    <definedName name="nnnnnd" localSheetId="15" hidden="1">{"TAB1",#N/A,TRUE,"GENERAL";"TAB2",#N/A,TRUE,"GENERAL";"TAB3",#N/A,TRUE,"GENERAL";"TAB4",#N/A,TRUE,"GENERAL";"TAB5",#N/A,TRUE,"GENERAL"}</definedName>
    <definedName name="nnnnnd" hidden="1">{"TAB1",#N/A,TRUE,"GENERAL";"TAB2",#N/A,TRUE,"GENERAL";"TAB3",#N/A,TRUE,"GENERAL";"TAB4",#N/A,TRUE,"GENERAL";"TAB5",#N/A,TRUE,"GENERAL"}</definedName>
    <definedName name="nnnnnf" localSheetId="3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26" hidden="1">{"TAB1",#N/A,TRUE,"GENERAL";"TAB2",#N/A,TRUE,"GENERAL";"TAB3",#N/A,TRUE,"GENERAL";"TAB4",#N/A,TRUE,"GENERAL";"TAB5",#N/A,TRUE,"GENERAL"}</definedName>
    <definedName name="nnnnnf" localSheetId="24"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38" hidden="1">{"TAB1",#N/A,TRUE,"GENERAL";"TAB2",#N/A,TRUE,"GENERAL";"TAB3",#N/A,TRUE,"GENERAL";"TAB4",#N/A,TRUE,"GENERAL";"TAB5",#N/A,TRUE,"GENERAL"}</definedName>
    <definedName name="nnnnnf" localSheetId="37" hidden="1">{"TAB1",#N/A,TRUE,"GENERAL";"TAB2",#N/A,TRUE,"GENERAL";"TAB3",#N/A,TRUE,"GENERAL";"TAB4",#N/A,TRUE,"GENERAL";"TAB5",#N/A,TRUE,"GENERAL"}</definedName>
    <definedName name="nnnnnf" localSheetId="23"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27" hidden="1">{"TAB1",#N/A,TRUE,"GENERAL";"TAB2",#N/A,TRUE,"GENERAL";"TAB3",#N/A,TRUE,"GENERAL";"TAB4",#N/A,TRUE,"GENERAL";"TAB5",#N/A,TRUE,"GENERAL"}</definedName>
    <definedName name="nnnnnf" localSheetId="18"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25" hidden="1">{"TAB1",#N/A,TRUE,"GENERAL";"TAB2",#N/A,TRUE,"GENERAL";"TAB3",#N/A,TRUE,"GENERAL";"TAB4",#N/A,TRUE,"GENERAL";"TAB5",#N/A,TRUE,"GENERAL"}</definedName>
    <definedName name="nnnnnf" localSheetId="49" hidden="1">{"TAB1",#N/A,TRUE,"GENERAL";"TAB2",#N/A,TRUE,"GENERAL";"TAB3",#N/A,TRUE,"GENERAL";"TAB4",#N/A,TRUE,"GENERAL";"TAB5",#N/A,TRUE,"GENERAL"}</definedName>
    <definedName name="nnnnnf" localSheetId="34"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31" hidden="1">{"TAB1",#N/A,TRUE,"GENERAL";"TAB2",#N/A,TRUE,"GENERAL";"TAB3",#N/A,TRUE,"GENERAL";"TAB4",#N/A,TRUE,"GENERAL";"TAB5",#N/A,TRUE,"GENERAL"}</definedName>
    <definedName name="nnnnnf" localSheetId="30" hidden="1">{"TAB1",#N/A,TRUE,"GENERAL";"TAB2",#N/A,TRUE,"GENERAL";"TAB3",#N/A,TRUE,"GENERAL";"TAB4",#N/A,TRUE,"GENERAL";"TAB5",#N/A,TRUE,"GENERAL"}</definedName>
    <definedName name="nnnnnf" localSheetId="15" hidden="1">{"TAB1",#N/A,TRUE,"GENERAL";"TAB2",#N/A,TRUE,"GENERAL";"TAB3",#N/A,TRUE,"GENERAL";"TAB4",#N/A,TRUE,"GENERAL";"TAB5",#N/A,TRUE,"GENERAL"}</definedName>
    <definedName name="nnnnnf" hidden="1">{"TAB1",#N/A,TRUE,"GENERAL";"TAB2",#N/A,TRUE,"GENERAL";"TAB3",#N/A,TRUE,"GENERAL";"TAB4",#N/A,TRUE,"GENERAL";"TAB5",#N/A,TRUE,"GENERAL"}</definedName>
    <definedName name="nnnnnh" localSheetId="32" hidden="1">{"via1",#N/A,TRUE,"general";"via2",#N/A,TRUE,"general";"via3",#N/A,TRUE,"general"}</definedName>
    <definedName name="nnnnnh" localSheetId="3" hidden="1">{"via1",#N/A,TRUE,"general";"via2",#N/A,TRUE,"general";"via3",#N/A,TRUE,"general"}</definedName>
    <definedName name="nnnnnh" localSheetId="26" hidden="1">{"via1",#N/A,TRUE,"general";"via2",#N/A,TRUE,"general";"via3",#N/A,TRUE,"general"}</definedName>
    <definedName name="nnnnnh" localSheetId="24" hidden="1">{"via1",#N/A,TRUE,"general";"via2",#N/A,TRUE,"general";"via3",#N/A,TRUE,"general"}</definedName>
    <definedName name="nnnnnh" localSheetId="10" hidden="1">{"via1",#N/A,TRUE,"general";"via2",#N/A,TRUE,"general";"via3",#N/A,TRUE,"general"}</definedName>
    <definedName name="nnnnnh" localSheetId="4" hidden="1">{"via1",#N/A,TRUE,"general";"via2",#N/A,TRUE,"general";"via3",#N/A,TRUE,"general"}</definedName>
    <definedName name="nnnnnh" localSheetId="38" hidden="1">{"via1",#N/A,TRUE,"general";"via2",#N/A,TRUE,"general";"via3",#N/A,TRUE,"general"}</definedName>
    <definedName name="nnnnnh" localSheetId="37" hidden="1">{"via1",#N/A,TRUE,"general";"via2",#N/A,TRUE,"general";"via3",#N/A,TRUE,"general"}</definedName>
    <definedName name="nnnnnh" localSheetId="23" hidden="1">{"via1",#N/A,TRUE,"general";"via2",#N/A,TRUE,"general";"via3",#N/A,TRUE,"general"}</definedName>
    <definedName name="nnnnnh" localSheetId="16" hidden="1">{"via1",#N/A,TRUE,"general";"via2",#N/A,TRUE,"general";"via3",#N/A,TRUE,"general"}</definedName>
    <definedName name="nnnnnh" localSheetId="27" hidden="1">{"via1",#N/A,TRUE,"general";"via2",#N/A,TRUE,"general";"via3",#N/A,TRUE,"general"}</definedName>
    <definedName name="nnnnnh" localSheetId="18" hidden="1">{"via1",#N/A,TRUE,"general";"via2",#N/A,TRUE,"general";"via3",#N/A,TRUE,"general"}</definedName>
    <definedName name="nnnnnh" localSheetId="17" hidden="1">{"via1",#N/A,TRUE,"general";"via2",#N/A,TRUE,"general";"via3",#N/A,TRUE,"general"}</definedName>
    <definedName name="nnnnnh" localSheetId="25" hidden="1">{"via1",#N/A,TRUE,"general";"via2",#N/A,TRUE,"general";"via3",#N/A,TRUE,"general"}</definedName>
    <definedName name="nnnnnh" localSheetId="49" hidden="1">{"via1",#N/A,TRUE,"general";"via2",#N/A,TRUE,"general";"via3",#N/A,TRUE,"general"}</definedName>
    <definedName name="nnnnnh" localSheetId="34"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1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31" hidden="1">{"via1",#N/A,TRUE,"general";"via2",#N/A,TRUE,"general";"via3",#N/A,TRUE,"general"}</definedName>
    <definedName name="nnnnnh" localSheetId="30" hidden="1">{"via1",#N/A,TRUE,"general";"via2",#N/A,TRUE,"general";"via3",#N/A,TRUE,"general"}</definedName>
    <definedName name="nnnnnh" localSheetId="15" hidden="1">{"via1",#N/A,TRUE,"general";"via2",#N/A,TRUE,"general";"via3",#N/A,TRUE,"general"}</definedName>
    <definedName name="nnnnnh" hidden="1">{"via1",#N/A,TRUE,"general";"via2",#N/A,TRUE,"general";"via3",#N/A,TRUE,"general"}</definedName>
    <definedName name="nxn" localSheetId="32" hidden="1">{"via1",#N/A,TRUE,"general";"via2",#N/A,TRUE,"general";"via3",#N/A,TRUE,"general"}</definedName>
    <definedName name="nxn" localSheetId="3" hidden="1">{"via1",#N/A,TRUE,"general";"via2",#N/A,TRUE,"general";"via3",#N/A,TRUE,"general"}</definedName>
    <definedName name="nxn" localSheetId="26" hidden="1">{"via1",#N/A,TRUE,"general";"via2",#N/A,TRUE,"general";"via3",#N/A,TRUE,"general"}</definedName>
    <definedName name="nxn" localSheetId="24" hidden="1">{"via1",#N/A,TRUE,"general";"via2",#N/A,TRUE,"general";"via3",#N/A,TRUE,"general"}</definedName>
    <definedName name="nxn" localSheetId="10" hidden="1">{"via1",#N/A,TRUE,"general";"via2",#N/A,TRUE,"general";"via3",#N/A,TRUE,"general"}</definedName>
    <definedName name="nxn" localSheetId="4" hidden="1">{"via1",#N/A,TRUE,"general";"via2",#N/A,TRUE,"general";"via3",#N/A,TRUE,"general"}</definedName>
    <definedName name="nxn" localSheetId="38" hidden="1">{"via1",#N/A,TRUE,"general";"via2",#N/A,TRUE,"general";"via3",#N/A,TRUE,"general"}</definedName>
    <definedName name="nxn" localSheetId="37" hidden="1">{"via1",#N/A,TRUE,"general";"via2",#N/A,TRUE,"general";"via3",#N/A,TRUE,"general"}</definedName>
    <definedName name="nxn" localSheetId="23" hidden="1">{"via1",#N/A,TRUE,"general";"via2",#N/A,TRUE,"general";"via3",#N/A,TRUE,"general"}</definedName>
    <definedName name="nxn" localSheetId="16" hidden="1">{"via1",#N/A,TRUE,"general";"via2",#N/A,TRUE,"general";"via3",#N/A,TRUE,"general"}</definedName>
    <definedName name="nxn" localSheetId="27" hidden="1">{"via1",#N/A,TRUE,"general";"via2",#N/A,TRUE,"general";"via3",#N/A,TRUE,"general"}</definedName>
    <definedName name="nxn" localSheetId="18" hidden="1">{"via1",#N/A,TRUE,"general";"via2",#N/A,TRUE,"general";"via3",#N/A,TRUE,"general"}</definedName>
    <definedName name="nxn" localSheetId="17" hidden="1">{"via1",#N/A,TRUE,"general";"via2",#N/A,TRUE,"general";"via3",#N/A,TRUE,"general"}</definedName>
    <definedName name="nxn" localSheetId="25" hidden="1">{"via1",#N/A,TRUE,"general";"via2",#N/A,TRUE,"general";"via3",#N/A,TRUE,"general"}</definedName>
    <definedName name="nxn" localSheetId="49" hidden="1">{"via1",#N/A,TRUE,"general";"via2",#N/A,TRUE,"general";"via3",#N/A,TRUE,"general"}</definedName>
    <definedName name="nxn" localSheetId="34"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1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31" hidden="1">{"via1",#N/A,TRUE,"general";"via2",#N/A,TRUE,"general";"via3",#N/A,TRUE,"general"}</definedName>
    <definedName name="nxn" localSheetId="30" hidden="1">{"via1",#N/A,TRUE,"general";"via2",#N/A,TRUE,"general";"via3",#N/A,TRUE,"general"}</definedName>
    <definedName name="nxn" localSheetId="15" hidden="1">{"via1",#N/A,TRUE,"general";"via2",#N/A,TRUE,"general";"via3",#N/A,TRUE,"general"}</definedName>
    <definedName name="nxn" hidden="1">{"via1",#N/A,TRUE,"general";"via2",#N/A,TRUE,"general";"via3",#N/A,TRUE,"general"}</definedName>
    <definedName name="ñpñpñ" localSheetId="32" hidden="1">{"via1",#N/A,TRUE,"general";"via2",#N/A,TRUE,"general";"via3",#N/A,TRUE,"general"}</definedName>
    <definedName name="ñpñpñ" localSheetId="3" hidden="1">{"via1",#N/A,TRUE,"general";"via2",#N/A,TRUE,"general";"via3",#N/A,TRUE,"general"}</definedName>
    <definedName name="ñpñpñ" localSheetId="26" hidden="1">{"via1",#N/A,TRUE,"general";"via2",#N/A,TRUE,"general";"via3",#N/A,TRUE,"general"}</definedName>
    <definedName name="ñpñpñ" localSheetId="24" hidden="1">{"via1",#N/A,TRUE,"general";"via2",#N/A,TRUE,"general";"via3",#N/A,TRUE,"general"}</definedName>
    <definedName name="ñpñpñ" localSheetId="10" hidden="1">{"via1",#N/A,TRUE,"general";"via2",#N/A,TRUE,"general";"via3",#N/A,TRUE,"general"}</definedName>
    <definedName name="ñpñpñ" localSheetId="4" hidden="1">{"via1",#N/A,TRUE,"general";"via2",#N/A,TRUE,"general";"via3",#N/A,TRUE,"general"}</definedName>
    <definedName name="ñpñpñ" localSheetId="38" hidden="1">{"via1",#N/A,TRUE,"general";"via2",#N/A,TRUE,"general";"via3",#N/A,TRUE,"general"}</definedName>
    <definedName name="ñpñpñ" localSheetId="37" hidden="1">{"via1",#N/A,TRUE,"general";"via2",#N/A,TRUE,"general";"via3",#N/A,TRUE,"general"}</definedName>
    <definedName name="ñpñpñ" localSheetId="23" hidden="1">{"via1",#N/A,TRUE,"general";"via2",#N/A,TRUE,"general";"via3",#N/A,TRUE,"general"}</definedName>
    <definedName name="ñpñpñ" localSheetId="16" hidden="1">{"via1",#N/A,TRUE,"general";"via2",#N/A,TRUE,"general";"via3",#N/A,TRUE,"general"}</definedName>
    <definedName name="ñpñpñ" localSheetId="27" hidden="1">{"via1",#N/A,TRUE,"general";"via2",#N/A,TRUE,"general";"via3",#N/A,TRUE,"general"}</definedName>
    <definedName name="ñpñpñ" localSheetId="18" hidden="1">{"via1",#N/A,TRUE,"general";"via2",#N/A,TRUE,"general";"via3",#N/A,TRUE,"general"}</definedName>
    <definedName name="ñpñpñ" localSheetId="17" hidden="1">{"via1",#N/A,TRUE,"general";"via2",#N/A,TRUE,"general";"via3",#N/A,TRUE,"general"}</definedName>
    <definedName name="ñpñpñ" localSheetId="25" hidden="1">{"via1",#N/A,TRUE,"general";"via2",#N/A,TRUE,"general";"via3",#N/A,TRUE,"general"}</definedName>
    <definedName name="ñpñpñ" localSheetId="49" hidden="1">{"via1",#N/A,TRUE,"general";"via2",#N/A,TRUE,"general";"via3",#N/A,TRUE,"general"}</definedName>
    <definedName name="ñpñpñ" localSheetId="34"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1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31" hidden="1">{"via1",#N/A,TRUE,"general";"via2",#N/A,TRUE,"general";"via3",#N/A,TRUE,"general"}</definedName>
    <definedName name="ñpñpñ" localSheetId="30" hidden="1">{"via1",#N/A,TRUE,"general";"via2",#N/A,TRUE,"general";"via3",#N/A,TRUE,"general"}</definedName>
    <definedName name="ñpñpñ" localSheetId="15" hidden="1">{"via1",#N/A,TRUE,"general";"via2",#N/A,TRUE,"general";"via3",#N/A,TRUE,"general"}</definedName>
    <definedName name="ñpñpñ" hidden="1">{"via1",#N/A,TRUE,"general";"via2",#N/A,TRUE,"general";"via3",#N/A,TRUE,"general"}</definedName>
    <definedName name="o9o9" localSheetId="32" hidden="1">{"via1",#N/A,TRUE,"general";"via2",#N/A,TRUE,"general";"via3",#N/A,TRUE,"general"}</definedName>
    <definedName name="o9o9" localSheetId="3" hidden="1">{"via1",#N/A,TRUE,"general";"via2",#N/A,TRUE,"general";"via3",#N/A,TRUE,"general"}</definedName>
    <definedName name="o9o9" localSheetId="26" hidden="1">{"via1",#N/A,TRUE,"general";"via2",#N/A,TRUE,"general";"via3",#N/A,TRUE,"general"}</definedName>
    <definedName name="o9o9" localSheetId="24" hidden="1">{"via1",#N/A,TRUE,"general";"via2",#N/A,TRUE,"general";"via3",#N/A,TRUE,"general"}</definedName>
    <definedName name="o9o9" localSheetId="10" hidden="1">{"via1",#N/A,TRUE,"general";"via2",#N/A,TRUE,"general";"via3",#N/A,TRUE,"general"}</definedName>
    <definedName name="o9o9" localSheetId="4" hidden="1">{"via1",#N/A,TRUE,"general";"via2",#N/A,TRUE,"general";"via3",#N/A,TRUE,"general"}</definedName>
    <definedName name="o9o9" localSheetId="38" hidden="1">{"via1",#N/A,TRUE,"general";"via2",#N/A,TRUE,"general";"via3",#N/A,TRUE,"general"}</definedName>
    <definedName name="o9o9" localSheetId="37" hidden="1">{"via1",#N/A,TRUE,"general";"via2",#N/A,TRUE,"general";"via3",#N/A,TRUE,"general"}</definedName>
    <definedName name="o9o9" localSheetId="23" hidden="1">{"via1",#N/A,TRUE,"general";"via2",#N/A,TRUE,"general";"via3",#N/A,TRUE,"general"}</definedName>
    <definedName name="o9o9" localSheetId="16" hidden="1">{"via1",#N/A,TRUE,"general";"via2",#N/A,TRUE,"general";"via3",#N/A,TRUE,"general"}</definedName>
    <definedName name="o9o9" localSheetId="27" hidden="1">{"via1",#N/A,TRUE,"general";"via2",#N/A,TRUE,"general";"via3",#N/A,TRUE,"general"}</definedName>
    <definedName name="o9o9" localSheetId="18" hidden="1">{"via1",#N/A,TRUE,"general";"via2",#N/A,TRUE,"general";"via3",#N/A,TRUE,"general"}</definedName>
    <definedName name="o9o9" localSheetId="17" hidden="1">{"via1",#N/A,TRUE,"general";"via2",#N/A,TRUE,"general";"via3",#N/A,TRUE,"general"}</definedName>
    <definedName name="o9o9" localSheetId="25" hidden="1">{"via1",#N/A,TRUE,"general";"via2",#N/A,TRUE,"general";"via3",#N/A,TRUE,"general"}</definedName>
    <definedName name="o9o9" localSheetId="49" hidden="1">{"via1",#N/A,TRUE,"general";"via2",#N/A,TRUE,"general";"via3",#N/A,TRUE,"general"}</definedName>
    <definedName name="o9o9" localSheetId="34"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1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31" hidden="1">{"via1",#N/A,TRUE,"general";"via2",#N/A,TRUE,"general";"via3",#N/A,TRUE,"general"}</definedName>
    <definedName name="o9o9" localSheetId="30" hidden="1">{"via1",#N/A,TRUE,"general";"via2",#N/A,TRUE,"general";"via3",#N/A,TRUE,"general"}</definedName>
    <definedName name="o9o9" localSheetId="15" hidden="1">{"via1",#N/A,TRUE,"general";"via2",#N/A,TRUE,"general";"via3",#N/A,TRUE,"general"}</definedName>
    <definedName name="o9o9" hidden="1">{"via1",#N/A,TRUE,"general";"via2",#N/A,TRUE,"general";"via3",#N/A,TRUE,"general"}</definedName>
    <definedName name="oiret" localSheetId="3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26" hidden="1">{"TAB1",#N/A,TRUE,"GENERAL";"TAB2",#N/A,TRUE,"GENERAL";"TAB3",#N/A,TRUE,"GENERAL";"TAB4",#N/A,TRUE,"GENERAL";"TAB5",#N/A,TRUE,"GENERAL"}</definedName>
    <definedName name="oiret" localSheetId="24"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4" hidden="1">{"TAB1",#N/A,TRUE,"GENERAL";"TAB2",#N/A,TRUE,"GENERAL";"TAB3",#N/A,TRUE,"GENERAL";"TAB4",#N/A,TRUE,"GENERAL";"TAB5",#N/A,TRUE,"GENERAL"}</definedName>
    <definedName name="oiret" localSheetId="38" hidden="1">{"TAB1",#N/A,TRUE,"GENERAL";"TAB2",#N/A,TRUE,"GENERAL";"TAB3",#N/A,TRUE,"GENERAL";"TAB4",#N/A,TRUE,"GENERAL";"TAB5",#N/A,TRUE,"GENERAL"}</definedName>
    <definedName name="oiret" localSheetId="37" hidden="1">{"TAB1",#N/A,TRUE,"GENERAL";"TAB2",#N/A,TRUE,"GENERAL";"TAB3",#N/A,TRUE,"GENERAL";"TAB4",#N/A,TRUE,"GENERAL";"TAB5",#N/A,TRUE,"GENERAL"}</definedName>
    <definedName name="oiret" localSheetId="23"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27" hidden="1">{"TAB1",#N/A,TRUE,"GENERAL";"TAB2",#N/A,TRUE,"GENERAL";"TAB3",#N/A,TRUE,"GENERAL";"TAB4",#N/A,TRUE,"GENERAL";"TAB5",#N/A,TRUE,"GENERAL"}</definedName>
    <definedName name="oiret" localSheetId="18"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25" hidden="1">{"TAB1",#N/A,TRUE,"GENERAL";"TAB2",#N/A,TRUE,"GENERAL";"TAB3",#N/A,TRUE,"GENERAL";"TAB4",#N/A,TRUE,"GENERAL";"TAB5",#N/A,TRUE,"GENERAL"}</definedName>
    <definedName name="oiret" localSheetId="49" hidden="1">{"TAB1",#N/A,TRUE,"GENERAL";"TAB2",#N/A,TRUE,"GENERAL";"TAB3",#N/A,TRUE,"GENERAL";"TAB4",#N/A,TRUE,"GENERAL";"TAB5",#N/A,TRUE,"GENERAL"}</definedName>
    <definedName name="oiret" localSheetId="34"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31" hidden="1">{"TAB1",#N/A,TRUE,"GENERAL";"TAB2",#N/A,TRUE,"GENERAL";"TAB3",#N/A,TRUE,"GENERAL";"TAB4",#N/A,TRUE,"GENERAL";"TAB5",#N/A,TRUE,"GENERAL"}</definedName>
    <definedName name="oiret" localSheetId="30" hidden="1">{"TAB1",#N/A,TRUE,"GENERAL";"TAB2",#N/A,TRUE,"GENERAL";"TAB3",#N/A,TRUE,"GENERAL";"TAB4",#N/A,TRUE,"GENERAL";"TAB5",#N/A,TRUE,"GENERAL"}</definedName>
    <definedName name="oiret" localSheetId="15" hidden="1">{"TAB1",#N/A,TRUE,"GENERAL";"TAB2",#N/A,TRUE,"GENERAL";"TAB3",#N/A,TRUE,"GENERAL";"TAB4",#N/A,TRUE,"GENERAL";"TAB5",#N/A,TRUE,"GENERAL"}</definedName>
    <definedName name="oiret" hidden="1">{"TAB1",#N/A,TRUE,"GENERAL";"TAB2",#N/A,TRUE,"GENERAL";"TAB3",#N/A,TRUE,"GENERAL";"TAB4",#N/A,TRUE,"GENERAL";"TAB5",#N/A,TRUE,"GENERAL"}</definedName>
    <definedName name="oirgrth" localSheetId="3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26" hidden="1">{"TAB1",#N/A,TRUE,"GENERAL";"TAB2",#N/A,TRUE,"GENERAL";"TAB3",#N/A,TRUE,"GENERAL";"TAB4",#N/A,TRUE,"GENERAL";"TAB5",#N/A,TRUE,"GENERAL"}</definedName>
    <definedName name="oirgrth" localSheetId="24"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38" hidden="1">{"TAB1",#N/A,TRUE,"GENERAL";"TAB2",#N/A,TRUE,"GENERAL";"TAB3",#N/A,TRUE,"GENERAL";"TAB4",#N/A,TRUE,"GENERAL";"TAB5",#N/A,TRUE,"GENERAL"}</definedName>
    <definedName name="oirgrth" localSheetId="37" hidden="1">{"TAB1",#N/A,TRUE,"GENERAL";"TAB2",#N/A,TRUE,"GENERAL";"TAB3",#N/A,TRUE,"GENERAL";"TAB4",#N/A,TRUE,"GENERAL";"TAB5",#N/A,TRUE,"GENERAL"}</definedName>
    <definedName name="oirgrth" localSheetId="23"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27" hidden="1">{"TAB1",#N/A,TRUE,"GENERAL";"TAB2",#N/A,TRUE,"GENERAL";"TAB3",#N/A,TRUE,"GENERAL";"TAB4",#N/A,TRUE,"GENERAL";"TAB5",#N/A,TRUE,"GENERAL"}</definedName>
    <definedName name="oirgrth" localSheetId="18"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25" hidden="1">{"TAB1",#N/A,TRUE,"GENERAL";"TAB2",#N/A,TRUE,"GENERAL";"TAB3",#N/A,TRUE,"GENERAL";"TAB4",#N/A,TRUE,"GENERAL";"TAB5",#N/A,TRUE,"GENERAL"}</definedName>
    <definedName name="oirgrth" localSheetId="49" hidden="1">{"TAB1",#N/A,TRUE,"GENERAL";"TAB2",#N/A,TRUE,"GENERAL";"TAB3",#N/A,TRUE,"GENERAL";"TAB4",#N/A,TRUE,"GENERAL";"TAB5",#N/A,TRUE,"GENERAL"}</definedName>
    <definedName name="oirgrth" localSheetId="34"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31" hidden="1">{"TAB1",#N/A,TRUE,"GENERAL";"TAB2",#N/A,TRUE,"GENERAL";"TAB3",#N/A,TRUE,"GENERAL";"TAB4",#N/A,TRUE,"GENERAL";"TAB5",#N/A,TRUE,"GENERAL"}</definedName>
    <definedName name="oirgrth" localSheetId="30" hidden="1">{"TAB1",#N/A,TRUE,"GENERAL";"TAB2",#N/A,TRUE,"GENERAL";"TAB3",#N/A,TRUE,"GENERAL";"TAB4",#N/A,TRUE,"GENERAL";"TAB5",#N/A,TRUE,"GENERAL"}</definedName>
    <definedName name="oirgrth" localSheetId="15" hidden="1">{"TAB1",#N/A,TRUE,"GENERAL";"TAB2",#N/A,TRUE,"GENERAL";"TAB3",#N/A,TRUE,"GENERAL";"TAB4",#N/A,TRUE,"GENERAL";"TAB5",#N/A,TRUE,"GENERAL"}</definedName>
    <definedName name="oirgrth" hidden="1">{"TAB1",#N/A,TRUE,"GENERAL";"TAB2",#N/A,TRUE,"GENERAL";"TAB3",#N/A,TRUE,"GENERAL";"TAB4",#N/A,TRUE,"GENERAL";"TAB5",#N/A,TRUE,"GENERAL"}</definedName>
    <definedName name="OIUOIU" localSheetId="32" hidden="1">{"via1",#N/A,TRUE,"general";"via2",#N/A,TRUE,"general";"via3",#N/A,TRUE,"general"}</definedName>
    <definedName name="OIUOIU" localSheetId="3" hidden="1">{"via1",#N/A,TRUE,"general";"via2",#N/A,TRUE,"general";"via3",#N/A,TRUE,"general"}</definedName>
    <definedName name="OIUOIU" localSheetId="26" hidden="1">{"via1",#N/A,TRUE,"general";"via2",#N/A,TRUE,"general";"via3",#N/A,TRUE,"general"}</definedName>
    <definedName name="OIUOIU" localSheetId="24" hidden="1">{"via1",#N/A,TRUE,"general";"via2",#N/A,TRUE,"general";"via3",#N/A,TRUE,"general"}</definedName>
    <definedName name="OIUOIU" localSheetId="10" hidden="1">{"via1",#N/A,TRUE,"general";"via2",#N/A,TRUE,"general";"via3",#N/A,TRUE,"general"}</definedName>
    <definedName name="OIUOIU" localSheetId="4" hidden="1">{"via1",#N/A,TRUE,"general";"via2",#N/A,TRUE,"general";"via3",#N/A,TRUE,"general"}</definedName>
    <definedName name="OIUOIU" localSheetId="38" hidden="1">{"via1",#N/A,TRUE,"general";"via2",#N/A,TRUE,"general";"via3",#N/A,TRUE,"general"}</definedName>
    <definedName name="OIUOIU" localSheetId="37" hidden="1">{"via1",#N/A,TRUE,"general";"via2",#N/A,TRUE,"general";"via3",#N/A,TRUE,"general"}</definedName>
    <definedName name="OIUOIU" localSheetId="23" hidden="1">{"via1",#N/A,TRUE,"general";"via2",#N/A,TRUE,"general";"via3",#N/A,TRUE,"general"}</definedName>
    <definedName name="OIUOIU" localSheetId="16" hidden="1">{"via1",#N/A,TRUE,"general";"via2",#N/A,TRUE,"general";"via3",#N/A,TRUE,"general"}</definedName>
    <definedName name="OIUOIU" localSheetId="27" hidden="1">{"via1",#N/A,TRUE,"general";"via2",#N/A,TRUE,"general";"via3",#N/A,TRUE,"general"}</definedName>
    <definedName name="OIUOIU" localSheetId="18" hidden="1">{"via1",#N/A,TRUE,"general";"via2",#N/A,TRUE,"general";"via3",#N/A,TRUE,"general"}</definedName>
    <definedName name="OIUOIU" localSheetId="17" hidden="1">{"via1",#N/A,TRUE,"general";"via2",#N/A,TRUE,"general";"via3",#N/A,TRUE,"general"}</definedName>
    <definedName name="OIUOIU" localSheetId="25" hidden="1">{"via1",#N/A,TRUE,"general";"via2",#N/A,TRUE,"general";"via3",#N/A,TRUE,"general"}</definedName>
    <definedName name="OIUOIU" localSheetId="49" hidden="1">{"via1",#N/A,TRUE,"general";"via2",#N/A,TRUE,"general";"via3",#N/A,TRUE,"general"}</definedName>
    <definedName name="OIUOIU" localSheetId="34"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1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31" hidden="1">{"via1",#N/A,TRUE,"general";"via2",#N/A,TRUE,"general";"via3",#N/A,TRUE,"general"}</definedName>
    <definedName name="OIUOIU" localSheetId="30" hidden="1">{"via1",#N/A,TRUE,"general";"via2",#N/A,TRUE,"general";"via3",#N/A,TRUE,"general"}</definedName>
    <definedName name="OIUOIU" localSheetId="15" hidden="1">{"via1",#N/A,TRUE,"general";"via2",#N/A,TRUE,"general";"via3",#N/A,TRUE,"general"}</definedName>
    <definedName name="OIUOIU" hidden="1">{"via1",#N/A,TRUE,"general";"via2",#N/A,TRUE,"general";"via3",#N/A,TRUE,"general"}</definedName>
    <definedName name="ooo" localSheetId="32" hidden="1">{"via1",#N/A,TRUE,"general";"via2",#N/A,TRUE,"general";"via3",#N/A,TRUE,"general"}</definedName>
    <definedName name="ooo" localSheetId="3" hidden="1">{"via1",#N/A,TRUE,"general";"via2",#N/A,TRUE,"general";"via3",#N/A,TRUE,"general"}</definedName>
    <definedName name="ooo" localSheetId="26" hidden="1">{"via1",#N/A,TRUE,"general";"via2",#N/A,TRUE,"general";"via3",#N/A,TRUE,"general"}</definedName>
    <definedName name="ooo" localSheetId="24" hidden="1">{"via1",#N/A,TRUE,"general";"via2",#N/A,TRUE,"general";"via3",#N/A,TRUE,"general"}</definedName>
    <definedName name="ooo" localSheetId="10" hidden="1">{"via1",#N/A,TRUE,"general";"via2",#N/A,TRUE,"general";"via3",#N/A,TRUE,"general"}</definedName>
    <definedName name="ooo" localSheetId="4" hidden="1">{"via1",#N/A,TRUE,"general";"via2",#N/A,TRUE,"general";"via3",#N/A,TRUE,"general"}</definedName>
    <definedName name="ooo" localSheetId="38" hidden="1">{"via1",#N/A,TRUE,"general";"via2",#N/A,TRUE,"general";"via3",#N/A,TRUE,"general"}</definedName>
    <definedName name="ooo" localSheetId="37" hidden="1">{"via1",#N/A,TRUE,"general";"via2",#N/A,TRUE,"general";"via3",#N/A,TRUE,"general"}</definedName>
    <definedName name="ooo" localSheetId="23" hidden="1">{"via1",#N/A,TRUE,"general";"via2",#N/A,TRUE,"general";"via3",#N/A,TRUE,"general"}</definedName>
    <definedName name="ooo" localSheetId="16" hidden="1">{"via1",#N/A,TRUE,"general";"via2",#N/A,TRUE,"general";"via3",#N/A,TRUE,"general"}</definedName>
    <definedName name="ooo" localSheetId="27" hidden="1">{"via1",#N/A,TRUE,"general";"via2",#N/A,TRUE,"general";"via3",#N/A,TRUE,"general"}</definedName>
    <definedName name="ooo" localSheetId="18" hidden="1">{"via1",#N/A,TRUE,"general";"via2",#N/A,TRUE,"general";"via3",#N/A,TRUE,"general"}</definedName>
    <definedName name="ooo" localSheetId="17" hidden="1">{"via1",#N/A,TRUE,"general";"via2",#N/A,TRUE,"general";"via3",#N/A,TRUE,"general"}</definedName>
    <definedName name="ooo" localSheetId="25" hidden="1">{"via1",#N/A,TRUE,"general";"via2",#N/A,TRUE,"general";"via3",#N/A,TRUE,"general"}</definedName>
    <definedName name="ooo" localSheetId="49" hidden="1">{"via1",#N/A,TRUE,"general";"via2",#N/A,TRUE,"general";"via3",#N/A,TRUE,"general"}</definedName>
    <definedName name="ooo" localSheetId="34"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localSheetId="1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31" hidden="1">{"via1",#N/A,TRUE,"general";"via2",#N/A,TRUE,"general";"via3",#N/A,TRUE,"general"}</definedName>
    <definedName name="ooo" localSheetId="30" hidden="1">{"via1",#N/A,TRUE,"general";"via2",#N/A,TRUE,"general";"via3",#N/A,TRUE,"general"}</definedName>
    <definedName name="ooo" localSheetId="15" hidden="1">{"via1",#N/A,TRUE,"general";"via2",#N/A,TRUE,"general";"via3",#N/A,TRUE,"general"}</definedName>
    <definedName name="ooo" hidden="1">{"via1",#N/A,TRUE,"general";"via2",#N/A,TRUE,"general";"via3",#N/A,TRUE,"general"}</definedName>
    <definedName name="ooooiii" localSheetId="3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26" hidden="1">{"TAB1",#N/A,TRUE,"GENERAL";"TAB2",#N/A,TRUE,"GENERAL";"TAB3",#N/A,TRUE,"GENERAL";"TAB4",#N/A,TRUE,"GENERAL";"TAB5",#N/A,TRUE,"GENERAL"}</definedName>
    <definedName name="ooooiii" localSheetId="24"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38" hidden="1">{"TAB1",#N/A,TRUE,"GENERAL";"TAB2",#N/A,TRUE,"GENERAL";"TAB3",#N/A,TRUE,"GENERAL";"TAB4",#N/A,TRUE,"GENERAL";"TAB5",#N/A,TRUE,"GENERAL"}</definedName>
    <definedName name="ooooiii" localSheetId="37" hidden="1">{"TAB1",#N/A,TRUE,"GENERAL";"TAB2",#N/A,TRUE,"GENERAL";"TAB3",#N/A,TRUE,"GENERAL";"TAB4",#N/A,TRUE,"GENERAL";"TAB5",#N/A,TRUE,"GENERAL"}</definedName>
    <definedName name="ooooiii" localSheetId="23"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27" hidden="1">{"TAB1",#N/A,TRUE,"GENERAL";"TAB2",#N/A,TRUE,"GENERAL";"TAB3",#N/A,TRUE,"GENERAL";"TAB4",#N/A,TRUE,"GENERAL";"TAB5",#N/A,TRUE,"GENERAL"}</definedName>
    <definedName name="ooooiii" localSheetId="18"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25" hidden="1">{"TAB1",#N/A,TRUE,"GENERAL";"TAB2",#N/A,TRUE,"GENERAL";"TAB3",#N/A,TRUE,"GENERAL";"TAB4",#N/A,TRUE,"GENERAL";"TAB5",#N/A,TRUE,"GENERAL"}</definedName>
    <definedName name="ooooiii" localSheetId="49" hidden="1">{"TAB1",#N/A,TRUE,"GENERAL";"TAB2",#N/A,TRUE,"GENERAL";"TAB3",#N/A,TRUE,"GENERAL";"TAB4",#N/A,TRUE,"GENERAL";"TAB5",#N/A,TRUE,"GENERAL"}</definedName>
    <definedName name="ooooiii" localSheetId="34"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31" hidden="1">{"TAB1",#N/A,TRUE,"GENERAL";"TAB2",#N/A,TRUE,"GENERAL";"TAB3",#N/A,TRUE,"GENERAL";"TAB4",#N/A,TRUE,"GENERAL";"TAB5",#N/A,TRUE,"GENERAL"}</definedName>
    <definedName name="ooooiii" localSheetId="30" hidden="1">{"TAB1",#N/A,TRUE,"GENERAL";"TAB2",#N/A,TRUE,"GENERAL";"TAB3",#N/A,TRUE,"GENERAL";"TAB4",#N/A,TRUE,"GENERAL";"TAB5",#N/A,TRUE,"GENERAL"}</definedName>
    <definedName name="ooooiii" localSheetId="15" hidden="1">{"TAB1",#N/A,TRUE,"GENERAL";"TAB2",#N/A,TRUE,"GENERAL";"TAB3",#N/A,TRUE,"GENERAL";"TAB4",#N/A,TRUE,"GENERAL";"TAB5",#N/A,TRUE,"GENERAL"}</definedName>
    <definedName name="ooooiii" hidden="1">{"TAB1",#N/A,TRUE,"GENERAL";"TAB2",#N/A,TRUE,"GENERAL";"TAB3",#N/A,TRUE,"GENERAL";"TAB4",#N/A,TRUE,"GENERAL";"TAB5",#N/A,TRUE,"GENERAL"}</definedName>
    <definedName name="oooos" localSheetId="32" hidden="1">{"via1",#N/A,TRUE,"general";"via2",#N/A,TRUE,"general";"via3",#N/A,TRUE,"general"}</definedName>
    <definedName name="oooos" localSheetId="3" hidden="1">{"via1",#N/A,TRUE,"general";"via2",#N/A,TRUE,"general";"via3",#N/A,TRUE,"general"}</definedName>
    <definedName name="oooos" localSheetId="26" hidden="1">{"via1",#N/A,TRUE,"general";"via2",#N/A,TRUE,"general";"via3",#N/A,TRUE,"general"}</definedName>
    <definedName name="oooos" localSheetId="24" hidden="1">{"via1",#N/A,TRUE,"general";"via2",#N/A,TRUE,"general";"via3",#N/A,TRUE,"general"}</definedName>
    <definedName name="oooos" localSheetId="10" hidden="1">{"via1",#N/A,TRUE,"general";"via2",#N/A,TRUE,"general";"via3",#N/A,TRUE,"general"}</definedName>
    <definedName name="oooos" localSheetId="4" hidden="1">{"via1",#N/A,TRUE,"general";"via2",#N/A,TRUE,"general";"via3",#N/A,TRUE,"general"}</definedName>
    <definedName name="oooos" localSheetId="38" hidden="1">{"via1",#N/A,TRUE,"general";"via2",#N/A,TRUE,"general";"via3",#N/A,TRUE,"general"}</definedName>
    <definedName name="oooos" localSheetId="37" hidden="1">{"via1",#N/A,TRUE,"general";"via2",#N/A,TRUE,"general";"via3",#N/A,TRUE,"general"}</definedName>
    <definedName name="oooos" localSheetId="23" hidden="1">{"via1",#N/A,TRUE,"general";"via2",#N/A,TRUE,"general";"via3",#N/A,TRUE,"general"}</definedName>
    <definedName name="oooos" localSheetId="16" hidden="1">{"via1",#N/A,TRUE,"general";"via2",#N/A,TRUE,"general";"via3",#N/A,TRUE,"general"}</definedName>
    <definedName name="oooos" localSheetId="27" hidden="1">{"via1",#N/A,TRUE,"general";"via2",#N/A,TRUE,"general";"via3",#N/A,TRUE,"general"}</definedName>
    <definedName name="oooos" localSheetId="18" hidden="1">{"via1",#N/A,TRUE,"general";"via2",#N/A,TRUE,"general";"via3",#N/A,TRUE,"general"}</definedName>
    <definedName name="oooos" localSheetId="17" hidden="1">{"via1",#N/A,TRUE,"general";"via2",#N/A,TRUE,"general";"via3",#N/A,TRUE,"general"}</definedName>
    <definedName name="oooos" localSheetId="25" hidden="1">{"via1",#N/A,TRUE,"general";"via2",#N/A,TRUE,"general";"via3",#N/A,TRUE,"general"}</definedName>
    <definedName name="oooos" localSheetId="49" hidden="1">{"via1",#N/A,TRUE,"general";"via2",#N/A,TRUE,"general";"via3",#N/A,TRUE,"general"}</definedName>
    <definedName name="oooos" localSheetId="34"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1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31" hidden="1">{"via1",#N/A,TRUE,"general";"via2",#N/A,TRUE,"general";"via3",#N/A,TRUE,"general"}</definedName>
    <definedName name="oooos" localSheetId="30" hidden="1">{"via1",#N/A,TRUE,"general";"via2",#N/A,TRUE,"general";"via3",#N/A,TRUE,"general"}</definedName>
    <definedName name="oooos" localSheetId="15" hidden="1">{"via1",#N/A,TRUE,"general";"via2",#N/A,TRUE,"general";"via3",#N/A,TRUE,"general"}</definedName>
    <definedName name="oooos" hidden="1">{"via1",#N/A,TRUE,"general";"via2",#N/A,TRUE,"general";"via3",#N/A,TRUE,"general"}</definedName>
    <definedName name="p0p0" localSheetId="32" hidden="1">{"via1",#N/A,TRUE,"general";"via2",#N/A,TRUE,"general";"via3",#N/A,TRUE,"general"}</definedName>
    <definedName name="p0p0" localSheetId="3" hidden="1">{"via1",#N/A,TRUE,"general";"via2",#N/A,TRUE,"general";"via3",#N/A,TRUE,"general"}</definedName>
    <definedName name="p0p0" localSheetId="26" hidden="1">{"via1",#N/A,TRUE,"general";"via2",#N/A,TRUE,"general";"via3",#N/A,TRUE,"general"}</definedName>
    <definedName name="p0p0" localSheetId="24" hidden="1">{"via1",#N/A,TRUE,"general";"via2",#N/A,TRUE,"general";"via3",#N/A,TRUE,"general"}</definedName>
    <definedName name="p0p0" localSheetId="10" hidden="1">{"via1",#N/A,TRUE,"general";"via2",#N/A,TRUE,"general";"via3",#N/A,TRUE,"general"}</definedName>
    <definedName name="p0p0" localSheetId="4" hidden="1">{"via1",#N/A,TRUE,"general";"via2",#N/A,TRUE,"general";"via3",#N/A,TRUE,"general"}</definedName>
    <definedName name="p0p0" localSheetId="38" hidden="1">{"via1",#N/A,TRUE,"general";"via2",#N/A,TRUE,"general";"via3",#N/A,TRUE,"general"}</definedName>
    <definedName name="p0p0" localSheetId="37" hidden="1">{"via1",#N/A,TRUE,"general";"via2",#N/A,TRUE,"general";"via3",#N/A,TRUE,"general"}</definedName>
    <definedName name="p0p0" localSheetId="23" hidden="1">{"via1",#N/A,TRUE,"general";"via2",#N/A,TRUE,"general";"via3",#N/A,TRUE,"general"}</definedName>
    <definedName name="p0p0" localSheetId="16" hidden="1">{"via1",#N/A,TRUE,"general";"via2",#N/A,TRUE,"general";"via3",#N/A,TRUE,"general"}</definedName>
    <definedName name="p0p0" localSheetId="27" hidden="1">{"via1",#N/A,TRUE,"general";"via2",#N/A,TRUE,"general";"via3",#N/A,TRUE,"general"}</definedName>
    <definedName name="p0p0" localSheetId="18" hidden="1">{"via1",#N/A,TRUE,"general";"via2",#N/A,TRUE,"general";"via3",#N/A,TRUE,"general"}</definedName>
    <definedName name="p0p0" localSheetId="17" hidden="1">{"via1",#N/A,TRUE,"general";"via2",#N/A,TRUE,"general";"via3",#N/A,TRUE,"general"}</definedName>
    <definedName name="p0p0" localSheetId="25" hidden="1">{"via1",#N/A,TRUE,"general";"via2",#N/A,TRUE,"general";"via3",#N/A,TRUE,"general"}</definedName>
    <definedName name="p0p0" localSheetId="49" hidden="1">{"via1",#N/A,TRUE,"general";"via2",#N/A,TRUE,"general";"via3",#N/A,TRUE,"general"}</definedName>
    <definedName name="p0p0" localSheetId="34"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1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31" hidden="1">{"via1",#N/A,TRUE,"general";"via2",#N/A,TRUE,"general";"via3",#N/A,TRUE,"general"}</definedName>
    <definedName name="p0p0" localSheetId="30" hidden="1">{"via1",#N/A,TRUE,"general";"via2",#N/A,TRUE,"general";"via3",#N/A,TRUE,"general"}</definedName>
    <definedName name="p0p0" localSheetId="15" hidden="1">{"via1",#N/A,TRUE,"general";"via2",#N/A,TRUE,"general";"via3",#N/A,TRUE,"general"}</definedName>
    <definedName name="p0p0" hidden="1">{"via1",#N/A,TRUE,"general";"via2",#N/A,TRUE,"general";"via3",#N/A,TRUE,"general"}</definedName>
    <definedName name="PKHK" localSheetId="32" hidden="1">{"TAB1",#N/A,TRUE,"GENERAL";"TAB2",#N/A,TRUE,"GENERAL";"TAB3",#N/A,TRUE,"GENERAL";"TAB4",#N/A,TRUE,"GENERAL";"TAB5",#N/A,TRUE,"GENERAL"}</definedName>
    <definedName name="PKHK" localSheetId="3" hidden="1">{"TAB1",#N/A,TRUE,"GENERAL";"TAB2",#N/A,TRUE,"GENERAL";"TAB3",#N/A,TRUE,"GENERAL";"TAB4",#N/A,TRUE,"GENERAL";"TAB5",#N/A,TRUE,"GENERAL"}</definedName>
    <definedName name="PKHK" localSheetId="26" hidden="1">{"TAB1",#N/A,TRUE,"GENERAL";"TAB2",#N/A,TRUE,"GENERAL";"TAB3",#N/A,TRUE,"GENERAL";"TAB4",#N/A,TRUE,"GENERAL";"TAB5",#N/A,TRUE,"GENERAL"}</definedName>
    <definedName name="PKHK" localSheetId="24" hidden="1">{"TAB1",#N/A,TRUE,"GENERAL";"TAB2",#N/A,TRUE,"GENERAL";"TAB3",#N/A,TRUE,"GENERAL";"TAB4",#N/A,TRUE,"GENERAL";"TAB5",#N/A,TRUE,"GENERAL"}</definedName>
    <definedName name="PKHK" localSheetId="10" hidden="1">{"TAB1",#N/A,TRUE,"GENERAL";"TAB2",#N/A,TRUE,"GENERAL";"TAB3",#N/A,TRUE,"GENERAL";"TAB4",#N/A,TRUE,"GENERAL";"TAB5",#N/A,TRUE,"GENERAL"}</definedName>
    <definedName name="PKHK" localSheetId="4" hidden="1">{"TAB1",#N/A,TRUE,"GENERAL";"TAB2",#N/A,TRUE,"GENERAL";"TAB3",#N/A,TRUE,"GENERAL";"TAB4",#N/A,TRUE,"GENERAL";"TAB5",#N/A,TRUE,"GENERAL"}</definedName>
    <definedName name="PKHK" localSheetId="38" hidden="1">{"TAB1",#N/A,TRUE,"GENERAL";"TAB2",#N/A,TRUE,"GENERAL";"TAB3",#N/A,TRUE,"GENERAL";"TAB4",#N/A,TRUE,"GENERAL";"TAB5",#N/A,TRUE,"GENERAL"}</definedName>
    <definedName name="PKHK" localSheetId="37" hidden="1">{"TAB1",#N/A,TRUE,"GENERAL";"TAB2",#N/A,TRUE,"GENERAL";"TAB3",#N/A,TRUE,"GENERAL";"TAB4",#N/A,TRUE,"GENERAL";"TAB5",#N/A,TRUE,"GENERAL"}</definedName>
    <definedName name="PKHK" localSheetId="23" hidden="1">{"TAB1",#N/A,TRUE,"GENERAL";"TAB2",#N/A,TRUE,"GENERAL";"TAB3",#N/A,TRUE,"GENERAL";"TAB4",#N/A,TRUE,"GENERAL";"TAB5",#N/A,TRUE,"GENERAL"}</definedName>
    <definedName name="PKHK" localSheetId="16" hidden="1">{"TAB1",#N/A,TRUE,"GENERAL";"TAB2",#N/A,TRUE,"GENERAL";"TAB3",#N/A,TRUE,"GENERAL";"TAB4",#N/A,TRUE,"GENERAL";"TAB5",#N/A,TRUE,"GENERAL"}</definedName>
    <definedName name="PKHK" localSheetId="27" hidden="1">{"TAB1",#N/A,TRUE,"GENERAL";"TAB2",#N/A,TRUE,"GENERAL";"TAB3",#N/A,TRUE,"GENERAL";"TAB4",#N/A,TRUE,"GENERAL";"TAB5",#N/A,TRUE,"GENERAL"}</definedName>
    <definedName name="PKHK" localSheetId="18" hidden="1">{"TAB1",#N/A,TRUE,"GENERAL";"TAB2",#N/A,TRUE,"GENERAL";"TAB3",#N/A,TRUE,"GENERAL";"TAB4",#N/A,TRUE,"GENERAL";"TAB5",#N/A,TRUE,"GENERAL"}</definedName>
    <definedName name="PKHK" localSheetId="17" hidden="1">{"TAB1",#N/A,TRUE,"GENERAL";"TAB2",#N/A,TRUE,"GENERAL";"TAB3",#N/A,TRUE,"GENERAL";"TAB4",#N/A,TRUE,"GENERAL";"TAB5",#N/A,TRUE,"GENERAL"}</definedName>
    <definedName name="PKHK" localSheetId="25" hidden="1">{"TAB1",#N/A,TRUE,"GENERAL";"TAB2",#N/A,TRUE,"GENERAL";"TAB3",#N/A,TRUE,"GENERAL";"TAB4",#N/A,TRUE,"GENERAL";"TAB5",#N/A,TRUE,"GENERAL"}</definedName>
    <definedName name="PKHK" localSheetId="49" hidden="1">{"TAB1",#N/A,TRUE,"GENERAL";"TAB2",#N/A,TRUE,"GENERAL";"TAB3",#N/A,TRUE,"GENERAL";"TAB4",#N/A,TRUE,"GENERAL";"TAB5",#N/A,TRUE,"GENERAL"}</definedName>
    <definedName name="PKHK" localSheetId="34"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1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31" hidden="1">{"TAB1",#N/A,TRUE,"GENERAL";"TAB2",#N/A,TRUE,"GENERAL";"TAB3",#N/A,TRUE,"GENERAL";"TAB4",#N/A,TRUE,"GENERAL";"TAB5",#N/A,TRUE,"GENERAL"}</definedName>
    <definedName name="PKHK" localSheetId="30" hidden="1">{"TAB1",#N/A,TRUE,"GENERAL";"TAB2",#N/A,TRUE,"GENERAL";"TAB3",#N/A,TRUE,"GENERAL";"TAB4",#N/A,TRUE,"GENERAL";"TAB5",#N/A,TRUE,"GENERAL"}</definedName>
    <definedName name="PKHK" localSheetId="15" hidden="1">{"TAB1",#N/A,TRUE,"GENERAL";"TAB2",#N/A,TRUE,"GENERAL";"TAB3",#N/A,TRUE,"GENERAL";"TAB4",#N/A,TRUE,"GENERAL";"TAB5",#N/A,TRUE,"GENERAL"}</definedName>
    <definedName name="PKHK" hidden="1">{"TAB1",#N/A,TRUE,"GENERAL";"TAB2",#N/A,TRUE,"GENERAL";"TAB3",#N/A,TRUE,"GENERAL";"TAB4",#N/A,TRUE,"GENERAL";"TAB5",#N/A,TRUE,"GENERAL"}</definedName>
    <definedName name="pkj" localSheetId="32" hidden="1">{"TAB1",#N/A,TRUE,"GENERAL";"TAB2",#N/A,TRUE,"GENERAL";"TAB3",#N/A,TRUE,"GENERAL";"TAB4",#N/A,TRUE,"GENERAL";"TAB5",#N/A,TRUE,"GENERAL"}</definedName>
    <definedName name="pkj" localSheetId="3" hidden="1">{"TAB1",#N/A,TRUE,"GENERAL";"TAB2",#N/A,TRUE,"GENERAL";"TAB3",#N/A,TRUE,"GENERAL";"TAB4",#N/A,TRUE,"GENERAL";"TAB5",#N/A,TRUE,"GENERAL"}</definedName>
    <definedName name="pkj" localSheetId="26" hidden="1">{"TAB1",#N/A,TRUE,"GENERAL";"TAB2",#N/A,TRUE,"GENERAL";"TAB3",#N/A,TRUE,"GENERAL";"TAB4",#N/A,TRUE,"GENERAL";"TAB5",#N/A,TRUE,"GENERAL"}</definedName>
    <definedName name="pkj" localSheetId="24" hidden="1">{"TAB1",#N/A,TRUE,"GENERAL";"TAB2",#N/A,TRUE,"GENERAL";"TAB3",#N/A,TRUE,"GENERAL";"TAB4",#N/A,TRUE,"GENERAL";"TAB5",#N/A,TRUE,"GENERAL"}</definedName>
    <definedName name="pkj" localSheetId="10" hidden="1">{"TAB1",#N/A,TRUE,"GENERAL";"TAB2",#N/A,TRUE,"GENERAL";"TAB3",#N/A,TRUE,"GENERAL";"TAB4",#N/A,TRUE,"GENERAL";"TAB5",#N/A,TRUE,"GENERAL"}</definedName>
    <definedName name="pkj" localSheetId="4" hidden="1">{"TAB1",#N/A,TRUE,"GENERAL";"TAB2",#N/A,TRUE,"GENERAL";"TAB3",#N/A,TRUE,"GENERAL";"TAB4",#N/A,TRUE,"GENERAL";"TAB5",#N/A,TRUE,"GENERAL"}</definedName>
    <definedName name="pkj" localSheetId="38" hidden="1">{"TAB1",#N/A,TRUE,"GENERAL";"TAB2",#N/A,TRUE,"GENERAL";"TAB3",#N/A,TRUE,"GENERAL";"TAB4",#N/A,TRUE,"GENERAL";"TAB5",#N/A,TRUE,"GENERAL"}</definedName>
    <definedName name="pkj" localSheetId="37" hidden="1">{"TAB1",#N/A,TRUE,"GENERAL";"TAB2",#N/A,TRUE,"GENERAL";"TAB3",#N/A,TRUE,"GENERAL";"TAB4",#N/A,TRUE,"GENERAL";"TAB5",#N/A,TRUE,"GENERAL"}</definedName>
    <definedName name="pkj" localSheetId="23" hidden="1">{"TAB1",#N/A,TRUE,"GENERAL";"TAB2",#N/A,TRUE,"GENERAL";"TAB3",#N/A,TRUE,"GENERAL";"TAB4",#N/A,TRUE,"GENERAL";"TAB5",#N/A,TRUE,"GENERAL"}</definedName>
    <definedName name="pkj" localSheetId="16" hidden="1">{"TAB1",#N/A,TRUE,"GENERAL";"TAB2",#N/A,TRUE,"GENERAL";"TAB3",#N/A,TRUE,"GENERAL";"TAB4",#N/A,TRUE,"GENERAL";"TAB5",#N/A,TRUE,"GENERAL"}</definedName>
    <definedName name="pkj" localSheetId="27" hidden="1">{"TAB1",#N/A,TRUE,"GENERAL";"TAB2",#N/A,TRUE,"GENERAL";"TAB3",#N/A,TRUE,"GENERAL";"TAB4",#N/A,TRUE,"GENERAL";"TAB5",#N/A,TRUE,"GENERAL"}</definedName>
    <definedName name="pkj" localSheetId="18" hidden="1">{"TAB1",#N/A,TRUE,"GENERAL";"TAB2",#N/A,TRUE,"GENERAL";"TAB3",#N/A,TRUE,"GENERAL";"TAB4",#N/A,TRUE,"GENERAL";"TAB5",#N/A,TRUE,"GENERAL"}</definedName>
    <definedName name="pkj" localSheetId="17" hidden="1">{"TAB1",#N/A,TRUE,"GENERAL";"TAB2",#N/A,TRUE,"GENERAL";"TAB3",#N/A,TRUE,"GENERAL";"TAB4",#N/A,TRUE,"GENERAL";"TAB5",#N/A,TRUE,"GENERAL"}</definedName>
    <definedName name="pkj" localSheetId="25" hidden="1">{"TAB1",#N/A,TRUE,"GENERAL";"TAB2",#N/A,TRUE,"GENERAL";"TAB3",#N/A,TRUE,"GENERAL";"TAB4",#N/A,TRUE,"GENERAL";"TAB5",#N/A,TRUE,"GENERAL"}</definedName>
    <definedName name="pkj" localSheetId="49" hidden="1">{"TAB1",#N/A,TRUE,"GENERAL";"TAB2",#N/A,TRUE,"GENERAL";"TAB3",#N/A,TRUE,"GENERAL";"TAB4",#N/A,TRUE,"GENERAL";"TAB5",#N/A,TRUE,"GENERAL"}</definedName>
    <definedName name="pkj" localSheetId="34"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1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31" hidden="1">{"TAB1",#N/A,TRUE,"GENERAL";"TAB2",#N/A,TRUE,"GENERAL";"TAB3",#N/A,TRUE,"GENERAL";"TAB4",#N/A,TRUE,"GENERAL";"TAB5",#N/A,TRUE,"GENERAL"}</definedName>
    <definedName name="pkj" localSheetId="30" hidden="1">{"TAB1",#N/A,TRUE,"GENERAL";"TAB2",#N/A,TRUE,"GENERAL";"TAB3",#N/A,TRUE,"GENERAL";"TAB4",#N/A,TRUE,"GENERAL";"TAB5",#N/A,TRUE,"GENERAL"}</definedName>
    <definedName name="pkj" localSheetId="15" hidden="1">{"TAB1",#N/A,TRUE,"GENERAL";"TAB2",#N/A,TRUE,"GENERAL";"TAB3",#N/A,TRUE,"GENERAL";"TAB4",#N/A,TRUE,"GENERAL";"TAB5",#N/A,TRUE,"GENERAL"}</definedName>
    <definedName name="pkj" hidden="1">{"TAB1",#N/A,TRUE,"GENERAL";"TAB2",#N/A,TRUE,"GENERAL";"TAB3",#N/A,TRUE,"GENERAL";"TAB4",#N/A,TRUE,"GENERAL";"TAB5",#N/A,TRUE,"GENERAL"}</definedName>
    <definedName name="PLAD" localSheetId="32" hidden="1">{"TAB1",#N/A,TRUE,"GENERAL";"TAB2",#N/A,TRUE,"GENERAL";"TAB3",#N/A,TRUE,"GENERAL";"TAB4",#N/A,TRUE,"GENERAL";"TAB5",#N/A,TRUE,"GENERAL"}</definedName>
    <definedName name="PLAD" localSheetId="3" hidden="1">{"TAB1",#N/A,TRUE,"GENERAL";"TAB2",#N/A,TRUE,"GENERAL";"TAB3",#N/A,TRUE,"GENERAL";"TAB4",#N/A,TRUE,"GENERAL";"TAB5",#N/A,TRUE,"GENERAL"}</definedName>
    <definedName name="PLAD" localSheetId="26" hidden="1">{"TAB1",#N/A,TRUE,"GENERAL";"TAB2",#N/A,TRUE,"GENERAL";"TAB3",#N/A,TRUE,"GENERAL";"TAB4",#N/A,TRUE,"GENERAL";"TAB5",#N/A,TRUE,"GENERAL"}</definedName>
    <definedName name="PLAD" localSheetId="24" hidden="1">{"TAB1",#N/A,TRUE,"GENERAL";"TAB2",#N/A,TRUE,"GENERAL";"TAB3",#N/A,TRUE,"GENERAL";"TAB4",#N/A,TRUE,"GENERAL";"TAB5",#N/A,TRUE,"GENERAL"}</definedName>
    <definedName name="PLAD" localSheetId="10" hidden="1">{"TAB1",#N/A,TRUE,"GENERAL";"TAB2",#N/A,TRUE,"GENERAL";"TAB3",#N/A,TRUE,"GENERAL";"TAB4",#N/A,TRUE,"GENERAL";"TAB5",#N/A,TRUE,"GENERAL"}</definedName>
    <definedName name="PLAD" localSheetId="4" hidden="1">{"TAB1",#N/A,TRUE,"GENERAL";"TAB2",#N/A,TRUE,"GENERAL";"TAB3",#N/A,TRUE,"GENERAL";"TAB4",#N/A,TRUE,"GENERAL";"TAB5",#N/A,TRUE,"GENERAL"}</definedName>
    <definedName name="PLAD" localSheetId="38" hidden="1">{"TAB1",#N/A,TRUE,"GENERAL";"TAB2",#N/A,TRUE,"GENERAL";"TAB3",#N/A,TRUE,"GENERAL";"TAB4",#N/A,TRUE,"GENERAL";"TAB5",#N/A,TRUE,"GENERAL"}</definedName>
    <definedName name="PLAD" localSheetId="37" hidden="1">{"TAB1",#N/A,TRUE,"GENERAL";"TAB2",#N/A,TRUE,"GENERAL";"TAB3",#N/A,TRUE,"GENERAL";"TAB4",#N/A,TRUE,"GENERAL";"TAB5",#N/A,TRUE,"GENERAL"}</definedName>
    <definedName name="PLAD" localSheetId="23" hidden="1">{"TAB1",#N/A,TRUE,"GENERAL";"TAB2",#N/A,TRUE,"GENERAL";"TAB3",#N/A,TRUE,"GENERAL";"TAB4",#N/A,TRUE,"GENERAL";"TAB5",#N/A,TRUE,"GENERAL"}</definedName>
    <definedName name="PLAD" localSheetId="16" hidden="1">{"TAB1",#N/A,TRUE,"GENERAL";"TAB2",#N/A,TRUE,"GENERAL";"TAB3",#N/A,TRUE,"GENERAL";"TAB4",#N/A,TRUE,"GENERAL";"TAB5",#N/A,TRUE,"GENERAL"}</definedName>
    <definedName name="PLAD" localSheetId="27" hidden="1">{"TAB1",#N/A,TRUE,"GENERAL";"TAB2",#N/A,TRUE,"GENERAL";"TAB3",#N/A,TRUE,"GENERAL";"TAB4",#N/A,TRUE,"GENERAL";"TAB5",#N/A,TRUE,"GENERAL"}</definedName>
    <definedName name="PLAD" localSheetId="18" hidden="1">{"TAB1",#N/A,TRUE,"GENERAL";"TAB2",#N/A,TRUE,"GENERAL";"TAB3",#N/A,TRUE,"GENERAL";"TAB4",#N/A,TRUE,"GENERAL";"TAB5",#N/A,TRUE,"GENERAL"}</definedName>
    <definedName name="PLAD" localSheetId="17" hidden="1">{"TAB1",#N/A,TRUE,"GENERAL";"TAB2",#N/A,TRUE,"GENERAL";"TAB3",#N/A,TRUE,"GENERAL";"TAB4",#N/A,TRUE,"GENERAL";"TAB5",#N/A,TRUE,"GENERAL"}</definedName>
    <definedName name="PLAD" localSheetId="25" hidden="1">{"TAB1",#N/A,TRUE,"GENERAL";"TAB2",#N/A,TRUE,"GENERAL";"TAB3",#N/A,TRUE,"GENERAL";"TAB4",#N/A,TRUE,"GENERAL";"TAB5",#N/A,TRUE,"GENERAL"}</definedName>
    <definedName name="PLAD" localSheetId="49" hidden="1">{"TAB1",#N/A,TRUE,"GENERAL";"TAB2",#N/A,TRUE,"GENERAL";"TAB3",#N/A,TRUE,"GENERAL";"TAB4",#N/A,TRUE,"GENERAL";"TAB5",#N/A,TRUE,"GENERAL"}</definedName>
    <definedName name="PLAD" localSheetId="34"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1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31" hidden="1">{"TAB1",#N/A,TRUE,"GENERAL";"TAB2",#N/A,TRUE,"GENERAL";"TAB3",#N/A,TRUE,"GENERAL";"TAB4",#N/A,TRUE,"GENERAL";"TAB5",#N/A,TRUE,"GENERAL"}</definedName>
    <definedName name="PLAD" localSheetId="30" hidden="1">{"TAB1",#N/A,TRUE,"GENERAL";"TAB2",#N/A,TRUE,"GENERAL";"TAB3",#N/A,TRUE,"GENERAL";"TAB4",#N/A,TRUE,"GENERAL";"TAB5",#N/A,TRUE,"GENERAL"}</definedName>
    <definedName name="PLAD" localSheetId="15" hidden="1">{"TAB1",#N/A,TRUE,"GENERAL";"TAB2",#N/A,TRUE,"GENERAL";"TAB3",#N/A,TRUE,"GENERAL";"TAB4",#N/A,TRUE,"GENERAL";"TAB5",#N/A,TRUE,"GENERAL"}</definedName>
    <definedName name="PLAD" hidden="1">{"TAB1",#N/A,TRUE,"GENERAL";"TAB2",#N/A,TRUE,"GENERAL";"TAB3",#N/A,TRUE,"GENERAL";"TAB4",#N/A,TRUE,"GENERAL";"TAB5",#N/A,TRUE,"GENERAL"}</definedName>
    <definedName name="PLPLUNN" localSheetId="3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26" hidden="1">{"TAB1",#N/A,TRUE,"GENERAL";"TAB2",#N/A,TRUE,"GENERAL";"TAB3",#N/A,TRUE,"GENERAL";"TAB4",#N/A,TRUE,"GENERAL";"TAB5",#N/A,TRUE,"GENERAL"}</definedName>
    <definedName name="PLPLUNN" localSheetId="24"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38" hidden="1">{"TAB1",#N/A,TRUE,"GENERAL";"TAB2",#N/A,TRUE,"GENERAL";"TAB3",#N/A,TRUE,"GENERAL";"TAB4",#N/A,TRUE,"GENERAL";"TAB5",#N/A,TRUE,"GENERAL"}</definedName>
    <definedName name="PLPLUNN" localSheetId="37" hidden="1">{"TAB1",#N/A,TRUE,"GENERAL";"TAB2",#N/A,TRUE,"GENERAL";"TAB3",#N/A,TRUE,"GENERAL";"TAB4",#N/A,TRUE,"GENERAL";"TAB5",#N/A,TRUE,"GENERAL"}</definedName>
    <definedName name="PLPLUNN" localSheetId="23"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27" hidden="1">{"TAB1",#N/A,TRUE,"GENERAL";"TAB2",#N/A,TRUE,"GENERAL";"TAB3",#N/A,TRUE,"GENERAL";"TAB4",#N/A,TRUE,"GENERAL";"TAB5",#N/A,TRUE,"GENERAL"}</definedName>
    <definedName name="PLPLUNN" localSheetId="18"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25" hidden="1">{"TAB1",#N/A,TRUE,"GENERAL";"TAB2",#N/A,TRUE,"GENERAL";"TAB3",#N/A,TRUE,"GENERAL";"TAB4",#N/A,TRUE,"GENERAL";"TAB5",#N/A,TRUE,"GENERAL"}</definedName>
    <definedName name="PLPLUNN" localSheetId="49" hidden="1">{"TAB1",#N/A,TRUE,"GENERAL";"TAB2",#N/A,TRUE,"GENERAL";"TAB3",#N/A,TRUE,"GENERAL";"TAB4",#N/A,TRUE,"GENERAL";"TAB5",#N/A,TRUE,"GENERAL"}</definedName>
    <definedName name="PLPLUNN" localSheetId="34"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31" hidden="1">{"TAB1",#N/A,TRUE,"GENERAL";"TAB2",#N/A,TRUE,"GENERAL";"TAB3",#N/A,TRUE,"GENERAL";"TAB4",#N/A,TRUE,"GENERAL";"TAB5",#N/A,TRUE,"GENERAL"}</definedName>
    <definedName name="PLPLUNN" localSheetId="30" hidden="1">{"TAB1",#N/A,TRUE,"GENERAL";"TAB2",#N/A,TRUE,"GENERAL";"TAB3",#N/A,TRUE,"GENERAL";"TAB4",#N/A,TRUE,"GENERAL";"TAB5",#N/A,TRUE,"GENERAL"}</definedName>
    <definedName name="PLPLUNN" localSheetId="15" hidden="1">{"TAB1",#N/A,TRUE,"GENERAL";"TAB2",#N/A,TRUE,"GENERAL";"TAB3",#N/A,TRUE,"GENERAL";"TAB4",#N/A,TRUE,"GENERAL";"TAB5",#N/A,TRUE,"GENERAL"}</definedName>
    <definedName name="PLPLUNN" hidden="1">{"TAB1",#N/A,TRUE,"GENERAL";"TAB2",#N/A,TRUE,"GENERAL";"TAB3",#N/A,TRUE,"GENERAL";"TAB4",#N/A,TRUE,"GENERAL";"TAB5",#N/A,TRUE,"GENERAL"}</definedName>
    <definedName name="POIUP" localSheetId="32" hidden="1">{"via1",#N/A,TRUE,"general";"via2",#N/A,TRUE,"general";"via3",#N/A,TRUE,"general"}</definedName>
    <definedName name="POIUP" localSheetId="3" hidden="1">{"via1",#N/A,TRUE,"general";"via2",#N/A,TRUE,"general";"via3",#N/A,TRUE,"general"}</definedName>
    <definedName name="POIUP" localSheetId="26" hidden="1">{"via1",#N/A,TRUE,"general";"via2",#N/A,TRUE,"general";"via3",#N/A,TRUE,"general"}</definedName>
    <definedName name="POIUP" localSheetId="24" hidden="1">{"via1",#N/A,TRUE,"general";"via2",#N/A,TRUE,"general";"via3",#N/A,TRUE,"general"}</definedName>
    <definedName name="POIUP" localSheetId="10" hidden="1">{"via1",#N/A,TRUE,"general";"via2",#N/A,TRUE,"general";"via3",#N/A,TRUE,"general"}</definedName>
    <definedName name="POIUP" localSheetId="4" hidden="1">{"via1",#N/A,TRUE,"general";"via2",#N/A,TRUE,"general";"via3",#N/A,TRUE,"general"}</definedName>
    <definedName name="POIUP" localSheetId="38" hidden="1">{"via1",#N/A,TRUE,"general";"via2",#N/A,TRUE,"general";"via3",#N/A,TRUE,"general"}</definedName>
    <definedName name="POIUP" localSheetId="37" hidden="1">{"via1",#N/A,TRUE,"general";"via2",#N/A,TRUE,"general";"via3",#N/A,TRUE,"general"}</definedName>
    <definedName name="POIUP" localSheetId="23" hidden="1">{"via1",#N/A,TRUE,"general";"via2",#N/A,TRUE,"general";"via3",#N/A,TRUE,"general"}</definedName>
    <definedName name="POIUP" localSheetId="16" hidden="1">{"via1",#N/A,TRUE,"general";"via2",#N/A,TRUE,"general";"via3",#N/A,TRUE,"general"}</definedName>
    <definedName name="POIUP" localSheetId="27" hidden="1">{"via1",#N/A,TRUE,"general";"via2",#N/A,TRUE,"general";"via3",#N/A,TRUE,"general"}</definedName>
    <definedName name="POIUP" localSheetId="18" hidden="1">{"via1",#N/A,TRUE,"general";"via2",#N/A,TRUE,"general";"via3",#N/A,TRUE,"general"}</definedName>
    <definedName name="POIUP" localSheetId="17" hidden="1">{"via1",#N/A,TRUE,"general";"via2",#N/A,TRUE,"general";"via3",#N/A,TRUE,"general"}</definedName>
    <definedName name="POIUP" localSheetId="25" hidden="1">{"via1",#N/A,TRUE,"general";"via2",#N/A,TRUE,"general";"via3",#N/A,TRUE,"general"}</definedName>
    <definedName name="POIUP" localSheetId="49" hidden="1">{"via1",#N/A,TRUE,"general";"via2",#N/A,TRUE,"general";"via3",#N/A,TRUE,"general"}</definedName>
    <definedName name="POIUP" localSheetId="34"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1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31" hidden="1">{"via1",#N/A,TRUE,"general";"via2",#N/A,TRUE,"general";"via3",#N/A,TRUE,"general"}</definedName>
    <definedName name="POIUP" localSheetId="30" hidden="1">{"via1",#N/A,TRUE,"general";"via2",#N/A,TRUE,"general";"via3",#N/A,TRUE,"general"}</definedName>
    <definedName name="POIUP" localSheetId="15" hidden="1">{"via1",#N/A,TRUE,"general";"via2",#N/A,TRUE,"general";"via3",#N/A,TRUE,"general"}</definedName>
    <definedName name="POIUP" hidden="1">{"via1",#N/A,TRUE,"general";"via2",#N/A,TRUE,"general";"via3",#N/A,TRUE,"general"}</definedName>
    <definedName name="popop" localSheetId="32" hidden="1">{"via1",#N/A,TRUE,"general";"via2",#N/A,TRUE,"general";"via3",#N/A,TRUE,"general"}</definedName>
    <definedName name="popop" localSheetId="3" hidden="1">{"via1",#N/A,TRUE,"general";"via2",#N/A,TRUE,"general";"via3",#N/A,TRUE,"general"}</definedName>
    <definedName name="popop" localSheetId="26" hidden="1">{"via1",#N/A,TRUE,"general";"via2",#N/A,TRUE,"general";"via3",#N/A,TRUE,"general"}</definedName>
    <definedName name="popop" localSheetId="24" hidden="1">{"via1",#N/A,TRUE,"general";"via2",#N/A,TRUE,"general";"via3",#N/A,TRUE,"general"}</definedName>
    <definedName name="popop" localSheetId="10" hidden="1">{"via1",#N/A,TRUE,"general";"via2",#N/A,TRUE,"general";"via3",#N/A,TRUE,"general"}</definedName>
    <definedName name="popop" localSheetId="4" hidden="1">{"via1",#N/A,TRUE,"general";"via2",#N/A,TRUE,"general";"via3",#N/A,TRUE,"general"}</definedName>
    <definedName name="popop" localSheetId="38" hidden="1">{"via1",#N/A,TRUE,"general";"via2",#N/A,TRUE,"general";"via3",#N/A,TRUE,"general"}</definedName>
    <definedName name="popop" localSheetId="37" hidden="1">{"via1",#N/A,TRUE,"general";"via2",#N/A,TRUE,"general";"via3",#N/A,TRUE,"general"}</definedName>
    <definedName name="popop" localSheetId="23" hidden="1">{"via1",#N/A,TRUE,"general";"via2",#N/A,TRUE,"general";"via3",#N/A,TRUE,"general"}</definedName>
    <definedName name="popop" localSheetId="16" hidden="1">{"via1",#N/A,TRUE,"general";"via2",#N/A,TRUE,"general";"via3",#N/A,TRUE,"general"}</definedName>
    <definedName name="popop" localSheetId="27" hidden="1">{"via1",#N/A,TRUE,"general";"via2",#N/A,TRUE,"general";"via3",#N/A,TRUE,"general"}</definedName>
    <definedName name="popop" localSheetId="18" hidden="1">{"via1",#N/A,TRUE,"general";"via2",#N/A,TRUE,"general";"via3",#N/A,TRUE,"general"}</definedName>
    <definedName name="popop" localSheetId="17" hidden="1">{"via1",#N/A,TRUE,"general";"via2",#N/A,TRUE,"general";"via3",#N/A,TRUE,"general"}</definedName>
    <definedName name="popop" localSheetId="25" hidden="1">{"via1",#N/A,TRUE,"general";"via2",#N/A,TRUE,"general";"via3",#N/A,TRUE,"general"}</definedName>
    <definedName name="popop" localSheetId="49" hidden="1">{"via1",#N/A,TRUE,"general";"via2",#N/A,TRUE,"general";"via3",#N/A,TRUE,"general"}</definedName>
    <definedName name="popop" localSheetId="34"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1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31" hidden="1">{"via1",#N/A,TRUE,"general";"via2",#N/A,TRUE,"general";"via3",#N/A,TRUE,"general"}</definedName>
    <definedName name="popop" localSheetId="30" hidden="1">{"via1",#N/A,TRUE,"general";"via2",#N/A,TRUE,"general";"via3",#N/A,TRUE,"general"}</definedName>
    <definedName name="popop" localSheetId="15" hidden="1">{"via1",#N/A,TRUE,"general";"via2",#N/A,TRUE,"general";"via3",#N/A,TRUE,"general"}</definedName>
    <definedName name="popop" hidden="1">{"via1",#N/A,TRUE,"general";"via2",#N/A,TRUE,"general";"via3",#N/A,TRUE,"general"}</definedName>
    <definedName name="popp" localSheetId="32" hidden="1">{"via1",#N/A,TRUE,"general";"via2",#N/A,TRUE,"general";"via3",#N/A,TRUE,"general"}</definedName>
    <definedName name="popp" localSheetId="3" hidden="1">{"via1",#N/A,TRUE,"general";"via2",#N/A,TRUE,"general";"via3",#N/A,TRUE,"general"}</definedName>
    <definedName name="popp" localSheetId="26" hidden="1">{"via1",#N/A,TRUE,"general";"via2",#N/A,TRUE,"general";"via3",#N/A,TRUE,"general"}</definedName>
    <definedName name="popp" localSheetId="24" hidden="1">{"via1",#N/A,TRUE,"general";"via2",#N/A,TRUE,"general";"via3",#N/A,TRUE,"general"}</definedName>
    <definedName name="popp" localSheetId="10" hidden="1">{"via1",#N/A,TRUE,"general";"via2",#N/A,TRUE,"general";"via3",#N/A,TRUE,"general"}</definedName>
    <definedName name="popp" localSheetId="4" hidden="1">{"via1",#N/A,TRUE,"general";"via2",#N/A,TRUE,"general";"via3",#N/A,TRUE,"general"}</definedName>
    <definedName name="popp" localSheetId="38" hidden="1">{"via1",#N/A,TRUE,"general";"via2",#N/A,TRUE,"general";"via3",#N/A,TRUE,"general"}</definedName>
    <definedName name="popp" localSheetId="37" hidden="1">{"via1",#N/A,TRUE,"general";"via2",#N/A,TRUE,"general";"via3",#N/A,TRUE,"general"}</definedName>
    <definedName name="popp" localSheetId="23" hidden="1">{"via1",#N/A,TRUE,"general";"via2",#N/A,TRUE,"general";"via3",#N/A,TRUE,"general"}</definedName>
    <definedName name="popp" localSheetId="16" hidden="1">{"via1",#N/A,TRUE,"general";"via2",#N/A,TRUE,"general";"via3",#N/A,TRUE,"general"}</definedName>
    <definedName name="popp" localSheetId="27" hidden="1">{"via1",#N/A,TRUE,"general";"via2",#N/A,TRUE,"general";"via3",#N/A,TRUE,"general"}</definedName>
    <definedName name="popp" localSheetId="18" hidden="1">{"via1",#N/A,TRUE,"general";"via2",#N/A,TRUE,"general";"via3",#N/A,TRUE,"general"}</definedName>
    <definedName name="popp" localSheetId="17" hidden="1">{"via1",#N/A,TRUE,"general";"via2",#N/A,TRUE,"general";"via3",#N/A,TRUE,"general"}</definedName>
    <definedName name="popp" localSheetId="25" hidden="1">{"via1",#N/A,TRUE,"general";"via2",#N/A,TRUE,"general";"via3",#N/A,TRUE,"general"}</definedName>
    <definedName name="popp" localSheetId="49" hidden="1">{"via1",#N/A,TRUE,"general";"via2",#N/A,TRUE,"general";"via3",#N/A,TRUE,"general"}</definedName>
    <definedName name="popp" localSheetId="34"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1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31" hidden="1">{"via1",#N/A,TRUE,"general";"via2",#N/A,TRUE,"general";"via3",#N/A,TRUE,"general"}</definedName>
    <definedName name="popp" localSheetId="30" hidden="1">{"via1",#N/A,TRUE,"general";"via2",#N/A,TRUE,"general";"via3",#N/A,TRUE,"general"}</definedName>
    <definedName name="popp" localSheetId="15" hidden="1">{"via1",#N/A,TRUE,"general";"via2",#N/A,TRUE,"general";"via3",#N/A,TRUE,"general"}</definedName>
    <definedName name="popp" hidden="1">{"via1",#N/A,TRUE,"general";"via2",#N/A,TRUE,"general";"via3",#N/A,TRUE,"general"}</definedName>
    <definedName name="popvds" localSheetId="3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26" hidden="1">{"TAB1",#N/A,TRUE,"GENERAL";"TAB2",#N/A,TRUE,"GENERAL";"TAB3",#N/A,TRUE,"GENERAL";"TAB4",#N/A,TRUE,"GENERAL";"TAB5",#N/A,TRUE,"GENERAL"}</definedName>
    <definedName name="popvds" localSheetId="24"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38" hidden="1">{"TAB1",#N/A,TRUE,"GENERAL";"TAB2",#N/A,TRUE,"GENERAL";"TAB3",#N/A,TRUE,"GENERAL";"TAB4",#N/A,TRUE,"GENERAL";"TAB5",#N/A,TRUE,"GENERAL"}</definedName>
    <definedName name="popvds" localSheetId="37" hidden="1">{"TAB1",#N/A,TRUE,"GENERAL";"TAB2",#N/A,TRUE,"GENERAL";"TAB3",#N/A,TRUE,"GENERAL";"TAB4",#N/A,TRUE,"GENERAL";"TAB5",#N/A,TRUE,"GENERAL"}</definedName>
    <definedName name="popvds" localSheetId="23"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27" hidden="1">{"TAB1",#N/A,TRUE,"GENERAL";"TAB2",#N/A,TRUE,"GENERAL";"TAB3",#N/A,TRUE,"GENERAL";"TAB4",#N/A,TRUE,"GENERAL";"TAB5",#N/A,TRUE,"GENERAL"}</definedName>
    <definedName name="popvds" localSheetId="18"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25" hidden="1">{"TAB1",#N/A,TRUE,"GENERAL";"TAB2",#N/A,TRUE,"GENERAL";"TAB3",#N/A,TRUE,"GENERAL";"TAB4",#N/A,TRUE,"GENERAL";"TAB5",#N/A,TRUE,"GENERAL"}</definedName>
    <definedName name="popvds" localSheetId="49" hidden="1">{"TAB1",#N/A,TRUE,"GENERAL";"TAB2",#N/A,TRUE,"GENERAL";"TAB3",#N/A,TRUE,"GENERAL";"TAB4",#N/A,TRUE,"GENERAL";"TAB5",#N/A,TRUE,"GENERAL"}</definedName>
    <definedName name="popvds" localSheetId="34"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31" hidden="1">{"TAB1",#N/A,TRUE,"GENERAL";"TAB2",#N/A,TRUE,"GENERAL";"TAB3",#N/A,TRUE,"GENERAL";"TAB4",#N/A,TRUE,"GENERAL";"TAB5",#N/A,TRUE,"GENERAL"}</definedName>
    <definedName name="popvds" localSheetId="30" hidden="1">{"TAB1",#N/A,TRUE,"GENERAL";"TAB2",#N/A,TRUE,"GENERAL";"TAB3",#N/A,TRUE,"GENERAL";"TAB4",#N/A,TRUE,"GENERAL";"TAB5",#N/A,TRUE,"GENERAL"}</definedName>
    <definedName name="popvds" localSheetId="15" hidden="1">{"TAB1",#N/A,TRUE,"GENERAL";"TAB2",#N/A,TRUE,"GENERAL";"TAB3",#N/A,TRUE,"GENERAL";"TAB4",#N/A,TRUE,"GENERAL";"TAB5",#N/A,TRUE,"GENERAL"}</definedName>
    <definedName name="popvds" hidden="1">{"TAB1",#N/A,TRUE,"GENERAL";"TAB2",#N/A,TRUE,"GENERAL";"TAB3",#N/A,TRUE,"GENERAL";"TAB4",#N/A,TRUE,"GENERAL";"TAB5",#N/A,TRUE,"GENERAL"}</definedName>
    <definedName name="pouig" localSheetId="32" hidden="1">{"via1",#N/A,TRUE,"general";"via2",#N/A,TRUE,"general";"via3",#N/A,TRUE,"general"}</definedName>
    <definedName name="pouig" localSheetId="3" hidden="1">{"via1",#N/A,TRUE,"general";"via2",#N/A,TRUE,"general";"via3",#N/A,TRUE,"general"}</definedName>
    <definedName name="pouig" localSheetId="26" hidden="1">{"via1",#N/A,TRUE,"general";"via2",#N/A,TRUE,"general";"via3",#N/A,TRUE,"general"}</definedName>
    <definedName name="pouig" localSheetId="24" hidden="1">{"via1",#N/A,TRUE,"general";"via2",#N/A,TRUE,"general";"via3",#N/A,TRUE,"general"}</definedName>
    <definedName name="pouig" localSheetId="10" hidden="1">{"via1",#N/A,TRUE,"general";"via2",#N/A,TRUE,"general";"via3",#N/A,TRUE,"general"}</definedName>
    <definedName name="pouig" localSheetId="4" hidden="1">{"via1",#N/A,TRUE,"general";"via2",#N/A,TRUE,"general";"via3",#N/A,TRUE,"general"}</definedName>
    <definedName name="pouig" localSheetId="38" hidden="1">{"via1",#N/A,TRUE,"general";"via2",#N/A,TRUE,"general";"via3",#N/A,TRUE,"general"}</definedName>
    <definedName name="pouig" localSheetId="37" hidden="1">{"via1",#N/A,TRUE,"general";"via2",#N/A,TRUE,"general";"via3",#N/A,TRUE,"general"}</definedName>
    <definedName name="pouig" localSheetId="23" hidden="1">{"via1",#N/A,TRUE,"general";"via2",#N/A,TRUE,"general";"via3",#N/A,TRUE,"general"}</definedName>
    <definedName name="pouig" localSheetId="16" hidden="1">{"via1",#N/A,TRUE,"general";"via2",#N/A,TRUE,"general";"via3",#N/A,TRUE,"general"}</definedName>
    <definedName name="pouig" localSheetId="27" hidden="1">{"via1",#N/A,TRUE,"general";"via2",#N/A,TRUE,"general";"via3",#N/A,TRUE,"general"}</definedName>
    <definedName name="pouig" localSheetId="18" hidden="1">{"via1",#N/A,TRUE,"general";"via2",#N/A,TRUE,"general";"via3",#N/A,TRUE,"general"}</definedName>
    <definedName name="pouig" localSheetId="17" hidden="1">{"via1",#N/A,TRUE,"general";"via2",#N/A,TRUE,"general";"via3",#N/A,TRUE,"general"}</definedName>
    <definedName name="pouig" localSheetId="25" hidden="1">{"via1",#N/A,TRUE,"general";"via2",#N/A,TRUE,"general";"via3",#N/A,TRUE,"general"}</definedName>
    <definedName name="pouig" localSheetId="49" hidden="1">{"via1",#N/A,TRUE,"general";"via2",#N/A,TRUE,"general";"via3",#N/A,TRUE,"general"}</definedName>
    <definedName name="pouig" localSheetId="34"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1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31" hidden="1">{"via1",#N/A,TRUE,"general";"via2",#N/A,TRUE,"general";"via3",#N/A,TRUE,"general"}</definedName>
    <definedName name="pouig" localSheetId="30" hidden="1">{"via1",#N/A,TRUE,"general";"via2",#N/A,TRUE,"general";"via3",#N/A,TRUE,"general"}</definedName>
    <definedName name="pouig" localSheetId="15" hidden="1">{"via1",#N/A,TRUE,"general";"via2",#N/A,TRUE,"general";"via3",#N/A,TRUE,"general"}</definedName>
    <definedName name="pouig" hidden="1">{"via1",#N/A,TRUE,"general";"via2",#N/A,TRUE,"general";"via3",#N/A,TRUE,"general"}</definedName>
    <definedName name="ppppp9" localSheetId="32" hidden="1">{"via1",#N/A,TRUE,"general";"via2",#N/A,TRUE,"general";"via3",#N/A,TRUE,"general"}</definedName>
    <definedName name="ppppp9" localSheetId="3" hidden="1">{"via1",#N/A,TRUE,"general";"via2",#N/A,TRUE,"general";"via3",#N/A,TRUE,"general"}</definedName>
    <definedName name="ppppp9" localSheetId="26" hidden="1">{"via1",#N/A,TRUE,"general";"via2",#N/A,TRUE,"general";"via3",#N/A,TRUE,"general"}</definedName>
    <definedName name="ppppp9" localSheetId="24" hidden="1">{"via1",#N/A,TRUE,"general";"via2",#N/A,TRUE,"general";"via3",#N/A,TRUE,"general"}</definedName>
    <definedName name="ppppp9" localSheetId="10" hidden="1">{"via1",#N/A,TRUE,"general";"via2",#N/A,TRUE,"general";"via3",#N/A,TRUE,"general"}</definedName>
    <definedName name="ppppp9" localSheetId="4" hidden="1">{"via1",#N/A,TRUE,"general";"via2",#N/A,TRUE,"general";"via3",#N/A,TRUE,"general"}</definedName>
    <definedName name="ppppp9" localSheetId="38" hidden="1">{"via1",#N/A,TRUE,"general";"via2",#N/A,TRUE,"general";"via3",#N/A,TRUE,"general"}</definedName>
    <definedName name="ppppp9" localSheetId="37" hidden="1">{"via1",#N/A,TRUE,"general";"via2",#N/A,TRUE,"general";"via3",#N/A,TRUE,"general"}</definedName>
    <definedName name="ppppp9" localSheetId="23" hidden="1">{"via1",#N/A,TRUE,"general";"via2",#N/A,TRUE,"general";"via3",#N/A,TRUE,"general"}</definedName>
    <definedName name="ppppp9" localSheetId="16" hidden="1">{"via1",#N/A,TRUE,"general";"via2",#N/A,TRUE,"general";"via3",#N/A,TRUE,"general"}</definedName>
    <definedName name="ppppp9" localSheetId="27" hidden="1">{"via1",#N/A,TRUE,"general";"via2",#N/A,TRUE,"general";"via3",#N/A,TRUE,"general"}</definedName>
    <definedName name="ppppp9" localSheetId="18" hidden="1">{"via1",#N/A,TRUE,"general";"via2",#N/A,TRUE,"general";"via3",#N/A,TRUE,"general"}</definedName>
    <definedName name="ppppp9" localSheetId="17" hidden="1">{"via1",#N/A,TRUE,"general";"via2",#N/A,TRUE,"general";"via3",#N/A,TRUE,"general"}</definedName>
    <definedName name="ppppp9" localSheetId="25" hidden="1">{"via1",#N/A,TRUE,"general";"via2",#N/A,TRUE,"general";"via3",#N/A,TRUE,"general"}</definedName>
    <definedName name="ppppp9" localSheetId="49" hidden="1">{"via1",#N/A,TRUE,"general";"via2",#N/A,TRUE,"general";"via3",#N/A,TRUE,"general"}</definedName>
    <definedName name="ppppp9" localSheetId="34"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1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31" hidden="1">{"via1",#N/A,TRUE,"general";"via2",#N/A,TRUE,"general";"via3",#N/A,TRUE,"general"}</definedName>
    <definedName name="ppppp9" localSheetId="30" hidden="1">{"via1",#N/A,TRUE,"general";"via2",#N/A,TRUE,"general";"via3",#N/A,TRUE,"general"}</definedName>
    <definedName name="ppppp9" localSheetId="15" hidden="1">{"via1",#N/A,TRUE,"general";"via2",#N/A,TRUE,"general";"via3",#N/A,TRUE,"general"}</definedName>
    <definedName name="ppppp9" hidden="1">{"via1",#N/A,TRUE,"general";"via2",#N/A,TRUE,"general";"via3",#N/A,TRUE,"general"}</definedName>
    <definedName name="pppppd" localSheetId="3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26" hidden="1">{"TAB1",#N/A,TRUE,"GENERAL";"TAB2",#N/A,TRUE,"GENERAL";"TAB3",#N/A,TRUE,"GENERAL";"TAB4",#N/A,TRUE,"GENERAL";"TAB5",#N/A,TRUE,"GENERAL"}</definedName>
    <definedName name="pppppd" localSheetId="24"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38" hidden="1">{"TAB1",#N/A,TRUE,"GENERAL";"TAB2",#N/A,TRUE,"GENERAL";"TAB3",#N/A,TRUE,"GENERAL";"TAB4",#N/A,TRUE,"GENERAL";"TAB5",#N/A,TRUE,"GENERAL"}</definedName>
    <definedName name="pppppd" localSheetId="37" hidden="1">{"TAB1",#N/A,TRUE,"GENERAL";"TAB2",#N/A,TRUE,"GENERAL";"TAB3",#N/A,TRUE,"GENERAL";"TAB4",#N/A,TRUE,"GENERAL";"TAB5",#N/A,TRUE,"GENERAL"}</definedName>
    <definedName name="pppppd" localSheetId="23"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27" hidden="1">{"TAB1",#N/A,TRUE,"GENERAL";"TAB2",#N/A,TRUE,"GENERAL";"TAB3",#N/A,TRUE,"GENERAL";"TAB4",#N/A,TRUE,"GENERAL";"TAB5",#N/A,TRUE,"GENERAL"}</definedName>
    <definedName name="pppppd" localSheetId="18"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25" hidden="1">{"TAB1",#N/A,TRUE,"GENERAL";"TAB2",#N/A,TRUE,"GENERAL";"TAB3",#N/A,TRUE,"GENERAL";"TAB4",#N/A,TRUE,"GENERAL";"TAB5",#N/A,TRUE,"GENERAL"}</definedName>
    <definedName name="pppppd" localSheetId="49" hidden="1">{"TAB1",#N/A,TRUE,"GENERAL";"TAB2",#N/A,TRUE,"GENERAL";"TAB3",#N/A,TRUE,"GENERAL";"TAB4",#N/A,TRUE,"GENERAL";"TAB5",#N/A,TRUE,"GENERAL"}</definedName>
    <definedName name="pppppd" localSheetId="34"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31" hidden="1">{"TAB1",#N/A,TRUE,"GENERAL";"TAB2",#N/A,TRUE,"GENERAL";"TAB3",#N/A,TRUE,"GENERAL";"TAB4",#N/A,TRUE,"GENERAL";"TAB5",#N/A,TRUE,"GENERAL"}</definedName>
    <definedName name="pppppd" localSheetId="30" hidden="1">{"TAB1",#N/A,TRUE,"GENERAL";"TAB2",#N/A,TRUE,"GENERAL";"TAB3",#N/A,TRUE,"GENERAL";"TAB4",#N/A,TRUE,"GENERAL";"TAB5",#N/A,TRUE,"GENERAL"}</definedName>
    <definedName name="pppppd" localSheetId="15" hidden="1">{"TAB1",#N/A,TRUE,"GENERAL";"TAB2",#N/A,TRUE,"GENERAL";"TAB3",#N/A,TRUE,"GENERAL";"TAB4",#N/A,TRUE,"GENERAL";"TAB5",#N/A,TRUE,"GENERAL"}</definedName>
    <definedName name="pppppd" hidden="1">{"TAB1",#N/A,TRUE,"GENERAL";"TAB2",#N/A,TRUE,"GENERAL";"TAB3",#N/A,TRUE,"GENERAL";"TAB4",#N/A,TRUE,"GENERAL";"TAB5",#N/A,TRUE,"GENERAL"}</definedName>
    <definedName name="pqroj" localSheetId="32" hidden="1">{"via1",#N/A,TRUE,"general";"via2",#N/A,TRUE,"general";"via3",#N/A,TRUE,"general"}</definedName>
    <definedName name="pqroj" localSheetId="3" hidden="1">{"via1",#N/A,TRUE,"general";"via2",#N/A,TRUE,"general";"via3",#N/A,TRUE,"general"}</definedName>
    <definedName name="pqroj" localSheetId="26" hidden="1">{"via1",#N/A,TRUE,"general";"via2",#N/A,TRUE,"general";"via3",#N/A,TRUE,"general"}</definedName>
    <definedName name="pqroj" localSheetId="24" hidden="1">{"via1",#N/A,TRUE,"general";"via2",#N/A,TRUE,"general";"via3",#N/A,TRUE,"general"}</definedName>
    <definedName name="pqroj" localSheetId="10" hidden="1">{"via1",#N/A,TRUE,"general";"via2",#N/A,TRUE,"general";"via3",#N/A,TRUE,"general"}</definedName>
    <definedName name="pqroj" localSheetId="4" hidden="1">{"via1",#N/A,TRUE,"general";"via2",#N/A,TRUE,"general";"via3",#N/A,TRUE,"general"}</definedName>
    <definedName name="pqroj" localSheetId="38" hidden="1">{"via1",#N/A,TRUE,"general";"via2",#N/A,TRUE,"general";"via3",#N/A,TRUE,"general"}</definedName>
    <definedName name="pqroj" localSheetId="37" hidden="1">{"via1",#N/A,TRUE,"general";"via2",#N/A,TRUE,"general";"via3",#N/A,TRUE,"general"}</definedName>
    <definedName name="pqroj" localSheetId="23" hidden="1">{"via1",#N/A,TRUE,"general";"via2",#N/A,TRUE,"general";"via3",#N/A,TRUE,"general"}</definedName>
    <definedName name="pqroj" localSheetId="16" hidden="1">{"via1",#N/A,TRUE,"general";"via2",#N/A,TRUE,"general";"via3",#N/A,TRUE,"general"}</definedName>
    <definedName name="pqroj" localSheetId="27" hidden="1">{"via1",#N/A,TRUE,"general";"via2",#N/A,TRUE,"general";"via3",#N/A,TRUE,"general"}</definedName>
    <definedName name="pqroj" localSheetId="18" hidden="1">{"via1",#N/A,TRUE,"general";"via2",#N/A,TRUE,"general";"via3",#N/A,TRUE,"general"}</definedName>
    <definedName name="pqroj" localSheetId="17" hidden="1">{"via1",#N/A,TRUE,"general";"via2",#N/A,TRUE,"general";"via3",#N/A,TRUE,"general"}</definedName>
    <definedName name="pqroj" localSheetId="25" hidden="1">{"via1",#N/A,TRUE,"general";"via2",#N/A,TRUE,"general";"via3",#N/A,TRUE,"general"}</definedName>
    <definedName name="pqroj" localSheetId="49" hidden="1">{"via1",#N/A,TRUE,"general";"via2",#N/A,TRUE,"general";"via3",#N/A,TRUE,"general"}</definedName>
    <definedName name="pqroj" localSheetId="34"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1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31" hidden="1">{"via1",#N/A,TRUE,"general";"via2",#N/A,TRUE,"general";"via3",#N/A,TRUE,"general"}</definedName>
    <definedName name="pqroj" localSheetId="30" hidden="1">{"via1",#N/A,TRUE,"general";"via2",#N/A,TRUE,"general";"via3",#N/A,TRUE,"general"}</definedName>
    <definedName name="pqroj" localSheetId="15" hidden="1">{"via1",#N/A,TRUE,"general";"via2",#N/A,TRUE,"general";"via3",#N/A,TRUE,"general"}</definedName>
    <definedName name="pqroj" hidden="1">{"via1",#N/A,TRUE,"general";"via2",#N/A,TRUE,"general";"via3",#N/A,TRUE,"general"}</definedName>
    <definedName name="PRIMER" localSheetId="32" hidden="1">{"via1",#N/A,TRUE,"general";"via2",#N/A,TRUE,"general";"via3",#N/A,TRUE,"general"}</definedName>
    <definedName name="PRIMER" localSheetId="3" hidden="1">{"via1",#N/A,TRUE,"general";"via2",#N/A,TRUE,"general";"via3",#N/A,TRUE,"general"}</definedName>
    <definedName name="PRIMER" localSheetId="26" hidden="1">{"via1",#N/A,TRUE,"general";"via2",#N/A,TRUE,"general";"via3",#N/A,TRUE,"general"}</definedName>
    <definedName name="PRIMER" localSheetId="24" hidden="1">{"via1",#N/A,TRUE,"general";"via2",#N/A,TRUE,"general";"via3",#N/A,TRUE,"general"}</definedName>
    <definedName name="PRIMER" localSheetId="10" hidden="1">{"via1",#N/A,TRUE,"general";"via2",#N/A,TRUE,"general";"via3",#N/A,TRUE,"general"}</definedName>
    <definedName name="PRIMER" localSheetId="4" hidden="1">{"via1",#N/A,TRUE,"general";"via2",#N/A,TRUE,"general";"via3",#N/A,TRUE,"general"}</definedName>
    <definedName name="PRIMER" localSheetId="38" hidden="1">{"via1",#N/A,TRUE,"general";"via2",#N/A,TRUE,"general";"via3",#N/A,TRUE,"general"}</definedName>
    <definedName name="PRIMER" localSheetId="37" hidden="1">{"via1",#N/A,TRUE,"general";"via2",#N/A,TRUE,"general";"via3",#N/A,TRUE,"general"}</definedName>
    <definedName name="PRIMER" localSheetId="23" hidden="1">{"via1",#N/A,TRUE,"general";"via2",#N/A,TRUE,"general";"via3",#N/A,TRUE,"general"}</definedName>
    <definedName name="PRIMER" localSheetId="16" hidden="1">{"via1",#N/A,TRUE,"general";"via2",#N/A,TRUE,"general";"via3",#N/A,TRUE,"general"}</definedName>
    <definedName name="PRIMER" localSheetId="27" hidden="1">{"via1",#N/A,TRUE,"general";"via2",#N/A,TRUE,"general";"via3",#N/A,TRUE,"general"}</definedName>
    <definedName name="PRIMER" localSheetId="18" hidden="1">{"via1",#N/A,TRUE,"general";"via2",#N/A,TRUE,"general";"via3",#N/A,TRUE,"general"}</definedName>
    <definedName name="PRIMER" localSheetId="17" hidden="1">{"via1",#N/A,TRUE,"general";"via2",#N/A,TRUE,"general";"via3",#N/A,TRUE,"general"}</definedName>
    <definedName name="PRIMER" localSheetId="25" hidden="1">{"via1",#N/A,TRUE,"general";"via2",#N/A,TRUE,"general";"via3",#N/A,TRUE,"general"}</definedName>
    <definedName name="PRIMER" localSheetId="49" hidden="1">{"via1",#N/A,TRUE,"general";"via2",#N/A,TRUE,"general";"via3",#N/A,TRUE,"general"}</definedName>
    <definedName name="PRIMER" localSheetId="34"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1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31" hidden="1">{"via1",#N/A,TRUE,"general";"via2",#N/A,TRUE,"general";"via3",#N/A,TRUE,"general"}</definedName>
    <definedName name="PRIMER" localSheetId="30" hidden="1">{"via1",#N/A,TRUE,"general";"via2",#N/A,TRUE,"general";"via3",#N/A,TRUE,"general"}</definedName>
    <definedName name="PRIMER" localSheetId="15" hidden="1">{"via1",#N/A,TRUE,"general";"via2",#N/A,TRUE,"general";"via3",#N/A,TRUE,"general"}</definedName>
    <definedName name="PRIMER" hidden="1">{"via1",#N/A,TRUE,"general";"via2",#N/A,TRUE,"general";"via3",#N/A,TRUE,"general"}</definedName>
    <definedName name="PRIMET" localSheetId="3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26" hidden="1">{"TAB1",#N/A,TRUE,"GENERAL";"TAB2",#N/A,TRUE,"GENERAL";"TAB3",#N/A,TRUE,"GENERAL";"TAB4",#N/A,TRUE,"GENERAL";"TAB5",#N/A,TRUE,"GENERAL"}</definedName>
    <definedName name="PRIMET" localSheetId="24"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38" hidden="1">{"TAB1",#N/A,TRUE,"GENERAL";"TAB2",#N/A,TRUE,"GENERAL";"TAB3",#N/A,TRUE,"GENERAL";"TAB4",#N/A,TRUE,"GENERAL";"TAB5",#N/A,TRUE,"GENERAL"}</definedName>
    <definedName name="PRIMET" localSheetId="37" hidden="1">{"TAB1",#N/A,TRUE,"GENERAL";"TAB2",#N/A,TRUE,"GENERAL";"TAB3",#N/A,TRUE,"GENERAL";"TAB4",#N/A,TRUE,"GENERAL";"TAB5",#N/A,TRUE,"GENERAL"}</definedName>
    <definedName name="PRIMET" localSheetId="23"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27" hidden="1">{"TAB1",#N/A,TRUE,"GENERAL";"TAB2",#N/A,TRUE,"GENERAL";"TAB3",#N/A,TRUE,"GENERAL";"TAB4",#N/A,TRUE,"GENERAL";"TAB5",#N/A,TRUE,"GENERAL"}</definedName>
    <definedName name="PRIMET" localSheetId="18"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25" hidden="1">{"TAB1",#N/A,TRUE,"GENERAL";"TAB2",#N/A,TRUE,"GENERAL";"TAB3",#N/A,TRUE,"GENERAL";"TAB4",#N/A,TRUE,"GENERAL";"TAB5",#N/A,TRUE,"GENERAL"}</definedName>
    <definedName name="PRIMET" localSheetId="49" hidden="1">{"TAB1",#N/A,TRUE,"GENERAL";"TAB2",#N/A,TRUE,"GENERAL";"TAB3",#N/A,TRUE,"GENERAL";"TAB4",#N/A,TRUE,"GENERAL";"TAB5",#N/A,TRUE,"GENERAL"}</definedName>
    <definedName name="PRIMET" localSheetId="34"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31" hidden="1">{"TAB1",#N/A,TRUE,"GENERAL";"TAB2",#N/A,TRUE,"GENERAL";"TAB3",#N/A,TRUE,"GENERAL";"TAB4",#N/A,TRUE,"GENERAL";"TAB5",#N/A,TRUE,"GENERAL"}</definedName>
    <definedName name="PRIMET" localSheetId="30" hidden="1">{"TAB1",#N/A,TRUE,"GENERAL";"TAB2",#N/A,TRUE,"GENERAL";"TAB3",#N/A,TRUE,"GENERAL";"TAB4",#N/A,TRUE,"GENERAL";"TAB5",#N/A,TRUE,"GENERAL"}</definedName>
    <definedName name="PRIMET" localSheetId="15" hidden="1">{"TAB1",#N/A,TRUE,"GENERAL";"TAB2",#N/A,TRUE,"GENERAL";"TAB3",#N/A,TRUE,"GENERAL";"TAB4",#N/A,TRUE,"GENERAL";"TAB5",#N/A,TRUE,"GENERAL"}</definedName>
    <definedName name="PRIMET" hidden="1">{"TAB1",#N/A,TRUE,"GENERAL";"TAB2",#N/A,TRUE,"GENERAL";"TAB3",#N/A,TRUE,"GENERAL";"TAB4",#N/A,TRUE,"GENERAL";"TAB5",#N/A,TRUE,"GENERAL"}</definedName>
    <definedName name="ptope" localSheetId="3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26" hidden="1">{"TAB1",#N/A,TRUE,"GENERAL";"TAB2",#N/A,TRUE,"GENERAL";"TAB3",#N/A,TRUE,"GENERAL";"TAB4",#N/A,TRUE,"GENERAL";"TAB5",#N/A,TRUE,"GENERAL"}</definedName>
    <definedName name="ptope" localSheetId="24"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4" hidden="1">{"TAB1",#N/A,TRUE,"GENERAL";"TAB2",#N/A,TRUE,"GENERAL";"TAB3",#N/A,TRUE,"GENERAL";"TAB4",#N/A,TRUE,"GENERAL";"TAB5",#N/A,TRUE,"GENERAL"}</definedName>
    <definedName name="ptope" localSheetId="38" hidden="1">{"TAB1",#N/A,TRUE,"GENERAL";"TAB2",#N/A,TRUE,"GENERAL";"TAB3",#N/A,TRUE,"GENERAL";"TAB4",#N/A,TRUE,"GENERAL";"TAB5",#N/A,TRUE,"GENERAL"}</definedName>
    <definedName name="ptope" localSheetId="37" hidden="1">{"TAB1",#N/A,TRUE,"GENERAL";"TAB2",#N/A,TRUE,"GENERAL";"TAB3",#N/A,TRUE,"GENERAL";"TAB4",#N/A,TRUE,"GENERAL";"TAB5",#N/A,TRUE,"GENERAL"}</definedName>
    <definedName name="ptope" localSheetId="23"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27" hidden="1">{"TAB1",#N/A,TRUE,"GENERAL";"TAB2",#N/A,TRUE,"GENERAL";"TAB3",#N/A,TRUE,"GENERAL";"TAB4",#N/A,TRUE,"GENERAL";"TAB5",#N/A,TRUE,"GENERAL"}</definedName>
    <definedName name="ptope" localSheetId="18"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25" hidden="1">{"TAB1",#N/A,TRUE,"GENERAL";"TAB2",#N/A,TRUE,"GENERAL";"TAB3",#N/A,TRUE,"GENERAL";"TAB4",#N/A,TRUE,"GENERAL";"TAB5",#N/A,TRUE,"GENERAL"}</definedName>
    <definedName name="ptope" localSheetId="49" hidden="1">{"TAB1",#N/A,TRUE,"GENERAL";"TAB2",#N/A,TRUE,"GENERAL";"TAB3",#N/A,TRUE,"GENERAL";"TAB4",#N/A,TRUE,"GENERAL";"TAB5",#N/A,TRUE,"GENERAL"}</definedName>
    <definedName name="ptope" localSheetId="34"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31" hidden="1">{"TAB1",#N/A,TRUE,"GENERAL";"TAB2",#N/A,TRUE,"GENERAL";"TAB3",#N/A,TRUE,"GENERAL";"TAB4",#N/A,TRUE,"GENERAL";"TAB5",#N/A,TRUE,"GENERAL"}</definedName>
    <definedName name="ptope" localSheetId="30" hidden="1">{"TAB1",#N/A,TRUE,"GENERAL";"TAB2",#N/A,TRUE,"GENERAL";"TAB3",#N/A,TRUE,"GENERAL";"TAB4",#N/A,TRUE,"GENERAL";"TAB5",#N/A,TRUE,"GENERAL"}</definedName>
    <definedName name="ptope" localSheetId="15" hidden="1">{"TAB1",#N/A,TRUE,"GENERAL";"TAB2",#N/A,TRUE,"GENERAL";"TAB3",#N/A,TRUE,"GENERAL";"TAB4",#N/A,TRUE,"GENERAL";"TAB5",#N/A,TRUE,"GENERAL"}</definedName>
    <definedName name="ptope" hidden="1">{"TAB1",#N/A,TRUE,"GENERAL";"TAB2",#N/A,TRUE,"GENERAL";"TAB3",#N/A,TRUE,"GENERAL";"TAB4",#N/A,TRUE,"GENERAL";"TAB5",#N/A,TRUE,"GENERAL"}</definedName>
    <definedName name="ptopes" localSheetId="32" hidden="1">{"via1",#N/A,TRUE,"general";"via2",#N/A,TRUE,"general";"via3",#N/A,TRUE,"general"}</definedName>
    <definedName name="ptopes" localSheetId="3" hidden="1">{"via1",#N/A,TRUE,"general";"via2",#N/A,TRUE,"general";"via3",#N/A,TRUE,"general"}</definedName>
    <definedName name="ptopes" localSheetId="26" hidden="1">{"via1",#N/A,TRUE,"general";"via2",#N/A,TRUE,"general";"via3",#N/A,TRUE,"general"}</definedName>
    <definedName name="ptopes" localSheetId="24" hidden="1">{"via1",#N/A,TRUE,"general";"via2",#N/A,TRUE,"general";"via3",#N/A,TRUE,"general"}</definedName>
    <definedName name="ptopes" localSheetId="10" hidden="1">{"via1",#N/A,TRUE,"general";"via2",#N/A,TRUE,"general";"via3",#N/A,TRUE,"general"}</definedName>
    <definedName name="ptopes" localSheetId="4" hidden="1">{"via1",#N/A,TRUE,"general";"via2",#N/A,TRUE,"general";"via3",#N/A,TRUE,"general"}</definedName>
    <definedName name="ptopes" localSheetId="38" hidden="1">{"via1",#N/A,TRUE,"general";"via2",#N/A,TRUE,"general";"via3",#N/A,TRUE,"general"}</definedName>
    <definedName name="ptopes" localSheetId="37" hidden="1">{"via1",#N/A,TRUE,"general";"via2",#N/A,TRUE,"general";"via3",#N/A,TRUE,"general"}</definedName>
    <definedName name="ptopes" localSheetId="23" hidden="1">{"via1",#N/A,TRUE,"general";"via2",#N/A,TRUE,"general";"via3",#N/A,TRUE,"general"}</definedName>
    <definedName name="ptopes" localSheetId="16" hidden="1">{"via1",#N/A,TRUE,"general";"via2",#N/A,TRUE,"general";"via3",#N/A,TRUE,"general"}</definedName>
    <definedName name="ptopes" localSheetId="27" hidden="1">{"via1",#N/A,TRUE,"general";"via2",#N/A,TRUE,"general";"via3",#N/A,TRUE,"general"}</definedName>
    <definedName name="ptopes" localSheetId="18" hidden="1">{"via1",#N/A,TRUE,"general";"via2",#N/A,TRUE,"general";"via3",#N/A,TRUE,"general"}</definedName>
    <definedName name="ptopes" localSheetId="17" hidden="1">{"via1",#N/A,TRUE,"general";"via2",#N/A,TRUE,"general";"via3",#N/A,TRUE,"general"}</definedName>
    <definedName name="ptopes" localSheetId="25" hidden="1">{"via1",#N/A,TRUE,"general";"via2",#N/A,TRUE,"general";"via3",#N/A,TRUE,"general"}</definedName>
    <definedName name="ptopes" localSheetId="49" hidden="1">{"via1",#N/A,TRUE,"general";"via2",#N/A,TRUE,"general";"via3",#N/A,TRUE,"general"}</definedName>
    <definedName name="ptopes" localSheetId="34"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1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31" hidden="1">{"via1",#N/A,TRUE,"general";"via2",#N/A,TRUE,"general";"via3",#N/A,TRUE,"general"}</definedName>
    <definedName name="ptopes" localSheetId="30" hidden="1">{"via1",#N/A,TRUE,"general";"via2",#N/A,TRUE,"general";"via3",#N/A,TRUE,"general"}</definedName>
    <definedName name="ptopes" localSheetId="15" hidden="1">{"via1",#N/A,TRUE,"general";"via2",#N/A,TRUE,"general";"via3",#N/A,TRUE,"general"}</definedName>
    <definedName name="ptopes" hidden="1">{"via1",#N/A,TRUE,"general";"via2",#N/A,TRUE,"general";"via3",#N/A,TRUE,"general"}</definedName>
    <definedName name="q" localSheetId="32" hidden="1">{"via1",#N/A,TRUE,"general";"via2",#N/A,TRUE,"general";"via3",#N/A,TRUE,"general"}</definedName>
    <definedName name="q" localSheetId="3" hidden="1">{"via1",#N/A,TRUE,"general";"via2",#N/A,TRUE,"general";"via3",#N/A,TRUE,"general"}</definedName>
    <definedName name="q" localSheetId="26" hidden="1">{"via1",#N/A,TRUE,"general";"via2",#N/A,TRUE,"general";"via3",#N/A,TRUE,"general"}</definedName>
    <definedName name="q" localSheetId="24" hidden="1">{"via1",#N/A,TRUE,"general";"via2",#N/A,TRUE,"general";"via3",#N/A,TRUE,"general"}</definedName>
    <definedName name="q" localSheetId="10" hidden="1">{"via1",#N/A,TRUE,"general";"via2",#N/A,TRUE,"general";"via3",#N/A,TRUE,"general"}</definedName>
    <definedName name="q" localSheetId="4" hidden="1">{"via1",#N/A,TRUE,"general";"via2",#N/A,TRUE,"general";"via3",#N/A,TRUE,"general"}</definedName>
    <definedName name="q" localSheetId="38" hidden="1">{"via1",#N/A,TRUE,"general";"via2",#N/A,TRUE,"general";"via3",#N/A,TRUE,"general"}</definedName>
    <definedName name="q" localSheetId="37" hidden="1">{"via1",#N/A,TRUE,"general";"via2",#N/A,TRUE,"general";"via3",#N/A,TRUE,"general"}</definedName>
    <definedName name="q" localSheetId="23" hidden="1">{"via1",#N/A,TRUE,"general";"via2",#N/A,TRUE,"general";"via3",#N/A,TRUE,"general"}</definedName>
    <definedName name="q" localSheetId="16" hidden="1">{"via1",#N/A,TRUE,"general";"via2",#N/A,TRUE,"general";"via3",#N/A,TRUE,"general"}</definedName>
    <definedName name="q" localSheetId="27" hidden="1">{"via1",#N/A,TRUE,"general";"via2",#N/A,TRUE,"general";"via3",#N/A,TRUE,"general"}</definedName>
    <definedName name="q" localSheetId="18" hidden="1">{"via1",#N/A,TRUE,"general";"via2",#N/A,TRUE,"general";"via3",#N/A,TRUE,"general"}</definedName>
    <definedName name="q" localSheetId="17" hidden="1">{"via1",#N/A,TRUE,"general";"via2",#N/A,TRUE,"general";"via3",#N/A,TRUE,"general"}</definedName>
    <definedName name="q" localSheetId="25" hidden="1">{"via1",#N/A,TRUE,"general";"via2",#N/A,TRUE,"general";"via3",#N/A,TRUE,"general"}</definedName>
    <definedName name="q" localSheetId="49" hidden="1">{"via1",#N/A,TRUE,"general";"via2",#N/A,TRUE,"general";"via3",#N/A,TRUE,"general"}</definedName>
    <definedName name="q" localSheetId="34" hidden="1">{"via1",#N/A,TRUE,"general";"via2",#N/A,TRUE,"general";"via3",#N/A,TRUE,"general"}</definedName>
    <definedName name="q" localSheetId="12" hidden="1">{"via1",#N/A,TRUE,"general";"via2",#N/A,TRUE,"general";"via3",#N/A,TRUE,"general"}</definedName>
    <definedName name="q" localSheetId="13" hidden="1">{"via1",#N/A,TRUE,"general";"via2",#N/A,TRUE,"general";"via3",#N/A,TRUE,"general"}</definedName>
    <definedName name="q" localSheetId="14" hidden="1">{"via1",#N/A,TRUE,"general";"via2",#N/A,TRUE,"general";"via3",#N/A,TRUE,"general"}</definedName>
    <definedName name="q" localSheetId="5" hidden="1">{"via1",#N/A,TRUE,"general";"via2",#N/A,TRUE,"general";"via3",#N/A,TRUE,"general"}</definedName>
    <definedName name="q" localSheetId="6" hidden="1">{"via1",#N/A,TRUE,"general";"via2",#N/A,TRUE,"general";"via3",#N/A,TRUE,"general"}</definedName>
    <definedName name="q" localSheetId="7" hidden="1">{"via1",#N/A,TRUE,"general";"via2",#N/A,TRUE,"general";"via3",#N/A,TRUE,"general"}</definedName>
    <definedName name="q" localSheetId="8" hidden="1">{"via1",#N/A,TRUE,"general";"via2",#N/A,TRUE,"general";"via3",#N/A,TRUE,"general"}</definedName>
    <definedName name="q" localSheetId="31" hidden="1">{"via1",#N/A,TRUE,"general";"via2",#N/A,TRUE,"general";"via3",#N/A,TRUE,"general"}</definedName>
    <definedName name="q" localSheetId="30" hidden="1">{"via1",#N/A,TRUE,"general";"via2",#N/A,TRUE,"general";"via3",#N/A,TRUE,"general"}</definedName>
    <definedName name="q" localSheetId="15" hidden="1">{"via1",#N/A,TRUE,"general";"via2",#N/A,TRUE,"general";"via3",#N/A,TRUE,"general"}</definedName>
    <definedName name="q" hidden="1">{"via1",#N/A,TRUE,"general";"via2",#N/A,TRUE,"general";"via3",#N/A,TRUE,"general"}</definedName>
    <definedName name="q1q1q" localSheetId="32" hidden="1">{"via1",#N/A,TRUE,"general";"via2",#N/A,TRUE,"general";"via3",#N/A,TRUE,"general"}</definedName>
    <definedName name="q1q1q" localSheetId="3" hidden="1">{"via1",#N/A,TRUE,"general";"via2",#N/A,TRUE,"general";"via3",#N/A,TRUE,"general"}</definedName>
    <definedName name="q1q1q" localSheetId="26" hidden="1">{"via1",#N/A,TRUE,"general";"via2",#N/A,TRUE,"general";"via3",#N/A,TRUE,"general"}</definedName>
    <definedName name="q1q1q" localSheetId="24" hidden="1">{"via1",#N/A,TRUE,"general";"via2",#N/A,TRUE,"general";"via3",#N/A,TRUE,"general"}</definedName>
    <definedName name="q1q1q" localSheetId="10" hidden="1">{"via1",#N/A,TRUE,"general";"via2",#N/A,TRUE,"general";"via3",#N/A,TRUE,"general"}</definedName>
    <definedName name="q1q1q" localSheetId="4" hidden="1">{"via1",#N/A,TRUE,"general";"via2",#N/A,TRUE,"general";"via3",#N/A,TRUE,"general"}</definedName>
    <definedName name="q1q1q" localSheetId="38" hidden="1">{"via1",#N/A,TRUE,"general";"via2",#N/A,TRUE,"general";"via3",#N/A,TRUE,"general"}</definedName>
    <definedName name="q1q1q" localSheetId="37" hidden="1">{"via1",#N/A,TRUE,"general";"via2",#N/A,TRUE,"general";"via3",#N/A,TRUE,"general"}</definedName>
    <definedName name="q1q1q" localSheetId="23" hidden="1">{"via1",#N/A,TRUE,"general";"via2",#N/A,TRUE,"general";"via3",#N/A,TRUE,"general"}</definedName>
    <definedName name="q1q1q" localSheetId="16" hidden="1">{"via1",#N/A,TRUE,"general";"via2",#N/A,TRUE,"general";"via3",#N/A,TRUE,"general"}</definedName>
    <definedName name="q1q1q" localSheetId="27" hidden="1">{"via1",#N/A,TRUE,"general";"via2",#N/A,TRUE,"general";"via3",#N/A,TRUE,"general"}</definedName>
    <definedName name="q1q1q" localSheetId="18" hidden="1">{"via1",#N/A,TRUE,"general";"via2",#N/A,TRUE,"general";"via3",#N/A,TRUE,"general"}</definedName>
    <definedName name="q1q1q" localSheetId="17" hidden="1">{"via1",#N/A,TRUE,"general";"via2",#N/A,TRUE,"general";"via3",#N/A,TRUE,"general"}</definedName>
    <definedName name="q1q1q" localSheetId="25" hidden="1">{"via1",#N/A,TRUE,"general";"via2",#N/A,TRUE,"general";"via3",#N/A,TRUE,"general"}</definedName>
    <definedName name="q1q1q" localSheetId="49" hidden="1">{"via1",#N/A,TRUE,"general";"via2",#N/A,TRUE,"general";"via3",#N/A,TRUE,"general"}</definedName>
    <definedName name="q1q1q" localSheetId="34"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1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31" hidden="1">{"via1",#N/A,TRUE,"general";"via2",#N/A,TRUE,"general";"via3",#N/A,TRUE,"general"}</definedName>
    <definedName name="q1q1q" localSheetId="30" hidden="1">{"via1",#N/A,TRUE,"general";"via2",#N/A,TRUE,"general";"via3",#N/A,TRUE,"general"}</definedName>
    <definedName name="q1q1q" localSheetId="15" hidden="1">{"via1",#N/A,TRUE,"general";"via2",#N/A,TRUE,"general";"via3",#N/A,TRUE,"general"}</definedName>
    <definedName name="q1q1q" hidden="1">{"via1",#N/A,TRUE,"general";"via2",#N/A,TRUE,"general";"via3",#N/A,TRUE,"general"}</definedName>
    <definedName name="qaedtguj" localSheetId="32" hidden="1">{"via1",#N/A,TRUE,"general";"via2",#N/A,TRUE,"general";"via3",#N/A,TRUE,"general"}</definedName>
    <definedName name="qaedtguj" localSheetId="3" hidden="1">{"via1",#N/A,TRUE,"general";"via2",#N/A,TRUE,"general";"via3",#N/A,TRUE,"general"}</definedName>
    <definedName name="qaedtguj" localSheetId="26" hidden="1">{"via1",#N/A,TRUE,"general";"via2",#N/A,TRUE,"general";"via3",#N/A,TRUE,"general"}</definedName>
    <definedName name="qaedtguj" localSheetId="24" hidden="1">{"via1",#N/A,TRUE,"general";"via2",#N/A,TRUE,"general";"via3",#N/A,TRUE,"general"}</definedName>
    <definedName name="qaedtguj" localSheetId="10" hidden="1">{"via1",#N/A,TRUE,"general";"via2",#N/A,TRUE,"general";"via3",#N/A,TRUE,"general"}</definedName>
    <definedName name="qaedtguj" localSheetId="4" hidden="1">{"via1",#N/A,TRUE,"general";"via2",#N/A,TRUE,"general";"via3",#N/A,TRUE,"general"}</definedName>
    <definedName name="qaedtguj" localSheetId="38" hidden="1">{"via1",#N/A,TRUE,"general";"via2",#N/A,TRUE,"general";"via3",#N/A,TRUE,"general"}</definedName>
    <definedName name="qaedtguj" localSheetId="37" hidden="1">{"via1",#N/A,TRUE,"general";"via2",#N/A,TRUE,"general";"via3",#N/A,TRUE,"general"}</definedName>
    <definedName name="qaedtguj" localSheetId="23" hidden="1">{"via1",#N/A,TRUE,"general";"via2",#N/A,TRUE,"general";"via3",#N/A,TRUE,"general"}</definedName>
    <definedName name="qaedtguj" localSheetId="16" hidden="1">{"via1",#N/A,TRUE,"general";"via2",#N/A,TRUE,"general";"via3",#N/A,TRUE,"general"}</definedName>
    <definedName name="qaedtguj" localSheetId="27" hidden="1">{"via1",#N/A,TRUE,"general";"via2",#N/A,TRUE,"general";"via3",#N/A,TRUE,"general"}</definedName>
    <definedName name="qaedtguj" localSheetId="18" hidden="1">{"via1",#N/A,TRUE,"general";"via2",#N/A,TRUE,"general";"via3",#N/A,TRUE,"general"}</definedName>
    <definedName name="qaedtguj" localSheetId="17" hidden="1">{"via1",#N/A,TRUE,"general";"via2",#N/A,TRUE,"general";"via3",#N/A,TRUE,"general"}</definedName>
    <definedName name="qaedtguj" localSheetId="25" hidden="1">{"via1",#N/A,TRUE,"general";"via2",#N/A,TRUE,"general";"via3",#N/A,TRUE,"general"}</definedName>
    <definedName name="qaedtguj" localSheetId="49" hidden="1">{"via1",#N/A,TRUE,"general";"via2",#N/A,TRUE,"general";"via3",#N/A,TRUE,"general"}</definedName>
    <definedName name="qaedtguj" localSheetId="34"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1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31" hidden="1">{"via1",#N/A,TRUE,"general";"via2",#N/A,TRUE,"general";"via3",#N/A,TRUE,"general"}</definedName>
    <definedName name="qaedtguj" localSheetId="30" hidden="1">{"via1",#N/A,TRUE,"general";"via2",#N/A,TRUE,"general";"via3",#N/A,TRUE,"general"}</definedName>
    <definedName name="qaedtguj" localSheetId="15" hidden="1">{"via1",#N/A,TRUE,"general";"via2",#N/A,TRUE,"general";"via3",#N/A,TRUE,"general"}</definedName>
    <definedName name="qaedtguj" hidden="1">{"via1",#N/A,TRUE,"general";"via2",#N/A,TRUE,"general";"via3",#N/A,TRUE,"general"}</definedName>
    <definedName name="QAQSWS" localSheetId="32" hidden="1">{"via1",#N/A,TRUE,"general";"via2",#N/A,TRUE,"general";"via3",#N/A,TRUE,"general"}</definedName>
    <definedName name="QAQSWS" localSheetId="3" hidden="1">{"via1",#N/A,TRUE,"general";"via2",#N/A,TRUE,"general";"via3",#N/A,TRUE,"general"}</definedName>
    <definedName name="QAQSWS" localSheetId="26" hidden="1">{"via1",#N/A,TRUE,"general";"via2",#N/A,TRUE,"general";"via3",#N/A,TRUE,"general"}</definedName>
    <definedName name="QAQSWS" localSheetId="24" hidden="1">{"via1",#N/A,TRUE,"general";"via2",#N/A,TRUE,"general";"via3",#N/A,TRUE,"general"}</definedName>
    <definedName name="QAQSWS" localSheetId="10" hidden="1">{"via1",#N/A,TRUE,"general";"via2",#N/A,TRUE,"general";"via3",#N/A,TRUE,"general"}</definedName>
    <definedName name="QAQSWS" localSheetId="4" hidden="1">{"via1",#N/A,TRUE,"general";"via2",#N/A,TRUE,"general";"via3",#N/A,TRUE,"general"}</definedName>
    <definedName name="QAQSWS" localSheetId="38" hidden="1">{"via1",#N/A,TRUE,"general";"via2",#N/A,TRUE,"general";"via3",#N/A,TRUE,"general"}</definedName>
    <definedName name="QAQSWS" localSheetId="37" hidden="1">{"via1",#N/A,TRUE,"general";"via2",#N/A,TRUE,"general";"via3",#N/A,TRUE,"general"}</definedName>
    <definedName name="QAQSWS" localSheetId="23" hidden="1">{"via1",#N/A,TRUE,"general";"via2",#N/A,TRUE,"general";"via3",#N/A,TRUE,"general"}</definedName>
    <definedName name="QAQSWS" localSheetId="16" hidden="1">{"via1",#N/A,TRUE,"general";"via2",#N/A,TRUE,"general";"via3",#N/A,TRUE,"general"}</definedName>
    <definedName name="QAQSWS" localSheetId="27" hidden="1">{"via1",#N/A,TRUE,"general";"via2",#N/A,TRUE,"general";"via3",#N/A,TRUE,"general"}</definedName>
    <definedName name="QAQSWS" localSheetId="18" hidden="1">{"via1",#N/A,TRUE,"general";"via2",#N/A,TRUE,"general";"via3",#N/A,TRUE,"general"}</definedName>
    <definedName name="QAQSWS" localSheetId="17" hidden="1">{"via1",#N/A,TRUE,"general";"via2",#N/A,TRUE,"general";"via3",#N/A,TRUE,"general"}</definedName>
    <definedName name="QAQSWS" localSheetId="25" hidden="1">{"via1",#N/A,TRUE,"general";"via2",#N/A,TRUE,"general";"via3",#N/A,TRUE,"general"}</definedName>
    <definedName name="QAQSWS" localSheetId="49" hidden="1">{"via1",#N/A,TRUE,"general";"via2",#N/A,TRUE,"general";"via3",#N/A,TRUE,"general"}</definedName>
    <definedName name="QAQSWS" localSheetId="34"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1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31" hidden="1">{"via1",#N/A,TRUE,"general";"via2",#N/A,TRUE,"general";"via3",#N/A,TRUE,"general"}</definedName>
    <definedName name="QAQSWS" localSheetId="30" hidden="1">{"via1",#N/A,TRUE,"general";"via2",#N/A,TRUE,"general";"via3",#N/A,TRUE,"general"}</definedName>
    <definedName name="QAQSWS" localSheetId="15" hidden="1">{"via1",#N/A,TRUE,"general";"via2",#N/A,TRUE,"general";"via3",#N/A,TRUE,"general"}</definedName>
    <definedName name="QAQSWS" hidden="1">{"via1",#N/A,TRUE,"general";"via2",#N/A,TRUE,"general";"via3",#N/A,TRUE,"general"}</definedName>
    <definedName name="qaqwwxcr" localSheetId="32" hidden="1">{"via1",#N/A,TRUE,"general";"via2",#N/A,TRUE,"general";"via3",#N/A,TRUE,"general"}</definedName>
    <definedName name="qaqwwxcr" localSheetId="3" hidden="1">{"via1",#N/A,TRUE,"general";"via2",#N/A,TRUE,"general";"via3",#N/A,TRUE,"general"}</definedName>
    <definedName name="qaqwwxcr" localSheetId="26" hidden="1">{"via1",#N/A,TRUE,"general";"via2",#N/A,TRUE,"general";"via3",#N/A,TRUE,"general"}</definedName>
    <definedName name="qaqwwxcr" localSheetId="24" hidden="1">{"via1",#N/A,TRUE,"general";"via2",#N/A,TRUE,"general";"via3",#N/A,TRUE,"general"}</definedName>
    <definedName name="qaqwwxcr" localSheetId="10" hidden="1">{"via1",#N/A,TRUE,"general";"via2",#N/A,TRUE,"general";"via3",#N/A,TRUE,"general"}</definedName>
    <definedName name="qaqwwxcr" localSheetId="4" hidden="1">{"via1",#N/A,TRUE,"general";"via2",#N/A,TRUE,"general";"via3",#N/A,TRUE,"general"}</definedName>
    <definedName name="qaqwwxcr" localSheetId="38" hidden="1">{"via1",#N/A,TRUE,"general";"via2",#N/A,TRUE,"general";"via3",#N/A,TRUE,"general"}</definedName>
    <definedName name="qaqwwxcr" localSheetId="37" hidden="1">{"via1",#N/A,TRUE,"general";"via2",#N/A,TRUE,"general";"via3",#N/A,TRUE,"general"}</definedName>
    <definedName name="qaqwwxcr" localSheetId="23" hidden="1">{"via1",#N/A,TRUE,"general";"via2",#N/A,TRUE,"general";"via3",#N/A,TRUE,"general"}</definedName>
    <definedName name="qaqwwxcr" localSheetId="16" hidden="1">{"via1",#N/A,TRUE,"general";"via2",#N/A,TRUE,"general";"via3",#N/A,TRUE,"general"}</definedName>
    <definedName name="qaqwwxcr" localSheetId="27" hidden="1">{"via1",#N/A,TRUE,"general";"via2",#N/A,TRUE,"general";"via3",#N/A,TRUE,"general"}</definedName>
    <definedName name="qaqwwxcr" localSheetId="18" hidden="1">{"via1",#N/A,TRUE,"general";"via2",#N/A,TRUE,"general";"via3",#N/A,TRUE,"general"}</definedName>
    <definedName name="qaqwwxcr" localSheetId="17" hidden="1">{"via1",#N/A,TRUE,"general";"via2",#N/A,TRUE,"general";"via3",#N/A,TRUE,"general"}</definedName>
    <definedName name="qaqwwxcr" localSheetId="25" hidden="1">{"via1",#N/A,TRUE,"general";"via2",#N/A,TRUE,"general";"via3",#N/A,TRUE,"general"}</definedName>
    <definedName name="qaqwwxcr" localSheetId="49" hidden="1">{"via1",#N/A,TRUE,"general";"via2",#N/A,TRUE,"general";"via3",#N/A,TRUE,"general"}</definedName>
    <definedName name="qaqwwxcr" localSheetId="34"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1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31" hidden="1">{"via1",#N/A,TRUE,"general";"via2",#N/A,TRUE,"general";"via3",#N/A,TRUE,"general"}</definedName>
    <definedName name="qaqwwxcr" localSheetId="30" hidden="1">{"via1",#N/A,TRUE,"general";"via2",#N/A,TRUE,"general";"via3",#N/A,TRUE,"general"}</definedName>
    <definedName name="qaqwwxcr" localSheetId="15" hidden="1">{"via1",#N/A,TRUE,"general";"via2",#N/A,TRUE,"general";"via3",#N/A,TRUE,"general"}</definedName>
    <definedName name="qaqwwxcr" hidden="1">{"via1",#N/A,TRUE,"general";"via2",#N/A,TRUE,"general";"via3",#N/A,TRUE,"general"}</definedName>
    <definedName name="qedcd" localSheetId="32" hidden="1">{"via1",#N/A,TRUE,"general";"via2",#N/A,TRUE,"general";"via3",#N/A,TRUE,"general"}</definedName>
    <definedName name="qedcd" localSheetId="3" hidden="1">{"via1",#N/A,TRUE,"general";"via2",#N/A,TRUE,"general";"via3",#N/A,TRUE,"general"}</definedName>
    <definedName name="qedcd" localSheetId="26" hidden="1">{"via1",#N/A,TRUE,"general";"via2",#N/A,TRUE,"general";"via3",#N/A,TRUE,"general"}</definedName>
    <definedName name="qedcd" localSheetId="24" hidden="1">{"via1",#N/A,TRUE,"general";"via2",#N/A,TRUE,"general";"via3",#N/A,TRUE,"general"}</definedName>
    <definedName name="qedcd" localSheetId="10" hidden="1">{"via1",#N/A,TRUE,"general";"via2",#N/A,TRUE,"general";"via3",#N/A,TRUE,"general"}</definedName>
    <definedName name="qedcd" localSheetId="4" hidden="1">{"via1",#N/A,TRUE,"general";"via2",#N/A,TRUE,"general";"via3",#N/A,TRUE,"general"}</definedName>
    <definedName name="qedcd" localSheetId="38" hidden="1">{"via1",#N/A,TRUE,"general";"via2",#N/A,TRUE,"general";"via3",#N/A,TRUE,"general"}</definedName>
    <definedName name="qedcd" localSheetId="37" hidden="1">{"via1",#N/A,TRUE,"general";"via2",#N/A,TRUE,"general";"via3",#N/A,TRUE,"general"}</definedName>
    <definedName name="qedcd" localSheetId="23" hidden="1">{"via1",#N/A,TRUE,"general";"via2",#N/A,TRUE,"general";"via3",#N/A,TRUE,"general"}</definedName>
    <definedName name="qedcd" localSheetId="16" hidden="1">{"via1",#N/A,TRUE,"general";"via2",#N/A,TRUE,"general";"via3",#N/A,TRUE,"general"}</definedName>
    <definedName name="qedcd" localSheetId="27" hidden="1">{"via1",#N/A,TRUE,"general";"via2",#N/A,TRUE,"general";"via3",#N/A,TRUE,"general"}</definedName>
    <definedName name="qedcd" localSheetId="18" hidden="1">{"via1",#N/A,TRUE,"general";"via2",#N/A,TRUE,"general";"via3",#N/A,TRUE,"general"}</definedName>
    <definedName name="qedcd" localSheetId="17" hidden="1">{"via1",#N/A,TRUE,"general";"via2",#N/A,TRUE,"general";"via3",#N/A,TRUE,"general"}</definedName>
    <definedName name="qedcd" localSheetId="25" hidden="1">{"via1",#N/A,TRUE,"general";"via2",#N/A,TRUE,"general";"via3",#N/A,TRUE,"general"}</definedName>
    <definedName name="qedcd" localSheetId="49" hidden="1">{"via1",#N/A,TRUE,"general";"via2",#N/A,TRUE,"general";"via3",#N/A,TRUE,"general"}</definedName>
    <definedName name="qedcd" localSheetId="34"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1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31" hidden="1">{"via1",#N/A,TRUE,"general";"via2",#N/A,TRUE,"general";"via3",#N/A,TRUE,"general"}</definedName>
    <definedName name="qedcd" localSheetId="30" hidden="1">{"via1",#N/A,TRUE,"general";"via2",#N/A,TRUE,"general";"via3",#N/A,TRUE,"general"}</definedName>
    <definedName name="qedcd" localSheetId="15" hidden="1">{"via1",#N/A,TRUE,"general";"via2",#N/A,TRUE,"general";"via3",#N/A,TRUE,"general"}</definedName>
    <definedName name="qedcd" hidden="1">{"via1",#N/A,TRUE,"general";"via2",#N/A,TRUE,"general";"via3",#N/A,TRUE,"general"}</definedName>
    <definedName name="qeqewe" localSheetId="3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26" hidden="1">{"TAB1",#N/A,TRUE,"GENERAL";"TAB2",#N/A,TRUE,"GENERAL";"TAB3",#N/A,TRUE,"GENERAL";"TAB4",#N/A,TRUE,"GENERAL";"TAB5",#N/A,TRUE,"GENERAL"}</definedName>
    <definedName name="qeqewe" localSheetId="24"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38" hidden="1">{"TAB1",#N/A,TRUE,"GENERAL";"TAB2",#N/A,TRUE,"GENERAL";"TAB3",#N/A,TRUE,"GENERAL";"TAB4",#N/A,TRUE,"GENERAL";"TAB5",#N/A,TRUE,"GENERAL"}</definedName>
    <definedName name="qeqewe" localSheetId="37" hidden="1">{"TAB1",#N/A,TRUE,"GENERAL";"TAB2",#N/A,TRUE,"GENERAL";"TAB3",#N/A,TRUE,"GENERAL";"TAB4",#N/A,TRUE,"GENERAL";"TAB5",#N/A,TRUE,"GENERAL"}</definedName>
    <definedName name="qeqewe" localSheetId="23"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27" hidden="1">{"TAB1",#N/A,TRUE,"GENERAL";"TAB2",#N/A,TRUE,"GENERAL";"TAB3",#N/A,TRUE,"GENERAL";"TAB4",#N/A,TRUE,"GENERAL";"TAB5",#N/A,TRUE,"GENERAL"}</definedName>
    <definedName name="qeqewe" localSheetId="18"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25" hidden="1">{"TAB1",#N/A,TRUE,"GENERAL";"TAB2",#N/A,TRUE,"GENERAL";"TAB3",#N/A,TRUE,"GENERAL";"TAB4",#N/A,TRUE,"GENERAL";"TAB5",#N/A,TRUE,"GENERAL"}</definedName>
    <definedName name="qeqewe" localSheetId="49" hidden="1">{"TAB1",#N/A,TRUE,"GENERAL";"TAB2",#N/A,TRUE,"GENERAL";"TAB3",#N/A,TRUE,"GENERAL";"TAB4",#N/A,TRUE,"GENERAL";"TAB5",#N/A,TRUE,"GENERAL"}</definedName>
    <definedName name="qeqewe" localSheetId="34"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31" hidden="1">{"TAB1",#N/A,TRUE,"GENERAL";"TAB2",#N/A,TRUE,"GENERAL";"TAB3",#N/A,TRUE,"GENERAL";"TAB4",#N/A,TRUE,"GENERAL";"TAB5",#N/A,TRUE,"GENERAL"}</definedName>
    <definedName name="qeqewe" localSheetId="30" hidden="1">{"TAB1",#N/A,TRUE,"GENERAL";"TAB2",#N/A,TRUE,"GENERAL";"TAB3",#N/A,TRUE,"GENERAL";"TAB4",#N/A,TRUE,"GENERAL";"TAB5",#N/A,TRUE,"GENERAL"}</definedName>
    <definedName name="qeqewe" localSheetId="15" hidden="1">{"TAB1",#N/A,TRUE,"GENERAL";"TAB2",#N/A,TRUE,"GENERAL";"TAB3",#N/A,TRUE,"GENERAL";"TAB4",#N/A,TRUE,"GENERAL";"TAB5",#N/A,TRUE,"GENERAL"}</definedName>
    <definedName name="qeqewe" hidden="1">{"TAB1",#N/A,TRUE,"GENERAL";"TAB2",#N/A,TRUE,"GENERAL";"TAB3",#N/A,TRUE,"GENERAL";"TAB4",#N/A,TRUE,"GENERAL";"TAB5",#N/A,TRUE,"GENERAL"}</definedName>
    <definedName name="qewj" localSheetId="32" hidden="1">{"via1",#N/A,TRUE,"general";"via2",#N/A,TRUE,"general";"via3",#N/A,TRUE,"general"}</definedName>
    <definedName name="qewj" localSheetId="3" hidden="1">{"via1",#N/A,TRUE,"general";"via2",#N/A,TRUE,"general";"via3",#N/A,TRUE,"general"}</definedName>
    <definedName name="qewj" localSheetId="26" hidden="1">{"via1",#N/A,TRUE,"general";"via2",#N/A,TRUE,"general";"via3",#N/A,TRUE,"general"}</definedName>
    <definedName name="qewj" localSheetId="24" hidden="1">{"via1",#N/A,TRUE,"general";"via2",#N/A,TRUE,"general";"via3",#N/A,TRUE,"general"}</definedName>
    <definedName name="qewj" localSheetId="10" hidden="1">{"via1",#N/A,TRUE,"general";"via2",#N/A,TRUE,"general";"via3",#N/A,TRUE,"general"}</definedName>
    <definedName name="qewj" localSheetId="4" hidden="1">{"via1",#N/A,TRUE,"general";"via2",#N/A,TRUE,"general";"via3",#N/A,TRUE,"general"}</definedName>
    <definedName name="qewj" localSheetId="38" hidden="1">{"via1",#N/A,TRUE,"general";"via2",#N/A,TRUE,"general";"via3",#N/A,TRUE,"general"}</definedName>
    <definedName name="qewj" localSheetId="37" hidden="1">{"via1",#N/A,TRUE,"general";"via2",#N/A,TRUE,"general";"via3",#N/A,TRUE,"general"}</definedName>
    <definedName name="qewj" localSheetId="23" hidden="1">{"via1",#N/A,TRUE,"general";"via2",#N/A,TRUE,"general";"via3",#N/A,TRUE,"general"}</definedName>
    <definedName name="qewj" localSheetId="16" hidden="1">{"via1",#N/A,TRUE,"general";"via2",#N/A,TRUE,"general";"via3",#N/A,TRUE,"general"}</definedName>
    <definedName name="qewj" localSheetId="27" hidden="1">{"via1",#N/A,TRUE,"general";"via2",#N/A,TRUE,"general";"via3",#N/A,TRUE,"general"}</definedName>
    <definedName name="qewj" localSheetId="18" hidden="1">{"via1",#N/A,TRUE,"general";"via2",#N/A,TRUE,"general";"via3",#N/A,TRUE,"general"}</definedName>
    <definedName name="qewj" localSheetId="17" hidden="1">{"via1",#N/A,TRUE,"general";"via2",#N/A,TRUE,"general";"via3",#N/A,TRUE,"general"}</definedName>
    <definedName name="qewj" localSheetId="25" hidden="1">{"via1",#N/A,TRUE,"general";"via2",#N/A,TRUE,"general";"via3",#N/A,TRUE,"general"}</definedName>
    <definedName name="qewj" localSheetId="49" hidden="1">{"via1",#N/A,TRUE,"general";"via2",#N/A,TRUE,"general";"via3",#N/A,TRUE,"general"}</definedName>
    <definedName name="qewj" localSheetId="34"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1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31" hidden="1">{"via1",#N/A,TRUE,"general";"via2",#N/A,TRUE,"general";"via3",#N/A,TRUE,"general"}</definedName>
    <definedName name="qewj" localSheetId="30" hidden="1">{"via1",#N/A,TRUE,"general";"via2",#N/A,TRUE,"general";"via3",#N/A,TRUE,"general"}</definedName>
    <definedName name="qewj" localSheetId="15" hidden="1">{"via1",#N/A,TRUE,"general";"via2",#N/A,TRUE,"general";"via3",#N/A,TRUE,"general"}</definedName>
    <definedName name="qewj" hidden="1">{"via1",#N/A,TRUE,"general";"via2",#N/A,TRUE,"general";"via3",#N/A,TRUE,"general"}</definedName>
    <definedName name="qqqqqw" localSheetId="32" hidden="1">{"via1",#N/A,TRUE,"general";"via2",#N/A,TRUE,"general";"via3",#N/A,TRUE,"general"}</definedName>
    <definedName name="qqqqqw" localSheetId="3" hidden="1">{"via1",#N/A,TRUE,"general";"via2",#N/A,TRUE,"general";"via3",#N/A,TRUE,"general"}</definedName>
    <definedName name="qqqqqw" localSheetId="26" hidden="1">{"via1",#N/A,TRUE,"general";"via2",#N/A,TRUE,"general";"via3",#N/A,TRUE,"general"}</definedName>
    <definedName name="qqqqqw" localSheetId="24" hidden="1">{"via1",#N/A,TRUE,"general";"via2",#N/A,TRUE,"general";"via3",#N/A,TRUE,"general"}</definedName>
    <definedName name="qqqqqw" localSheetId="10" hidden="1">{"via1",#N/A,TRUE,"general";"via2",#N/A,TRUE,"general";"via3",#N/A,TRUE,"general"}</definedName>
    <definedName name="qqqqqw" localSheetId="4" hidden="1">{"via1",#N/A,TRUE,"general";"via2",#N/A,TRUE,"general";"via3",#N/A,TRUE,"general"}</definedName>
    <definedName name="qqqqqw" localSheetId="38" hidden="1">{"via1",#N/A,TRUE,"general";"via2",#N/A,TRUE,"general";"via3",#N/A,TRUE,"general"}</definedName>
    <definedName name="qqqqqw" localSheetId="37" hidden="1">{"via1",#N/A,TRUE,"general";"via2",#N/A,TRUE,"general";"via3",#N/A,TRUE,"general"}</definedName>
    <definedName name="qqqqqw" localSheetId="23" hidden="1">{"via1",#N/A,TRUE,"general";"via2",#N/A,TRUE,"general";"via3",#N/A,TRUE,"general"}</definedName>
    <definedName name="qqqqqw" localSheetId="16" hidden="1">{"via1",#N/A,TRUE,"general";"via2",#N/A,TRUE,"general";"via3",#N/A,TRUE,"general"}</definedName>
    <definedName name="qqqqqw" localSheetId="27" hidden="1">{"via1",#N/A,TRUE,"general";"via2",#N/A,TRUE,"general";"via3",#N/A,TRUE,"general"}</definedName>
    <definedName name="qqqqqw" localSheetId="18" hidden="1">{"via1",#N/A,TRUE,"general";"via2",#N/A,TRUE,"general";"via3",#N/A,TRUE,"general"}</definedName>
    <definedName name="qqqqqw" localSheetId="17" hidden="1">{"via1",#N/A,TRUE,"general";"via2",#N/A,TRUE,"general";"via3",#N/A,TRUE,"general"}</definedName>
    <definedName name="qqqqqw" localSheetId="25" hidden="1">{"via1",#N/A,TRUE,"general";"via2",#N/A,TRUE,"general";"via3",#N/A,TRUE,"general"}</definedName>
    <definedName name="qqqqqw" localSheetId="49" hidden="1">{"via1",#N/A,TRUE,"general";"via2",#N/A,TRUE,"general";"via3",#N/A,TRUE,"general"}</definedName>
    <definedName name="qqqqqw" localSheetId="34"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1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31" hidden="1">{"via1",#N/A,TRUE,"general";"via2",#N/A,TRUE,"general";"via3",#N/A,TRUE,"general"}</definedName>
    <definedName name="qqqqqw" localSheetId="30" hidden="1">{"via1",#N/A,TRUE,"general";"via2",#N/A,TRUE,"general";"via3",#N/A,TRUE,"general"}</definedName>
    <definedName name="qqqqqw" localSheetId="15" hidden="1">{"via1",#N/A,TRUE,"general";"via2",#N/A,TRUE,"general";"via3",#N/A,TRUE,"general"}</definedName>
    <definedName name="qqqqqw" hidden="1">{"via1",#N/A,TRUE,"general";"via2",#N/A,TRUE,"general";"via3",#N/A,TRUE,"general"}</definedName>
    <definedName name="qw" localSheetId="32" hidden="1">{"via1",#N/A,TRUE,"general";"via2",#N/A,TRUE,"general";"via3",#N/A,TRUE,"general"}</definedName>
    <definedName name="qw" localSheetId="3" hidden="1">{"via1",#N/A,TRUE,"general";"via2",#N/A,TRUE,"general";"via3",#N/A,TRUE,"general"}</definedName>
    <definedName name="qw" localSheetId="26" hidden="1">{"via1",#N/A,TRUE,"general";"via2",#N/A,TRUE,"general";"via3",#N/A,TRUE,"general"}</definedName>
    <definedName name="qw" localSheetId="24" hidden="1">{"via1",#N/A,TRUE,"general";"via2",#N/A,TRUE,"general";"via3",#N/A,TRUE,"general"}</definedName>
    <definedName name="qw" localSheetId="10" hidden="1">{"via1",#N/A,TRUE,"general";"via2",#N/A,TRUE,"general";"via3",#N/A,TRUE,"general"}</definedName>
    <definedName name="qw" localSheetId="4" hidden="1">{"via1",#N/A,TRUE,"general";"via2",#N/A,TRUE,"general";"via3",#N/A,TRUE,"general"}</definedName>
    <definedName name="qw" localSheetId="38" hidden="1">{"via1",#N/A,TRUE,"general";"via2",#N/A,TRUE,"general";"via3",#N/A,TRUE,"general"}</definedName>
    <definedName name="qw" localSheetId="37" hidden="1">{"via1",#N/A,TRUE,"general";"via2",#N/A,TRUE,"general";"via3",#N/A,TRUE,"general"}</definedName>
    <definedName name="qw" localSheetId="23" hidden="1">{"via1",#N/A,TRUE,"general";"via2",#N/A,TRUE,"general";"via3",#N/A,TRUE,"general"}</definedName>
    <definedName name="qw" localSheetId="16" hidden="1">{"via1",#N/A,TRUE,"general";"via2",#N/A,TRUE,"general";"via3",#N/A,TRUE,"general"}</definedName>
    <definedName name="qw" localSheetId="27" hidden="1">{"via1",#N/A,TRUE,"general";"via2",#N/A,TRUE,"general";"via3",#N/A,TRUE,"general"}</definedName>
    <definedName name="qw" localSheetId="18" hidden="1">{"via1",#N/A,TRUE,"general";"via2",#N/A,TRUE,"general";"via3",#N/A,TRUE,"general"}</definedName>
    <definedName name="qw" localSheetId="17" hidden="1">{"via1",#N/A,TRUE,"general";"via2",#N/A,TRUE,"general";"via3",#N/A,TRUE,"general"}</definedName>
    <definedName name="qw" localSheetId="25" hidden="1">{"via1",#N/A,TRUE,"general";"via2",#N/A,TRUE,"general";"via3",#N/A,TRUE,"general"}</definedName>
    <definedName name="qw" localSheetId="49" hidden="1">{"via1",#N/A,TRUE,"general";"via2",#N/A,TRUE,"general";"via3",#N/A,TRUE,"general"}</definedName>
    <definedName name="qw" localSheetId="34"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1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31" hidden="1">{"via1",#N/A,TRUE,"general";"via2",#N/A,TRUE,"general";"via3",#N/A,TRUE,"general"}</definedName>
    <definedName name="qw" localSheetId="30" hidden="1">{"via1",#N/A,TRUE,"general";"via2",#N/A,TRUE,"general";"via3",#N/A,TRUE,"general"}</definedName>
    <definedName name="qw" localSheetId="15" hidden="1">{"via1",#N/A,TRUE,"general";"via2",#N/A,TRUE,"general";"via3",#N/A,TRUE,"general"}</definedName>
    <definedName name="qw" hidden="1">{"via1",#N/A,TRUE,"general";"via2",#N/A,TRUE,"general";"via3",#N/A,TRUE,"general"}</definedName>
    <definedName name="qwdas2" localSheetId="32" hidden="1">{"via1",#N/A,TRUE,"general";"via2",#N/A,TRUE,"general";"via3",#N/A,TRUE,"general"}</definedName>
    <definedName name="qwdas2" localSheetId="3" hidden="1">{"via1",#N/A,TRUE,"general";"via2",#N/A,TRUE,"general";"via3",#N/A,TRUE,"general"}</definedName>
    <definedName name="qwdas2" localSheetId="26" hidden="1">{"via1",#N/A,TRUE,"general";"via2",#N/A,TRUE,"general";"via3",#N/A,TRUE,"general"}</definedName>
    <definedName name="qwdas2" localSheetId="24" hidden="1">{"via1",#N/A,TRUE,"general";"via2",#N/A,TRUE,"general";"via3",#N/A,TRUE,"general"}</definedName>
    <definedName name="qwdas2" localSheetId="10" hidden="1">{"via1",#N/A,TRUE,"general";"via2",#N/A,TRUE,"general";"via3",#N/A,TRUE,"general"}</definedName>
    <definedName name="qwdas2" localSheetId="4" hidden="1">{"via1",#N/A,TRUE,"general";"via2",#N/A,TRUE,"general";"via3",#N/A,TRUE,"general"}</definedName>
    <definedName name="qwdas2" localSheetId="38" hidden="1">{"via1",#N/A,TRUE,"general";"via2",#N/A,TRUE,"general";"via3",#N/A,TRUE,"general"}</definedName>
    <definedName name="qwdas2" localSheetId="37" hidden="1">{"via1",#N/A,TRUE,"general";"via2",#N/A,TRUE,"general";"via3",#N/A,TRUE,"general"}</definedName>
    <definedName name="qwdas2" localSheetId="23" hidden="1">{"via1",#N/A,TRUE,"general";"via2",#N/A,TRUE,"general";"via3",#N/A,TRUE,"general"}</definedName>
    <definedName name="qwdas2" localSheetId="16" hidden="1">{"via1",#N/A,TRUE,"general";"via2",#N/A,TRUE,"general";"via3",#N/A,TRUE,"general"}</definedName>
    <definedName name="qwdas2" localSheetId="27" hidden="1">{"via1",#N/A,TRUE,"general";"via2",#N/A,TRUE,"general";"via3",#N/A,TRUE,"general"}</definedName>
    <definedName name="qwdas2" localSheetId="18" hidden="1">{"via1",#N/A,TRUE,"general";"via2",#N/A,TRUE,"general";"via3",#N/A,TRUE,"general"}</definedName>
    <definedName name="qwdas2" localSheetId="17" hidden="1">{"via1",#N/A,TRUE,"general";"via2",#N/A,TRUE,"general";"via3",#N/A,TRUE,"general"}</definedName>
    <definedName name="qwdas2" localSheetId="25" hidden="1">{"via1",#N/A,TRUE,"general";"via2",#N/A,TRUE,"general";"via3",#N/A,TRUE,"general"}</definedName>
    <definedName name="qwdas2" localSheetId="49" hidden="1">{"via1",#N/A,TRUE,"general";"via2",#N/A,TRUE,"general";"via3",#N/A,TRUE,"general"}</definedName>
    <definedName name="qwdas2" localSheetId="34"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1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31" hidden="1">{"via1",#N/A,TRUE,"general";"via2",#N/A,TRUE,"general";"via3",#N/A,TRUE,"general"}</definedName>
    <definedName name="qwdas2" localSheetId="30" hidden="1">{"via1",#N/A,TRUE,"general";"via2",#N/A,TRUE,"general";"via3",#N/A,TRUE,"general"}</definedName>
    <definedName name="qwdas2" localSheetId="15" hidden="1">{"via1",#N/A,TRUE,"general";"via2",#N/A,TRUE,"general";"via3",#N/A,TRUE,"general"}</definedName>
    <definedName name="qwdas2" hidden="1">{"via1",#N/A,TRUE,"general";"via2",#N/A,TRUE,"general";"via3",#N/A,TRUE,"general"}</definedName>
    <definedName name="qweqe" localSheetId="3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26" hidden="1">{"TAB1",#N/A,TRUE,"GENERAL";"TAB2",#N/A,TRUE,"GENERAL";"TAB3",#N/A,TRUE,"GENERAL";"TAB4",#N/A,TRUE,"GENERAL";"TAB5",#N/A,TRUE,"GENERAL"}</definedName>
    <definedName name="qweqe" localSheetId="24"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4" hidden="1">{"TAB1",#N/A,TRUE,"GENERAL";"TAB2",#N/A,TRUE,"GENERAL";"TAB3",#N/A,TRUE,"GENERAL";"TAB4",#N/A,TRUE,"GENERAL";"TAB5",#N/A,TRUE,"GENERAL"}</definedName>
    <definedName name="qweqe" localSheetId="38" hidden="1">{"TAB1",#N/A,TRUE,"GENERAL";"TAB2",#N/A,TRUE,"GENERAL";"TAB3",#N/A,TRUE,"GENERAL";"TAB4",#N/A,TRUE,"GENERAL";"TAB5",#N/A,TRUE,"GENERAL"}</definedName>
    <definedName name="qweqe" localSheetId="37" hidden="1">{"TAB1",#N/A,TRUE,"GENERAL";"TAB2",#N/A,TRUE,"GENERAL";"TAB3",#N/A,TRUE,"GENERAL";"TAB4",#N/A,TRUE,"GENERAL";"TAB5",#N/A,TRUE,"GENERAL"}</definedName>
    <definedName name="qweqe" localSheetId="23"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27" hidden="1">{"TAB1",#N/A,TRUE,"GENERAL";"TAB2",#N/A,TRUE,"GENERAL";"TAB3",#N/A,TRUE,"GENERAL";"TAB4",#N/A,TRUE,"GENERAL";"TAB5",#N/A,TRUE,"GENERAL"}</definedName>
    <definedName name="qweqe" localSheetId="18"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25" hidden="1">{"TAB1",#N/A,TRUE,"GENERAL";"TAB2",#N/A,TRUE,"GENERAL";"TAB3",#N/A,TRUE,"GENERAL";"TAB4",#N/A,TRUE,"GENERAL";"TAB5",#N/A,TRUE,"GENERAL"}</definedName>
    <definedName name="qweqe" localSheetId="49" hidden="1">{"TAB1",#N/A,TRUE,"GENERAL";"TAB2",#N/A,TRUE,"GENERAL";"TAB3",#N/A,TRUE,"GENERAL";"TAB4",#N/A,TRUE,"GENERAL";"TAB5",#N/A,TRUE,"GENERAL"}</definedName>
    <definedName name="qweqe" localSheetId="34"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31" hidden="1">{"TAB1",#N/A,TRUE,"GENERAL";"TAB2",#N/A,TRUE,"GENERAL";"TAB3",#N/A,TRUE,"GENERAL";"TAB4",#N/A,TRUE,"GENERAL";"TAB5",#N/A,TRUE,"GENERAL"}</definedName>
    <definedName name="qweqe" localSheetId="30" hidden="1">{"TAB1",#N/A,TRUE,"GENERAL";"TAB2",#N/A,TRUE,"GENERAL";"TAB3",#N/A,TRUE,"GENERAL";"TAB4",#N/A,TRUE,"GENERAL";"TAB5",#N/A,TRUE,"GENERAL"}</definedName>
    <definedName name="qweqe" localSheetId="15" hidden="1">{"TAB1",#N/A,TRUE,"GENERAL";"TAB2",#N/A,TRUE,"GENERAL";"TAB3",#N/A,TRUE,"GENERAL";"TAB4",#N/A,TRUE,"GENERAL";"TAB5",#N/A,TRUE,"GENERAL"}</definedName>
    <definedName name="qweqe" hidden="1">{"TAB1",#N/A,TRUE,"GENERAL";"TAB2",#N/A,TRUE,"GENERAL";"TAB3",#N/A,TRUE,"GENERAL";"TAB4",#N/A,TRUE,"GENERAL";"TAB5",#N/A,TRUE,"GENERAL"}</definedName>
    <definedName name="qwqwqwj" localSheetId="3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26" hidden="1">{"TAB1",#N/A,TRUE,"GENERAL";"TAB2",#N/A,TRUE,"GENERAL";"TAB3",#N/A,TRUE,"GENERAL";"TAB4",#N/A,TRUE,"GENERAL";"TAB5",#N/A,TRUE,"GENERAL"}</definedName>
    <definedName name="qwqwqwj" localSheetId="24"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38" hidden="1">{"TAB1",#N/A,TRUE,"GENERAL";"TAB2",#N/A,TRUE,"GENERAL";"TAB3",#N/A,TRUE,"GENERAL";"TAB4",#N/A,TRUE,"GENERAL";"TAB5",#N/A,TRUE,"GENERAL"}</definedName>
    <definedName name="qwqwqwj" localSheetId="37" hidden="1">{"TAB1",#N/A,TRUE,"GENERAL";"TAB2",#N/A,TRUE,"GENERAL";"TAB3",#N/A,TRUE,"GENERAL";"TAB4",#N/A,TRUE,"GENERAL";"TAB5",#N/A,TRUE,"GENERAL"}</definedName>
    <definedName name="qwqwqwj" localSheetId="23"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27" hidden="1">{"TAB1",#N/A,TRUE,"GENERAL";"TAB2",#N/A,TRUE,"GENERAL";"TAB3",#N/A,TRUE,"GENERAL";"TAB4",#N/A,TRUE,"GENERAL";"TAB5",#N/A,TRUE,"GENERAL"}</definedName>
    <definedName name="qwqwqwj" localSheetId="18"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25" hidden="1">{"TAB1",#N/A,TRUE,"GENERAL";"TAB2",#N/A,TRUE,"GENERAL";"TAB3",#N/A,TRUE,"GENERAL";"TAB4",#N/A,TRUE,"GENERAL";"TAB5",#N/A,TRUE,"GENERAL"}</definedName>
    <definedName name="qwqwqwj" localSheetId="49" hidden="1">{"TAB1",#N/A,TRUE,"GENERAL";"TAB2",#N/A,TRUE,"GENERAL";"TAB3",#N/A,TRUE,"GENERAL";"TAB4",#N/A,TRUE,"GENERAL";"TAB5",#N/A,TRUE,"GENERAL"}</definedName>
    <definedName name="qwqwqwj" localSheetId="34"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31" hidden="1">{"TAB1",#N/A,TRUE,"GENERAL";"TAB2",#N/A,TRUE,"GENERAL";"TAB3",#N/A,TRUE,"GENERAL";"TAB4",#N/A,TRUE,"GENERAL";"TAB5",#N/A,TRUE,"GENERAL"}</definedName>
    <definedName name="qwqwqwj" localSheetId="30" hidden="1">{"TAB1",#N/A,TRUE,"GENERAL";"TAB2",#N/A,TRUE,"GENERAL";"TAB3",#N/A,TRUE,"GENERAL";"TAB4",#N/A,TRUE,"GENERAL";"TAB5",#N/A,TRUE,"GENERAL"}</definedName>
    <definedName name="qwqwqwj" localSheetId="15" hidden="1">{"TAB1",#N/A,TRUE,"GENERAL";"TAB2",#N/A,TRUE,"GENERAL";"TAB3",#N/A,TRUE,"GENERAL";"TAB4",#N/A,TRUE,"GENERAL";"TAB5",#N/A,TRUE,"GENERAL"}</definedName>
    <definedName name="qwqwqwj" hidden="1">{"TAB1",#N/A,TRUE,"GENERAL";"TAB2",#N/A,TRUE,"GENERAL";"TAB3",#N/A,TRUE,"GENERAL";"TAB4",#N/A,TRUE,"GENERAL";"TAB5",#N/A,TRUE,"GENERAL"}</definedName>
    <definedName name="rege" localSheetId="32" hidden="1">{"TAB1",#N/A,TRUE,"GENERAL";"TAB2",#N/A,TRUE,"GENERAL";"TAB3",#N/A,TRUE,"GENERAL";"TAB4",#N/A,TRUE,"GENERAL";"TAB5",#N/A,TRUE,"GENERAL"}</definedName>
    <definedName name="rege" localSheetId="3" hidden="1">{"TAB1",#N/A,TRUE,"GENERAL";"TAB2",#N/A,TRUE,"GENERAL";"TAB3",#N/A,TRUE,"GENERAL";"TAB4",#N/A,TRUE,"GENERAL";"TAB5",#N/A,TRUE,"GENERAL"}</definedName>
    <definedName name="rege" localSheetId="26" hidden="1">{"TAB1",#N/A,TRUE,"GENERAL";"TAB2",#N/A,TRUE,"GENERAL";"TAB3",#N/A,TRUE,"GENERAL";"TAB4",#N/A,TRUE,"GENERAL";"TAB5",#N/A,TRUE,"GENERAL"}</definedName>
    <definedName name="rege" localSheetId="24" hidden="1">{"TAB1",#N/A,TRUE,"GENERAL";"TAB2",#N/A,TRUE,"GENERAL";"TAB3",#N/A,TRUE,"GENERAL";"TAB4",#N/A,TRUE,"GENERAL";"TAB5",#N/A,TRUE,"GENERAL"}</definedName>
    <definedName name="rege" localSheetId="10" hidden="1">{"TAB1",#N/A,TRUE,"GENERAL";"TAB2",#N/A,TRUE,"GENERAL";"TAB3",#N/A,TRUE,"GENERAL";"TAB4",#N/A,TRUE,"GENERAL";"TAB5",#N/A,TRUE,"GENERAL"}</definedName>
    <definedName name="rege" localSheetId="4" hidden="1">{"TAB1",#N/A,TRUE,"GENERAL";"TAB2",#N/A,TRUE,"GENERAL";"TAB3",#N/A,TRUE,"GENERAL";"TAB4",#N/A,TRUE,"GENERAL";"TAB5",#N/A,TRUE,"GENERAL"}</definedName>
    <definedName name="rege" localSheetId="38" hidden="1">{"TAB1",#N/A,TRUE,"GENERAL";"TAB2",#N/A,TRUE,"GENERAL";"TAB3",#N/A,TRUE,"GENERAL";"TAB4",#N/A,TRUE,"GENERAL";"TAB5",#N/A,TRUE,"GENERAL"}</definedName>
    <definedName name="rege" localSheetId="37" hidden="1">{"TAB1",#N/A,TRUE,"GENERAL";"TAB2",#N/A,TRUE,"GENERAL";"TAB3",#N/A,TRUE,"GENERAL";"TAB4",#N/A,TRUE,"GENERAL";"TAB5",#N/A,TRUE,"GENERAL"}</definedName>
    <definedName name="rege" localSheetId="23" hidden="1">{"TAB1",#N/A,TRUE,"GENERAL";"TAB2",#N/A,TRUE,"GENERAL";"TAB3",#N/A,TRUE,"GENERAL";"TAB4",#N/A,TRUE,"GENERAL";"TAB5",#N/A,TRUE,"GENERAL"}</definedName>
    <definedName name="rege" localSheetId="16" hidden="1">{"TAB1",#N/A,TRUE,"GENERAL";"TAB2",#N/A,TRUE,"GENERAL";"TAB3",#N/A,TRUE,"GENERAL";"TAB4",#N/A,TRUE,"GENERAL";"TAB5",#N/A,TRUE,"GENERAL"}</definedName>
    <definedName name="rege" localSheetId="27" hidden="1">{"TAB1",#N/A,TRUE,"GENERAL";"TAB2",#N/A,TRUE,"GENERAL";"TAB3",#N/A,TRUE,"GENERAL";"TAB4",#N/A,TRUE,"GENERAL";"TAB5",#N/A,TRUE,"GENERAL"}</definedName>
    <definedName name="rege" localSheetId="18" hidden="1">{"TAB1",#N/A,TRUE,"GENERAL";"TAB2",#N/A,TRUE,"GENERAL";"TAB3",#N/A,TRUE,"GENERAL";"TAB4",#N/A,TRUE,"GENERAL";"TAB5",#N/A,TRUE,"GENERAL"}</definedName>
    <definedName name="rege" localSheetId="17" hidden="1">{"TAB1",#N/A,TRUE,"GENERAL";"TAB2",#N/A,TRUE,"GENERAL";"TAB3",#N/A,TRUE,"GENERAL";"TAB4",#N/A,TRUE,"GENERAL";"TAB5",#N/A,TRUE,"GENERAL"}</definedName>
    <definedName name="rege" localSheetId="25" hidden="1">{"TAB1",#N/A,TRUE,"GENERAL";"TAB2",#N/A,TRUE,"GENERAL";"TAB3",#N/A,TRUE,"GENERAL";"TAB4",#N/A,TRUE,"GENERAL";"TAB5",#N/A,TRUE,"GENERAL"}</definedName>
    <definedName name="rege" localSheetId="49" hidden="1">{"TAB1",#N/A,TRUE,"GENERAL";"TAB2",#N/A,TRUE,"GENERAL";"TAB3",#N/A,TRUE,"GENERAL";"TAB4",#N/A,TRUE,"GENERAL";"TAB5",#N/A,TRUE,"GENERAL"}</definedName>
    <definedName name="rege" localSheetId="34"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1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31" hidden="1">{"TAB1",#N/A,TRUE,"GENERAL";"TAB2",#N/A,TRUE,"GENERAL";"TAB3",#N/A,TRUE,"GENERAL";"TAB4",#N/A,TRUE,"GENERAL";"TAB5",#N/A,TRUE,"GENERAL"}</definedName>
    <definedName name="rege" localSheetId="30" hidden="1">{"TAB1",#N/A,TRUE,"GENERAL";"TAB2",#N/A,TRUE,"GENERAL";"TAB3",#N/A,TRUE,"GENERAL";"TAB4",#N/A,TRUE,"GENERAL";"TAB5",#N/A,TRUE,"GENERAL"}</definedName>
    <definedName name="rege" localSheetId="15" hidden="1">{"TAB1",#N/A,TRUE,"GENERAL";"TAB2",#N/A,TRUE,"GENERAL";"TAB3",#N/A,TRUE,"GENERAL";"TAB4",#N/A,TRUE,"GENERAL";"TAB5",#N/A,TRUE,"GENERAL"}</definedName>
    <definedName name="rege" hidden="1">{"TAB1",#N/A,TRUE,"GENERAL";"TAB2",#N/A,TRUE,"GENERAL";"TAB3",#N/A,TRUE,"GENERAL";"TAB4",#N/A,TRUE,"GENERAL";"TAB5",#N/A,TRUE,"GENERAL"}</definedName>
    <definedName name="regresd" localSheetId="3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26" hidden="1">{"TAB1",#N/A,TRUE,"GENERAL";"TAB2",#N/A,TRUE,"GENERAL";"TAB3",#N/A,TRUE,"GENERAL";"TAB4",#N/A,TRUE,"GENERAL";"TAB5",#N/A,TRUE,"GENERAL"}</definedName>
    <definedName name="regresd" localSheetId="24"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38" hidden="1">{"TAB1",#N/A,TRUE,"GENERAL";"TAB2",#N/A,TRUE,"GENERAL";"TAB3",#N/A,TRUE,"GENERAL";"TAB4",#N/A,TRUE,"GENERAL";"TAB5",#N/A,TRUE,"GENERAL"}</definedName>
    <definedName name="regresd" localSheetId="37" hidden="1">{"TAB1",#N/A,TRUE,"GENERAL";"TAB2",#N/A,TRUE,"GENERAL";"TAB3",#N/A,TRUE,"GENERAL";"TAB4",#N/A,TRUE,"GENERAL";"TAB5",#N/A,TRUE,"GENERAL"}</definedName>
    <definedName name="regresd" localSheetId="23"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27" hidden="1">{"TAB1",#N/A,TRUE,"GENERAL";"TAB2",#N/A,TRUE,"GENERAL";"TAB3",#N/A,TRUE,"GENERAL";"TAB4",#N/A,TRUE,"GENERAL";"TAB5",#N/A,TRUE,"GENERAL"}</definedName>
    <definedName name="regresd" localSheetId="18"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25" hidden="1">{"TAB1",#N/A,TRUE,"GENERAL";"TAB2",#N/A,TRUE,"GENERAL";"TAB3",#N/A,TRUE,"GENERAL";"TAB4",#N/A,TRUE,"GENERAL";"TAB5",#N/A,TRUE,"GENERAL"}</definedName>
    <definedName name="regresd" localSheetId="49" hidden="1">{"TAB1",#N/A,TRUE,"GENERAL";"TAB2",#N/A,TRUE,"GENERAL";"TAB3",#N/A,TRUE,"GENERAL";"TAB4",#N/A,TRUE,"GENERAL";"TAB5",#N/A,TRUE,"GENERAL"}</definedName>
    <definedName name="regresd" localSheetId="34"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31" hidden="1">{"TAB1",#N/A,TRUE,"GENERAL";"TAB2",#N/A,TRUE,"GENERAL";"TAB3",#N/A,TRUE,"GENERAL";"TAB4",#N/A,TRUE,"GENERAL";"TAB5",#N/A,TRUE,"GENERAL"}</definedName>
    <definedName name="regresd" localSheetId="30" hidden="1">{"TAB1",#N/A,TRUE,"GENERAL";"TAB2",#N/A,TRUE,"GENERAL";"TAB3",#N/A,TRUE,"GENERAL";"TAB4",#N/A,TRUE,"GENERAL";"TAB5",#N/A,TRUE,"GENERAL"}</definedName>
    <definedName name="regresd" localSheetId="15" hidden="1">{"TAB1",#N/A,TRUE,"GENERAL";"TAB2",#N/A,TRUE,"GENERAL";"TAB3",#N/A,TRUE,"GENERAL";"TAB4",#N/A,TRUE,"GENERAL";"TAB5",#N/A,TRUE,"GENERAL"}</definedName>
    <definedName name="regresd" hidden="1">{"TAB1",#N/A,TRUE,"GENERAL";"TAB2",#N/A,TRUE,"GENERAL";"TAB3",#N/A,TRUE,"GENERAL";"TAB4",#N/A,TRUE,"GENERAL";"TAB5",#N/A,TRUE,"GENERAL"}</definedName>
    <definedName name="regthio" localSheetId="3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26" hidden="1">{"TAB1",#N/A,TRUE,"GENERAL";"TAB2",#N/A,TRUE,"GENERAL";"TAB3",#N/A,TRUE,"GENERAL";"TAB4",#N/A,TRUE,"GENERAL";"TAB5",#N/A,TRUE,"GENERAL"}</definedName>
    <definedName name="regthio" localSheetId="24"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38" hidden="1">{"TAB1",#N/A,TRUE,"GENERAL";"TAB2",#N/A,TRUE,"GENERAL";"TAB3",#N/A,TRUE,"GENERAL";"TAB4",#N/A,TRUE,"GENERAL";"TAB5",#N/A,TRUE,"GENERAL"}</definedName>
    <definedName name="regthio" localSheetId="37" hidden="1">{"TAB1",#N/A,TRUE,"GENERAL";"TAB2",#N/A,TRUE,"GENERAL";"TAB3",#N/A,TRUE,"GENERAL";"TAB4",#N/A,TRUE,"GENERAL";"TAB5",#N/A,TRUE,"GENERAL"}</definedName>
    <definedName name="regthio" localSheetId="23"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27" hidden="1">{"TAB1",#N/A,TRUE,"GENERAL";"TAB2",#N/A,TRUE,"GENERAL";"TAB3",#N/A,TRUE,"GENERAL";"TAB4",#N/A,TRUE,"GENERAL";"TAB5",#N/A,TRUE,"GENERAL"}</definedName>
    <definedName name="regthio" localSheetId="18"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25" hidden="1">{"TAB1",#N/A,TRUE,"GENERAL";"TAB2",#N/A,TRUE,"GENERAL";"TAB3",#N/A,TRUE,"GENERAL";"TAB4",#N/A,TRUE,"GENERAL";"TAB5",#N/A,TRUE,"GENERAL"}</definedName>
    <definedName name="regthio" localSheetId="49" hidden="1">{"TAB1",#N/A,TRUE,"GENERAL";"TAB2",#N/A,TRUE,"GENERAL";"TAB3",#N/A,TRUE,"GENERAL";"TAB4",#N/A,TRUE,"GENERAL";"TAB5",#N/A,TRUE,"GENERAL"}</definedName>
    <definedName name="regthio" localSheetId="34"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31" hidden="1">{"TAB1",#N/A,TRUE,"GENERAL";"TAB2",#N/A,TRUE,"GENERAL";"TAB3",#N/A,TRUE,"GENERAL";"TAB4",#N/A,TRUE,"GENERAL";"TAB5",#N/A,TRUE,"GENERAL"}</definedName>
    <definedName name="regthio" localSheetId="30" hidden="1">{"TAB1",#N/A,TRUE,"GENERAL";"TAB2",#N/A,TRUE,"GENERAL";"TAB3",#N/A,TRUE,"GENERAL";"TAB4",#N/A,TRUE,"GENERAL";"TAB5",#N/A,TRUE,"GENERAL"}</definedName>
    <definedName name="regthio" localSheetId="15" hidden="1">{"TAB1",#N/A,TRUE,"GENERAL";"TAB2",#N/A,TRUE,"GENERAL";"TAB3",#N/A,TRUE,"GENERAL";"TAB4",#N/A,TRUE,"GENERAL";"TAB5",#N/A,TRUE,"GENERAL"}</definedName>
    <definedName name="regthio" hidden="1">{"TAB1",#N/A,TRUE,"GENERAL";"TAB2",#N/A,TRUE,"GENERAL";"TAB3",#N/A,TRUE,"GENERAL";"TAB4",#N/A,TRUE,"GENERAL";"TAB5",#N/A,TRUE,"GENERAL"}</definedName>
    <definedName name="REJHE" localSheetId="32" hidden="1">{"via1",#N/A,TRUE,"general";"via2",#N/A,TRUE,"general";"via3",#N/A,TRUE,"general"}</definedName>
    <definedName name="REJHE" localSheetId="3" hidden="1">{"via1",#N/A,TRUE,"general";"via2",#N/A,TRUE,"general";"via3",#N/A,TRUE,"general"}</definedName>
    <definedName name="REJHE" localSheetId="26" hidden="1">{"via1",#N/A,TRUE,"general";"via2",#N/A,TRUE,"general";"via3",#N/A,TRUE,"general"}</definedName>
    <definedName name="REJHE" localSheetId="24" hidden="1">{"via1",#N/A,TRUE,"general";"via2",#N/A,TRUE,"general";"via3",#N/A,TRUE,"general"}</definedName>
    <definedName name="REJHE" localSheetId="10" hidden="1">{"via1",#N/A,TRUE,"general";"via2",#N/A,TRUE,"general";"via3",#N/A,TRUE,"general"}</definedName>
    <definedName name="REJHE" localSheetId="4" hidden="1">{"via1",#N/A,TRUE,"general";"via2",#N/A,TRUE,"general";"via3",#N/A,TRUE,"general"}</definedName>
    <definedName name="REJHE" localSheetId="38" hidden="1">{"via1",#N/A,TRUE,"general";"via2",#N/A,TRUE,"general";"via3",#N/A,TRUE,"general"}</definedName>
    <definedName name="REJHE" localSheetId="37" hidden="1">{"via1",#N/A,TRUE,"general";"via2",#N/A,TRUE,"general";"via3",#N/A,TRUE,"general"}</definedName>
    <definedName name="REJHE" localSheetId="23" hidden="1">{"via1",#N/A,TRUE,"general";"via2",#N/A,TRUE,"general";"via3",#N/A,TRUE,"general"}</definedName>
    <definedName name="REJHE" localSheetId="16" hidden="1">{"via1",#N/A,TRUE,"general";"via2",#N/A,TRUE,"general";"via3",#N/A,TRUE,"general"}</definedName>
    <definedName name="REJHE" localSheetId="27" hidden="1">{"via1",#N/A,TRUE,"general";"via2",#N/A,TRUE,"general";"via3",#N/A,TRUE,"general"}</definedName>
    <definedName name="REJHE" localSheetId="18" hidden="1">{"via1",#N/A,TRUE,"general";"via2",#N/A,TRUE,"general";"via3",#N/A,TRUE,"general"}</definedName>
    <definedName name="REJHE" localSheetId="17" hidden="1">{"via1",#N/A,TRUE,"general";"via2",#N/A,TRUE,"general";"via3",#N/A,TRUE,"general"}</definedName>
    <definedName name="REJHE" localSheetId="25" hidden="1">{"via1",#N/A,TRUE,"general";"via2",#N/A,TRUE,"general";"via3",#N/A,TRUE,"general"}</definedName>
    <definedName name="REJHE" localSheetId="49" hidden="1">{"via1",#N/A,TRUE,"general";"via2",#N/A,TRUE,"general";"via3",#N/A,TRUE,"general"}</definedName>
    <definedName name="REJHE" localSheetId="34"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1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31" hidden="1">{"via1",#N/A,TRUE,"general";"via2",#N/A,TRUE,"general";"via3",#N/A,TRUE,"general"}</definedName>
    <definedName name="REJHE" localSheetId="30" hidden="1">{"via1",#N/A,TRUE,"general";"via2",#N/A,TRUE,"general";"via3",#N/A,TRUE,"general"}</definedName>
    <definedName name="REJHE" localSheetId="15" hidden="1">{"via1",#N/A,TRUE,"general";"via2",#N/A,TRUE,"general";"via3",#N/A,TRUE,"general"}</definedName>
    <definedName name="REJHE" hidden="1">{"via1",#N/A,TRUE,"general";"via2",#N/A,TRUE,"general";"via3",#N/A,TRUE,"general"}</definedName>
    <definedName name="rer" localSheetId="32" hidden="1">{"via1",#N/A,TRUE,"general";"via2",#N/A,TRUE,"general";"via3",#N/A,TRUE,"general"}</definedName>
    <definedName name="rer" localSheetId="3" hidden="1">{"via1",#N/A,TRUE,"general";"via2",#N/A,TRUE,"general";"via3",#N/A,TRUE,"general"}</definedName>
    <definedName name="rer" localSheetId="26" hidden="1">{"via1",#N/A,TRUE,"general";"via2",#N/A,TRUE,"general";"via3",#N/A,TRUE,"general"}</definedName>
    <definedName name="rer" localSheetId="24" hidden="1">{"via1",#N/A,TRUE,"general";"via2",#N/A,TRUE,"general";"via3",#N/A,TRUE,"general"}</definedName>
    <definedName name="rer" localSheetId="10" hidden="1">{"via1",#N/A,TRUE,"general";"via2",#N/A,TRUE,"general";"via3",#N/A,TRUE,"general"}</definedName>
    <definedName name="rer" localSheetId="4" hidden="1">{"via1",#N/A,TRUE,"general";"via2",#N/A,TRUE,"general";"via3",#N/A,TRUE,"general"}</definedName>
    <definedName name="rer" localSheetId="38" hidden="1">{"via1",#N/A,TRUE,"general";"via2",#N/A,TRUE,"general";"via3",#N/A,TRUE,"general"}</definedName>
    <definedName name="rer" localSheetId="37" hidden="1">{"via1",#N/A,TRUE,"general";"via2",#N/A,TRUE,"general";"via3",#N/A,TRUE,"general"}</definedName>
    <definedName name="rer" localSheetId="23" hidden="1">{"via1",#N/A,TRUE,"general";"via2",#N/A,TRUE,"general";"via3",#N/A,TRUE,"general"}</definedName>
    <definedName name="rer" localSheetId="16" hidden="1">{"via1",#N/A,TRUE,"general";"via2",#N/A,TRUE,"general";"via3",#N/A,TRUE,"general"}</definedName>
    <definedName name="rer" localSheetId="27" hidden="1">{"via1",#N/A,TRUE,"general";"via2",#N/A,TRUE,"general";"via3",#N/A,TRUE,"general"}</definedName>
    <definedName name="rer" localSheetId="18" hidden="1">{"via1",#N/A,TRUE,"general";"via2",#N/A,TRUE,"general";"via3",#N/A,TRUE,"general"}</definedName>
    <definedName name="rer" localSheetId="17" hidden="1">{"via1",#N/A,TRUE,"general";"via2",#N/A,TRUE,"general";"via3",#N/A,TRUE,"general"}</definedName>
    <definedName name="rer" localSheetId="25" hidden="1">{"via1",#N/A,TRUE,"general";"via2",#N/A,TRUE,"general";"via3",#N/A,TRUE,"general"}</definedName>
    <definedName name="rer" localSheetId="49" hidden="1">{"via1",#N/A,TRUE,"general";"via2",#N/A,TRUE,"general";"via3",#N/A,TRUE,"general"}</definedName>
    <definedName name="rer" localSheetId="34"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1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31" hidden="1">{"via1",#N/A,TRUE,"general";"via2",#N/A,TRUE,"general";"via3",#N/A,TRUE,"general"}</definedName>
    <definedName name="rer" localSheetId="30" hidden="1">{"via1",#N/A,TRUE,"general";"via2",#N/A,TRUE,"general";"via3",#N/A,TRUE,"general"}</definedName>
    <definedName name="rer" localSheetId="15" hidden="1">{"via1",#N/A,TRUE,"general";"via2",#N/A,TRUE,"general";"via3",#N/A,TRUE,"general"}</definedName>
    <definedName name="rer" hidden="1">{"via1",#N/A,TRUE,"general";"via2",#N/A,TRUE,"general";"via3",#N/A,TRUE,"general"}</definedName>
    <definedName name="rererw" localSheetId="3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26" hidden="1">{"TAB1",#N/A,TRUE,"GENERAL";"TAB2",#N/A,TRUE,"GENERAL";"TAB3",#N/A,TRUE,"GENERAL";"TAB4",#N/A,TRUE,"GENERAL";"TAB5",#N/A,TRUE,"GENERAL"}</definedName>
    <definedName name="rererw" localSheetId="24"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38" hidden="1">{"TAB1",#N/A,TRUE,"GENERAL";"TAB2",#N/A,TRUE,"GENERAL";"TAB3",#N/A,TRUE,"GENERAL";"TAB4",#N/A,TRUE,"GENERAL";"TAB5",#N/A,TRUE,"GENERAL"}</definedName>
    <definedName name="rererw" localSheetId="37" hidden="1">{"TAB1",#N/A,TRUE,"GENERAL";"TAB2",#N/A,TRUE,"GENERAL";"TAB3",#N/A,TRUE,"GENERAL";"TAB4",#N/A,TRUE,"GENERAL";"TAB5",#N/A,TRUE,"GENERAL"}</definedName>
    <definedName name="rererw" localSheetId="23"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27" hidden="1">{"TAB1",#N/A,TRUE,"GENERAL";"TAB2",#N/A,TRUE,"GENERAL";"TAB3",#N/A,TRUE,"GENERAL";"TAB4",#N/A,TRUE,"GENERAL";"TAB5",#N/A,TRUE,"GENERAL"}</definedName>
    <definedName name="rererw" localSheetId="18"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25" hidden="1">{"TAB1",#N/A,TRUE,"GENERAL";"TAB2",#N/A,TRUE,"GENERAL";"TAB3",#N/A,TRUE,"GENERAL";"TAB4",#N/A,TRUE,"GENERAL";"TAB5",#N/A,TRUE,"GENERAL"}</definedName>
    <definedName name="rererw" localSheetId="49" hidden="1">{"TAB1",#N/A,TRUE,"GENERAL";"TAB2",#N/A,TRUE,"GENERAL";"TAB3",#N/A,TRUE,"GENERAL";"TAB4",#N/A,TRUE,"GENERAL";"TAB5",#N/A,TRUE,"GENERAL"}</definedName>
    <definedName name="rererw" localSheetId="34"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31" hidden="1">{"TAB1",#N/A,TRUE,"GENERAL";"TAB2",#N/A,TRUE,"GENERAL";"TAB3",#N/A,TRUE,"GENERAL";"TAB4",#N/A,TRUE,"GENERAL";"TAB5",#N/A,TRUE,"GENERAL"}</definedName>
    <definedName name="rererw" localSheetId="30" hidden="1">{"TAB1",#N/A,TRUE,"GENERAL";"TAB2",#N/A,TRUE,"GENERAL";"TAB3",#N/A,TRUE,"GENERAL";"TAB4",#N/A,TRUE,"GENERAL";"TAB5",#N/A,TRUE,"GENERAL"}</definedName>
    <definedName name="rererw" localSheetId="15" hidden="1">{"TAB1",#N/A,TRUE,"GENERAL";"TAB2",#N/A,TRUE,"GENERAL";"TAB3",#N/A,TRUE,"GENERAL";"TAB4",#N/A,TRUE,"GENERAL";"TAB5",#N/A,TRUE,"GENERAL"}</definedName>
    <definedName name="rererw" hidden="1">{"TAB1",#N/A,TRUE,"GENERAL";"TAB2",#N/A,TRUE,"GENERAL";"TAB3",#N/A,TRUE,"GENERAL";"TAB4",#N/A,TRUE,"GENERAL";"TAB5",#N/A,TRUE,"GENERAL"}</definedName>
    <definedName name="rerg" localSheetId="32" hidden="1">{"TAB1",#N/A,TRUE,"GENERAL";"TAB2",#N/A,TRUE,"GENERAL";"TAB3",#N/A,TRUE,"GENERAL";"TAB4",#N/A,TRUE,"GENERAL";"TAB5",#N/A,TRUE,"GENERAL"}</definedName>
    <definedName name="rerg" localSheetId="3" hidden="1">{"TAB1",#N/A,TRUE,"GENERAL";"TAB2",#N/A,TRUE,"GENERAL";"TAB3",#N/A,TRUE,"GENERAL";"TAB4",#N/A,TRUE,"GENERAL";"TAB5",#N/A,TRUE,"GENERAL"}</definedName>
    <definedName name="rerg" localSheetId="26" hidden="1">{"TAB1",#N/A,TRUE,"GENERAL";"TAB2",#N/A,TRUE,"GENERAL";"TAB3",#N/A,TRUE,"GENERAL";"TAB4",#N/A,TRUE,"GENERAL";"TAB5",#N/A,TRUE,"GENERAL"}</definedName>
    <definedName name="rerg" localSheetId="24" hidden="1">{"TAB1",#N/A,TRUE,"GENERAL";"TAB2",#N/A,TRUE,"GENERAL";"TAB3",#N/A,TRUE,"GENERAL";"TAB4",#N/A,TRUE,"GENERAL";"TAB5",#N/A,TRUE,"GENERAL"}</definedName>
    <definedName name="rerg" localSheetId="10" hidden="1">{"TAB1",#N/A,TRUE,"GENERAL";"TAB2",#N/A,TRUE,"GENERAL";"TAB3",#N/A,TRUE,"GENERAL";"TAB4",#N/A,TRUE,"GENERAL";"TAB5",#N/A,TRUE,"GENERAL"}</definedName>
    <definedName name="rerg" localSheetId="4" hidden="1">{"TAB1",#N/A,TRUE,"GENERAL";"TAB2",#N/A,TRUE,"GENERAL";"TAB3",#N/A,TRUE,"GENERAL";"TAB4",#N/A,TRUE,"GENERAL";"TAB5",#N/A,TRUE,"GENERAL"}</definedName>
    <definedName name="rerg" localSheetId="38" hidden="1">{"TAB1",#N/A,TRUE,"GENERAL";"TAB2",#N/A,TRUE,"GENERAL";"TAB3",#N/A,TRUE,"GENERAL";"TAB4",#N/A,TRUE,"GENERAL";"TAB5",#N/A,TRUE,"GENERAL"}</definedName>
    <definedName name="rerg" localSheetId="37" hidden="1">{"TAB1",#N/A,TRUE,"GENERAL";"TAB2",#N/A,TRUE,"GENERAL";"TAB3",#N/A,TRUE,"GENERAL";"TAB4",#N/A,TRUE,"GENERAL";"TAB5",#N/A,TRUE,"GENERAL"}</definedName>
    <definedName name="rerg" localSheetId="23" hidden="1">{"TAB1",#N/A,TRUE,"GENERAL";"TAB2",#N/A,TRUE,"GENERAL";"TAB3",#N/A,TRUE,"GENERAL";"TAB4",#N/A,TRUE,"GENERAL";"TAB5",#N/A,TRUE,"GENERAL"}</definedName>
    <definedName name="rerg" localSheetId="16" hidden="1">{"TAB1",#N/A,TRUE,"GENERAL";"TAB2",#N/A,TRUE,"GENERAL";"TAB3",#N/A,TRUE,"GENERAL";"TAB4",#N/A,TRUE,"GENERAL";"TAB5",#N/A,TRUE,"GENERAL"}</definedName>
    <definedName name="rerg" localSheetId="27" hidden="1">{"TAB1",#N/A,TRUE,"GENERAL";"TAB2",#N/A,TRUE,"GENERAL";"TAB3",#N/A,TRUE,"GENERAL";"TAB4",#N/A,TRUE,"GENERAL";"TAB5",#N/A,TRUE,"GENERAL"}</definedName>
    <definedName name="rerg" localSheetId="18" hidden="1">{"TAB1",#N/A,TRUE,"GENERAL";"TAB2",#N/A,TRUE,"GENERAL";"TAB3",#N/A,TRUE,"GENERAL";"TAB4",#N/A,TRUE,"GENERAL";"TAB5",#N/A,TRUE,"GENERAL"}</definedName>
    <definedName name="rerg" localSheetId="17" hidden="1">{"TAB1",#N/A,TRUE,"GENERAL";"TAB2",#N/A,TRUE,"GENERAL";"TAB3",#N/A,TRUE,"GENERAL";"TAB4",#N/A,TRUE,"GENERAL";"TAB5",#N/A,TRUE,"GENERAL"}</definedName>
    <definedName name="rerg" localSheetId="25" hidden="1">{"TAB1",#N/A,TRUE,"GENERAL";"TAB2",#N/A,TRUE,"GENERAL";"TAB3",#N/A,TRUE,"GENERAL";"TAB4",#N/A,TRUE,"GENERAL";"TAB5",#N/A,TRUE,"GENERAL"}</definedName>
    <definedName name="rerg" localSheetId="49" hidden="1">{"TAB1",#N/A,TRUE,"GENERAL";"TAB2",#N/A,TRUE,"GENERAL";"TAB3",#N/A,TRUE,"GENERAL";"TAB4",#N/A,TRUE,"GENERAL";"TAB5",#N/A,TRUE,"GENERAL"}</definedName>
    <definedName name="rerg" localSheetId="34"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1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31" hidden="1">{"TAB1",#N/A,TRUE,"GENERAL";"TAB2",#N/A,TRUE,"GENERAL";"TAB3",#N/A,TRUE,"GENERAL";"TAB4",#N/A,TRUE,"GENERAL";"TAB5",#N/A,TRUE,"GENERAL"}</definedName>
    <definedName name="rerg" localSheetId="30" hidden="1">{"TAB1",#N/A,TRUE,"GENERAL";"TAB2",#N/A,TRUE,"GENERAL";"TAB3",#N/A,TRUE,"GENERAL";"TAB4",#N/A,TRUE,"GENERAL";"TAB5",#N/A,TRUE,"GENERAL"}</definedName>
    <definedName name="rerg" localSheetId="15" hidden="1">{"TAB1",#N/A,TRUE,"GENERAL";"TAB2",#N/A,TRUE,"GENERAL";"TAB3",#N/A,TRUE,"GENERAL";"TAB4",#N/A,TRUE,"GENERAL";"TAB5",#N/A,TRUE,"GENERAL"}</definedName>
    <definedName name="rerg" hidden="1">{"TAB1",#N/A,TRUE,"GENERAL";"TAB2",#N/A,TRUE,"GENERAL";"TAB3",#N/A,TRUE,"GENERAL";"TAB4",#N/A,TRUE,"GENERAL";"TAB5",#N/A,TRUE,"GENERAL"}</definedName>
    <definedName name="rerrrrw" localSheetId="3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26" hidden="1">{"TAB1",#N/A,TRUE,"GENERAL";"TAB2",#N/A,TRUE,"GENERAL";"TAB3",#N/A,TRUE,"GENERAL";"TAB4",#N/A,TRUE,"GENERAL";"TAB5",#N/A,TRUE,"GENERAL"}</definedName>
    <definedName name="rerrrrw" localSheetId="24"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38" hidden="1">{"TAB1",#N/A,TRUE,"GENERAL";"TAB2",#N/A,TRUE,"GENERAL";"TAB3",#N/A,TRUE,"GENERAL";"TAB4",#N/A,TRUE,"GENERAL";"TAB5",#N/A,TRUE,"GENERAL"}</definedName>
    <definedName name="rerrrrw" localSheetId="37" hidden="1">{"TAB1",#N/A,TRUE,"GENERAL";"TAB2",#N/A,TRUE,"GENERAL";"TAB3",#N/A,TRUE,"GENERAL";"TAB4",#N/A,TRUE,"GENERAL";"TAB5",#N/A,TRUE,"GENERAL"}</definedName>
    <definedName name="rerrrrw" localSheetId="23"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27" hidden="1">{"TAB1",#N/A,TRUE,"GENERAL";"TAB2",#N/A,TRUE,"GENERAL";"TAB3",#N/A,TRUE,"GENERAL";"TAB4",#N/A,TRUE,"GENERAL";"TAB5",#N/A,TRUE,"GENERAL"}</definedName>
    <definedName name="rerrrrw" localSheetId="18"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25" hidden="1">{"TAB1",#N/A,TRUE,"GENERAL";"TAB2",#N/A,TRUE,"GENERAL";"TAB3",#N/A,TRUE,"GENERAL";"TAB4",#N/A,TRUE,"GENERAL";"TAB5",#N/A,TRUE,"GENERAL"}</definedName>
    <definedName name="rerrrrw" localSheetId="49" hidden="1">{"TAB1",#N/A,TRUE,"GENERAL";"TAB2",#N/A,TRUE,"GENERAL";"TAB3",#N/A,TRUE,"GENERAL";"TAB4",#N/A,TRUE,"GENERAL";"TAB5",#N/A,TRUE,"GENERAL"}</definedName>
    <definedName name="rerrrrw" localSheetId="34"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31" hidden="1">{"TAB1",#N/A,TRUE,"GENERAL";"TAB2",#N/A,TRUE,"GENERAL";"TAB3",#N/A,TRUE,"GENERAL";"TAB4",#N/A,TRUE,"GENERAL";"TAB5",#N/A,TRUE,"GENERAL"}</definedName>
    <definedName name="rerrrrw" localSheetId="30" hidden="1">{"TAB1",#N/A,TRUE,"GENERAL";"TAB2",#N/A,TRUE,"GENERAL";"TAB3",#N/A,TRUE,"GENERAL";"TAB4",#N/A,TRUE,"GENERAL";"TAB5",#N/A,TRUE,"GENERAL"}</definedName>
    <definedName name="rerrrrw" localSheetId="15" hidden="1">{"TAB1",#N/A,TRUE,"GENERAL";"TAB2",#N/A,TRUE,"GENERAL";"TAB3",#N/A,TRUE,"GENERAL";"TAB4",#N/A,TRUE,"GENERAL";"TAB5",#N/A,TRUE,"GENERAL"}</definedName>
    <definedName name="rerrrrw" hidden="1">{"TAB1",#N/A,TRUE,"GENERAL";"TAB2",#N/A,TRUE,"GENERAL";"TAB3",#N/A,TRUE,"GENERAL";"TAB4",#N/A,TRUE,"GENERAL";"TAB5",#N/A,TRUE,"GENERAL"}</definedName>
    <definedName name="RETTRE" localSheetId="32" hidden="1">{"via1",#N/A,TRUE,"general";"via2",#N/A,TRUE,"general";"via3",#N/A,TRUE,"general"}</definedName>
    <definedName name="RETTRE" localSheetId="3" hidden="1">{"via1",#N/A,TRUE,"general";"via2",#N/A,TRUE,"general";"via3",#N/A,TRUE,"general"}</definedName>
    <definedName name="RETTRE" localSheetId="26" hidden="1">{"via1",#N/A,TRUE,"general";"via2",#N/A,TRUE,"general";"via3",#N/A,TRUE,"general"}</definedName>
    <definedName name="RETTRE" localSheetId="24" hidden="1">{"via1",#N/A,TRUE,"general";"via2",#N/A,TRUE,"general";"via3",#N/A,TRUE,"general"}</definedName>
    <definedName name="RETTRE" localSheetId="10" hidden="1">{"via1",#N/A,TRUE,"general";"via2",#N/A,TRUE,"general";"via3",#N/A,TRUE,"general"}</definedName>
    <definedName name="RETTRE" localSheetId="4" hidden="1">{"via1",#N/A,TRUE,"general";"via2",#N/A,TRUE,"general";"via3",#N/A,TRUE,"general"}</definedName>
    <definedName name="RETTRE" localSheetId="38" hidden="1">{"via1",#N/A,TRUE,"general";"via2",#N/A,TRUE,"general";"via3",#N/A,TRUE,"general"}</definedName>
    <definedName name="RETTRE" localSheetId="37" hidden="1">{"via1",#N/A,TRUE,"general";"via2",#N/A,TRUE,"general";"via3",#N/A,TRUE,"general"}</definedName>
    <definedName name="RETTRE" localSheetId="23" hidden="1">{"via1",#N/A,TRUE,"general";"via2",#N/A,TRUE,"general";"via3",#N/A,TRUE,"general"}</definedName>
    <definedName name="RETTRE" localSheetId="16" hidden="1">{"via1",#N/A,TRUE,"general";"via2",#N/A,TRUE,"general";"via3",#N/A,TRUE,"general"}</definedName>
    <definedName name="RETTRE" localSheetId="27" hidden="1">{"via1",#N/A,TRUE,"general";"via2",#N/A,TRUE,"general";"via3",#N/A,TRUE,"general"}</definedName>
    <definedName name="RETTRE" localSheetId="18" hidden="1">{"via1",#N/A,TRUE,"general";"via2",#N/A,TRUE,"general";"via3",#N/A,TRUE,"general"}</definedName>
    <definedName name="RETTRE" localSheetId="17" hidden="1">{"via1",#N/A,TRUE,"general";"via2",#N/A,TRUE,"general";"via3",#N/A,TRUE,"general"}</definedName>
    <definedName name="RETTRE" localSheetId="25" hidden="1">{"via1",#N/A,TRUE,"general";"via2",#N/A,TRUE,"general";"via3",#N/A,TRUE,"general"}</definedName>
    <definedName name="RETTRE" localSheetId="49" hidden="1">{"via1",#N/A,TRUE,"general";"via2",#N/A,TRUE,"general";"via3",#N/A,TRUE,"general"}</definedName>
    <definedName name="RETTRE" localSheetId="34"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1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31" hidden="1">{"via1",#N/A,TRUE,"general";"via2",#N/A,TRUE,"general";"via3",#N/A,TRUE,"general"}</definedName>
    <definedName name="RETTRE" localSheetId="30" hidden="1">{"via1",#N/A,TRUE,"general";"via2",#N/A,TRUE,"general";"via3",#N/A,TRUE,"general"}</definedName>
    <definedName name="RETTRE" localSheetId="15" hidden="1">{"via1",#N/A,TRUE,"general";"via2",#N/A,TRUE,"general";"via3",#N/A,TRUE,"general"}</definedName>
    <definedName name="RETTRE" hidden="1">{"via1",#N/A,TRUE,"general";"via2",#N/A,TRUE,"general";"via3",#N/A,TRUE,"general"}</definedName>
    <definedName name="rety" localSheetId="32" hidden="1">{"TAB1",#N/A,TRUE,"GENERAL";"TAB2",#N/A,TRUE,"GENERAL";"TAB3",#N/A,TRUE,"GENERAL";"TAB4",#N/A,TRUE,"GENERAL";"TAB5",#N/A,TRUE,"GENERAL"}</definedName>
    <definedName name="rety" localSheetId="3" hidden="1">{"TAB1",#N/A,TRUE,"GENERAL";"TAB2",#N/A,TRUE,"GENERAL";"TAB3",#N/A,TRUE,"GENERAL";"TAB4",#N/A,TRUE,"GENERAL";"TAB5",#N/A,TRUE,"GENERAL"}</definedName>
    <definedName name="rety" localSheetId="26" hidden="1">{"TAB1",#N/A,TRUE,"GENERAL";"TAB2",#N/A,TRUE,"GENERAL";"TAB3",#N/A,TRUE,"GENERAL";"TAB4",#N/A,TRUE,"GENERAL";"TAB5",#N/A,TRUE,"GENERAL"}</definedName>
    <definedName name="rety" localSheetId="24" hidden="1">{"TAB1",#N/A,TRUE,"GENERAL";"TAB2",#N/A,TRUE,"GENERAL";"TAB3",#N/A,TRUE,"GENERAL";"TAB4",#N/A,TRUE,"GENERAL";"TAB5",#N/A,TRUE,"GENERAL"}</definedName>
    <definedName name="rety" localSheetId="10" hidden="1">{"TAB1",#N/A,TRUE,"GENERAL";"TAB2",#N/A,TRUE,"GENERAL";"TAB3",#N/A,TRUE,"GENERAL";"TAB4",#N/A,TRUE,"GENERAL";"TAB5",#N/A,TRUE,"GENERAL"}</definedName>
    <definedName name="rety" localSheetId="4" hidden="1">{"TAB1",#N/A,TRUE,"GENERAL";"TAB2",#N/A,TRUE,"GENERAL";"TAB3",#N/A,TRUE,"GENERAL";"TAB4",#N/A,TRUE,"GENERAL";"TAB5",#N/A,TRUE,"GENERAL"}</definedName>
    <definedName name="rety" localSheetId="38" hidden="1">{"TAB1",#N/A,TRUE,"GENERAL";"TAB2",#N/A,TRUE,"GENERAL";"TAB3",#N/A,TRUE,"GENERAL";"TAB4",#N/A,TRUE,"GENERAL";"TAB5",#N/A,TRUE,"GENERAL"}</definedName>
    <definedName name="rety" localSheetId="37" hidden="1">{"TAB1",#N/A,TRUE,"GENERAL";"TAB2",#N/A,TRUE,"GENERAL";"TAB3",#N/A,TRUE,"GENERAL";"TAB4",#N/A,TRUE,"GENERAL";"TAB5",#N/A,TRUE,"GENERAL"}</definedName>
    <definedName name="rety" localSheetId="23" hidden="1">{"TAB1",#N/A,TRUE,"GENERAL";"TAB2",#N/A,TRUE,"GENERAL";"TAB3",#N/A,TRUE,"GENERAL";"TAB4",#N/A,TRUE,"GENERAL";"TAB5",#N/A,TRUE,"GENERAL"}</definedName>
    <definedName name="rety" localSheetId="16" hidden="1">{"TAB1",#N/A,TRUE,"GENERAL";"TAB2",#N/A,TRUE,"GENERAL";"TAB3",#N/A,TRUE,"GENERAL";"TAB4",#N/A,TRUE,"GENERAL";"TAB5",#N/A,TRUE,"GENERAL"}</definedName>
    <definedName name="rety" localSheetId="27" hidden="1">{"TAB1",#N/A,TRUE,"GENERAL";"TAB2",#N/A,TRUE,"GENERAL";"TAB3",#N/A,TRUE,"GENERAL";"TAB4",#N/A,TRUE,"GENERAL";"TAB5",#N/A,TRUE,"GENERAL"}</definedName>
    <definedName name="rety" localSheetId="18" hidden="1">{"TAB1",#N/A,TRUE,"GENERAL";"TAB2",#N/A,TRUE,"GENERAL";"TAB3",#N/A,TRUE,"GENERAL";"TAB4",#N/A,TRUE,"GENERAL";"TAB5",#N/A,TRUE,"GENERAL"}</definedName>
    <definedName name="rety" localSheetId="17" hidden="1">{"TAB1",#N/A,TRUE,"GENERAL";"TAB2",#N/A,TRUE,"GENERAL";"TAB3",#N/A,TRUE,"GENERAL";"TAB4",#N/A,TRUE,"GENERAL";"TAB5",#N/A,TRUE,"GENERAL"}</definedName>
    <definedName name="rety" localSheetId="25" hidden="1">{"TAB1",#N/A,TRUE,"GENERAL";"TAB2",#N/A,TRUE,"GENERAL";"TAB3",#N/A,TRUE,"GENERAL";"TAB4",#N/A,TRUE,"GENERAL";"TAB5",#N/A,TRUE,"GENERAL"}</definedName>
    <definedName name="rety" localSheetId="49" hidden="1">{"TAB1",#N/A,TRUE,"GENERAL";"TAB2",#N/A,TRUE,"GENERAL";"TAB3",#N/A,TRUE,"GENERAL";"TAB4",#N/A,TRUE,"GENERAL";"TAB5",#N/A,TRUE,"GENERAL"}</definedName>
    <definedName name="rety" localSheetId="34"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1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31" hidden="1">{"TAB1",#N/A,TRUE,"GENERAL";"TAB2",#N/A,TRUE,"GENERAL";"TAB3",#N/A,TRUE,"GENERAL";"TAB4",#N/A,TRUE,"GENERAL";"TAB5",#N/A,TRUE,"GENERAL"}</definedName>
    <definedName name="rety" localSheetId="30" hidden="1">{"TAB1",#N/A,TRUE,"GENERAL";"TAB2",#N/A,TRUE,"GENERAL";"TAB3",#N/A,TRUE,"GENERAL";"TAB4",#N/A,TRUE,"GENERAL";"TAB5",#N/A,TRUE,"GENERAL"}</definedName>
    <definedName name="rety" localSheetId="15" hidden="1">{"TAB1",#N/A,TRUE,"GENERAL";"TAB2",#N/A,TRUE,"GENERAL";"TAB3",#N/A,TRUE,"GENERAL";"TAB4",#N/A,TRUE,"GENERAL";"TAB5",#N/A,TRUE,"GENERAL"}</definedName>
    <definedName name="rety" hidden="1">{"TAB1",#N/A,TRUE,"GENERAL";"TAB2",#N/A,TRUE,"GENERAL";"TAB3",#N/A,TRUE,"GENERAL";"TAB4",#N/A,TRUE,"GENERAL";"TAB5",#N/A,TRUE,"GENERAL"}</definedName>
    <definedName name="rewfreg" localSheetId="32" hidden="1">{"via1",#N/A,TRUE,"general";"via2",#N/A,TRUE,"general";"via3",#N/A,TRUE,"general"}</definedName>
    <definedName name="rewfreg" localSheetId="3" hidden="1">{"via1",#N/A,TRUE,"general";"via2",#N/A,TRUE,"general";"via3",#N/A,TRUE,"general"}</definedName>
    <definedName name="rewfreg" localSheetId="26" hidden="1">{"via1",#N/A,TRUE,"general";"via2",#N/A,TRUE,"general";"via3",#N/A,TRUE,"general"}</definedName>
    <definedName name="rewfreg" localSheetId="24" hidden="1">{"via1",#N/A,TRUE,"general";"via2",#N/A,TRUE,"general";"via3",#N/A,TRUE,"general"}</definedName>
    <definedName name="rewfreg" localSheetId="10" hidden="1">{"via1",#N/A,TRUE,"general";"via2",#N/A,TRUE,"general";"via3",#N/A,TRUE,"general"}</definedName>
    <definedName name="rewfreg" localSheetId="4" hidden="1">{"via1",#N/A,TRUE,"general";"via2",#N/A,TRUE,"general";"via3",#N/A,TRUE,"general"}</definedName>
    <definedName name="rewfreg" localSheetId="38" hidden="1">{"via1",#N/A,TRUE,"general";"via2",#N/A,TRUE,"general";"via3",#N/A,TRUE,"general"}</definedName>
    <definedName name="rewfreg" localSheetId="37" hidden="1">{"via1",#N/A,TRUE,"general";"via2",#N/A,TRUE,"general";"via3",#N/A,TRUE,"general"}</definedName>
    <definedName name="rewfreg" localSheetId="23" hidden="1">{"via1",#N/A,TRUE,"general";"via2",#N/A,TRUE,"general";"via3",#N/A,TRUE,"general"}</definedName>
    <definedName name="rewfreg" localSheetId="16" hidden="1">{"via1",#N/A,TRUE,"general";"via2",#N/A,TRUE,"general";"via3",#N/A,TRUE,"general"}</definedName>
    <definedName name="rewfreg" localSheetId="27" hidden="1">{"via1",#N/A,TRUE,"general";"via2",#N/A,TRUE,"general";"via3",#N/A,TRUE,"general"}</definedName>
    <definedName name="rewfreg" localSheetId="18" hidden="1">{"via1",#N/A,TRUE,"general";"via2",#N/A,TRUE,"general";"via3",#N/A,TRUE,"general"}</definedName>
    <definedName name="rewfreg" localSheetId="17" hidden="1">{"via1",#N/A,TRUE,"general";"via2",#N/A,TRUE,"general";"via3",#N/A,TRUE,"general"}</definedName>
    <definedName name="rewfreg" localSheetId="25" hidden="1">{"via1",#N/A,TRUE,"general";"via2",#N/A,TRUE,"general";"via3",#N/A,TRUE,"general"}</definedName>
    <definedName name="rewfreg" localSheetId="49" hidden="1">{"via1",#N/A,TRUE,"general";"via2",#N/A,TRUE,"general";"via3",#N/A,TRUE,"general"}</definedName>
    <definedName name="rewfreg" localSheetId="34"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1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31" hidden="1">{"via1",#N/A,TRUE,"general";"via2",#N/A,TRUE,"general";"via3",#N/A,TRUE,"general"}</definedName>
    <definedName name="rewfreg" localSheetId="30" hidden="1">{"via1",#N/A,TRUE,"general";"via2",#N/A,TRUE,"general";"via3",#N/A,TRUE,"general"}</definedName>
    <definedName name="rewfreg" localSheetId="15" hidden="1">{"via1",#N/A,TRUE,"general";"via2",#N/A,TRUE,"general";"via3",#N/A,TRUE,"general"}</definedName>
    <definedName name="rewfreg" hidden="1">{"via1",#N/A,TRUE,"general";"via2",#N/A,TRUE,"general";"via3",#N/A,TRUE,"general"}</definedName>
    <definedName name="rewr" localSheetId="32" hidden="1">{"via1",#N/A,TRUE,"general";"via2",#N/A,TRUE,"general";"via3",#N/A,TRUE,"general"}</definedName>
    <definedName name="rewr" localSheetId="3" hidden="1">{"via1",#N/A,TRUE,"general";"via2",#N/A,TRUE,"general";"via3",#N/A,TRUE,"general"}</definedName>
    <definedName name="rewr" localSheetId="26" hidden="1">{"via1",#N/A,TRUE,"general";"via2",#N/A,TRUE,"general";"via3",#N/A,TRUE,"general"}</definedName>
    <definedName name="rewr" localSheetId="24" hidden="1">{"via1",#N/A,TRUE,"general";"via2",#N/A,TRUE,"general";"via3",#N/A,TRUE,"general"}</definedName>
    <definedName name="rewr" localSheetId="10" hidden="1">{"via1",#N/A,TRUE,"general";"via2",#N/A,TRUE,"general";"via3",#N/A,TRUE,"general"}</definedName>
    <definedName name="rewr" localSheetId="4" hidden="1">{"via1",#N/A,TRUE,"general";"via2",#N/A,TRUE,"general";"via3",#N/A,TRUE,"general"}</definedName>
    <definedName name="rewr" localSheetId="38" hidden="1">{"via1",#N/A,TRUE,"general";"via2",#N/A,TRUE,"general";"via3",#N/A,TRUE,"general"}</definedName>
    <definedName name="rewr" localSheetId="37" hidden="1">{"via1",#N/A,TRUE,"general";"via2",#N/A,TRUE,"general";"via3",#N/A,TRUE,"general"}</definedName>
    <definedName name="rewr" localSheetId="23" hidden="1">{"via1",#N/A,TRUE,"general";"via2",#N/A,TRUE,"general";"via3",#N/A,TRUE,"general"}</definedName>
    <definedName name="rewr" localSheetId="16" hidden="1">{"via1",#N/A,TRUE,"general";"via2",#N/A,TRUE,"general";"via3",#N/A,TRUE,"general"}</definedName>
    <definedName name="rewr" localSheetId="27" hidden="1">{"via1",#N/A,TRUE,"general";"via2",#N/A,TRUE,"general";"via3",#N/A,TRUE,"general"}</definedName>
    <definedName name="rewr" localSheetId="18" hidden="1">{"via1",#N/A,TRUE,"general";"via2",#N/A,TRUE,"general";"via3",#N/A,TRUE,"general"}</definedName>
    <definedName name="rewr" localSheetId="17" hidden="1">{"via1",#N/A,TRUE,"general";"via2",#N/A,TRUE,"general";"via3",#N/A,TRUE,"general"}</definedName>
    <definedName name="rewr" localSheetId="25" hidden="1">{"via1",#N/A,TRUE,"general";"via2",#N/A,TRUE,"general";"via3",#N/A,TRUE,"general"}</definedName>
    <definedName name="rewr" localSheetId="49" hidden="1">{"via1",#N/A,TRUE,"general";"via2",#N/A,TRUE,"general";"via3",#N/A,TRUE,"general"}</definedName>
    <definedName name="rewr" localSheetId="34"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1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31" hidden="1">{"via1",#N/A,TRUE,"general";"via2",#N/A,TRUE,"general";"via3",#N/A,TRUE,"general"}</definedName>
    <definedName name="rewr" localSheetId="30" hidden="1">{"via1",#N/A,TRUE,"general";"via2",#N/A,TRUE,"general";"via3",#N/A,TRUE,"general"}</definedName>
    <definedName name="rewr" localSheetId="15" hidden="1">{"via1",#N/A,TRUE,"general";"via2",#N/A,TRUE,"general";"via3",#N/A,TRUE,"general"}</definedName>
    <definedName name="rewr" hidden="1">{"via1",#N/A,TRUE,"general";"via2",#N/A,TRUE,"general";"via3",#N/A,TRUE,"general"}</definedName>
    <definedName name="REWWER" localSheetId="3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26" hidden="1">{"TAB1",#N/A,TRUE,"GENERAL";"TAB2",#N/A,TRUE,"GENERAL";"TAB3",#N/A,TRUE,"GENERAL";"TAB4",#N/A,TRUE,"GENERAL";"TAB5",#N/A,TRUE,"GENERAL"}</definedName>
    <definedName name="REWWER" localSheetId="24"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38" hidden="1">{"TAB1",#N/A,TRUE,"GENERAL";"TAB2",#N/A,TRUE,"GENERAL";"TAB3",#N/A,TRUE,"GENERAL";"TAB4",#N/A,TRUE,"GENERAL";"TAB5",#N/A,TRUE,"GENERAL"}</definedName>
    <definedName name="REWWER" localSheetId="37" hidden="1">{"TAB1",#N/A,TRUE,"GENERAL";"TAB2",#N/A,TRUE,"GENERAL";"TAB3",#N/A,TRUE,"GENERAL";"TAB4",#N/A,TRUE,"GENERAL";"TAB5",#N/A,TRUE,"GENERAL"}</definedName>
    <definedName name="REWWER" localSheetId="23"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27" hidden="1">{"TAB1",#N/A,TRUE,"GENERAL";"TAB2",#N/A,TRUE,"GENERAL";"TAB3",#N/A,TRUE,"GENERAL";"TAB4",#N/A,TRUE,"GENERAL";"TAB5",#N/A,TRUE,"GENERAL"}</definedName>
    <definedName name="REWWER" localSheetId="18"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25" hidden="1">{"TAB1",#N/A,TRUE,"GENERAL";"TAB2",#N/A,TRUE,"GENERAL";"TAB3",#N/A,TRUE,"GENERAL";"TAB4",#N/A,TRUE,"GENERAL";"TAB5",#N/A,TRUE,"GENERAL"}</definedName>
    <definedName name="REWWER" localSheetId="49" hidden="1">{"TAB1",#N/A,TRUE,"GENERAL";"TAB2",#N/A,TRUE,"GENERAL";"TAB3",#N/A,TRUE,"GENERAL";"TAB4",#N/A,TRUE,"GENERAL";"TAB5",#N/A,TRUE,"GENERAL"}</definedName>
    <definedName name="REWWER" localSheetId="34"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31" hidden="1">{"TAB1",#N/A,TRUE,"GENERAL";"TAB2",#N/A,TRUE,"GENERAL";"TAB3",#N/A,TRUE,"GENERAL";"TAB4",#N/A,TRUE,"GENERAL";"TAB5",#N/A,TRUE,"GENERAL"}</definedName>
    <definedName name="REWWER" localSheetId="30" hidden="1">{"TAB1",#N/A,TRUE,"GENERAL";"TAB2",#N/A,TRUE,"GENERAL";"TAB3",#N/A,TRUE,"GENERAL";"TAB4",#N/A,TRUE,"GENERAL";"TAB5",#N/A,TRUE,"GENERAL"}</definedName>
    <definedName name="REWWER" localSheetId="15" hidden="1">{"TAB1",#N/A,TRUE,"GENERAL";"TAB2",#N/A,TRUE,"GENERAL";"TAB3",#N/A,TRUE,"GENERAL";"TAB4",#N/A,TRUE,"GENERAL";"TAB5",#N/A,TRUE,"GENERAL"}</definedName>
    <definedName name="REWWER" hidden="1">{"TAB1",#N/A,TRUE,"GENERAL";"TAB2",#N/A,TRUE,"GENERAL";"TAB3",#N/A,TRUE,"GENERAL";"TAB4",#N/A,TRUE,"GENERAL";"TAB5",#N/A,TRUE,"GENERAL"}</definedName>
    <definedName name="reyepoi" localSheetId="3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26" hidden="1">{"TAB1",#N/A,TRUE,"GENERAL";"TAB2",#N/A,TRUE,"GENERAL";"TAB3",#N/A,TRUE,"GENERAL";"TAB4",#N/A,TRUE,"GENERAL";"TAB5",#N/A,TRUE,"GENERAL"}</definedName>
    <definedName name="reyepoi" localSheetId="24"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38" hidden="1">{"TAB1",#N/A,TRUE,"GENERAL";"TAB2",#N/A,TRUE,"GENERAL";"TAB3",#N/A,TRUE,"GENERAL";"TAB4",#N/A,TRUE,"GENERAL";"TAB5",#N/A,TRUE,"GENERAL"}</definedName>
    <definedName name="reyepoi" localSheetId="37" hidden="1">{"TAB1",#N/A,TRUE,"GENERAL";"TAB2",#N/A,TRUE,"GENERAL";"TAB3",#N/A,TRUE,"GENERAL";"TAB4",#N/A,TRUE,"GENERAL";"TAB5",#N/A,TRUE,"GENERAL"}</definedName>
    <definedName name="reyepoi" localSheetId="23"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27" hidden="1">{"TAB1",#N/A,TRUE,"GENERAL";"TAB2",#N/A,TRUE,"GENERAL";"TAB3",#N/A,TRUE,"GENERAL";"TAB4",#N/A,TRUE,"GENERAL";"TAB5",#N/A,TRUE,"GENERAL"}</definedName>
    <definedName name="reyepoi" localSheetId="18"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25" hidden="1">{"TAB1",#N/A,TRUE,"GENERAL";"TAB2",#N/A,TRUE,"GENERAL";"TAB3",#N/A,TRUE,"GENERAL";"TAB4",#N/A,TRUE,"GENERAL";"TAB5",#N/A,TRUE,"GENERAL"}</definedName>
    <definedName name="reyepoi" localSheetId="49" hidden="1">{"TAB1",#N/A,TRUE,"GENERAL";"TAB2",#N/A,TRUE,"GENERAL";"TAB3",#N/A,TRUE,"GENERAL";"TAB4",#N/A,TRUE,"GENERAL";"TAB5",#N/A,TRUE,"GENERAL"}</definedName>
    <definedName name="reyepoi" localSheetId="34"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31" hidden="1">{"TAB1",#N/A,TRUE,"GENERAL";"TAB2",#N/A,TRUE,"GENERAL";"TAB3",#N/A,TRUE,"GENERAL";"TAB4",#N/A,TRUE,"GENERAL";"TAB5",#N/A,TRUE,"GENERAL"}</definedName>
    <definedName name="reyepoi" localSheetId="30" hidden="1">{"TAB1",#N/A,TRUE,"GENERAL";"TAB2",#N/A,TRUE,"GENERAL";"TAB3",#N/A,TRUE,"GENERAL";"TAB4",#N/A,TRUE,"GENERAL";"TAB5",#N/A,TRUE,"GENERAL"}</definedName>
    <definedName name="reyepoi" localSheetId="15" hidden="1">{"TAB1",#N/A,TRUE,"GENERAL";"TAB2",#N/A,TRUE,"GENERAL";"TAB3",#N/A,TRUE,"GENERAL";"TAB4",#N/A,TRUE,"GENERAL";"TAB5",#N/A,TRUE,"GENERAL"}</definedName>
    <definedName name="reyepoi" hidden="1">{"TAB1",#N/A,TRUE,"GENERAL";"TAB2",#N/A,TRUE,"GENERAL";"TAB3",#N/A,TRUE,"GENERAL";"TAB4",#N/A,TRUE,"GENERAL";"TAB5",#N/A,TRUE,"GENERAL"}</definedName>
    <definedName name="reyety" localSheetId="32" hidden="1">{"via1",#N/A,TRUE,"general";"via2",#N/A,TRUE,"general";"via3",#N/A,TRUE,"general"}</definedName>
    <definedName name="reyety" localSheetId="3" hidden="1">{"via1",#N/A,TRUE,"general";"via2",#N/A,TRUE,"general";"via3",#N/A,TRUE,"general"}</definedName>
    <definedName name="reyety" localSheetId="26" hidden="1">{"via1",#N/A,TRUE,"general";"via2",#N/A,TRUE,"general";"via3",#N/A,TRUE,"general"}</definedName>
    <definedName name="reyety" localSheetId="24" hidden="1">{"via1",#N/A,TRUE,"general";"via2",#N/A,TRUE,"general";"via3",#N/A,TRUE,"general"}</definedName>
    <definedName name="reyety" localSheetId="10" hidden="1">{"via1",#N/A,TRUE,"general";"via2",#N/A,TRUE,"general";"via3",#N/A,TRUE,"general"}</definedName>
    <definedName name="reyety" localSheetId="4" hidden="1">{"via1",#N/A,TRUE,"general";"via2",#N/A,TRUE,"general";"via3",#N/A,TRUE,"general"}</definedName>
    <definedName name="reyety" localSheetId="38" hidden="1">{"via1",#N/A,TRUE,"general";"via2",#N/A,TRUE,"general";"via3",#N/A,TRUE,"general"}</definedName>
    <definedName name="reyety" localSheetId="37" hidden="1">{"via1",#N/A,TRUE,"general";"via2",#N/A,TRUE,"general";"via3",#N/A,TRUE,"general"}</definedName>
    <definedName name="reyety" localSheetId="23" hidden="1">{"via1",#N/A,TRUE,"general";"via2",#N/A,TRUE,"general";"via3",#N/A,TRUE,"general"}</definedName>
    <definedName name="reyety" localSheetId="16" hidden="1">{"via1",#N/A,TRUE,"general";"via2",#N/A,TRUE,"general";"via3",#N/A,TRUE,"general"}</definedName>
    <definedName name="reyety" localSheetId="27" hidden="1">{"via1",#N/A,TRUE,"general";"via2",#N/A,TRUE,"general";"via3",#N/A,TRUE,"general"}</definedName>
    <definedName name="reyety" localSheetId="18" hidden="1">{"via1",#N/A,TRUE,"general";"via2",#N/A,TRUE,"general";"via3",#N/A,TRUE,"general"}</definedName>
    <definedName name="reyety" localSheetId="17" hidden="1">{"via1",#N/A,TRUE,"general";"via2",#N/A,TRUE,"general";"via3",#N/A,TRUE,"general"}</definedName>
    <definedName name="reyety" localSheetId="25" hidden="1">{"via1",#N/A,TRUE,"general";"via2",#N/A,TRUE,"general";"via3",#N/A,TRUE,"general"}</definedName>
    <definedName name="reyety" localSheetId="49" hidden="1">{"via1",#N/A,TRUE,"general";"via2",#N/A,TRUE,"general";"via3",#N/A,TRUE,"general"}</definedName>
    <definedName name="reyety" localSheetId="34"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1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31" hidden="1">{"via1",#N/A,TRUE,"general";"via2",#N/A,TRUE,"general";"via3",#N/A,TRUE,"general"}</definedName>
    <definedName name="reyety" localSheetId="30" hidden="1">{"via1",#N/A,TRUE,"general";"via2",#N/A,TRUE,"general";"via3",#N/A,TRUE,"general"}</definedName>
    <definedName name="reyety" localSheetId="15" hidden="1">{"via1",#N/A,TRUE,"general";"via2",#N/A,TRUE,"general";"via3",#N/A,TRUE,"general"}</definedName>
    <definedName name="reyety" hidden="1">{"via1",#N/A,TRUE,"general";"via2",#N/A,TRUE,"general";"via3",#N/A,TRUE,"general"}</definedName>
    <definedName name="reyty" localSheetId="32" hidden="1">{"via1",#N/A,TRUE,"general";"via2",#N/A,TRUE,"general";"via3",#N/A,TRUE,"general"}</definedName>
    <definedName name="reyty" localSheetId="3" hidden="1">{"via1",#N/A,TRUE,"general";"via2",#N/A,TRUE,"general";"via3",#N/A,TRUE,"general"}</definedName>
    <definedName name="reyty" localSheetId="26" hidden="1">{"via1",#N/A,TRUE,"general";"via2",#N/A,TRUE,"general";"via3",#N/A,TRUE,"general"}</definedName>
    <definedName name="reyty" localSheetId="24" hidden="1">{"via1",#N/A,TRUE,"general";"via2",#N/A,TRUE,"general";"via3",#N/A,TRUE,"general"}</definedName>
    <definedName name="reyty" localSheetId="10" hidden="1">{"via1",#N/A,TRUE,"general";"via2",#N/A,TRUE,"general";"via3",#N/A,TRUE,"general"}</definedName>
    <definedName name="reyty" localSheetId="4" hidden="1">{"via1",#N/A,TRUE,"general";"via2",#N/A,TRUE,"general";"via3",#N/A,TRUE,"general"}</definedName>
    <definedName name="reyty" localSheetId="38" hidden="1">{"via1",#N/A,TRUE,"general";"via2",#N/A,TRUE,"general";"via3",#N/A,TRUE,"general"}</definedName>
    <definedName name="reyty" localSheetId="37" hidden="1">{"via1",#N/A,TRUE,"general";"via2",#N/A,TRUE,"general";"via3",#N/A,TRUE,"general"}</definedName>
    <definedName name="reyty" localSheetId="23" hidden="1">{"via1",#N/A,TRUE,"general";"via2",#N/A,TRUE,"general";"via3",#N/A,TRUE,"general"}</definedName>
    <definedName name="reyty" localSheetId="16" hidden="1">{"via1",#N/A,TRUE,"general";"via2",#N/A,TRUE,"general";"via3",#N/A,TRUE,"general"}</definedName>
    <definedName name="reyty" localSheetId="27" hidden="1">{"via1",#N/A,TRUE,"general";"via2",#N/A,TRUE,"general";"via3",#N/A,TRUE,"general"}</definedName>
    <definedName name="reyty" localSheetId="18" hidden="1">{"via1",#N/A,TRUE,"general";"via2",#N/A,TRUE,"general";"via3",#N/A,TRUE,"general"}</definedName>
    <definedName name="reyty" localSheetId="17" hidden="1">{"via1",#N/A,TRUE,"general";"via2",#N/A,TRUE,"general";"via3",#N/A,TRUE,"general"}</definedName>
    <definedName name="reyty" localSheetId="25" hidden="1">{"via1",#N/A,TRUE,"general";"via2",#N/A,TRUE,"general";"via3",#N/A,TRUE,"general"}</definedName>
    <definedName name="reyty" localSheetId="49" hidden="1">{"via1",#N/A,TRUE,"general";"via2",#N/A,TRUE,"general";"via3",#N/A,TRUE,"general"}</definedName>
    <definedName name="reyty" localSheetId="34"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1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31" hidden="1">{"via1",#N/A,TRUE,"general";"via2",#N/A,TRUE,"general";"via3",#N/A,TRUE,"general"}</definedName>
    <definedName name="reyty" localSheetId="30" hidden="1">{"via1",#N/A,TRUE,"general";"via2",#N/A,TRUE,"general";"via3",#N/A,TRUE,"general"}</definedName>
    <definedName name="reyty" localSheetId="15" hidden="1">{"via1",#N/A,TRUE,"general";"via2",#N/A,TRUE,"general";"via3",#N/A,TRUE,"general"}</definedName>
    <definedName name="reyty" hidden="1">{"via1",#N/A,TRUE,"general";"via2",#N/A,TRUE,"general";"via3",#N/A,TRUE,"general"}</definedName>
    <definedName name="reyyt" localSheetId="32" hidden="1">{"via1",#N/A,TRUE,"general";"via2",#N/A,TRUE,"general";"via3",#N/A,TRUE,"general"}</definedName>
    <definedName name="reyyt" localSheetId="3" hidden="1">{"via1",#N/A,TRUE,"general";"via2",#N/A,TRUE,"general";"via3",#N/A,TRUE,"general"}</definedName>
    <definedName name="reyyt" localSheetId="26" hidden="1">{"via1",#N/A,TRUE,"general";"via2",#N/A,TRUE,"general";"via3",#N/A,TRUE,"general"}</definedName>
    <definedName name="reyyt" localSheetId="24" hidden="1">{"via1",#N/A,TRUE,"general";"via2",#N/A,TRUE,"general";"via3",#N/A,TRUE,"general"}</definedName>
    <definedName name="reyyt" localSheetId="10" hidden="1">{"via1",#N/A,TRUE,"general";"via2",#N/A,TRUE,"general";"via3",#N/A,TRUE,"general"}</definedName>
    <definedName name="reyyt" localSheetId="4" hidden="1">{"via1",#N/A,TRUE,"general";"via2",#N/A,TRUE,"general";"via3",#N/A,TRUE,"general"}</definedName>
    <definedName name="reyyt" localSheetId="38" hidden="1">{"via1",#N/A,TRUE,"general";"via2",#N/A,TRUE,"general";"via3",#N/A,TRUE,"general"}</definedName>
    <definedName name="reyyt" localSheetId="37" hidden="1">{"via1",#N/A,TRUE,"general";"via2",#N/A,TRUE,"general";"via3",#N/A,TRUE,"general"}</definedName>
    <definedName name="reyyt" localSheetId="23" hidden="1">{"via1",#N/A,TRUE,"general";"via2",#N/A,TRUE,"general";"via3",#N/A,TRUE,"general"}</definedName>
    <definedName name="reyyt" localSheetId="16" hidden="1">{"via1",#N/A,TRUE,"general";"via2",#N/A,TRUE,"general";"via3",#N/A,TRUE,"general"}</definedName>
    <definedName name="reyyt" localSheetId="27" hidden="1">{"via1",#N/A,TRUE,"general";"via2",#N/A,TRUE,"general";"via3",#N/A,TRUE,"general"}</definedName>
    <definedName name="reyyt" localSheetId="18" hidden="1">{"via1",#N/A,TRUE,"general";"via2",#N/A,TRUE,"general";"via3",#N/A,TRUE,"general"}</definedName>
    <definedName name="reyyt" localSheetId="17" hidden="1">{"via1",#N/A,TRUE,"general";"via2",#N/A,TRUE,"general";"via3",#N/A,TRUE,"general"}</definedName>
    <definedName name="reyyt" localSheetId="25" hidden="1">{"via1",#N/A,TRUE,"general";"via2",#N/A,TRUE,"general";"via3",#N/A,TRUE,"general"}</definedName>
    <definedName name="reyyt" localSheetId="49" hidden="1">{"via1",#N/A,TRUE,"general";"via2",#N/A,TRUE,"general";"via3",#N/A,TRUE,"general"}</definedName>
    <definedName name="reyyt" localSheetId="34"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1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31" hidden="1">{"via1",#N/A,TRUE,"general";"via2",#N/A,TRUE,"general";"via3",#N/A,TRUE,"general"}</definedName>
    <definedName name="reyyt" localSheetId="30" hidden="1">{"via1",#N/A,TRUE,"general";"via2",#N/A,TRUE,"general";"via3",#N/A,TRUE,"general"}</definedName>
    <definedName name="reyyt" localSheetId="15" hidden="1">{"via1",#N/A,TRUE,"general";"via2",#N/A,TRUE,"general";"via3",#N/A,TRUE,"general"}</definedName>
    <definedName name="reyyt" hidden="1">{"via1",#N/A,TRUE,"general";"via2",#N/A,TRUE,"general";"via3",#N/A,TRUE,"general"}</definedName>
    <definedName name="rfhnhjyu" localSheetId="3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26" hidden="1">{"TAB1",#N/A,TRUE,"GENERAL";"TAB2",#N/A,TRUE,"GENERAL";"TAB3",#N/A,TRUE,"GENERAL";"TAB4",#N/A,TRUE,"GENERAL";"TAB5",#N/A,TRUE,"GENERAL"}</definedName>
    <definedName name="rfhnhjyu" localSheetId="24"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38" hidden="1">{"TAB1",#N/A,TRUE,"GENERAL";"TAB2",#N/A,TRUE,"GENERAL";"TAB3",#N/A,TRUE,"GENERAL";"TAB4",#N/A,TRUE,"GENERAL";"TAB5",#N/A,TRUE,"GENERAL"}</definedName>
    <definedName name="rfhnhjyu" localSheetId="37" hidden="1">{"TAB1",#N/A,TRUE,"GENERAL";"TAB2",#N/A,TRUE,"GENERAL";"TAB3",#N/A,TRUE,"GENERAL";"TAB4",#N/A,TRUE,"GENERAL";"TAB5",#N/A,TRUE,"GENERAL"}</definedName>
    <definedName name="rfhnhjyu" localSheetId="23"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27" hidden="1">{"TAB1",#N/A,TRUE,"GENERAL";"TAB2",#N/A,TRUE,"GENERAL";"TAB3",#N/A,TRUE,"GENERAL";"TAB4",#N/A,TRUE,"GENERAL";"TAB5",#N/A,TRUE,"GENERAL"}</definedName>
    <definedName name="rfhnhjyu" localSheetId="18"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25" hidden="1">{"TAB1",#N/A,TRUE,"GENERAL";"TAB2",#N/A,TRUE,"GENERAL";"TAB3",#N/A,TRUE,"GENERAL";"TAB4",#N/A,TRUE,"GENERAL";"TAB5",#N/A,TRUE,"GENERAL"}</definedName>
    <definedName name="rfhnhjyu" localSheetId="49" hidden="1">{"TAB1",#N/A,TRUE,"GENERAL";"TAB2",#N/A,TRUE,"GENERAL";"TAB3",#N/A,TRUE,"GENERAL";"TAB4",#N/A,TRUE,"GENERAL";"TAB5",#N/A,TRUE,"GENERAL"}</definedName>
    <definedName name="rfhnhjyu" localSheetId="34"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31" hidden="1">{"TAB1",#N/A,TRUE,"GENERAL";"TAB2",#N/A,TRUE,"GENERAL";"TAB3",#N/A,TRUE,"GENERAL";"TAB4",#N/A,TRUE,"GENERAL";"TAB5",#N/A,TRUE,"GENERAL"}</definedName>
    <definedName name="rfhnhjyu" localSheetId="30" hidden="1">{"TAB1",#N/A,TRUE,"GENERAL";"TAB2",#N/A,TRUE,"GENERAL";"TAB3",#N/A,TRUE,"GENERAL";"TAB4",#N/A,TRUE,"GENERAL";"TAB5",#N/A,TRUE,"GENERAL"}</definedName>
    <definedName name="rfhnhjyu" localSheetId="15" hidden="1">{"TAB1",#N/A,TRUE,"GENERAL";"TAB2",#N/A,TRUE,"GENERAL";"TAB3",#N/A,TRUE,"GENERAL";"TAB4",#N/A,TRUE,"GENERAL";"TAB5",#N/A,TRUE,"GENERAL"}</definedName>
    <definedName name="rfhnhjyu" hidden="1">{"TAB1",#N/A,TRUE,"GENERAL";"TAB2",#N/A,TRUE,"GENERAL";"TAB3",#N/A,TRUE,"GENERAL";"TAB4",#N/A,TRUE,"GENERAL";"TAB5",#N/A,TRUE,"GENERAL"}</definedName>
    <definedName name="rfrf" localSheetId="32" hidden="1">{"via1",#N/A,TRUE,"general";"via2",#N/A,TRUE,"general";"via3",#N/A,TRUE,"general"}</definedName>
    <definedName name="rfrf" localSheetId="3" hidden="1">{"via1",#N/A,TRUE,"general";"via2",#N/A,TRUE,"general";"via3",#N/A,TRUE,"general"}</definedName>
    <definedName name="rfrf" localSheetId="26" hidden="1">{"via1",#N/A,TRUE,"general";"via2",#N/A,TRUE,"general";"via3",#N/A,TRUE,"general"}</definedName>
    <definedName name="rfrf" localSheetId="24" hidden="1">{"via1",#N/A,TRUE,"general";"via2",#N/A,TRUE,"general";"via3",#N/A,TRUE,"general"}</definedName>
    <definedName name="rfrf" localSheetId="10" hidden="1">{"via1",#N/A,TRUE,"general";"via2",#N/A,TRUE,"general";"via3",#N/A,TRUE,"general"}</definedName>
    <definedName name="rfrf" localSheetId="4" hidden="1">{"via1",#N/A,TRUE,"general";"via2",#N/A,TRUE,"general";"via3",#N/A,TRUE,"general"}</definedName>
    <definedName name="rfrf" localSheetId="38" hidden="1">{"via1",#N/A,TRUE,"general";"via2",#N/A,TRUE,"general";"via3",#N/A,TRUE,"general"}</definedName>
    <definedName name="rfrf" localSheetId="37" hidden="1">{"via1",#N/A,TRUE,"general";"via2",#N/A,TRUE,"general";"via3",#N/A,TRUE,"general"}</definedName>
    <definedName name="rfrf" localSheetId="23" hidden="1">{"via1",#N/A,TRUE,"general";"via2",#N/A,TRUE,"general";"via3",#N/A,TRUE,"general"}</definedName>
    <definedName name="rfrf" localSheetId="16" hidden="1">{"via1",#N/A,TRUE,"general";"via2",#N/A,TRUE,"general";"via3",#N/A,TRUE,"general"}</definedName>
    <definedName name="rfrf" localSheetId="27" hidden="1">{"via1",#N/A,TRUE,"general";"via2",#N/A,TRUE,"general";"via3",#N/A,TRUE,"general"}</definedName>
    <definedName name="rfrf" localSheetId="18" hidden="1">{"via1",#N/A,TRUE,"general";"via2",#N/A,TRUE,"general";"via3",#N/A,TRUE,"general"}</definedName>
    <definedName name="rfrf" localSheetId="17" hidden="1">{"via1",#N/A,TRUE,"general";"via2",#N/A,TRUE,"general";"via3",#N/A,TRUE,"general"}</definedName>
    <definedName name="rfrf" localSheetId="25" hidden="1">{"via1",#N/A,TRUE,"general";"via2",#N/A,TRUE,"general";"via3",#N/A,TRUE,"general"}</definedName>
    <definedName name="rfrf" localSheetId="49" hidden="1">{"via1",#N/A,TRUE,"general";"via2",#N/A,TRUE,"general";"via3",#N/A,TRUE,"general"}</definedName>
    <definedName name="rfrf" localSheetId="34"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1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31" hidden="1">{"via1",#N/A,TRUE,"general";"via2",#N/A,TRUE,"general";"via3",#N/A,TRUE,"general"}</definedName>
    <definedName name="rfrf" localSheetId="30" hidden="1">{"via1",#N/A,TRUE,"general";"via2",#N/A,TRUE,"general";"via3",#N/A,TRUE,"general"}</definedName>
    <definedName name="rfrf" localSheetId="15" hidden="1">{"via1",#N/A,TRUE,"general";"via2",#N/A,TRUE,"general";"via3",#N/A,TRUE,"general"}</definedName>
    <definedName name="rfrf" hidden="1">{"via1",#N/A,TRUE,"general";"via2",#N/A,TRUE,"general";"via3",#N/A,TRUE,"general"}</definedName>
    <definedName name="rge" localSheetId="32" hidden="1">{"via1",#N/A,TRUE,"general";"via2",#N/A,TRUE,"general";"via3",#N/A,TRUE,"general"}</definedName>
    <definedName name="rge" localSheetId="3" hidden="1">{"via1",#N/A,TRUE,"general";"via2",#N/A,TRUE,"general";"via3",#N/A,TRUE,"general"}</definedName>
    <definedName name="rge" localSheetId="26" hidden="1">{"via1",#N/A,TRUE,"general";"via2",#N/A,TRUE,"general";"via3",#N/A,TRUE,"general"}</definedName>
    <definedName name="rge" localSheetId="24" hidden="1">{"via1",#N/A,TRUE,"general";"via2",#N/A,TRUE,"general";"via3",#N/A,TRUE,"general"}</definedName>
    <definedName name="rge" localSheetId="10" hidden="1">{"via1",#N/A,TRUE,"general";"via2",#N/A,TRUE,"general";"via3",#N/A,TRUE,"general"}</definedName>
    <definedName name="rge" localSheetId="4" hidden="1">{"via1",#N/A,TRUE,"general";"via2",#N/A,TRUE,"general";"via3",#N/A,TRUE,"general"}</definedName>
    <definedName name="rge" localSheetId="38" hidden="1">{"via1",#N/A,TRUE,"general";"via2",#N/A,TRUE,"general";"via3",#N/A,TRUE,"general"}</definedName>
    <definedName name="rge" localSheetId="37" hidden="1">{"via1",#N/A,TRUE,"general";"via2",#N/A,TRUE,"general";"via3",#N/A,TRUE,"general"}</definedName>
    <definedName name="rge" localSheetId="23" hidden="1">{"via1",#N/A,TRUE,"general";"via2",#N/A,TRUE,"general";"via3",#N/A,TRUE,"general"}</definedName>
    <definedName name="rge" localSheetId="16" hidden="1">{"via1",#N/A,TRUE,"general";"via2",#N/A,TRUE,"general";"via3",#N/A,TRUE,"general"}</definedName>
    <definedName name="rge" localSheetId="27" hidden="1">{"via1",#N/A,TRUE,"general";"via2",#N/A,TRUE,"general";"via3",#N/A,TRUE,"general"}</definedName>
    <definedName name="rge" localSheetId="18" hidden="1">{"via1",#N/A,TRUE,"general";"via2",#N/A,TRUE,"general";"via3",#N/A,TRUE,"general"}</definedName>
    <definedName name="rge" localSheetId="17" hidden="1">{"via1",#N/A,TRUE,"general";"via2",#N/A,TRUE,"general";"via3",#N/A,TRUE,"general"}</definedName>
    <definedName name="rge" localSheetId="25" hidden="1">{"via1",#N/A,TRUE,"general";"via2",#N/A,TRUE,"general";"via3",#N/A,TRUE,"general"}</definedName>
    <definedName name="rge" localSheetId="49" hidden="1">{"via1",#N/A,TRUE,"general";"via2",#N/A,TRUE,"general";"via3",#N/A,TRUE,"general"}</definedName>
    <definedName name="rge" localSheetId="34"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1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31" hidden="1">{"via1",#N/A,TRUE,"general";"via2",#N/A,TRUE,"general";"via3",#N/A,TRUE,"general"}</definedName>
    <definedName name="rge" localSheetId="30" hidden="1">{"via1",#N/A,TRUE,"general";"via2",#N/A,TRUE,"general";"via3",#N/A,TRUE,"general"}</definedName>
    <definedName name="rge" localSheetId="15" hidden="1">{"via1",#N/A,TRUE,"general";"via2",#N/A,TRUE,"general";"via3",#N/A,TRUE,"general"}</definedName>
    <definedName name="rge" hidden="1">{"via1",#N/A,TRUE,"general";"via2",#N/A,TRUE,"general";"via3",#N/A,TRUE,"general"}</definedName>
    <definedName name="rgegg" localSheetId="32" hidden="1">{"via1",#N/A,TRUE,"general";"via2",#N/A,TRUE,"general";"via3",#N/A,TRUE,"general"}</definedName>
    <definedName name="rgegg" localSheetId="3" hidden="1">{"via1",#N/A,TRUE,"general";"via2",#N/A,TRUE,"general";"via3",#N/A,TRUE,"general"}</definedName>
    <definedName name="rgegg" localSheetId="26" hidden="1">{"via1",#N/A,TRUE,"general";"via2",#N/A,TRUE,"general";"via3",#N/A,TRUE,"general"}</definedName>
    <definedName name="rgegg" localSheetId="24" hidden="1">{"via1",#N/A,TRUE,"general";"via2",#N/A,TRUE,"general";"via3",#N/A,TRUE,"general"}</definedName>
    <definedName name="rgegg" localSheetId="10" hidden="1">{"via1",#N/A,TRUE,"general";"via2",#N/A,TRUE,"general";"via3",#N/A,TRUE,"general"}</definedName>
    <definedName name="rgegg" localSheetId="4" hidden="1">{"via1",#N/A,TRUE,"general";"via2",#N/A,TRUE,"general";"via3",#N/A,TRUE,"general"}</definedName>
    <definedName name="rgegg" localSheetId="38" hidden="1">{"via1",#N/A,TRUE,"general";"via2",#N/A,TRUE,"general";"via3",#N/A,TRUE,"general"}</definedName>
    <definedName name="rgegg" localSheetId="37" hidden="1">{"via1",#N/A,TRUE,"general";"via2",#N/A,TRUE,"general";"via3",#N/A,TRUE,"general"}</definedName>
    <definedName name="rgegg" localSheetId="23" hidden="1">{"via1",#N/A,TRUE,"general";"via2",#N/A,TRUE,"general";"via3",#N/A,TRUE,"general"}</definedName>
    <definedName name="rgegg" localSheetId="16" hidden="1">{"via1",#N/A,TRUE,"general";"via2",#N/A,TRUE,"general";"via3",#N/A,TRUE,"general"}</definedName>
    <definedName name="rgegg" localSheetId="27" hidden="1">{"via1",#N/A,TRUE,"general";"via2",#N/A,TRUE,"general";"via3",#N/A,TRUE,"general"}</definedName>
    <definedName name="rgegg" localSheetId="18" hidden="1">{"via1",#N/A,TRUE,"general";"via2",#N/A,TRUE,"general";"via3",#N/A,TRUE,"general"}</definedName>
    <definedName name="rgegg" localSheetId="17" hidden="1">{"via1",#N/A,TRUE,"general";"via2",#N/A,TRUE,"general";"via3",#N/A,TRUE,"general"}</definedName>
    <definedName name="rgegg" localSheetId="25" hidden="1">{"via1",#N/A,TRUE,"general";"via2",#N/A,TRUE,"general";"via3",#N/A,TRUE,"general"}</definedName>
    <definedName name="rgegg" localSheetId="49" hidden="1">{"via1",#N/A,TRUE,"general";"via2",#N/A,TRUE,"general";"via3",#N/A,TRUE,"general"}</definedName>
    <definedName name="rgegg" localSheetId="34"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1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31" hidden="1">{"via1",#N/A,TRUE,"general";"via2",#N/A,TRUE,"general";"via3",#N/A,TRUE,"general"}</definedName>
    <definedName name="rgegg" localSheetId="30" hidden="1">{"via1",#N/A,TRUE,"general";"via2",#N/A,TRUE,"general";"via3",#N/A,TRUE,"general"}</definedName>
    <definedName name="rgegg" localSheetId="15" hidden="1">{"via1",#N/A,TRUE,"general";"via2",#N/A,TRUE,"general";"via3",#N/A,TRUE,"general"}</definedName>
    <definedName name="rgegg" hidden="1">{"via1",#N/A,TRUE,"general";"via2",#N/A,TRUE,"general";"via3",#N/A,TRUE,"general"}</definedName>
    <definedName name="rhh" localSheetId="32" hidden="1">{"TAB1",#N/A,TRUE,"GENERAL";"TAB2",#N/A,TRUE,"GENERAL";"TAB3",#N/A,TRUE,"GENERAL";"TAB4",#N/A,TRUE,"GENERAL";"TAB5",#N/A,TRUE,"GENERAL"}</definedName>
    <definedName name="rhh" localSheetId="3" hidden="1">{"TAB1",#N/A,TRUE,"GENERAL";"TAB2",#N/A,TRUE,"GENERAL";"TAB3",#N/A,TRUE,"GENERAL";"TAB4",#N/A,TRUE,"GENERAL";"TAB5",#N/A,TRUE,"GENERAL"}</definedName>
    <definedName name="rhh" localSheetId="26" hidden="1">{"TAB1",#N/A,TRUE,"GENERAL";"TAB2",#N/A,TRUE,"GENERAL";"TAB3",#N/A,TRUE,"GENERAL";"TAB4",#N/A,TRUE,"GENERAL";"TAB5",#N/A,TRUE,"GENERAL"}</definedName>
    <definedName name="rhh" localSheetId="24" hidden="1">{"TAB1",#N/A,TRUE,"GENERAL";"TAB2",#N/A,TRUE,"GENERAL";"TAB3",#N/A,TRUE,"GENERAL";"TAB4",#N/A,TRUE,"GENERAL";"TAB5",#N/A,TRUE,"GENERAL"}</definedName>
    <definedName name="rhh" localSheetId="10" hidden="1">{"TAB1",#N/A,TRUE,"GENERAL";"TAB2",#N/A,TRUE,"GENERAL";"TAB3",#N/A,TRUE,"GENERAL";"TAB4",#N/A,TRUE,"GENERAL";"TAB5",#N/A,TRUE,"GENERAL"}</definedName>
    <definedName name="rhh" localSheetId="4" hidden="1">{"TAB1",#N/A,TRUE,"GENERAL";"TAB2",#N/A,TRUE,"GENERAL";"TAB3",#N/A,TRUE,"GENERAL";"TAB4",#N/A,TRUE,"GENERAL";"TAB5",#N/A,TRUE,"GENERAL"}</definedName>
    <definedName name="rhh" localSheetId="38" hidden="1">{"TAB1",#N/A,TRUE,"GENERAL";"TAB2",#N/A,TRUE,"GENERAL";"TAB3",#N/A,TRUE,"GENERAL";"TAB4",#N/A,TRUE,"GENERAL";"TAB5",#N/A,TRUE,"GENERAL"}</definedName>
    <definedName name="rhh" localSheetId="37" hidden="1">{"TAB1",#N/A,TRUE,"GENERAL";"TAB2",#N/A,TRUE,"GENERAL";"TAB3",#N/A,TRUE,"GENERAL";"TAB4",#N/A,TRUE,"GENERAL";"TAB5",#N/A,TRUE,"GENERAL"}</definedName>
    <definedName name="rhh" localSheetId="23" hidden="1">{"TAB1",#N/A,TRUE,"GENERAL";"TAB2",#N/A,TRUE,"GENERAL";"TAB3",#N/A,TRUE,"GENERAL";"TAB4",#N/A,TRUE,"GENERAL";"TAB5",#N/A,TRUE,"GENERAL"}</definedName>
    <definedName name="rhh" localSheetId="16" hidden="1">{"TAB1",#N/A,TRUE,"GENERAL";"TAB2",#N/A,TRUE,"GENERAL";"TAB3",#N/A,TRUE,"GENERAL";"TAB4",#N/A,TRUE,"GENERAL";"TAB5",#N/A,TRUE,"GENERAL"}</definedName>
    <definedName name="rhh" localSheetId="27" hidden="1">{"TAB1",#N/A,TRUE,"GENERAL";"TAB2",#N/A,TRUE,"GENERAL";"TAB3",#N/A,TRUE,"GENERAL";"TAB4",#N/A,TRUE,"GENERAL";"TAB5",#N/A,TRUE,"GENERAL"}</definedName>
    <definedName name="rhh" localSheetId="18" hidden="1">{"TAB1",#N/A,TRUE,"GENERAL";"TAB2",#N/A,TRUE,"GENERAL";"TAB3",#N/A,TRUE,"GENERAL";"TAB4",#N/A,TRUE,"GENERAL";"TAB5",#N/A,TRUE,"GENERAL"}</definedName>
    <definedName name="rhh" localSheetId="17" hidden="1">{"TAB1",#N/A,TRUE,"GENERAL";"TAB2",#N/A,TRUE,"GENERAL";"TAB3",#N/A,TRUE,"GENERAL";"TAB4",#N/A,TRUE,"GENERAL";"TAB5",#N/A,TRUE,"GENERAL"}</definedName>
    <definedName name="rhh" localSheetId="25" hidden="1">{"TAB1",#N/A,TRUE,"GENERAL";"TAB2",#N/A,TRUE,"GENERAL";"TAB3",#N/A,TRUE,"GENERAL";"TAB4",#N/A,TRUE,"GENERAL";"TAB5",#N/A,TRUE,"GENERAL"}</definedName>
    <definedName name="rhh" localSheetId="49" hidden="1">{"TAB1",#N/A,TRUE,"GENERAL";"TAB2",#N/A,TRUE,"GENERAL";"TAB3",#N/A,TRUE,"GENERAL";"TAB4",#N/A,TRUE,"GENERAL";"TAB5",#N/A,TRUE,"GENERAL"}</definedName>
    <definedName name="rhh" localSheetId="34"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1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31" hidden="1">{"TAB1",#N/A,TRUE,"GENERAL";"TAB2",#N/A,TRUE,"GENERAL";"TAB3",#N/A,TRUE,"GENERAL";"TAB4",#N/A,TRUE,"GENERAL";"TAB5",#N/A,TRUE,"GENERAL"}</definedName>
    <definedName name="rhh" localSheetId="30" hidden="1">{"TAB1",#N/A,TRUE,"GENERAL";"TAB2",#N/A,TRUE,"GENERAL";"TAB3",#N/A,TRUE,"GENERAL";"TAB4",#N/A,TRUE,"GENERAL";"TAB5",#N/A,TRUE,"GENERAL"}</definedName>
    <definedName name="rhh" localSheetId="15" hidden="1">{"TAB1",#N/A,TRUE,"GENERAL";"TAB2",#N/A,TRUE,"GENERAL";"TAB3",#N/A,TRUE,"GENERAL";"TAB4",#N/A,TRUE,"GENERAL";"TAB5",#N/A,TRUE,"GENERAL"}</definedName>
    <definedName name="rhh" hidden="1">{"TAB1",#N/A,TRUE,"GENERAL";"TAB2",#N/A,TRUE,"GENERAL";"TAB3",#N/A,TRUE,"GENERAL";"TAB4",#N/A,TRUE,"GENERAL";"TAB5",#N/A,TRUE,"GENERAL"}</definedName>
    <definedName name="rhrtd" localSheetId="3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26" hidden="1">{"TAB1",#N/A,TRUE,"GENERAL";"TAB2",#N/A,TRUE,"GENERAL";"TAB3",#N/A,TRUE,"GENERAL";"TAB4",#N/A,TRUE,"GENERAL";"TAB5",#N/A,TRUE,"GENERAL"}</definedName>
    <definedName name="rhrtd" localSheetId="24"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4" hidden="1">{"TAB1",#N/A,TRUE,"GENERAL";"TAB2",#N/A,TRUE,"GENERAL";"TAB3",#N/A,TRUE,"GENERAL";"TAB4",#N/A,TRUE,"GENERAL";"TAB5",#N/A,TRUE,"GENERAL"}</definedName>
    <definedName name="rhrtd" localSheetId="38" hidden="1">{"TAB1",#N/A,TRUE,"GENERAL";"TAB2",#N/A,TRUE,"GENERAL";"TAB3",#N/A,TRUE,"GENERAL";"TAB4",#N/A,TRUE,"GENERAL";"TAB5",#N/A,TRUE,"GENERAL"}</definedName>
    <definedName name="rhrtd" localSheetId="37" hidden="1">{"TAB1",#N/A,TRUE,"GENERAL";"TAB2",#N/A,TRUE,"GENERAL";"TAB3",#N/A,TRUE,"GENERAL";"TAB4",#N/A,TRUE,"GENERAL";"TAB5",#N/A,TRUE,"GENERAL"}</definedName>
    <definedName name="rhrtd" localSheetId="23"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27" hidden="1">{"TAB1",#N/A,TRUE,"GENERAL";"TAB2",#N/A,TRUE,"GENERAL";"TAB3",#N/A,TRUE,"GENERAL";"TAB4",#N/A,TRUE,"GENERAL";"TAB5",#N/A,TRUE,"GENERAL"}</definedName>
    <definedName name="rhrtd" localSheetId="18"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25" hidden="1">{"TAB1",#N/A,TRUE,"GENERAL";"TAB2",#N/A,TRUE,"GENERAL";"TAB3",#N/A,TRUE,"GENERAL";"TAB4",#N/A,TRUE,"GENERAL";"TAB5",#N/A,TRUE,"GENERAL"}</definedName>
    <definedName name="rhrtd" localSheetId="49" hidden="1">{"TAB1",#N/A,TRUE,"GENERAL";"TAB2",#N/A,TRUE,"GENERAL";"TAB3",#N/A,TRUE,"GENERAL";"TAB4",#N/A,TRUE,"GENERAL";"TAB5",#N/A,TRUE,"GENERAL"}</definedName>
    <definedName name="rhrtd" localSheetId="34"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31" hidden="1">{"TAB1",#N/A,TRUE,"GENERAL";"TAB2",#N/A,TRUE,"GENERAL";"TAB3",#N/A,TRUE,"GENERAL";"TAB4",#N/A,TRUE,"GENERAL";"TAB5",#N/A,TRUE,"GENERAL"}</definedName>
    <definedName name="rhrtd" localSheetId="30" hidden="1">{"TAB1",#N/A,TRUE,"GENERAL";"TAB2",#N/A,TRUE,"GENERAL";"TAB3",#N/A,TRUE,"GENERAL";"TAB4",#N/A,TRUE,"GENERAL";"TAB5",#N/A,TRUE,"GENERAL"}</definedName>
    <definedName name="rhrtd" localSheetId="15" hidden="1">{"TAB1",#N/A,TRUE,"GENERAL";"TAB2",#N/A,TRUE,"GENERAL";"TAB3",#N/A,TRUE,"GENERAL";"TAB4",#N/A,TRUE,"GENERAL";"TAB5",#N/A,TRUE,"GENERAL"}</definedName>
    <definedName name="rhrtd" hidden="1">{"TAB1",#N/A,TRUE,"GENERAL";"TAB2",#N/A,TRUE,"GENERAL";"TAB3",#N/A,TRUE,"GENERAL";"TAB4",#N/A,TRUE,"GENERAL";"TAB5",#N/A,TRUE,"GENERAL"}</definedName>
    <definedName name="rhtry" localSheetId="3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26" hidden="1">{"TAB1",#N/A,TRUE,"GENERAL";"TAB2",#N/A,TRUE,"GENERAL";"TAB3",#N/A,TRUE,"GENERAL";"TAB4",#N/A,TRUE,"GENERAL";"TAB5",#N/A,TRUE,"GENERAL"}</definedName>
    <definedName name="rhtry" localSheetId="24"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4" hidden="1">{"TAB1",#N/A,TRUE,"GENERAL";"TAB2",#N/A,TRUE,"GENERAL";"TAB3",#N/A,TRUE,"GENERAL";"TAB4",#N/A,TRUE,"GENERAL";"TAB5",#N/A,TRUE,"GENERAL"}</definedName>
    <definedName name="rhtry" localSheetId="38" hidden="1">{"TAB1",#N/A,TRUE,"GENERAL";"TAB2",#N/A,TRUE,"GENERAL";"TAB3",#N/A,TRUE,"GENERAL";"TAB4",#N/A,TRUE,"GENERAL";"TAB5",#N/A,TRUE,"GENERAL"}</definedName>
    <definedName name="rhtry" localSheetId="37" hidden="1">{"TAB1",#N/A,TRUE,"GENERAL";"TAB2",#N/A,TRUE,"GENERAL";"TAB3",#N/A,TRUE,"GENERAL";"TAB4",#N/A,TRUE,"GENERAL";"TAB5",#N/A,TRUE,"GENERAL"}</definedName>
    <definedName name="rhtry" localSheetId="23"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27" hidden="1">{"TAB1",#N/A,TRUE,"GENERAL";"TAB2",#N/A,TRUE,"GENERAL";"TAB3",#N/A,TRUE,"GENERAL";"TAB4",#N/A,TRUE,"GENERAL";"TAB5",#N/A,TRUE,"GENERAL"}</definedName>
    <definedName name="rhtry" localSheetId="18"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25" hidden="1">{"TAB1",#N/A,TRUE,"GENERAL";"TAB2",#N/A,TRUE,"GENERAL";"TAB3",#N/A,TRUE,"GENERAL";"TAB4",#N/A,TRUE,"GENERAL";"TAB5",#N/A,TRUE,"GENERAL"}</definedName>
    <definedName name="rhtry" localSheetId="49" hidden="1">{"TAB1",#N/A,TRUE,"GENERAL";"TAB2",#N/A,TRUE,"GENERAL";"TAB3",#N/A,TRUE,"GENERAL";"TAB4",#N/A,TRUE,"GENERAL";"TAB5",#N/A,TRUE,"GENERAL"}</definedName>
    <definedName name="rhtry" localSheetId="34"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31" hidden="1">{"TAB1",#N/A,TRUE,"GENERAL";"TAB2",#N/A,TRUE,"GENERAL";"TAB3",#N/A,TRUE,"GENERAL";"TAB4",#N/A,TRUE,"GENERAL";"TAB5",#N/A,TRUE,"GENERAL"}</definedName>
    <definedName name="rhtry" localSheetId="30" hidden="1">{"TAB1",#N/A,TRUE,"GENERAL";"TAB2",#N/A,TRUE,"GENERAL";"TAB3",#N/A,TRUE,"GENERAL";"TAB4",#N/A,TRUE,"GENERAL";"TAB5",#N/A,TRUE,"GENERAL"}</definedName>
    <definedName name="rhtry" localSheetId="15" hidden="1">{"TAB1",#N/A,TRUE,"GENERAL";"TAB2",#N/A,TRUE,"GENERAL";"TAB3",#N/A,TRUE,"GENERAL";"TAB4",#N/A,TRUE,"GENERAL";"TAB5",#N/A,TRUE,"GENERAL"}</definedName>
    <definedName name="rhtry" hidden="1">{"TAB1",#N/A,TRUE,"GENERAL";"TAB2",#N/A,TRUE,"GENERAL";"TAB3",#N/A,TRUE,"GENERAL";"TAB4",#N/A,TRUE,"GENERAL";"TAB5",#N/A,TRUE,"GENERAL"}</definedName>
    <definedName name="rj" localSheetId="32" hidden="1">{"TAB1",#N/A,TRUE,"GENERAL";"TAB2",#N/A,TRUE,"GENERAL";"TAB3",#N/A,TRUE,"GENERAL";"TAB4",#N/A,TRUE,"GENERAL";"TAB5",#N/A,TRUE,"GENERAL"}</definedName>
    <definedName name="rj" localSheetId="3" hidden="1">{"TAB1",#N/A,TRUE,"GENERAL";"TAB2",#N/A,TRUE,"GENERAL";"TAB3",#N/A,TRUE,"GENERAL";"TAB4",#N/A,TRUE,"GENERAL";"TAB5",#N/A,TRUE,"GENERAL"}</definedName>
    <definedName name="rj" localSheetId="26" hidden="1">{"TAB1",#N/A,TRUE,"GENERAL";"TAB2",#N/A,TRUE,"GENERAL";"TAB3",#N/A,TRUE,"GENERAL";"TAB4",#N/A,TRUE,"GENERAL";"TAB5",#N/A,TRUE,"GENERAL"}</definedName>
    <definedName name="rj" localSheetId="24" hidden="1">{"TAB1",#N/A,TRUE,"GENERAL";"TAB2",#N/A,TRUE,"GENERAL";"TAB3",#N/A,TRUE,"GENERAL";"TAB4",#N/A,TRUE,"GENERAL";"TAB5",#N/A,TRUE,"GENERAL"}</definedName>
    <definedName name="rj" localSheetId="10" hidden="1">{"TAB1",#N/A,TRUE,"GENERAL";"TAB2",#N/A,TRUE,"GENERAL";"TAB3",#N/A,TRUE,"GENERAL";"TAB4",#N/A,TRUE,"GENERAL";"TAB5",#N/A,TRUE,"GENERAL"}</definedName>
    <definedName name="rj" localSheetId="4" hidden="1">{"TAB1",#N/A,TRUE,"GENERAL";"TAB2",#N/A,TRUE,"GENERAL";"TAB3",#N/A,TRUE,"GENERAL";"TAB4",#N/A,TRUE,"GENERAL";"TAB5",#N/A,TRUE,"GENERAL"}</definedName>
    <definedName name="rj" localSheetId="38" hidden="1">{"TAB1",#N/A,TRUE,"GENERAL";"TAB2",#N/A,TRUE,"GENERAL";"TAB3",#N/A,TRUE,"GENERAL";"TAB4",#N/A,TRUE,"GENERAL";"TAB5",#N/A,TRUE,"GENERAL"}</definedName>
    <definedName name="rj" localSheetId="37" hidden="1">{"TAB1",#N/A,TRUE,"GENERAL";"TAB2",#N/A,TRUE,"GENERAL";"TAB3",#N/A,TRUE,"GENERAL";"TAB4",#N/A,TRUE,"GENERAL";"TAB5",#N/A,TRUE,"GENERAL"}</definedName>
    <definedName name="rj" localSheetId="23" hidden="1">{"TAB1",#N/A,TRUE,"GENERAL";"TAB2",#N/A,TRUE,"GENERAL";"TAB3",#N/A,TRUE,"GENERAL";"TAB4",#N/A,TRUE,"GENERAL";"TAB5",#N/A,TRUE,"GENERAL"}</definedName>
    <definedName name="rj" localSheetId="16" hidden="1">{"TAB1",#N/A,TRUE,"GENERAL";"TAB2",#N/A,TRUE,"GENERAL";"TAB3",#N/A,TRUE,"GENERAL";"TAB4",#N/A,TRUE,"GENERAL";"TAB5",#N/A,TRUE,"GENERAL"}</definedName>
    <definedName name="rj" localSheetId="27" hidden="1">{"TAB1",#N/A,TRUE,"GENERAL";"TAB2",#N/A,TRUE,"GENERAL";"TAB3",#N/A,TRUE,"GENERAL";"TAB4",#N/A,TRUE,"GENERAL";"TAB5",#N/A,TRUE,"GENERAL"}</definedName>
    <definedName name="rj" localSheetId="18" hidden="1">{"TAB1",#N/A,TRUE,"GENERAL";"TAB2",#N/A,TRUE,"GENERAL";"TAB3",#N/A,TRUE,"GENERAL";"TAB4",#N/A,TRUE,"GENERAL";"TAB5",#N/A,TRUE,"GENERAL"}</definedName>
    <definedName name="rj" localSheetId="17" hidden="1">{"TAB1",#N/A,TRUE,"GENERAL";"TAB2",#N/A,TRUE,"GENERAL";"TAB3",#N/A,TRUE,"GENERAL";"TAB4",#N/A,TRUE,"GENERAL";"TAB5",#N/A,TRUE,"GENERAL"}</definedName>
    <definedName name="rj" localSheetId="25" hidden="1">{"TAB1",#N/A,TRUE,"GENERAL";"TAB2",#N/A,TRUE,"GENERAL";"TAB3",#N/A,TRUE,"GENERAL";"TAB4",#N/A,TRUE,"GENERAL";"TAB5",#N/A,TRUE,"GENERAL"}</definedName>
    <definedName name="rj" localSheetId="49" hidden="1">{"TAB1",#N/A,TRUE,"GENERAL";"TAB2",#N/A,TRUE,"GENERAL";"TAB3",#N/A,TRUE,"GENERAL";"TAB4",#N/A,TRUE,"GENERAL";"TAB5",#N/A,TRUE,"GENERAL"}</definedName>
    <definedName name="rj" localSheetId="34"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1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31" hidden="1">{"TAB1",#N/A,TRUE,"GENERAL";"TAB2",#N/A,TRUE,"GENERAL";"TAB3",#N/A,TRUE,"GENERAL";"TAB4",#N/A,TRUE,"GENERAL";"TAB5",#N/A,TRUE,"GENERAL"}</definedName>
    <definedName name="rj" localSheetId="30" hidden="1">{"TAB1",#N/A,TRUE,"GENERAL";"TAB2",#N/A,TRUE,"GENERAL";"TAB3",#N/A,TRUE,"GENERAL";"TAB4",#N/A,TRUE,"GENERAL";"TAB5",#N/A,TRUE,"GENERAL"}</definedName>
    <definedName name="rj" localSheetId="15" hidden="1">{"TAB1",#N/A,TRUE,"GENERAL";"TAB2",#N/A,TRUE,"GENERAL";"TAB3",#N/A,TRUE,"GENERAL";"TAB4",#N/A,TRUE,"GENERAL";"TAB5",#N/A,TRUE,"GENERAL"}</definedName>
    <definedName name="rj" hidden="1">{"TAB1",#N/A,TRUE,"GENERAL";"TAB2",#N/A,TRUE,"GENERAL";"TAB3",#N/A,TRUE,"GENERAL";"TAB4",#N/A,TRUE,"GENERAL";"TAB5",#N/A,TRUE,"GENERAL"}</definedName>
    <definedName name="rjjth" localSheetId="3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26" hidden="1">{"TAB1",#N/A,TRUE,"GENERAL";"TAB2",#N/A,TRUE,"GENERAL";"TAB3",#N/A,TRUE,"GENERAL";"TAB4",#N/A,TRUE,"GENERAL";"TAB5",#N/A,TRUE,"GENERAL"}</definedName>
    <definedName name="rjjth" localSheetId="24"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4" hidden="1">{"TAB1",#N/A,TRUE,"GENERAL";"TAB2",#N/A,TRUE,"GENERAL";"TAB3",#N/A,TRUE,"GENERAL";"TAB4",#N/A,TRUE,"GENERAL";"TAB5",#N/A,TRUE,"GENERAL"}</definedName>
    <definedName name="rjjth" localSheetId="38" hidden="1">{"TAB1",#N/A,TRUE,"GENERAL";"TAB2",#N/A,TRUE,"GENERAL";"TAB3",#N/A,TRUE,"GENERAL";"TAB4",#N/A,TRUE,"GENERAL";"TAB5",#N/A,TRUE,"GENERAL"}</definedName>
    <definedName name="rjjth" localSheetId="37" hidden="1">{"TAB1",#N/A,TRUE,"GENERAL";"TAB2",#N/A,TRUE,"GENERAL";"TAB3",#N/A,TRUE,"GENERAL";"TAB4",#N/A,TRUE,"GENERAL";"TAB5",#N/A,TRUE,"GENERAL"}</definedName>
    <definedName name="rjjth" localSheetId="23"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27" hidden="1">{"TAB1",#N/A,TRUE,"GENERAL";"TAB2",#N/A,TRUE,"GENERAL";"TAB3",#N/A,TRUE,"GENERAL";"TAB4",#N/A,TRUE,"GENERAL";"TAB5",#N/A,TRUE,"GENERAL"}</definedName>
    <definedName name="rjjth" localSheetId="18"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25" hidden="1">{"TAB1",#N/A,TRUE,"GENERAL";"TAB2",#N/A,TRUE,"GENERAL";"TAB3",#N/A,TRUE,"GENERAL";"TAB4",#N/A,TRUE,"GENERAL";"TAB5",#N/A,TRUE,"GENERAL"}</definedName>
    <definedName name="rjjth" localSheetId="49" hidden="1">{"TAB1",#N/A,TRUE,"GENERAL";"TAB2",#N/A,TRUE,"GENERAL";"TAB3",#N/A,TRUE,"GENERAL";"TAB4",#N/A,TRUE,"GENERAL";"TAB5",#N/A,TRUE,"GENERAL"}</definedName>
    <definedName name="rjjth" localSheetId="34"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31" hidden="1">{"TAB1",#N/A,TRUE,"GENERAL";"TAB2",#N/A,TRUE,"GENERAL";"TAB3",#N/A,TRUE,"GENERAL";"TAB4",#N/A,TRUE,"GENERAL";"TAB5",#N/A,TRUE,"GENERAL"}</definedName>
    <definedName name="rjjth" localSheetId="30" hidden="1">{"TAB1",#N/A,TRUE,"GENERAL";"TAB2",#N/A,TRUE,"GENERAL";"TAB3",#N/A,TRUE,"GENERAL";"TAB4",#N/A,TRUE,"GENERAL";"TAB5",#N/A,TRUE,"GENERAL"}</definedName>
    <definedName name="rjjth" localSheetId="15" hidden="1">{"TAB1",#N/A,TRUE,"GENERAL";"TAB2",#N/A,TRUE,"GENERAL";"TAB3",#N/A,TRUE,"GENERAL";"TAB4",#N/A,TRUE,"GENERAL";"TAB5",#N/A,TRUE,"GENERAL"}</definedName>
    <definedName name="rjjth" hidden="1">{"TAB1",#N/A,TRUE,"GENERAL";"TAB2",#N/A,TRUE,"GENERAL";"TAB3",#N/A,TRUE,"GENERAL";"TAB4",#N/A,TRUE,"GENERAL";"TAB5",#N/A,TRUE,"GENERAL"}</definedName>
    <definedName name="rjy" localSheetId="32" hidden="1">{"via1",#N/A,TRUE,"general";"via2",#N/A,TRUE,"general";"via3",#N/A,TRUE,"general"}</definedName>
    <definedName name="rjy" localSheetId="3" hidden="1">{"via1",#N/A,TRUE,"general";"via2",#N/A,TRUE,"general";"via3",#N/A,TRUE,"general"}</definedName>
    <definedName name="rjy" localSheetId="26" hidden="1">{"via1",#N/A,TRUE,"general";"via2",#N/A,TRUE,"general";"via3",#N/A,TRUE,"general"}</definedName>
    <definedName name="rjy" localSheetId="24" hidden="1">{"via1",#N/A,TRUE,"general";"via2",#N/A,TRUE,"general";"via3",#N/A,TRUE,"general"}</definedName>
    <definedName name="rjy" localSheetId="10" hidden="1">{"via1",#N/A,TRUE,"general";"via2",#N/A,TRUE,"general";"via3",#N/A,TRUE,"general"}</definedName>
    <definedName name="rjy" localSheetId="4" hidden="1">{"via1",#N/A,TRUE,"general";"via2",#N/A,TRUE,"general";"via3",#N/A,TRUE,"general"}</definedName>
    <definedName name="rjy" localSheetId="38" hidden="1">{"via1",#N/A,TRUE,"general";"via2",#N/A,TRUE,"general";"via3",#N/A,TRUE,"general"}</definedName>
    <definedName name="rjy" localSheetId="37" hidden="1">{"via1",#N/A,TRUE,"general";"via2",#N/A,TRUE,"general";"via3",#N/A,TRUE,"general"}</definedName>
    <definedName name="rjy" localSheetId="23" hidden="1">{"via1",#N/A,TRUE,"general";"via2",#N/A,TRUE,"general";"via3",#N/A,TRUE,"general"}</definedName>
    <definedName name="rjy" localSheetId="16" hidden="1">{"via1",#N/A,TRUE,"general";"via2",#N/A,TRUE,"general";"via3",#N/A,TRUE,"general"}</definedName>
    <definedName name="rjy" localSheetId="27" hidden="1">{"via1",#N/A,TRUE,"general";"via2",#N/A,TRUE,"general";"via3",#N/A,TRUE,"general"}</definedName>
    <definedName name="rjy" localSheetId="18" hidden="1">{"via1",#N/A,TRUE,"general";"via2",#N/A,TRUE,"general";"via3",#N/A,TRUE,"general"}</definedName>
    <definedName name="rjy" localSheetId="17" hidden="1">{"via1",#N/A,TRUE,"general";"via2",#N/A,TRUE,"general";"via3",#N/A,TRUE,"general"}</definedName>
    <definedName name="rjy" localSheetId="25" hidden="1">{"via1",#N/A,TRUE,"general";"via2",#N/A,TRUE,"general";"via3",#N/A,TRUE,"general"}</definedName>
    <definedName name="rjy" localSheetId="49" hidden="1">{"via1",#N/A,TRUE,"general";"via2",#N/A,TRUE,"general";"via3",#N/A,TRUE,"general"}</definedName>
    <definedName name="rjy" localSheetId="34"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1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31" hidden="1">{"via1",#N/A,TRUE,"general";"via2",#N/A,TRUE,"general";"via3",#N/A,TRUE,"general"}</definedName>
    <definedName name="rjy" localSheetId="30" hidden="1">{"via1",#N/A,TRUE,"general";"via2",#N/A,TRUE,"general";"via3",#N/A,TRUE,"general"}</definedName>
    <definedName name="rjy" localSheetId="15" hidden="1">{"via1",#N/A,TRUE,"general";"via2",#N/A,TRUE,"general";"via3",#N/A,TRUE,"general"}</definedName>
    <definedName name="rjy" hidden="1">{"via1",#N/A,TRUE,"general";"via2",#N/A,TRUE,"general";"via3",#N/A,TRUE,"general"}</definedName>
    <definedName name="rkjyk" localSheetId="3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26" hidden="1">{"TAB1",#N/A,TRUE,"GENERAL";"TAB2",#N/A,TRUE,"GENERAL";"TAB3",#N/A,TRUE,"GENERAL";"TAB4",#N/A,TRUE,"GENERAL";"TAB5",#N/A,TRUE,"GENERAL"}</definedName>
    <definedName name="rkjyk" localSheetId="24"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4" hidden="1">{"TAB1",#N/A,TRUE,"GENERAL";"TAB2",#N/A,TRUE,"GENERAL";"TAB3",#N/A,TRUE,"GENERAL";"TAB4",#N/A,TRUE,"GENERAL";"TAB5",#N/A,TRUE,"GENERAL"}</definedName>
    <definedName name="rkjyk" localSheetId="38" hidden="1">{"TAB1",#N/A,TRUE,"GENERAL";"TAB2",#N/A,TRUE,"GENERAL";"TAB3",#N/A,TRUE,"GENERAL";"TAB4",#N/A,TRUE,"GENERAL";"TAB5",#N/A,TRUE,"GENERAL"}</definedName>
    <definedName name="rkjyk" localSheetId="37" hidden="1">{"TAB1",#N/A,TRUE,"GENERAL";"TAB2",#N/A,TRUE,"GENERAL";"TAB3",#N/A,TRUE,"GENERAL";"TAB4",#N/A,TRUE,"GENERAL";"TAB5",#N/A,TRUE,"GENERAL"}</definedName>
    <definedName name="rkjyk" localSheetId="23"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27" hidden="1">{"TAB1",#N/A,TRUE,"GENERAL";"TAB2",#N/A,TRUE,"GENERAL";"TAB3",#N/A,TRUE,"GENERAL";"TAB4",#N/A,TRUE,"GENERAL";"TAB5",#N/A,TRUE,"GENERAL"}</definedName>
    <definedName name="rkjyk" localSheetId="18"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25" hidden="1">{"TAB1",#N/A,TRUE,"GENERAL";"TAB2",#N/A,TRUE,"GENERAL";"TAB3",#N/A,TRUE,"GENERAL";"TAB4",#N/A,TRUE,"GENERAL";"TAB5",#N/A,TRUE,"GENERAL"}</definedName>
    <definedName name="rkjyk" localSheetId="49" hidden="1">{"TAB1",#N/A,TRUE,"GENERAL";"TAB2",#N/A,TRUE,"GENERAL";"TAB3",#N/A,TRUE,"GENERAL";"TAB4",#N/A,TRUE,"GENERAL";"TAB5",#N/A,TRUE,"GENERAL"}</definedName>
    <definedName name="rkjyk" localSheetId="34"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31" hidden="1">{"TAB1",#N/A,TRUE,"GENERAL";"TAB2",#N/A,TRUE,"GENERAL";"TAB3",#N/A,TRUE,"GENERAL";"TAB4",#N/A,TRUE,"GENERAL";"TAB5",#N/A,TRUE,"GENERAL"}</definedName>
    <definedName name="rkjyk" localSheetId="30" hidden="1">{"TAB1",#N/A,TRUE,"GENERAL";"TAB2",#N/A,TRUE,"GENERAL";"TAB3",#N/A,TRUE,"GENERAL";"TAB4",#N/A,TRUE,"GENERAL";"TAB5",#N/A,TRUE,"GENERAL"}</definedName>
    <definedName name="rkjyk" localSheetId="15" hidden="1">{"TAB1",#N/A,TRUE,"GENERAL";"TAB2",#N/A,TRUE,"GENERAL";"TAB3",#N/A,TRUE,"GENERAL";"TAB4",#N/A,TRUE,"GENERAL";"TAB5",#N/A,TRUE,"GENERAL"}</definedName>
    <definedName name="rkjyk" hidden="1">{"TAB1",#N/A,TRUE,"GENERAL";"TAB2",#N/A,TRUE,"GENERAL";"TAB3",#N/A,TRUE,"GENERAL";"TAB4",#N/A,TRUE,"GENERAL";"TAB5",#N/A,TRUE,"GENERAL"}</definedName>
    <definedName name="rkru" localSheetId="32" hidden="1">{"via1",#N/A,TRUE,"general";"via2",#N/A,TRUE,"general";"via3",#N/A,TRUE,"general"}</definedName>
    <definedName name="rkru" localSheetId="3" hidden="1">{"via1",#N/A,TRUE,"general";"via2",#N/A,TRUE,"general";"via3",#N/A,TRUE,"general"}</definedName>
    <definedName name="rkru" localSheetId="26" hidden="1">{"via1",#N/A,TRUE,"general";"via2",#N/A,TRUE,"general";"via3",#N/A,TRUE,"general"}</definedName>
    <definedName name="rkru" localSheetId="24" hidden="1">{"via1",#N/A,TRUE,"general";"via2",#N/A,TRUE,"general";"via3",#N/A,TRUE,"general"}</definedName>
    <definedName name="rkru" localSheetId="10" hidden="1">{"via1",#N/A,TRUE,"general";"via2",#N/A,TRUE,"general";"via3",#N/A,TRUE,"general"}</definedName>
    <definedName name="rkru" localSheetId="4" hidden="1">{"via1",#N/A,TRUE,"general";"via2",#N/A,TRUE,"general";"via3",#N/A,TRUE,"general"}</definedName>
    <definedName name="rkru" localSheetId="38" hidden="1">{"via1",#N/A,TRUE,"general";"via2",#N/A,TRUE,"general";"via3",#N/A,TRUE,"general"}</definedName>
    <definedName name="rkru" localSheetId="37" hidden="1">{"via1",#N/A,TRUE,"general";"via2",#N/A,TRUE,"general";"via3",#N/A,TRUE,"general"}</definedName>
    <definedName name="rkru" localSheetId="23" hidden="1">{"via1",#N/A,TRUE,"general";"via2",#N/A,TRUE,"general";"via3",#N/A,TRUE,"general"}</definedName>
    <definedName name="rkru" localSheetId="16" hidden="1">{"via1",#N/A,TRUE,"general";"via2",#N/A,TRUE,"general";"via3",#N/A,TRUE,"general"}</definedName>
    <definedName name="rkru" localSheetId="27" hidden="1">{"via1",#N/A,TRUE,"general";"via2",#N/A,TRUE,"general";"via3",#N/A,TRUE,"general"}</definedName>
    <definedName name="rkru" localSheetId="18" hidden="1">{"via1",#N/A,TRUE,"general";"via2",#N/A,TRUE,"general";"via3",#N/A,TRUE,"general"}</definedName>
    <definedName name="rkru" localSheetId="17" hidden="1">{"via1",#N/A,TRUE,"general";"via2",#N/A,TRUE,"general";"via3",#N/A,TRUE,"general"}</definedName>
    <definedName name="rkru" localSheetId="25" hidden="1">{"via1",#N/A,TRUE,"general";"via2",#N/A,TRUE,"general";"via3",#N/A,TRUE,"general"}</definedName>
    <definedName name="rkru" localSheetId="49" hidden="1">{"via1",#N/A,TRUE,"general";"via2",#N/A,TRUE,"general";"via3",#N/A,TRUE,"general"}</definedName>
    <definedName name="rkru" localSheetId="34"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1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31" hidden="1">{"via1",#N/A,TRUE,"general";"via2",#N/A,TRUE,"general";"via3",#N/A,TRUE,"general"}</definedName>
    <definedName name="rkru" localSheetId="30" hidden="1">{"via1",#N/A,TRUE,"general";"via2",#N/A,TRUE,"general";"via3",#N/A,TRUE,"general"}</definedName>
    <definedName name="rkru" localSheetId="15" hidden="1">{"via1",#N/A,TRUE,"general";"via2",#N/A,TRUE,"general";"via3",#N/A,TRUE,"general"}</definedName>
    <definedName name="rkru" hidden="1">{"via1",#N/A,TRUE,"general";"via2",#N/A,TRUE,"general";"via3",#N/A,TRUE,"general"}</definedName>
    <definedName name="rky" localSheetId="32" hidden="1">{"TAB1",#N/A,TRUE,"GENERAL";"TAB2",#N/A,TRUE,"GENERAL";"TAB3",#N/A,TRUE,"GENERAL";"TAB4",#N/A,TRUE,"GENERAL";"TAB5",#N/A,TRUE,"GENERAL"}</definedName>
    <definedName name="rky" localSheetId="3" hidden="1">{"TAB1",#N/A,TRUE,"GENERAL";"TAB2",#N/A,TRUE,"GENERAL";"TAB3",#N/A,TRUE,"GENERAL";"TAB4",#N/A,TRUE,"GENERAL";"TAB5",#N/A,TRUE,"GENERAL"}</definedName>
    <definedName name="rky" localSheetId="26" hidden="1">{"TAB1",#N/A,TRUE,"GENERAL";"TAB2",#N/A,TRUE,"GENERAL";"TAB3",#N/A,TRUE,"GENERAL";"TAB4",#N/A,TRUE,"GENERAL";"TAB5",#N/A,TRUE,"GENERAL"}</definedName>
    <definedName name="rky" localSheetId="24" hidden="1">{"TAB1",#N/A,TRUE,"GENERAL";"TAB2",#N/A,TRUE,"GENERAL";"TAB3",#N/A,TRUE,"GENERAL";"TAB4",#N/A,TRUE,"GENERAL";"TAB5",#N/A,TRUE,"GENERAL"}</definedName>
    <definedName name="rky" localSheetId="10" hidden="1">{"TAB1",#N/A,TRUE,"GENERAL";"TAB2",#N/A,TRUE,"GENERAL";"TAB3",#N/A,TRUE,"GENERAL";"TAB4",#N/A,TRUE,"GENERAL";"TAB5",#N/A,TRUE,"GENERAL"}</definedName>
    <definedName name="rky" localSheetId="4" hidden="1">{"TAB1",#N/A,TRUE,"GENERAL";"TAB2",#N/A,TRUE,"GENERAL";"TAB3",#N/A,TRUE,"GENERAL";"TAB4",#N/A,TRUE,"GENERAL";"TAB5",#N/A,TRUE,"GENERAL"}</definedName>
    <definedName name="rky" localSheetId="38" hidden="1">{"TAB1",#N/A,TRUE,"GENERAL";"TAB2",#N/A,TRUE,"GENERAL";"TAB3",#N/A,TRUE,"GENERAL";"TAB4",#N/A,TRUE,"GENERAL";"TAB5",#N/A,TRUE,"GENERAL"}</definedName>
    <definedName name="rky" localSheetId="37" hidden="1">{"TAB1",#N/A,TRUE,"GENERAL";"TAB2",#N/A,TRUE,"GENERAL";"TAB3",#N/A,TRUE,"GENERAL";"TAB4",#N/A,TRUE,"GENERAL";"TAB5",#N/A,TRUE,"GENERAL"}</definedName>
    <definedName name="rky" localSheetId="23" hidden="1">{"TAB1",#N/A,TRUE,"GENERAL";"TAB2",#N/A,TRUE,"GENERAL";"TAB3",#N/A,TRUE,"GENERAL";"TAB4",#N/A,TRUE,"GENERAL";"TAB5",#N/A,TRUE,"GENERAL"}</definedName>
    <definedName name="rky" localSheetId="16" hidden="1">{"TAB1",#N/A,TRUE,"GENERAL";"TAB2",#N/A,TRUE,"GENERAL";"TAB3",#N/A,TRUE,"GENERAL";"TAB4",#N/A,TRUE,"GENERAL";"TAB5",#N/A,TRUE,"GENERAL"}</definedName>
    <definedName name="rky" localSheetId="27" hidden="1">{"TAB1",#N/A,TRUE,"GENERAL";"TAB2",#N/A,TRUE,"GENERAL";"TAB3",#N/A,TRUE,"GENERAL";"TAB4",#N/A,TRUE,"GENERAL";"TAB5",#N/A,TRUE,"GENERAL"}</definedName>
    <definedName name="rky" localSheetId="18" hidden="1">{"TAB1",#N/A,TRUE,"GENERAL";"TAB2",#N/A,TRUE,"GENERAL";"TAB3",#N/A,TRUE,"GENERAL";"TAB4",#N/A,TRUE,"GENERAL";"TAB5",#N/A,TRUE,"GENERAL"}</definedName>
    <definedName name="rky" localSheetId="17" hidden="1">{"TAB1",#N/A,TRUE,"GENERAL";"TAB2",#N/A,TRUE,"GENERAL";"TAB3",#N/A,TRUE,"GENERAL";"TAB4",#N/A,TRUE,"GENERAL";"TAB5",#N/A,TRUE,"GENERAL"}</definedName>
    <definedName name="rky" localSheetId="25" hidden="1">{"TAB1",#N/A,TRUE,"GENERAL";"TAB2",#N/A,TRUE,"GENERAL";"TAB3",#N/A,TRUE,"GENERAL";"TAB4",#N/A,TRUE,"GENERAL";"TAB5",#N/A,TRUE,"GENERAL"}</definedName>
    <definedName name="rky" localSheetId="49" hidden="1">{"TAB1",#N/A,TRUE,"GENERAL";"TAB2",#N/A,TRUE,"GENERAL";"TAB3",#N/A,TRUE,"GENERAL";"TAB4",#N/A,TRUE,"GENERAL";"TAB5",#N/A,TRUE,"GENERAL"}</definedName>
    <definedName name="rky" localSheetId="34"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1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31" hidden="1">{"TAB1",#N/A,TRUE,"GENERAL";"TAB2",#N/A,TRUE,"GENERAL";"TAB3",#N/A,TRUE,"GENERAL";"TAB4",#N/A,TRUE,"GENERAL";"TAB5",#N/A,TRUE,"GENERAL"}</definedName>
    <definedName name="rky" localSheetId="30" hidden="1">{"TAB1",#N/A,TRUE,"GENERAL";"TAB2",#N/A,TRUE,"GENERAL";"TAB3",#N/A,TRUE,"GENERAL";"TAB4",#N/A,TRUE,"GENERAL";"TAB5",#N/A,TRUE,"GENERAL"}</definedName>
    <definedName name="rky" localSheetId="15" hidden="1">{"TAB1",#N/A,TRUE,"GENERAL";"TAB2",#N/A,TRUE,"GENERAL";"TAB3",#N/A,TRUE,"GENERAL";"TAB4",#N/A,TRUE,"GENERAL";"TAB5",#N/A,TRUE,"GENERAL"}</definedName>
    <definedName name="rky" hidden="1">{"TAB1",#N/A,TRUE,"GENERAL";"TAB2",#N/A,TRUE,"GENERAL";"TAB3",#N/A,TRUE,"GENERAL";"TAB4",#N/A,TRUE,"GENERAL";"TAB5",#N/A,TRUE,"GENERAL"}</definedName>
    <definedName name="rrr" localSheetId="32" hidden="1">{"via1",#N/A,TRUE,"general";"via2",#N/A,TRUE,"general";"via3",#N/A,TRUE,"general"}</definedName>
    <definedName name="rrr" localSheetId="3" hidden="1">{"via1",#N/A,TRUE,"general";"via2",#N/A,TRUE,"general";"via3",#N/A,TRUE,"general"}</definedName>
    <definedName name="rrr" localSheetId="26" hidden="1">{"via1",#N/A,TRUE,"general";"via2",#N/A,TRUE,"general";"via3",#N/A,TRUE,"general"}</definedName>
    <definedName name="rrr" localSheetId="24" hidden="1">{"via1",#N/A,TRUE,"general";"via2",#N/A,TRUE,"general";"via3",#N/A,TRUE,"general"}</definedName>
    <definedName name="rrr" localSheetId="10" hidden="1">{"via1",#N/A,TRUE,"general";"via2",#N/A,TRUE,"general";"via3",#N/A,TRUE,"general"}</definedName>
    <definedName name="rrr" localSheetId="4" hidden="1">{"via1",#N/A,TRUE,"general";"via2",#N/A,TRUE,"general";"via3",#N/A,TRUE,"general"}</definedName>
    <definedName name="rrr" localSheetId="38" hidden="1">{"via1",#N/A,TRUE,"general";"via2",#N/A,TRUE,"general";"via3",#N/A,TRUE,"general"}</definedName>
    <definedName name="rrr" localSheetId="37" hidden="1">{"via1",#N/A,TRUE,"general";"via2",#N/A,TRUE,"general";"via3",#N/A,TRUE,"general"}</definedName>
    <definedName name="rrr" localSheetId="23" hidden="1">{"via1",#N/A,TRUE,"general";"via2",#N/A,TRUE,"general";"via3",#N/A,TRUE,"general"}</definedName>
    <definedName name="rrr" localSheetId="16" hidden="1">{"via1",#N/A,TRUE,"general";"via2",#N/A,TRUE,"general";"via3",#N/A,TRUE,"general"}</definedName>
    <definedName name="rrr" localSheetId="27" hidden="1">{"via1",#N/A,TRUE,"general";"via2",#N/A,TRUE,"general";"via3",#N/A,TRUE,"general"}</definedName>
    <definedName name="rrr" localSheetId="18" hidden="1">{"via1",#N/A,TRUE,"general";"via2",#N/A,TRUE,"general";"via3",#N/A,TRUE,"general"}</definedName>
    <definedName name="rrr" localSheetId="17" hidden="1">{"via1",#N/A,TRUE,"general";"via2",#N/A,TRUE,"general";"via3",#N/A,TRUE,"general"}</definedName>
    <definedName name="rrr" localSheetId="25" hidden="1">{"via1",#N/A,TRUE,"general";"via2",#N/A,TRUE,"general";"via3",#N/A,TRUE,"general"}</definedName>
    <definedName name="rrr" localSheetId="49" hidden="1">{"via1",#N/A,TRUE,"general";"via2",#N/A,TRUE,"general";"via3",#N/A,TRUE,"general"}</definedName>
    <definedName name="rrr" localSheetId="34"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1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31" hidden="1">{"via1",#N/A,TRUE,"general";"via2",#N/A,TRUE,"general";"via3",#N/A,TRUE,"general"}</definedName>
    <definedName name="rrr" localSheetId="30" hidden="1">{"via1",#N/A,TRUE,"general";"via2",#N/A,TRUE,"general";"via3",#N/A,TRUE,"general"}</definedName>
    <definedName name="rrr" localSheetId="15" hidden="1">{"via1",#N/A,TRUE,"general";"via2",#N/A,TRUE,"general";"via3",#N/A,TRUE,"general"}</definedName>
    <definedName name="rrr" hidden="1">{"via1",#N/A,TRUE,"general";"via2",#N/A,TRUE,"general";"via3",#N/A,TRUE,"general"}</definedName>
    <definedName name="rrrrrb" localSheetId="32" hidden="1">{"via1",#N/A,TRUE,"general";"via2",#N/A,TRUE,"general";"via3",#N/A,TRUE,"general"}</definedName>
    <definedName name="rrrrrb" localSheetId="3" hidden="1">{"via1",#N/A,TRUE,"general";"via2",#N/A,TRUE,"general";"via3",#N/A,TRUE,"general"}</definedName>
    <definedName name="rrrrrb" localSheetId="26" hidden="1">{"via1",#N/A,TRUE,"general";"via2",#N/A,TRUE,"general";"via3",#N/A,TRUE,"general"}</definedName>
    <definedName name="rrrrrb" localSheetId="24" hidden="1">{"via1",#N/A,TRUE,"general";"via2",#N/A,TRUE,"general";"via3",#N/A,TRUE,"general"}</definedName>
    <definedName name="rrrrrb" localSheetId="10" hidden="1">{"via1",#N/A,TRUE,"general";"via2",#N/A,TRUE,"general";"via3",#N/A,TRUE,"general"}</definedName>
    <definedName name="rrrrrb" localSheetId="4" hidden="1">{"via1",#N/A,TRUE,"general";"via2",#N/A,TRUE,"general";"via3",#N/A,TRUE,"general"}</definedName>
    <definedName name="rrrrrb" localSheetId="38" hidden="1">{"via1",#N/A,TRUE,"general";"via2",#N/A,TRUE,"general";"via3",#N/A,TRUE,"general"}</definedName>
    <definedName name="rrrrrb" localSheetId="37" hidden="1">{"via1",#N/A,TRUE,"general";"via2",#N/A,TRUE,"general";"via3",#N/A,TRUE,"general"}</definedName>
    <definedName name="rrrrrb" localSheetId="23" hidden="1">{"via1",#N/A,TRUE,"general";"via2",#N/A,TRUE,"general";"via3",#N/A,TRUE,"general"}</definedName>
    <definedName name="rrrrrb" localSheetId="16" hidden="1">{"via1",#N/A,TRUE,"general";"via2",#N/A,TRUE,"general";"via3",#N/A,TRUE,"general"}</definedName>
    <definedName name="rrrrrb" localSheetId="27" hidden="1">{"via1",#N/A,TRUE,"general";"via2",#N/A,TRUE,"general";"via3",#N/A,TRUE,"general"}</definedName>
    <definedName name="rrrrrb" localSheetId="18" hidden="1">{"via1",#N/A,TRUE,"general";"via2",#N/A,TRUE,"general";"via3",#N/A,TRUE,"general"}</definedName>
    <definedName name="rrrrrb" localSheetId="17" hidden="1">{"via1",#N/A,TRUE,"general";"via2",#N/A,TRUE,"general";"via3",#N/A,TRUE,"general"}</definedName>
    <definedName name="rrrrrb" localSheetId="25" hidden="1">{"via1",#N/A,TRUE,"general";"via2",#N/A,TRUE,"general";"via3",#N/A,TRUE,"general"}</definedName>
    <definedName name="rrrrrb" localSheetId="49" hidden="1">{"via1",#N/A,TRUE,"general";"via2",#N/A,TRUE,"general";"via3",#N/A,TRUE,"general"}</definedName>
    <definedName name="rrrrrb" localSheetId="34"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1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31" hidden="1">{"via1",#N/A,TRUE,"general";"via2",#N/A,TRUE,"general";"via3",#N/A,TRUE,"general"}</definedName>
    <definedName name="rrrrrb" localSheetId="30" hidden="1">{"via1",#N/A,TRUE,"general";"via2",#N/A,TRUE,"general";"via3",#N/A,TRUE,"general"}</definedName>
    <definedName name="rrrrrb" localSheetId="15" hidden="1">{"via1",#N/A,TRUE,"general";"via2",#N/A,TRUE,"general";"via3",#N/A,TRUE,"general"}</definedName>
    <definedName name="rrrrrb" hidden="1">{"via1",#N/A,TRUE,"general";"via2",#N/A,TRUE,"general";"via3",#N/A,TRUE,"general"}</definedName>
    <definedName name="rrrrrrre" localSheetId="3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26" hidden="1">{"TAB1",#N/A,TRUE,"GENERAL";"TAB2",#N/A,TRUE,"GENERAL";"TAB3",#N/A,TRUE,"GENERAL";"TAB4",#N/A,TRUE,"GENERAL";"TAB5",#N/A,TRUE,"GENERAL"}</definedName>
    <definedName name="rrrrrrre" localSheetId="24"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38" hidden="1">{"TAB1",#N/A,TRUE,"GENERAL";"TAB2",#N/A,TRUE,"GENERAL";"TAB3",#N/A,TRUE,"GENERAL";"TAB4",#N/A,TRUE,"GENERAL";"TAB5",#N/A,TRUE,"GENERAL"}</definedName>
    <definedName name="rrrrrrre" localSheetId="37" hidden="1">{"TAB1",#N/A,TRUE,"GENERAL";"TAB2",#N/A,TRUE,"GENERAL";"TAB3",#N/A,TRUE,"GENERAL";"TAB4",#N/A,TRUE,"GENERAL";"TAB5",#N/A,TRUE,"GENERAL"}</definedName>
    <definedName name="rrrrrrre" localSheetId="23"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27" hidden="1">{"TAB1",#N/A,TRUE,"GENERAL";"TAB2",#N/A,TRUE,"GENERAL";"TAB3",#N/A,TRUE,"GENERAL";"TAB4",#N/A,TRUE,"GENERAL";"TAB5",#N/A,TRUE,"GENERAL"}</definedName>
    <definedName name="rrrrrrre" localSheetId="18"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25" hidden="1">{"TAB1",#N/A,TRUE,"GENERAL";"TAB2",#N/A,TRUE,"GENERAL";"TAB3",#N/A,TRUE,"GENERAL";"TAB4",#N/A,TRUE,"GENERAL";"TAB5",#N/A,TRUE,"GENERAL"}</definedName>
    <definedName name="rrrrrrre" localSheetId="49" hidden="1">{"TAB1",#N/A,TRUE,"GENERAL";"TAB2",#N/A,TRUE,"GENERAL";"TAB3",#N/A,TRUE,"GENERAL";"TAB4",#N/A,TRUE,"GENERAL";"TAB5",#N/A,TRUE,"GENERAL"}</definedName>
    <definedName name="rrrrrrre" localSheetId="34"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31" hidden="1">{"TAB1",#N/A,TRUE,"GENERAL";"TAB2",#N/A,TRUE,"GENERAL";"TAB3",#N/A,TRUE,"GENERAL";"TAB4",#N/A,TRUE,"GENERAL";"TAB5",#N/A,TRUE,"GENERAL"}</definedName>
    <definedName name="rrrrrrre" localSheetId="30" hidden="1">{"TAB1",#N/A,TRUE,"GENERAL";"TAB2",#N/A,TRUE,"GENERAL";"TAB3",#N/A,TRUE,"GENERAL";"TAB4",#N/A,TRUE,"GENERAL";"TAB5",#N/A,TRUE,"GENERAL"}</definedName>
    <definedName name="rrrrrrre" localSheetId="15" hidden="1">{"TAB1",#N/A,TRUE,"GENERAL";"TAB2",#N/A,TRUE,"GENERAL";"TAB3",#N/A,TRUE,"GENERAL";"TAB4",#N/A,TRUE,"GENERAL";"TAB5",#N/A,TRUE,"GENERAL"}</definedName>
    <definedName name="rrrrrrre" hidden="1">{"TAB1",#N/A,TRUE,"GENERAL";"TAB2",#N/A,TRUE,"GENERAL";"TAB3",#N/A,TRUE,"GENERAL";"TAB4",#N/A,TRUE,"GENERAL";"TAB5",#N/A,TRUE,"GENERAL"}</definedName>
    <definedName name="rrrrt" localSheetId="32" hidden="1">{"via1",#N/A,TRUE,"general";"via2",#N/A,TRUE,"general";"via3",#N/A,TRUE,"general"}</definedName>
    <definedName name="rrrrt" localSheetId="3" hidden="1">{"via1",#N/A,TRUE,"general";"via2",#N/A,TRUE,"general";"via3",#N/A,TRUE,"general"}</definedName>
    <definedName name="rrrrt" localSheetId="26" hidden="1">{"via1",#N/A,TRUE,"general";"via2",#N/A,TRUE,"general";"via3",#N/A,TRUE,"general"}</definedName>
    <definedName name="rrrrt" localSheetId="24" hidden="1">{"via1",#N/A,TRUE,"general";"via2",#N/A,TRUE,"general";"via3",#N/A,TRUE,"general"}</definedName>
    <definedName name="rrrrt" localSheetId="10" hidden="1">{"via1",#N/A,TRUE,"general";"via2",#N/A,TRUE,"general";"via3",#N/A,TRUE,"general"}</definedName>
    <definedName name="rrrrt" localSheetId="4" hidden="1">{"via1",#N/A,TRUE,"general";"via2",#N/A,TRUE,"general";"via3",#N/A,TRUE,"general"}</definedName>
    <definedName name="rrrrt" localSheetId="38" hidden="1">{"via1",#N/A,TRUE,"general";"via2",#N/A,TRUE,"general";"via3",#N/A,TRUE,"general"}</definedName>
    <definedName name="rrrrt" localSheetId="37" hidden="1">{"via1",#N/A,TRUE,"general";"via2",#N/A,TRUE,"general";"via3",#N/A,TRUE,"general"}</definedName>
    <definedName name="rrrrt" localSheetId="23" hidden="1">{"via1",#N/A,TRUE,"general";"via2",#N/A,TRUE,"general";"via3",#N/A,TRUE,"general"}</definedName>
    <definedName name="rrrrt" localSheetId="16" hidden="1">{"via1",#N/A,TRUE,"general";"via2",#N/A,TRUE,"general";"via3",#N/A,TRUE,"general"}</definedName>
    <definedName name="rrrrt" localSheetId="27" hidden="1">{"via1",#N/A,TRUE,"general";"via2",#N/A,TRUE,"general";"via3",#N/A,TRUE,"general"}</definedName>
    <definedName name="rrrrt" localSheetId="18" hidden="1">{"via1",#N/A,TRUE,"general";"via2",#N/A,TRUE,"general";"via3",#N/A,TRUE,"general"}</definedName>
    <definedName name="rrrrt" localSheetId="17" hidden="1">{"via1",#N/A,TRUE,"general";"via2",#N/A,TRUE,"general";"via3",#N/A,TRUE,"general"}</definedName>
    <definedName name="rrrrt" localSheetId="25" hidden="1">{"via1",#N/A,TRUE,"general";"via2",#N/A,TRUE,"general";"via3",#N/A,TRUE,"general"}</definedName>
    <definedName name="rrrrt" localSheetId="49" hidden="1">{"via1",#N/A,TRUE,"general";"via2",#N/A,TRUE,"general";"via3",#N/A,TRUE,"general"}</definedName>
    <definedName name="rrrrt" localSheetId="34"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1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31" hidden="1">{"via1",#N/A,TRUE,"general";"via2",#N/A,TRUE,"general";"via3",#N/A,TRUE,"general"}</definedName>
    <definedName name="rrrrt" localSheetId="30" hidden="1">{"via1",#N/A,TRUE,"general";"via2",#N/A,TRUE,"general";"via3",#N/A,TRUE,"general"}</definedName>
    <definedName name="rrrrt" localSheetId="15" hidden="1">{"via1",#N/A,TRUE,"general";"via2",#N/A,TRUE,"general";"via3",#N/A,TRUE,"general"}</definedName>
    <definedName name="rrrrt" hidden="1">{"via1",#N/A,TRUE,"general";"via2",#N/A,TRUE,"general";"via3",#N/A,TRUE,"general"}</definedName>
    <definedName name="rsdgsd5" localSheetId="3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26" hidden="1">{"TAB1",#N/A,TRUE,"GENERAL";"TAB2",#N/A,TRUE,"GENERAL";"TAB3",#N/A,TRUE,"GENERAL";"TAB4",#N/A,TRUE,"GENERAL";"TAB5",#N/A,TRUE,"GENERAL"}</definedName>
    <definedName name="rsdgsd5" localSheetId="24"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38" hidden="1">{"TAB1",#N/A,TRUE,"GENERAL";"TAB2",#N/A,TRUE,"GENERAL";"TAB3",#N/A,TRUE,"GENERAL";"TAB4",#N/A,TRUE,"GENERAL";"TAB5",#N/A,TRUE,"GENERAL"}</definedName>
    <definedName name="rsdgsd5" localSheetId="37" hidden="1">{"TAB1",#N/A,TRUE,"GENERAL";"TAB2",#N/A,TRUE,"GENERAL";"TAB3",#N/A,TRUE,"GENERAL";"TAB4",#N/A,TRUE,"GENERAL";"TAB5",#N/A,TRUE,"GENERAL"}</definedName>
    <definedName name="rsdgsd5" localSheetId="23"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27" hidden="1">{"TAB1",#N/A,TRUE,"GENERAL";"TAB2",#N/A,TRUE,"GENERAL";"TAB3",#N/A,TRUE,"GENERAL";"TAB4",#N/A,TRUE,"GENERAL";"TAB5",#N/A,TRUE,"GENERAL"}</definedName>
    <definedName name="rsdgsd5" localSheetId="18"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25" hidden="1">{"TAB1",#N/A,TRUE,"GENERAL";"TAB2",#N/A,TRUE,"GENERAL";"TAB3",#N/A,TRUE,"GENERAL";"TAB4",#N/A,TRUE,"GENERAL";"TAB5",#N/A,TRUE,"GENERAL"}</definedName>
    <definedName name="rsdgsd5" localSheetId="49" hidden="1">{"TAB1",#N/A,TRUE,"GENERAL";"TAB2",#N/A,TRUE,"GENERAL";"TAB3",#N/A,TRUE,"GENERAL";"TAB4",#N/A,TRUE,"GENERAL";"TAB5",#N/A,TRUE,"GENERAL"}</definedName>
    <definedName name="rsdgsd5" localSheetId="34"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31" hidden="1">{"TAB1",#N/A,TRUE,"GENERAL";"TAB2",#N/A,TRUE,"GENERAL";"TAB3",#N/A,TRUE,"GENERAL";"TAB4",#N/A,TRUE,"GENERAL";"TAB5",#N/A,TRUE,"GENERAL"}</definedName>
    <definedName name="rsdgsd5" localSheetId="30" hidden="1">{"TAB1",#N/A,TRUE,"GENERAL";"TAB2",#N/A,TRUE,"GENERAL";"TAB3",#N/A,TRUE,"GENERAL";"TAB4",#N/A,TRUE,"GENERAL";"TAB5",#N/A,TRUE,"GENERAL"}</definedName>
    <definedName name="rsdgsd5" localSheetId="15" hidden="1">{"TAB1",#N/A,TRUE,"GENERAL";"TAB2",#N/A,TRUE,"GENERAL";"TAB3",#N/A,TRUE,"GENERAL";"TAB4",#N/A,TRUE,"GENERAL";"TAB5",#N/A,TRUE,"GENERAL"}</definedName>
    <definedName name="rsdgsd5" hidden="1">{"TAB1",#N/A,TRUE,"GENERAL";"TAB2",#N/A,TRUE,"GENERAL";"TAB3",#N/A,TRUE,"GENERAL";"TAB4",#N/A,TRUE,"GENERAL";"TAB5",#N/A,TRUE,"GENERAL"}</definedName>
    <definedName name="rt" localSheetId="32" hidden="1">{"TAB1",#N/A,TRUE,"GENERAL";"TAB2",#N/A,TRUE,"GENERAL";"TAB3",#N/A,TRUE,"GENERAL";"TAB4",#N/A,TRUE,"GENERAL";"TAB5",#N/A,TRUE,"GENERAL"}</definedName>
    <definedName name="rt" localSheetId="3" hidden="1">{"TAB1",#N/A,TRUE,"GENERAL";"TAB2",#N/A,TRUE,"GENERAL";"TAB3",#N/A,TRUE,"GENERAL";"TAB4",#N/A,TRUE,"GENERAL";"TAB5",#N/A,TRUE,"GENERAL"}</definedName>
    <definedName name="rt" localSheetId="26" hidden="1">{"TAB1",#N/A,TRUE,"GENERAL";"TAB2",#N/A,TRUE,"GENERAL";"TAB3",#N/A,TRUE,"GENERAL";"TAB4",#N/A,TRUE,"GENERAL";"TAB5",#N/A,TRUE,"GENERAL"}</definedName>
    <definedName name="rt" localSheetId="24" hidden="1">{"TAB1",#N/A,TRUE,"GENERAL";"TAB2",#N/A,TRUE,"GENERAL";"TAB3",#N/A,TRUE,"GENERAL";"TAB4",#N/A,TRUE,"GENERAL";"TAB5",#N/A,TRUE,"GENERAL"}</definedName>
    <definedName name="rt" localSheetId="10" hidden="1">{"TAB1",#N/A,TRUE,"GENERAL";"TAB2",#N/A,TRUE,"GENERAL";"TAB3",#N/A,TRUE,"GENERAL";"TAB4",#N/A,TRUE,"GENERAL";"TAB5",#N/A,TRUE,"GENERAL"}</definedName>
    <definedName name="rt" localSheetId="4" hidden="1">{"TAB1",#N/A,TRUE,"GENERAL";"TAB2",#N/A,TRUE,"GENERAL";"TAB3",#N/A,TRUE,"GENERAL";"TAB4",#N/A,TRUE,"GENERAL";"TAB5",#N/A,TRUE,"GENERAL"}</definedName>
    <definedName name="rt" localSheetId="38" hidden="1">{"TAB1",#N/A,TRUE,"GENERAL";"TAB2",#N/A,TRUE,"GENERAL";"TAB3",#N/A,TRUE,"GENERAL";"TAB4",#N/A,TRUE,"GENERAL";"TAB5",#N/A,TRUE,"GENERAL"}</definedName>
    <definedName name="rt" localSheetId="37" hidden="1">{"TAB1",#N/A,TRUE,"GENERAL";"TAB2",#N/A,TRUE,"GENERAL";"TAB3",#N/A,TRUE,"GENERAL";"TAB4",#N/A,TRUE,"GENERAL";"TAB5",#N/A,TRUE,"GENERAL"}</definedName>
    <definedName name="rt" localSheetId="23" hidden="1">{"TAB1",#N/A,TRUE,"GENERAL";"TAB2",#N/A,TRUE,"GENERAL";"TAB3",#N/A,TRUE,"GENERAL";"TAB4",#N/A,TRUE,"GENERAL";"TAB5",#N/A,TRUE,"GENERAL"}</definedName>
    <definedName name="rt" localSheetId="16" hidden="1">{"TAB1",#N/A,TRUE,"GENERAL";"TAB2",#N/A,TRUE,"GENERAL";"TAB3",#N/A,TRUE,"GENERAL";"TAB4",#N/A,TRUE,"GENERAL";"TAB5",#N/A,TRUE,"GENERAL"}</definedName>
    <definedName name="rt" localSheetId="27" hidden="1">{"TAB1",#N/A,TRUE,"GENERAL";"TAB2",#N/A,TRUE,"GENERAL";"TAB3",#N/A,TRUE,"GENERAL";"TAB4",#N/A,TRUE,"GENERAL";"TAB5",#N/A,TRUE,"GENERAL"}</definedName>
    <definedName name="rt" localSheetId="18" hidden="1">{"TAB1",#N/A,TRUE,"GENERAL";"TAB2",#N/A,TRUE,"GENERAL";"TAB3",#N/A,TRUE,"GENERAL";"TAB4",#N/A,TRUE,"GENERAL";"TAB5",#N/A,TRUE,"GENERAL"}</definedName>
    <definedName name="rt" localSheetId="17" hidden="1">{"TAB1",#N/A,TRUE,"GENERAL";"TAB2",#N/A,TRUE,"GENERAL";"TAB3",#N/A,TRUE,"GENERAL";"TAB4",#N/A,TRUE,"GENERAL";"TAB5",#N/A,TRUE,"GENERAL"}</definedName>
    <definedName name="rt" localSheetId="25" hidden="1">{"TAB1",#N/A,TRUE,"GENERAL";"TAB2",#N/A,TRUE,"GENERAL";"TAB3",#N/A,TRUE,"GENERAL";"TAB4",#N/A,TRUE,"GENERAL";"TAB5",#N/A,TRUE,"GENERAL"}</definedName>
    <definedName name="rt" localSheetId="49" hidden="1">{"TAB1",#N/A,TRUE,"GENERAL";"TAB2",#N/A,TRUE,"GENERAL";"TAB3",#N/A,TRUE,"GENERAL";"TAB4",#N/A,TRUE,"GENERAL";"TAB5",#N/A,TRUE,"GENERAL"}</definedName>
    <definedName name="rt" localSheetId="34"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1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31" hidden="1">{"TAB1",#N/A,TRUE,"GENERAL";"TAB2",#N/A,TRUE,"GENERAL";"TAB3",#N/A,TRUE,"GENERAL";"TAB4",#N/A,TRUE,"GENERAL";"TAB5",#N/A,TRUE,"GENERAL"}</definedName>
    <definedName name="rt" localSheetId="30" hidden="1">{"TAB1",#N/A,TRUE,"GENERAL";"TAB2",#N/A,TRUE,"GENERAL";"TAB3",#N/A,TRUE,"GENERAL";"TAB4",#N/A,TRUE,"GENERAL";"TAB5",#N/A,TRUE,"GENERAL"}</definedName>
    <definedName name="rt" localSheetId="15" hidden="1">{"TAB1",#N/A,TRUE,"GENERAL";"TAB2",#N/A,TRUE,"GENERAL";"TAB3",#N/A,TRUE,"GENERAL";"TAB4",#N/A,TRUE,"GENERAL";"TAB5",#N/A,TRUE,"GENERAL"}</definedName>
    <definedName name="rt" hidden="1">{"TAB1",#N/A,TRUE,"GENERAL";"TAB2",#N/A,TRUE,"GENERAL";"TAB3",#N/A,TRUE,"GENERAL";"TAB4",#N/A,TRUE,"GENERAL";"TAB5",#N/A,TRUE,"GENERAL"}</definedName>
    <definedName name="rte" localSheetId="32" hidden="1">{"TAB1",#N/A,TRUE,"GENERAL";"TAB2",#N/A,TRUE,"GENERAL";"TAB3",#N/A,TRUE,"GENERAL";"TAB4",#N/A,TRUE,"GENERAL";"TAB5",#N/A,TRUE,"GENERAL"}</definedName>
    <definedName name="rte" localSheetId="3" hidden="1">{"TAB1",#N/A,TRUE,"GENERAL";"TAB2",#N/A,TRUE,"GENERAL";"TAB3",#N/A,TRUE,"GENERAL";"TAB4",#N/A,TRUE,"GENERAL";"TAB5",#N/A,TRUE,"GENERAL"}</definedName>
    <definedName name="rte" localSheetId="26" hidden="1">{"TAB1",#N/A,TRUE,"GENERAL";"TAB2",#N/A,TRUE,"GENERAL";"TAB3",#N/A,TRUE,"GENERAL";"TAB4",#N/A,TRUE,"GENERAL";"TAB5",#N/A,TRUE,"GENERAL"}</definedName>
    <definedName name="rte" localSheetId="24" hidden="1">{"TAB1",#N/A,TRUE,"GENERAL";"TAB2",#N/A,TRUE,"GENERAL";"TAB3",#N/A,TRUE,"GENERAL";"TAB4",#N/A,TRUE,"GENERAL";"TAB5",#N/A,TRUE,"GENERAL"}</definedName>
    <definedName name="rte" localSheetId="10" hidden="1">{"TAB1",#N/A,TRUE,"GENERAL";"TAB2",#N/A,TRUE,"GENERAL";"TAB3",#N/A,TRUE,"GENERAL";"TAB4",#N/A,TRUE,"GENERAL";"TAB5",#N/A,TRUE,"GENERAL"}</definedName>
    <definedName name="rte" localSheetId="4" hidden="1">{"TAB1",#N/A,TRUE,"GENERAL";"TAB2",#N/A,TRUE,"GENERAL";"TAB3",#N/A,TRUE,"GENERAL";"TAB4",#N/A,TRUE,"GENERAL";"TAB5",#N/A,TRUE,"GENERAL"}</definedName>
    <definedName name="rte" localSheetId="38" hidden="1">{"TAB1",#N/A,TRUE,"GENERAL";"TAB2",#N/A,TRUE,"GENERAL";"TAB3",#N/A,TRUE,"GENERAL";"TAB4",#N/A,TRUE,"GENERAL";"TAB5",#N/A,TRUE,"GENERAL"}</definedName>
    <definedName name="rte" localSheetId="37" hidden="1">{"TAB1",#N/A,TRUE,"GENERAL";"TAB2",#N/A,TRUE,"GENERAL";"TAB3",#N/A,TRUE,"GENERAL";"TAB4",#N/A,TRUE,"GENERAL";"TAB5",#N/A,TRUE,"GENERAL"}</definedName>
    <definedName name="rte" localSheetId="23" hidden="1">{"TAB1",#N/A,TRUE,"GENERAL";"TAB2",#N/A,TRUE,"GENERAL";"TAB3",#N/A,TRUE,"GENERAL";"TAB4",#N/A,TRUE,"GENERAL";"TAB5",#N/A,TRUE,"GENERAL"}</definedName>
    <definedName name="rte" localSheetId="16" hidden="1">{"TAB1",#N/A,TRUE,"GENERAL";"TAB2",#N/A,TRUE,"GENERAL";"TAB3",#N/A,TRUE,"GENERAL";"TAB4",#N/A,TRUE,"GENERAL";"TAB5",#N/A,TRUE,"GENERAL"}</definedName>
    <definedName name="rte" localSheetId="27" hidden="1">{"TAB1",#N/A,TRUE,"GENERAL";"TAB2",#N/A,TRUE,"GENERAL";"TAB3",#N/A,TRUE,"GENERAL";"TAB4",#N/A,TRUE,"GENERAL";"TAB5",#N/A,TRUE,"GENERAL"}</definedName>
    <definedName name="rte" localSheetId="18" hidden="1">{"TAB1",#N/A,TRUE,"GENERAL";"TAB2",#N/A,TRUE,"GENERAL";"TAB3",#N/A,TRUE,"GENERAL";"TAB4",#N/A,TRUE,"GENERAL";"TAB5",#N/A,TRUE,"GENERAL"}</definedName>
    <definedName name="rte" localSheetId="17" hidden="1">{"TAB1",#N/A,TRUE,"GENERAL";"TAB2",#N/A,TRUE,"GENERAL";"TAB3",#N/A,TRUE,"GENERAL";"TAB4",#N/A,TRUE,"GENERAL";"TAB5",#N/A,TRUE,"GENERAL"}</definedName>
    <definedName name="rte" localSheetId="25" hidden="1">{"TAB1",#N/A,TRUE,"GENERAL";"TAB2",#N/A,TRUE,"GENERAL";"TAB3",#N/A,TRUE,"GENERAL";"TAB4",#N/A,TRUE,"GENERAL";"TAB5",#N/A,TRUE,"GENERAL"}</definedName>
    <definedName name="rte" localSheetId="49" hidden="1">{"TAB1",#N/A,TRUE,"GENERAL";"TAB2",#N/A,TRUE,"GENERAL";"TAB3",#N/A,TRUE,"GENERAL";"TAB4",#N/A,TRUE,"GENERAL";"TAB5",#N/A,TRUE,"GENERAL"}</definedName>
    <definedName name="rte" localSheetId="34"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1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31" hidden="1">{"TAB1",#N/A,TRUE,"GENERAL";"TAB2",#N/A,TRUE,"GENERAL";"TAB3",#N/A,TRUE,"GENERAL";"TAB4",#N/A,TRUE,"GENERAL";"TAB5",#N/A,TRUE,"GENERAL"}</definedName>
    <definedName name="rte" localSheetId="30" hidden="1">{"TAB1",#N/A,TRUE,"GENERAL";"TAB2",#N/A,TRUE,"GENERAL";"TAB3",#N/A,TRUE,"GENERAL";"TAB4",#N/A,TRUE,"GENERAL";"TAB5",#N/A,TRUE,"GENERAL"}</definedName>
    <definedName name="rte" localSheetId="15" hidden="1">{"TAB1",#N/A,TRUE,"GENERAL";"TAB2",#N/A,TRUE,"GENERAL";"TAB3",#N/A,TRUE,"GENERAL";"TAB4",#N/A,TRUE,"GENERAL";"TAB5",#N/A,TRUE,"GENERAL"}</definedName>
    <definedName name="rte" hidden="1">{"TAB1",#N/A,TRUE,"GENERAL";"TAB2",#N/A,TRUE,"GENERAL";"TAB3",#N/A,TRUE,"GENERAL";"TAB4",#N/A,TRUE,"GENERAL";"TAB5",#N/A,TRUE,"GENERAL"}</definedName>
    <definedName name="rteg" localSheetId="32" hidden="1">{"via1",#N/A,TRUE,"general";"via2",#N/A,TRUE,"general";"via3",#N/A,TRUE,"general"}</definedName>
    <definedName name="rteg" localSheetId="3" hidden="1">{"via1",#N/A,TRUE,"general";"via2",#N/A,TRUE,"general";"via3",#N/A,TRUE,"general"}</definedName>
    <definedName name="rteg" localSheetId="26" hidden="1">{"via1",#N/A,TRUE,"general";"via2",#N/A,TRUE,"general";"via3",#N/A,TRUE,"general"}</definedName>
    <definedName name="rteg" localSheetId="24" hidden="1">{"via1",#N/A,TRUE,"general";"via2",#N/A,TRUE,"general";"via3",#N/A,TRUE,"general"}</definedName>
    <definedName name="rteg" localSheetId="10" hidden="1">{"via1",#N/A,TRUE,"general";"via2",#N/A,TRUE,"general";"via3",#N/A,TRUE,"general"}</definedName>
    <definedName name="rteg" localSheetId="4" hidden="1">{"via1",#N/A,TRUE,"general";"via2",#N/A,TRUE,"general";"via3",#N/A,TRUE,"general"}</definedName>
    <definedName name="rteg" localSheetId="38" hidden="1">{"via1",#N/A,TRUE,"general";"via2",#N/A,TRUE,"general";"via3",#N/A,TRUE,"general"}</definedName>
    <definedName name="rteg" localSheetId="37" hidden="1">{"via1",#N/A,TRUE,"general";"via2",#N/A,TRUE,"general";"via3",#N/A,TRUE,"general"}</definedName>
    <definedName name="rteg" localSheetId="23" hidden="1">{"via1",#N/A,TRUE,"general";"via2",#N/A,TRUE,"general";"via3",#N/A,TRUE,"general"}</definedName>
    <definedName name="rteg" localSheetId="16" hidden="1">{"via1",#N/A,TRUE,"general";"via2",#N/A,TRUE,"general";"via3",#N/A,TRUE,"general"}</definedName>
    <definedName name="rteg" localSheetId="27" hidden="1">{"via1",#N/A,TRUE,"general";"via2",#N/A,TRUE,"general";"via3",#N/A,TRUE,"general"}</definedName>
    <definedName name="rteg" localSheetId="18" hidden="1">{"via1",#N/A,TRUE,"general";"via2",#N/A,TRUE,"general";"via3",#N/A,TRUE,"general"}</definedName>
    <definedName name="rteg" localSheetId="17" hidden="1">{"via1",#N/A,TRUE,"general";"via2",#N/A,TRUE,"general";"via3",#N/A,TRUE,"general"}</definedName>
    <definedName name="rteg" localSheetId="25" hidden="1">{"via1",#N/A,TRUE,"general";"via2",#N/A,TRUE,"general";"via3",#N/A,TRUE,"general"}</definedName>
    <definedName name="rteg" localSheetId="49" hidden="1">{"via1",#N/A,TRUE,"general";"via2",#N/A,TRUE,"general";"via3",#N/A,TRUE,"general"}</definedName>
    <definedName name="rteg" localSheetId="34"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1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31" hidden="1">{"via1",#N/A,TRUE,"general";"via2",#N/A,TRUE,"general";"via3",#N/A,TRUE,"general"}</definedName>
    <definedName name="rteg" localSheetId="30" hidden="1">{"via1",#N/A,TRUE,"general";"via2",#N/A,TRUE,"general";"via3",#N/A,TRUE,"general"}</definedName>
    <definedName name="rteg" localSheetId="15" hidden="1">{"via1",#N/A,TRUE,"general";"via2",#N/A,TRUE,"general";"via3",#N/A,TRUE,"general"}</definedName>
    <definedName name="rteg" hidden="1">{"via1",#N/A,TRUE,"general";"via2",#N/A,TRUE,"general";"via3",#N/A,TRUE,"general"}</definedName>
    <definedName name="rtert" localSheetId="3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26" hidden="1">{"TAB1",#N/A,TRUE,"GENERAL";"TAB2",#N/A,TRUE,"GENERAL";"TAB3",#N/A,TRUE,"GENERAL";"TAB4",#N/A,TRUE,"GENERAL";"TAB5",#N/A,TRUE,"GENERAL"}</definedName>
    <definedName name="rtert" localSheetId="24"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4" hidden="1">{"TAB1",#N/A,TRUE,"GENERAL";"TAB2",#N/A,TRUE,"GENERAL";"TAB3",#N/A,TRUE,"GENERAL";"TAB4",#N/A,TRUE,"GENERAL";"TAB5",#N/A,TRUE,"GENERAL"}</definedName>
    <definedName name="rtert" localSheetId="38" hidden="1">{"TAB1",#N/A,TRUE,"GENERAL";"TAB2",#N/A,TRUE,"GENERAL";"TAB3",#N/A,TRUE,"GENERAL";"TAB4",#N/A,TRUE,"GENERAL";"TAB5",#N/A,TRUE,"GENERAL"}</definedName>
    <definedName name="rtert" localSheetId="37" hidden="1">{"TAB1",#N/A,TRUE,"GENERAL";"TAB2",#N/A,TRUE,"GENERAL";"TAB3",#N/A,TRUE,"GENERAL";"TAB4",#N/A,TRUE,"GENERAL";"TAB5",#N/A,TRUE,"GENERAL"}</definedName>
    <definedName name="rtert" localSheetId="23"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27" hidden="1">{"TAB1",#N/A,TRUE,"GENERAL";"TAB2",#N/A,TRUE,"GENERAL";"TAB3",#N/A,TRUE,"GENERAL";"TAB4",#N/A,TRUE,"GENERAL";"TAB5",#N/A,TRUE,"GENERAL"}</definedName>
    <definedName name="rtert" localSheetId="18"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25" hidden="1">{"TAB1",#N/A,TRUE,"GENERAL";"TAB2",#N/A,TRUE,"GENERAL";"TAB3",#N/A,TRUE,"GENERAL";"TAB4",#N/A,TRUE,"GENERAL";"TAB5",#N/A,TRUE,"GENERAL"}</definedName>
    <definedName name="rtert" localSheetId="49" hidden="1">{"TAB1",#N/A,TRUE,"GENERAL";"TAB2",#N/A,TRUE,"GENERAL";"TAB3",#N/A,TRUE,"GENERAL";"TAB4",#N/A,TRUE,"GENERAL";"TAB5",#N/A,TRUE,"GENERAL"}</definedName>
    <definedName name="rtert" localSheetId="34"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31" hidden="1">{"TAB1",#N/A,TRUE,"GENERAL";"TAB2",#N/A,TRUE,"GENERAL";"TAB3",#N/A,TRUE,"GENERAL";"TAB4",#N/A,TRUE,"GENERAL";"TAB5",#N/A,TRUE,"GENERAL"}</definedName>
    <definedName name="rtert" localSheetId="30" hidden="1">{"TAB1",#N/A,TRUE,"GENERAL";"TAB2",#N/A,TRUE,"GENERAL";"TAB3",#N/A,TRUE,"GENERAL";"TAB4",#N/A,TRUE,"GENERAL";"TAB5",#N/A,TRUE,"GENERAL"}</definedName>
    <definedName name="rtert" localSheetId="15" hidden="1">{"TAB1",#N/A,TRUE,"GENERAL";"TAB2",#N/A,TRUE,"GENERAL";"TAB3",#N/A,TRUE,"GENERAL";"TAB4",#N/A,TRUE,"GENERAL";"TAB5",#N/A,TRUE,"GENERAL"}</definedName>
    <definedName name="rtert" hidden="1">{"TAB1",#N/A,TRUE,"GENERAL";"TAB2",#N/A,TRUE,"GENERAL";"TAB3",#N/A,TRUE,"GENERAL";"TAB4",#N/A,TRUE,"GENERAL";"TAB5",#N/A,TRUE,"GENERAL"}</definedName>
    <definedName name="rtes" localSheetId="32" hidden="1">{"via1",#N/A,TRUE,"general";"via2",#N/A,TRUE,"general";"via3",#N/A,TRUE,"general"}</definedName>
    <definedName name="rtes" localSheetId="3" hidden="1">{"via1",#N/A,TRUE,"general";"via2",#N/A,TRUE,"general";"via3",#N/A,TRUE,"general"}</definedName>
    <definedName name="rtes" localSheetId="26" hidden="1">{"via1",#N/A,TRUE,"general";"via2",#N/A,TRUE,"general";"via3",#N/A,TRUE,"general"}</definedName>
    <definedName name="rtes" localSheetId="24" hidden="1">{"via1",#N/A,TRUE,"general";"via2",#N/A,TRUE,"general";"via3",#N/A,TRUE,"general"}</definedName>
    <definedName name="rtes" localSheetId="10" hidden="1">{"via1",#N/A,TRUE,"general";"via2",#N/A,TRUE,"general";"via3",#N/A,TRUE,"general"}</definedName>
    <definedName name="rtes" localSheetId="4" hidden="1">{"via1",#N/A,TRUE,"general";"via2",#N/A,TRUE,"general";"via3",#N/A,TRUE,"general"}</definedName>
    <definedName name="rtes" localSheetId="38" hidden="1">{"via1",#N/A,TRUE,"general";"via2",#N/A,TRUE,"general";"via3",#N/A,TRUE,"general"}</definedName>
    <definedName name="rtes" localSheetId="37" hidden="1">{"via1",#N/A,TRUE,"general";"via2",#N/A,TRUE,"general";"via3",#N/A,TRUE,"general"}</definedName>
    <definedName name="rtes" localSheetId="23" hidden="1">{"via1",#N/A,TRUE,"general";"via2",#N/A,TRUE,"general";"via3",#N/A,TRUE,"general"}</definedName>
    <definedName name="rtes" localSheetId="16" hidden="1">{"via1",#N/A,TRUE,"general";"via2",#N/A,TRUE,"general";"via3",#N/A,TRUE,"general"}</definedName>
    <definedName name="rtes" localSheetId="27" hidden="1">{"via1",#N/A,TRUE,"general";"via2",#N/A,TRUE,"general";"via3",#N/A,TRUE,"general"}</definedName>
    <definedName name="rtes" localSheetId="18" hidden="1">{"via1",#N/A,TRUE,"general";"via2",#N/A,TRUE,"general";"via3",#N/A,TRUE,"general"}</definedName>
    <definedName name="rtes" localSheetId="17" hidden="1">{"via1",#N/A,TRUE,"general";"via2",#N/A,TRUE,"general";"via3",#N/A,TRUE,"general"}</definedName>
    <definedName name="rtes" localSheetId="25" hidden="1">{"via1",#N/A,TRUE,"general";"via2",#N/A,TRUE,"general";"via3",#N/A,TRUE,"general"}</definedName>
    <definedName name="rtes" localSheetId="49" hidden="1">{"via1",#N/A,TRUE,"general";"via2",#N/A,TRUE,"general";"via3",#N/A,TRUE,"general"}</definedName>
    <definedName name="rtes" localSheetId="34"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1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31" hidden="1">{"via1",#N/A,TRUE,"general";"via2",#N/A,TRUE,"general";"via3",#N/A,TRUE,"general"}</definedName>
    <definedName name="rtes" localSheetId="30" hidden="1">{"via1",#N/A,TRUE,"general";"via2",#N/A,TRUE,"general";"via3",#N/A,TRUE,"general"}</definedName>
    <definedName name="rtes" localSheetId="15" hidden="1">{"via1",#N/A,TRUE,"general";"via2",#N/A,TRUE,"general";"via3",#N/A,TRUE,"general"}</definedName>
    <definedName name="rtes" hidden="1">{"via1",#N/A,TRUE,"general";"via2",#N/A,TRUE,"general";"via3",#N/A,TRUE,"general"}</definedName>
    <definedName name="rtewth" localSheetId="3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26" hidden="1">{"TAB1",#N/A,TRUE,"GENERAL";"TAB2",#N/A,TRUE,"GENERAL";"TAB3",#N/A,TRUE,"GENERAL";"TAB4",#N/A,TRUE,"GENERAL";"TAB5",#N/A,TRUE,"GENERAL"}</definedName>
    <definedName name="rtewth" localSheetId="24"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38" hidden="1">{"TAB1",#N/A,TRUE,"GENERAL";"TAB2",#N/A,TRUE,"GENERAL";"TAB3",#N/A,TRUE,"GENERAL";"TAB4",#N/A,TRUE,"GENERAL";"TAB5",#N/A,TRUE,"GENERAL"}</definedName>
    <definedName name="rtewth" localSheetId="37" hidden="1">{"TAB1",#N/A,TRUE,"GENERAL";"TAB2",#N/A,TRUE,"GENERAL";"TAB3",#N/A,TRUE,"GENERAL";"TAB4",#N/A,TRUE,"GENERAL";"TAB5",#N/A,TRUE,"GENERAL"}</definedName>
    <definedName name="rtewth" localSheetId="23"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27" hidden="1">{"TAB1",#N/A,TRUE,"GENERAL";"TAB2",#N/A,TRUE,"GENERAL";"TAB3",#N/A,TRUE,"GENERAL";"TAB4",#N/A,TRUE,"GENERAL";"TAB5",#N/A,TRUE,"GENERAL"}</definedName>
    <definedName name="rtewth" localSheetId="18"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25" hidden="1">{"TAB1",#N/A,TRUE,"GENERAL";"TAB2",#N/A,TRUE,"GENERAL";"TAB3",#N/A,TRUE,"GENERAL";"TAB4",#N/A,TRUE,"GENERAL";"TAB5",#N/A,TRUE,"GENERAL"}</definedName>
    <definedName name="rtewth" localSheetId="49" hidden="1">{"TAB1",#N/A,TRUE,"GENERAL";"TAB2",#N/A,TRUE,"GENERAL";"TAB3",#N/A,TRUE,"GENERAL";"TAB4",#N/A,TRUE,"GENERAL";"TAB5",#N/A,TRUE,"GENERAL"}</definedName>
    <definedName name="rtewth" localSheetId="34"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31" hidden="1">{"TAB1",#N/A,TRUE,"GENERAL";"TAB2",#N/A,TRUE,"GENERAL";"TAB3",#N/A,TRUE,"GENERAL";"TAB4",#N/A,TRUE,"GENERAL";"TAB5",#N/A,TRUE,"GENERAL"}</definedName>
    <definedName name="rtewth" localSheetId="30" hidden="1">{"TAB1",#N/A,TRUE,"GENERAL";"TAB2",#N/A,TRUE,"GENERAL";"TAB3",#N/A,TRUE,"GENERAL";"TAB4",#N/A,TRUE,"GENERAL";"TAB5",#N/A,TRUE,"GENERAL"}</definedName>
    <definedName name="rtewth" localSheetId="15" hidden="1">{"TAB1",#N/A,TRUE,"GENERAL";"TAB2",#N/A,TRUE,"GENERAL";"TAB3",#N/A,TRUE,"GENERAL";"TAB4",#N/A,TRUE,"GENERAL";"TAB5",#N/A,TRUE,"GENERAL"}</definedName>
    <definedName name="rtewth" hidden="1">{"TAB1",#N/A,TRUE,"GENERAL";"TAB2",#N/A,TRUE,"GENERAL";"TAB3",#N/A,TRUE,"GENERAL";"TAB4",#N/A,TRUE,"GENERAL";"TAB5",#N/A,TRUE,"GENERAL"}</definedName>
    <definedName name="rthjtj" localSheetId="3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26" hidden="1">{"TAB1",#N/A,TRUE,"GENERAL";"TAB2",#N/A,TRUE,"GENERAL";"TAB3",#N/A,TRUE,"GENERAL";"TAB4",#N/A,TRUE,"GENERAL";"TAB5",#N/A,TRUE,"GENERAL"}</definedName>
    <definedName name="rthjtj" localSheetId="24"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38" hidden="1">{"TAB1",#N/A,TRUE,"GENERAL";"TAB2",#N/A,TRUE,"GENERAL";"TAB3",#N/A,TRUE,"GENERAL";"TAB4",#N/A,TRUE,"GENERAL";"TAB5",#N/A,TRUE,"GENERAL"}</definedName>
    <definedName name="rthjtj" localSheetId="37" hidden="1">{"TAB1",#N/A,TRUE,"GENERAL";"TAB2",#N/A,TRUE,"GENERAL";"TAB3",#N/A,TRUE,"GENERAL";"TAB4",#N/A,TRUE,"GENERAL";"TAB5",#N/A,TRUE,"GENERAL"}</definedName>
    <definedName name="rthjtj" localSheetId="23"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27" hidden="1">{"TAB1",#N/A,TRUE,"GENERAL";"TAB2",#N/A,TRUE,"GENERAL";"TAB3",#N/A,TRUE,"GENERAL";"TAB4",#N/A,TRUE,"GENERAL";"TAB5",#N/A,TRUE,"GENERAL"}</definedName>
    <definedName name="rthjtj" localSheetId="18"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25" hidden="1">{"TAB1",#N/A,TRUE,"GENERAL";"TAB2",#N/A,TRUE,"GENERAL";"TAB3",#N/A,TRUE,"GENERAL";"TAB4",#N/A,TRUE,"GENERAL";"TAB5",#N/A,TRUE,"GENERAL"}</definedName>
    <definedName name="rthjtj" localSheetId="49" hidden="1">{"TAB1",#N/A,TRUE,"GENERAL";"TAB2",#N/A,TRUE,"GENERAL";"TAB3",#N/A,TRUE,"GENERAL";"TAB4",#N/A,TRUE,"GENERAL";"TAB5",#N/A,TRUE,"GENERAL"}</definedName>
    <definedName name="rthjtj" localSheetId="34"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31" hidden="1">{"TAB1",#N/A,TRUE,"GENERAL";"TAB2",#N/A,TRUE,"GENERAL";"TAB3",#N/A,TRUE,"GENERAL";"TAB4",#N/A,TRUE,"GENERAL";"TAB5",#N/A,TRUE,"GENERAL"}</definedName>
    <definedName name="rthjtj" localSheetId="30" hidden="1">{"TAB1",#N/A,TRUE,"GENERAL";"TAB2",#N/A,TRUE,"GENERAL";"TAB3",#N/A,TRUE,"GENERAL";"TAB4",#N/A,TRUE,"GENERAL";"TAB5",#N/A,TRUE,"GENERAL"}</definedName>
    <definedName name="rthjtj" localSheetId="15" hidden="1">{"TAB1",#N/A,TRUE,"GENERAL";"TAB2",#N/A,TRUE,"GENERAL";"TAB3",#N/A,TRUE,"GENERAL";"TAB4",#N/A,TRUE,"GENERAL";"TAB5",#N/A,TRUE,"GENERAL"}</definedName>
    <definedName name="rthjtj" hidden="1">{"TAB1",#N/A,TRUE,"GENERAL";"TAB2",#N/A,TRUE,"GENERAL";"TAB3",#N/A,TRUE,"GENERAL";"TAB4",#N/A,TRUE,"GENERAL";"TAB5",#N/A,TRUE,"GENERAL"}</definedName>
    <definedName name="rthrthg" localSheetId="32" hidden="1">{"via1",#N/A,TRUE,"general";"via2",#N/A,TRUE,"general";"via3",#N/A,TRUE,"general"}</definedName>
    <definedName name="rthrthg" localSheetId="3" hidden="1">{"via1",#N/A,TRUE,"general";"via2",#N/A,TRUE,"general";"via3",#N/A,TRUE,"general"}</definedName>
    <definedName name="rthrthg" localSheetId="26" hidden="1">{"via1",#N/A,TRUE,"general";"via2",#N/A,TRUE,"general";"via3",#N/A,TRUE,"general"}</definedName>
    <definedName name="rthrthg" localSheetId="24" hidden="1">{"via1",#N/A,TRUE,"general";"via2",#N/A,TRUE,"general";"via3",#N/A,TRUE,"general"}</definedName>
    <definedName name="rthrthg" localSheetId="10" hidden="1">{"via1",#N/A,TRUE,"general";"via2",#N/A,TRUE,"general";"via3",#N/A,TRUE,"general"}</definedName>
    <definedName name="rthrthg" localSheetId="4" hidden="1">{"via1",#N/A,TRUE,"general";"via2",#N/A,TRUE,"general";"via3",#N/A,TRUE,"general"}</definedName>
    <definedName name="rthrthg" localSheetId="38" hidden="1">{"via1",#N/A,TRUE,"general";"via2",#N/A,TRUE,"general";"via3",#N/A,TRUE,"general"}</definedName>
    <definedName name="rthrthg" localSheetId="37" hidden="1">{"via1",#N/A,TRUE,"general";"via2",#N/A,TRUE,"general";"via3",#N/A,TRUE,"general"}</definedName>
    <definedName name="rthrthg" localSheetId="23" hidden="1">{"via1",#N/A,TRUE,"general";"via2",#N/A,TRUE,"general";"via3",#N/A,TRUE,"general"}</definedName>
    <definedName name="rthrthg" localSheetId="16" hidden="1">{"via1",#N/A,TRUE,"general";"via2",#N/A,TRUE,"general";"via3",#N/A,TRUE,"general"}</definedName>
    <definedName name="rthrthg" localSheetId="27" hidden="1">{"via1",#N/A,TRUE,"general";"via2",#N/A,TRUE,"general";"via3",#N/A,TRUE,"general"}</definedName>
    <definedName name="rthrthg" localSheetId="18" hidden="1">{"via1",#N/A,TRUE,"general";"via2",#N/A,TRUE,"general";"via3",#N/A,TRUE,"general"}</definedName>
    <definedName name="rthrthg" localSheetId="17" hidden="1">{"via1",#N/A,TRUE,"general";"via2",#N/A,TRUE,"general";"via3",#N/A,TRUE,"general"}</definedName>
    <definedName name="rthrthg" localSheetId="25" hidden="1">{"via1",#N/A,TRUE,"general";"via2",#N/A,TRUE,"general";"via3",#N/A,TRUE,"general"}</definedName>
    <definedName name="rthrthg" localSheetId="49" hidden="1">{"via1",#N/A,TRUE,"general";"via2",#N/A,TRUE,"general";"via3",#N/A,TRUE,"general"}</definedName>
    <definedName name="rthrthg" localSheetId="34"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1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31" hidden="1">{"via1",#N/A,TRUE,"general";"via2",#N/A,TRUE,"general";"via3",#N/A,TRUE,"general"}</definedName>
    <definedName name="rthrthg" localSheetId="30" hidden="1">{"via1",#N/A,TRUE,"general";"via2",#N/A,TRUE,"general";"via3",#N/A,TRUE,"general"}</definedName>
    <definedName name="rthrthg" localSheetId="15" hidden="1">{"via1",#N/A,TRUE,"general";"via2",#N/A,TRUE,"general";"via3",#N/A,TRUE,"general"}</definedName>
    <definedName name="rthrthg" hidden="1">{"via1",#N/A,TRUE,"general";"via2",#N/A,TRUE,"general";"via3",#N/A,TRUE,"general"}</definedName>
    <definedName name="rthtrh" localSheetId="32" hidden="1">{"via1",#N/A,TRUE,"general";"via2",#N/A,TRUE,"general";"via3",#N/A,TRUE,"general"}</definedName>
    <definedName name="rthtrh" localSheetId="3" hidden="1">{"via1",#N/A,TRUE,"general";"via2",#N/A,TRUE,"general";"via3",#N/A,TRUE,"general"}</definedName>
    <definedName name="rthtrh" localSheetId="26" hidden="1">{"via1",#N/A,TRUE,"general";"via2",#N/A,TRUE,"general";"via3",#N/A,TRUE,"general"}</definedName>
    <definedName name="rthtrh" localSheetId="24" hidden="1">{"via1",#N/A,TRUE,"general";"via2",#N/A,TRUE,"general";"via3",#N/A,TRUE,"general"}</definedName>
    <definedName name="rthtrh" localSheetId="10" hidden="1">{"via1",#N/A,TRUE,"general";"via2",#N/A,TRUE,"general";"via3",#N/A,TRUE,"general"}</definedName>
    <definedName name="rthtrh" localSheetId="4" hidden="1">{"via1",#N/A,TRUE,"general";"via2",#N/A,TRUE,"general";"via3",#N/A,TRUE,"general"}</definedName>
    <definedName name="rthtrh" localSheetId="38" hidden="1">{"via1",#N/A,TRUE,"general";"via2",#N/A,TRUE,"general";"via3",#N/A,TRUE,"general"}</definedName>
    <definedName name="rthtrh" localSheetId="37" hidden="1">{"via1",#N/A,TRUE,"general";"via2",#N/A,TRUE,"general";"via3",#N/A,TRUE,"general"}</definedName>
    <definedName name="rthtrh" localSheetId="23" hidden="1">{"via1",#N/A,TRUE,"general";"via2",#N/A,TRUE,"general";"via3",#N/A,TRUE,"general"}</definedName>
    <definedName name="rthtrh" localSheetId="16" hidden="1">{"via1",#N/A,TRUE,"general";"via2",#N/A,TRUE,"general";"via3",#N/A,TRUE,"general"}</definedName>
    <definedName name="rthtrh" localSheetId="27" hidden="1">{"via1",#N/A,TRUE,"general";"via2",#N/A,TRUE,"general";"via3",#N/A,TRUE,"general"}</definedName>
    <definedName name="rthtrh" localSheetId="18" hidden="1">{"via1",#N/A,TRUE,"general";"via2",#N/A,TRUE,"general";"via3",#N/A,TRUE,"general"}</definedName>
    <definedName name="rthtrh" localSheetId="17" hidden="1">{"via1",#N/A,TRUE,"general";"via2",#N/A,TRUE,"general";"via3",#N/A,TRUE,"general"}</definedName>
    <definedName name="rthtrh" localSheetId="25" hidden="1">{"via1",#N/A,TRUE,"general";"via2",#N/A,TRUE,"general";"via3",#N/A,TRUE,"general"}</definedName>
    <definedName name="rthtrh" localSheetId="49" hidden="1">{"via1",#N/A,TRUE,"general";"via2",#N/A,TRUE,"general";"via3",#N/A,TRUE,"general"}</definedName>
    <definedName name="rthtrh" localSheetId="34"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1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31" hidden="1">{"via1",#N/A,TRUE,"general";"via2",#N/A,TRUE,"general";"via3",#N/A,TRUE,"general"}</definedName>
    <definedName name="rthtrh" localSheetId="30" hidden="1">{"via1",#N/A,TRUE,"general";"via2",#N/A,TRUE,"general";"via3",#N/A,TRUE,"general"}</definedName>
    <definedName name="rthtrh" localSheetId="15" hidden="1">{"via1",#N/A,TRUE,"general";"via2",#N/A,TRUE,"general";"via3",#N/A,TRUE,"general"}</definedName>
    <definedName name="rthtrh" hidden="1">{"via1",#N/A,TRUE,"general";"via2",#N/A,TRUE,"general";"via3",#N/A,TRUE,"general"}</definedName>
    <definedName name="rtkk" localSheetId="32" hidden="1">{"via1",#N/A,TRUE,"general";"via2",#N/A,TRUE,"general";"via3",#N/A,TRUE,"general"}</definedName>
    <definedName name="rtkk" localSheetId="3" hidden="1">{"via1",#N/A,TRUE,"general";"via2",#N/A,TRUE,"general";"via3",#N/A,TRUE,"general"}</definedName>
    <definedName name="rtkk" localSheetId="26" hidden="1">{"via1",#N/A,TRUE,"general";"via2",#N/A,TRUE,"general";"via3",#N/A,TRUE,"general"}</definedName>
    <definedName name="rtkk" localSheetId="24" hidden="1">{"via1",#N/A,TRUE,"general";"via2",#N/A,TRUE,"general";"via3",#N/A,TRUE,"general"}</definedName>
    <definedName name="rtkk" localSheetId="10" hidden="1">{"via1",#N/A,TRUE,"general";"via2",#N/A,TRUE,"general";"via3",#N/A,TRUE,"general"}</definedName>
    <definedName name="rtkk" localSheetId="4" hidden="1">{"via1",#N/A,TRUE,"general";"via2",#N/A,TRUE,"general";"via3",#N/A,TRUE,"general"}</definedName>
    <definedName name="rtkk" localSheetId="38" hidden="1">{"via1",#N/A,TRUE,"general";"via2",#N/A,TRUE,"general";"via3",#N/A,TRUE,"general"}</definedName>
    <definedName name="rtkk" localSheetId="37" hidden="1">{"via1",#N/A,TRUE,"general";"via2",#N/A,TRUE,"general";"via3",#N/A,TRUE,"general"}</definedName>
    <definedName name="rtkk" localSheetId="23" hidden="1">{"via1",#N/A,TRUE,"general";"via2",#N/A,TRUE,"general";"via3",#N/A,TRUE,"general"}</definedName>
    <definedName name="rtkk" localSheetId="16" hidden="1">{"via1",#N/A,TRUE,"general";"via2",#N/A,TRUE,"general";"via3",#N/A,TRUE,"general"}</definedName>
    <definedName name="rtkk" localSheetId="27" hidden="1">{"via1",#N/A,TRUE,"general";"via2",#N/A,TRUE,"general";"via3",#N/A,TRUE,"general"}</definedName>
    <definedName name="rtkk" localSheetId="18" hidden="1">{"via1",#N/A,TRUE,"general";"via2",#N/A,TRUE,"general";"via3",#N/A,TRUE,"general"}</definedName>
    <definedName name="rtkk" localSheetId="17" hidden="1">{"via1",#N/A,TRUE,"general";"via2",#N/A,TRUE,"general";"via3",#N/A,TRUE,"general"}</definedName>
    <definedName name="rtkk" localSheetId="25" hidden="1">{"via1",#N/A,TRUE,"general";"via2",#N/A,TRUE,"general";"via3",#N/A,TRUE,"general"}</definedName>
    <definedName name="rtkk" localSheetId="49" hidden="1">{"via1",#N/A,TRUE,"general";"via2",#N/A,TRUE,"general";"via3",#N/A,TRUE,"general"}</definedName>
    <definedName name="rtkk" localSheetId="34"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1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31" hidden="1">{"via1",#N/A,TRUE,"general";"via2",#N/A,TRUE,"general";"via3",#N/A,TRUE,"general"}</definedName>
    <definedName name="rtkk" localSheetId="30" hidden="1">{"via1",#N/A,TRUE,"general";"via2",#N/A,TRUE,"general";"via3",#N/A,TRUE,"general"}</definedName>
    <definedName name="rtkk" localSheetId="15" hidden="1">{"via1",#N/A,TRUE,"general";"via2",#N/A,TRUE,"general";"via3",#N/A,TRUE,"general"}</definedName>
    <definedName name="rtkk" hidden="1">{"via1",#N/A,TRUE,"general";"via2",#N/A,TRUE,"general";"via3",#N/A,TRUE,"general"}</definedName>
    <definedName name="rttthy" localSheetId="32" hidden="1">{"via1",#N/A,TRUE,"general";"via2",#N/A,TRUE,"general";"via3",#N/A,TRUE,"general"}</definedName>
    <definedName name="rttthy" localSheetId="3" hidden="1">{"via1",#N/A,TRUE,"general";"via2",#N/A,TRUE,"general";"via3",#N/A,TRUE,"general"}</definedName>
    <definedName name="rttthy" localSheetId="26" hidden="1">{"via1",#N/A,TRUE,"general";"via2",#N/A,TRUE,"general";"via3",#N/A,TRUE,"general"}</definedName>
    <definedName name="rttthy" localSheetId="24" hidden="1">{"via1",#N/A,TRUE,"general";"via2",#N/A,TRUE,"general";"via3",#N/A,TRUE,"general"}</definedName>
    <definedName name="rttthy" localSheetId="10" hidden="1">{"via1",#N/A,TRUE,"general";"via2",#N/A,TRUE,"general";"via3",#N/A,TRUE,"general"}</definedName>
    <definedName name="rttthy" localSheetId="4" hidden="1">{"via1",#N/A,TRUE,"general";"via2",#N/A,TRUE,"general";"via3",#N/A,TRUE,"general"}</definedName>
    <definedName name="rttthy" localSheetId="38" hidden="1">{"via1",#N/A,TRUE,"general";"via2",#N/A,TRUE,"general";"via3",#N/A,TRUE,"general"}</definedName>
    <definedName name="rttthy" localSheetId="37" hidden="1">{"via1",#N/A,TRUE,"general";"via2",#N/A,TRUE,"general";"via3",#N/A,TRUE,"general"}</definedName>
    <definedName name="rttthy" localSheetId="23" hidden="1">{"via1",#N/A,TRUE,"general";"via2",#N/A,TRUE,"general";"via3",#N/A,TRUE,"general"}</definedName>
    <definedName name="rttthy" localSheetId="16" hidden="1">{"via1",#N/A,TRUE,"general";"via2",#N/A,TRUE,"general";"via3",#N/A,TRUE,"general"}</definedName>
    <definedName name="rttthy" localSheetId="27" hidden="1">{"via1",#N/A,TRUE,"general";"via2",#N/A,TRUE,"general";"via3",#N/A,TRUE,"general"}</definedName>
    <definedName name="rttthy" localSheetId="18" hidden="1">{"via1",#N/A,TRUE,"general";"via2",#N/A,TRUE,"general";"via3",#N/A,TRUE,"general"}</definedName>
    <definedName name="rttthy" localSheetId="17" hidden="1">{"via1",#N/A,TRUE,"general";"via2",#N/A,TRUE,"general";"via3",#N/A,TRUE,"general"}</definedName>
    <definedName name="rttthy" localSheetId="25" hidden="1">{"via1",#N/A,TRUE,"general";"via2",#N/A,TRUE,"general";"via3",#N/A,TRUE,"general"}</definedName>
    <definedName name="rttthy" localSheetId="49" hidden="1">{"via1",#N/A,TRUE,"general";"via2",#N/A,TRUE,"general";"via3",#N/A,TRUE,"general"}</definedName>
    <definedName name="rttthy" localSheetId="34"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1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31" hidden="1">{"via1",#N/A,TRUE,"general";"via2",#N/A,TRUE,"general";"via3",#N/A,TRUE,"general"}</definedName>
    <definedName name="rttthy" localSheetId="30" hidden="1">{"via1",#N/A,TRUE,"general";"via2",#N/A,TRUE,"general";"via3",#N/A,TRUE,"general"}</definedName>
    <definedName name="rttthy" localSheetId="15" hidden="1">{"via1",#N/A,TRUE,"general";"via2",#N/A,TRUE,"general";"via3",#N/A,TRUE,"general"}</definedName>
    <definedName name="rttthy" hidden="1">{"via1",#N/A,TRUE,"general";"via2",#N/A,TRUE,"general";"via3",#N/A,TRUE,"general"}</definedName>
    <definedName name="rtu" localSheetId="32" hidden="1">{"via1",#N/A,TRUE,"general";"via2",#N/A,TRUE,"general";"via3",#N/A,TRUE,"general"}</definedName>
    <definedName name="rtu" localSheetId="3" hidden="1">{"via1",#N/A,TRUE,"general";"via2",#N/A,TRUE,"general";"via3",#N/A,TRUE,"general"}</definedName>
    <definedName name="rtu" localSheetId="26" hidden="1">{"via1",#N/A,TRUE,"general";"via2",#N/A,TRUE,"general";"via3",#N/A,TRUE,"general"}</definedName>
    <definedName name="rtu" localSheetId="24" hidden="1">{"via1",#N/A,TRUE,"general";"via2",#N/A,TRUE,"general";"via3",#N/A,TRUE,"general"}</definedName>
    <definedName name="rtu" localSheetId="10" hidden="1">{"via1",#N/A,TRUE,"general";"via2",#N/A,TRUE,"general";"via3",#N/A,TRUE,"general"}</definedName>
    <definedName name="rtu" localSheetId="4" hidden="1">{"via1",#N/A,TRUE,"general";"via2",#N/A,TRUE,"general";"via3",#N/A,TRUE,"general"}</definedName>
    <definedName name="rtu" localSheetId="38" hidden="1">{"via1",#N/A,TRUE,"general";"via2",#N/A,TRUE,"general";"via3",#N/A,TRUE,"general"}</definedName>
    <definedName name="rtu" localSheetId="37" hidden="1">{"via1",#N/A,TRUE,"general";"via2",#N/A,TRUE,"general";"via3",#N/A,TRUE,"general"}</definedName>
    <definedName name="rtu" localSheetId="23" hidden="1">{"via1",#N/A,TRUE,"general";"via2",#N/A,TRUE,"general";"via3",#N/A,TRUE,"general"}</definedName>
    <definedName name="rtu" localSheetId="16" hidden="1">{"via1",#N/A,TRUE,"general";"via2",#N/A,TRUE,"general";"via3",#N/A,TRUE,"general"}</definedName>
    <definedName name="rtu" localSheetId="27" hidden="1">{"via1",#N/A,TRUE,"general";"via2",#N/A,TRUE,"general";"via3",#N/A,TRUE,"general"}</definedName>
    <definedName name="rtu" localSheetId="18" hidden="1">{"via1",#N/A,TRUE,"general";"via2",#N/A,TRUE,"general";"via3",#N/A,TRUE,"general"}</definedName>
    <definedName name="rtu" localSheetId="17" hidden="1">{"via1",#N/A,TRUE,"general";"via2",#N/A,TRUE,"general";"via3",#N/A,TRUE,"general"}</definedName>
    <definedName name="rtu" localSheetId="25" hidden="1">{"via1",#N/A,TRUE,"general";"via2",#N/A,TRUE,"general";"via3",#N/A,TRUE,"general"}</definedName>
    <definedName name="rtu" localSheetId="49" hidden="1">{"via1",#N/A,TRUE,"general";"via2",#N/A,TRUE,"general";"via3",#N/A,TRUE,"general"}</definedName>
    <definedName name="rtu" localSheetId="34"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1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31" hidden="1">{"via1",#N/A,TRUE,"general";"via2",#N/A,TRUE,"general";"via3",#N/A,TRUE,"general"}</definedName>
    <definedName name="rtu" localSheetId="30" hidden="1">{"via1",#N/A,TRUE,"general";"via2",#N/A,TRUE,"general";"via3",#N/A,TRUE,"general"}</definedName>
    <definedName name="rtu" localSheetId="15" hidden="1">{"via1",#N/A,TRUE,"general";"via2",#N/A,TRUE,"general";"via3",#N/A,TRUE,"general"}</definedName>
    <definedName name="rtu" hidden="1">{"via1",#N/A,TRUE,"general";"via2",#N/A,TRUE,"general";"via3",#N/A,TRUE,"general"}</definedName>
    <definedName name="rtug" localSheetId="32" hidden="1">{"TAB1",#N/A,TRUE,"GENERAL";"TAB2",#N/A,TRUE,"GENERAL";"TAB3",#N/A,TRUE,"GENERAL";"TAB4",#N/A,TRUE,"GENERAL";"TAB5",#N/A,TRUE,"GENERAL"}</definedName>
    <definedName name="rtug" localSheetId="3" hidden="1">{"TAB1",#N/A,TRUE,"GENERAL";"TAB2",#N/A,TRUE,"GENERAL";"TAB3",#N/A,TRUE,"GENERAL";"TAB4",#N/A,TRUE,"GENERAL";"TAB5",#N/A,TRUE,"GENERAL"}</definedName>
    <definedName name="rtug" localSheetId="26" hidden="1">{"TAB1",#N/A,TRUE,"GENERAL";"TAB2",#N/A,TRUE,"GENERAL";"TAB3",#N/A,TRUE,"GENERAL";"TAB4",#N/A,TRUE,"GENERAL";"TAB5",#N/A,TRUE,"GENERAL"}</definedName>
    <definedName name="rtug" localSheetId="24" hidden="1">{"TAB1",#N/A,TRUE,"GENERAL";"TAB2",#N/A,TRUE,"GENERAL";"TAB3",#N/A,TRUE,"GENERAL";"TAB4",#N/A,TRUE,"GENERAL";"TAB5",#N/A,TRUE,"GENERAL"}</definedName>
    <definedName name="rtug" localSheetId="10" hidden="1">{"TAB1",#N/A,TRUE,"GENERAL";"TAB2",#N/A,TRUE,"GENERAL";"TAB3",#N/A,TRUE,"GENERAL";"TAB4",#N/A,TRUE,"GENERAL";"TAB5",#N/A,TRUE,"GENERAL"}</definedName>
    <definedName name="rtug" localSheetId="4" hidden="1">{"TAB1",#N/A,TRUE,"GENERAL";"TAB2",#N/A,TRUE,"GENERAL";"TAB3",#N/A,TRUE,"GENERAL";"TAB4",#N/A,TRUE,"GENERAL";"TAB5",#N/A,TRUE,"GENERAL"}</definedName>
    <definedName name="rtug" localSheetId="38" hidden="1">{"TAB1",#N/A,TRUE,"GENERAL";"TAB2",#N/A,TRUE,"GENERAL";"TAB3",#N/A,TRUE,"GENERAL";"TAB4",#N/A,TRUE,"GENERAL";"TAB5",#N/A,TRUE,"GENERAL"}</definedName>
    <definedName name="rtug" localSheetId="37" hidden="1">{"TAB1",#N/A,TRUE,"GENERAL";"TAB2",#N/A,TRUE,"GENERAL";"TAB3",#N/A,TRUE,"GENERAL";"TAB4",#N/A,TRUE,"GENERAL";"TAB5",#N/A,TRUE,"GENERAL"}</definedName>
    <definedName name="rtug" localSheetId="23" hidden="1">{"TAB1",#N/A,TRUE,"GENERAL";"TAB2",#N/A,TRUE,"GENERAL";"TAB3",#N/A,TRUE,"GENERAL";"TAB4",#N/A,TRUE,"GENERAL";"TAB5",#N/A,TRUE,"GENERAL"}</definedName>
    <definedName name="rtug" localSheetId="16" hidden="1">{"TAB1",#N/A,TRUE,"GENERAL";"TAB2",#N/A,TRUE,"GENERAL";"TAB3",#N/A,TRUE,"GENERAL";"TAB4",#N/A,TRUE,"GENERAL";"TAB5",#N/A,TRUE,"GENERAL"}</definedName>
    <definedName name="rtug" localSheetId="27" hidden="1">{"TAB1",#N/A,TRUE,"GENERAL";"TAB2",#N/A,TRUE,"GENERAL";"TAB3",#N/A,TRUE,"GENERAL";"TAB4",#N/A,TRUE,"GENERAL";"TAB5",#N/A,TRUE,"GENERAL"}</definedName>
    <definedName name="rtug" localSheetId="18" hidden="1">{"TAB1",#N/A,TRUE,"GENERAL";"TAB2",#N/A,TRUE,"GENERAL";"TAB3",#N/A,TRUE,"GENERAL";"TAB4",#N/A,TRUE,"GENERAL";"TAB5",#N/A,TRUE,"GENERAL"}</definedName>
    <definedName name="rtug" localSheetId="17" hidden="1">{"TAB1",#N/A,TRUE,"GENERAL";"TAB2",#N/A,TRUE,"GENERAL";"TAB3",#N/A,TRUE,"GENERAL";"TAB4",#N/A,TRUE,"GENERAL";"TAB5",#N/A,TRUE,"GENERAL"}</definedName>
    <definedName name="rtug" localSheetId="25" hidden="1">{"TAB1",#N/A,TRUE,"GENERAL";"TAB2",#N/A,TRUE,"GENERAL";"TAB3",#N/A,TRUE,"GENERAL";"TAB4",#N/A,TRUE,"GENERAL";"TAB5",#N/A,TRUE,"GENERAL"}</definedName>
    <definedName name="rtug" localSheetId="49" hidden="1">{"TAB1",#N/A,TRUE,"GENERAL";"TAB2",#N/A,TRUE,"GENERAL";"TAB3",#N/A,TRUE,"GENERAL";"TAB4",#N/A,TRUE,"GENERAL";"TAB5",#N/A,TRUE,"GENERAL"}</definedName>
    <definedName name="rtug" localSheetId="34"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1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31" hidden="1">{"TAB1",#N/A,TRUE,"GENERAL";"TAB2",#N/A,TRUE,"GENERAL";"TAB3",#N/A,TRUE,"GENERAL";"TAB4",#N/A,TRUE,"GENERAL";"TAB5",#N/A,TRUE,"GENERAL"}</definedName>
    <definedName name="rtug" localSheetId="30" hidden="1">{"TAB1",#N/A,TRUE,"GENERAL";"TAB2",#N/A,TRUE,"GENERAL";"TAB3",#N/A,TRUE,"GENERAL";"TAB4",#N/A,TRUE,"GENERAL";"TAB5",#N/A,TRUE,"GENERAL"}</definedName>
    <definedName name="rtug" localSheetId="15" hidden="1">{"TAB1",#N/A,TRUE,"GENERAL";"TAB2",#N/A,TRUE,"GENERAL";"TAB3",#N/A,TRUE,"GENERAL";"TAB4",#N/A,TRUE,"GENERAL";"TAB5",#N/A,TRUE,"GENERAL"}</definedName>
    <definedName name="rtug" hidden="1">{"TAB1",#N/A,TRUE,"GENERAL";"TAB2",#N/A,TRUE,"GENERAL";"TAB3",#N/A,TRUE,"GENERAL";"TAB4",#N/A,TRUE,"GENERAL";"TAB5",#N/A,TRUE,"GENERAL"}</definedName>
    <definedName name="rtugsd" localSheetId="3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26" hidden="1">{"TAB1",#N/A,TRUE,"GENERAL";"TAB2",#N/A,TRUE,"GENERAL";"TAB3",#N/A,TRUE,"GENERAL";"TAB4",#N/A,TRUE,"GENERAL";"TAB5",#N/A,TRUE,"GENERAL"}</definedName>
    <definedName name="rtugsd" localSheetId="24"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38" hidden="1">{"TAB1",#N/A,TRUE,"GENERAL";"TAB2",#N/A,TRUE,"GENERAL";"TAB3",#N/A,TRUE,"GENERAL";"TAB4",#N/A,TRUE,"GENERAL";"TAB5",#N/A,TRUE,"GENERAL"}</definedName>
    <definedName name="rtugsd" localSheetId="37" hidden="1">{"TAB1",#N/A,TRUE,"GENERAL";"TAB2",#N/A,TRUE,"GENERAL";"TAB3",#N/A,TRUE,"GENERAL";"TAB4",#N/A,TRUE,"GENERAL";"TAB5",#N/A,TRUE,"GENERAL"}</definedName>
    <definedName name="rtugsd" localSheetId="23"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27" hidden="1">{"TAB1",#N/A,TRUE,"GENERAL";"TAB2",#N/A,TRUE,"GENERAL";"TAB3",#N/A,TRUE,"GENERAL";"TAB4",#N/A,TRUE,"GENERAL";"TAB5",#N/A,TRUE,"GENERAL"}</definedName>
    <definedName name="rtugsd" localSheetId="18"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25" hidden="1">{"TAB1",#N/A,TRUE,"GENERAL";"TAB2",#N/A,TRUE,"GENERAL";"TAB3",#N/A,TRUE,"GENERAL";"TAB4",#N/A,TRUE,"GENERAL";"TAB5",#N/A,TRUE,"GENERAL"}</definedName>
    <definedName name="rtugsd" localSheetId="49" hidden="1">{"TAB1",#N/A,TRUE,"GENERAL";"TAB2",#N/A,TRUE,"GENERAL";"TAB3",#N/A,TRUE,"GENERAL";"TAB4",#N/A,TRUE,"GENERAL";"TAB5",#N/A,TRUE,"GENERAL"}</definedName>
    <definedName name="rtugsd" localSheetId="34"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31" hidden="1">{"TAB1",#N/A,TRUE,"GENERAL";"TAB2",#N/A,TRUE,"GENERAL";"TAB3",#N/A,TRUE,"GENERAL";"TAB4",#N/A,TRUE,"GENERAL";"TAB5",#N/A,TRUE,"GENERAL"}</definedName>
    <definedName name="rtugsd" localSheetId="30" hidden="1">{"TAB1",#N/A,TRUE,"GENERAL";"TAB2",#N/A,TRUE,"GENERAL";"TAB3",#N/A,TRUE,"GENERAL";"TAB4",#N/A,TRUE,"GENERAL";"TAB5",#N/A,TRUE,"GENERAL"}</definedName>
    <definedName name="rtugsd" localSheetId="15" hidden="1">{"TAB1",#N/A,TRUE,"GENERAL";"TAB2",#N/A,TRUE,"GENERAL";"TAB3",#N/A,TRUE,"GENERAL";"TAB4",#N/A,TRUE,"GENERAL";"TAB5",#N/A,TRUE,"GENERAL"}</definedName>
    <definedName name="rtugsd" hidden="1">{"TAB1",#N/A,TRUE,"GENERAL";"TAB2",#N/A,TRUE,"GENERAL";"TAB3",#N/A,TRUE,"GENERAL";"TAB4",#N/A,TRUE,"GENERAL";"TAB5",#N/A,TRUE,"GENERAL"}</definedName>
    <definedName name="rturtu" localSheetId="32" hidden="1">{"via1",#N/A,TRUE,"general";"via2",#N/A,TRUE,"general";"via3",#N/A,TRUE,"general"}</definedName>
    <definedName name="rturtu" localSheetId="3" hidden="1">{"via1",#N/A,TRUE,"general";"via2",#N/A,TRUE,"general";"via3",#N/A,TRUE,"general"}</definedName>
    <definedName name="rturtu" localSheetId="26" hidden="1">{"via1",#N/A,TRUE,"general";"via2",#N/A,TRUE,"general";"via3",#N/A,TRUE,"general"}</definedName>
    <definedName name="rturtu" localSheetId="24" hidden="1">{"via1",#N/A,TRUE,"general";"via2",#N/A,TRUE,"general";"via3",#N/A,TRUE,"general"}</definedName>
    <definedName name="rturtu" localSheetId="10" hidden="1">{"via1",#N/A,TRUE,"general";"via2",#N/A,TRUE,"general";"via3",#N/A,TRUE,"general"}</definedName>
    <definedName name="rturtu" localSheetId="4" hidden="1">{"via1",#N/A,TRUE,"general";"via2",#N/A,TRUE,"general";"via3",#N/A,TRUE,"general"}</definedName>
    <definedName name="rturtu" localSheetId="38" hidden="1">{"via1",#N/A,TRUE,"general";"via2",#N/A,TRUE,"general";"via3",#N/A,TRUE,"general"}</definedName>
    <definedName name="rturtu" localSheetId="37" hidden="1">{"via1",#N/A,TRUE,"general";"via2",#N/A,TRUE,"general";"via3",#N/A,TRUE,"general"}</definedName>
    <definedName name="rturtu" localSheetId="23" hidden="1">{"via1",#N/A,TRUE,"general";"via2",#N/A,TRUE,"general";"via3",#N/A,TRUE,"general"}</definedName>
    <definedName name="rturtu" localSheetId="16" hidden="1">{"via1",#N/A,TRUE,"general";"via2",#N/A,TRUE,"general";"via3",#N/A,TRUE,"general"}</definedName>
    <definedName name="rturtu" localSheetId="27" hidden="1">{"via1",#N/A,TRUE,"general";"via2",#N/A,TRUE,"general";"via3",#N/A,TRUE,"general"}</definedName>
    <definedName name="rturtu" localSheetId="18" hidden="1">{"via1",#N/A,TRUE,"general";"via2",#N/A,TRUE,"general";"via3",#N/A,TRUE,"general"}</definedName>
    <definedName name="rturtu" localSheetId="17" hidden="1">{"via1",#N/A,TRUE,"general";"via2",#N/A,TRUE,"general";"via3",#N/A,TRUE,"general"}</definedName>
    <definedName name="rturtu" localSheetId="25" hidden="1">{"via1",#N/A,TRUE,"general";"via2",#N/A,TRUE,"general";"via3",#N/A,TRUE,"general"}</definedName>
    <definedName name="rturtu" localSheetId="49" hidden="1">{"via1",#N/A,TRUE,"general";"via2",#N/A,TRUE,"general";"via3",#N/A,TRUE,"general"}</definedName>
    <definedName name="rturtu" localSheetId="34"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1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31" hidden="1">{"via1",#N/A,TRUE,"general";"via2",#N/A,TRUE,"general";"via3",#N/A,TRUE,"general"}</definedName>
    <definedName name="rturtu" localSheetId="30" hidden="1">{"via1",#N/A,TRUE,"general";"via2",#N/A,TRUE,"general";"via3",#N/A,TRUE,"general"}</definedName>
    <definedName name="rturtu" localSheetId="15" hidden="1">{"via1",#N/A,TRUE,"general";"via2",#N/A,TRUE,"general";"via3",#N/A,TRUE,"general"}</definedName>
    <definedName name="rturtu" hidden="1">{"via1",#N/A,TRUE,"general";"via2",#N/A,TRUE,"general";"via3",#N/A,TRUE,"general"}</definedName>
    <definedName name="rturu" localSheetId="32" hidden="1">{"via1",#N/A,TRUE,"general";"via2",#N/A,TRUE,"general";"via3",#N/A,TRUE,"general"}</definedName>
    <definedName name="rturu" localSheetId="3" hidden="1">{"via1",#N/A,TRUE,"general";"via2",#N/A,TRUE,"general";"via3",#N/A,TRUE,"general"}</definedName>
    <definedName name="rturu" localSheetId="26" hidden="1">{"via1",#N/A,TRUE,"general";"via2",#N/A,TRUE,"general";"via3",#N/A,TRUE,"general"}</definedName>
    <definedName name="rturu" localSheetId="24" hidden="1">{"via1",#N/A,TRUE,"general";"via2",#N/A,TRUE,"general";"via3",#N/A,TRUE,"general"}</definedName>
    <definedName name="rturu" localSheetId="10" hidden="1">{"via1",#N/A,TRUE,"general";"via2",#N/A,TRUE,"general";"via3",#N/A,TRUE,"general"}</definedName>
    <definedName name="rturu" localSheetId="4" hidden="1">{"via1",#N/A,TRUE,"general";"via2",#N/A,TRUE,"general";"via3",#N/A,TRUE,"general"}</definedName>
    <definedName name="rturu" localSheetId="38" hidden="1">{"via1",#N/A,TRUE,"general";"via2",#N/A,TRUE,"general";"via3",#N/A,TRUE,"general"}</definedName>
    <definedName name="rturu" localSheetId="37" hidden="1">{"via1",#N/A,TRUE,"general";"via2",#N/A,TRUE,"general";"via3",#N/A,TRUE,"general"}</definedName>
    <definedName name="rturu" localSheetId="23" hidden="1">{"via1",#N/A,TRUE,"general";"via2",#N/A,TRUE,"general";"via3",#N/A,TRUE,"general"}</definedName>
    <definedName name="rturu" localSheetId="16" hidden="1">{"via1",#N/A,TRUE,"general";"via2",#N/A,TRUE,"general";"via3",#N/A,TRUE,"general"}</definedName>
    <definedName name="rturu" localSheetId="27" hidden="1">{"via1",#N/A,TRUE,"general";"via2",#N/A,TRUE,"general";"via3",#N/A,TRUE,"general"}</definedName>
    <definedName name="rturu" localSheetId="18" hidden="1">{"via1",#N/A,TRUE,"general";"via2",#N/A,TRUE,"general";"via3",#N/A,TRUE,"general"}</definedName>
    <definedName name="rturu" localSheetId="17" hidden="1">{"via1",#N/A,TRUE,"general";"via2",#N/A,TRUE,"general";"via3",#N/A,TRUE,"general"}</definedName>
    <definedName name="rturu" localSheetId="25" hidden="1">{"via1",#N/A,TRUE,"general";"via2",#N/A,TRUE,"general";"via3",#N/A,TRUE,"general"}</definedName>
    <definedName name="rturu" localSheetId="49" hidden="1">{"via1",#N/A,TRUE,"general";"via2",#N/A,TRUE,"general";"via3",#N/A,TRUE,"general"}</definedName>
    <definedName name="rturu" localSheetId="34"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1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31" hidden="1">{"via1",#N/A,TRUE,"general";"via2",#N/A,TRUE,"general";"via3",#N/A,TRUE,"general"}</definedName>
    <definedName name="rturu" localSheetId="30" hidden="1">{"via1",#N/A,TRUE,"general";"via2",#N/A,TRUE,"general";"via3",#N/A,TRUE,"general"}</definedName>
    <definedName name="rturu" localSheetId="15" hidden="1">{"via1",#N/A,TRUE,"general";"via2",#N/A,TRUE,"general";"via3",#N/A,TRUE,"general"}</definedName>
    <definedName name="rturu" hidden="1">{"via1",#N/A,TRUE,"general";"via2",#N/A,TRUE,"general";"via3",#N/A,TRUE,"general"}</definedName>
    <definedName name="rtut" localSheetId="32" hidden="1">{"via1",#N/A,TRUE,"general";"via2",#N/A,TRUE,"general";"via3",#N/A,TRUE,"general"}</definedName>
    <definedName name="rtut" localSheetId="3" hidden="1">{"via1",#N/A,TRUE,"general";"via2",#N/A,TRUE,"general";"via3",#N/A,TRUE,"general"}</definedName>
    <definedName name="rtut" localSheetId="26" hidden="1">{"via1",#N/A,TRUE,"general";"via2",#N/A,TRUE,"general";"via3",#N/A,TRUE,"general"}</definedName>
    <definedName name="rtut" localSheetId="24" hidden="1">{"via1",#N/A,TRUE,"general";"via2",#N/A,TRUE,"general";"via3",#N/A,TRUE,"general"}</definedName>
    <definedName name="rtut" localSheetId="10" hidden="1">{"via1",#N/A,TRUE,"general";"via2",#N/A,TRUE,"general";"via3",#N/A,TRUE,"general"}</definedName>
    <definedName name="rtut" localSheetId="4" hidden="1">{"via1",#N/A,TRUE,"general";"via2",#N/A,TRUE,"general";"via3",#N/A,TRUE,"general"}</definedName>
    <definedName name="rtut" localSheetId="38" hidden="1">{"via1",#N/A,TRUE,"general";"via2",#N/A,TRUE,"general";"via3",#N/A,TRUE,"general"}</definedName>
    <definedName name="rtut" localSheetId="37" hidden="1">{"via1",#N/A,TRUE,"general";"via2",#N/A,TRUE,"general";"via3",#N/A,TRUE,"general"}</definedName>
    <definedName name="rtut" localSheetId="23" hidden="1">{"via1",#N/A,TRUE,"general";"via2",#N/A,TRUE,"general";"via3",#N/A,TRUE,"general"}</definedName>
    <definedName name="rtut" localSheetId="16" hidden="1">{"via1",#N/A,TRUE,"general";"via2",#N/A,TRUE,"general";"via3",#N/A,TRUE,"general"}</definedName>
    <definedName name="rtut" localSheetId="27" hidden="1">{"via1",#N/A,TRUE,"general";"via2",#N/A,TRUE,"general";"via3",#N/A,TRUE,"general"}</definedName>
    <definedName name="rtut" localSheetId="18" hidden="1">{"via1",#N/A,TRUE,"general";"via2",#N/A,TRUE,"general";"via3",#N/A,TRUE,"general"}</definedName>
    <definedName name="rtut" localSheetId="17" hidden="1">{"via1",#N/A,TRUE,"general";"via2",#N/A,TRUE,"general";"via3",#N/A,TRUE,"general"}</definedName>
    <definedName name="rtut" localSheetId="25" hidden="1">{"via1",#N/A,TRUE,"general";"via2",#N/A,TRUE,"general";"via3",#N/A,TRUE,"general"}</definedName>
    <definedName name="rtut" localSheetId="49" hidden="1">{"via1",#N/A,TRUE,"general";"via2",#N/A,TRUE,"general";"via3",#N/A,TRUE,"general"}</definedName>
    <definedName name="rtut" localSheetId="34"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1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31" hidden="1">{"via1",#N/A,TRUE,"general";"via2",#N/A,TRUE,"general";"via3",#N/A,TRUE,"general"}</definedName>
    <definedName name="rtut" localSheetId="30" hidden="1">{"via1",#N/A,TRUE,"general";"via2",#N/A,TRUE,"general";"via3",#N/A,TRUE,"general"}</definedName>
    <definedName name="rtut" localSheetId="15" hidden="1">{"via1",#N/A,TRUE,"general";"via2",#N/A,TRUE,"general";"via3",#N/A,TRUE,"general"}</definedName>
    <definedName name="rtut" hidden="1">{"via1",#N/A,TRUE,"general";"via2",#N/A,TRUE,"general";"via3",#N/A,TRUE,"general"}</definedName>
    <definedName name="rtutru" localSheetId="32" hidden="1">{"via1",#N/A,TRUE,"general";"via2",#N/A,TRUE,"general";"via3",#N/A,TRUE,"general"}</definedName>
    <definedName name="rtutru" localSheetId="3" hidden="1">{"via1",#N/A,TRUE,"general";"via2",#N/A,TRUE,"general";"via3",#N/A,TRUE,"general"}</definedName>
    <definedName name="rtutru" localSheetId="26" hidden="1">{"via1",#N/A,TRUE,"general";"via2",#N/A,TRUE,"general";"via3",#N/A,TRUE,"general"}</definedName>
    <definedName name="rtutru" localSheetId="24" hidden="1">{"via1",#N/A,TRUE,"general";"via2",#N/A,TRUE,"general";"via3",#N/A,TRUE,"general"}</definedName>
    <definedName name="rtutru" localSheetId="10" hidden="1">{"via1",#N/A,TRUE,"general";"via2",#N/A,TRUE,"general";"via3",#N/A,TRUE,"general"}</definedName>
    <definedName name="rtutru" localSheetId="4" hidden="1">{"via1",#N/A,TRUE,"general";"via2",#N/A,TRUE,"general";"via3",#N/A,TRUE,"general"}</definedName>
    <definedName name="rtutru" localSheetId="38" hidden="1">{"via1",#N/A,TRUE,"general";"via2",#N/A,TRUE,"general";"via3",#N/A,TRUE,"general"}</definedName>
    <definedName name="rtutru" localSheetId="37" hidden="1">{"via1",#N/A,TRUE,"general";"via2",#N/A,TRUE,"general";"via3",#N/A,TRUE,"general"}</definedName>
    <definedName name="rtutru" localSheetId="23" hidden="1">{"via1",#N/A,TRUE,"general";"via2",#N/A,TRUE,"general";"via3",#N/A,TRUE,"general"}</definedName>
    <definedName name="rtutru" localSheetId="16" hidden="1">{"via1",#N/A,TRUE,"general";"via2",#N/A,TRUE,"general";"via3",#N/A,TRUE,"general"}</definedName>
    <definedName name="rtutru" localSheetId="27" hidden="1">{"via1",#N/A,TRUE,"general";"via2",#N/A,TRUE,"general";"via3",#N/A,TRUE,"general"}</definedName>
    <definedName name="rtutru" localSheetId="18" hidden="1">{"via1",#N/A,TRUE,"general";"via2",#N/A,TRUE,"general";"via3",#N/A,TRUE,"general"}</definedName>
    <definedName name="rtutru" localSheetId="17" hidden="1">{"via1",#N/A,TRUE,"general";"via2",#N/A,TRUE,"general";"via3",#N/A,TRUE,"general"}</definedName>
    <definedName name="rtutru" localSheetId="25" hidden="1">{"via1",#N/A,TRUE,"general";"via2",#N/A,TRUE,"general";"via3",#N/A,TRUE,"general"}</definedName>
    <definedName name="rtutru" localSheetId="49" hidden="1">{"via1",#N/A,TRUE,"general";"via2",#N/A,TRUE,"general";"via3",#N/A,TRUE,"general"}</definedName>
    <definedName name="rtutru" localSheetId="34"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1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31" hidden="1">{"via1",#N/A,TRUE,"general";"via2",#N/A,TRUE,"general";"via3",#N/A,TRUE,"general"}</definedName>
    <definedName name="rtutru" localSheetId="30" hidden="1">{"via1",#N/A,TRUE,"general";"via2",#N/A,TRUE,"general";"via3",#N/A,TRUE,"general"}</definedName>
    <definedName name="rtutru" localSheetId="15" hidden="1">{"via1",#N/A,TRUE,"general";"via2",#N/A,TRUE,"general";"via3",#N/A,TRUE,"general"}</definedName>
    <definedName name="rtutru" hidden="1">{"via1",#N/A,TRUE,"general";"via2",#N/A,TRUE,"general";"via3",#N/A,TRUE,"general"}</definedName>
    <definedName name="rtuy" localSheetId="32" hidden="1">{"via1",#N/A,TRUE,"general";"via2",#N/A,TRUE,"general";"via3",#N/A,TRUE,"general"}</definedName>
    <definedName name="rtuy" localSheetId="3" hidden="1">{"via1",#N/A,TRUE,"general";"via2",#N/A,TRUE,"general";"via3",#N/A,TRUE,"general"}</definedName>
    <definedName name="rtuy" localSheetId="26" hidden="1">{"via1",#N/A,TRUE,"general";"via2",#N/A,TRUE,"general";"via3",#N/A,TRUE,"general"}</definedName>
    <definedName name="rtuy" localSheetId="24" hidden="1">{"via1",#N/A,TRUE,"general";"via2",#N/A,TRUE,"general";"via3",#N/A,TRUE,"general"}</definedName>
    <definedName name="rtuy" localSheetId="10" hidden="1">{"via1",#N/A,TRUE,"general";"via2",#N/A,TRUE,"general";"via3",#N/A,TRUE,"general"}</definedName>
    <definedName name="rtuy" localSheetId="4" hidden="1">{"via1",#N/A,TRUE,"general";"via2",#N/A,TRUE,"general";"via3",#N/A,TRUE,"general"}</definedName>
    <definedName name="rtuy" localSheetId="38" hidden="1">{"via1",#N/A,TRUE,"general";"via2",#N/A,TRUE,"general";"via3",#N/A,TRUE,"general"}</definedName>
    <definedName name="rtuy" localSheetId="37" hidden="1">{"via1",#N/A,TRUE,"general";"via2",#N/A,TRUE,"general";"via3",#N/A,TRUE,"general"}</definedName>
    <definedName name="rtuy" localSheetId="23" hidden="1">{"via1",#N/A,TRUE,"general";"via2",#N/A,TRUE,"general";"via3",#N/A,TRUE,"general"}</definedName>
    <definedName name="rtuy" localSheetId="16" hidden="1">{"via1",#N/A,TRUE,"general";"via2",#N/A,TRUE,"general";"via3",#N/A,TRUE,"general"}</definedName>
    <definedName name="rtuy" localSheetId="27" hidden="1">{"via1",#N/A,TRUE,"general";"via2",#N/A,TRUE,"general";"via3",#N/A,TRUE,"general"}</definedName>
    <definedName name="rtuy" localSheetId="18" hidden="1">{"via1",#N/A,TRUE,"general";"via2",#N/A,TRUE,"general";"via3",#N/A,TRUE,"general"}</definedName>
    <definedName name="rtuy" localSheetId="17" hidden="1">{"via1",#N/A,TRUE,"general";"via2",#N/A,TRUE,"general";"via3",#N/A,TRUE,"general"}</definedName>
    <definedName name="rtuy" localSheetId="25" hidden="1">{"via1",#N/A,TRUE,"general";"via2",#N/A,TRUE,"general";"via3",#N/A,TRUE,"general"}</definedName>
    <definedName name="rtuy" localSheetId="49" hidden="1">{"via1",#N/A,TRUE,"general";"via2",#N/A,TRUE,"general";"via3",#N/A,TRUE,"general"}</definedName>
    <definedName name="rtuy" localSheetId="34"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1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31" hidden="1">{"via1",#N/A,TRUE,"general";"via2",#N/A,TRUE,"general";"via3",#N/A,TRUE,"general"}</definedName>
    <definedName name="rtuy" localSheetId="30" hidden="1">{"via1",#N/A,TRUE,"general";"via2",#N/A,TRUE,"general";"via3",#N/A,TRUE,"general"}</definedName>
    <definedName name="rtuy" localSheetId="15" hidden="1">{"via1",#N/A,TRUE,"general";"via2",#N/A,TRUE,"general";"via3",#N/A,TRUE,"general"}</definedName>
    <definedName name="rtuy" hidden="1">{"via1",#N/A,TRUE,"general";"via2",#N/A,TRUE,"general";"via3",#N/A,TRUE,"general"}</definedName>
    <definedName name="rtyhr" localSheetId="3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26" hidden="1">{"TAB1",#N/A,TRUE,"GENERAL";"TAB2",#N/A,TRUE,"GENERAL";"TAB3",#N/A,TRUE,"GENERAL";"TAB4",#N/A,TRUE,"GENERAL";"TAB5",#N/A,TRUE,"GENERAL"}</definedName>
    <definedName name="rtyhr" localSheetId="24"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4" hidden="1">{"TAB1",#N/A,TRUE,"GENERAL";"TAB2",#N/A,TRUE,"GENERAL";"TAB3",#N/A,TRUE,"GENERAL";"TAB4",#N/A,TRUE,"GENERAL";"TAB5",#N/A,TRUE,"GENERAL"}</definedName>
    <definedName name="rtyhr" localSheetId="38" hidden="1">{"TAB1",#N/A,TRUE,"GENERAL";"TAB2",#N/A,TRUE,"GENERAL";"TAB3",#N/A,TRUE,"GENERAL";"TAB4",#N/A,TRUE,"GENERAL";"TAB5",#N/A,TRUE,"GENERAL"}</definedName>
    <definedName name="rtyhr" localSheetId="37" hidden="1">{"TAB1",#N/A,TRUE,"GENERAL";"TAB2",#N/A,TRUE,"GENERAL";"TAB3",#N/A,TRUE,"GENERAL";"TAB4",#N/A,TRUE,"GENERAL";"TAB5",#N/A,TRUE,"GENERAL"}</definedName>
    <definedName name="rtyhr" localSheetId="23"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27" hidden="1">{"TAB1",#N/A,TRUE,"GENERAL";"TAB2",#N/A,TRUE,"GENERAL";"TAB3",#N/A,TRUE,"GENERAL";"TAB4",#N/A,TRUE,"GENERAL";"TAB5",#N/A,TRUE,"GENERAL"}</definedName>
    <definedName name="rtyhr" localSheetId="18"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25" hidden="1">{"TAB1",#N/A,TRUE,"GENERAL";"TAB2",#N/A,TRUE,"GENERAL";"TAB3",#N/A,TRUE,"GENERAL";"TAB4",#N/A,TRUE,"GENERAL";"TAB5",#N/A,TRUE,"GENERAL"}</definedName>
    <definedName name="rtyhr" localSheetId="49" hidden="1">{"TAB1",#N/A,TRUE,"GENERAL";"TAB2",#N/A,TRUE,"GENERAL";"TAB3",#N/A,TRUE,"GENERAL";"TAB4",#N/A,TRUE,"GENERAL";"TAB5",#N/A,TRUE,"GENERAL"}</definedName>
    <definedName name="rtyhr" localSheetId="34"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31" hidden="1">{"TAB1",#N/A,TRUE,"GENERAL";"TAB2",#N/A,TRUE,"GENERAL";"TAB3",#N/A,TRUE,"GENERAL";"TAB4",#N/A,TRUE,"GENERAL";"TAB5",#N/A,TRUE,"GENERAL"}</definedName>
    <definedName name="rtyhr" localSheetId="30" hidden="1">{"TAB1",#N/A,TRUE,"GENERAL";"TAB2",#N/A,TRUE,"GENERAL";"TAB3",#N/A,TRUE,"GENERAL";"TAB4",#N/A,TRUE,"GENERAL";"TAB5",#N/A,TRUE,"GENERAL"}</definedName>
    <definedName name="rtyhr" localSheetId="15" hidden="1">{"TAB1",#N/A,TRUE,"GENERAL";"TAB2",#N/A,TRUE,"GENERAL";"TAB3",#N/A,TRUE,"GENERAL";"TAB4",#N/A,TRUE,"GENERAL";"TAB5",#N/A,TRUE,"GENERAL"}</definedName>
    <definedName name="rtyhr" hidden="1">{"TAB1",#N/A,TRUE,"GENERAL";"TAB2",#N/A,TRUE,"GENERAL";"TAB3",#N/A,TRUE,"GENERAL";"TAB4",#N/A,TRUE,"GENERAL";"TAB5",#N/A,TRUE,"GENERAL"}</definedName>
    <definedName name="rtym" localSheetId="32" hidden="1">{"via1",#N/A,TRUE,"general";"via2",#N/A,TRUE,"general";"via3",#N/A,TRUE,"general"}</definedName>
    <definedName name="rtym" localSheetId="3" hidden="1">{"via1",#N/A,TRUE,"general";"via2",#N/A,TRUE,"general";"via3",#N/A,TRUE,"general"}</definedName>
    <definedName name="rtym" localSheetId="26" hidden="1">{"via1",#N/A,TRUE,"general";"via2",#N/A,TRUE,"general";"via3",#N/A,TRUE,"general"}</definedName>
    <definedName name="rtym" localSheetId="24" hidden="1">{"via1",#N/A,TRUE,"general";"via2",#N/A,TRUE,"general";"via3",#N/A,TRUE,"general"}</definedName>
    <definedName name="rtym" localSheetId="10" hidden="1">{"via1",#N/A,TRUE,"general";"via2",#N/A,TRUE,"general";"via3",#N/A,TRUE,"general"}</definedName>
    <definedName name="rtym" localSheetId="4" hidden="1">{"via1",#N/A,TRUE,"general";"via2",#N/A,TRUE,"general";"via3",#N/A,TRUE,"general"}</definedName>
    <definedName name="rtym" localSheetId="38" hidden="1">{"via1",#N/A,TRUE,"general";"via2",#N/A,TRUE,"general";"via3",#N/A,TRUE,"general"}</definedName>
    <definedName name="rtym" localSheetId="37" hidden="1">{"via1",#N/A,TRUE,"general";"via2",#N/A,TRUE,"general";"via3",#N/A,TRUE,"general"}</definedName>
    <definedName name="rtym" localSheetId="23" hidden="1">{"via1",#N/A,TRUE,"general";"via2",#N/A,TRUE,"general";"via3",#N/A,TRUE,"general"}</definedName>
    <definedName name="rtym" localSheetId="16" hidden="1">{"via1",#N/A,TRUE,"general";"via2",#N/A,TRUE,"general";"via3",#N/A,TRUE,"general"}</definedName>
    <definedName name="rtym" localSheetId="27" hidden="1">{"via1",#N/A,TRUE,"general";"via2",#N/A,TRUE,"general";"via3",#N/A,TRUE,"general"}</definedName>
    <definedName name="rtym" localSheetId="18" hidden="1">{"via1",#N/A,TRUE,"general";"via2",#N/A,TRUE,"general";"via3",#N/A,TRUE,"general"}</definedName>
    <definedName name="rtym" localSheetId="17" hidden="1">{"via1",#N/A,TRUE,"general";"via2",#N/A,TRUE,"general";"via3",#N/A,TRUE,"general"}</definedName>
    <definedName name="rtym" localSheetId="25" hidden="1">{"via1",#N/A,TRUE,"general";"via2",#N/A,TRUE,"general";"via3",#N/A,TRUE,"general"}</definedName>
    <definedName name="rtym" localSheetId="49" hidden="1">{"via1",#N/A,TRUE,"general";"via2",#N/A,TRUE,"general";"via3",#N/A,TRUE,"general"}</definedName>
    <definedName name="rtym" localSheetId="34"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1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31" hidden="1">{"via1",#N/A,TRUE,"general";"via2",#N/A,TRUE,"general";"via3",#N/A,TRUE,"general"}</definedName>
    <definedName name="rtym" localSheetId="30" hidden="1">{"via1",#N/A,TRUE,"general";"via2",#N/A,TRUE,"general";"via3",#N/A,TRUE,"general"}</definedName>
    <definedName name="rtym" localSheetId="15" hidden="1">{"via1",#N/A,TRUE,"general";"via2",#N/A,TRUE,"general";"via3",#N/A,TRUE,"general"}</definedName>
    <definedName name="rtym" hidden="1">{"via1",#N/A,TRUE,"general";"via2",#N/A,TRUE,"general";"via3",#N/A,TRUE,"general"}</definedName>
    <definedName name="rtyrey" localSheetId="3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26" hidden="1">{"TAB1",#N/A,TRUE,"GENERAL";"TAB2",#N/A,TRUE,"GENERAL";"TAB3",#N/A,TRUE,"GENERAL";"TAB4",#N/A,TRUE,"GENERAL";"TAB5",#N/A,TRUE,"GENERAL"}</definedName>
    <definedName name="rtyrey" localSheetId="24"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38" hidden="1">{"TAB1",#N/A,TRUE,"GENERAL";"TAB2",#N/A,TRUE,"GENERAL";"TAB3",#N/A,TRUE,"GENERAL";"TAB4",#N/A,TRUE,"GENERAL";"TAB5",#N/A,TRUE,"GENERAL"}</definedName>
    <definedName name="rtyrey" localSheetId="37" hidden="1">{"TAB1",#N/A,TRUE,"GENERAL";"TAB2",#N/A,TRUE,"GENERAL";"TAB3",#N/A,TRUE,"GENERAL";"TAB4",#N/A,TRUE,"GENERAL";"TAB5",#N/A,TRUE,"GENERAL"}</definedName>
    <definedName name="rtyrey" localSheetId="23"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27" hidden="1">{"TAB1",#N/A,TRUE,"GENERAL";"TAB2",#N/A,TRUE,"GENERAL";"TAB3",#N/A,TRUE,"GENERAL";"TAB4",#N/A,TRUE,"GENERAL";"TAB5",#N/A,TRUE,"GENERAL"}</definedName>
    <definedName name="rtyrey" localSheetId="18"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25" hidden="1">{"TAB1",#N/A,TRUE,"GENERAL";"TAB2",#N/A,TRUE,"GENERAL";"TAB3",#N/A,TRUE,"GENERAL";"TAB4",#N/A,TRUE,"GENERAL";"TAB5",#N/A,TRUE,"GENERAL"}</definedName>
    <definedName name="rtyrey" localSheetId="49" hidden="1">{"TAB1",#N/A,TRUE,"GENERAL";"TAB2",#N/A,TRUE,"GENERAL";"TAB3",#N/A,TRUE,"GENERAL";"TAB4",#N/A,TRUE,"GENERAL";"TAB5",#N/A,TRUE,"GENERAL"}</definedName>
    <definedName name="rtyrey" localSheetId="34"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31" hidden="1">{"TAB1",#N/A,TRUE,"GENERAL";"TAB2",#N/A,TRUE,"GENERAL";"TAB3",#N/A,TRUE,"GENERAL";"TAB4",#N/A,TRUE,"GENERAL";"TAB5",#N/A,TRUE,"GENERAL"}</definedName>
    <definedName name="rtyrey" localSheetId="30" hidden="1">{"TAB1",#N/A,TRUE,"GENERAL";"TAB2",#N/A,TRUE,"GENERAL";"TAB3",#N/A,TRUE,"GENERAL";"TAB4",#N/A,TRUE,"GENERAL";"TAB5",#N/A,TRUE,"GENERAL"}</definedName>
    <definedName name="rtyrey" localSheetId="15" hidden="1">{"TAB1",#N/A,TRUE,"GENERAL";"TAB2",#N/A,TRUE,"GENERAL";"TAB3",#N/A,TRUE,"GENERAL";"TAB4",#N/A,TRUE,"GENERAL";"TAB5",#N/A,TRUE,"GENERAL"}</definedName>
    <definedName name="rtyrey" hidden="1">{"TAB1",#N/A,TRUE,"GENERAL";"TAB2",#N/A,TRUE,"GENERAL";"TAB3",#N/A,TRUE,"GENERAL";"TAB4",#N/A,TRUE,"GENERAL";"TAB5",#N/A,TRUE,"GENERAL"}</definedName>
    <definedName name="rtyrh" localSheetId="32" hidden="1">{"via1",#N/A,TRUE,"general";"via2",#N/A,TRUE,"general";"via3",#N/A,TRUE,"general"}</definedName>
    <definedName name="rtyrh" localSheetId="3" hidden="1">{"via1",#N/A,TRUE,"general";"via2",#N/A,TRUE,"general";"via3",#N/A,TRUE,"general"}</definedName>
    <definedName name="rtyrh" localSheetId="26" hidden="1">{"via1",#N/A,TRUE,"general";"via2",#N/A,TRUE,"general";"via3",#N/A,TRUE,"general"}</definedName>
    <definedName name="rtyrh" localSheetId="24" hidden="1">{"via1",#N/A,TRUE,"general";"via2",#N/A,TRUE,"general";"via3",#N/A,TRUE,"general"}</definedName>
    <definedName name="rtyrh" localSheetId="10" hidden="1">{"via1",#N/A,TRUE,"general";"via2",#N/A,TRUE,"general";"via3",#N/A,TRUE,"general"}</definedName>
    <definedName name="rtyrh" localSheetId="4" hidden="1">{"via1",#N/A,TRUE,"general";"via2",#N/A,TRUE,"general";"via3",#N/A,TRUE,"general"}</definedName>
    <definedName name="rtyrh" localSheetId="38" hidden="1">{"via1",#N/A,TRUE,"general";"via2",#N/A,TRUE,"general";"via3",#N/A,TRUE,"general"}</definedName>
    <definedName name="rtyrh" localSheetId="37" hidden="1">{"via1",#N/A,TRUE,"general";"via2",#N/A,TRUE,"general";"via3",#N/A,TRUE,"general"}</definedName>
    <definedName name="rtyrh" localSheetId="23" hidden="1">{"via1",#N/A,TRUE,"general";"via2",#N/A,TRUE,"general";"via3",#N/A,TRUE,"general"}</definedName>
    <definedName name="rtyrh" localSheetId="16" hidden="1">{"via1",#N/A,TRUE,"general";"via2",#N/A,TRUE,"general";"via3",#N/A,TRUE,"general"}</definedName>
    <definedName name="rtyrh" localSheetId="27" hidden="1">{"via1",#N/A,TRUE,"general";"via2",#N/A,TRUE,"general";"via3",#N/A,TRUE,"general"}</definedName>
    <definedName name="rtyrh" localSheetId="18" hidden="1">{"via1",#N/A,TRUE,"general";"via2",#N/A,TRUE,"general";"via3",#N/A,TRUE,"general"}</definedName>
    <definedName name="rtyrh" localSheetId="17" hidden="1">{"via1",#N/A,TRUE,"general";"via2",#N/A,TRUE,"general";"via3",#N/A,TRUE,"general"}</definedName>
    <definedName name="rtyrh" localSheetId="25" hidden="1">{"via1",#N/A,TRUE,"general";"via2",#N/A,TRUE,"general";"via3",#N/A,TRUE,"general"}</definedName>
    <definedName name="rtyrh" localSheetId="49" hidden="1">{"via1",#N/A,TRUE,"general";"via2",#N/A,TRUE,"general";"via3",#N/A,TRUE,"general"}</definedName>
    <definedName name="rtyrh" localSheetId="34"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1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31" hidden="1">{"via1",#N/A,TRUE,"general";"via2",#N/A,TRUE,"general";"via3",#N/A,TRUE,"general"}</definedName>
    <definedName name="rtyrh" localSheetId="30" hidden="1">{"via1",#N/A,TRUE,"general";"via2",#N/A,TRUE,"general";"via3",#N/A,TRUE,"general"}</definedName>
    <definedName name="rtyrh" localSheetId="15" hidden="1">{"via1",#N/A,TRUE,"general";"via2",#N/A,TRUE,"general";"via3",#N/A,TRUE,"general"}</definedName>
    <definedName name="rtyrh" hidden="1">{"via1",#N/A,TRUE,"general";"via2",#N/A,TRUE,"general";"via3",#N/A,TRUE,"general"}</definedName>
    <definedName name="RTYRTY" localSheetId="32" hidden="1">{"via1",#N/A,TRUE,"general";"via2",#N/A,TRUE,"general";"via3",#N/A,TRUE,"general"}</definedName>
    <definedName name="RTYRTY" localSheetId="3" hidden="1">{"via1",#N/A,TRUE,"general";"via2",#N/A,TRUE,"general";"via3",#N/A,TRUE,"general"}</definedName>
    <definedName name="RTYRTY" localSheetId="26" hidden="1">{"via1",#N/A,TRUE,"general";"via2",#N/A,TRUE,"general";"via3",#N/A,TRUE,"general"}</definedName>
    <definedName name="RTYRTY" localSheetId="24" hidden="1">{"via1",#N/A,TRUE,"general";"via2",#N/A,TRUE,"general";"via3",#N/A,TRUE,"general"}</definedName>
    <definedName name="RTYRTY" localSheetId="10" hidden="1">{"via1",#N/A,TRUE,"general";"via2",#N/A,TRUE,"general";"via3",#N/A,TRUE,"general"}</definedName>
    <definedName name="RTYRTY" localSheetId="4" hidden="1">{"via1",#N/A,TRUE,"general";"via2",#N/A,TRUE,"general";"via3",#N/A,TRUE,"general"}</definedName>
    <definedName name="RTYRTY" localSheetId="38" hidden="1">{"via1",#N/A,TRUE,"general";"via2",#N/A,TRUE,"general";"via3",#N/A,TRUE,"general"}</definedName>
    <definedName name="RTYRTY" localSheetId="37" hidden="1">{"via1",#N/A,TRUE,"general";"via2",#N/A,TRUE,"general";"via3",#N/A,TRUE,"general"}</definedName>
    <definedName name="RTYRTY" localSheetId="23" hidden="1">{"via1",#N/A,TRUE,"general";"via2",#N/A,TRUE,"general";"via3",#N/A,TRUE,"general"}</definedName>
    <definedName name="RTYRTY" localSheetId="16" hidden="1">{"via1",#N/A,TRUE,"general";"via2",#N/A,TRUE,"general";"via3",#N/A,TRUE,"general"}</definedName>
    <definedName name="RTYRTY" localSheetId="27" hidden="1">{"via1",#N/A,TRUE,"general";"via2",#N/A,TRUE,"general";"via3",#N/A,TRUE,"general"}</definedName>
    <definedName name="RTYRTY" localSheetId="18" hidden="1">{"via1",#N/A,TRUE,"general";"via2",#N/A,TRUE,"general";"via3",#N/A,TRUE,"general"}</definedName>
    <definedName name="RTYRTY" localSheetId="17" hidden="1">{"via1",#N/A,TRUE,"general";"via2",#N/A,TRUE,"general";"via3",#N/A,TRUE,"general"}</definedName>
    <definedName name="RTYRTY" localSheetId="25" hidden="1">{"via1",#N/A,TRUE,"general";"via2",#N/A,TRUE,"general";"via3",#N/A,TRUE,"general"}</definedName>
    <definedName name="RTYRTY" localSheetId="49" hidden="1">{"via1",#N/A,TRUE,"general";"via2",#N/A,TRUE,"general";"via3",#N/A,TRUE,"general"}</definedName>
    <definedName name="RTYRTY" localSheetId="34"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1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31" hidden="1">{"via1",#N/A,TRUE,"general";"via2",#N/A,TRUE,"general";"via3",#N/A,TRUE,"general"}</definedName>
    <definedName name="RTYRTY" localSheetId="30" hidden="1">{"via1",#N/A,TRUE,"general";"via2",#N/A,TRUE,"general";"via3",#N/A,TRUE,"general"}</definedName>
    <definedName name="RTYRTY" localSheetId="15" hidden="1">{"via1",#N/A,TRUE,"general";"via2",#N/A,TRUE,"general";"via3",#N/A,TRUE,"general"}</definedName>
    <definedName name="RTYRTY" hidden="1">{"via1",#N/A,TRUE,"general";"via2",#N/A,TRUE,"general";"via3",#N/A,TRUE,"general"}</definedName>
    <definedName name="rtyt" localSheetId="32" hidden="1">{"TAB1",#N/A,TRUE,"GENERAL";"TAB2",#N/A,TRUE,"GENERAL";"TAB3",#N/A,TRUE,"GENERAL";"TAB4",#N/A,TRUE,"GENERAL";"TAB5",#N/A,TRUE,"GENERAL"}</definedName>
    <definedName name="rtyt" localSheetId="3" hidden="1">{"TAB1",#N/A,TRUE,"GENERAL";"TAB2",#N/A,TRUE,"GENERAL";"TAB3",#N/A,TRUE,"GENERAL";"TAB4",#N/A,TRUE,"GENERAL";"TAB5",#N/A,TRUE,"GENERAL"}</definedName>
    <definedName name="rtyt" localSheetId="26" hidden="1">{"TAB1",#N/A,TRUE,"GENERAL";"TAB2",#N/A,TRUE,"GENERAL";"TAB3",#N/A,TRUE,"GENERAL";"TAB4",#N/A,TRUE,"GENERAL";"TAB5",#N/A,TRUE,"GENERAL"}</definedName>
    <definedName name="rtyt" localSheetId="24" hidden="1">{"TAB1",#N/A,TRUE,"GENERAL";"TAB2",#N/A,TRUE,"GENERAL";"TAB3",#N/A,TRUE,"GENERAL";"TAB4",#N/A,TRUE,"GENERAL";"TAB5",#N/A,TRUE,"GENERAL"}</definedName>
    <definedName name="rtyt" localSheetId="10" hidden="1">{"TAB1",#N/A,TRUE,"GENERAL";"TAB2",#N/A,TRUE,"GENERAL";"TAB3",#N/A,TRUE,"GENERAL";"TAB4",#N/A,TRUE,"GENERAL";"TAB5",#N/A,TRUE,"GENERAL"}</definedName>
    <definedName name="rtyt" localSheetId="4" hidden="1">{"TAB1",#N/A,TRUE,"GENERAL";"TAB2",#N/A,TRUE,"GENERAL";"TAB3",#N/A,TRUE,"GENERAL";"TAB4",#N/A,TRUE,"GENERAL";"TAB5",#N/A,TRUE,"GENERAL"}</definedName>
    <definedName name="rtyt" localSheetId="38" hidden="1">{"TAB1",#N/A,TRUE,"GENERAL";"TAB2",#N/A,TRUE,"GENERAL";"TAB3",#N/A,TRUE,"GENERAL";"TAB4",#N/A,TRUE,"GENERAL";"TAB5",#N/A,TRUE,"GENERAL"}</definedName>
    <definedName name="rtyt" localSheetId="37" hidden="1">{"TAB1",#N/A,TRUE,"GENERAL";"TAB2",#N/A,TRUE,"GENERAL";"TAB3",#N/A,TRUE,"GENERAL";"TAB4",#N/A,TRUE,"GENERAL";"TAB5",#N/A,TRUE,"GENERAL"}</definedName>
    <definedName name="rtyt" localSheetId="23" hidden="1">{"TAB1",#N/A,TRUE,"GENERAL";"TAB2",#N/A,TRUE,"GENERAL";"TAB3",#N/A,TRUE,"GENERAL";"TAB4",#N/A,TRUE,"GENERAL";"TAB5",#N/A,TRUE,"GENERAL"}</definedName>
    <definedName name="rtyt" localSheetId="16" hidden="1">{"TAB1",#N/A,TRUE,"GENERAL";"TAB2",#N/A,TRUE,"GENERAL";"TAB3",#N/A,TRUE,"GENERAL";"TAB4",#N/A,TRUE,"GENERAL";"TAB5",#N/A,TRUE,"GENERAL"}</definedName>
    <definedName name="rtyt" localSheetId="27" hidden="1">{"TAB1",#N/A,TRUE,"GENERAL";"TAB2",#N/A,TRUE,"GENERAL";"TAB3",#N/A,TRUE,"GENERAL";"TAB4",#N/A,TRUE,"GENERAL";"TAB5",#N/A,TRUE,"GENERAL"}</definedName>
    <definedName name="rtyt" localSheetId="18" hidden="1">{"TAB1",#N/A,TRUE,"GENERAL";"TAB2",#N/A,TRUE,"GENERAL";"TAB3",#N/A,TRUE,"GENERAL";"TAB4",#N/A,TRUE,"GENERAL";"TAB5",#N/A,TRUE,"GENERAL"}</definedName>
    <definedName name="rtyt" localSheetId="17" hidden="1">{"TAB1",#N/A,TRUE,"GENERAL";"TAB2",#N/A,TRUE,"GENERAL";"TAB3",#N/A,TRUE,"GENERAL";"TAB4",#N/A,TRUE,"GENERAL";"TAB5",#N/A,TRUE,"GENERAL"}</definedName>
    <definedName name="rtyt" localSheetId="25" hidden="1">{"TAB1",#N/A,TRUE,"GENERAL";"TAB2",#N/A,TRUE,"GENERAL";"TAB3",#N/A,TRUE,"GENERAL";"TAB4",#N/A,TRUE,"GENERAL";"TAB5",#N/A,TRUE,"GENERAL"}</definedName>
    <definedName name="rtyt" localSheetId="49" hidden="1">{"TAB1",#N/A,TRUE,"GENERAL";"TAB2",#N/A,TRUE,"GENERAL";"TAB3",#N/A,TRUE,"GENERAL";"TAB4",#N/A,TRUE,"GENERAL";"TAB5",#N/A,TRUE,"GENERAL"}</definedName>
    <definedName name="rtyt" localSheetId="34"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1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31" hidden="1">{"TAB1",#N/A,TRUE,"GENERAL";"TAB2",#N/A,TRUE,"GENERAL";"TAB3",#N/A,TRUE,"GENERAL";"TAB4",#N/A,TRUE,"GENERAL";"TAB5",#N/A,TRUE,"GENERAL"}</definedName>
    <definedName name="rtyt" localSheetId="30" hidden="1">{"TAB1",#N/A,TRUE,"GENERAL";"TAB2",#N/A,TRUE,"GENERAL";"TAB3",#N/A,TRUE,"GENERAL";"TAB4",#N/A,TRUE,"GENERAL";"TAB5",#N/A,TRUE,"GENERAL"}</definedName>
    <definedName name="rtyt" localSheetId="15" hidden="1">{"TAB1",#N/A,TRUE,"GENERAL";"TAB2",#N/A,TRUE,"GENERAL";"TAB3",#N/A,TRUE,"GENERAL";"TAB4",#N/A,TRUE,"GENERAL";"TAB5",#N/A,TRUE,"GENERAL"}</definedName>
    <definedName name="rtyt" hidden="1">{"TAB1",#N/A,TRUE,"GENERAL";"TAB2",#N/A,TRUE,"GENERAL";"TAB3",#N/A,TRUE,"GENERAL";"TAB4",#N/A,TRUE,"GENERAL";"TAB5",#N/A,TRUE,"GENERAL"}</definedName>
    <definedName name="rtytry" localSheetId="32" hidden="1">{"via1",#N/A,TRUE,"general";"via2",#N/A,TRUE,"general";"via3",#N/A,TRUE,"general"}</definedName>
    <definedName name="rtytry" localSheetId="3" hidden="1">{"via1",#N/A,TRUE,"general";"via2",#N/A,TRUE,"general";"via3",#N/A,TRUE,"general"}</definedName>
    <definedName name="rtytry" localSheetId="26" hidden="1">{"via1",#N/A,TRUE,"general";"via2",#N/A,TRUE,"general";"via3",#N/A,TRUE,"general"}</definedName>
    <definedName name="rtytry" localSheetId="24" hidden="1">{"via1",#N/A,TRUE,"general";"via2",#N/A,TRUE,"general";"via3",#N/A,TRUE,"general"}</definedName>
    <definedName name="rtytry" localSheetId="10" hidden="1">{"via1",#N/A,TRUE,"general";"via2",#N/A,TRUE,"general";"via3",#N/A,TRUE,"general"}</definedName>
    <definedName name="rtytry" localSheetId="4" hidden="1">{"via1",#N/A,TRUE,"general";"via2",#N/A,TRUE,"general";"via3",#N/A,TRUE,"general"}</definedName>
    <definedName name="rtytry" localSheetId="38" hidden="1">{"via1",#N/A,TRUE,"general";"via2",#N/A,TRUE,"general";"via3",#N/A,TRUE,"general"}</definedName>
    <definedName name="rtytry" localSheetId="37" hidden="1">{"via1",#N/A,TRUE,"general";"via2",#N/A,TRUE,"general";"via3",#N/A,TRUE,"general"}</definedName>
    <definedName name="rtytry" localSheetId="23" hidden="1">{"via1",#N/A,TRUE,"general";"via2",#N/A,TRUE,"general";"via3",#N/A,TRUE,"general"}</definedName>
    <definedName name="rtytry" localSheetId="16" hidden="1">{"via1",#N/A,TRUE,"general";"via2",#N/A,TRUE,"general";"via3",#N/A,TRUE,"general"}</definedName>
    <definedName name="rtytry" localSheetId="27" hidden="1">{"via1",#N/A,TRUE,"general";"via2",#N/A,TRUE,"general";"via3",#N/A,TRUE,"general"}</definedName>
    <definedName name="rtytry" localSheetId="18" hidden="1">{"via1",#N/A,TRUE,"general";"via2",#N/A,TRUE,"general";"via3",#N/A,TRUE,"general"}</definedName>
    <definedName name="rtytry" localSheetId="17" hidden="1">{"via1",#N/A,TRUE,"general";"via2",#N/A,TRUE,"general";"via3",#N/A,TRUE,"general"}</definedName>
    <definedName name="rtytry" localSheetId="25" hidden="1">{"via1",#N/A,TRUE,"general";"via2",#N/A,TRUE,"general";"via3",#N/A,TRUE,"general"}</definedName>
    <definedName name="rtytry" localSheetId="49" hidden="1">{"via1",#N/A,TRUE,"general";"via2",#N/A,TRUE,"general";"via3",#N/A,TRUE,"general"}</definedName>
    <definedName name="rtytry" localSheetId="34"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1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31" hidden="1">{"via1",#N/A,TRUE,"general";"via2",#N/A,TRUE,"general";"via3",#N/A,TRUE,"general"}</definedName>
    <definedName name="rtytry" localSheetId="30" hidden="1">{"via1",#N/A,TRUE,"general";"via2",#N/A,TRUE,"general";"via3",#N/A,TRUE,"general"}</definedName>
    <definedName name="rtytry" localSheetId="15" hidden="1">{"via1",#N/A,TRUE,"general";"via2",#N/A,TRUE,"general";"via3",#N/A,TRUE,"general"}</definedName>
    <definedName name="rtytry" hidden="1">{"via1",#N/A,TRUE,"general";"via2",#N/A,TRUE,"general";"via3",#N/A,TRUE,"general"}</definedName>
    <definedName name="ruru" localSheetId="32" hidden="1">{"TAB1",#N/A,TRUE,"GENERAL";"TAB2",#N/A,TRUE,"GENERAL";"TAB3",#N/A,TRUE,"GENERAL";"TAB4",#N/A,TRUE,"GENERAL";"TAB5",#N/A,TRUE,"GENERAL"}</definedName>
    <definedName name="ruru" localSheetId="3" hidden="1">{"TAB1",#N/A,TRUE,"GENERAL";"TAB2",#N/A,TRUE,"GENERAL";"TAB3",#N/A,TRUE,"GENERAL";"TAB4",#N/A,TRUE,"GENERAL";"TAB5",#N/A,TRUE,"GENERAL"}</definedName>
    <definedName name="ruru" localSheetId="26" hidden="1">{"TAB1",#N/A,TRUE,"GENERAL";"TAB2",#N/A,TRUE,"GENERAL";"TAB3",#N/A,TRUE,"GENERAL";"TAB4",#N/A,TRUE,"GENERAL";"TAB5",#N/A,TRUE,"GENERAL"}</definedName>
    <definedName name="ruru" localSheetId="24" hidden="1">{"TAB1",#N/A,TRUE,"GENERAL";"TAB2",#N/A,TRUE,"GENERAL";"TAB3",#N/A,TRUE,"GENERAL";"TAB4",#N/A,TRUE,"GENERAL";"TAB5",#N/A,TRUE,"GENERAL"}</definedName>
    <definedName name="ruru" localSheetId="10" hidden="1">{"TAB1",#N/A,TRUE,"GENERAL";"TAB2",#N/A,TRUE,"GENERAL";"TAB3",#N/A,TRUE,"GENERAL";"TAB4",#N/A,TRUE,"GENERAL";"TAB5",#N/A,TRUE,"GENERAL"}</definedName>
    <definedName name="ruru" localSheetId="4" hidden="1">{"TAB1",#N/A,TRUE,"GENERAL";"TAB2",#N/A,TRUE,"GENERAL";"TAB3",#N/A,TRUE,"GENERAL";"TAB4",#N/A,TRUE,"GENERAL";"TAB5",#N/A,TRUE,"GENERAL"}</definedName>
    <definedName name="ruru" localSheetId="38" hidden="1">{"TAB1",#N/A,TRUE,"GENERAL";"TAB2",#N/A,TRUE,"GENERAL";"TAB3",#N/A,TRUE,"GENERAL";"TAB4",#N/A,TRUE,"GENERAL";"TAB5",#N/A,TRUE,"GENERAL"}</definedName>
    <definedName name="ruru" localSheetId="37" hidden="1">{"TAB1",#N/A,TRUE,"GENERAL";"TAB2",#N/A,TRUE,"GENERAL";"TAB3",#N/A,TRUE,"GENERAL";"TAB4",#N/A,TRUE,"GENERAL";"TAB5",#N/A,TRUE,"GENERAL"}</definedName>
    <definedName name="ruru" localSheetId="23" hidden="1">{"TAB1",#N/A,TRUE,"GENERAL";"TAB2",#N/A,TRUE,"GENERAL";"TAB3",#N/A,TRUE,"GENERAL";"TAB4",#N/A,TRUE,"GENERAL";"TAB5",#N/A,TRUE,"GENERAL"}</definedName>
    <definedName name="ruru" localSheetId="16" hidden="1">{"TAB1",#N/A,TRUE,"GENERAL";"TAB2",#N/A,TRUE,"GENERAL";"TAB3",#N/A,TRUE,"GENERAL";"TAB4",#N/A,TRUE,"GENERAL";"TAB5",#N/A,TRUE,"GENERAL"}</definedName>
    <definedName name="ruru" localSheetId="27" hidden="1">{"TAB1",#N/A,TRUE,"GENERAL";"TAB2",#N/A,TRUE,"GENERAL";"TAB3",#N/A,TRUE,"GENERAL";"TAB4",#N/A,TRUE,"GENERAL";"TAB5",#N/A,TRUE,"GENERAL"}</definedName>
    <definedName name="ruru" localSheetId="18" hidden="1">{"TAB1",#N/A,TRUE,"GENERAL";"TAB2",#N/A,TRUE,"GENERAL";"TAB3",#N/A,TRUE,"GENERAL";"TAB4",#N/A,TRUE,"GENERAL";"TAB5",#N/A,TRUE,"GENERAL"}</definedName>
    <definedName name="ruru" localSheetId="17" hidden="1">{"TAB1",#N/A,TRUE,"GENERAL";"TAB2",#N/A,TRUE,"GENERAL";"TAB3",#N/A,TRUE,"GENERAL";"TAB4",#N/A,TRUE,"GENERAL";"TAB5",#N/A,TRUE,"GENERAL"}</definedName>
    <definedName name="ruru" localSheetId="25" hidden="1">{"TAB1",#N/A,TRUE,"GENERAL";"TAB2",#N/A,TRUE,"GENERAL";"TAB3",#N/A,TRUE,"GENERAL";"TAB4",#N/A,TRUE,"GENERAL";"TAB5",#N/A,TRUE,"GENERAL"}</definedName>
    <definedName name="ruru" localSheetId="49" hidden="1">{"TAB1",#N/A,TRUE,"GENERAL";"TAB2",#N/A,TRUE,"GENERAL";"TAB3",#N/A,TRUE,"GENERAL";"TAB4",#N/A,TRUE,"GENERAL";"TAB5",#N/A,TRUE,"GENERAL"}</definedName>
    <definedName name="ruru" localSheetId="34"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1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31" hidden="1">{"TAB1",#N/A,TRUE,"GENERAL";"TAB2",#N/A,TRUE,"GENERAL";"TAB3",#N/A,TRUE,"GENERAL";"TAB4",#N/A,TRUE,"GENERAL";"TAB5",#N/A,TRUE,"GENERAL"}</definedName>
    <definedName name="ruru" localSheetId="30" hidden="1">{"TAB1",#N/A,TRUE,"GENERAL";"TAB2",#N/A,TRUE,"GENERAL";"TAB3",#N/A,TRUE,"GENERAL";"TAB4",#N/A,TRUE,"GENERAL";"TAB5",#N/A,TRUE,"GENERAL"}</definedName>
    <definedName name="ruru" localSheetId="15" hidden="1">{"TAB1",#N/A,TRUE,"GENERAL";"TAB2",#N/A,TRUE,"GENERAL";"TAB3",#N/A,TRUE,"GENERAL";"TAB4",#N/A,TRUE,"GENERAL";"TAB5",#N/A,TRUE,"GENERAL"}</definedName>
    <definedName name="ruru" hidden="1">{"TAB1",#N/A,TRUE,"GENERAL";"TAB2",#N/A,TRUE,"GENERAL";"TAB3",#N/A,TRUE,"GENERAL";"TAB4",#N/A,TRUE,"GENERAL";"TAB5",#N/A,TRUE,"GENERAL"}</definedName>
    <definedName name="rutu" localSheetId="32" hidden="1">{"via1",#N/A,TRUE,"general";"via2",#N/A,TRUE,"general";"via3",#N/A,TRUE,"general"}</definedName>
    <definedName name="rutu" localSheetId="3" hidden="1">{"via1",#N/A,TRUE,"general";"via2",#N/A,TRUE,"general";"via3",#N/A,TRUE,"general"}</definedName>
    <definedName name="rutu" localSheetId="26" hidden="1">{"via1",#N/A,TRUE,"general";"via2",#N/A,TRUE,"general";"via3",#N/A,TRUE,"general"}</definedName>
    <definedName name="rutu" localSheetId="24" hidden="1">{"via1",#N/A,TRUE,"general";"via2",#N/A,TRUE,"general";"via3",#N/A,TRUE,"general"}</definedName>
    <definedName name="rutu" localSheetId="10" hidden="1">{"via1",#N/A,TRUE,"general";"via2",#N/A,TRUE,"general";"via3",#N/A,TRUE,"general"}</definedName>
    <definedName name="rutu" localSheetId="4" hidden="1">{"via1",#N/A,TRUE,"general";"via2",#N/A,TRUE,"general";"via3",#N/A,TRUE,"general"}</definedName>
    <definedName name="rutu" localSheetId="38" hidden="1">{"via1",#N/A,TRUE,"general";"via2",#N/A,TRUE,"general";"via3",#N/A,TRUE,"general"}</definedName>
    <definedName name="rutu" localSheetId="37" hidden="1">{"via1",#N/A,TRUE,"general";"via2",#N/A,TRUE,"general";"via3",#N/A,TRUE,"general"}</definedName>
    <definedName name="rutu" localSheetId="23" hidden="1">{"via1",#N/A,TRUE,"general";"via2",#N/A,TRUE,"general";"via3",#N/A,TRUE,"general"}</definedName>
    <definedName name="rutu" localSheetId="16" hidden="1">{"via1",#N/A,TRUE,"general";"via2",#N/A,TRUE,"general";"via3",#N/A,TRUE,"general"}</definedName>
    <definedName name="rutu" localSheetId="27" hidden="1">{"via1",#N/A,TRUE,"general";"via2",#N/A,TRUE,"general";"via3",#N/A,TRUE,"general"}</definedName>
    <definedName name="rutu" localSheetId="18" hidden="1">{"via1",#N/A,TRUE,"general";"via2",#N/A,TRUE,"general";"via3",#N/A,TRUE,"general"}</definedName>
    <definedName name="rutu" localSheetId="17" hidden="1">{"via1",#N/A,TRUE,"general";"via2",#N/A,TRUE,"general";"via3",#N/A,TRUE,"general"}</definedName>
    <definedName name="rutu" localSheetId="25" hidden="1">{"via1",#N/A,TRUE,"general";"via2",#N/A,TRUE,"general";"via3",#N/A,TRUE,"general"}</definedName>
    <definedName name="rutu" localSheetId="49" hidden="1">{"via1",#N/A,TRUE,"general";"via2",#N/A,TRUE,"general";"via3",#N/A,TRUE,"general"}</definedName>
    <definedName name="rutu" localSheetId="34"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1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31" hidden="1">{"via1",#N/A,TRUE,"general";"via2",#N/A,TRUE,"general";"via3",#N/A,TRUE,"general"}</definedName>
    <definedName name="rutu" localSheetId="30" hidden="1">{"via1",#N/A,TRUE,"general";"via2",#N/A,TRUE,"general";"via3",#N/A,TRUE,"general"}</definedName>
    <definedName name="rutu" localSheetId="15" hidden="1">{"via1",#N/A,TRUE,"general";"via2",#N/A,TRUE,"general";"via3",#N/A,TRUE,"general"}</definedName>
    <definedName name="rutu" hidden="1">{"via1",#N/A,TRUE,"general";"via2",#N/A,TRUE,"general";"via3",#N/A,TRUE,"general"}</definedName>
    <definedName name="rwt" localSheetId="32" hidden="1">{"via1",#N/A,TRUE,"general";"via2",#N/A,TRUE,"general";"via3",#N/A,TRUE,"general"}</definedName>
    <definedName name="rwt" localSheetId="3" hidden="1">{"via1",#N/A,TRUE,"general";"via2",#N/A,TRUE,"general";"via3",#N/A,TRUE,"general"}</definedName>
    <definedName name="rwt" localSheetId="26" hidden="1">{"via1",#N/A,TRUE,"general";"via2",#N/A,TRUE,"general";"via3",#N/A,TRUE,"general"}</definedName>
    <definedName name="rwt" localSheetId="24" hidden="1">{"via1",#N/A,TRUE,"general";"via2",#N/A,TRUE,"general";"via3",#N/A,TRUE,"general"}</definedName>
    <definedName name="rwt" localSheetId="10" hidden="1">{"via1",#N/A,TRUE,"general";"via2",#N/A,TRUE,"general";"via3",#N/A,TRUE,"general"}</definedName>
    <definedName name="rwt" localSheetId="4" hidden="1">{"via1",#N/A,TRUE,"general";"via2",#N/A,TRUE,"general";"via3",#N/A,TRUE,"general"}</definedName>
    <definedName name="rwt" localSheetId="38" hidden="1">{"via1",#N/A,TRUE,"general";"via2",#N/A,TRUE,"general";"via3",#N/A,TRUE,"general"}</definedName>
    <definedName name="rwt" localSheetId="37" hidden="1">{"via1",#N/A,TRUE,"general";"via2",#N/A,TRUE,"general";"via3",#N/A,TRUE,"general"}</definedName>
    <definedName name="rwt" localSheetId="23" hidden="1">{"via1",#N/A,TRUE,"general";"via2",#N/A,TRUE,"general";"via3",#N/A,TRUE,"general"}</definedName>
    <definedName name="rwt" localSheetId="16" hidden="1">{"via1",#N/A,TRUE,"general";"via2",#N/A,TRUE,"general";"via3",#N/A,TRUE,"general"}</definedName>
    <definedName name="rwt" localSheetId="27" hidden="1">{"via1",#N/A,TRUE,"general";"via2",#N/A,TRUE,"general";"via3",#N/A,TRUE,"general"}</definedName>
    <definedName name="rwt" localSheetId="18" hidden="1">{"via1",#N/A,TRUE,"general";"via2",#N/A,TRUE,"general";"via3",#N/A,TRUE,"general"}</definedName>
    <definedName name="rwt" localSheetId="17" hidden="1">{"via1",#N/A,TRUE,"general";"via2",#N/A,TRUE,"general";"via3",#N/A,TRUE,"general"}</definedName>
    <definedName name="rwt" localSheetId="25" hidden="1">{"via1",#N/A,TRUE,"general";"via2",#N/A,TRUE,"general";"via3",#N/A,TRUE,"general"}</definedName>
    <definedName name="rwt" localSheetId="49" hidden="1">{"via1",#N/A,TRUE,"general";"via2",#N/A,TRUE,"general";"via3",#N/A,TRUE,"general"}</definedName>
    <definedName name="rwt" localSheetId="34"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1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31" hidden="1">{"via1",#N/A,TRUE,"general";"via2",#N/A,TRUE,"general";"via3",#N/A,TRUE,"general"}</definedName>
    <definedName name="rwt" localSheetId="30" hidden="1">{"via1",#N/A,TRUE,"general";"via2",#N/A,TRUE,"general";"via3",#N/A,TRUE,"general"}</definedName>
    <definedName name="rwt" localSheetId="15" hidden="1">{"via1",#N/A,TRUE,"general";"via2",#N/A,TRUE,"general";"via3",#N/A,TRUE,"general"}</definedName>
    <definedName name="rwt" hidden="1">{"via1",#N/A,TRUE,"general";"via2",#N/A,TRUE,"general";"via3",#N/A,TRUE,"general"}</definedName>
    <definedName name="ry" localSheetId="32" hidden="1">{"via1",#N/A,TRUE,"general";"via2",#N/A,TRUE,"general";"via3",#N/A,TRUE,"general"}</definedName>
    <definedName name="ry" localSheetId="3" hidden="1">{"via1",#N/A,TRUE,"general";"via2",#N/A,TRUE,"general";"via3",#N/A,TRUE,"general"}</definedName>
    <definedName name="ry" localSheetId="26" hidden="1">{"via1",#N/A,TRUE,"general";"via2",#N/A,TRUE,"general";"via3",#N/A,TRUE,"general"}</definedName>
    <definedName name="ry" localSheetId="24" hidden="1">{"via1",#N/A,TRUE,"general";"via2",#N/A,TRUE,"general";"via3",#N/A,TRUE,"general"}</definedName>
    <definedName name="ry" localSheetId="10" hidden="1">{"via1",#N/A,TRUE,"general";"via2",#N/A,TRUE,"general";"via3",#N/A,TRUE,"general"}</definedName>
    <definedName name="ry" localSheetId="4" hidden="1">{"via1",#N/A,TRUE,"general";"via2",#N/A,TRUE,"general";"via3",#N/A,TRUE,"general"}</definedName>
    <definedName name="ry" localSheetId="38" hidden="1">{"via1",#N/A,TRUE,"general";"via2",#N/A,TRUE,"general";"via3",#N/A,TRUE,"general"}</definedName>
    <definedName name="ry" localSheetId="37" hidden="1">{"via1",#N/A,TRUE,"general";"via2",#N/A,TRUE,"general";"via3",#N/A,TRUE,"general"}</definedName>
    <definedName name="ry" localSheetId="23" hidden="1">{"via1",#N/A,TRUE,"general";"via2",#N/A,TRUE,"general";"via3",#N/A,TRUE,"general"}</definedName>
    <definedName name="ry" localSheetId="16" hidden="1">{"via1",#N/A,TRUE,"general";"via2",#N/A,TRUE,"general";"via3",#N/A,TRUE,"general"}</definedName>
    <definedName name="ry" localSheetId="27" hidden="1">{"via1",#N/A,TRUE,"general";"via2",#N/A,TRUE,"general";"via3",#N/A,TRUE,"general"}</definedName>
    <definedName name="ry" localSheetId="18" hidden="1">{"via1",#N/A,TRUE,"general";"via2",#N/A,TRUE,"general";"via3",#N/A,TRUE,"general"}</definedName>
    <definedName name="ry" localSheetId="17" hidden="1">{"via1",#N/A,TRUE,"general";"via2",#N/A,TRUE,"general";"via3",#N/A,TRUE,"general"}</definedName>
    <definedName name="ry" localSheetId="25" hidden="1">{"via1",#N/A,TRUE,"general";"via2",#N/A,TRUE,"general";"via3",#N/A,TRUE,"general"}</definedName>
    <definedName name="ry" localSheetId="49" hidden="1">{"via1",#N/A,TRUE,"general";"via2",#N/A,TRUE,"general";"via3",#N/A,TRUE,"general"}</definedName>
    <definedName name="ry" localSheetId="34"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1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31" hidden="1">{"via1",#N/A,TRUE,"general";"via2",#N/A,TRUE,"general";"via3",#N/A,TRUE,"general"}</definedName>
    <definedName name="ry" localSheetId="30" hidden="1">{"via1",#N/A,TRUE,"general";"via2",#N/A,TRUE,"general";"via3",#N/A,TRUE,"general"}</definedName>
    <definedName name="ry" localSheetId="15" hidden="1">{"via1",#N/A,TRUE,"general";"via2",#N/A,TRUE,"general";"via3",#N/A,TRUE,"general"}</definedName>
    <definedName name="ry" hidden="1">{"via1",#N/A,TRUE,"general";"via2",#N/A,TRUE,"general";"via3",#N/A,TRUE,"general"}</definedName>
    <definedName name="ryeryb" localSheetId="3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26" hidden="1">{"TAB1",#N/A,TRUE,"GENERAL";"TAB2",#N/A,TRUE,"GENERAL";"TAB3",#N/A,TRUE,"GENERAL";"TAB4",#N/A,TRUE,"GENERAL";"TAB5",#N/A,TRUE,"GENERAL"}</definedName>
    <definedName name="ryeryb" localSheetId="24"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38" hidden="1">{"TAB1",#N/A,TRUE,"GENERAL";"TAB2",#N/A,TRUE,"GENERAL";"TAB3",#N/A,TRUE,"GENERAL";"TAB4",#N/A,TRUE,"GENERAL";"TAB5",#N/A,TRUE,"GENERAL"}</definedName>
    <definedName name="ryeryb" localSheetId="37" hidden="1">{"TAB1",#N/A,TRUE,"GENERAL";"TAB2",#N/A,TRUE,"GENERAL";"TAB3",#N/A,TRUE,"GENERAL";"TAB4",#N/A,TRUE,"GENERAL";"TAB5",#N/A,TRUE,"GENERAL"}</definedName>
    <definedName name="ryeryb" localSheetId="23"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27" hidden="1">{"TAB1",#N/A,TRUE,"GENERAL";"TAB2",#N/A,TRUE,"GENERAL";"TAB3",#N/A,TRUE,"GENERAL";"TAB4",#N/A,TRUE,"GENERAL";"TAB5",#N/A,TRUE,"GENERAL"}</definedName>
    <definedName name="ryeryb" localSheetId="18"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25" hidden="1">{"TAB1",#N/A,TRUE,"GENERAL";"TAB2",#N/A,TRUE,"GENERAL";"TAB3",#N/A,TRUE,"GENERAL";"TAB4",#N/A,TRUE,"GENERAL";"TAB5",#N/A,TRUE,"GENERAL"}</definedName>
    <definedName name="ryeryb" localSheetId="49" hidden="1">{"TAB1",#N/A,TRUE,"GENERAL";"TAB2",#N/A,TRUE,"GENERAL";"TAB3",#N/A,TRUE,"GENERAL";"TAB4",#N/A,TRUE,"GENERAL";"TAB5",#N/A,TRUE,"GENERAL"}</definedName>
    <definedName name="ryeryb" localSheetId="34"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31" hidden="1">{"TAB1",#N/A,TRUE,"GENERAL";"TAB2",#N/A,TRUE,"GENERAL";"TAB3",#N/A,TRUE,"GENERAL";"TAB4",#N/A,TRUE,"GENERAL";"TAB5",#N/A,TRUE,"GENERAL"}</definedName>
    <definedName name="ryeryb" localSheetId="30" hidden="1">{"TAB1",#N/A,TRUE,"GENERAL";"TAB2",#N/A,TRUE,"GENERAL";"TAB3",#N/A,TRUE,"GENERAL";"TAB4",#N/A,TRUE,"GENERAL";"TAB5",#N/A,TRUE,"GENERAL"}</definedName>
    <definedName name="ryeryb" localSheetId="15" hidden="1">{"TAB1",#N/A,TRUE,"GENERAL";"TAB2",#N/A,TRUE,"GENERAL";"TAB3",#N/A,TRUE,"GENERAL";"TAB4",#N/A,TRUE,"GENERAL";"TAB5",#N/A,TRUE,"GENERAL"}</definedName>
    <definedName name="ryeryb" hidden="1">{"TAB1",#N/A,TRUE,"GENERAL";"TAB2",#N/A,TRUE,"GENERAL";"TAB3",#N/A,TRUE,"GENERAL";"TAB4",#N/A,TRUE,"GENERAL";"TAB5",#N/A,TRUE,"GENERAL"}</definedName>
    <definedName name="rytrsdg" localSheetId="32" hidden="1">{"via1",#N/A,TRUE,"general";"via2",#N/A,TRUE,"general";"via3",#N/A,TRUE,"general"}</definedName>
    <definedName name="rytrsdg" localSheetId="3" hidden="1">{"via1",#N/A,TRUE,"general";"via2",#N/A,TRUE,"general";"via3",#N/A,TRUE,"general"}</definedName>
    <definedName name="rytrsdg" localSheetId="26" hidden="1">{"via1",#N/A,TRUE,"general";"via2",#N/A,TRUE,"general";"via3",#N/A,TRUE,"general"}</definedName>
    <definedName name="rytrsdg" localSheetId="24" hidden="1">{"via1",#N/A,TRUE,"general";"via2",#N/A,TRUE,"general";"via3",#N/A,TRUE,"general"}</definedName>
    <definedName name="rytrsdg" localSheetId="10" hidden="1">{"via1",#N/A,TRUE,"general";"via2",#N/A,TRUE,"general";"via3",#N/A,TRUE,"general"}</definedName>
    <definedName name="rytrsdg" localSheetId="4" hidden="1">{"via1",#N/A,TRUE,"general";"via2",#N/A,TRUE,"general";"via3",#N/A,TRUE,"general"}</definedName>
    <definedName name="rytrsdg" localSheetId="38" hidden="1">{"via1",#N/A,TRUE,"general";"via2",#N/A,TRUE,"general";"via3",#N/A,TRUE,"general"}</definedName>
    <definedName name="rytrsdg" localSheetId="37" hidden="1">{"via1",#N/A,TRUE,"general";"via2",#N/A,TRUE,"general";"via3",#N/A,TRUE,"general"}</definedName>
    <definedName name="rytrsdg" localSheetId="23" hidden="1">{"via1",#N/A,TRUE,"general";"via2",#N/A,TRUE,"general";"via3",#N/A,TRUE,"general"}</definedName>
    <definedName name="rytrsdg" localSheetId="16" hidden="1">{"via1",#N/A,TRUE,"general";"via2",#N/A,TRUE,"general";"via3",#N/A,TRUE,"general"}</definedName>
    <definedName name="rytrsdg" localSheetId="27" hidden="1">{"via1",#N/A,TRUE,"general";"via2",#N/A,TRUE,"general";"via3",#N/A,TRUE,"general"}</definedName>
    <definedName name="rytrsdg" localSheetId="18" hidden="1">{"via1",#N/A,TRUE,"general";"via2",#N/A,TRUE,"general";"via3",#N/A,TRUE,"general"}</definedName>
    <definedName name="rytrsdg" localSheetId="17" hidden="1">{"via1",#N/A,TRUE,"general";"via2",#N/A,TRUE,"general";"via3",#N/A,TRUE,"general"}</definedName>
    <definedName name="rytrsdg" localSheetId="25" hidden="1">{"via1",#N/A,TRUE,"general";"via2",#N/A,TRUE,"general";"via3",#N/A,TRUE,"general"}</definedName>
    <definedName name="rytrsdg" localSheetId="49" hidden="1">{"via1",#N/A,TRUE,"general";"via2",#N/A,TRUE,"general";"via3",#N/A,TRUE,"general"}</definedName>
    <definedName name="rytrsdg" localSheetId="34"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1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31" hidden="1">{"via1",#N/A,TRUE,"general";"via2",#N/A,TRUE,"general";"via3",#N/A,TRUE,"general"}</definedName>
    <definedName name="rytrsdg" localSheetId="30" hidden="1">{"via1",#N/A,TRUE,"general";"via2",#N/A,TRUE,"general";"via3",#N/A,TRUE,"general"}</definedName>
    <definedName name="rytrsdg" localSheetId="15" hidden="1">{"via1",#N/A,TRUE,"general";"via2",#N/A,TRUE,"general";"via3",#N/A,TRUE,"general"}</definedName>
    <definedName name="rytrsdg" hidden="1">{"via1",#N/A,TRUE,"general";"via2",#N/A,TRUE,"general";"via3",#N/A,TRUE,"general"}</definedName>
    <definedName name="saa" localSheetId="32" hidden="1">{"via1",#N/A,TRUE,"general";"via2",#N/A,TRUE,"general";"via3",#N/A,TRUE,"general"}</definedName>
    <definedName name="saa" localSheetId="3" hidden="1">{"via1",#N/A,TRUE,"general";"via2",#N/A,TRUE,"general";"via3",#N/A,TRUE,"general"}</definedName>
    <definedName name="saa" localSheetId="26" hidden="1">{"via1",#N/A,TRUE,"general";"via2",#N/A,TRUE,"general";"via3",#N/A,TRUE,"general"}</definedName>
    <definedName name="saa" localSheetId="24" hidden="1">{"via1",#N/A,TRUE,"general";"via2",#N/A,TRUE,"general";"via3",#N/A,TRUE,"general"}</definedName>
    <definedName name="saa" localSheetId="10" hidden="1">{"via1",#N/A,TRUE,"general";"via2",#N/A,TRUE,"general";"via3",#N/A,TRUE,"general"}</definedName>
    <definedName name="saa" localSheetId="4" hidden="1">{"via1",#N/A,TRUE,"general";"via2",#N/A,TRUE,"general";"via3",#N/A,TRUE,"general"}</definedName>
    <definedName name="saa" localSheetId="38" hidden="1">{"via1",#N/A,TRUE,"general";"via2",#N/A,TRUE,"general";"via3",#N/A,TRUE,"general"}</definedName>
    <definedName name="saa" localSheetId="37" hidden="1">{"via1",#N/A,TRUE,"general";"via2",#N/A,TRUE,"general";"via3",#N/A,TRUE,"general"}</definedName>
    <definedName name="saa" localSheetId="23" hidden="1">{"via1",#N/A,TRUE,"general";"via2",#N/A,TRUE,"general";"via3",#N/A,TRUE,"general"}</definedName>
    <definedName name="saa" localSheetId="16" hidden="1">{"via1",#N/A,TRUE,"general";"via2",#N/A,TRUE,"general";"via3",#N/A,TRUE,"general"}</definedName>
    <definedName name="saa" localSheetId="27" hidden="1">{"via1",#N/A,TRUE,"general";"via2",#N/A,TRUE,"general";"via3",#N/A,TRUE,"general"}</definedName>
    <definedName name="saa" localSheetId="18" hidden="1">{"via1",#N/A,TRUE,"general";"via2",#N/A,TRUE,"general";"via3",#N/A,TRUE,"general"}</definedName>
    <definedName name="saa" localSheetId="17" hidden="1">{"via1",#N/A,TRUE,"general";"via2",#N/A,TRUE,"general";"via3",#N/A,TRUE,"general"}</definedName>
    <definedName name="saa" localSheetId="25" hidden="1">{"via1",#N/A,TRUE,"general";"via2",#N/A,TRUE,"general";"via3",#N/A,TRUE,"general"}</definedName>
    <definedName name="saa" localSheetId="49" hidden="1">{"via1",#N/A,TRUE,"general";"via2",#N/A,TRUE,"general";"via3",#N/A,TRUE,"general"}</definedName>
    <definedName name="saa" localSheetId="34"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1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31" hidden="1">{"via1",#N/A,TRUE,"general";"via2",#N/A,TRUE,"general";"via3",#N/A,TRUE,"general"}</definedName>
    <definedName name="saa" localSheetId="30" hidden="1">{"via1",#N/A,TRUE,"general";"via2",#N/A,TRUE,"general";"via3",#N/A,TRUE,"general"}</definedName>
    <definedName name="saa" localSheetId="15" hidden="1">{"via1",#N/A,TRUE,"general";"via2",#N/A,TRUE,"general";"via3",#N/A,TRUE,"general"}</definedName>
    <definedName name="saa" hidden="1">{"via1",#N/A,TRUE,"general";"via2",#N/A,TRUE,"general";"via3",#N/A,TRUE,"general"}</definedName>
    <definedName name="SAD" localSheetId="32" hidden="1">{"via1",#N/A,TRUE,"general";"via2",#N/A,TRUE,"general";"via3",#N/A,TRUE,"general"}</definedName>
    <definedName name="SAD" localSheetId="3" hidden="1">{"via1",#N/A,TRUE,"general";"via2",#N/A,TRUE,"general";"via3",#N/A,TRUE,"general"}</definedName>
    <definedName name="SAD" localSheetId="26" hidden="1">{"via1",#N/A,TRUE,"general";"via2",#N/A,TRUE,"general";"via3",#N/A,TRUE,"general"}</definedName>
    <definedName name="SAD" localSheetId="24" hidden="1">{"via1",#N/A,TRUE,"general";"via2",#N/A,TRUE,"general";"via3",#N/A,TRUE,"general"}</definedName>
    <definedName name="SAD" localSheetId="10" hidden="1">{"via1",#N/A,TRUE,"general";"via2",#N/A,TRUE,"general";"via3",#N/A,TRUE,"general"}</definedName>
    <definedName name="SAD" localSheetId="4" hidden="1">{"via1",#N/A,TRUE,"general";"via2",#N/A,TRUE,"general";"via3",#N/A,TRUE,"general"}</definedName>
    <definedName name="SAD" localSheetId="38" hidden="1">{"via1",#N/A,TRUE,"general";"via2",#N/A,TRUE,"general";"via3",#N/A,TRUE,"general"}</definedName>
    <definedName name="SAD" localSheetId="37" hidden="1">{"via1",#N/A,TRUE,"general";"via2",#N/A,TRUE,"general";"via3",#N/A,TRUE,"general"}</definedName>
    <definedName name="SAD" localSheetId="23" hidden="1">{"via1",#N/A,TRUE,"general";"via2",#N/A,TRUE,"general";"via3",#N/A,TRUE,"general"}</definedName>
    <definedName name="SAD" localSheetId="16" hidden="1">{"via1",#N/A,TRUE,"general";"via2",#N/A,TRUE,"general";"via3",#N/A,TRUE,"general"}</definedName>
    <definedName name="SAD" localSheetId="27" hidden="1">{"via1",#N/A,TRUE,"general";"via2",#N/A,TRUE,"general";"via3",#N/A,TRUE,"general"}</definedName>
    <definedName name="SAD" localSheetId="18" hidden="1">{"via1",#N/A,TRUE,"general";"via2",#N/A,TRUE,"general";"via3",#N/A,TRUE,"general"}</definedName>
    <definedName name="SAD" localSheetId="17" hidden="1">{"via1",#N/A,TRUE,"general";"via2",#N/A,TRUE,"general";"via3",#N/A,TRUE,"general"}</definedName>
    <definedName name="SAD" localSheetId="25" hidden="1">{"via1",#N/A,TRUE,"general";"via2",#N/A,TRUE,"general";"via3",#N/A,TRUE,"general"}</definedName>
    <definedName name="SAD" localSheetId="49" hidden="1">{"via1",#N/A,TRUE,"general";"via2",#N/A,TRUE,"general";"via3",#N/A,TRUE,"general"}</definedName>
    <definedName name="SAD" localSheetId="34"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1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31" hidden="1">{"via1",#N/A,TRUE,"general";"via2",#N/A,TRUE,"general";"via3",#N/A,TRUE,"general"}</definedName>
    <definedName name="SAD" localSheetId="30" hidden="1">{"via1",#N/A,TRUE,"general";"via2",#N/A,TRUE,"general";"via3",#N/A,TRUE,"general"}</definedName>
    <definedName name="SAD" localSheetId="15" hidden="1">{"via1",#N/A,TRUE,"general";"via2",#N/A,TRUE,"general";"via3",#N/A,TRUE,"general"}</definedName>
    <definedName name="SAD" hidden="1">{"via1",#N/A,TRUE,"general";"via2",#N/A,TRUE,"general";"via3",#N/A,TRUE,"general"}</definedName>
    <definedName name="SADF" localSheetId="32" hidden="1">{"via1",#N/A,TRUE,"general";"via2",#N/A,TRUE,"general";"via3",#N/A,TRUE,"general"}</definedName>
    <definedName name="SADF" localSheetId="3" hidden="1">{"via1",#N/A,TRUE,"general";"via2",#N/A,TRUE,"general";"via3",#N/A,TRUE,"general"}</definedName>
    <definedName name="SADF" localSheetId="26" hidden="1">{"via1",#N/A,TRUE,"general";"via2",#N/A,TRUE,"general";"via3",#N/A,TRUE,"general"}</definedName>
    <definedName name="SADF" localSheetId="24" hidden="1">{"via1",#N/A,TRUE,"general";"via2",#N/A,TRUE,"general";"via3",#N/A,TRUE,"general"}</definedName>
    <definedName name="SADF" localSheetId="10" hidden="1">{"via1",#N/A,TRUE,"general";"via2",#N/A,TRUE,"general";"via3",#N/A,TRUE,"general"}</definedName>
    <definedName name="SADF" localSheetId="4" hidden="1">{"via1",#N/A,TRUE,"general";"via2",#N/A,TRUE,"general";"via3",#N/A,TRUE,"general"}</definedName>
    <definedName name="SADF" localSheetId="38" hidden="1">{"via1",#N/A,TRUE,"general";"via2",#N/A,TRUE,"general";"via3",#N/A,TRUE,"general"}</definedName>
    <definedName name="SADF" localSheetId="37" hidden="1">{"via1",#N/A,TRUE,"general";"via2",#N/A,TRUE,"general";"via3",#N/A,TRUE,"general"}</definedName>
    <definedName name="SADF" localSheetId="23" hidden="1">{"via1",#N/A,TRUE,"general";"via2",#N/A,TRUE,"general";"via3",#N/A,TRUE,"general"}</definedName>
    <definedName name="SADF" localSheetId="16" hidden="1">{"via1",#N/A,TRUE,"general";"via2",#N/A,TRUE,"general";"via3",#N/A,TRUE,"general"}</definedName>
    <definedName name="SADF" localSheetId="27" hidden="1">{"via1",#N/A,TRUE,"general";"via2",#N/A,TRUE,"general";"via3",#N/A,TRUE,"general"}</definedName>
    <definedName name="SADF" localSheetId="18" hidden="1">{"via1",#N/A,TRUE,"general";"via2",#N/A,TRUE,"general";"via3",#N/A,TRUE,"general"}</definedName>
    <definedName name="SADF" localSheetId="17" hidden="1">{"via1",#N/A,TRUE,"general";"via2",#N/A,TRUE,"general";"via3",#N/A,TRUE,"general"}</definedName>
    <definedName name="SADF" localSheetId="25" hidden="1">{"via1",#N/A,TRUE,"general";"via2",#N/A,TRUE,"general";"via3",#N/A,TRUE,"general"}</definedName>
    <definedName name="SADF" localSheetId="49" hidden="1">{"via1",#N/A,TRUE,"general";"via2",#N/A,TRUE,"general";"via3",#N/A,TRUE,"general"}</definedName>
    <definedName name="SADF" localSheetId="34"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1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31" hidden="1">{"via1",#N/A,TRUE,"general";"via2",#N/A,TRUE,"general";"via3",#N/A,TRUE,"general"}</definedName>
    <definedName name="SADF" localSheetId="30" hidden="1">{"via1",#N/A,TRUE,"general";"via2",#N/A,TRUE,"general";"via3",#N/A,TRUE,"general"}</definedName>
    <definedName name="SADF" localSheetId="15" hidden="1">{"via1",#N/A,TRUE,"general";"via2",#N/A,TRUE,"general";"via3",#N/A,TRUE,"general"}</definedName>
    <definedName name="SADF" hidden="1">{"via1",#N/A,TRUE,"general";"via2",#N/A,TRUE,"general";"via3",#N/A,TRUE,"general"}</definedName>
    <definedName name="sadff" localSheetId="3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26" hidden="1">{"TAB1",#N/A,TRUE,"GENERAL";"TAB2",#N/A,TRUE,"GENERAL";"TAB3",#N/A,TRUE,"GENERAL";"TAB4",#N/A,TRUE,"GENERAL";"TAB5",#N/A,TRUE,"GENERAL"}</definedName>
    <definedName name="sadff" localSheetId="24"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4" hidden="1">{"TAB1",#N/A,TRUE,"GENERAL";"TAB2",#N/A,TRUE,"GENERAL";"TAB3",#N/A,TRUE,"GENERAL";"TAB4",#N/A,TRUE,"GENERAL";"TAB5",#N/A,TRUE,"GENERAL"}</definedName>
    <definedName name="sadff" localSheetId="38" hidden="1">{"TAB1",#N/A,TRUE,"GENERAL";"TAB2",#N/A,TRUE,"GENERAL";"TAB3",#N/A,TRUE,"GENERAL";"TAB4",#N/A,TRUE,"GENERAL";"TAB5",#N/A,TRUE,"GENERAL"}</definedName>
    <definedName name="sadff" localSheetId="37" hidden="1">{"TAB1",#N/A,TRUE,"GENERAL";"TAB2",#N/A,TRUE,"GENERAL";"TAB3",#N/A,TRUE,"GENERAL";"TAB4",#N/A,TRUE,"GENERAL";"TAB5",#N/A,TRUE,"GENERAL"}</definedName>
    <definedName name="sadff" localSheetId="23"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27" hidden="1">{"TAB1",#N/A,TRUE,"GENERAL";"TAB2",#N/A,TRUE,"GENERAL";"TAB3",#N/A,TRUE,"GENERAL";"TAB4",#N/A,TRUE,"GENERAL";"TAB5",#N/A,TRUE,"GENERAL"}</definedName>
    <definedName name="sadff" localSheetId="18"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25" hidden="1">{"TAB1",#N/A,TRUE,"GENERAL";"TAB2",#N/A,TRUE,"GENERAL";"TAB3",#N/A,TRUE,"GENERAL";"TAB4",#N/A,TRUE,"GENERAL";"TAB5",#N/A,TRUE,"GENERAL"}</definedName>
    <definedName name="sadff" localSheetId="49" hidden="1">{"TAB1",#N/A,TRUE,"GENERAL";"TAB2",#N/A,TRUE,"GENERAL";"TAB3",#N/A,TRUE,"GENERAL";"TAB4",#N/A,TRUE,"GENERAL";"TAB5",#N/A,TRUE,"GENERAL"}</definedName>
    <definedName name="sadff" localSheetId="34"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31" hidden="1">{"TAB1",#N/A,TRUE,"GENERAL";"TAB2",#N/A,TRUE,"GENERAL";"TAB3",#N/A,TRUE,"GENERAL";"TAB4",#N/A,TRUE,"GENERAL";"TAB5",#N/A,TRUE,"GENERAL"}</definedName>
    <definedName name="sadff" localSheetId="30" hidden="1">{"TAB1",#N/A,TRUE,"GENERAL";"TAB2",#N/A,TRUE,"GENERAL";"TAB3",#N/A,TRUE,"GENERAL";"TAB4",#N/A,TRUE,"GENERAL";"TAB5",#N/A,TRUE,"GENERAL"}</definedName>
    <definedName name="sadff" localSheetId="15" hidden="1">{"TAB1",#N/A,TRUE,"GENERAL";"TAB2",#N/A,TRUE,"GENERAL";"TAB3",#N/A,TRUE,"GENERAL";"TAB4",#N/A,TRUE,"GENERAL";"TAB5",#N/A,TRUE,"GENERAL"}</definedName>
    <definedName name="sadff" hidden="1">{"TAB1",#N/A,TRUE,"GENERAL";"TAB2",#N/A,TRUE,"GENERAL";"TAB3",#N/A,TRUE,"GENERAL";"TAB4",#N/A,TRUE,"GENERAL";"TAB5",#N/A,TRUE,"GENERAL"}</definedName>
    <definedName name="sadfo" localSheetId="32" hidden="1">{"via1",#N/A,TRUE,"general";"via2",#N/A,TRUE,"general";"via3",#N/A,TRUE,"general"}</definedName>
    <definedName name="sadfo" localSheetId="3" hidden="1">{"via1",#N/A,TRUE,"general";"via2",#N/A,TRUE,"general";"via3",#N/A,TRUE,"general"}</definedName>
    <definedName name="sadfo" localSheetId="26" hidden="1">{"via1",#N/A,TRUE,"general";"via2",#N/A,TRUE,"general";"via3",#N/A,TRUE,"general"}</definedName>
    <definedName name="sadfo" localSheetId="24" hidden="1">{"via1",#N/A,TRUE,"general";"via2",#N/A,TRUE,"general";"via3",#N/A,TRUE,"general"}</definedName>
    <definedName name="sadfo" localSheetId="10" hidden="1">{"via1",#N/A,TRUE,"general";"via2",#N/A,TRUE,"general";"via3",#N/A,TRUE,"general"}</definedName>
    <definedName name="sadfo" localSheetId="4" hidden="1">{"via1",#N/A,TRUE,"general";"via2",#N/A,TRUE,"general";"via3",#N/A,TRUE,"general"}</definedName>
    <definedName name="sadfo" localSheetId="38" hidden="1">{"via1",#N/A,TRUE,"general";"via2",#N/A,TRUE,"general";"via3",#N/A,TRUE,"general"}</definedName>
    <definedName name="sadfo" localSheetId="37" hidden="1">{"via1",#N/A,TRUE,"general";"via2",#N/A,TRUE,"general";"via3",#N/A,TRUE,"general"}</definedName>
    <definedName name="sadfo" localSheetId="23" hidden="1">{"via1",#N/A,TRUE,"general";"via2",#N/A,TRUE,"general";"via3",#N/A,TRUE,"general"}</definedName>
    <definedName name="sadfo" localSheetId="16" hidden="1">{"via1",#N/A,TRUE,"general";"via2",#N/A,TRUE,"general";"via3",#N/A,TRUE,"general"}</definedName>
    <definedName name="sadfo" localSheetId="27" hidden="1">{"via1",#N/A,TRUE,"general";"via2",#N/A,TRUE,"general";"via3",#N/A,TRUE,"general"}</definedName>
    <definedName name="sadfo" localSheetId="18" hidden="1">{"via1",#N/A,TRUE,"general";"via2",#N/A,TRUE,"general";"via3",#N/A,TRUE,"general"}</definedName>
    <definedName name="sadfo" localSheetId="17" hidden="1">{"via1",#N/A,TRUE,"general";"via2",#N/A,TRUE,"general";"via3",#N/A,TRUE,"general"}</definedName>
    <definedName name="sadfo" localSheetId="25" hidden="1">{"via1",#N/A,TRUE,"general";"via2",#N/A,TRUE,"general";"via3",#N/A,TRUE,"general"}</definedName>
    <definedName name="sadfo" localSheetId="49" hidden="1">{"via1",#N/A,TRUE,"general";"via2",#N/A,TRUE,"general";"via3",#N/A,TRUE,"general"}</definedName>
    <definedName name="sadfo" localSheetId="34"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1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31" hidden="1">{"via1",#N/A,TRUE,"general";"via2",#N/A,TRUE,"general";"via3",#N/A,TRUE,"general"}</definedName>
    <definedName name="sadfo" localSheetId="30" hidden="1">{"via1",#N/A,TRUE,"general";"via2",#N/A,TRUE,"general";"via3",#N/A,TRUE,"general"}</definedName>
    <definedName name="sadfo" localSheetId="15" hidden="1">{"via1",#N/A,TRUE,"general";"via2",#N/A,TRUE,"general";"via3",#N/A,TRUE,"general"}</definedName>
    <definedName name="sadfo" hidden="1">{"via1",#N/A,TRUE,"general";"via2",#N/A,TRUE,"general";"via3",#N/A,TRUE,"general"}</definedName>
    <definedName name="safdp" localSheetId="3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26" hidden="1">{"TAB1",#N/A,TRUE,"GENERAL";"TAB2",#N/A,TRUE,"GENERAL";"TAB3",#N/A,TRUE,"GENERAL";"TAB4",#N/A,TRUE,"GENERAL";"TAB5",#N/A,TRUE,"GENERAL"}</definedName>
    <definedName name="safdp" localSheetId="24"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4" hidden="1">{"TAB1",#N/A,TRUE,"GENERAL";"TAB2",#N/A,TRUE,"GENERAL";"TAB3",#N/A,TRUE,"GENERAL";"TAB4",#N/A,TRUE,"GENERAL";"TAB5",#N/A,TRUE,"GENERAL"}</definedName>
    <definedName name="safdp" localSheetId="38" hidden="1">{"TAB1",#N/A,TRUE,"GENERAL";"TAB2",#N/A,TRUE,"GENERAL";"TAB3",#N/A,TRUE,"GENERAL";"TAB4",#N/A,TRUE,"GENERAL";"TAB5",#N/A,TRUE,"GENERAL"}</definedName>
    <definedName name="safdp" localSheetId="37" hidden="1">{"TAB1",#N/A,TRUE,"GENERAL";"TAB2",#N/A,TRUE,"GENERAL";"TAB3",#N/A,TRUE,"GENERAL";"TAB4",#N/A,TRUE,"GENERAL";"TAB5",#N/A,TRUE,"GENERAL"}</definedName>
    <definedName name="safdp" localSheetId="23"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27" hidden="1">{"TAB1",#N/A,TRUE,"GENERAL";"TAB2",#N/A,TRUE,"GENERAL";"TAB3",#N/A,TRUE,"GENERAL";"TAB4",#N/A,TRUE,"GENERAL";"TAB5",#N/A,TRUE,"GENERAL"}</definedName>
    <definedName name="safdp" localSheetId="18"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25" hidden="1">{"TAB1",#N/A,TRUE,"GENERAL";"TAB2",#N/A,TRUE,"GENERAL";"TAB3",#N/A,TRUE,"GENERAL";"TAB4",#N/A,TRUE,"GENERAL";"TAB5",#N/A,TRUE,"GENERAL"}</definedName>
    <definedName name="safdp" localSheetId="49" hidden="1">{"TAB1",#N/A,TRUE,"GENERAL";"TAB2",#N/A,TRUE,"GENERAL";"TAB3",#N/A,TRUE,"GENERAL";"TAB4",#N/A,TRUE,"GENERAL";"TAB5",#N/A,TRUE,"GENERAL"}</definedName>
    <definedName name="safdp" localSheetId="34"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31" hidden="1">{"TAB1",#N/A,TRUE,"GENERAL";"TAB2",#N/A,TRUE,"GENERAL";"TAB3",#N/A,TRUE,"GENERAL";"TAB4",#N/A,TRUE,"GENERAL";"TAB5",#N/A,TRUE,"GENERAL"}</definedName>
    <definedName name="safdp" localSheetId="30" hidden="1">{"TAB1",#N/A,TRUE,"GENERAL";"TAB2",#N/A,TRUE,"GENERAL";"TAB3",#N/A,TRUE,"GENERAL";"TAB4",#N/A,TRUE,"GENERAL";"TAB5",#N/A,TRUE,"GENERAL"}</definedName>
    <definedName name="safdp" localSheetId="15" hidden="1">{"TAB1",#N/A,TRUE,"GENERAL";"TAB2",#N/A,TRUE,"GENERAL";"TAB3",#N/A,TRUE,"GENERAL";"TAB4",#N/A,TRUE,"GENERAL";"TAB5",#N/A,TRUE,"GENERAL"}</definedName>
    <definedName name="safdp" hidden="1">{"TAB1",#N/A,TRUE,"GENERAL";"TAB2",#N/A,TRUE,"GENERAL";"TAB3",#N/A,TRUE,"GENERAL";"TAB4",#N/A,TRUE,"GENERAL";"TAB5",#N/A,TRUE,"GENERAL"}</definedName>
    <definedName name="sbgfbgdr" localSheetId="32" hidden="1">{"via1",#N/A,TRUE,"general";"via2",#N/A,TRUE,"general";"via3",#N/A,TRUE,"general"}</definedName>
    <definedName name="sbgfbgdr" localSheetId="3" hidden="1">{"via1",#N/A,TRUE,"general";"via2",#N/A,TRUE,"general";"via3",#N/A,TRUE,"general"}</definedName>
    <definedName name="sbgfbgdr" localSheetId="26" hidden="1">{"via1",#N/A,TRUE,"general";"via2",#N/A,TRUE,"general";"via3",#N/A,TRUE,"general"}</definedName>
    <definedName name="sbgfbgdr" localSheetId="24" hidden="1">{"via1",#N/A,TRUE,"general";"via2",#N/A,TRUE,"general";"via3",#N/A,TRUE,"general"}</definedName>
    <definedName name="sbgfbgdr" localSheetId="10" hidden="1">{"via1",#N/A,TRUE,"general";"via2",#N/A,TRUE,"general";"via3",#N/A,TRUE,"general"}</definedName>
    <definedName name="sbgfbgdr" localSheetId="4" hidden="1">{"via1",#N/A,TRUE,"general";"via2",#N/A,TRUE,"general";"via3",#N/A,TRUE,"general"}</definedName>
    <definedName name="sbgfbgdr" localSheetId="38" hidden="1">{"via1",#N/A,TRUE,"general";"via2",#N/A,TRUE,"general";"via3",#N/A,TRUE,"general"}</definedName>
    <definedName name="sbgfbgdr" localSheetId="37" hidden="1">{"via1",#N/A,TRUE,"general";"via2",#N/A,TRUE,"general";"via3",#N/A,TRUE,"general"}</definedName>
    <definedName name="sbgfbgdr" localSheetId="23" hidden="1">{"via1",#N/A,TRUE,"general";"via2",#N/A,TRUE,"general";"via3",#N/A,TRUE,"general"}</definedName>
    <definedName name="sbgfbgdr" localSheetId="16" hidden="1">{"via1",#N/A,TRUE,"general";"via2",#N/A,TRUE,"general";"via3",#N/A,TRUE,"general"}</definedName>
    <definedName name="sbgfbgdr" localSheetId="27" hidden="1">{"via1",#N/A,TRUE,"general";"via2",#N/A,TRUE,"general";"via3",#N/A,TRUE,"general"}</definedName>
    <definedName name="sbgfbgdr" localSheetId="18" hidden="1">{"via1",#N/A,TRUE,"general";"via2",#N/A,TRUE,"general";"via3",#N/A,TRUE,"general"}</definedName>
    <definedName name="sbgfbgdr" localSheetId="17" hidden="1">{"via1",#N/A,TRUE,"general";"via2",#N/A,TRUE,"general";"via3",#N/A,TRUE,"general"}</definedName>
    <definedName name="sbgfbgdr" localSheetId="25" hidden="1">{"via1",#N/A,TRUE,"general";"via2",#N/A,TRUE,"general";"via3",#N/A,TRUE,"general"}</definedName>
    <definedName name="sbgfbgdr" localSheetId="49" hidden="1">{"via1",#N/A,TRUE,"general";"via2",#N/A,TRUE,"general";"via3",#N/A,TRUE,"general"}</definedName>
    <definedName name="sbgfbgdr" localSheetId="34"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1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31" hidden="1">{"via1",#N/A,TRUE,"general";"via2",#N/A,TRUE,"general";"via3",#N/A,TRUE,"general"}</definedName>
    <definedName name="sbgfbgdr" localSheetId="30" hidden="1">{"via1",#N/A,TRUE,"general";"via2",#N/A,TRUE,"general";"via3",#N/A,TRUE,"general"}</definedName>
    <definedName name="sbgfbgdr" localSheetId="15" hidden="1">{"via1",#N/A,TRUE,"general";"via2",#N/A,TRUE,"general";"via3",#N/A,TRUE,"general"}</definedName>
    <definedName name="sbgfbgdr" hidden="1">{"via1",#N/A,TRUE,"general";"via2",#N/A,TRUE,"general";"via3",#N/A,TRUE,"general"}</definedName>
    <definedName name="sd" localSheetId="32" hidden="1">{"TAB1",#N/A,TRUE,"GENERAL";"TAB2",#N/A,TRUE,"GENERAL";"TAB3",#N/A,TRUE,"GENERAL";"TAB4",#N/A,TRUE,"GENERAL";"TAB5",#N/A,TRUE,"GENERAL"}</definedName>
    <definedName name="sd" localSheetId="3" hidden="1">{"TAB1",#N/A,TRUE,"GENERAL";"TAB2",#N/A,TRUE,"GENERAL";"TAB3",#N/A,TRUE,"GENERAL";"TAB4",#N/A,TRUE,"GENERAL";"TAB5",#N/A,TRUE,"GENERAL"}</definedName>
    <definedName name="sd" localSheetId="26" hidden="1">{"TAB1",#N/A,TRUE,"GENERAL";"TAB2",#N/A,TRUE,"GENERAL";"TAB3",#N/A,TRUE,"GENERAL";"TAB4",#N/A,TRUE,"GENERAL";"TAB5",#N/A,TRUE,"GENERAL"}</definedName>
    <definedName name="sd" localSheetId="24" hidden="1">{"TAB1",#N/A,TRUE,"GENERAL";"TAB2",#N/A,TRUE,"GENERAL";"TAB3",#N/A,TRUE,"GENERAL";"TAB4",#N/A,TRUE,"GENERAL";"TAB5",#N/A,TRUE,"GENERAL"}</definedName>
    <definedName name="sd" localSheetId="10" hidden="1">{"TAB1",#N/A,TRUE,"GENERAL";"TAB2",#N/A,TRUE,"GENERAL";"TAB3",#N/A,TRUE,"GENERAL";"TAB4",#N/A,TRUE,"GENERAL";"TAB5",#N/A,TRUE,"GENERAL"}</definedName>
    <definedName name="sd" localSheetId="4" hidden="1">{"TAB1",#N/A,TRUE,"GENERAL";"TAB2",#N/A,TRUE,"GENERAL";"TAB3",#N/A,TRUE,"GENERAL";"TAB4",#N/A,TRUE,"GENERAL";"TAB5",#N/A,TRUE,"GENERAL"}</definedName>
    <definedName name="sd" localSheetId="38" hidden="1">{"TAB1",#N/A,TRUE,"GENERAL";"TAB2",#N/A,TRUE,"GENERAL";"TAB3",#N/A,TRUE,"GENERAL";"TAB4",#N/A,TRUE,"GENERAL";"TAB5",#N/A,TRUE,"GENERAL"}</definedName>
    <definedName name="sd" localSheetId="37" hidden="1">{"TAB1",#N/A,TRUE,"GENERAL";"TAB2",#N/A,TRUE,"GENERAL";"TAB3",#N/A,TRUE,"GENERAL";"TAB4",#N/A,TRUE,"GENERAL";"TAB5",#N/A,TRUE,"GENERAL"}</definedName>
    <definedName name="sd" localSheetId="23" hidden="1">{"TAB1",#N/A,TRUE,"GENERAL";"TAB2",#N/A,TRUE,"GENERAL";"TAB3",#N/A,TRUE,"GENERAL";"TAB4",#N/A,TRUE,"GENERAL";"TAB5",#N/A,TRUE,"GENERAL"}</definedName>
    <definedName name="sd" localSheetId="16" hidden="1">{"TAB1",#N/A,TRUE,"GENERAL";"TAB2",#N/A,TRUE,"GENERAL";"TAB3",#N/A,TRUE,"GENERAL";"TAB4",#N/A,TRUE,"GENERAL";"TAB5",#N/A,TRUE,"GENERAL"}</definedName>
    <definedName name="sd" localSheetId="27" hidden="1">{"TAB1",#N/A,TRUE,"GENERAL";"TAB2",#N/A,TRUE,"GENERAL";"TAB3",#N/A,TRUE,"GENERAL";"TAB4",#N/A,TRUE,"GENERAL";"TAB5",#N/A,TRUE,"GENERAL"}</definedName>
    <definedName name="sd" localSheetId="18" hidden="1">{"TAB1",#N/A,TRUE,"GENERAL";"TAB2",#N/A,TRUE,"GENERAL";"TAB3",#N/A,TRUE,"GENERAL";"TAB4",#N/A,TRUE,"GENERAL";"TAB5",#N/A,TRUE,"GENERAL"}</definedName>
    <definedName name="sd" localSheetId="17" hidden="1">{"TAB1",#N/A,TRUE,"GENERAL";"TAB2",#N/A,TRUE,"GENERAL";"TAB3",#N/A,TRUE,"GENERAL";"TAB4",#N/A,TRUE,"GENERAL";"TAB5",#N/A,TRUE,"GENERAL"}</definedName>
    <definedName name="sd" localSheetId="25" hidden="1">{"TAB1",#N/A,TRUE,"GENERAL";"TAB2",#N/A,TRUE,"GENERAL";"TAB3",#N/A,TRUE,"GENERAL";"TAB4",#N/A,TRUE,"GENERAL";"TAB5",#N/A,TRUE,"GENERAL"}</definedName>
    <definedName name="sd" localSheetId="49" hidden="1">{"TAB1",#N/A,TRUE,"GENERAL";"TAB2",#N/A,TRUE,"GENERAL";"TAB3",#N/A,TRUE,"GENERAL";"TAB4",#N/A,TRUE,"GENERAL";"TAB5",#N/A,TRUE,"GENERAL"}</definedName>
    <definedName name="sd" localSheetId="34"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1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31" hidden="1">{"TAB1",#N/A,TRUE,"GENERAL";"TAB2",#N/A,TRUE,"GENERAL";"TAB3",#N/A,TRUE,"GENERAL";"TAB4",#N/A,TRUE,"GENERAL";"TAB5",#N/A,TRUE,"GENERAL"}</definedName>
    <definedName name="sd" localSheetId="30" hidden="1">{"TAB1",#N/A,TRUE,"GENERAL";"TAB2",#N/A,TRUE,"GENERAL";"TAB3",#N/A,TRUE,"GENERAL";"TAB4",#N/A,TRUE,"GENERAL";"TAB5",#N/A,TRUE,"GENERAL"}</definedName>
    <definedName name="sd" localSheetId="15" hidden="1">{"TAB1",#N/A,TRUE,"GENERAL";"TAB2",#N/A,TRUE,"GENERAL";"TAB3",#N/A,TRUE,"GENERAL";"TAB4",#N/A,TRUE,"GENERAL";"TAB5",#N/A,TRUE,"GENERAL"}</definedName>
    <definedName name="sd" hidden="1">{"TAB1",#N/A,TRUE,"GENERAL";"TAB2",#N/A,TRUE,"GENERAL";"TAB3",#N/A,TRUE,"GENERAL";"TAB4",#N/A,TRUE,"GENERAL";"TAB5",#N/A,TRUE,"GENERAL"}</definedName>
    <definedName name="sdaf" localSheetId="32" hidden="1">{"via1",#N/A,TRUE,"general";"via2",#N/A,TRUE,"general";"via3",#N/A,TRUE,"general"}</definedName>
    <definedName name="sdaf" localSheetId="3" hidden="1">{"via1",#N/A,TRUE,"general";"via2",#N/A,TRUE,"general";"via3",#N/A,TRUE,"general"}</definedName>
    <definedName name="sdaf" localSheetId="26" hidden="1">{"via1",#N/A,TRUE,"general";"via2",#N/A,TRUE,"general";"via3",#N/A,TRUE,"general"}</definedName>
    <definedName name="sdaf" localSheetId="24" hidden="1">{"via1",#N/A,TRUE,"general";"via2",#N/A,TRUE,"general";"via3",#N/A,TRUE,"general"}</definedName>
    <definedName name="sdaf" localSheetId="10" hidden="1">{"via1",#N/A,TRUE,"general";"via2",#N/A,TRUE,"general";"via3",#N/A,TRUE,"general"}</definedName>
    <definedName name="sdaf" localSheetId="4" hidden="1">{"via1",#N/A,TRUE,"general";"via2",#N/A,TRUE,"general";"via3",#N/A,TRUE,"general"}</definedName>
    <definedName name="sdaf" localSheetId="38" hidden="1">{"via1",#N/A,TRUE,"general";"via2",#N/A,TRUE,"general";"via3",#N/A,TRUE,"general"}</definedName>
    <definedName name="sdaf" localSheetId="37" hidden="1">{"via1",#N/A,TRUE,"general";"via2",#N/A,TRUE,"general";"via3",#N/A,TRUE,"general"}</definedName>
    <definedName name="sdaf" localSheetId="23" hidden="1">{"via1",#N/A,TRUE,"general";"via2",#N/A,TRUE,"general";"via3",#N/A,TRUE,"general"}</definedName>
    <definedName name="sdaf" localSheetId="16" hidden="1">{"via1",#N/A,TRUE,"general";"via2",#N/A,TRUE,"general";"via3",#N/A,TRUE,"general"}</definedName>
    <definedName name="sdaf" localSheetId="27" hidden="1">{"via1",#N/A,TRUE,"general";"via2",#N/A,TRUE,"general";"via3",#N/A,TRUE,"general"}</definedName>
    <definedName name="sdaf" localSheetId="18" hidden="1">{"via1",#N/A,TRUE,"general";"via2",#N/A,TRUE,"general";"via3",#N/A,TRUE,"general"}</definedName>
    <definedName name="sdaf" localSheetId="17" hidden="1">{"via1",#N/A,TRUE,"general";"via2",#N/A,TRUE,"general";"via3",#N/A,TRUE,"general"}</definedName>
    <definedName name="sdaf" localSheetId="25" hidden="1">{"via1",#N/A,TRUE,"general";"via2",#N/A,TRUE,"general";"via3",#N/A,TRUE,"general"}</definedName>
    <definedName name="sdaf" localSheetId="49" hidden="1">{"via1",#N/A,TRUE,"general";"via2",#N/A,TRUE,"general";"via3",#N/A,TRUE,"general"}</definedName>
    <definedName name="sdaf" localSheetId="34"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1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31" hidden="1">{"via1",#N/A,TRUE,"general";"via2",#N/A,TRUE,"general";"via3",#N/A,TRUE,"general"}</definedName>
    <definedName name="sdaf" localSheetId="30" hidden="1">{"via1",#N/A,TRUE,"general";"via2",#N/A,TRUE,"general";"via3",#N/A,TRUE,"general"}</definedName>
    <definedName name="sdaf" localSheetId="15" hidden="1">{"via1",#N/A,TRUE,"general";"via2",#N/A,TRUE,"general";"via3",#N/A,TRUE,"general"}</definedName>
    <definedName name="sdaf" hidden="1">{"via1",#N/A,TRUE,"general";"via2",#N/A,TRUE,"general";"via3",#N/A,TRUE,"general"}</definedName>
    <definedName name="sdas" localSheetId="32" hidden="1">{"via1",#N/A,TRUE,"general";"via2",#N/A,TRUE,"general";"via3",#N/A,TRUE,"general"}</definedName>
    <definedName name="sdas" localSheetId="3" hidden="1">{"via1",#N/A,TRUE,"general";"via2",#N/A,TRUE,"general";"via3",#N/A,TRUE,"general"}</definedName>
    <definedName name="sdas" localSheetId="26" hidden="1">{"via1",#N/A,TRUE,"general";"via2",#N/A,TRUE,"general";"via3",#N/A,TRUE,"general"}</definedName>
    <definedName name="sdas" localSheetId="24" hidden="1">{"via1",#N/A,TRUE,"general";"via2",#N/A,TRUE,"general";"via3",#N/A,TRUE,"general"}</definedName>
    <definedName name="sdas" localSheetId="10" hidden="1">{"via1",#N/A,TRUE,"general";"via2",#N/A,TRUE,"general";"via3",#N/A,TRUE,"general"}</definedName>
    <definedName name="sdas" localSheetId="4" hidden="1">{"via1",#N/A,TRUE,"general";"via2",#N/A,TRUE,"general";"via3",#N/A,TRUE,"general"}</definedName>
    <definedName name="sdas" localSheetId="38" hidden="1">{"via1",#N/A,TRUE,"general";"via2",#N/A,TRUE,"general";"via3",#N/A,TRUE,"general"}</definedName>
    <definedName name="sdas" localSheetId="37" hidden="1">{"via1",#N/A,TRUE,"general";"via2",#N/A,TRUE,"general";"via3",#N/A,TRUE,"general"}</definedName>
    <definedName name="sdas" localSheetId="23" hidden="1">{"via1",#N/A,TRUE,"general";"via2",#N/A,TRUE,"general";"via3",#N/A,TRUE,"general"}</definedName>
    <definedName name="sdas" localSheetId="16" hidden="1">{"via1",#N/A,TRUE,"general";"via2",#N/A,TRUE,"general";"via3",#N/A,TRUE,"general"}</definedName>
    <definedName name="sdas" localSheetId="27" hidden="1">{"via1",#N/A,TRUE,"general";"via2",#N/A,TRUE,"general";"via3",#N/A,TRUE,"general"}</definedName>
    <definedName name="sdas" localSheetId="18" hidden="1">{"via1",#N/A,TRUE,"general";"via2",#N/A,TRUE,"general";"via3",#N/A,TRUE,"general"}</definedName>
    <definedName name="sdas" localSheetId="17" hidden="1">{"via1",#N/A,TRUE,"general";"via2",#N/A,TRUE,"general";"via3",#N/A,TRUE,"general"}</definedName>
    <definedName name="sdas" localSheetId="25" hidden="1">{"via1",#N/A,TRUE,"general";"via2",#N/A,TRUE,"general";"via3",#N/A,TRUE,"general"}</definedName>
    <definedName name="sdas" localSheetId="49" hidden="1">{"via1",#N/A,TRUE,"general";"via2",#N/A,TRUE,"general";"via3",#N/A,TRUE,"general"}</definedName>
    <definedName name="sdas" localSheetId="34"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1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31" hidden="1">{"via1",#N/A,TRUE,"general";"via2",#N/A,TRUE,"general";"via3",#N/A,TRUE,"general"}</definedName>
    <definedName name="sdas" localSheetId="30" hidden="1">{"via1",#N/A,TRUE,"general";"via2",#N/A,TRUE,"general";"via3",#N/A,TRUE,"general"}</definedName>
    <definedName name="sdas" localSheetId="15" hidden="1">{"via1",#N/A,TRUE,"general";"via2",#N/A,TRUE,"general";"via3",#N/A,TRUE,"general"}</definedName>
    <definedName name="sdas" hidden="1">{"via1",#N/A,TRUE,"general";"via2",#N/A,TRUE,"general";"via3",#N/A,TRUE,"general"}</definedName>
    <definedName name="sdasdf" localSheetId="32" hidden="1">{"via1",#N/A,TRUE,"general";"via2",#N/A,TRUE,"general";"via3",#N/A,TRUE,"general"}</definedName>
    <definedName name="sdasdf" localSheetId="3" hidden="1">{"via1",#N/A,TRUE,"general";"via2",#N/A,TRUE,"general";"via3",#N/A,TRUE,"general"}</definedName>
    <definedName name="sdasdf" localSheetId="26" hidden="1">{"via1",#N/A,TRUE,"general";"via2",#N/A,TRUE,"general";"via3",#N/A,TRUE,"general"}</definedName>
    <definedName name="sdasdf" localSheetId="24" hidden="1">{"via1",#N/A,TRUE,"general";"via2",#N/A,TRUE,"general";"via3",#N/A,TRUE,"general"}</definedName>
    <definedName name="sdasdf" localSheetId="10" hidden="1">{"via1",#N/A,TRUE,"general";"via2",#N/A,TRUE,"general";"via3",#N/A,TRUE,"general"}</definedName>
    <definedName name="sdasdf" localSheetId="4" hidden="1">{"via1",#N/A,TRUE,"general";"via2",#N/A,TRUE,"general";"via3",#N/A,TRUE,"general"}</definedName>
    <definedName name="sdasdf" localSheetId="38" hidden="1">{"via1",#N/A,TRUE,"general";"via2",#N/A,TRUE,"general";"via3",#N/A,TRUE,"general"}</definedName>
    <definedName name="sdasdf" localSheetId="37" hidden="1">{"via1",#N/A,TRUE,"general";"via2",#N/A,TRUE,"general";"via3",#N/A,TRUE,"general"}</definedName>
    <definedName name="sdasdf" localSheetId="23" hidden="1">{"via1",#N/A,TRUE,"general";"via2",#N/A,TRUE,"general";"via3",#N/A,TRUE,"general"}</definedName>
    <definedName name="sdasdf" localSheetId="16" hidden="1">{"via1",#N/A,TRUE,"general";"via2",#N/A,TRUE,"general";"via3",#N/A,TRUE,"general"}</definedName>
    <definedName name="sdasdf" localSheetId="27" hidden="1">{"via1",#N/A,TRUE,"general";"via2",#N/A,TRUE,"general";"via3",#N/A,TRUE,"general"}</definedName>
    <definedName name="sdasdf" localSheetId="18" hidden="1">{"via1",#N/A,TRUE,"general";"via2",#N/A,TRUE,"general";"via3",#N/A,TRUE,"general"}</definedName>
    <definedName name="sdasdf" localSheetId="17" hidden="1">{"via1",#N/A,TRUE,"general";"via2",#N/A,TRUE,"general";"via3",#N/A,TRUE,"general"}</definedName>
    <definedName name="sdasdf" localSheetId="25" hidden="1">{"via1",#N/A,TRUE,"general";"via2",#N/A,TRUE,"general";"via3",#N/A,TRUE,"general"}</definedName>
    <definedName name="sdasdf" localSheetId="49" hidden="1">{"via1",#N/A,TRUE,"general";"via2",#N/A,TRUE,"general";"via3",#N/A,TRUE,"general"}</definedName>
    <definedName name="sdasdf" localSheetId="34"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1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31" hidden="1">{"via1",#N/A,TRUE,"general";"via2",#N/A,TRUE,"general";"via3",#N/A,TRUE,"general"}</definedName>
    <definedName name="sdasdf" localSheetId="30" hidden="1">{"via1",#N/A,TRUE,"general";"via2",#N/A,TRUE,"general";"via3",#N/A,TRUE,"general"}</definedName>
    <definedName name="sdasdf" localSheetId="15" hidden="1">{"via1",#N/A,TRUE,"general";"via2",#N/A,TRUE,"general";"via3",#N/A,TRUE,"general"}</definedName>
    <definedName name="sdasdf" hidden="1">{"via1",#N/A,TRUE,"general";"via2",#N/A,TRUE,"general";"via3",#N/A,TRUE,"general"}</definedName>
    <definedName name="SDCDSCT" localSheetId="3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26" hidden="1">{"TAB1",#N/A,TRUE,"GENERAL";"TAB2",#N/A,TRUE,"GENERAL";"TAB3",#N/A,TRUE,"GENERAL";"TAB4",#N/A,TRUE,"GENERAL";"TAB5",#N/A,TRUE,"GENERAL"}</definedName>
    <definedName name="SDCDSCT" localSheetId="24"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38" hidden="1">{"TAB1",#N/A,TRUE,"GENERAL";"TAB2",#N/A,TRUE,"GENERAL";"TAB3",#N/A,TRUE,"GENERAL";"TAB4",#N/A,TRUE,"GENERAL";"TAB5",#N/A,TRUE,"GENERAL"}</definedName>
    <definedName name="SDCDSCT" localSheetId="37" hidden="1">{"TAB1",#N/A,TRUE,"GENERAL";"TAB2",#N/A,TRUE,"GENERAL";"TAB3",#N/A,TRUE,"GENERAL";"TAB4",#N/A,TRUE,"GENERAL";"TAB5",#N/A,TRUE,"GENERAL"}</definedName>
    <definedName name="SDCDSCT" localSheetId="23"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27" hidden="1">{"TAB1",#N/A,TRUE,"GENERAL";"TAB2",#N/A,TRUE,"GENERAL";"TAB3",#N/A,TRUE,"GENERAL";"TAB4",#N/A,TRUE,"GENERAL";"TAB5",#N/A,TRUE,"GENERAL"}</definedName>
    <definedName name="SDCDSCT" localSheetId="18"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25" hidden="1">{"TAB1",#N/A,TRUE,"GENERAL";"TAB2",#N/A,TRUE,"GENERAL";"TAB3",#N/A,TRUE,"GENERAL";"TAB4",#N/A,TRUE,"GENERAL";"TAB5",#N/A,TRUE,"GENERAL"}</definedName>
    <definedName name="SDCDSCT" localSheetId="49" hidden="1">{"TAB1",#N/A,TRUE,"GENERAL";"TAB2",#N/A,TRUE,"GENERAL";"TAB3",#N/A,TRUE,"GENERAL";"TAB4",#N/A,TRUE,"GENERAL";"TAB5",#N/A,TRUE,"GENERAL"}</definedName>
    <definedName name="SDCDSCT" localSheetId="34"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31" hidden="1">{"TAB1",#N/A,TRUE,"GENERAL";"TAB2",#N/A,TRUE,"GENERAL";"TAB3",#N/A,TRUE,"GENERAL";"TAB4",#N/A,TRUE,"GENERAL";"TAB5",#N/A,TRUE,"GENERAL"}</definedName>
    <definedName name="SDCDSCT" localSheetId="30" hidden="1">{"TAB1",#N/A,TRUE,"GENERAL";"TAB2",#N/A,TRUE,"GENERAL";"TAB3",#N/A,TRUE,"GENERAL";"TAB4",#N/A,TRUE,"GENERAL";"TAB5",#N/A,TRUE,"GENERAL"}</definedName>
    <definedName name="SDCDSCT" localSheetId="15" hidden="1">{"TAB1",#N/A,TRUE,"GENERAL";"TAB2",#N/A,TRUE,"GENERAL";"TAB3",#N/A,TRUE,"GENERAL";"TAB4",#N/A,TRUE,"GENERAL";"TAB5",#N/A,TRUE,"GENERAL"}</definedName>
    <definedName name="SDCDSCT" hidden="1">{"TAB1",#N/A,TRUE,"GENERAL";"TAB2",#N/A,TRUE,"GENERAL";"TAB3",#N/A,TRUE,"GENERAL";"TAB4",#N/A,TRUE,"GENERAL";"TAB5",#N/A,TRUE,"GENERAL"}</definedName>
    <definedName name="SDFCE" localSheetId="3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26" hidden="1">{"TAB1",#N/A,TRUE,"GENERAL";"TAB2",#N/A,TRUE,"GENERAL";"TAB3",#N/A,TRUE,"GENERAL";"TAB4",#N/A,TRUE,"GENERAL";"TAB5",#N/A,TRUE,"GENERAL"}</definedName>
    <definedName name="SDFCE" localSheetId="24"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4" hidden="1">{"TAB1",#N/A,TRUE,"GENERAL";"TAB2",#N/A,TRUE,"GENERAL";"TAB3",#N/A,TRUE,"GENERAL";"TAB4",#N/A,TRUE,"GENERAL";"TAB5",#N/A,TRUE,"GENERAL"}</definedName>
    <definedName name="SDFCE" localSheetId="38" hidden="1">{"TAB1",#N/A,TRUE,"GENERAL";"TAB2",#N/A,TRUE,"GENERAL";"TAB3",#N/A,TRUE,"GENERAL";"TAB4",#N/A,TRUE,"GENERAL";"TAB5",#N/A,TRUE,"GENERAL"}</definedName>
    <definedName name="SDFCE" localSheetId="37" hidden="1">{"TAB1",#N/A,TRUE,"GENERAL";"TAB2",#N/A,TRUE,"GENERAL";"TAB3",#N/A,TRUE,"GENERAL";"TAB4",#N/A,TRUE,"GENERAL";"TAB5",#N/A,TRUE,"GENERAL"}</definedName>
    <definedName name="SDFCE" localSheetId="23"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27" hidden="1">{"TAB1",#N/A,TRUE,"GENERAL";"TAB2",#N/A,TRUE,"GENERAL";"TAB3",#N/A,TRUE,"GENERAL";"TAB4",#N/A,TRUE,"GENERAL";"TAB5",#N/A,TRUE,"GENERAL"}</definedName>
    <definedName name="SDFCE" localSheetId="18"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25" hidden="1">{"TAB1",#N/A,TRUE,"GENERAL";"TAB2",#N/A,TRUE,"GENERAL";"TAB3",#N/A,TRUE,"GENERAL";"TAB4",#N/A,TRUE,"GENERAL";"TAB5",#N/A,TRUE,"GENERAL"}</definedName>
    <definedName name="SDFCE" localSheetId="49" hidden="1">{"TAB1",#N/A,TRUE,"GENERAL";"TAB2",#N/A,TRUE,"GENERAL";"TAB3",#N/A,TRUE,"GENERAL";"TAB4",#N/A,TRUE,"GENERAL";"TAB5",#N/A,TRUE,"GENERAL"}</definedName>
    <definedName name="SDFCE" localSheetId="34"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31" hidden="1">{"TAB1",#N/A,TRUE,"GENERAL";"TAB2",#N/A,TRUE,"GENERAL";"TAB3",#N/A,TRUE,"GENERAL";"TAB4",#N/A,TRUE,"GENERAL";"TAB5",#N/A,TRUE,"GENERAL"}</definedName>
    <definedName name="SDFCE" localSheetId="30" hidden="1">{"TAB1",#N/A,TRUE,"GENERAL";"TAB2",#N/A,TRUE,"GENERAL";"TAB3",#N/A,TRUE,"GENERAL";"TAB4",#N/A,TRUE,"GENERAL";"TAB5",#N/A,TRUE,"GENERAL"}</definedName>
    <definedName name="SDFCE" localSheetId="15" hidden="1">{"TAB1",#N/A,TRUE,"GENERAL";"TAB2",#N/A,TRUE,"GENERAL";"TAB3",#N/A,TRUE,"GENERAL";"TAB4",#N/A,TRUE,"GENERAL";"TAB5",#N/A,TRUE,"GENERAL"}</definedName>
    <definedName name="SDFCE" hidden="1">{"TAB1",#N/A,TRUE,"GENERAL";"TAB2",#N/A,TRUE,"GENERAL";"TAB3",#N/A,TRUE,"GENERAL";"TAB4",#N/A,TRUE,"GENERAL";"TAB5",#N/A,TRUE,"GENERAL"}</definedName>
    <definedName name="sdfd" localSheetId="32" hidden="1">{"via1",#N/A,TRUE,"general";"via2",#N/A,TRUE,"general";"via3",#N/A,TRUE,"general"}</definedName>
    <definedName name="sdfd" localSheetId="3" hidden="1">{"via1",#N/A,TRUE,"general";"via2",#N/A,TRUE,"general";"via3",#N/A,TRUE,"general"}</definedName>
    <definedName name="sdfd" localSheetId="26" hidden="1">{"via1",#N/A,TRUE,"general";"via2",#N/A,TRUE,"general";"via3",#N/A,TRUE,"general"}</definedName>
    <definedName name="sdfd" localSheetId="24" hidden="1">{"via1",#N/A,TRUE,"general";"via2",#N/A,TRUE,"general";"via3",#N/A,TRUE,"general"}</definedName>
    <definedName name="sdfd" localSheetId="10" hidden="1">{"via1",#N/A,TRUE,"general";"via2",#N/A,TRUE,"general";"via3",#N/A,TRUE,"general"}</definedName>
    <definedName name="sdfd" localSheetId="4" hidden="1">{"via1",#N/A,TRUE,"general";"via2",#N/A,TRUE,"general";"via3",#N/A,TRUE,"general"}</definedName>
    <definedName name="sdfd" localSheetId="38" hidden="1">{"via1",#N/A,TRUE,"general";"via2",#N/A,TRUE,"general";"via3",#N/A,TRUE,"general"}</definedName>
    <definedName name="sdfd" localSheetId="37" hidden="1">{"via1",#N/A,TRUE,"general";"via2",#N/A,TRUE,"general";"via3",#N/A,TRUE,"general"}</definedName>
    <definedName name="sdfd" localSheetId="23" hidden="1">{"via1",#N/A,TRUE,"general";"via2",#N/A,TRUE,"general";"via3",#N/A,TRUE,"general"}</definedName>
    <definedName name="sdfd" localSheetId="16" hidden="1">{"via1",#N/A,TRUE,"general";"via2",#N/A,TRUE,"general";"via3",#N/A,TRUE,"general"}</definedName>
    <definedName name="sdfd" localSheetId="27" hidden="1">{"via1",#N/A,TRUE,"general";"via2",#N/A,TRUE,"general";"via3",#N/A,TRUE,"general"}</definedName>
    <definedName name="sdfd" localSheetId="18" hidden="1">{"via1",#N/A,TRUE,"general";"via2",#N/A,TRUE,"general";"via3",#N/A,TRUE,"general"}</definedName>
    <definedName name="sdfd" localSheetId="17" hidden="1">{"via1",#N/A,TRUE,"general";"via2",#N/A,TRUE,"general";"via3",#N/A,TRUE,"general"}</definedName>
    <definedName name="sdfd" localSheetId="25" hidden="1">{"via1",#N/A,TRUE,"general";"via2",#N/A,TRUE,"general";"via3",#N/A,TRUE,"general"}</definedName>
    <definedName name="sdfd" localSheetId="49" hidden="1">{"via1",#N/A,TRUE,"general";"via2",#N/A,TRUE,"general";"via3",#N/A,TRUE,"general"}</definedName>
    <definedName name="sdfd" localSheetId="34"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1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31" hidden="1">{"via1",#N/A,TRUE,"general";"via2",#N/A,TRUE,"general";"via3",#N/A,TRUE,"general"}</definedName>
    <definedName name="sdfd" localSheetId="30" hidden="1">{"via1",#N/A,TRUE,"general";"via2",#N/A,TRUE,"general";"via3",#N/A,TRUE,"general"}</definedName>
    <definedName name="sdfd" localSheetId="15" hidden="1">{"via1",#N/A,TRUE,"general";"via2",#N/A,TRUE,"general";"via3",#N/A,TRUE,"general"}</definedName>
    <definedName name="sdfd" hidden="1">{"via1",#N/A,TRUE,"general";"via2",#N/A,TRUE,"general";"via3",#N/A,TRUE,"general"}</definedName>
    <definedName name="sdfds" localSheetId="32" hidden="1">{"via1",#N/A,TRUE,"general";"via2",#N/A,TRUE,"general";"via3",#N/A,TRUE,"general"}</definedName>
    <definedName name="sdfds" localSheetId="3" hidden="1">{"via1",#N/A,TRUE,"general";"via2",#N/A,TRUE,"general";"via3",#N/A,TRUE,"general"}</definedName>
    <definedName name="sdfds" localSheetId="26" hidden="1">{"via1",#N/A,TRUE,"general";"via2",#N/A,TRUE,"general";"via3",#N/A,TRUE,"general"}</definedName>
    <definedName name="sdfds" localSheetId="24" hidden="1">{"via1",#N/A,TRUE,"general";"via2",#N/A,TRUE,"general";"via3",#N/A,TRUE,"general"}</definedName>
    <definedName name="sdfds" localSheetId="10" hidden="1">{"via1",#N/A,TRUE,"general";"via2",#N/A,TRUE,"general";"via3",#N/A,TRUE,"general"}</definedName>
    <definedName name="sdfds" localSheetId="4" hidden="1">{"via1",#N/A,TRUE,"general";"via2",#N/A,TRUE,"general";"via3",#N/A,TRUE,"general"}</definedName>
    <definedName name="sdfds" localSheetId="38" hidden="1">{"via1",#N/A,TRUE,"general";"via2",#N/A,TRUE,"general";"via3",#N/A,TRUE,"general"}</definedName>
    <definedName name="sdfds" localSheetId="37" hidden="1">{"via1",#N/A,TRUE,"general";"via2",#N/A,TRUE,"general";"via3",#N/A,TRUE,"general"}</definedName>
    <definedName name="sdfds" localSheetId="23" hidden="1">{"via1",#N/A,TRUE,"general";"via2",#N/A,TRUE,"general";"via3",#N/A,TRUE,"general"}</definedName>
    <definedName name="sdfds" localSheetId="16" hidden="1">{"via1",#N/A,TRUE,"general";"via2",#N/A,TRUE,"general";"via3",#N/A,TRUE,"general"}</definedName>
    <definedName name="sdfds" localSheetId="27" hidden="1">{"via1",#N/A,TRUE,"general";"via2",#N/A,TRUE,"general";"via3",#N/A,TRUE,"general"}</definedName>
    <definedName name="sdfds" localSheetId="18" hidden="1">{"via1",#N/A,TRUE,"general";"via2",#N/A,TRUE,"general";"via3",#N/A,TRUE,"general"}</definedName>
    <definedName name="sdfds" localSheetId="17" hidden="1">{"via1",#N/A,TRUE,"general";"via2",#N/A,TRUE,"general";"via3",#N/A,TRUE,"general"}</definedName>
    <definedName name="sdfds" localSheetId="25" hidden="1">{"via1",#N/A,TRUE,"general";"via2",#N/A,TRUE,"general";"via3",#N/A,TRUE,"general"}</definedName>
    <definedName name="sdfds" localSheetId="49" hidden="1">{"via1",#N/A,TRUE,"general";"via2",#N/A,TRUE,"general";"via3",#N/A,TRUE,"general"}</definedName>
    <definedName name="sdfds" localSheetId="34"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1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31" hidden="1">{"via1",#N/A,TRUE,"general";"via2",#N/A,TRUE,"general";"via3",#N/A,TRUE,"general"}</definedName>
    <definedName name="sdfds" localSheetId="30" hidden="1">{"via1",#N/A,TRUE,"general";"via2",#N/A,TRUE,"general";"via3",#N/A,TRUE,"general"}</definedName>
    <definedName name="sdfds" localSheetId="15" hidden="1">{"via1",#N/A,TRUE,"general";"via2",#N/A,TRUE,"general";"via3",#N/A,TRUE,"general"}</definedName>
    <definedName name="sdfds" hidden="1">{"via1",#N/A,TRUE,"general";"via2",#N/A,TRUE,"general";"via3",#N/A,TRUE,"general"}</definedName>
    <definedName name="SDFDSO" localSheetId="32" hidden="1">{"via1",#N/A,TRUE,"general";"via2",#N/A,TRUE,"general";"via3",#N/A,TRUE,"general"}</definedName>
    <definedName name="SDFDSO" localSheetId="3" hidden="1">{"via1",#N/A,TRUE,"general";"via2",#N/A,TRUE,"general";"via3",#N/A,TRUE,"general"}</definedName>
    <definedName name="SDFDSO" localSheetId="26" hidden="1">{"via1",#N/A,TRUE,"general";"via2",#N/A,TRUE,"general";"via3",#N/A,TRUE,"general"}</definedName>
    <definedName name="SDFDSO" localSheetId="24" hidden="1">{"via1",#N/A,TRUE,"general";"via2",#N/A,TRUE,"general";"via3",#N/A,TRUE,"general"}</definedName>
    <definedName name="SDFDSO" localSheetId="10" hidden="1">{"via1",#N/A,TRUE,"general";"via2",#N/A,TRUE,"general";"via3",#N/A,TRUE,"general"}</definedName>
    <definedName name="SDFDSO" localSheetId="4" hidden="1">{"via1",#N/A,TRUE,"general";"via2",#N/A,TRUE,"general";"via3",#N/A,TRUE,"general"}</definedName>
    <definedName name="SDFDSO" localSheetId="38" hidden="1">{"via1",#N/A,TRUE,"general";"via2",#N/A,TRUE,"general";"via3",#N/A,TRUE,"general"}</definedName>
    <definedName name="SDFDSO" localSheetId="37" hidden="1">{"via1",#N/A,TRUE,"general";"via2",#N/A,TRUE,"general";"via3",#N/A,TRUE,"general"}</definedName>
    <definedName name="SDFDSO" localSheetId="23" hidden="1">{"via1",#N/A,TRUE,"general";"via2",#N/A,TRUE,"general";"via3",#N/A,TRUE,"general"}</definedName>
    <definedName name="SDFDSO" localSheetId="16" hidden="1">{"via1",#N/A,TRUE,"general";"via2",#N/A,TRUE,"general";"via3",#N/A,TRUE,"general"}</definedName>
    <definedName name="SDFDSO" localSheetId="27" hidden="1">{"via1",#N/A,TRUE,"general";"via2",#N/A,TRUE,"general";"via3",#N/A,TRUE,"general"}</definedName>
    <definedName name="SDFDSO" localSheetId="18" hidden="1">{"via1",#N/A,TRUE,"general";"via2",#N/A,TRUE,"general";"via3",#N/A,TRUE,"general"}</definedName>
    <definedName name="SDFDSO" localSheetId="17" hidden="1">{"via1",#N/A,TRUE,"general";"via2",#N/A,TRUE,"general";"via3",#N/A,TRUE,"general"}</definedName>
    <definedName name="SDFDSO" localSheetId="25" hidden="1">{"via1",#N/A,TRUE,"general";"via2",#N/A,TRUE,"general";"via3",#N/A,TRUE,"general"}</definedName>
    <definedName name="SDFDSO" localSheetId="49" hidden="1">{"via1",#N/A,TRUE,"general";"via2",#N/A,TRUE,"general";"via3",#N/A,TRUE,"general"}</definedName>
    <definedName name="SDFDSO" localSheetId="34"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1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31" hidden="1">{"via1",#N/A,TRUE,"general";"via2",#N/A,TRUE,"general";"via3",#N/A,TRUE,"general"}</definedName>
    <definedName name="SDFDSO" localSheetId="30" hidden="1">{"via1",#N/A,TRUE,"general";"via2",#N/A,TRUE,"general";"via3",#N/A,TRUE,"general"}</definedName>
    <definedName name="SDFDSO" localSheetId="15" hidden="1">{"via1",#N/A,TRUE,"general";"via2",#N/A,TRUE,"general";"via3",#N/A,TRUE,"general"}</definedName>
    <definedName name="SDFDSO" hidden="1">{"via1",#N/A,TRUE,"general";"via2",#N/A,TRUE,"general";"via3",#N/A,TRUE,"general"}</definedName>
    <definedName name="sdfdstp" localSheetId="3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26" hidden="1">{"TAB1",#N/A,TRUE,"GENERAL";"TAB2",#N/A,TRUE,"GENERAL";"TAB3",#N/A,TRUE,"GENERAL";"TAB4",#N/A,TRUE,"GENERAL";"TAB5",#N/A,TRUE,"GENERAL"}</definedName>
    <definedName name="sdfdstp" localSheetId="24"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38" hidden="1">{"TAB1",#N/A,TRUE,"GENERAL";"TAB2",#N/A,TRUE,"GENERAL";"TAB3",#N/A,TRUE,"GENERAL";"TAB4",#N/A,TRUE,"GENERAL";"TAB5",#N/A,TRUE,"GENERAL"}</definedName>
    <definedName name="sdfdstp" localSheetId="37" hidden="1">{"TAB1",#N/A,TRUE,"GENERAL";"TAB2",#N/A,TRUE,"GENERAL";"TAB3",#N/A,TRUE,"GENERAL";"TAB4",#N/A,TRUE,"GENERAL";"TAB5",#N/A,TRUE,"GENERAL"}</definedName>
    <definedName name="sdfdstp" localSheetId="23"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27" hidden="1">{"TAB1",#N/A,TRUE,"GENERAL";"TAB2",#N/A,TRUE,"GENERAL";"TAB3",#N/A,TRUE,"GENERAL";"TAB4",#N/A,TRUE,"GENERAL";"TAB5",#N/A,TRUE,"GENERAL"}</definedName>
    <definedName name="sdfdstp" localSheetId="18"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25" hidden="1">{"TAB1",#N/A,TRUE,"GENERAL";"TAB2",#N/A,TRUE,"GENERAL";"TAB3",#N/A,TRUE,"GENERAL";"TAB4",#N/A,TRUE,"GENERAL";"TAB5",#N/A,TRUE,"GENERAL"}</definedName>
    <definedName name="sdfdstp" localSheetId="49" hidden="1">{"TAB1",#N/A,TRUE,"GENERAL";"TAB2",#N/A,TRUE,"GENERAL";"TAB3",#N/A,TRUE,"GENERAL";"TAB4",#N/A,TRUE,"GENERAL";"TAB5",#N/A,TRUE,"GENERAL"}</definedName>
    <definedName name="sdfdstp" localSheetId="34"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31" hidden="1">{"TAB1",#N/A,TRUE,"GENERAL";"TAB2",#N/A,TRUE,"GENERAL";"TAB3",#N/A,TRUE,"GENERAL";"TAB4",#N/A,TRUE,"GENERAL";"TAB5",#N/A,TRUE,"GENERAL"}</definedName>
    <definedName name="sdfdstp" localSheetId="30" hidden="1">{"TAB1",#N/A,TRUE,"GENERAL";"TAB2",#N/A,TRUE,"GENERAL";"TAB3",#N/A,TRUE,"GENERAL";"TAB4",#N/A,TRUE,"GENERAL";"TAB5",#N/A,TRUE,"GENERAL"}</definedName>
    <definedName name="sdfdstp" localSheetId="15" hidden="1">{"TAB1",#N/A,TRUE,"GENERAL";"TAB2",#N/A,TRUE,"GENERAL";"TAB3",#N/A,TRUE,"GENERAL";"TAB4",#N/A,TRUE,"GENERAL";"TAB5",#N/A,TRUE,"GENERAL"}</definedName>
    <definedName name="sdfdstp" hidden="1">{"TAB1",#N/A,TRUE,"GENERAL";"TAB2",#N/A,TRUE,"GENERAL";"TAB3",#N/A,TRUE,"GENERAL";"TAB4",#N/A,TRUE,"GENERAL";"TAB5",#N/A,TRUE,"GENERAL"}</definedName>
    <definedName name="SDFEO" localSheetId="32" hidden="1">{"via1",#N/A,TRUE,"general";"via2",#N/A,TRUE,"general";"via3",#N/A,TRUE,"general"}</definedName>
    <definedName name="SDFEO" localSheetId="3" hidden="1">{"via1",#N/A,TRUE,"general";"via2",#N/A,TRUE,"general";"via3",#N/A,TRUE,"general"}</definedName>
    <definedName name="SDFEO" localSheetId="26" hidden="1">{"via1",#N/A,TRUE,"general";"via2",#N/A,TRUE,"general";"via3",#N/A,TRUE,"general"}</definedName>
    <definedName name="SDFEO" localSheetId="24" hidden="1">{"via1",#N/A,TRUE,"general";"via2",#N/A,TRUE,"general";"via3",#N/A,TRUE,"general"}</definedName>
    <definedName name="SDFEO" localSheetId="10" hidden="1">{"via1",#N/A,TRUE,"general";"via2",#N/A,TRUE,"general";"via3",#N/A,TRUE,"general"}</definedName>
    <definedName name="SDFEO" localSheetId="4" hidden="1">{"via1",#N/A,TRUE,"general";"via2",#N/A,TRUE,"general";"via3",#N/A,TRUE,"general"}</definedName>
    <definedName name="SDFEO" localSheetId="38" hidden="1">{"via1",#N/A,TRUE,"general";"via2",#N/A,TRUE,"general";"via3",#N/A,TRUE,"general"}</definedName>
    <definedName name="SDFEO" localSheetId="37" hidden="1">{"via1",#N/A,TRUE,"general";"via2",#N/A,TRUE,"general";"via3",#N/A,TRUE,"general"}</definedName>
    <definedName name="SDFEO" localSheetId="23" hidden="1">{"via1",#N/A,TRUE,"general";"via2",#N/A,TRUE,"general";"via3",#N/A,TRUE,"general"}</definedName>
    <definedName name="SDFEO" localSheetId="16" hidden="1">{"via1",#N/A,TRUE,"general";"via2",#N/A,TRUE,"general";"via3",#N/A,TRUE,"general"}</definedName>
    <definedName name="SDFEO" localSheetId="27" hidden="1">{"via1",#N/A,TRUE,"general";"via2",#N/A,TRUE,"general";"via3",#N/A,TRUE,"general"}</definedName>
    <definedName name="SDFEO" localSheetId="18" hidden="1">{"via1",#N/A,TRUE,"general";"via2",#N/A,TRUE,"general";"via3",#N/A,TRUE,"general"}</definedName>
    <definedName name="SDFEO" localSheetId="17" hidden="1">{"via1",#N/A,TRUE,"general";"via2",#N/A,TRUE,"general";"via3",#N/A,TRUE,"general"}</definedName>
    <definedName name="SDFEO" localSheetId="25" hidden="1">{"via1",#N/A,TRUE,"general";"via2",#N/A,TRUE,"general";"via3",#N/A,TRUE,"general"}</definedName>
    <definedName name="SDFEO" localSheetId="49" hidden="1">{"via1",#N/A,TRUE,"general";"via2",#N/A,TRUE,"general";"via3",#N/A,TRUE,"general"}</definedName>
    <definedName name="SDFEO" localSheetId="34"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1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31" hidden="1">{"via1",#N/A,TRUE,"general";"via2",#N/A,TRUE,"general";"via3",#N/A,TRUE,"general"}</definedName>
    <definedName name="SDFEO" localSheetId="30" hidden="1">{"via1",#N/A,TRUE,"general";"via2",#N/A,TRUE,"general";"via3",#N/A,TRUE,"general"}</definedName>
    <definedName name="SDFEO" localSheetId="15" hidden="1">{"via1",#N/A,TRUE,"general";"via2",#N/A,TRUE,"general";"via3",#N/A,TRUE,"general"}</definedName>
    <definedName name="SDFEO" hidden="1">{"via1",#N/A,TRUE,"general";"via2",#N/A,TRUE,"general";"via3",#N/A,TRUE,"general"}</definedName>
    <definedName name="sdfg" localSheetId="32" hidden="1">{"TAB1",#N/A,TRUE,"GENERAL";"TAB2",#N/A,TRUE,"GENERAL";"TAB3",#N/A,TRUE,"GENERAL";"TAB4",#N/A,TRUE,"GENERAL";"TAB5",#N/A,TRUE,"GENERAL"}</definedName>
    <definedName name="sdfg" localSheetId="3" hidden="1">{"TAB1",#N/A,TRUE,"GENERAL";"TAB2",#N/A,TRUE,"GENERAL";"TAB3",#N/A,TRUE,"GENERAL";"TAB4",#N/A,TRUE,"GENERAL";"TAB5",#N/A,TRUE,"GENERAL"}</definedName>
    <definedName name="sdfg" localSheetId="26" hidden="1">{"TAB1",#N/A,TRUE,"GENERAL";"TAB2",#N/A,TRUE,"GENERAL";"TAB3",#N/A,TRUE,"GENERAL";"TAB4",#N/A,TRUE,"GENERAL";"TAB5",#N/A,TRUE,"GENERAL"}</definedName>
    <definedName name="sdfg" localSheetId="24" hidden="1">{"TAB1",#N/A,TRUE,"GENERAL";"TAB2",#N/A,TRUE,"GENERAL";"TAB3",#N/A,TRUE,"GENERAL";"TAB4",#N/A,TRUE,"GENERAL";"TAB5",#N/A,TRUE,"GENERAL"}</definedName>
    <definedName name="sdfg" localSheetId="10" hidden="1">{"TAB1",#N/A,TRUE,"GENERAL";"TAB2",#N/A,TRUE,"GENERAL";"TAB3",#N/A,TRUE,"GENERAL";"TAB4",#N/A,TRUE,"GENERAL";"TAB5",#N/A,TRUE,"GENERAL"}</definedName>
    <definedName name="sdfg" localSheetId="4" hidden="1">{"TAB1",#N/A,TRUE,"GENERAL";"TAB2",#N/A,TRUE,"GENERAL";"TAB3",#N/A,TRUE,"GENERAL";"TAB4",#N/A,TRUE,"GENERAL";"TAB5",#N/A,TRUE,"GENERAL"}</definedName>
    <definedName name="sdfg" localSheetId="38" hidden="1">{"TAB1",#N/A,TRUE,"GENERAL";"TAB2",#N/A,TRUE,"GENERAL";"TAB3",#N/A,TRUE,"GENERAL";"TAB4",#N/A,TRUE,"GENERAL";"TAB5",#N/A,TRUE,"GENERAL"}</definedName>
    <definedName name="sdfg" localSheetId="37" hidden="1">{"TAB1",#N/A,TRUE,"GENERAL";"TAB2",#N/A,TRUE,"GENERAL";"TAB3",#N/A,TRUE,"GENERAL";"TAB4",#N/A,TRUE,"GENERAL";"TAB5",#N/A,TRUE,"GENERAL"}</definedName>
    <definedName name="sdfg" localSheetId="23" hidden="1">{"TAB1",#N/A,TRUE,"GENERAL";"TAB2",#N/A,TRUE,"GENERAL";"TAB3",#N/A,TRUE,"GENERAL";"TAB4",#N/A,TRUE,"GENERAL";"TAB5",#N/A,TRUE,"GENERAL"}</definedName>
    <definedName name="sdfg" localSheetId="16" hidden="1">{"TAB1",#N/A,TRUE,"GENERAL";"TAB2",#N/A,TRUE,"GENERAL";"TAB3",#N/A,TRUE,"GENERAL";"TAB4",#N/A,TRUE,"GENERAL";"TAB5",#N/A,TRUE,"GENERAL"}</definedName>
    <definedName name="sdfg" localSheetId="27" hidden="1">{"TAB1",#N/A,TRUE,"GENERAL";"TAB2",#N/A,TRUE,"GENERAL";"TAB3",#N/A,TRUE,"GENERAL";"TAB4",#N/A,TRUE,"GENERAL";"TAB5",#N/A,TRUE,"GENERAL"}</definedName>
    <definedName name="sdfg" localSheetId="18" hidden="1">{"TAB1",#N/A,TRUE,"GENERAL";"TAB2",#N/A,TRUE,"GENERAL";"TAB3",#N/A,TRUE,"GENERAL";"TAB4",#N/A,TRUE,"GENERAL";"TAB5",#N/A,TRUE,"GENERAL"}</definedName>
    <definedName name="sdfg" localSheetId="17" hidden="1">{"TAB1",#N/A,TRUE,"GENERAL";"TAB2",#N/A,TRUE,"GENERAL";"TAB3",#N/A,TRUE,"GENERAL";"TAB4",#N/A,TRUE,"GENERAL";"TAB5",#N/A,TRUE,"GENERAL"}</definedName>
    <definedName name="sdfg" localSheetId="25" hidden="1">{"TAB1",#N/A,TRUE,"GENERAL";"TAB2",#N/A,TRUE,"GENERAL";"TAB3",#N/A,TRUE,"GENERAL";"TAB4",#N/A,TRUE,"GENERAL";"TAB5",#N/A,TRUE,"GENERAL"}</definedName>
    <definedName name="sdfg" localSheetId="49" hidden="1">{"TAB1",#N/A,TRUE,"GENERAL";"TAB2",#N/A,TRUE,"GENERAL";"TAB3",#N/A,TRUE,"GENERAL";"TAB4",#N/A,TRUE,"GENERAL";"TAB5",#N/A,TRUE,"GENERAL"}</definedName>
    <definedName name="sdfg" localSheetId="34"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1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31" hidden="1">{"TAB1",#N/A,TRUE,"GENERAL";"TAB2",#N/A,TRUE,"GENERAL";"TAB3",#N/A,TRUE,"GENERAL";"TAB4",#N/A,TRUE,"GENERAL";"TAB5",#N/A,TRUE,"GENERAL"}</definedName>
    <definedName name="sdfg" localSheetId="30" hidden="1">{"TAB1",#N/A,TRUE,"GENERAL";"TAB2",#N/A,TRUE,"GENERAL";"TAB3",#N/A,TRUE,"GENERAL";"TAB4",#N/A,TRUE,"GENERAL";"TAB5",#N/A,TRUE,"GENERAL"}</definedName>
    <definedName name="sdfg" localSheetId="15" hidden="1">{"TAB1",#N/A,TRUE,"GENERAL";"TAB2",#N/A,TRUE,"GENERAL";"TAB3",#N/A,TRUE,"GENERAL";"TAB4",#N/A,TRUE,"GENERAL";"TAB5",#N/A,TRUE,"GENERAL"}</definedName>
    <definedName name="sdfg" hidden="1">{"TAB1",#N/A,TRUE,"GENERAL";"TAB2",#N/A,TRUE,"GENERAL";"TAB3",#N/A,TRUE,"GENERAL";"TAB4",#N/A,TRUE,"GENERAL";"TAB5",#N/A,TRUE,"GENERAL"}</definedName>
    <definedName name="sdfgdsfk" localSheetId="32" hidden="1">{"via1",#N/A,TRUE,"general";"via2",#N/A,TRUE,"general";"via3",#N/A,TRUE,"general"}</definedName>
    <definedName name="sdfgdsfk" localSheetId="3" hidden="1">{"via1",#N/A,TRUE,"general";"via2",#N/A,TRUE,"general";"via3",#N/A,TRUE,"general"}</definedName>
    <definedName name="sdfgdsfk" localSheetId="26" hidden="1">{"via1",#N/A,TRUE,"general";"via2",#N/A,TRUE,"general";"via3",#N/A,TRUE,"general"}</definedName>
    <definedName name="sdfgdsfk" localSheetId="24" hidden="1">{"via1",#N/A,TRUE,"general";"via2",#N/A,TRUE,"general";"via3",#N/A,TRUE,"general"}</definedName>
    <definedName name="sdfgdsfk" localSheetId="10" hidden="1">{"via1",#N/A,TRUE,"general";"via2",#N/A,TRUE,"general";"via3",#N/A,TRUE,"general"}</definedName>
    <definedName name="sdfgdsfk" localSheetId="4" hidden="1">{"via1",#N/A,TRUE,"general";"via2",#N/A,TRUE,"general";"via3",#N/A,TRUE,"general"}</definedName>
    <definedName name="sdfgdsfk" localSheetId="38" hidden="1">{"via1",#N/A,TRUE,"general";"via2",#N/A,TRUE,"general";"via3",#N/A,TRUE,"general"}</definedName>
    <definedName name="sdfgdsfk" localSheetId="37" hidden="1">{"via1",#N/A,TRUE,"general";"via2",#N/A,TRUE,"general";"via3",#N/A,TRUE,"general"}</definedName>
    <definedName name="sdfgdsfk" localSheetId="23" hidden="1">{"via1",#N/A,TRUE,"general";"via2",#N/A,TRUE,"general";"via3",#N/A,TRUE,"general"}</definedName>
    <definedName name="sdfgdsfk" localSheetId="16" hidden="1">{"via1",#N/A,TRUE,"general";"via2",#N/A,TRUE,"general";"via3",#N/A,TRUE,"general"}</definedName>
    <definedName name="sdfgdsfk" localSheetId="27" hidden="1">{"via1",#N/A,TRUE,"general";"via2",#N/A,TRUE,"general";"via3",#N/A,TRUE,"general"}</definedName>
    <definedName name="sdfgdsfk" localSheetId="18" hidden="1">{"via1",#N/A,TRUE,"general";"via2",#N/A,TRUE,"general";"via3",#N/A,TRUE,"general"}</definedName>
    <definedName name="sdfgdsfk" localSheetId="17" hidden="1">{"via1",#N/A,TRUE,"general";"via2",#N/A,TRUE,"general";"via3",#N/A,TRUE,"general"}</definedName>
    <definedName name="sdfgdsfk" localSheetId="25" hidden="1">{"via1",#N/A,TRUE,"general";"via2",#N/A,TRUE,"general";"via3",#N/A,TRUE,"general"}</definedName>
    <definedName name="sdfgdsfk" localSheetId="49" hidden="1">{"via1",#N/A,TRUE,"general";"via2",#N/A,TRUE,"general";"via3",#N/A,TRUE,"general"}</definedName>
    <definedName name="sdfgdsfk" localSheetId="34"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1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31" hidden="1">{"via1",#N/A,TRUE,"general";"via2",#N/A,TRUE,"general";"via3",#N/A,TRUE,"general"}</definedName>
    <definedName name="sdfgdsfk" localSheetId="30" hidden="1">{"via1",#N/A,TRUE,"general";"via2",#N/A,TRUE,"general";"via3",#N/A,TRUE,"general"}</definedName>
    <definedName name="sdfgdsfk" localSheetId="15" hidden="1">{"via1",#N/A,TRUE,"general";"via2",#N/A,TRUE,"general";"via3",#N/A,TRUE,"general"}</definedName>
    <definedName name="sdfgdsfk" hidden="1">{"via1",#N/A,TRUE,"general";"via2",#N/A,TRUE,"general";"via3",#N/A,TRUE,"general"}</definedName>
    <definedName name="sdfgsg" localSheetId="32" hidden="1">{"via1",#N/A,TRUE,"general";"via2",#N/A,TRUE,"general";"via3",#N/A,TRUE,"general"}</definedName>
    <definedName name="sdfgsg" localSheetId="3" hidden="1">{"via1",#N/A,TRUE,"general";"via2",#N/A,TRUE,"general";"via3",#N/A,TRUE,"general"}</definedName>
    <definedName name="sdfgsg" localSheetId="26" hidden="1">{"via1",#N/A,TRUE,"general";"via2",#N/A,TRUE,"general";"via3",#N/A,TRUE,"general"}</definedName>
    <definedName name="sdfgsg" localSheetId="24" hidden="1">{"via1",#N/A,TRUE,"general";"via2",#N/A,TRUE,"general";"via3",#N/A,TRUE,"general"}</definedName>
    <definedName name="sdfgsg" localSheetId="10" hidden="1">{"via1",#N/A,TRUE,"general";"via2",#N/A,TRUE,"general";"via3",#N/A,TRUE,"general"}</definedName>
    <definedName name="sdfgsg" localSheetId="4" hidden="1">{"via1",#N/A,TRUE,"general";"via2",#N/A,TRUE,"general";"via3",#N/A,TRUE,"general"}</definedName>
    <definedName name="sdfgsg" localSheetId="38" hidden="1">{"via1",#N/A,TRUE,"general";"via2",#N/A,TRUE,"general";"via3",#N/A,TRUE,"general"}</definedName>
    <definedName name="sdfgsg" localSheetId="37" hidden="1">{"via1",#N/A,TRUE,"general";"via2",#N/A,TRUE,"general";"via3",#N/A,TRUE,"general"}</definedName>
    <definedName name="sdfgsg" localSheetId="23" hidden="1">{"via1",#N/A,TRUE,"general";"via2",#N/A,TRUE,"general";"via3",#N/A,TRUE,"general"}</definedName>
    <definedName name="sdfgsg" localSheetId="16" hidden="1">{"via1",#N/A,TRUE,"general";"via2",#N/A,TRUE,"general";"via3",#N/A,TRUE,"general"}</definedName>
    <definedName name="sdfgsg" localSheetId="27" hidden="1">{"via1",#N/A,TRUE,"general";"via2",#N/A,TRUE,"general";"via3",#N/A,TRUE,"general"}</definedName>
    <definedName name="sdfgsg" localSheetId="18" hidden="1">{"via1",#N/A,TRUE,"general";"via2",#N/A,TRUE,"general";"via3",#N/A,TRUE,"general"}</definedName>
    <definedName name="sdfgsg" localSheetId="17" hidden="1">{"via1",#N/A,TRUE,"general";"via2",#N/A,TRUE,"general";"via3",#N/A,TRUE,"general"}</definedName>
    <definedName name="sdfgsg" localSheetId="25" hidden="1">{"via1",#N/A,TRUE,"general";"via2",#N/A,TRUE,"general";"via3",#N/A,TRUE,"general"}</definedName>
    <definedName name="sdfgsg" localSheetId="49" hidden="1">{"via1",#N/A,TRUE,"general";"via2",#N/A,TRUE,"general";"via3",#N/A,TRUE,"general"}</definedName>
    <definedName name="sdfgsg" localSheetId="34"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1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31" hidden="1">{"via1",#N/A,TRUE,"general";"via2",#N/A,TRUE,"general";"via3",#N/A,TRUE,"general"}</definedName>
    <definedName name="sdfgsg" localSheetId="30" hidden="1">{"via1",#N/A,TRUE,"general";"via2",#N/A,TRUE,"general";"via3",#N/A,TRUE,"general"}</definedName>
    <definedName name="sdfgsg" localSheetId="15" hidden="1">{"via1",#N/A,TRUE,"general";"via2",#N/A,TRUE,"general";"via3",#N/A,TRUE,"general"}</definedName>
    <definedName name="sdfgsg" hidden="1">{"via1",#N/A,TRUE,"general";"via2",#N/A,TRUE,"general";"via3",#N/A,TRUE,"general"}</definedName>
    <definedName name="SDFLJK" localSheetId="3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26" hidden="1">{"TAB1",#N/A,TRUE,"GENERAL";"TAB2",#N/A,TRUE,"GENERAL";"TAB3",#N/A,TRUE,"GENERAL";"TAB4",#N/A,TRUE,"GENERAL";"TAB5",#N/A,TRUE,"GENERAL"}</definedName>
    <definedName name="SDFLJK" localSheetId="24"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38" hidden="1">{"TAB1",#N/A,TRUE,"GENERAL";"TAB2",#N/A,TRUE,"GENERAL";"TAB3",#N/A,TRUE,"GENERAL";"TAB4",#N/A,TRUE,"GENERAL";"TAB5",#N/A,TRUE,"GENERAL"}</definedName>
    <definedName name="SDFLJK" localSheetId="37" hidden="1">{"TAB1",#N/A,TRUE,"GENERAL";"TAB2",#N/A,TRUE,"GENERAL";"TAB3",#N/A,TRUE,"GENERAL";"TAB4",#N/A,TRUE,"GENERAL";"TAB5",#N/A,TRUE,"GENERAL"}</definedName>
    <definedName name="SDFLJK" localSheetId="23"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27" hidden="1">{"TAB1",#N/A,TRUE,"GENERAL";"TAB2",#N/A,TRUE,"GENERAL";"TAB3",#N/A,TRUE,"GENERAL";"TAB4",#N/A,TRUE,"GENERAL";"TAB5",#N/A,TRUE,"GENERAL"}</definedName>
    <definedName name="SDFLJK" localSheetId="18"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25" hidden="1">{"TAB1",#N/A,TRUE,"GENERAL";"TAB2",#N/A,TRUE,"GENERAL";"TAB3",#N/A,TRUE,"GENERAL";"TAB4",#N/A,TRUE,"GENERAL";"TAB5",#N/A,TRUE,"GENERAL"}</definedName>
    <definedName name="SDFLJK" localSheetId="49" hidden="1">{"TAB1",#N/A,TRUE,"GENERAL";"TAB2",#N/A,TRUE,"GENERAL";"TAB3",#N/A,TRUE,"GENERAL";"TAB4",#N/A,TRUE,"GENERAL";"TAB5",#N/A,TRUE,"GENERAL"}</definedName>
    <definedName name="SDFLJK" localSheetId="34"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31" hidden="1">{"TAB1",#N/A,TRUE,"GENERAL";"TAB2",#N/A,TRUE,"GENERAL";"TAB3",#N/A,TRUE,"GENERAL";"TAB4",#N/A,TRUE,"GENERAL";"TAB5",#N/A,TRUE,"GENERAL"}</definedName>
    <definedName name="SDFLJK" localSheetId="30" hidden="1">{"TAB1",#N/A,TRUE,"GENERAL";"TAB2",#N/A,TRUE,"GENERAL";"TAB3",#N/A,TRUE,"GENERAL";"TAB4",#N/A,TRUE,"GENERAL";"TAB5",#N/A,TRUE,"GENERAL"}</definedName>
    <definedName name="SDFLJK" localSheetId="15" hidden="1">{"TAB1",#N/A,TRUE,"GENERAL";"TAB2",#N/A,TRUE,"GENERAL";"TAB3",#N/A,TRUE,"GENERAL";"TAB4",#N/A,TRUE,"GENERAL";"TAB5",#N/A,TRUE,"GENERAL"}</definedName>
    <definedName name="SDFLJK" hidden="1">{"TAB1",#N/A,TRUE,"GENERAL";"TAB2",#N/A,TRUE,"GENERAL";"TAB3",#N/A,TRUE,"GENERAL";"TAB4",#N/A,TRUE,"GENERAL";"TAB5",#N/A,TRUE,"GENERAL"}</definedName>
    <definedName name="sdfsd4" localSheetId="32" hidden="1">{"via1",#N/A,TRUE,"general";"via2",#N/A,TRUE,"general";"via3",#N/A,TRUE,"general"}</definedName>
    <definedName name="sdfsd4" localSheetId="3" hidden="1">{"via1",#N/A,TRUE,"general";"via2",#N/A,TRUE,"general";"via3",#N/A,TRUE,"general"}</definedName>
    <definedName name="sdfsd4" localSheetId="26" hidden="1">{"via1",#N/A,TRUE,"general";"via2",#N/A,TRUE,"general";"via3",#N/A,TRUE,"general"}</definedName>
    <definedName name="sdfsd4" localSheetId="24" hidden="1">{"via1",#N/A,TRUE,"general";"via2",#N/A,TRUE,"general";"via3",#N/A,TRUE,"general"}</definedName>
    <definedName name="sdfsd4" localSheetId="10" hidden="1">{"via1",#N/A,TRUE,"general";"via2",#N/A,TRUE,"general";"via3",#N/A,TRUE,"general"}</definedName>
    <definedName name="sdfsd4" localSheetId="4" hidden="1">{"via1",#N/A,TRUE,"general";"via2",#N/A,TRUE,"general";"via3",#N/A,TRUE,"general"}</definedName>
    <definedName name="sdfsd4" localSheetId="38" hidden="1">{"via1",#N/A,TRUE,"general";"via2",#N/A,TRUE,"general";"via3",#N/A,TRUE,"general"}</definedName>
    <definedName name="sdfsd4" localSheetId="37" hidden="1">{"via1",#N/A,TRUE,"general";"via2",#N/A,TRUE,"general";"via3",#N/A,TRUE,"general"}</definedName>
    <definedName name="sdfsd4" localSheetId="23" hidden="1">{"via1",#N/A,TRUE,"general";"via2",#N/A,TRUE,"general";"via3",#N/A,TRUE,"general"}</definedName>
    <definedName name="sdfsd4" localSheetId="16" hidden="1">{"via1",#N/A,TRUE,"general";"via2",#N/A,TRUE,"general";"via3",#N/A,TRUE,"general"}</definedName>
    <definedName name="sdfsd4" localSheetId="27" hidden="1">{"via1",#N/A,TRUE,"general";"via2",#N/A,TRUE,"general";"via3",#N/A,TRUE,"general"}</definedName>
    <definedName name="sdfsd4" localSheetId="18" hidden="1">{"via1",#N/A,TRUE,"general";"via2",#N/A,TRUE,"general";"via3",#N/A,TRUE,"general"}</definedName>
    <definedName name="sdfsd4" localSheetId="17" hidden="1">{"via1",#N/A,TRUE,"general";"via2",#N/A,TRUE,"general";"via3",#N/A,TRUE,"general"}</definedName>
    <definedName name="sdfsd4" localSheetId="25" hidden="1">{"via1",#N/A,TRUE,"general";"via2",#N/A,TRUE,"general";"via3",#N/A,TRUE,"general"}</definedName>
    <definedName name="sdfsd4" localSheetId="49" hidden="1">{"via1",#N/A,TRUE,"general";"via2",#N/A,TRUE,"general";"via3",#N/A,TRUE,"general"}</definedName>
    <definedName name="sdfsd4" localSheetId="34"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1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31" hidden="1">{"via1",#N/A,TRUE,"general";"via2",#N/A,TRUE,"general";"via3",#N/A,TRUE,"general"}</definedName>
    <definedName name="sdfsd4" localSheetId="30" hidden="1">{"via1",#N/A,TRUE,"general";"via2",#N/A,TRUE,"general";"via3",#N/A,TRUE,"general"}</definedName>
    <definedName name="sdfsd4" localSheetId="15" hidden="1">{"via1",#N/A,TRUE,"general";"via2",#N/A,TRUE,"general";"via3",#N/A,TRUE,"general"}</definedName>
    <definedName name="sdfsd4" hidden="1">{"via1",#N/A,TRUE,"general";"via2",#N/A,TRUE,"general";"via3",#N/A,TRUE,"general"}</definedName>
    <definedName name="SDFSDF" localSheetId="3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26" hidden="1">{"TAB1",#N/A,TRUE,"GENERAL";"TAB2",#N/A,TRUE,"GENERAL";"TAB3",#N/A,TRUE,"GENERAL";"TAB4",#N/A,TRUE,"GENERAL";"TAB5",#N/A,TRUE,"GENERAL"}</definedName>
    <definedName name="SDFSDF" localSheetId="24"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38" hidden="1">{"TAB1",#N/A,TRUE,"GENERAL";"TAB2",#N/A,TRUE,"GENERAL";"TAB3",#N/A,TRUE,"GENERAL";"TAB4",#N/A,TRUE,"GENERAL";"TAB5",#N/A,TRUE,"GENERAL"}</definedName>
    <definedName name="SDFSDF" localSheetId="37" hidden="1">{"TAB1",#N/A,TRUE,"GENERAL";"TAB2",#N/A,TRUE,"GENERAL";"TAB3",#N/A,TRUE,"GENERAL";"TAB4",#N/A,TRUE,"GENERAL";"TAB5",#N/A,TRUE,"GENERAL"}</definedName>
    <definedName name="SDFSDF" localSheetId="23"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27" hidden="1">{"TAB1",#N/A,TRUE,"GENERAL";"TAB2",#N/A,TRUE,"GENERAL";"TAB3",#N/A,TRUE,"GENERAL";"TAB4",#N/A,TRUE,"GENERAL";"TAB5",#N/A,TRUE,"GENERAL"}</definedName>
    <definedName name="SDFSDF" localSheetId="18"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25" hidden="1">{"TAB1",#N/A,TRUE,"GENERAL";"TAB2",#N/A,TRUE,"GENERAL";"TAB3",#N/A,TRUE,"GENERAL";"TAB4",#N/A,TRUE,"GENERAL";"TAB5",#N/A,TRUE,"GENERAL"}</definedName>
    <definedName name="SDFSDF" localSheetId="49" hidden="1">{"TAB1",#N/A,TRUE,"GENERAL";"TAB2",#N/A,TRUE,"GENERAL";"TAB3",#N/A,TRUE,"GENERAL";"TAB4",#N/A,TRUE,"GENERAL";"TAB5",#N/A,TRUE,"GENERAL"}</definedName>
    <definedName name="SDFSDF" localSheetId="34"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31" hidden="1">{"TAB1",#N/A,TRUE,"GENERAL";"TAB2",#N/A,TRUE,"GENERAL";"TAB3",#N/A,TRUE,"GENERAL";"TAB4",#N/A,TRUE,"GENERAL";"TAB5",#N/A,TRUE,"GENERAL"}</definedName>
    <definedName name="SDFSDF" localSheetId="30" hidden="1">{"TAB1",#N/A,TRUE,"GENERAL";"TAB2",#N/A,TRUE,"GENERAL";"TAB3",#N/A,TRUE,"GENERAL";"TAB4",#N/A,TRUE,"GENERAL";"TAB5",#N/A,TRUE,"GENERAL"}</definedName>
    <definedName name="SDFSDF" localSheetId="15" hidden="1">{"TAB1",#N/A,TRUE,"GENERAL";"TAB2",#N/A,TRUE,"GENERAL";"TAB3",#N/A,TRUE,"GENERAL";"TAB4",#N/A,TRUE,"GENERAL";"TAB5",#N/A,TRUE,"GENERAL"}</definedName>
    <definedName name="SDFSDF" hidden="1">{"TAB1",#N/A,TRUE,"GENERAL";"TAB2",#N/A,TRUE,"GENERAL";"TAB3",#N/A,TRUE,"GENERAL";"TAB4",#N/A,TRUE,"GENERAL";"TAB5",#N/A,TRUE,"GENERAL"}</definedName>
    <definedName name="sdfsdfb" localSheetId="32" hidden="1">{"via1",#N/A,TRUE,"general";"via2",#N/A,TRUE,"general";"via3",#N/A,TRUE,"general"}</definedName>
    <definedName name="sdfsdfb" localSheetId="3" hidden="1">{"via1",#N/A,TRUE,"general";"via2",#N/A,TRUE,"general";"via3",#N/A,TRUE,"general"}</definedName>
    <definedName name="sdfsdfb" localSheetId="26" hidden="1">{"via1",#N/A,TRUE,"general";"via2",#N/A,TRUE,"general";"via3",#N/A,TRUE,"general"}</definedName>
    <definedName name="sdfsdfb" localSheetId="24" hidden="1">{"via1",#N/A,TRUE,"general";"via2",#N/A,TRUE,"general";"via3",#N/A,TRUE,"general"}</definedName>
    <definedName name="sdfsdfb" localSheetId="10" hidden="1">{"via1",#N/A,TRUE,"general";"via2",#N/A,TRUE,"general";"via3",#N/A,TRUE,"general"}</definedName>
    <definedName name="sdfsdfb" localSheetId="4" hidden="1">{"via1",#N/A,TRUE,"general";"via2",#N/A,TRUE,"general";"via3",#N/A,TRUE,"general"}</definedName>
    <definedName name="sdfsdfb" localSheetId="38" hidden="1">{"via1",#N/A,TRUE,"general";"via2",#N/A,TRUE,"general";"via3",#N/A,TRUE,"general"}</definedName>
    <definedName name="sdfsdfb" localSheetId="37" hidden="1">{"via1",#N/A,TRUE,"general";"via2",#N/A,TRUE,"general";"via3",#N/A,TRUE,"general"}</definedName>
    <definedName name="sdfsdfb" localSheetId="23" hidden="1">{"via1",#N/A,TRUE,"general";"via2",#N/A,TRUE,"general";"via3",#N/A,TRUE,"general"}</definedName>
    <definedName name="sdfsdfb" localSheetId="16" hidden="1">{"via1",#N/A,TRUE,"general";"via2",#N/A,TRUE,"general";"via3",#N/A,TRUE,"general"}</definedName>
    <definedName name="sdfsdfb" localSheetId="27" hidden="1">{"via1",#N/A,TRUE,"general";"via2",#N/A,TRUE,"general";"via3",#N/A,TRUE,"general"}</definedName>
    <definedName name="sdfsdfb" localSheetId="18" hidden="1">{"via1",#N/A,TRUE,"general";"via2",#N/A,TRUE,"general";"via3",#N/A,TRUE,"general"}</definedName>
    <definedName name="sdfsdfb" localSheetId="17" hidden="1">{"via1",#N/A,TRUE,"general";"via2",#N/A,TRUE,"general";"via3",#N/A,TRUE,"general"}</definedName>
    <definedName name="sdfsdfb" localSheetId="25" hidden="1">{"via1",#N/A,TRUE,"general";"via2",#N/A,TRUE,"general";"via3",#N/A,TRUE,"general"}</definedName>
    <definedName name="sdfsdfb" localSheetId="49" hidden="1">{"via1",#N/A,TRUE,"general";"via2",#N/A,TRUE,"general";"via3",#N/A,TRUE,"general"}</definedName>
    <definedName name="sdfsdfb" localSheetId="34"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1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31" hidden="1">{"via1",#N/A,TRUE,"general";"via2",#N/A,TRUE,"general";"via3",#N/A,TRUE,"general"}</definedName>
    <definedName name="sdfsdfb" localSheetId="30" hidden="1">{"via1",#N/A,TRUE,"general";"via2",#N/A,TRUE,"general";"via3",#N/A,TRUE,"general"}</definedName>
    <definedName name="sdfsdfb" localSheetId="15" hidden="1">{"via1",#N/A,TRUE,"general";"via2",#N/A,TRUE,"general";"via3",#N/A,TRUE,"general"}</definedName>
    <definedName name="sdfsdfb" hidden="1">{"via1",#N/A,TRUE,"general";"via2",#N/A,TRUE,"general";"via3",#N/A,TRUE,"general"}</definedName>
    <definedName name="SDFSF" localSheetId="3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26" hidden="1">{"TAB1",#N/A,TRUE,"GENERAL";"TAB2",#N/A,TRUE,"GENERAL";"TAB3",#N/A,TRUE,"GENERAL";"TAB4",#N/A,TRUE,"GENERAL";"TAB5",#N/A,TRUE,"GENERAL"}</definedName>
    <definedName name="SDFSF" localSheetId="24"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4" hidden="1">{"TAB1",#N/A,TRUE,"GENERAL";"TAB2",#N/A,TRUE,"GENERAL";"TAB3",#N/A,TRUE,"GENERAL";"TAB4",#N/A,TRUE,"GENERAL";"TAB5",#N/A,TRUE,"GENERAL"}</definedName>
    <definedName name="SDFSF" localSheetId="38" hidden="1">{"TAB1",#N/A,TRUE,"GENERAL";"TAB2",#N/A,TRUE,"GENERAL";"TAB3",#N/A,TRUE,"GENERAL";"TAB4",#N/A,TRUE,"GENERAL";"TAB5",#N/A,TRUE,"GENERAL"}</definedName>
    <definedName name="SDFSF" localSheetId="37" hidden="1">{"TAB1",#N/A,TRUE,"GENERAL";"TAB2",#N/A,TRUE,"GENERAL";"TAB3",#N/A,TRUE,"GENERAL";"TAB4",#N/A,TRUE,"GENERAL";"TAB5",#N/A,TRUE,"GENERAL"}</definedName>
    <definedName name="SDFSF" localSheetId="23"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27" hidden="1">{"TAB1",#N/A,TRUE,"GENERAL";"TAB2",#N/A,TRUE,"GENERAL";"TAB3",#N/A,TRUE,"GENERAL";"TAB4",#N/A,TRUE,"GENERAL";"TAB5",#N/A,TRUE,"GENERAL"}</definedName>
    <definedName name="SDFSF" localSheetId="18"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25" hidden="1">{"TAB1",#N/A,TRUE,"GENERAL";"TAB2",#N/A,TRUE,"GENERAL";"TAB3",#N/A,TRUE,"GENERAL";"TAB4",#N/A,TRUE,"GENERAL";"TAB5",#N/A,TRUE,"GENERAL"}</definedName>
    <definedName name="SDFSF" localSheetId="49" hidden="1">{"TAB1",#N/A,TRUE,"GENERAL";"TAB2",#N/A,TRUE,"GENERAL";"TAB3",#N/A,TRUE,"GENERAL";"TAB4",#N/A,TRUE,"GENERAL";"TAB5",#N/A,TRUE,"GENERAL"}</definedName>
    <definedName name="SDFSF" localSheetId="34"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31" hidden="1">{"TAB1",#N/A,TRUE,"GENERAL";"TAB2",#N/A,TRUE,"GENERAL";"TAB3",#N/A,TRUE,"GENERAL";"TAB4",#N/A,TRUE,"GENERAL";"TAB5",#N/A,TRUE,"GENERAL"}</definedName>
    <definedName name="SDFSF" localSheetId="30" hidden="1">{"TAB1",#N/A,TRUE,"GENERAL";"TAB2",#N/A,TRUE,"GENERAL";"TAB3",#N/A,TRUE,"GENERAL";"TAB4",#N/A,TRUE,"GENERAL";"TAB5",#N/A,TRUE,"GENERAL"}</definedName>
    <definedName name="SDFSF" localSheetId="15" hidden="1">{"TAB1",#N/A,TRUE,"GENERAL";"TAB2",#N/A,TRUE,"GENERAL";"TAB3",#N/A,TRUE,"GENERAL";"TAB4",#N/A,TRUE,"GENERAL";"TAB5",#N/A,TRUE,"GENERAL"}</definedName>
    <definedName name="SDFSF" hidden="1">{"TAB1",#N/A,TRUE,"GENERAL";"TAB2",#N/A,TRUE,"GENERAL";"TAB3",#N/A,TRUE,"GENERAL";"TAB4",#N/A,TRUE,"GENERAL";"TAB5",#N/A,TRUE,"GENERAL"}</definedName>
    <definedName name="sdfsv" localSheetId="3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26" hidden="1">{"TAB1",#N/A,TRUE,"GENERAL";"TAB2",#N/A,TRUE,"GENERAL";"TAB3",#N/A,TRUE,"GENERAL";"TAB4",#N/A,TRUE,"GENERAL";"TAB5",#N/A,TRUE,"GENERAL"}</definedName>
    <definedName name="sdfsv" localSheetId="24"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4" hidden="1">{"TAB1",#N/A,TRUE,"GENERAL";"TAB2",#N/A,TRUE,"GENERAL";"TAB3",#N/A,TRUE,"GENERAL";"TAB4",#N/A,TRUE,"GENERAL";"TAB5",#N/A,TRUE,"GENERAL"}</definedName>
    <definedName name="sdfsv" localSheetId="38" hidden="1">{"TAB1",#N/A,TRUE,"GENERAL";"TAB2",#N/A,TRUE,"GENERAL";"TAB3",#N/A,TRUE,"GENERAL";"TAB4",#N/A,TRUE,"GENERAL";"TAB5",#N/A,TRUE,"GENERAL"}</definedName>
    <definedName name="sdfsv" localSheetId="37" hidden="1">{"TAB1",#N/A,TRUE,"GENERAL";"TAB2",#N/A,TRUE,"GENERAL";"TAB3",#N/A,TRUE,"GENERAL";"TAB4",#N/A,TRUE,"GENERAL";"TAB5",#N/A,TRUE,"GENERAL"}</definedName>
    <definedName name="sdfsv" localSheetId="23"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27" hidden="1">{"TAB1",#N/A,TRUE,"GENERAL";"TAB2",#N/A,TRUE,"GENERAL";"TAB3",#N/A,TRUE,"GENERAL";"TAB4",#N/A,TRUE,"GENERAL";"TAB5",#N/A,TRUE,"GENERAL"}</definedName>
    <definedName name="sdfsv" localSheetId="18"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25" hidden="1">{"TAB1",#N/A,TRUE,"GENERAL";"TAB2",#N/A,TRUE,"GENERAL";"TAB3",#N/A,TRUE,"GENERAL";"TAB4",#N/A,TRUE,"GENERAL";"TAB5",#N/A,TRUE,"GENERAL"}</definedName>
    <definedName name="sdfsv" localSheetId="49" hidden="1">{"TAB1",#N/A,TRUE,"GENERAL";"TAB2",#N/A,TRUE,"GENERAL";"TAB3",#N/A,TRUE,"GENERAL";"TAB4",#N/A,TRUE,"GENERAL";"TAB5",#N/A,TRUE,"GENERAL"}</definedName>
    <definedName name="sdfsv" localSheetId="34"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31" hidden="1">{"TAB1",#N/A,TRUE,"GENERAL";"TAB2",#N/A,TRUE,"GENERAL";"TAB3",#N/A,TRUE,"GENERAL";"TAB4",#N/A,TRUE,"GENERAL";"TAB5",#N/A,TRUE,"GENERAL"}</definedName>
    <definedName name="sdfsv" localSheetId="30" hidden="1">{"TAB1",#N/A,TRUE,"GENERAL";"TAB2",#N/A,TRUE,"GENERAL";"TAB3",#N/A,TRUE,"GENERAL";"TAB4",#N/A,TRUE,"GENERAL";"TAB5",#N/A,TRUE,"GENERAL"}</definedName>
    <definedName name="sdfsv" localSheetId="15" hidden="1">{"TAB1",#N/A,TRUE,"GENERAL";"TAB2",#N/A,TRUE,"GENERAL";"TAB3",#N/A,TRUE,"GENERAL";"TAB4",#N/A,TRUE,"GENERAL";"TAB5",#N/A,TRUE,"GENERAL"}</definedName>
    <definedName name="sdfsv" hidden="1">{"TAB1",#N/A,TRUE,"GENERAL";"TAB2",#N/A,TRUE,"GENERAL";"TAB3",#N/A,TRUE,"GENERAL";"TAB4",#N/A,TRUE,"GENERAL";"TAB5",#N/A,TRUE,"GENERAL"}</definedName>
    <definedName name="sdgfd" localSheetId="3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26" hidden="1">{"TAB1",#N/A,TRUE,"GENERAL";"TAB2",#N/A,TRUE,"GENERAL";"TAB3",#N/A,TRUE,"GENERAL";"TAB4",#N/A,TRUE,"GENERAL";"TAB5",#N/A,TRUE,"GENERAL"}</definedName>
    <definedName name="sdgfd" localSheetId="24"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4" hidden="1">{"TAB1",#N/A,TRUE,"GENERAL";"TAB2",#N/A,TRUE,"GENERAL";"TAB3",#N/A,TRUE,"GENERAL";"TAB4",#N/A,TRUE,"GENERAL";"TAB5",#N/A,TRUE,"GENERAL"}</definedName>
    <definedName name="sdgfd" localSheetId="38" hidden="1">{"TAB1",#N/A,TRUE,"GENERAL";"TAB2",#N/A,TRUE,"GENERAL";"TAB3",#N/A,TRUE,"GENERAL";"TAB4",#N/A,TRUE,"GENERAL";"TAB5",#N/A,TRUE,"GENERAL"}</definedName>
    <definedName name="sdgfd" localSheetId="37" hidden="1">{"TAB1",#N/A,TRUE,"GENERAL";"TAB2",#N/A,TRUE,"GENERAL";"TAB3",#N/A,TRUE,"GENERAL";"TAB4",#N/A,TRUE,"GENERAL";"TAB5",#N/A,TRUE,"GENERAL"}</definedName>
    <definedName name="sdgfd" localSheetId="23"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27" hidden="1">{"TAB1",#N/A,TRUE,"GENERAL";"TAB2",#N/A,TRUE,"GENERAL";"TAB3",#N/A,TRUE,"GENERAL";"TAB4",#N/A,TRUE,"GENERAL";"TAB5",#N/A,TRUE,"GENERAL"}</definedName>
    <definedName name="sdgfd" localSheetId="18"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25" hidden="1">{"TAB1",#N/A,TRUE,"GENERAL";"TAB2",#N/A,TRUE,"GENERAL";"TAB3",#N/A,TRUE,"GENERAL";"TAB4",#N/A,TRUE,"GENERAL";"TAB5",#N/A,TRUE,"GENERAL"}</definedName>
    <definedName name="sdgfd" localSheetId="49" hidden="1">{"TAB1",#N/A,TRUE,"GENERAL";"TAB2",#N/A,TRUE,"GENERAL";"TAB3",#N/A,TRUE,"GENERAL";"TAB4",#N/A,TRUE,"GENERAL";"TAB5",#N/A,TRUE,"GENERAL"}</definedName>
    <definedName name="sdgfd" localSheetId="34"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31" hidden="1">{"TAB1",#N/A,TRUE,"GENERAL";"TAB2",#N/A,TRUE,"GENERAL";"TAB3",#N/A,TRUE,"GENERAL";"TAB4",#N/A,TRUE,"GENERAL";"TAB5",#N/A,TRUE,"GENERAL"}</definedName>
    <definedName name="sdgfd" localSheetId="30" hidden="1">{"TAB1",#N/A,TRUE,"GENERAL";"TAB2",#N/A,TRUE,"GENERAL";"TAB3",#N/A,TRUE,"GENERAL";"TAB4",#N/A,TRUE,"GENERAL";"TAB5",#N/A,TRUE,"GENERAL"}</definedName>
    <definedName name="sdgfd" localSheetId="15" hidden="1">{"TAB1",#N/A,TRUE,"GENERAL";"TAB2",#N/A,TRUE,"GENERAL";"TAB3",#N/A,TRUE,"GENERAL";"TAB4",#N/A,TRUE,"GENERAL";"TAB5",#N/A,TRUE,"GENERAL"}</definedName>
    <definedName name="sdgfd" hidden="1">{"TAB1",#N/A,TRUE,"GENERAL";"TAB2",#N/A,TRUE,"GENERAL";"TAB3",#N/A,TRUE,"GENERAL";"TAB4",#N/A,TRUE,"GENERAL";"TAB5",#N/A,TRUE,"GENERAL"}</definedName>
    <definedName name="sdgfgp" localSheetId="32" hidden="1">{"via1",#N/A,TRUE,"general";"via2",#N/A,TRUE,"general";"via3",#N/A,TRUE,"general"}</definedName>
    <definedName name="sdgfgp" localSheetId="3" hidden="1">{"via1",#N/A,TRUE,"general";"via2",#N/A,TRUE,"general";"via3",#N/A,TRUE,"general"}</definedName>
    <definedName name="sdgfgp" localSheetId="26" hidden="1">{"via1",#N/A,TRUE,"general";"via2",#N/A,TRUE,"general";"via3",#N/A,TRUE,"general"}</definedName>
    <definedName name="sdgfgp" localSheetId="24" hidden="1">{"via1",#N/A,TRUE,"general";"via2",#N/A,TRUE,"general";"via3",#N/A,TRUE,"general"}</definedName>
    <definedName name="sdgfgp" localSheetId="10" hidden="1">{"via1",#N/A,TRUE,"general";"via2",#N/A,TRUE,"general";"via3",#N/A,TRUE,"general"}</definedName>
    <definedName name="sdgfgp" localSheetId="4" hidden="1">{"via1",#N/A,TRUE,"general";"via2",#N/A,TRUE,"general";"via3",#N/A,TRUE,"general"}</definedName>
    <definedName name="sdgfgp" localSheetId="38" hidden="1">{"via1",#N/A,TRUE,"general";"via2",#N/A,TRUE,"general";"via3",#N/A,TRUE,"general"}</definedName>
    <definedName name="sdgfgp" localSheetId="37" hidden="1">{"via1",#N/A,TRUE,"general";"via2",#N/A,TRUE,"general";"via3",#N/A,TRUE,"general"}</definedName>
    <definedName name="sdgfgp" localSheetId="23" hidden="1">{"via1",#N/A,TRUE,"general";"via2",#N/A,TRUE,"general";"via3",#N/A,TRUE,"general"}</definedName>
    <definedName name="sdgfgp" localSheetId="16" hidden="1">{"via1",#N/A,TRUE,"general";"via2",#N/A,TRUE,"general";"via3",#N/A,TRUE,"general"}</definedName>
    <definedName name="sdgfgp" localSheetId="27" hidden="1">{"via1",#N/A,TRUE,"general";"via2",#N/A,TRUE,"general";"via3",#N/A,TRUE,"general"}</definedName>
    <definedName name="sdgfgp" localSheetId="18" hidden="1">{"via1",#N/A,TRUE,"general";"via2",#N/A,TRUE,"general";"via3",#N/A,TRUE,"general"}</definedName>
    <definedName name="sdgfgp" localSheetId="17" hidden="1">{"via1",#N/A,TRUE,"general";"via2",#N/A,TRUE,"general";"via3",#N/A,TRUE,"general"}</definedName>
    <definedName name="sdgfgp" localSheetId="25" hidden="1">{"via1",#N/A,TRUE,"general";"via2",#N/A,TRUE,"general";"via3",#N/A,TRUE,"general"}</definedName>
    <definedName name="sdgfgp" localSheetId="49" hidden="1">{"via1",#N/A,TRUE,"general";"via2",#N/A,TRUE,"general";"via3",#N/A,TRUE,"general"}</definedName>
    <definedName name="sdgfgp" localSheetId="34"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1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31" hidden="1">{"via1",#N/A,TRUE,"general";"via2",#N/A,TRUE,"general";"via3",#N/A,TRUE,"general"}</definedName>
    <definedName name="sdgfgp" localSheetId="30" hidden="1">{"via1",#N/A,TRUE,"general";"via2",#N/A,TRUE,"general";"via3",#N/A,TRUE,"general"}</definedName>
    <definedName name="sdgfgp" localSheetId="15" hidden="1">{"via1",#N/A,TRUE,"general";"via2",#N/A,TRUE,"general";"via3",#N/A,TRUE,"general"}</definedName>
    <definedName name="sdgfgp" hidden="1">{"via1",#N/A,TRUE,"general";"via2",#N/A,TRUE,"general";"via3",#N/A,TRUE,"general"}</definedName>
    <definedName name="sdgfiu" localSheetId="32" hidden="1">{"via1",#N/A,TRUE,"general";"via2",#N/A,TRUE,"general";"via3",#N/A,TRUE,"general"}</definedName>
    <definedName name="sdgfiu" localSheetId="3" hidden="1">{"via1",#N/A,TRUE,"general";"via2",#N/A,TRUE,"general";"via3",#N/A,TRUE,"general"}</definedName>
    <definedName name="sdgfiu" localSheetId="26" hidden="1">{"via1",#N/A,TRUE,"general";"via2",#N/A,TRUE,"general";"via3",#N/A,TRUE,"general"}</definedName>
    <definedName name="sdgfiu" localSheetId="24" hidden="1">{"via1",#N/A,TRUE,"general";"via2",#N/A,TRUE,"general";"via3",#N/A,TRUE,"general"}</definedName>
    <definedName name="sdgfiu" localSheetId="10" hidden="1">{"via1",#N/A,TRUE,"general";"via2",#N/A,TRUE,"general";"via3",#N/A,TRUE,"general"}</definedName>
    <definedName name="sdgfiu" localSheetId="4" hidden="1">{"via1",#N/A,TRUE,"general";"via2",#N/A,TRUE,"general";"via3",#N/A,TRUE,"general"}</definedName>
    <definedName name="sdgfiu" localSheetId="38" hidden="1">{"via1",#N/A,TRUE,"general";"via2",#N/A,TRUE,"general";"via3",#N/A,TRUE,"general"}</definedName>
    <definedName name="sdgfiu" localSheetId="37" hidden="1">{"via1",#N/A,TRUE,"general";"via2",#N/A,TRUE,"general";"via3",#N/A,TRUE,"general"}</definedName>
    <definedName name="sdgfiu" localSheetId="23" hidden="1">{"via1",#N/A,TRUE,"general";"via2",#N/A,TRUE,"general";"via3",#N/A,TRUE,"general"}</definedName>
    <definedName name="sdgfiu" localSheetId="16" hidden="1">{"via1",#N/A,TRUE,"general";"via2",#N/A,TRUE,"general";"via3",#N/A,TRUE,"general"}</definedName>
    <definedName name="sdgfiu" localSheetId="27" hidden="1">{"via1",#N/A,TRUE,"general";"via2",#N/A,TRUE,"general";"via3",#N/A,TRUE,"general"}</definedName>
    <definedName name="sdgfiu" localSheetId="18" hidden="1">{"via1",#N/A,TRUE,"general";"via2",#N/A,TRUE,"general";"via3",#N/A,TRUE,"general"}</definedName>
    <definedName name="sdgfiu" localSheetId="17" hidden="1">{"via1",#N/A,TRUE,"general";"via2",#N/A,TRUE,"general";"via3",#N/A,TRUE,"general"}</definedName>
    <definedName name="sdgfiu" localSheetId="25" hidden="1">{"via1",#N/A,TRUE,"general";"via2",#N/A,TRUE,"general";"via3",#N/A,TRUE,"general"}</definedName>
    <definedName name="sdgfiu" localSheetId="49" hidden="1">{"via1",#N/A,TRUE,"general";"via2",#N/A,TRUE,"general";"via3",#N/A,TRUE,"general"}</definedName>
    <definedName name="sdgfiu" localSheetId="34"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1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31" hidden="1">{"via1",#N/A,TRUE,"general";"via2",#N/A,TRUE,"general";"via3",#N/A,TRUE,"general"}</definedName>
    <definedName name="sdgfiu" localSheetId="30" hidden="1">{"via1",#N/A,TRUE,"general";"via2",#N/A,TRUE,"general";"via3",#N/A,TRUE,"general"}</definedName>
    <definedName name="sdgfiu" localSheetId="15" hidden="1">{"via1",#N/A,TRUE,"general";"via2",#N/A,TRUE,"general";"via3",#N/A,TRUE,"general"}</definedName>
    <definedName name="sdgfiu" hidden="1">{"via1",#N/A,TRUE,"general";"via2",#N/A,TRUE,"general";"via3",#N/A,TRUE,"general"}</definedName>
    <definedName name="sdgsd" localSheetId="3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26" hidden="1">{"TAB1",#N/A,TRUE,"GENERAL";"TAB2",#N/A,TRUE,"GENERAL";"TAB3",#N/A,TRUE,"GENERAL";"TAB4",#N/A,TRUE,"GENERAL";"TAB5",#N/A,TRUE,"GENERAL"}</definedName>
    <definedName name="sdgsd" localSheetId="24"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4" hidden="1">{"TAB1",#N/A,TRUE,"GENERAL";"TAB2",#N/A,TRUE,"GENERAL";"TAB3",#N/A,TRUE,"GENERAL";"TAB4",#N/A,TRUE,"GENERAL";"TAB5",#N/A,TRUE,"GENERAL"}</definedName>
    <definedName name="sdgsd" localSheetId="38" hidden="1">{"TAB1",#N/A,TRUE,"GENERAL";"TAB2",#N/A,TRUE,"GENERAL";"TAB3",#N/A,TRUE,"GENERAL";"TAB4",#N/A,TRUE,"GENERAL";"TAB5",#N/A,TRUE,"GENERAL"}</definedName>
    <definedName name="sdgsd" localSheetId="37" hidden="1">{"TAB1",#N/A,TRUE,"GENERAL";"TAB2",#N/A,TRUE,"GENERAL";"TAB3",#N/A,TRUE,"GENERAL";"TAB4",#N/A,TRUE,"GENERAL";"TAB5",#N/A,TRUE,"GENERAL"}</definedName>
    <definedName name="sdgsd" localSheetId="23"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27" hidden="1">{"TAB1",#N/A,TRUE,"GENERAL";"TAB2",#N/A,TRUE,"GENERAL";"TAB3",#N/A,TRUE,"GENERAL";"TAB4",#N/A,TRUE,"GENERAL";"TAB5",#N/A,TRUE,"GENERAL"}</definedName>
    <definedName name="sdgsd" localSheetId="18"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25" hidden="1">{"TAB1",#N/A,TRUE,"GENERAL";"TAB2",#N/A,TRUE,"GENERAL";"TAB3",#N/A,TRUE,"GENERAL";"TAB4",#N/A,TRUE,"GENERAL";"TAB5",#N/A,TRUE,"GENERAL"}</definedName>
    <definedName name="sdgsd" localSheetId="49" hidden="1">{"TAB1",#N/A,TRUE,"GENERAL";"TAB2",#N/A,TRUE,"GENERAL";"TAB3",#N/A,TRUE,"GENERAL";"TAB4",#N/A,TRUE,"GENERAL";"TAB5",#N/A,TRUE,"GENERAL"}</definedName>
    <definedName name="sdgsd" localSheetId="34"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31" hidden="1">{"TAB1",#N/A,TRUE,"GENERAL";"TAB2",#N/A,TRUE,"GENERAL";"TAB3",#N/A,TRUE,"GENERAL";"TAB4",#N/A,TRUE,"GENERAL";"TAB5",#N/A,TRUE,"GENERAL"}</definedName>
    <definedName name="sdgsd" localSheetId="30" hidden="1">{"TAB1",#N/A,TRUE,"GENERAL";"TAB2",#N/A,TRUE,"GENERAL";"TAB3",#N/A,TRUE,"GENERAL";"TAB4",#N/A,TRUE,"GENERAL";"TAB5",#N/A,TRUE,"GENERAL"}</definedName>
    <definedName name="sdgsd" localSheetId="15" hidden="1">{"TAB1",#N/A,TRUE,"GENERAL";"TAB2",#N/A,TRUE,"GENERAL";"TAB3",#N/A,TRUE,"GENERAL";"TAB4",#N/A,TRUE,"GENERAL";"TAB5",#N/A,TRUE,"GENERAL"}</definedName>
    <definedName name="sdgsd" hidden="1">{"TAB1",#N/A,TRUE,"GENERAL";"TAB2",#N/A,TRUE,"GENERAL";"TAB3",#N/A,TRUE,"GENERAL";"TAB4",#N/A,TRUE,"GENERAL";"TAB5",#N/A,TRUE,"GENERAL"}</definedName>
    <definedName name="sdgsg" localSheetId="32" hidden="1">{"via1",#N/A,TRUE,"general";"via2",#N/A,TRUE,"general";"via3",#N/A,TRUE,"general"}</definedName>
    <definedName name="sdgsg" localSheetId="3" hidden="1">{"via1",#N/A,TRUE,"general";"via2",#N/A,TRUE,"general";"via3",#N/A,TRUE,"general"}</definedName>
    <definedName name="sdgsg" localSheetId="26" hidden="1">{"via1",#N/A,TRUE,"general";"via2",#N/A,TRUE,"general";"via3",#N/A,TRUE,"general"}</definedName>
    <definedName name="sdgsg" localSheetId="24" hidden="1">{"via1",#N/A,TRUE,"general";"via2",#N/A,TRUE,"general";"via3",#N/A,TRUE,"general"}</definedName>
    <definedName name="sdgsg" localSheetId="10" hidden="1">{"via1",#N/A,TRUE,"general";"via2",#N/A,TRUE,"general";"via3",#N/A,TRUE,"general"}</definedName>
    <definedName name="sdgsg" localSheetId="4" hidden="1">{"via1",#N/A,TRUE,"general";"via2",#N/A,TRUE,"general";"via3",#N/A,TRUE,"general"}</definedName>
    <definedName name="sdgsg" localSheetId="38" hidden="1">{"via1",#N/A,TRUE,"general";"via2",#N/A,TRUE,"general";"via3",#N/A,TRUE,"general"}</definedName>
    <definedName name="sdgsg" localSheetId="37" hidden="1">{"via1",#N/A,TRUE,"general";"via2",#N/A,TRUE,"general";"via3",#N/A,TRUE,"general"}</definedName>
    <definedName name="sdgsg" localSheetId="23" hidden="1">{"via1",#N/A,TRUE,"general";"via2",#N/A,TRUE,"general";"via3",#N/A,TRUE,"general"}</definedName>
    <definedName name="sdgsg" localSheetId="16" hidden="1">{"via1",#N/A,TRUE,"general";"via2",#N/A,TRUE,"general";"via3",#N/A,TRUE,"general"}</definedName>
    <definedName name="sdgsg" localSheetId="27" hidden="1">{"via1",#N/A,TRUE,"general";"via2",#N/A,TRUE,"general";"via3",#N/A,TRUE,"general"}</definedName>
    <definedName name="sdgsg" localSheetId="18" hidden="1">{"via1",#N/A,TRUE,"general";"via2",#N/A,TRUE,"general";"via3",#N/A,TRUE,"general"}</definedName>
    <definedName name="sdgsg" localSheetId="17" hidden="1">{"via1",#N/A,TRUE,"general";"via2",#N/A,TRUE,"general";"via3",#N/A,TRUE,"general"}</definedName>
    <definedName name="sdgsg" localSheetId="25" hidden="1">{"via1",#N/A,TRUE,"general";"via2",#N/A,TRUE,"general";"via3",#N/A,TRUE,"general"}</definedName>
    <definedName name="sdgsg" localSheetId="49" hidden="1">{"via1",#N/A,TRUE,"general";"via2",#N/A,TRUE,"general";"via3",#N/A,TRUE,"general"}</definedName>
    <definedName name="sdgsg" localSheetId="34"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1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31" hidden="1">{"via1",#N/A,TRUE,"general";"via2",#N/A,TRUE,"general";"via3",#N/A,TRUE,"general"}</definedName>
    <definedName name="sdgsg" localSheetId="30" hidden="1">{"via1",#N/A,TRUE,"general";"via2",#N/A,TRUE,"general";"via3",#N/A,TRUE,"general"}</definedName>
    <definedName name="sdgsg" localSheetId="15" hidden="1">{"via1",#N/A,TRUE,"general";"via2",#N/A,TRUE,"general";"via3",#N/A,TRUE,"general"}</definedName>
    <definedName name="sdgsg" hidden="1">{"via1",#N/A,TRUE,"general";"via2",#N/A,TRUE,"general";"via3",#N/A,TRUE,"general"}</definedName>
    <definedName name="SDIKOM" localSheetId="3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26" hidden="1">{"TAB1",#N/A,TRUE,"GENERAL";"TAB2",#N/A,TRUE,"GENERAL";"TAB3",#N/A,TRUE,"GENERAL";"TAB4",#N/A,TRUE,"GENERAL";"TAB5",#N/A,TRUE,"GENERAL"}</definedName>
    <definedName name="SDIKOM" localSheetId="24"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38" hidden="1">{"TAB1",#N/A,TRUE,"GENERAL";"TAB2",#N/A,TRUE,"GENERAL";"TAB3",#N/A,TRUE,"GENERAL";"TAB4",#N/A,TRUE,"GENERAL";"TAB5",#N/A,TRUE,"GENERAL"}</definedName>
    <definedName name="SDIKOM" localSheetId="37" hidden="1">{"TAB1",#N/A,TRUE,"GENERAL";"TAB2",#N/A,TRUE,"GENERAL";"TAB3",#N/A,TRUE,"GENERAL";"TAB4",#N/A,TRUE,"GENERAL";"TAB5",#N/A,TRUE,"GENERAL"}</definedName>
    <definedName name="SDIKOM" localSheetId="23"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27" hidden="1">{"TAB1",#N/A,TRUE,"GENERAL";"TAB2",#N/A,TRUE,"GENERAL";"TAB3",#N/A,TRUE,"GENERAL";"TAB4",#N/A,TRUE,"GENERAL";"TAB5",#N/A,TRUE,"GENERAL"}</definedName>
    <definedName name="SDIKOM" localSheetId="18"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25" hidden="1">{"TAB1",#N/A,TRUE,"GENERAL";"TAB2",#N/A,TRUE,"GENERAL";"TAB3",#N/A,TRUE,"GENERAL";"TAB4",#N/A,TRUE,"GENERAL";"TAB5",#N/A,TRUE,"GENERAL"}</definedName>
    <definedName name="SDIKOM" localSheetId="49" hidden="1">{"TAB1",#N/A,TRUE,"GENERAL";"TAB2",#N/A,TRUE,"GENERAL";"TAB3",#N/A,TRUE,"GENERAL";"TAB4",#N/A,TRUE,"GENERAL";"TAB5",#N/A,TRUE,"GENERAL"}</definedName>
    <definedName name="SDIKOM" localSheetId="34"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31" hidden="1">{"TAB1",#N/A,TRUE,"GENERAL";"TAB2",#N/A,TRUE,"GENERAL";"TAB3",#N/A,TRUE,"GENERAL";"TAB4",#N/A,TRUE,"GENERAL";"TAB5",#N/A,TRUE,"GENERAL"}</definedName>
    <definedName name="SDIKOM" localSheetId="30" hidden="1">{"TAB1",#N/A,TRUE,"GENERAL";"TAB2",#N/A,TRUE,"GENERAL";"TAB3",#N/A,TRUE,"GENERAL";"TAB4",#N/A,TRUE,"GENERAL";"TAB5",#N/A,TRUE,"GENERAL"}</definedName>
    <definedName name="SDIKOM" localSheetId="15" hidden="1">{"TAB1",#N/A,TRUE,"GENERAL";"TAB2",#N/A,TRUE,"GENERAL";"TAB3",#N/A,TRUE,"GENERAL";"TAB4",#N/A,TRUE,"GENERAL";"TAB5",#N/A,TRUE,"GENERAL"}</definedName>
    <definedName name="SDIKOM" hidden="1">{"TAB1",#N/A,TRUE,"GENERAL";"TAB2",#N/A,TRUE,"GENERAL";"TAB3",#N/A,TRUE,"GENERAL";"TAB4",#N/A,TRUE,"GENERAL";"TAB5",#N/A,TRUE,"GENERAL"}</definedName>
    <definedName name="sdsdfh" localSheetId="32" hidden="1">{"via1",#N/A,TRUE,"general";"via2",#N/A,TRUE,"general";"via3",#N/A,TRUE,"general"}</definedName>
    <definedName name="sdsdfh" localSheetId="3" hidden="1">{"via1",#N/A,TRUE,"general";"via2",#N/A,TRUE,"general";"via3",#N/A,TRUE,"general"}</definedName>
    <definedName name="sdsdfh" localSheetId="26" hidden="1">{"via1",#N/A,TRUE,"general";"via2",#N/A,TRUE,"general";"via3",#N/A,TRUE,"general"}</definedName>
    <definedName name="sdsdfh" localSheetId="24" hidden="1">{"via1",#N/A,TRUE,"general";"via2",#N/A,TRUE,"general";"via3",#N/A,TRUE,"general"}</definedName>
    <definedName name="sdsdfh" localSheetId="10" hidden="1">{"via1",#N/A,TRUE,"general";"via2",#N/A,TRUE,"general";"via3",#N/A,TRUE,"general"}</definedName>
    <definedName name="sdsdfh" localSheetId="4" hidden="1">{"via1",#N/A,TRUE,"general";"via2",#N/A,TRUE,"general";"via3",#N/A,TRUE,"general"}</definedName>
    <definedName name="sdsdfh" localSheetId="38" hidden="1">{"via1",#N/A,TRUE,"general";"via2",#N/A,TRUE,"general";"via3",#N/A,TRUE,"general"}</definedName>
    <definedName name="sdsdfh" localSheetId="37" hidden="1">{"via1",#N/A,TRUE,"general";"via2",#N/A,TRUE,"general";"via3",#N/A,TRUE,"general"}</definedName>
    <definedName name="sdsdfh" localSheetId="23" hidden="1">{"via1",#N/A,TRUE,"general";"via2",#N/A,TRUE,"general";"via3",#N/A,TRUE,"general"}</definedName>
    <definedName name="sdsdfh" localSheetId="16" hidden="1">{"via1",#N/A,TRUE,"general";"via2",#N/A,TRUE,"general";"via3",#N/A,TRUE,"general"}</definedName>
    <definedName name="sdsdfh" localSheetId="27" hidden="1">{"via1",#N/A,TRUE,"general";"via2",#N/A,TRUE,"general";"via3",#N/A,TRUE,"general"}</definedName>
    <definedName name="sdsdfh" localSheetId="18" hidden="1">{"via1",#N/A,TRUE,"general";"via2",#N/A,TRUE,"general";"via3",#N/A,TRUE,"general"}</definedName>
    <definedName name="sdsdfh" localSheetId="17" hidden="1">{"via1",#N/A,TRUE,"general";"via2",#N/A,TRUE,"general";"via3",#N/A,TRUE,"general"}</definedName>
    <definedName name="sdsdfh" localSheetId="25" hidden="1">{"via1",#N/A,TRUE,"general";"via2",#N/A,TRUE,"general";"via3",#N/A,TRUE,"general"}</definedName>
    <definedName name="sdsdfh" localSheetId="49" hidden="1">{"via1",#N/A,TRUE,"general";"via2",#N/A,TRUE,"general";"via3",#N/A,TRUE,"general"}</definedName>
    <definedName name="sdsdfh" localSheetId="34"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1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31" hidden="1">{"via1",#N/A,TRUE,"general";"via2",#N/A,TRUE,"general";"via3",#N/A,TRUE,"general"}</definedName>
    <definedName name="sdsdfh" localSheetId="30" hidden="1">{"via1",#N/A,TRUE,"general";"via2",#N/A,TRUE,"general";"via3",#N/A,TRUE,"general"}</definedName>
    <definedName name="sdsdfh" localSheetId="15" hidden="1">{"via1",#N/A,TRUE,"general";"via2",#N/A,TRUE,"general";"via3",#N/A,TRUE,"general"}</definedName>
    <definedName name="sdsdfh" hidden="1">{"via1",#N/A,TRUE,"general";"via2",#N/A,TRUE,"general";"via3",#N/A,TRUE,"general"}</definedName>
    <definedName name="setrj" localSheetId="32" hidden="1">{"via1",#N/A,TRUE,"general";"via2",#N/A,TRUE,"general";"via3",#N/A,TRUE,"general"}</definedName>
    <definedName name="setrj" localSheetId="3" hidden="1">{"via1",#N/A,TRUE,"general";"via2",#N/A,TRUE,"general";"via3",#N/A,TRUE,"general"}</definedName>
    <definedName name="setrj" localSheetId="26" hidden="1">{"via1",#N/A,TRUE,"general";"via2",#N/A,TRUE,"general";"via3",#N/A,TRUE,"general"}</definedName>
    <definedName name="setrj" localSheetId="24" hidden="1">{"via1",#N/A,TRUE,"general";"via2",#N/A,TRUE,"general";"via3",#N/A,TRUE,"general"}</definedName>
    <definedName name="setrj" localSheetId="10" hidden="1">{"via1",#N/A,TRUE,"general";"via2",#N/A,TRUE,"general";"via3",#N/A,TRUE,"general"}</definedName>
    <definedName name="setrj" localSheetId="4" hidden="1">{"via1",#N/A,TRUE,"general";"via2",#N/A,TRUE,"general";"via3",#N/A,TRUE,"general"}</definedName>
    <definedName name="setrj" localSheetId="38" hidden="1">{"via1",#N/A,TRUE,"general";"via2",#N/A,TRUE,"general";"via3",#N/A,TRUE,"general"}</definedName>
    <definedName name="setrj" localSheetId="37" hidden="1">{"via1",#N/A,TRUE,"general";"via2",#N/A,TRUE,"general";"via3",#N/A,TRUE,"general"}</definedName>
    <definedName name="setrj" localSheetId="23" hidden="1">{"via1",#N/A,TRUE,"general";"via2",#N/A,TRUE,"general";"via3",#N/A,TRUE,"general"}</definedName>
    <definedName name="setrj" localSheetId="16" hidden="1">{"via1",#N/A,TRUE,"general";"via2",#N/A,TRUE,"general";"via3",#N/A,TRUE,"general"}</definedName>
    <definedName name="setrj" localSheetId="27" hidden="1">{"via1",#N/A,TRUE,"general";"via2",#N/A,TRUE,"general";"via3",#N/A,TRUE,"general"}</definedName>
    <definedName name="setrj" localSheetId="18" hidden="1">{"via1",#N/A,TRUE,"general";"via2",#N/A,TRUE,"general";"via3",#N/A,TRUE,"general"}</definedName>
    <definedName name="setrj" localSheetId="17" hidden="1">{"via1",#N/A,TRUE,"general";"via2",#N/A,TRUE,"general";"via3",#N/A,TRUE,"general"}</definedName>
    <definedName name="setrj" localSheetId="25" hidden="1">{"via1",#N/A,TRUE,"general";"via2",#N/A,TRUE,"general";"via3",#N/A,TRUE,"general"}</definedName>
    <definedName name="setrj" localSheetId="49" hidden="1">{"via1",#N/A,TRUE,"general";"via2",#N/A,TRUE,"general";"via3",#N/A,TRUE,"general"}</definedName>
    <definedName name="setrj" localSheetId="34"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1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31" hidden="1">{"via1",#N/A,TRUE,"general";"via2",#N/A,TRUE,"general";"via3",#N/A,TRUE,"general"}</definedName>
    <definedName name="setrj" localSheetId="30" hidden="1">{"via1",#N/A,TRUE,"general";"via2",#N/A,TRUE,"general";"via3",#N/A,TRUE,"general"}</definedName>
    <definedName name="setrj" localSheetId="15" hidden="1">{"via1",#N/A,TRUE,"general";"via2",#N/A,TRUE,"general";"via3",#N/A,TRUE,"general"}</definedName>
    <definedName name="setrj" hidden="1">{"via1",#N/A,TRUE,"general";"via2",#N/A,TRUE,"general";"via3",#N/A,TRUE,"general"}</definedName>
    <definedName name="sett" localSheetId="32" hidden="1">{"via1",#N/A,TRUE,"general";"via2",#N/A,TRUE,"general";"via3",#N/A,TRUE,"general"}</definedName>
    <definedName name="sett" localSheetId="3" hidden="1">{"via1",#N/A,TRUE,"general";"via2",#N/A,TRUE,"general";"via3",#N/A,TRUE,"general"}</definedName>
    <definedName name="sett" localSheetId="26" hidden="1">{"via1",#N/A,TRUE,"general";"via2",#N/A,TRUE,"general";"via3",#N/A,TRUE,"general"}</definedName>
    <definedName name="sett" localSheetId="24" hidden="1">{"via1",#N/A,TRUE,"general";"via2",#N/A,TRUE,"general";"via3",#N/A,TRUE,"general"}</definedName>
    <definedName name="sett" localSheetId="10" hidden="1">{"via1",#N/A,TRUE,"general";"via2",#N/A,TRUE,"general";"via3",#N/A,TRUE,"general"}</definedName>
    <definedName name="sett" localSheetId="4" hidden="1">{"via1",#N/A,TRUE,"general";"via2",#N/A,TRUE,"general";"via3",#N/A,TRUE,"general"}</definedName>
    <definedName name="sett" localSheetId="38" hidden="1">{"via1",#N/A,TRUE,"general";"via2",#N/A,TRUE,"general";"via3",#N/A,TRUE,"general"}</definedName>
    <definedName name="sett" localSheetId="37" hidden="1">{"via1",#N/A,TRUE,"general";"via2",#N/A,TRUE,"general";"via3",#N/A,TRUE,"general"}</definedName>
    <definedName name="sett" localSheetId="23" hidden="1">{"via1",#N/A,TRUE,"general";"via2",#N/A,TRUE,"general";"via3",#N/A,TRUE,"general"}</definedName>
    <definedName name="sett" localSheetId="16" hidden="1">{"via1",#N/A,TRUE,"general";"via2",#N/A,TRUE,"general";"via3",#N/A,TRUE,"general"}</definedName>
    <definedName name="sett" localSheetId="27" hidden="1">{"via1",#N/A,TRUE,"general";"via2",#N/A,TRUE,"general";"via3",#N/A,TRUE,"general"}</definedName>
    <definedName name="sett" localSheetId="18" hidden="1">{"via1",#N/A,TRUE,"general";"via2",#N/A,TRUE,"general";"via3",#N/A,TRUE,"general"}</definedName>
    <definedName name="sett" localSheetId="17" hidden="1">{"via1",#N/A,TRUE,"general";"via2",#N/A,TRUE,"general";"via3",#N/A,TRUE,"general"}</definedName>
    <definedName name="sett" localSheetId="25" hidden="1">{"via1",#N/A,TRUE,"general";"via2",#N/A,TRUE,"general";"via3",#N/A,TRUE,"general"}</definedName>
    <definedName name="sett" localSheetId="49" hidden="1">{"via1",#N/A,TRUE,"general";"via2",#N/A,TRUE,"general";"via3",#N/A,TRUE,"general"}</definedName>
    <definedName name="sett" localSheetId="34"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1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31" hidden="1">{"via1",#N/A,TRUE,"general";"via2",#N/A,TRUE,"general";"via3",#N/A,TRUE,"general"}</definedName>
    <definedName name="sett" localSheetId="30" hidden="1">{"via1",#N/A,TRUE,"general";"via2",#N/A,TRUE,"general";"via3",#N/A,TRUE,"general"}</definedName>
    <definedName name="sett" localSheetId="15" hidden="1">{"via1",#N/A,TRUE,"general";"via2",#N/A,TRUE,"general";"via3",#N/A,TRUE,"general"}</definedName>
    <definedName name="sett" hidden="1">{"via1",#N/A,TRUE,"general";"via2",#N/A,TRUE,"general";"via3",#N/A,TRUE,"general"}</definedName>
    <definedName name="sfasf" localSheetId="3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26" hidden="1">{"TAB1",#N/A,TRUE,"GENERAL";"TAB2",#N/A,TRUE,"GENERAL";"TAB3",#N/A,TRUE,"GENERAL";"TAB4",#N/A,TRUE,"GENERAL";"TAB5",#N/A,TRUE,"GENERAL"}</definedName>
    <definedName name="sfasf" localSheetId="24"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4" hidden="1">{"TAB1",#N/A,TRUE,"GENERAL";"TAB2",#N/A,TRUE,"GENERAL";"TAB3",#N/A,TRUE,"GENERAL";"TAB4",#N/A,TRUE,"GENERAL";"TAB5",#N/A,TRUE,"GENERAL"}</definedName>
    <definedName name="sfasf" localSheetId="38" hidden="1">{"TAB1",#N/A,TRUE,"GENERAL";"TAB2",#N/A,TRUE,"GENERAL";"TAB3",#N/A,TRUE,"GENERAL";"TAB4",#N/A,TRUE,"GENERAL";"TAB5",#N/A,TRUE,"GENERAL"}</definedName>
    <definedName name="sfasf" localSheetId="37" hidden="1">{"TAB1",#N/A,TRUE,"GENERAL";"TAB2",#N/A,TRUE,"GENERAL";"TAB3",#N/A,TRUE,"GENERAL";"TAB4",#N/A,TRUE,"GENERAL";"TAB5",#N/A,TRUE,"GENERAL"}</definedName>
    <definedName name="sfasf" localSheetId="23"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27" hidden="1">{"TAB1",#N/A,TRUE,"GENERAL";"TAB2",#N/A,TRUE,"GENERAL";"TAB3",#N/A,TRUE,"GENERAL";"TAB4",#N/A,TRUE,"GENERAL";"TAB5",#N/A,TRUE,"GENERAL"}</definedName>
    <definedName name="sfasf" localSheetId="18"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25" hidden="1">{"TAB1",#N/A,TRUE,"GENERAL";"TAB2",#N/A,TRUE,"GENERAL";"TAB3",#N/A,TRUE,"GENERAL";"TAB4",#N/A,TRUE,"GENERAL";"TAB5",#N/A,TRUE,"GENERAL"}</definedName>
    <definedName name="sfasf" localSheetId="49" hidden="1">{"TAB1",#N/A,TRUE,"GENERAL";"TAB2",#N/A,TRUE,"GENERAL";"TAB3",#N/A,TRUE,"GENERAL";"TAB4",#N/A,TRUE,"GENERAL";"TAB5",#N/A,TRUE,"GENERAL"}</definedName>
    <definedName name="sfasf" localSheetId="34"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31" hidden="1">{"TAB1",#N/A,TRUE,"GENERAL";"TAB2",#N/A,TRUE,"GENERAL";"TAB3",#N/A,TRUE,"GENERAL";"TAB4",#N/A,TRUE,"GENERAL";"TAB5",#N/A,TRUE,"GENERAL"}</definedName>
    <definedName name="sfasf" localSheetId="30" hidden="1">{"TAB1",#N/A,TRUE,"GENERAL";"TAB2",#N/A,TRUE,"GENERAL";"TAB3",#N/A,TRUE,"GENERAL";"TAB4",#N/A,TRUE,"GENERAL";"TAB5",#N/A,TRUE,"GENERAL"}</definedName>
    <definedName name="sfasf" localSheetId="15" hidden="1">{"TAB1",#N/A,TRUE,"GENERAL";"TAB2",#N/A,TRUE,"GENERAL";"TAB3",#N/A,TRUE,"GENERAL";"TAB4",#N/A,TRUE,"GENERAL";"TAB5",#N/A,TRUE,"GENERAL"}</definedName>
    <definedName name="sfasf" hidden="1">{"TAB1",#N/A,TRUE,"GENERAL";"TAB2",#N/A,TRUE,"GENERAL";"TAB3",#N/A,TRUE,"GENERAL";"TAB4",#N/A,TRUE,"GENERAL";"TAB5",#N/A,TRUE,"GENERAL"}</definedName>
    <definedName name="SFHSGFH" localSheetId="3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26" hidden="1">{"TAB1",#N/A,TRUE,"GENERAL";"TAB2",#N/A,TRUE,"GENERAL";"TAB3",#N/A,TRUE,"GENERAL";"TAB4",#N/A,TRUE,"GENERAL";"TAB5",#N/A,TRUE,"GENERAL"}</definedName>
    <definedName name="SFHSGFH" localSheetId="24"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38" hidden="1">{"TAB1",#N/A,TRUE,"GENERAL";"TAB2",#N/A,TRUE,"GENERAL";"TAB3",#N/A,TRUE,"GENERAL";"TAB4",#N/A,TRUE,"GENERAL";"TAB5",#N/A,TRUE,"GENERAL"}</definedName>
    <definedName name="SFHSGFH" localSheetId="37" hidden="1">{"TAB1",#N/A,TRUE,"GENERAL";"TAB2",#N/A,TRUE,"GENERAL";"TAB3",#N/A,TRUE,"GENERAL";"TAB4",#N/A,TRUE,"GENERAL";"TAB5",#N/A,TRUE,"GENERAL"}</definedName>
    <definedName name="SFHSGFH" localSheetId="23"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27" hidden="1">{"TAB1",#N/A,TRUE,"GENERAL";"TAB2",#N/A,TRUE,"GENERAL";"TAB3",#N/A,TRUE,"GENERAL";"TAB4",#N/A,TRUE,"GENERAL";"TAB5",#N/A,TRUE,"GENERAL"}</definedName>
    <definedName name="SFHSGFH" localSheetId="18"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25" hidden="1">{"TAB1",#N/A,TRUE,"GENERAL";"TAB2",#N/A,TRUE,"GENERAL";"TAB3",#N/A,TRUE,"GENERAL";"TAB4",#N/A,TRUE,"GENERAL";"TAB5",#N/A,TRUE,"GENERAL"}</definedName>
    <definedName name="SFHSGFH" localSheetId="49" hidden="1">{"TAB1",#N/A,TRUE,"GENERAL";"TAB2",#N/A,TRUE,"GENERAL";"TAB3",#N/A,TRUE,"GENERAL";"TAB4",#N/A,TRUE,"GENERAL";"TAB5",#N/A,TRUE,"GENERAL"}</definedName>
    <definedName name="SFHSGFH" localSheetId="34"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31" hidden="1">{"TAB1",#N/A,TRUE,"GENERAL";"TAB2",#N/A,TRUE,"GENERAL";"TAB3",#N/A,TRUE,"GENERAL";"TAB4",#N/A,TRUE,"GENERAL";"TAB5",#N/A,TRUE,"GENERAL"}</definedName>
    <definedName name="SFHSGFH" localSheetId="30" hidden="1">{"TAB1",#N/A,TRUE,"GENERAL";"TAB2",#N/A,TRUE,"GENERAL";"TAB3",#N/A,TRUE,"GENERAL";"TAB4",#N/A,TRUE,"GENERAL";"TAB5",#N/A,TRUE,"GENERAL"}</definedName>
    <definedName name="SFHSGFH" localSheetId="15" hidden="1">{"TAB1",#N/A,TRUE,"GENERAL";"TAB2",#N/A,TRUE,"GENERAL";"TAB3",#N/A,TRUE,"GENERAL";"TAB4",#N/A,TRUE,"GENERAL";"TAB5",#N/A,TRUE,"GENERAL"}</definedName>
    <definedName name="SFHSGFH" hidden="1">{"TAB1",#N/A,TRUE,"GENERAL";"TAB2",#N/A,TRUE,"GENERAL";"TAB3",#N/A,TRUE,"GENERAL";"TAB4",#N/A,TRUE,"GENERAL";"TAB5",#N/A,TRUE,"GENERAL"}</definedName>
    <definedName name="sfsd" localSheetId="32" hidden="1">{"via1",#N/A,TRUE,"general";"via2",#N/A,TRUE,"general";"via3",#N/A,TRUE,"general"}</definedName>
    <definedName name="sfsd" localSheetId="3" hidden="1">{"via1",#N/A,TRUE,"general";"via2",#N/A,TRUE,"general";"via3",#N/A,TRUE,"general"}</definedName>
    <definedName name="sfsd" localSheetId="26" hidden="1">{"via1",#N/A,TRUE,"general";"via2",#N/A,TRUE,"general";"via3",#N/A,TRUE,"general"}</definedName>
    <definedName name="sfsd" localSheetId="24" hidden="1">{"via1",#N/A,TRUE,"general";"via2",#N/A,TRUE,"general";"via3",#N/A,TRUE,"general"}</definedName>
    <definedName name="sfsd" localSheetId="10" hidden="1">{"via1",#N/A,TRUE,"general";"via2",#N/A,TRUE,"general";"via3",#N/A,TRUE,"general"}</definedName>
    <definedName name="sfsd" localSheetId="4" hidden="1">{"via1",#N/A,TRUE,"general";"via2",#N/A,TRUE,"general";"via3",#N/A,TRUE,"general"}</definedName>
    <definedName name="sfsd" localSheetId="38" hidden="1">{"via1",#N/A,TRUE,"general";"via2",#N/A,TRUE,"general";"via3",#N/A,TRUE,"general"}</definedName>
    <definedName name="sfsd" localSheetId="37" hidden="1">{"via1",#N/A,TRUE,"general";"via2",#N/A,TRUE,"general";"via3",#N/A,TRUE,"general"}</definedName>
    <definedName name="sfsd" localSheetId="23" hidden="1">{"via1",#N/A,TRUE,"general";"via2",#N/A,TRUE,"general";"via3",#N/A,TRUE,"general"}</definedName>
    <definedName name="sfsd" localSheetId="16" hidden="1">{"via1",#N/A,TRUE,"general";"via2",#N/A,TRUE,"general";"via3",#N/A,TRUE,"general"}</definedName>
    <definedName name="sfsd" localSheetId="27" hidden="1">{"via1",#N/A,TRUE,"general";"via2",#N/A,TRUE,"general";"via3",#N/A,TRUE,"general"}</definedName>
    <definedName name="sfsd" localSheetId="18" hidden="1">{"via1",#N/A,TRUE,"general";"via2",#N/A,TRUE,"general";"via3",#N/A,TRUE,"general"}</definedName>
    <definedName name="sfsd" localSheetId="17" hidden="1">{"via1",#N/A,TRUE,"general";"via2",#N/A,TRUE,"general";"via3",#N/A,TRUE,"general"}</definedName>
    <definedName name="sfsd" localSheetId="25" hidden="1">{"via1",#N/A,TRUE,"general";"via2",#N/A,TRUE,"general";"via3",#N/A,TRUE,"general"}</definedName>
    <definedName name="sfsd" localSheetId="49" hidden="1">{"via1",#N/A,TRUE,"general";"via2",#N/A,TRUE,"general";"via3",#N/A,TRUE,"general"}</definedName>
    <definedName name="sfsd" localSheetId="34"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1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31" hidden="1">{"via1",#N/A,TRUE,"general";"via2",#N/A,TRUE,"general";"via3",#N/A,TRUE,"general"}</definedName>
    <definedName name="sfsd" localSheetId="30" hidden="1">{"via1",#N/A,TRUE,"general";"via2",#N/A,TRUE,"general";"via3",#N/A,TRUE,"general"}</definedName>
    <definedName name="sfsd" localSheetId="15" hidden="1">{"via1",#N/A,TRUE,"general";"via2",#N/A,TRUE,"general";"via3",#N/A,TRUE,"general"}</definedName>
    <definedName name="sfsd" hidden="1">{"via1",#N/A,TRUE,"general";"via2",#N/A,TRUE,"general";"via3",#N/A,TRUE,"general"}</definedName>
    <definedName name="sfsdf" localSheetId="3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26" hidden="1">{"TAB1",#N/A,TRUE,"GENERAL";"TAB2",#N/A,TRUE,"GENERAL";"TAB3",#N/A,TRUE,"GENERAL";"TAB4",#N/A,TRUE,"GENERAL";"TAB5",#N/A,TRUE,"GENERAL"}</definedName>
    <definedName name="sfsdf" localSheetId="24"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4" hidden="1">{"TAB1",#N/A,TRUE,"GENERAL";"TAB2",#N/A,TRUE,"GENERAL";"TAB3",#N/A,TRUE,"GENERAL";"TAB4",#N/A,TRUE,"GENERAL";"TAB5",#N/A,TRUE,"GENERAL"}</definedName>
    <definedName name="sfsdf" localSheetId="38" hidden="1">{"TAB1",#N/A,TRUE,"GENERAL";"TAB2",#N/A,TRUE,"GENERAL";"TAB3",#N/A,TRUE,"GENERAL";"TAB4",#N/A,TRUE,"GENERAL";"TAB5",#N/A,TRUE,"GENERAL"}</definedName>
    <definedName name="sfsdf" localSheetId="37" hidden="1">{"TAB1",#N/A,TRUE,"GENERAL";"TAB2",#N/A,TRUE,"GENERAL";"TAB3",#N/A,TRUE,"GENERAL";"TAB4",#N/A,TRUE,"GENERAL";"TAB5",#N/A,TRUE,"GENERAL"}</definedName>
    <definedName name="sfsdf" localSheetId="23"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27" hidden="1">{"TAB1",#N/A,TRUE,"GENERAL";"TAB2",#N/A,TRUE,"GENERAL";"TAB3",#N/A,TRUE,"GENERAL";"TAB4",#N/A,TRUE,"GENERAL";"TAB5",#N/A,TRUE,"GENERAL"}</definedName>
    <definedName name="sfsdf" localSheetId="18"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25" hidden="1">{"TAB1",#N/A,TRUE,"GENERAL";"TAB2",#N/A,TRUE,"GENERAL";"TAB3",#N/A,TRUE,"GENERAL";"TAB4",#N/A,TRUE,"GENERAL";"TAB5",#N/A,TRUE,"GENERAL"}</definedName>
    <definedName name="sfsdf" localSheetId="49" hidden="1">{"TAB1",#N/A,TRUE,"GENERAL";"TAB2",#N/A,TRUE,"GENERAL";"TAB3",#N/A,TRUE,"GENERAL";"TAB4",#N/A,TRUE,"GENERAL";"TAB5",#N/A,TRUE,"GENERAL"}</definedName>
    <definedName name="sfsdf" localSheetId="34"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31" hidden="1">{"TAB1",#N/A,TRUE,"GENERAL";"TAB2",#N/A,TRUE,"GENERAL";"TAB3",#N/A,TRUE,"GENERAL";"TAB4",#N/A,TRUE,"GENERAL";"TAB5",#N/A,TRUE,"GENERAL"}</definedName>
    <definedName name="sfsdf" localSheetId="30" hidden="1">{"TAB1",#N/A,TRUE,"GENERAL";"TAB2",#N/A,TRUE,"GENERAL";"TAB3",#N/A,TRUE,"GENERAL";"TAB4",#N/A,TRUE,"GENERAL";"TAB5",#N/A,TRUE,"GENERAL"}</definedName>
    <definedName name="sfsdf" localSheetId="15" hidden="1">{"TAB1",#N/A,TRUE,"GENERAL";"TAB2",#N/A,TRUE,"GENERAL";"TAB3",#N/A,TRUE,"GENERAL";"TAB4",#N/A,TRUE,"GENERAL";"TAB5",#N/A,TRUE,"GENERAL"}</definedName>
    <definedName name="sfsdf" hidden="1">{"TAB1",#N/A,TRUE,"GENERAL";"TAB2",#N/A,TRUE,"GENERAL";"TAB3",#N/A,TRUE,"GENERAL";"TAB4",#N/A,TRUE,"GENERAL";"TAB5",#N/A,TRUE,"GENERAL"}</definedName>
    <definedName name="sfsdferg" localSheetId="3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26" hidden="1">{"TAB1",#N/A,TRUE,"GENERAL";"TAB2",#N/A,TRUE,"GENERAL";"TAB3",#N/A,TRUE,"GENERAL";"TAB4",#N/A,TRUE,"GENERAL";"TAB5",#N/A,TRUE,"GENERAL"}</definedName>
    <definedName name="sfsdferg" localSheetId="24"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38" hidden="1">{"TAB1",#N/A,TRUE,"GENERAL";"TAB2",#N/A,TRUE,"GENERAL";"TAB3",#N/A,TRUE,"GENERAL";"TAB4",#N/A,TRUE,"GENERAL";"TAB5",#N/A,TRUE,"GENERAL"}</definedName>
    <definedName name="sfsdferg" localSheetId="37" hidden="1">{"TAB1",#N/A,TRUE,"GENERAL";"TAB2",#N/A,TRUE,"GENERAL";"TAB3",#N/A,TRUE,"GENERAL";"TAB4",#N/A,TRUE,"GENERAL";"TAB5",#N/A,TRUE,"GENERAL"}</definedName>
    <definedName name="sfsdferg" localSheetId="23"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27" hidden="1">{"TAB1",#N/A,TRUE,"GENERAL";"TAB2",#N/A,TRUE,"GENERAL";"TAB3",#N/A,TRUE,"GENERAL";"TAB4",#N/A,TRUE,"GENERAL";"TAB5",#N/A,TRUE,"GENERAL"}</definedName>
    <definedName name="sfsdferg" localSheetId="18"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25" hidden="1">{"TAB1",#N/A,TRUE,"GENERAL";"TAB2",#N/A,TRUE,"GENERAL";"TAB3",#N/A,TRUE,"GENERAL";"TAB4",#N/A,TRUE,"GENERAL";"TAB5",#N/A,TRUE,"GENERAL"}</definedName>
    <definedName name="sfsdferg" localSheetId="49" hidden="1">{"TAB1",#N/A,TRUE,"GENERAL";"TAB2",#N/A,TRUE,"GENERAL";"TAB3",#N/A,TRUE,"GENERAL";"TAB4",#N/A,TRUE,"GENERAL";"TAB5",#N/A,TRUE,"GENERAL"}</definedName>
    <definedName name="sfsdferg" localSheetId="34"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31" hidden="1">{"TAB1",#N/A,TRUE,"GENERAL";"TAB2",#N/A,TRUE,"GENERAL";"TAB3",#N/A,TRUE,"GENERAL";"TAB4",#N/A,TRUE,"GENERAL";"TAB5",#N/A,TRUE,"GENERAL"}</definedName>
    <definedName name="sfsdferg" localSheetId="30" hidden="1">{"TAB1",#N/A,TRUE,"GENERAL";"TAB2",#N/A,TRUE,"GENERAL";"TAB3",#N/A,TRUE,"GENERAL";"TAB4",#N/A,TRUE,"GENERAL";"TAB5",#N/A,TRUE,"GENERAL"}</definedName>
    <definedName name="sfsdferg" localSheetId="15" hidden="1">{"TAB1",#N/A,TRUE,"GENERAL";"TAB2",#N/A,TRUE,"GENERAL";"TAB3",#N/A,TRUE,"GENERAL";"TAB4",#N/A,TRUE,"GENERAL";"TAB5",#N/A,TRUE,"GENERAL"}</definedName>
    <definedName name="sfsdferg" hidden="1">{"TAB1",#N/A,TRUE,"GENERAL";"TAB2",#N/A,TRUE,"GENERAL";"TAB3",#N/A,TRUE,"GENERAL";"TAB4",#N/A,TRUE,"GENERAL";"TAB5",#N/A,TRUE,"GENERAL"}</definedName>
    <definedName name="sfsdfs" localSheetId="3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26" hidden="1">{"TAB1",#N/A,TRUE,"GENERAL";"TAB2",#N/A,TRUE,"GENERAL";"TAB3",#N/A,TRUE,"GENERAL";"TAB4",#N/A,TRUE,"GENERAL";"TAB5",#N/A,TRUE,"GENERAL"}</definedName>
    <definedName name="sfsdfs" localSheetId="24"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38" hidden="1">{"TAB1",#N/A,TRUE,"GENERAL";"TAB2",#N/A,TRUE,"GENERAL";"TAB3",#N/A,TRUE,"GENERAL";"TAB4",#N/A,TRUE,"GENERAL";"TAB5",#N/A,TRUE,"GENERAL"}</definedName>
    <definedName name="sfsdfs" localSheetId="37" hidden="1">{"TAB1",#N/A,TRUE,"GENERAL";"TAB2",#N/A,TRUE,"GENERAL";"TAB3",#N/A,TRUE,"GENERAL";"TAB4",#N/A,TRUE,"GENERAL";"TAB5",#N/A,TRUE,"GENERAL"}</definedName>
    <definedName name="sfsdfs" localSheetId="23"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27" hidden="1">{"TAB1",#N/A,TRUE,"GENERAL";"TAB2",#N/A,TRUE,"GENERAL";"TAB3",#N/A,TRUE,"GENERAL";"TAB4",#N/A,TRUE,"GENERAL";"TAB5",#N/A,TRUE,"GENERAL"}</definedName>
    <definedName name="sfsdfs" localSheetId="18"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25" hidden="1">{"TAB1",#N/A,TRUE,"GENERAL";"TAB2",#N/A,TRUE,"GENERAL";"TAB3",#N/A,TRUE,"GENERAL";"TAB4",#N/A,TRUE,"GENERAL";"TAB5",#N/A,TRUE,"GENERAL"}</definedName>
    <definedName name="sfsdfs" localSheetId="49" hidden="1">{"TAB1",#N/A,TRUE,"GENERAL";"TAB2",#N/A,TRUE,"GENERAL";"TAB3",#N/A,TRUE,"GENERAL";"TAB4",#N/A,TRUE,"GENERAL";"TAB5",#N/A,TRUE,"GENERAL"}</definedName>
    <definedName name="sfsdfs" localSheetId="34"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31" hidden="1">{"TAB1",#N/A,TRUE,"GENERAL";"TAB2",#N/A,TRUE,"GENERAL";"TAB3",#N/A,TRUE,"GENERAL";"TAB4",#N/A,TRUE,"GENERAL";"TAB5",#N/A,TRUE,"GENERAL"}</definedName>
    <definedName name="sfsdfs" localSheetId="30" hidden="1">{"TAB1",#N/A,TRUE,"GENERAL";"TAB2",#N/A,TRUE,"GENERAL";"TAB3",#N/A,TRUE,"GENERAL";"TAB4",#N/A,TRUE,"GENERAL";"TAB5",#N/A,TRUE,"GENERAL"}</definedName>
    <definedName name="sfsdfs" localSheetId="15" hidden="1">{"TAB1",#N/A,TRUE,"GENERAL";"TAB2",#N/A,TRUE,"GENERAL";"TAB3",#N/A,TRUE,"GENERAL";"TAB4",#N/A,TRUE,"GENERAL";"TAB5",#N/A,TRUE,"GENERAL"}</definedName>
    <definedName name="sfsdfs" hidden="1">{"TAB1",#N/A,TRUE,"GENERAL";"TAB2",#N/A,TRUE,"GENERAL";"TAB3",#N/A,TRUE,"GENERAL";"TAB4",#N/A,TRUE,"GENERAL";"TAB5",#N/A,TRUE,"GENERAL"}</definedName>
    <definedName name="srwrwr" localSheetId="3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26" hidden="1">{"TAB1",#N/A,TRUE,"GENERAL";"TAB2",#N/A,TRUE,"GENERAL";"TAB3",#N/A,TRUE,"GENERAL";"TAB4",#N/A,TRUE,"GENERAL";"TAB5",#N/A,TRUE,"GENERAL"}</definedName>
    <definedName name="srwrwr" localSheetId="24"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38" hidden="1">{"TAB1",#N/A,TRUE,"GENERAL";"TAB2",#N/A,TRUE,"GENERAL";"TAB3",#N/A,TRUE,"GENERAL";"TAB4",#N/A,TRUE,"GENERAL";"TAB5",#N/A,TRUE,"GENERAL"}</definedName>
    <definedName name="srwrwr" localSheetId="37" hidden="1">{"TAB1",#N/A,TRUE,"GENERAL";"TAB2",#N/A,TRUE,"GENERAL";"TAB3",#N/A,TRUE,"GENERAL";"TAB4",#N/A,TRUE,"GENERAL";"TAB5",#N/A,TRUE,"GENERAL"}</definedName>
    <definedName name="srwrwr" localSheetId="23"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27" hidden="1">{"TAB1",#N/A,TRUE,"GENERAL";"TAB2",#N/A,TRUE,"GENERAL";"TAB3",#N/A,TRUE,"GENERAL";"TAB4",#N/A,TRUE,"GENERAL";"TAB5",#N/A,TRUE,"GENERAL"}</definedName>
    <definedName name="srwrwr" localSheetId="18"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25" hidden="1">{"TAB1",#N/A,TRUE,"GENERAL";"TAB2",#N/A,TRUE,"GENERAL";"TAB3",#N/A,TRUE,"GENERAL";"TAB4",#N/A,TRUE,"GENERAL";"TAB5",#N/A,TRUE,"GENERAL"}</definedName>
    <definedName name="srwrwr" localSheetId="49" hidden="1">{"TAB1",#N/A,TRUE,"GENERAL";"TAB2",#N/A,TRUE,"GENERAL";"TAB3",#N/A,TRUE,"GENERAL";"TAB4",#N/A,TRUE,"GENERAL";"TAB5",#N/A,TRUE,"GENERAL"}</definedName>
    <definedName name="srwrwr" localSheetId="34"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31" hidden="1">{"TAB1",#N/A,TRUE,"GENERAL";"TAB2",#N/A,TRUE,"GENERAL";"TAB3",#N/A,TRUE,"GENERAL";"TAB4",#N/A,TRUE,"GENERAL";"TAB5",#N/A,TRUE,"GENERAL"}</definedName>
    <definedName name="srwrwr" localSheetId="30" hidden="1">{"TAB1",#N/A,TRUE,"GENERAL";"TAB2",#N/A,TRUE,"GENERAL";"TAB3",#N/A,TRUE,"GENERAL";"TAB4",#N/A,TRUE,"GENERAL";"TAB5",#N/A,TRUE,"GENERAL"}</definedName>
    <definedName name="srwrwr" localSheetId="15" hidden="1">{"TAB1",#N/A,TRUE,"GENERAL";"TAB2",#N/A,TRUE,"GENERAL";"TAB3",#N/A,TRUE,"GENERAL";"TAB4",#N/A,TRUE,"GENERAL";"TAB5",#N/A,TRUE,"GENERAL"}</definedName>
    <definedName name="srwrwr" hidden="1">{"TAB1",#N/A,TRUE,"GENERAL";"TAB2",#N/A,TRUE,"GENERAL";"TAB3",#N/A,TRUE,"GENERAL";"TAB4",#N/A,TRUE,"GENERAL";"TAB5",#N/A,TRUE,"GENERAL"}</definedName>
    <definedName name="sssss7" localSheetId="32" hidden="1">{"via1",#N/A,TRUE,"general";"via2",#N/A,TRUE,"general";"via3",#N/A,TRUE,"general"}</definedName>
    <definedName name="sssss7" localSheetId="3" hidden="1">{"via1",#N/A,TRUE,"general";"via2",#N/A,TRUE,"general";"via3",#N/A,TRUE,"general"}</definedName>
    <definedName name="sssss7" localSheetId="26" hidden="1">{"via1",#N/A,TRUE,"general";"via2",#N/A,TRUE,"general";"via3",#N/A,TRUE,"general"}</definedName>
    <definedName name="sssss7" localSheetId="24" hidden="1">{"via1",#N/A,TRUE,"general";"via2",#N/A,TRUE,"general";"via3",#N/A,TRUE,"general"}</definedName>
    <definedName name="sssss7" localSheetId="10" hidden="1">{"via1",#N/A,TRUE,"general";"via2",#N/A,TRUE,"general";"via3",#N/A,TRUE,"general"}</definedName>
    <definedName name="sssss7" localSheetId="4" hidden="1">{"via1",#N/A,TRUE,"general";"via2",#N/A,TRUE,"general";"via3",#N/A,TRUE,"general"}</definedName>
    <definedName name="sssss7" localSheetId="38" hidden="1">{"via1",#N/A,TRUE,"general";"via2",#N/A,TRUE,"general";"via3",#N/A,TRUE,"general"}</definedName>
    <definedName name="sssss7" localSheetId="37" hidden="1">{"via1",#N/A,TRUE,"general";"via2",#N/A,TRUE,"general";"via3",#N/A,TRUE,"general"}</definedName>
    <definedName name="sssss7" localSheetId="23" hidden="1">{"via1",#N/A,TRUE,"general";"via2",#N/A,TRUE,"general";"via3",#N/A,TRUE,"general"}</definedName>
    <definedName name="sssss7" localSheetId="16" hidden="1">{"via1",#N/A,TRUE,"general";"via2",#N/A,TRUE,"general";"via3",#N/A,TRUE,"general"}</definedName>
    <definedName name="sssss7" localSheetId="27" hidden="1">{"via1",#N/A,TRUE,"general";"via2",#N/A,TRUE,"general";"via3",#N/A,TRUE,"general"}</definedName>
    <definedName name="sssss7" localSheetId="18" hidden="1">{"via1",#N/A,TRUE,"general";"via2",#N/A,TRUE,"general";"via3",#N/A,TRUE,"general"}</definedName>
    <definedName name="sssss7" localSheetId="17" hidden="1">{"via1",#N/A,TRUE,"general";"via2",#N/A,TRUE,"general";"via3",#N/A,TRUE,"general"}</definedName>
    <definedName name="sssss7" localSheetId="25" hidden="1">{"via1",#N/A,TRUE,"general";"via2",#N/A,TRUE,"general";"via3",#N/A,TRUE,"general"}</definedName>
    <definedName name="sssss7" localSheetId="49" hidden="1">{"via1",#N/A,TRUE,"general";"via2",#N/A,TRUE,"general";"via3",#N/A,TRUE,"general"}</definedName>
    <definedName name="sssss7" localSheetId="34"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1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31" hidden="1">{"via1",#N/A,TRUE,"general";"via2",#N/A,TRUE,"general";"via3",#N/A,TRUE,"general"}</definedName>
    <definedName name="sssss7" localSheetId="30" hidden="1">{"via1",#N/A,TRUE,"general";"via2",#N/A,TRUE,"general";"via3",#N/A,TRUE,"general"}</definedName>
    <definedName name="sssss7" localSheetId="15" hidden="1">{"via1",#N/A,TRUE,"general";"via2",#N/A,TRUE,"general";"via3",#N/A,TRUE,"general"}</definedName>
    <definedName name="sssss7" hidden="1">{"via1",#N/A,TRUE,"general";"via2",#N/A,TRUE,"general";"via3",#N/A,TRUE,"general"}</definedName>
    <definedName name="sssssa" localSheetId="3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26" hidden="1">{"TAB1",#N/A,TRUE,"GENERAL";"TAB2",#N/A,TRUE,"GENERAL";"TAB3",#N/A,TRUE,"GENERAL";"TAB4",#N/A,TRUE,"GENERAL";"TAB5",#N/A,TRUE,"GENERAL"}</definedName>
    <definedName name="sssssa" localSheetId="24"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38" hidden="1">{"TAB1",#N/A,TRUE,"GENERAL";"TAB2",#N/A,TRUE,"GENERAL";"TAB3",#N/A,TRUE,"GENERAL";"TAB4",#N/A,TRUE,"GENERAL";"TAB5",#N/A,TRUE,"GENERAL"}</definedName>
    <definedName name="sssssa" localSheetId="37" hidden="1">{"TAB1",#N/A,TRUE,"GENERAL";"TAB2",#N/A,TRUE,"GENERAL";"TAB3",#N/A,TRUE,"GENERAL";"TAB4",#N/A,TRUE,"GENERAL";"TAB5",#N/A,TRUE,"GENERAL"}</definedName>
    <definedName name="sssssa" localSheetId="23"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27" hidden="1">{"TAB1",#N/A,TRUE,"GENERAL";"TAB2",#N/A,TRUE,"GENERAL";"TAB3",#N/A,TRUE,"GENERAL";"TAB4",#N/A,TRUE,"GENERAL";"TAB5",#N/A,TRUE,"GENERAL"}</definedName>
    <definedName name="sssssa" localSheetId="18"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25" hidden="1">{"TAB1",#N/A,TRUE,"GENERAL";"TAB2",#N/A,TRUE,"GENERAL";"TAB3",#N/A,TRUE,"GENERAL";"TAB4",#N/A,TRUE,"GENERAL";"TAB5",#N/A,TRUE,"GENERAL"}</definedName>
    <definedName name="sssssa" localSheetId="49" hidden="1">{"TAB1",#N/A,TRUE,"GENERAL";"TAB2",#N/A,TRUE,"GENERAL";"TAB3",#N/A,TRUE,"GENERAL";"TAB4",#N/A,TRUE,"GENERAL";"TAB5",#N/A,TRUE,"GENERAL"}</definedName>
    <definedName name="sssssa" localSheetId="34"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31" hidden="1">{"TAB1",#N/A,TRUE,"GENERAL";"TAB2",#N/A,TRUE,"GENERAL";"TAB3",#N/A,TRUE,"GENERAL";"TAB4",#N/A,TRUE,"GENERAL";"TAB5",#N/A,TRUE,"GENERAL"}</definedName>
    <definedName name="sssssa" localSheetId="30" hidden="1">{"TAB1",#N/A,TRUE,"GENERAL";"TAB2",#N/A,TRUE,"GENERAL";"TAB3",#N/A,TRUE,"GENERAL";"TAB4",#N/A,TRUE,"GENERAL";"TAB5",#N/A,TRUE,"GENERAL"}</definedName>
    <definedName name="sssssa" localSheetId="15" hidden="1">{"TAB1",#N/A,TRUE,"GENERAL";"TAB2",#N/A,TRUE,"GENERAL";"TAB3",#N/A,TRUE,"GENERAL";"TAB4",#N/A,TRUE,"GENERAL";"TAB5",#N/A,TRUE,"GENERAL"}</definedName>
    <definedName name="sssssa" hidden="1">{"TAB1",#N/A,TRUE,"GENERAL";"TAB2",#N/A,TRUE,"GENERAL";"TAB3",#N/A,TRUE,"GENERAL";"TAB4",#N/A,TRUE,"GENERAL";"TAB5",#N/A,TRUE,"GENERAL"}</definedName>
    <definedName name="sssssy" localSheetId="32" hidden="1">{"via1",#N/A,TRUE,"general";"via2",#N/A,TRUE,"general";"via3",#N/A,TRUE,"general"}</definedName>
    <definedName name="sssssy" localSheetId="3" hidden="1">{"via1",#N/A,TRUE,"general";"via2",#N/A,TRUE,"general";"via3",#N/A,TRUE,"general"}</definedName>
    <definedName name="sssssy" localSheetId="26" hidden="1">{"via1",#N/A,TRUE,"general";"via2",#N/A,TRUE,"general";"via3",#N/A,TRUE,"general"}</definedName>
    <definedName name="sssssy" localSheetId="24" hidden="1">{"via1",#N/A,TRUE,"general";"via2",#N/A,TRUE,"general";"via3",#N/A,TRUE,"general"}</definedName>
    <definedName name="sssssy" localSheetId="10" hidden="1">{"via1",#N/A,TRUE,"general";"via2",#N/A,TRUE,"general";"via3",#N/A,TRUE,"general"}</definedName>
    <definedName name="sssssy" localSheetId="4" hidden="1">{"via1",#N/A,TRUE,"general";"via2",#N/A,TRUE,"general";"via3",#N/A,TRUE,"general"}</definedName>
    <definedName name="sssssy" localSheetId="38" hidden="1">{"via1",#N/A,TRUE,"general";"via2",#N/A,TRUE,"general";"via3",#N/A,TRUE,"general"}</definedName>
    <definedName name="sssssy" localSheetId="37" hidden="1">{"via1",#N/A,TRUE,"general";"via2",#N/A,TRUE,"general";"via3",#N/A,TRUE,"general"}</definedName>
    <definedName name="sssssy" localSheetId="23" hidden="1">{"via1",#N/A,TRUE,"general";"via2",#N/A,TRUE,"general";"via3",#N/A,TRUE,"general"}</definedName>
    <definedName name="sssssy" localSheetId="16" hidden="1">{"via1",#N/A,TRUE,"general";"via2",#N/A,TRUE,"general";"via3",#N/A,TRUE,"general"}</definedName>
    <definedName name="sssssy" localSheetId="27" hidden="1">{"via1",#N/A,TRUE,"general";"via2",#N/A,TRUE,"general";"via3",#N/A,TRUE,"general"}</definedName>
    <definedName name="sssssy" localSheetId="18" hidden="1">{"via1",#N/A,TRUE,"general";"via2",#N/A,TRUE,"general";"via3",#N/A,TRUE,"general"}</definedName>
    <definedName name="sssssy" localSheetId="17" hidden="1">{"via1",#N/A,TRUE,"general";"via2",#N/A,TRUE,"general";"via3",#N/A,TRUE,"general"}</definedName>
    <definedName name="sssssy" localSheetId="25" hidden="1">{"via1",#N/A,TRUE,"general";"via2",#N/A,TRUE,"general";"via3",#N/A,TRUE,"general"}</definedName>
    <definedName name="sssssy" localSheetId="49" hidden="1">{"via1",#N/A,TRUE,"general";"via2",#N/A,TRUE,"general";"via3",#N/A,TRUE,"general"}</definedName>
    <definedName name="sssssy" localSheetId="34"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1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31" hidden="1">{"via1",#N/A,TRUE,"general";"via2",#N/A,TRUE,"general";"via3",#N/A,TRUE,"general"}</definedName>
    <definedName name="sssssy" localSheetId="30" hidden="1">{"via1",#N/A,TRUE,"general";"via2",#N/A,TRUE,"general";"via3",#N/A,TRUE,"general"}</definedName>
    <definedName name="sssssy" localSheetId="15" hidden="1">{"via1",#N/A,TRUE,"general";"via2",#N/A,TRUE,"general";"via3",#N/A,TRUE,"general"}</definedName>
    <definedName name="sssssy" hidden="1">{"via1",#N/A,TRUE,"general";"via2",#N/A,TRUE,"general";"via3",#N/A,TRUE,"general"}</definedName>
    <definedName name="stt" localSheetId="32" hidden="1">{"via1",#N/A,TRUE,"general";"via2",#N/A,TRUE,"general";"via3",#N/A,TRUE,"general"}</definedName>
    <definedName name="stt" localSheetId="3" hidden="1">{"via1",#N/A,TRUE,"general";"via2",#N/A,TRUE,"general";"via3",#N/A,TRUE,"general"}</definedName>
    <definedName name="stt" localSheetId="26" hidden="1">{"via1",#N/A,TRUE,"general";"via2",#N/A,TRUE,"general";"via3",#N/A,TRUE,"general"}</definedName>
    <definedName name="stt" localSheetId="24" hidden="1">{"via1",#N/A,TRUE,"general";"via2",#N/A,TRUE,"general";"via3",#N/A,TRUE,"general"}</definedName>
    <definedName name="stt" localSheetId="10" hidden="1">{"via1",#N/A,TRUE,"general";"via2",#N/A,TRUE,"general";"via3",#N/A,TRUE,"general"}</definedName>
    <definedName name="stt" localSheetId="4" hidden="1">{"via1",#N/A,TRUE,"general";"via2",#N/A,TRUE,"general";"via3",#N/A,TRUE,"general"}</definedName>
    <definedName name="stt" localSheetId="38" hidden="1">{"via1",#N/A,TRUE,"general";"via2",#N/A,TRUE,"general";"via3",#N/A,TRUE,"general"}</definedName>
    <definedName name="stt" localSheetId="37" hidden="1">{"via1",#N/A,TRUE,"general";"via2",#N/A,TRUE,"general";"via3",#N/A,TRUE,"general"}</definedName>
    <definedName name="stt" localSheetId="23" hidden="1">{"via1",#N/A,TRUE,"general";"via2",#N/A,TRUE,"general";"via3",#N/A,TRUE,"general"}</definedName>
    <definedName name="stt" localSheetId="16" hidden="1">{"via1",#N/A,TRUE,"general";"via2",#N/A,TRUE,"general";"via3",#N/A,TRUE,"general"}</definedName>
    <definedName name="stt" localSheetId="27" hidden="1">{"via1",#N/A,TRUE,"general";"via2",#N/A,TRUE,"general";"via3",#N/A,TRUE,"general"}</definedName>
    <definedName name="stt" localSheetId="18" hidden="1">{"via1",#N/A,TRUE,"general";"via2",#N/A,TRUE,"general";"via3",#N/A,TRUE,"general"}</definedName>
    <definedName name="stt" localSheetId="17" hidden="1">{"via1",#N/A,TRUE,"general";"via2",#N/A,TRUE,"general";"via3",#N/A,TRUE,"general"}</definedName>
    <definedName name="stt" localSheetId="25" hidden="1">{"via1",#N/A,TRUE,"general";"via2",#N/A,TRUE,"general";"via3",#N/A,TRUE,"general"}</definedName>
    <definedName name="stt" localSheetId="49" hidden="1">{"via1",#N/A,TRUE,"general";"via2",#N/A,TRUE,"general";"via3",#N/A,TRUE,"general"}</definedName>
    <definedName name="stt" localSheetId="34"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1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31" hidden="1">{"via1",#N/A,TRUE,"general";"via2",#N/A,TRUE,"general";"via3",#N/A,TRUE,"general"}</definedName>
    <definedName name="stt" localSheetId="30" hidden="1">{"via1",#N/A,TRUE,"general";"via2",#N/A,TRUE,"general";"via3",#N/A,TRUE,"general"}</definedName>
    <definedName name="stt" localSheetId="15" hidden="1">{"via1",#N/A,TRUE,"general";"via2",#N/A,TRUE,"general";"via3",#N/A,TRUE,"general"}</definedName>
    <definedName name="stt" hidden="1">{"via1",#N/A,TRUE,"general";"via2",#N/A,TRUE,"general";"via3",#N/A,TRUE,"general"}</definedName>
    <definedName name="swsw" localSheetId="32" hidden="1">{"via1",#N/A,TRUE,"general";"via2",#N/A,TRUE,"general";"via3",#N/A,TRUE,"general"}</definedName>
    <definedName name="swsw" localSheetId="3" hidden="1">{"via1",#N/A,TRUE,"general";"via2",#N/A,TRUE,"general";"via3",#N/A,TRUE,"general"}</definedName>
    <definedName name="swsw" localSheetId="26" hidden="1">{"via1",#N/A,TRUE,"general";"via2",#N/A,TRUE,"general";"via3",#N/A,TRUE,"general"}</definedName>
    <definedName name="swsw" localSheetId="24" hidden="1">{"via1",#N/A,TRUE,"general";"via2",#N/A,TRUE,"general";"via3",#N/A,TRUE,"general"}</definedName>
    <definedName name="swsw" localSheetId="10" hidden="1">{"via1",#N/A,TRUE,"general";"via2",#N/A,TRUE,"general";"via3",#N/A,TRUE,"general"}</definedName>
    <definedName name="swsw" localSheetId="4" hidden="1">{"via1",#N/A,TRUE,"general";"via2",#N/A,TRUE,"general";"via3",#N/A,TRUE,"general"}</definedName>
    <definedName name="swsw" localSheetId="38" hidden="1">{"via1",#N/A,TRUE,"general";"via2",#N/A,TRUE,"general";"via3",#N/A,TRUE,"general"}</definedName>
    <definedName name="swsw" localSheetId="37" hidden="1">{"via1",#N/A,TRUE,"general";"via2",#N/A,TRUE,"general";"via3",#N/A,TRUE,"general"}</definedName>
    <definedName name="swsw" localSheetId="23" hidden="1">{"via1",#N/A,TRUE,"general";"via2",#N/A,TRUE,"general";"via3",#N/A,TRUE,"general"}</definedName>
    <definedName name="swsw" localSheetId="16" hidden="1">{"via1",#N/A,TRUE,"general";"via2",#N/A,TRUE,"general";"via3",#N/A,TRUE,"general"}</definedName>
    <definedName name="swsw" localSheetId="27" hidden="1">{"via1",#N/A,TRUE,"general";"via2",#N/A,TRUE,"general";"via3",#N/A,TRUE,"general"}</definedName>
    <definedName name="swsw" localSheetId="18" hidden="1">{"via1",#N/A,TRUE,"general";"via2",#N/A,TRUE,"general";"via3",#N/A,TRUE,"general"}</definedName>
    <definedName name="swsw" localSheetId="17" hidden="1">{"via1",#N/A,TRUE,"general";"via2",#N/A,TRUE,"general";"via3",#N/A,TRUE,"general"}</definedName>
    <definedName name="swsw" localSheetId="25" hidden="1">{"via1",#N/A,TRUE,"general";"via2",#N/A,TRUE,"general";"via3",#N/A,TRUE,"general"}</definedName>
    <definedName name="swsw" localSheetId="49" hidden="1">{"via1",#N/A,TRUE,"general";"via2",#N/A,TRUE,"general";"via3",#N/A,TRUE,"general"}</definedName>
    <definedName name="swsw" localSheetId="34"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1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31" hidden="1">{"via1",#N/A,TRUE,"general";"via2",#N/A,TRUE,"general";"via3",#N/A,TRUE,"general"}</definedName>
    <definedName name="swsw" localSheetId="30" hidden="1">{"via1",#N/A,TRUE,"general";"via2",#N/A,TRUE,"general";"via3",#N/A,TRUE,"general"}</definedName>
    <definedName name="swsw" localSheetId="15" hidden="1">{"via1",#N/A,TRUE,"general";"via2",#N/A,TRUE,"general";"via3",#N/A,TRUE,"general"}</definedName>
    <definedName name="swsw" hidden="1">{"via1",#N/A,TRUE,"general";"via2",#N/A,TRUE,"general";"via3",#N/A,TRUE,"general"}</definedName>
    <definedName name="swsw3" localSheetId="3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26" hidden="1">{"TAB1",#N/A,TRUE,"GENERAL";"TAB2",#N/A,TRUE,"GENERAL";"TAB3",#N/A,TRUE,"GENERAL";"TAB4",#N/A,TRUE,"GENERAL";"TAB5",#N/A,TRUE,"GENERAL"}</definedName>
    <definedName name="swsw3" localSheetId="24"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4" hidden="1">{"TAB1",#N/A,TRUE,"GENERAL";"TAB2",#N/A,TRUE,"GENERAL";"TAB3",#N/A,TRUE,"GENERAL";"TAB4",#N/A,TRUE,"GENERAL";"TAB5",#N/A,TRUE,"GENERAL"}</definedName>
    <definedName name="swsw3" localSheetId="38" hidden="1">{"TAB1",#N/A,TRUE,"GENERAL";"TAB2",#N/A,TRUE,"GENERAL";"TAB3",#N/A,TRUE,"GENERAL";"TAB4",#N/A,TRUE,"GENERAL";"TAB5",#N/A,TRUE,"GENERAL"}</definedName>
    <definedName name="swsw3" localSheetId="37" hidden="1">{"TAB1",#N/A,TRUE,"GENERAL";"TAB2",#N/A,TRUE,"GENERAL";"TAB3",#N/A,TRUE,"GENERAL";"TAB4",#N/A,TRUE,"GENERAL";"TAB5",#N/A,TRUE,"GENERAL"}</definedName>
    <definedName name="swsw3" localSheetId="23"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27" hidden="1">{"TAB1",#N/A,TRUE,"GENERAL";"TAB2",#N/A,TRUE,"GENERAL";"TAB3",#N/A,TRUE,"GENERAL";"TAB4",#N/A,TRUE,"GENERAL";"TAB5",#N/A,TRUE,"GENERAL"}</definedName>
    <definedName name="swsw3" localSheetId="18"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25" hidden="1">{"TAB1",#N/A,TRUE,"GENERAL";"TAB2",#N/A,TRUE,"GENERAL";"TAB3",#N/A,TRUE,"GENERAL";"TAB4",#N/A,TRUE,"GENERAL";"TAB5",#N/A,TRUE,"GENERAL"}</definedName>
    <definedName name="swsw3" localSheetId="49" hidden="1">{"TAB1",#N/A,TRUE,"GENERAL";"TAB2",#N/A,TRUE,"GENERAL";"TAB3",#N/A,TRUE,"GENERAL";"TAB4",#N/A,TRUE,"GENERAL";"TAB5",#N/A,TRUE,"GENERAL"}</definedName>
    <definedName name="swsw3" localSheetId="34"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31" hidden="1">{"TAB1",#N/A,TRUE,"GENERAL";"TAB2",#N/A,TRUE,"GENERAL";"TAB3",#N/A,TRUE,"GENERAL";"TAB4",#N/A,TRUE,"GENERAL";"TAB5",#N/A,TRUE,"GENERAL"}</definedName>
    <definedName name="swsw3" localSheetId="30" hidden="1">{"TAB1",#N/A,TRUE,"GENERAL";"TAB2",#N/A,TRUE,"GENERAL";"TAB3",#N/A,TRUE,"GENERAL";"TAB4",#N/A,TRUE,"GENERAL";"TAB5",#N/A,TRUE,"GENERAL"}</definedName>
    <definedName name="swsw3" localSheetId="15" hidden="1">{"TAB1",#N/A,TRUE,"GENERAL";"TAB2",#N/A,TRUE,"GENERAL";"TAB3",#N/A,TRUE,"GENERAL";"TAB4",#N/A,TRUE,"GENERAL";"TAB5",#N/A,TRUE,"GENERAL"}</definedName>
    <definedName name="swsw3" hidden="1">{"TAB1",#N/A,TRUE,"GENERAL";"TAB2",#N/A,TRUE,"GENERAL";"TAB3",#N/A,TRUE,"GENERAL";"TAB4",#N/A,TRUE,"GENERAL";"TAB5",#N/A,TRUE,"GENERAL"}</definedName>
    <definedName name="t5t5" localSheetId="32" hidden="1">{"TAB1",#N/A,TRUE,"GENERAL";"TAB2",#N/A,TRUE,"GENERAL";"TAB3",#N/A,TRUE,"GENERAL";"TAB4",#N/A,TRUE,"GENERAL";"TAB5",#N/A,TRUE,"GENERAL"}</definedName>
    <definedName name="t5t5" localSheetId="3" hidden="1">{"TAB1",#N/A,TRUE,"GENERAL";"TAB2",#N/A,TRUE,"GENERAL";"TAB3",#N/A,TRUE,"GENERAL";"TAB4",#N/A,TRUE,"GENERAL";"TAB5",#N/A,TRUE,"GENERAL"}</definedName>
    <definedName name="t5t5" localSheetId="26" hidden="1">{"TAB1",#N/A,TRUE,"GENERAL";"TAB2",#N/A,TRUE,"GENERAL";"TAB3",#N/A,TRUE,"GENERAL";"TAB4",#N/A,TRUE,"GENERAL";"TAB5",#N/A,TRUE,"GENERAL"}</definedName>
    <definedName name="t5t5" localSheetId="24" hidden="1">{"TAB1",#N/A,TRUE,"GENERAL";"TAB2",#N/A,TRUE,"GENERAL";"TAB3",#N/A,TRUE,"GENERAL";"TAB4",#N/A,TRUE,"GENERAL";"TAB5",#N/A,TRUE,"GENERAL"}</definedName>
    <definedName name="t5t5" localSheetId="10" hidden="1">{"TAB1",#N/A,TRUE,"GENERAL";"TAB2",#N/A,TRUE,"GENERAL";"TAB3",#N/A,TRUE,"GENERAL";"TAB4",#N/A,TRUE,"GENERAL";"TAB5",#N/A,TRUE,"GENERAL"}</definedName>
    <definedName name="t5t5" localSheetId="4" hidden="1">{"TAB1",#N/A,TRUE,"GENERAL";"TAB2",#N/A,TRUE,"GENERAL";"TAB3",#N/A,TRUE,"GENERAL";"TAB4",#N/A,TRUE,"GENERAL";"TAB5",#N/A,TRUE,"GENERAL"}</definedName>
    <definedName name="t5t5" localSheetId="38" hidden="1">{"TAB1",#N/A,TRUE,"GENERAL";"TAB2",#N/A,TRUE,"GENERAL";"TAB3",#N/A,TRUE,"GENERAL";"TAB4",#N/A,TRUE,"GENERAL";"TAB5",#N/A,TRUE,"GENERAL"}</definedName>
    <definedName name="t5t5" localSheetId="37" hidden="1">{"TAB1",#N/A,TRUE,"GENERAL";"TAB2",#N/A,TRUE,"GENERAL";"TAB3",#N/A,TRUE,"GENERAL";"TAB4",#N/A,TRUE,"GENERAL";"TAB5",#N/A,TRUE,"GENERAL"}</definedName>
    <definedName name="t5t5" localSheetId="23" hidden="1">{"TAB1",#N/A,TRUE,"GENERAL";"TAB2",#N/A,TRUE,"GENERAL";"TAB3",#N/A,TRUE,"GENERAL";"TAB4",#N/A,TRUE,"GENERAL";"TAB5",#N/A,TRUE,"GENERAL"}</definedName>
    <definedName name="t5t5" localSheetId="16" hidden="1">{"TAB1",#N/A,TRUE,"GENERAL";"TAB2",#N/A,TRUE,"GENERAL";"TAB3",#N/A,TRUE,"GENERAL";"TAB4",#N/A,TRUE,"GENERAL";"TAB5",#N/A,TRUE,"GENERAL"}</definedName>
    <definedName name="t5t5" localSheetId="27" hidden="1">{"TAB1",#N/A,TRUE,"GENERAL";"TAB2",#N/A,TRUE,"GENERAL";"TAB3",#N/A,TRUE,"GENERAL";"TAB4",#N/A,TRUE,"GENERAL";"TAB5",#N/A,TRUE,"GENERAL"}</definedName>
    <definedName name="t5t5" localSheetId="18" hidden="1">{"TAB1",#N/A,TRUE,"GENERAL";"TAB2",#N/A,TRUE,"GENERAL";"TAB3",#N/A,TRUE,"GENERAL";"TAB4",#N/A,TRUE,"GENERAL";"TAB5",#N/A,TRUE,"GENERAL"}</definedName>
    <definedName name="t5t5" localSheetId="17" hidden="1">{"TAB1",#N/A,TRUE,"GENERAL";"TAB2",#N/A,TRUE,"GENERAL";"TAB3",#N/A,TRUE,"GENERAL";"TAB4",#N/A,TRUE,"GENERAL";"TAB5",#N/A,TRUE,"GENERAL"}</definedName>
    <definedName name="t5t5" localSheetId="25" hidden="1">{"TAB1",#N/A,TRUE,"GENERAL";"TAB2",#N/A,TRUE,"GENERAL";"TAB3",#N/A,TRUE,"GENERAL";"TAB4",#N/A,TRUE,"GENERAL";"TAB5",#N/A,TRUE,"GENERAL"}</definedName>
    <definedName name="t5t5" localSheetId="49" hidden="1">{"TAB1",#N/A,TRUE,"GENERAL";"TAB2",#N/A,TRUE,"GENERAL";"TAB3",#N/A,TRUE,"GENERAL";"TAB4",#N/A,TRUE,"GENERAL";"TAB5",#N/A,TRUE,"GENERAL"}</definedName>
    <definedName name="t5t5" localSheetId="34"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1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31" hidden="1">{"TAB1",#N/A,TRUE,"GENERAL";"TAB2",#N/A,TRUE,"GENERAL";"TAB3",#N/A,TRUE,"GENERAL";"TAB4",#N/A,TRUE,"GENERAL";"TAB5",#N/A,TRUE,"GENERAL"}</definedName>
    <definedName name="t5t5" localSheetId="30" hidden="1">{"TAB1",#N/A,TRUE,"GENERAL";"TAB2",#N/A,TRUE,"GENERAL";"TAB3",#N/A,TRUE,"GENERAL";"TAB4",#N/A,TRUE,"GENERAL";"TAB5",#N/A,TRUE,"GENERAL"}</definedName>
    <definedName name="t5t5" localSheetId="15" hidden="1">{"TAB1",#N/A,TRUE,"GENERAL";"TAB2",#N/A,TRUE,"GENERAL";"TAB3",#N/A,TRUE,"GENERAL";"TAB4",#N/A,TRUE,"GENERAL";"TAB5",#N/A,TRUE,"GENERAL"}</definedName>
    <definedName name="t5t5" hidden="1">{"TAB1",#N/A,TRUE,"GENERAL";"TAB2",#N/A,TRUE,"GENERAL";"TAB3",#N/A,TRUE,"GENERAL";"TAB4",#N/A,TRUE,"GENERAL";"TAB5",#N/A,TRUE,"GENERAL"}</definedName>
    <definedName name="tdy" localSheetId="32" hidden="1">{"TAB1",#N/A,TRUE,"GENERAL";"TAB2",#N/A,TRUE,"GENERAL";"TAB3",#N/A,TRUE,"GENERAL";"TAB4",#N/A,TRUE,"GENERAL";"TAB5",#N/A,TRUE,"GENERAL"}</definedName>
    <definedName name="tdy" localSheetId="3" hidden="1">{"TAB1",#N/A,TRUE,"GENERAL";"TAB2",#N/A,TRUE,"GENERAL";"TAB3",#N/A,TRUE,"GENERAL";"TAB4",#N/A,TRUE,"GENERAL";"TAB5",#N/A,TRUE,"GENERAL"}</definedName>
    <definedName name="tdy" localSheetId="26" hidden="1">{"TAB1",#N/A,TRUE,"GENERAL";"TAB2",#N/A,TRUE,"GENERAL";"TAB3",#N/A,TRUE,"GENERAL";"TAB4",#N/A,TRUE,"GENERAL";"TAB5",#N/A,TRUE,"GENERAL"}</definedName>
    <definedName name="tdy" localSheetId="24" hidden="1">{"TAB1",#N/A,TRUE,"GENERAL";"TAB2",#N/A,TRUE,"GENERAL";"TAB3",#N/A,TRUE,"GENERAL";"TAB4",#N/A,TRUE,"GENERAL";"TAB5",#N/A,TRUE,"GENERAL"}</definedName>
    <definedName name="tdy" localSheetId="10" hidden="1">{"TAB1",#N/A,TRUE,"GENERAL";"TAB2",#N/A,TRUE,"GENERAL";"TAB3",#N/A,TRUE,"GENERAL";"TAB4",#N/A,TRUE,"GENERAL";"TAB5",#N/A,TRUE,"GENERAL"}</definedName>
    <definedName name="tdy" localSheetId="4" hidden="1">{"TAB1",#N/A,TRUE,"GENERAL";"TAB2",#N/A,TRUE,"GENERAL";"TAB3",#N/A,TRUE,"GENERAL";"TAB4",#N/A,TRUE,"GENERAL";"TAB5",#N/A,TRUE,"GENERAL"}</definedName>
    <definedName name="tdy" localSheetId="38" hidden="1">{"TAB1",#N/A,TRUE,"GENERAL";"TAB2",#N/A,TRUE,"GENERAL";"TAB3",#N/A,TRUE,"GENERAL";"TAB4",#N/A,TRUE,"GENERAL";"TAB5",#N/A,TRUE,"GENERAL"}</definedName>
    <definedName name="tdy" localSheetId="37" hidden="1">{"TAB1",#N/A,TRUE,"GENERAL";"TAB2",#N/A,TRUE,"GENERAL";"TAB3",#N/A,TRUE,"GENERAL";"TAB4",#N/A,TRUE,"GENERAL";"TAB5",#N/A,TRUE,"GENERAL"}</definedName>
    <definedName name="tdy" localSheetId="23" hidden="1">{"TAB1",#N/A,TRUE,"GENERAL";"TAB2",#N/A,TRUE,"GENERAL";"TAB3",#N/A,TRUE,"GENERAL";"TAB4",#N/A,TRUE,"GENERAL";"TAB5",#N/A,TRUE,"GENERAL"}</definedName>
    <definedName name="tdy" localSheetId="16" hidden="1">{"TAB1",#N/A,TRUE,"GENERAL";"TAB2",#N/A,TRUE,"GENERAL";"TAB3",#N/A,TRUE,"GENERAL";"TAB4",#N/A,TRUE,"GENERAL";"TAB5",#N/A,TRUE,"GENERAL"}</definedName>
    <definedName name="tdy" localSheetId="27" hidden="1">{"TAB1",#N/A,TRUE,"GENERAL";"TAB2",#N/A,TRUE,"GENERAL";"TAB3",#N/A,TRUE,"GENERAL";"TAB4",#N/A,TRUE,"GENERAL";"TAB5",#N/A,TRUE,"GENERAL"}</definedName>
    <definedName name="tdy" localSheetId="18" hidden="1">{"TAB1",#N/A,TRUE,"GENERAL";"TAB2",#N/A,TRUE,"GENERAL";"TAB3",#N/A,TRUE,"GENERAL";"TAB4",#N/A,TRUE,"GENERAL";"TAB5",#N/A,TRUE,"GENERAL"}</definedName>
    <definedName name="tdy" localSheetId="17" hidden="1">{"TAB1",#N/A,TRUE,"GENERAL";"TAB2",#N/A,TRUE,"GENERAL";"TAB3",#N/A,TRUE,"GENERAL";"TAB4",#N/A,TRUE,"GENERAL";"TAB5",#N/A,TRUE,"GENERAL"}</definedName>
    <definedName name="tdy" localSheetId="25" hidden="1">{"TAB1",#N/A,TRUE,"GENERAL";"TAB2",#N/A,TRUE,"GENERAL";"TAB3",#N/A,TRUE,"GENERAL";"TAB4",#N/A,TRUE,"GENERAL";"TAB5",#N/A,TRUE,"GENERAL"}</definedName>
    <definedName name="tdy" localSheetId="49" hidden="1">{"TAB1",#N/A,TRUE,"GENERAL";"TAB2",#N/A,TRUE,"GENERAL";"TAB3",#N/A,TRUE,"GENERAL";"TAB4",#N/A,TRUE,"GENERAL";"TAB5",#N/A,TRUE,"GENERAL"}</definedName>
    <definedName name="tdy" localSheetId="34"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1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31" hidden="1">{"TAB1",#N/A,TRUE,"GENERAL";"TAB2",#N/A,TRUE,"GENERAL";"TAB3",#N/A,TRUE,"GENERAL";"TAB4",#N/A,TRUE,"GENERAL";"TAB5",#N/A,TRUE,"GENERAL"}</definedName>
    <definedName name="tdy" localSheetId="30" hidden="1">{"TAB1",#N/A,TRUE,"GENERAL";"TAB2",#N/A,TRUE,"GENERAL";"TAB3",#N/A,TRUE,"GENERAL";"TAB4",#N/A,TRUE,"GENERAL";"TAB5",#N/A,TRUE,"GENERAL"}</definedName>
    <definedName name="tdy" localSheetId="15" hidden="1">{"TAB1",#N/A,TRUE,"GENERAL";"TAB2",#N/A,TRUE,"GENERAL";"TAB3",#N/A,TRUE,"GENERAL";"TAB4",#N/A,TRUE,"GENERAL";"TAB5",#N/A,TRUE,"GENERAL"}</definedName>
    <definedName name="tdy" hidden="1">{"TAB1",#N/A,TRUE,"GENERAL";"TAB2",#N/A,TRUE,"GENERAL";"TAB3",#N/A,TRUE,"GENERAL";"TAB4",#N/A,TRUE,"GENERAL";"TAB5",#N/A,TRUE,"GENERAL"}</definedName>
    <definedName name="tewst" localSheetId="3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26" hidden="1">{"TAB1",#N/A,TRUE,"GENERAL";"TAB2",#N/A,TRUE,"GENERAL";"TAB3",#N/A,TRUE,"GENERAL";"TAB4",#N/A,TRUE,"GENERAL";"TAB5",#N/A,TRUE,"GENERAL"}</definedName>
    <definedName name="tewst" localSheetId="24"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4" hidden="1">{"TAB1",#N/A,TRUE,"GENERAL";"TAB2",#N/A,TRUE,"GENERAL";"TAB3",#N/A,TRUE,"GENERAL";"TAB4",#N/A,TRUE,"GENERAL";"TAB5",#N/A,TRUE,"GENERAL"}</definedName>
    <definedName name="tewst" localSheetId="38" hidden="1">{"TAB1",#N/A,TRUE,"GENERAL";"TAB2",#N/A,TRUE,"GENERAL";"TAB3",#N/A,TRUE,"GENERAL";"TAB4",#N/A,TRUE,"GENERAL";"TAB5",#N/A,TRUE,"GENERAL"}</definedName>
    <definedName name="tewst" localSheetId="37" hidden="1">{"TAB1",#N/A,TRUE,"GENERAL";"TAB2",#N/A,TRUE,"GENERAL";"TAB3",#N/A,TRUE,"GENERAL";"TAB4",#N/A,TRUE,"GENERAL";"TAB5",#N/A,TRUE,"GENERAL"}</definedName>
    <definedName name="tewst" localSheetId="23"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27" hidden="1">{"TAB1",#N/A,TRUE,"GENERAL";"TAB2",#N/A,TRUE,"GENERAL";"TAB3",#N/A,TRUE,"GENERAL";"TAB4",#N/A,TRUE,"GENERAL";"TAB5",#N/A,TRUE,"GENERAL"}</definedName>
    <definedName name="tewst" localSheetId="18"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25" hidden="1">{"TAB1",#N/A,TRUE,"GENERAL";"TAB2",#N/A,TRUE,"GENERAL";"TAB3",#N/A,TRUE,"GENERAL";"TAB4",#N/A,TRUE,"GENERAL";"TAB5",#N/A,TRUE,"GENERAL"}</definedName>
    <definedName name="tewst" localSheetId="49" hidden="1">{"TAB1",#N/A,TRUE,"GENERAL";"TAB2",#N/A,TRUE,"GENERAL";"TAB3",#N/A,TRUE,"GENERAL";"TAB4",#N/A,TRUE,"GENERAL";"TAB5",#N/A,TRUE,"GENERAL"}</definedName>
    <definedName name="tewst" localSheetId="34"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31" hidden="1">{"TAB1",#N/A,TRUE,"GENERAL";"TAB2",#N/A,TRUE,"GENERAL";"TAB3",#N/A,TRUE,"GENERAL";"TAB4",#N/A,TRUE,"GENERAL";"TAB5",#N/A,TRUE,"GENERAL"}</definedName>
    <definedName name="tewst" localSheetId="30" hidden="1">{"TAB1",#N/A,TRUE,"GENERAL";"TAB2",#N/A,TRUE,"GENERAL";"TAB3",#N/A,TRUE,"GENERAL";"TAB4",#N/A,TRUE,"GENERAL";"TAB5",#N/A,TRUE,"GENERAL"}</definedName>
    <definedName name="tewst" localSheetId="15" hidden="1">{"TAB1",#N/A,TRUE,"GENERAL";"TAB2",#N/A,TRUE,"GENERAL";"TAB3",#N/A,TRUE,"GENERAL";"TAB4",#N/A,TRUE,"GENERAL";"TAB5",#N/A,TRUE,"GENERAL"}</definedName>
    <definedName name="tewst" hidden="1">{"TAB1",#N/A,TRUE,"GENERAL";"TAB2",#N/A,TRUE,"GENERAL";"TAB3",#N/A,TRUE,"GENERAL";"TAB4",#N/A,TRUE,"GENERAL";"TAB5",#N/A,TRUE,"GENERAL"}</definedName>
    <definedName name="teytrh" localSheetId="32" hidden="1">{"via1",#N/A,TRUE,"general";"via2",#N/A,TRUE,"general";"via3",#N/A,TRUE,"general"}</definedName>
    <definedName name="teytrh" localSheetId="3" hidden="1">{"via1",#N/A,TRUE,"general";"via2",#N/A,TRUE,"general";"via3",#N/A,TRUE,"general"}</definedName>
    <definedName name="teytrh" localSheetId="26" hidden="1">{"via1",#N/A,TRUE,"general";"via2",#N/A,TRUE,"general";"via3",#N/A,TRUE,"general"}</definedName>
    <definedName name="teytrh" localSheetId="24" hidden="1">{"via1",#N/A,TRUE,"general";"via2",#N/A,TRUE,"general";"via3",#N/A,TRUE,"general"}</definedName>
    <definedName name="teytrh" localSheetId="10" hidden="1">{"via1",#N/A,TRUE,"general";"via2",#N/A,TRUE,"general";"via3",#N/A,TRUE,"general"}</definedName>
    <definedName name="teytrh" localSheetId="4" hidden="1">{"via1",#N/A,TRUE,"general";"via2",#N/A,TRUE,"general";"via3",#N/A,TRUE,"general"}</definedName>
    <definedName name="teytrh" localSheetId="38" hidden="1">{"via1",#N/A,TRUE,"general";"via2",#N/A,TRUE,"general";"via3",#N/A,TRUE,"general"}</definedName>
    <definedName name="teytrh" localSheetId="37" hidden="1">{"via1",#N/A,TRUE,"general";"via2",#N/A,TRUE,"general";"via3",#N/A,TRUE,"general"}</definedName>
    <definedName name="teytrh" localSheetId="23" hidden="1">{"via1",#N/A,TRUE,"general";"via2",#N/A,TRUE,"general";"via3",#N/A,TRUE,"general"}</definedName>
    <definedName name="teytrh" localSheetId="16" hidden="1">{"via1",#N/A,TRUE,"general";"via2",#N/A,TRUE,"general";"via3",#N/A,TRUE,"general"}</definedName>
    <definedName name="teytrh" localSheetId="27" hidden="1">{"via1",#N/A,TRUE,"general";"via2",#N/A,TRUE,"general";"via3",#N/A,TRUE,"general"}</definedName>
    <definedName name="teytrh" localSheetId="18" hidden="1">{"via1",#N/A,TRUE,"general";"via2",#N/A,TRUE,"general";"via3",#N/A,TRUE,"general"}</definedName>
    <definedName name="teytrh" localSheetId="17" hidden="1">{"via1",#N/A,TRUE,"general";"via2",#N/A,TRUE,"general";"via3",#N/A,TRUE,"general"}</definedName>
    <definedName name="teytrh" localSheetId="25" hidden="1">{"via1",#N/A,TRUE,"general";"via2",#N/A,TRUE,"general";"via3",#N/A,TRUE,"general"}</definedName>
    <definedName name="teytrh" localSheetId="49" hidden="1">{"via1",#N/A,TRUE,"general";"via2",#N/A,TRUE,"general";"via3",#N/A,TRUE,"general"}</definedName>
    <definedName name="teytrh" localSheetId="34"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1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31" hidden="1">{"via1",#N/A,TRUE,"general";"via2",#N/A,TRUE,"general";"via3",#N/A,TRUE,"general"}</definedName>
    <definedName name="teytrh" localSheetId="30" hidden="1">{"via1",#N/A,TRUE,"general";"via2",#N/A,TRUE,"general";"via3",#N/A,TRUE,"general"}</definedName>
    <definedName name="teytrh" localSheetId="15" hidden="1">{"via1",#N/A,TRUE,"general";"via2",#N/A,TRUE,"general";"via3",#N/A,TRUE,"general"}</definedName>
    <definedName name="teytrh" hidden="1">{"via1",#N/A,TRUE,"general";"via2",#N/A,TRUE,"general";"via3",#N/A,TRUE,"general"}</definedName>
    <definedName name="thdh" localSheetId="32" hidden="1">{"TAB1",#N/A,TRUE,"GENERAL";"TAB2",#N/A,TRUE,"GENERAL";"TAB3",#N/A,TRUE,"GENERAL";"TAB4",#N/A,TRUE,"GENERAL";"TAB5",#N/A,TRUE,"GENERAL"}</definedName>
    <definedName name="thdh" localSheetId="3" hidden="1">{"TAB1",#N/A,TRUE,"GENERAL";"TAB2",#N/A,TRUE,"GENERAL";"TAB3",#N/A,TRUE,"GENERAL";"TAB4",#N/A,TRUE,"GENERAL";"TAB5",#N/A,TRUE,"GENERAL"}</definedName>
    <definedName name="thdh" localSheetId="26" hidden="1">{"TAB1",#N/A,TRUE,"GENERAL";"TAB2",#N/A,TRUE,"GENERAL";"TAB3",#N/A,TRUE,"GENERAL";"TAB4",#N/A,TRUE,"GENERAL";"TAB5",#N/A,TRUE,"GENERAL"}</definedName>
    <definedName name="thdh" localSheetId="24" hidden="1">{"TAB1",#N/A,TRUE,"GENERAL";"TAB2",#N/A,TRUE,"GENERAL";"TAB3",#N/A,TRUE,"GENERAL";"TAB4",#N/A,TRUE,"GENERAL";"TAB5",#N/A,TRUE,"GENERAL"}</definedName>
    <definedName name="thdh" localSheetId="10" hidden="1">{"TAB1",#N/A,TRUE,"GENERAL";"TAB2",#N/A,TRUE,"GENERAL";"TAB3",#N/A,TRUE,"GENERAL";"TAB4",#N/A,TRUE,"GENERAL";"TAB5",#N/A,TRUE,"GENERAL"}</definedName>
    <definedName name="thdh" localSheetId="4" hidden="1">{"TAB1",#N/A,TRUE,"GENERAL";"TAB2",#N/A,TRUE,"GENERAL";"TAB3",#N/A,TRUE,"GENERAL";"TAB4",#N/A,TRUE,"GENERAL";"TAB5",#N/A,TRUE,"GENERAL"}</definedName>
    <definedName name="thdh" localSheetId="38" hidden="1">{"TAB1",#N/A,TRUE,"GENERAL";"TAB2",#N/A,TRUE,"GENERAL";"TAB3",#N/A,TRUE,"GENERAL";"TAB4",#N/A,TRUE,"GENERAL";"TAB5",#N/A,TRUE,"GENERAL"}</definedName>
    <definedName name="thdh" localSheetId="37" hidden="1">{"TAB1",#N/A,TRUE,"GENERAL";"TAB2",#N/A,TRUE,"GENERAL";"TAB3",#N/A,TRUE,"GENERAL";"TAB4",#N/A,TRUE,"GENERAL";"TAB5",#N/A,TRUE,"GENERAL"}</definedName>
    <definedName name="thdh" localSheetId="23" hidden="1">{"TAB1",#N/A,TRUE,"GENERAL";"TAB2",#N/A,TRUE,"GENERAL";"TAB3",#N/A,TRUE,"GENERAL";"TAB4",#N/A,TRUE,"GENERAL";"TAB5",#N/A,TRUE,"GENERAL"}</definedName>
    <definedName name="thdh" localSheetId="16" hidden="1">{"TAB1",#N/A,TRUE,"GENERAL";"TAB2",#N/A,TRUE,"GENERAL";"TAB3",#N/A,TRUE,"GENERAL";"TAB4",#N/A,TRUE,"GENERAL";"TAB5",#N/A,TRUE,"GENERAL"}</definedName>
    <definedName name="thdh" localSheetId="27" hidden="1">{"TAB1",#N/A,TRUE,"GENERAL";"TAB2",#N/A,TRUE,"GENERAL";"TAB3",#N/A,TRUE,"GENERAL";"TAB4",#N/A,TRUE,"GENERAL";"TAB5",#N/A,TRUE,"GENERAL"}</definedName>
    <definedName name="thdh" localSheetId="18" hidden="1">{"TAB1",#N/A,TRUE,"GENERAL";"TAB2",#N/A,TRUE,"GENERAL";"TAB3",#N/A,TRUE,"GENERAL";"TAB4",#N/A,TRUE,"GENERAL";"TAB5",#N/A,TRUE,"GENERAL"}</definedName>
    <definedName name="thdh" localSheetId="17" hidden="1">{"TAB1",#N/A,TRUE,"GENERAL";"TAB2",#N/A,TRUE,"GENERAL";"TAB3",#N/A,TRUE,"GENERAL";"TAB4",#N/A,TRUE,"GENERAL";"TAB5",#N/A,TRUE,"GENERAL"}</definedName>
    <definedName name="thdh" localSheetId="25" hidden="1">{"TAB1",#N/A,TRUE,"GENERAL";"TAB2",#N/A,TRUE,"GENERAL";"TAB3",#N/A,TRUE,"GENERAL";"TAB4",#N/A,TRUE,"GENERAL";"TAB5",#N/A,TRUE,"GENERAL"}</definedName>
    <definedName name="thdh" localSheetId="49" hidden="1">{"TAB1",#N/A,TRUE,"GENERAL";"TAB2",#N/A,TRUE,"GENERAL";"TAB3",#N/A,TRUE,"GENERAL";"TAB4",#N/A,TRUE,"GENERAL";"TAB5",#N/A,TRUE,"GENERAL"}</definedName>
    <definedName name="thdh" localSheetId="34"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1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31" hidden="1">{"TAB1",#N/A,TRUE,"GENERAL";"TAB2",#N/A,TRUE,"GENERAL";"TAB3",#N/A,TRUE,"GENERAL";"TAB4",#N/A,TRUE,"GENERAL";"TAB5",#N/A,TRUE,"GENERAL"}</definedName>
    <definedName name="thdh" localSheetId="30" hidden="1">{"TAB1",#N/A,TRUE,"GENERAL";"TAB2",#N/A,TRUE,"GENERAL";"TAB3",#N/A,TRUE,"GENERAL";"TAB4",#N/A,TRUE,"GENERAL";"TAB5",#N/A,TRUE,"GENERAL"}</definedName>
    <definedName name="thdh" localSheetId="15" hidden="1">{"TAB1",#N/A,TRUE,"GENERAL";"TAB2",#N/A,TRUE,"GENERAL";"TAB3",#N/A,TRUE,"GENERAL";"TAB4",#N/A,TRUE,"GENERAL";"TAB5",#N/A,TRUE,"GENERAL"}</definedName>
    <definedName name="thdh" hidden="1">{"TAB1",#N/A,TRUE,"GENERAL";"TAB2",#N/A,TRUE,"GENERAL";"TAB3",#N/A,TRUE,"GENERAL";"TAB4",#N/A,TRUE,"GENERAL";"TAB5",#N/A,TRUE,"GENERAL"}</definedName>
    <definedName name="thtj" localSheetId="32" hidden="1">{"via1",#N/A,TRUE,"general";"via2",#N/A,TRUE,"general";"via3",#N/A,TRUE,"general"}</definedName>
    <definedName name="thtj" localSheetId="3" hidden="1">{"via1",#N/A,TRUE,"general";"via2",#N/A,TRUE,"general";"via3",#N/A,TRUE,"general"}</definedName>
    <definedName name="thtj" localSheetId="26" hidden="1">{"via1",#N/A,TRUE,"general";"via2",#N/A,TRUE,"general";"via3",#N/A,TRUE,"general"}</definedName>
    <definedName name="thtj" localSheetId="24" hidden="1">{"via1",#N/A,TRUE,"general";"via2",#N/A,TRUE,"general";"via3",#N/A,TRUE,"general"}</definedName>
    <definedName name="thtj" localSheetId="10" hidden="1">{"via1",#N/A,TRUE,"general";"via2",#N/A,TRUE,"general";"via3",#N/A,TRUE,"general"}</definedName>
    <definedName name="thtj" localSheetId="4" hidden="1">{"via1",#N/A,TRUE,"general";"via2",#N/A,TRUE,"general";"via3",#N/A,TRUE,"general"}</definedName>
    <definedName name="thtj" localSheetId="38" hidden="1">{"via1",#N/A,TRUE,"general";"via2",#N/A,TRUE,"general";"via3",#N/A,TRUE,"general"}</definedName>
    <definedName name="thtj" localSheetId="37" hidden="1">{"via1",#N/A,TRUE,"general";"via2",#N/A,TRUE,"general";"via3",#N/A,TRUE,"general"}</definedName>
    <definedName name="thtj" localSheetId="23" hidden="1">{"via1",#N/A,TRUE,"general";"via2",#N/A,TRUE,"general";"via3",#N/A,TRUE,"general"}</definedName>
    <definedName name="thtj" localSheetId="16" hidden="1">{"via1",#N/A,TRUE,"general";"via2",#N/A,TRUE,"general";"via3",#N/A,TRUE,"general"}</definedName>
    <definedName name="thtj" localSheetId="27" hidden="1">{"via1",#N/A,TRUE,"general";"via2",#N/A,TRUE,"general";"via3",#N/A,TRUE,"general"}</definedName>
    <definedName name="thtj" localSheetId="18" hidden="1">{"via1",#N/A,TRUE,"general";"via2",#N/A,TRUE,"general";"via3",#N/A,TRUE,"general"}</definedName>
    <definedName name="thtj" localSheetId="17" hidden="1">{"via1",#N/A,TRUE,"general";"via2",#N/A,TRUE,"general";"via3",#N/A,TRUE,"general"}</definedName>
    <definedName name="thtj" localSheetId="25" hidden="1">{"via1",#N/A,TRUE,"general";"via2",#N/A,TRUE,"general";"via3",#N/A,TRUE,"general"}</definedName>
    <definedName name="thtj" localSheetId="49" hidden="1">{"via1",#N/A,TRUE,"general";"via2",#N/A,TRUE,"general";"via3",#N/A,TRUE,"general"}</definedName>
    <definedName name="thtj" localSheetId="34"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1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31" hidden="1">{"via1",#N/A,TRUE,"general";"via2",#N/A,TRUE,"general";"via3",#N/A,TRUE,"general"}</definedName>
    <definedName name="thtj" localSheetId="30" hidden="1">{"via1",#N/A,TRUE,"general";"via2",#N/A,TRUE,"general";"via3",#N/A,TRUE,"general"}</definedName>
    <definedName name="thtj" localSheetId="15" hidden="1">{"via1",#N/A,TRUE,"general";"via2",#N/A,TRUE,"general";"via3",#N/A,TRUE,"general"}</definedName>
    <definedName name="thtj" hidden="1">{"via1",#N/A,TRUE,"general";"via2",#N/A,TRUE,"general";"via3",#N/A,TRUE,"general"}</definedName>
    <definedName name="_xlnm.Print_Titles" localSheetId="19">'CANT OBRA 6003'!$3:$11</definedName>
    <definedName name="_xlnm.Print_Titles" localSheetId="20">'CANT OBRA 6204'!$3:$11</definedName>
    <definedName name="_xlnm.Print_Titles" localSheetId="21">'CANT OBRA 6205'!$3:$12</definedName>
    <definedName name="_xlnm.Print_Titles" localSheetId="22">'CANT OBRA 6206'!$3:$11</definedName>
    <definedName name="_xlnm.Print_Titles" localSheetId="10">'ESTADO RED TEC'!$6:$11</definedName>
    <definedName name="_xlnm.Print_Titles" localSheetId="49">'RESEÑA 2-PRENSA'!$7:$11</definedName>
    <definedName name="tortas" localSheetId="3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26" hidden="1">{"TAB1",#N/A,TRUE,"GENERAL";"TAB2",#N/A,TRUE,"GENERAL";"TAB3",#N/A,TRUE,"GENERAL";"TAB4",#N/A,TRUE,"GENERAL";"TAB5",#N/A,TRUE,"GENERAL"}</definedName>
    <definedName name="tortas" localSheetId="24"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38" hidden="1">{"TAB1",#N/A,TRUE,"GENERAL";"TAB2",#N/A,TRUE,"GENERAL";"TAB3",#N/A,TRUE,"GENERAL";"TAB4",#N/A,TRUE,"GENERAL";"TAB5",#N/A,TRUE,"GENERAL"}</definedName>
    <definedName name="tortas" localSheetId="37" hidden="1">{"TAB1",#N/A,TRUE,"GENERAL";"TAB2",#N/A,TRUE,"GENERAL";"TAB3",#N/A,TRUE,"GENERAL";"TAB4",#N/A,TRUE,"GENERAL";"TAB5",#N/A,TRUE,"GENERAL"}</definedName>
    <definedName name="tortas" localSheetId="23"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27" hidden="1">{"TAB1",#N/A,TRUE,"GENERAL";"TAB2",#N/A,TRUE,"GENERAL";"TAB3",#N/A,TRUE,"GENERAL";"TAB4",#N/A,TRUE,"GENERAL";"TAB5",#N/A,TRUE,"GENERAL"}</definedName>
    <definedName name="tortas" localSheetId="18"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25" hidden="1">{"TAB1",#N/A,TRUE,"GENERAL";"TAB2",#N/A,TRUE,"GENERAL";"TAB3",#N/A,TRUE,"GENERAL";"TAB4",#N/A,TRUE,"GENERAL";"TAB5",#N/A,TRUE,"GENERAL"}</definedName>
    <definedName name="tortas" localSheetId="49" hidden="1">{"TAB1",#N/A,TRUE,"GENERAL";"TAB2",#N/A,TRUE,"GENERAL";"TAB3",#N/A,TRUE,"GENERAL";"TAB4",#N/A,TRUE,"GENERAL";"TAB5",#N/A,TRUE,"GENERAL"}</definedName>
    <definedName name="tortas" localSheetId="34"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31" hidden="1">{"TAB1",#N/A,TRUE,"GENERAL";"TAB2",#N/A,TRUE,"GENERAL";"TAB3",#N/A,TRUE,"GENERAL";"TAB4",#N/A,TRUE,"GENERAL";"TAB5",#N/A,TRUE,"GENERAL"}</definedName>
    <definedName name="tortas" localSheetId="30" hidden="1">{"TAB1",#N/A,TRUE,"GENERAL";"TAB2",#N/A,TRUE,"GENERAL";"TAB3",#N/A,TRUE,"GENERAL";"TAB4",#N/A,TRUE,"GENERAL";"TAB5",#N/A,TRUE,"GENERAL"}</definedName>
    <definedName name="tortas" localSheetId="15" hidden="1">{"TAB1",#N/A,TRUE,"GENERAL";"TAB2",#N/A,TRUE,"GENERAL";"TAB3",#N/A,TRUE,"GENERAL";"TAB4",#N/A,TRUE,"GENERAL";"TAB5",#N/A,TRUE,"GENERAL"}</definedName>
    <definedName name="tortas" hidden="1">{"TAB1",#N/A,TRUE,"GENERAL";"TAB2",#N/A,TRUE,"GENERAL";"TAB3",#N/A,TRUE,"GENERAL";"TAB4",#N/A,TRUE,"GENERAL";"TAB5",#N/A,TRUE,"GENERAL"}</definedName>
    <definedName name="tortas2" localSheetId="32" hidden="1">{"via1",#N/A,TRUE,"general";"via2",#N/A,TRUE,"general";"via3",#N/A,TRUE,"general"}</definedName>
    <definedName name="tortas2" localSheetId="3" hidden="1">{"via1",#N/A,TRUE,"general";"via2",#N/A,TRUE,"general";"via3",#N/A,TRUE,"general"}</definedName>
    <definedName name="tortas2" localSheetId="26" hidden="1">{"via1",#N/A,TRUE,"general";"via2",#N/A,TRUE,"general";"via3",#N/A,TRUE,"general"}</definedName>
    <definedName name="tortas2" localSheetId="24" hidden="1">{"via1",#N/A,TRUE,"general";"via2",#N/A,TRUE,"general";"via3",#N/A,TRUE,"general"}</definedName>
    <definedName name="tortas2" localSheetId="10" hidden="1">{"via1",#N/A,TRUE,"general";"via2",#N/A,TRUE,"general";"via3",#N/A,TRUE,"general"}</definedName>
    <definedName name="tortas2" localSheetId="4" hidden="1">{"via1",#N/A,TRUE,"general";"via2",#N/A,TRUE,"general";"via3",#N/A,TRUE,"general"}</definedName>
    <definedName name="tortas2" localSheetId="38" hidden="1">{"via1",#N/A,TRUE,"general";"via2",#N/A,TRUE,"general";"via3",#N/A,TRUE,"general"}</definedName>
    <definedName name="tortas2" localSheetId="37" hidden="1">{"via1",#N/A,TRUE,"general";"via2",#N/A,TRUE,"general";"via3",#N/A,TRUE,"general"}</definedName>
    <definedName name="tortas2" localSheetId="23" hidden="1">{"via1",#N/A,TRUE,"general";"via2",#N/A,TRUE,"general";"via3",#N/A,TRUE,"general"}</definedName>
    <definedName name="tortas2" localSheetId="16" hidden="1">{"via1",#N/A,TRUE,"general";"via2",#N/A,TRUE,"general";"via3",#N/A,TRUE,"general"}</definedName>
    <definedName name="tortas2" localSheetId="27" hidden="1">{"via1",#N/A,TRUE,"general";"via2",#N/A,TRUE,"general";"via3",#N/A,TRUE,"general"}</definedName>
    <definedName name="tortas2" localSheetId="18" hidden="1">{"via1",#N/A,TRUE,"general";"via2",#N/A,TRUE,"general";"via3",#N/A,TRUE,"general"}</definedName>
    <definedName name="tortas2" localSheetId="17" hidden="1">{"via1",#N/A,TRUE,"general";"via2",#N/A,TRUE,"general";"via3",#N/A,TRUE,"general"}</definedName>
    <definedName name="tortas2" localSheetId="25" hidden="1">{"via1",#N/A,TRUE,"general";"via2",#N/A,TRUE,"general";"via3",#N/A,TRUE,"general"}</definedName>
    <definedName name="tortas2" localSheetId="49" hidden="1">{"via1",#N/A,TRUE,"general";"via2",#N/A,TRUE,"general";"via3",#N/A,TRUE,"general"}</definedName>
    <definedName name="tortas2" localSheetId="34"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1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31" hidden="1">{"via1",#N/A,TRUE,"general";"via2",#N/A,TRUE,"general";"via3",#N/A,TRUE,"general"}</definedName>
    <definedName name="tortas2" localSheetId="30" hidden="1">{"via1",#N/A,TRUE,"general";"via2",#N/A,TRUE,"general";"via3",#N/A,TRUE,"general"}</definedName>
    <definedName name="tortas2" localSheetId="15" hidden="1">{"via1",#N/A,TRUE,"general";"via2",#N/A,TRUE,"general";"via3",#N/A,TRUE,"general"}</definedName>
    <definedName name="tortas2" hidden="1">{"via1",#N/A,TRUE,"general";"via2",#N/A,TRUE,"general";"via3",#N/A,TRUE,"general"}</definedName>
    <definedName name="tr" localSheetId="32" hidden="1">{"TAB1",#N/A,TRUE,"GENERAL";"TAB2",#N/A,TRUE,"GENERAL";"TAB3",#N/A,TRUE,"GENERAL";"TAB4",#N/A,TRUE,"GENERAL";"TAB5",#N/A,TRUE,"GENERAL"}</definedName>
    <definedName name="tr" localSheetId="3" hidden="1">{"TAB1",#N/A,TRUE,"GENERAL";"TAB2",#N/A,TRUE,"GENERAL";"TAB3",#N/A,TRUE,"GENERAL";"TAB4",#N/A,TRUE,"GENERAL";"TAB5",#N/A,TRUE,"GENERAL"}</definedName>
    <definedName name="tr" localSheetId="26" hidden="1">{"TAB1",#N/A,TRUE,"GENERAL";"TAB2",#N/A,TRUE,"GENERAL";"TAB3",#N/A,TRUE,"GENERAL";"TAB4",#N/A,TRUE,"GENERAL";"TAB5",#N/A,TRUE,"GENERAL"}</definedName>
    <definedName name="tr" localSheetId="24" hidden="1">{"TAB1",#N/A,TRUE,"GENERAL";"TAB2",#N/A,TRUE,"GENERAL";"TAB3",#N/A,TRUE,"GENERAL";"TAB4",#N/A,TRUE,"GENERAL";"TAB5",#N/A,TRUE,"GENERAL"}</definedName>
    <definedName name="tr" localSheetId="10" hidden="1">{"TAB1",#N/A,TRUE,"GENERAL";"TAB2",#N/A,TRUE,"GENERAL";"TAB3",#N/A,TRUE,"GENERAL";"TAB4",#N/A,TRUE,"GENERAL";"TAB5",#N/A,TRUE,"GENERAL"}</definedName>
    <definedName name="tr" localSheetId="4" hidden="1">{"TAB1",#N/A,TRUE,"GENERAL";"TAB2",#N/A,TRUE,"GENERAL";"TAB3",#N/A,TRUE,"GENERAL";"TAB4",#N/A,TRUE,"GENERAL";"TAB5",#N/A,TRUE,"GENERAL"}</definedName>
    <definedName name="tr" localSheetId="38" hidden="1">{"TAB1",#N/A,TRUE,"GENERAL";"TAB2",#N/A,TRUE,"GENERAL";"TAB3",#N/A,TRUE,"GENERAL";"TAB4",#N/A,TRUE,"GENERAL";"TAB5",#N/A,TRUE,"GENERAL"}</definedName>
    <definedName name="tr" localSheetId="37" hidden="1">{"TAB1",#N/A,TRUE,"GENERAL";"TAB2",#N/A,TRUE,"GENERAL";"TAB3",#N/A,TRUE,"GENERAL";"TAB4",#N/A,TRUE,"GENERAL";"TAB5",#N/A,TRUE,"GENERAL"}</definedName>
    <definedName name="tr" localSheetId="23" hidden="1">{"TAB1",#N/A,TRUE,"GENERAL";"TAB2",#N/A,TRUE,"GENERAL";"TAB3",#N/A,TRUE,"GENERAL";"TAB4",#N/A,TRUE,"GENERAL";"TAB5",#N/A,TRUE,"GENERAL"}</definedName>
    <definedName name="tr" localSheetId="16" hidden="1">{"TAB1",#N/A,TRUE,"GENERAL";"TAB2",#N/A,TRUE,"GENERAL";"TAB3",#N/A,TRUE,"GENERAL";"TAB4",#N/A,TRUE,"GENERAL";"TAB5",#N/A,TRUE,"GENERAL"}</definedName>
    <definedName name="tr" localSheetId="27" hidden="1">{"TAB1",#N/A,TRUE,"GENERAL";"TAB2",#N/A,TRUE,"GENERAL";"TAB3",#N/A,TRUE,"GENERAL";"TAB4",#N/A,TRUE,"GENERAL";"TAB5",#N/A,TRUE,"GENERAL"}</definedName>
    <definedName name="tr" localSheetId="18" hidden="1">{"TAB1",#N/A,TRUE,"GENERAL";"TAB2",#N/A,TRUE,"GENERAL";"TAB3",#N/A,TRUE,"GENERAL";"TAB4",#N/A,TRUE,"GENERAL";"TAB5",#N/A,TRUE,"GENERAL"}</definedName>
    <definedName name="tr" localSheetId="17" hidden="1">{"TAB1",#N/A,TRUE,"GENERAL";"TAB2",#N/A,TRUE,"GENERAL";"TAB3",#N/A,TRUE,"GENERAL";"TAB4",#N/A,TRUE,"GENERAL";"TAB5",#N/A,TRUE,"GENERAL"}</definedName>
    <definedName name="tr" localSheetId="25" hidden="1">{"TAB1",#N/A,TRUE,"GENERAL";"TAB2",#N/A,TRUE,"GENERAL";"TAB3",#N/A,TRUE,"GENERAL";"TAB4",#N/A,TRUE,"GENERAL";"TAB5",#N/A,TRUE,"GENERAL"}</definedName>
    <definedName name="tr" localSheetId="49" hidden="1">{"TAB1",#N/A,TRUE,"GENERAL";"TAB2",#N/A,TRUE,"GENERAL";"TAB3",#N/A,TRUE,"GENERAL";"TAB4",#N/A,TRUE,"GENERAL";"TAB5",#N/A,TRUE,"GENERAL"}</definedName>
    <definedName name="tr" localSheetId="34"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1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31" hidden="1">{"TAB1",#N/A,TRUE,"GENERAL";"TAB2",#N/A,TRUE,"GENERAL";"TAB3",#N/A,TRUE,"GENERAL";"TAB4",#N/A,TRUE,"GENERAL";"TAB5",#N/A,TRUE,"GENERAL"}</definedName>
    <definedName name="tr" localSheetId="30" hidden="1">{"TAB1",#N/A,TRUE,"GENERAL";"TAB2",#N/A,TRUE,"GENERAL";"TAB3",#N/A,TRUE,"GENERAL";"TAB4",#N/A,TRUE,"GENERAL";"TAB5",#N/A,TRUE,"GENERAL"}</definedName>
    <definedName name="tr" localSheetId="15" hidden="1">{"TAB1",#N/A,TRUE,"GENERAL";"TAB2",#N/A,TRUE,"GENERAL";"TAB3",#N/A,TRUE,"GENERAL";"TAB4",#N/A,TRUE,"GENERAL";"TAB5",#N/A,TRUE,"GENERAL"}</definedName>
    <definedName name="tr" hidden="1">{"TAB1",#N/A,TRUE,"GENERAL";"TAB2",#N/A,TRUE,"GENERAL";"TAB3",#N/A,TRUE,"GENERAL";"TAB4",#N/A,TRUE,"GENERAL";"TAB5",#N/A,TRUE,"GENERAL"}</definedName>
    <definedName name="trest" localSheetId="3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26" hidden="1">{"TAB1",#N/A,TRUE,"GENERAL";"TAB2",#N/A,TRUE,"GENERAL";"TAB3",#N/A,TRUE,"GENERAL";"TAB4",#N/A,TRUE,"GENERAL";"TAB5",#N/A,TRUE,"GENERAL"}</definedName>
    <definedName name="trest" localSheetId="24"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4" hidden="1">{"TAB1",#N/A,TRUE,"GENERAL";"TAB2",#N/A,TRUE,"GENERAL";"TAB3",#N/A,TRUE,"GENERAL";"TAB4",#N/A,TRUE,"GENERAL";"TAB5",#N/A,TRUE,"GENERAL"}</definedName>
    <definedName name="trest" localSheetId="38" hidden="1">{"TAB1",#N/A,TRUE,"GENERAL";"TAB2",#N/A,TRUE,"GENERAL";"TAB3",#N/A,TRUE,"GENERAL";"TAB4",#N/A,TRUE,"GENERAL";"TAB5",#N/A,TRUE,"GENERAL"}</definedName>
    <definedName name="trest" localSheetId="37" hidden="1">{"TAB1",#N/A,TRUE,"GENERAL";"TAB2",#N/A,TRUE,"GENERAL";"TAB3",#N/A,TRUE,"GENERAL";"TAB4",#N/A,TRUE,"GENERAL";"TAB5",#N/A,TRUE,"GENERAL"}</definedName>
    <definedName name="trest" localSheetId="23"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27" hidden="1">{"TAB1",#N/A,TRUE,"GENERAL";"TAB2",#N/A,TRUE,"GENERAL";"TAB3",#N/A,TRUE,"GENERAL";"TAB4",#N/A,TRUE,"GENERAL";"TAB5",#N/A,TRUE,"GENERAL"}</definedName>
    <definedName name="trest" localSheetId="18"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25" hidden="1">{"TAB1",#N/A,TRUE,"GENERAL";"TAB2",#N/A,TRUE,"GENERAL";"TAB3",#N/A,TRUE,"GENERAL";"TAB4",#N/A,TRUE,"GENERAL";"TAB5",#N/A,TRUE,"GENERAL"}</definedName>
    <definedName name="trest" localSheetId="49" hidden="1">{"TAB1",#N/A,TRUE,"GENERAL";"TAB2",#N/A,TRUE,"GENERAL";"TAB3",#N/A,TRUE,"GENERAL";"TAB4",#N/A,TRUE,"GENERAL";"TAB5",#N/A,TRUE,"GENERAL"}</definedName>
    <definedName name="trest" localSheetId="34"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31" hidden="1">{"TAB1",#N/A,TRUE,"GENERAL";"TAB2",#N/A,TRUE,"GENERAL";"TAB3",#N/A,TRUE,"GENERAL";"TAB4",#N/A,TRUE,"GENERAL";"TAB5",#N/A,TRUE,"GENERAL"}</definedName>
    <definedName name="trest" localSheetId="30" hidden="1">{"TAB1",#N/A,TRUE,"GENERAL";"TAB2",#N/A,TRUE,"GENERAL";"TAB3",#N/A,TRUE,"GENERAL";"TAB4",#N/A,TRUE,"GENERAL";"TAB5",#N/A,TRUE,"GENERAL"}</definedName>
    <definedName name="trest" localSheetId="15" hidden="1">{"TAB1",#N/A,TRUE,"GENERAL";"TAB2",#N/A,TRUE,"GENERAL";"TAB3",#N/A,TRUE,"GENERAL";"TAB4",#N/A,TRUE,"GENERAL";"TAB5",#N/A,TRUE,"GENERAL"}</definedName>
    <definedName name="trest" hidden="1">{"TAB1",#N/A,TRUE,"GENERAL";"TAB2",#N/A,TRUE,"GENERAL";"TAB3",#N/A,TRUE,"GENERAL";"TAB4",#N/A,TRUE,"GENERAL";"TAB5",#N/A,TRUE,"GENERAL"}</definedName>
    <definedName name="tret" localSheetId="32" hidden="1">{"TAB1",#N/A,TRUE,"GENERAL";"TAB2",#N/A,TRUE,"GENERAL";"TAB3",#N/A,TRUE,"GENERAL";"TAB4",#N/A,TRUE,"GENERAL";"TAB5",#N/A,TRUE,"GENERAL"}</definedName>
    <definedName name="tret" localSheetId="3" hidden="1">{"TAB1",#N/A,TRUE,"GENERAL";"TAB2",#N/A,TRUE,"GENERAL";"TAB3",#N/A,TRUE,"GENERAL";"TAB4",#N/A,TRUE,"GENERAL";"TAB5",#N/A,TRUE,"GENERAL"}</definedName>
    <definedName name="tret" localSheetId="26" hidden="1">{"TAB1",#N/A,TRUE,"GENERAL";"TAB2",#N/A,TRUE,"GENERAL";"TAB3",#N/A,TRUE,"GENERAL";"TAB4",#N/A,TRUE,"GENERAL";"TAB5",#N/A,TRUE,"GENERAL"}</definedName>
    <definedName name="tret" localSheetId="24" hidden="1">{"TAB1",#N/A,TRUE,"GENERAL";"TAB2",#N/A,TRUE,"GENERAL";"TAB3",#N/A,TRUE,"GENERAL";"TAB4",#N/A,TRUE,"GENERAL";"TAB5",#N/A,TRUE,"GENERAL"}</definedName>
    <definedName name="tret" localSheetId="10" hidden="1">{"TAB1",#N/A,TRUE,"GENERAL";"TAB2",#N/A,TRUE,"GENERAL";"TAB3",#N/A,TRUE,"GENERAL";"TAB4",#N/A,TRUE,"GENERAL";"TAB5",#N/A,TRUE,"GENERAL"}</definedName>
    <definedName name="tret" localSheetId="4" hidden="1">{"TAB1",#N/A,TRUE,"GENERAL";"TAB2",#N/A,TRUE,"GENERAL";"TAB3",#N/A,TRUE,"GENERAL";"TAB4",#N/A,TRUE,"GENERAL";"TAB5",#N/A,TRUE,"GENERAL"}</definedName>
    <definedName name="tret" localSheetId="38" hidden="1">{"TAB1",#N/A,TRUE,"GENERAL";"TAB2",#N/A,TRUE,"GENERAL";"TAB3",#N/A,TRUE,"GENERAL";"TAB4",#N/A,TRUE,"GENERAL";"TAB5",#N/A,TRUE,"GENERAL"}</definedName>
    <definedName name="tret" localSheetId="37" hidden="1">{"TAB1",#N/A,TRUE,"GENERAL";"TAB2",#N/A,TRUE,"GENERAL";"TAB3",#N/A,TRUE,"GENERAL";"TAB4",#N/A,TRUE,"GENERAL";"TAB5",#N/A,TRUE,"GENERAL"}</definedName>
    <definedName name="tret" localSheetId="23" hidden="1">{"TAB1",#N/A,TRUE,"GENERAL";"TAB2",#N/A,TRUE,"GENERAL";"TAB3",#N/A,TRUE,"GENERAL";"TAB4",#N/A,TRUE,"GENERAL";"TAB5",#N/A,TRUE,"GENERAL"}</definedName>
    <definedName name="tret" localSheetId="16" hidden="1">{"TAB1",#N/A,TRUE,"GENERAL";"TAB2",#N/A,TRUE,"GENERAL";"TAB3",#N/A,TRUE,"GENERAL";"TAB4",#N/A,TRUE,"GENERAL";"TAB5",#N/A,TRUE,"GENERAL"}</definedName>
    <definedName name="tret" localSheetId="27" hidden="1">{"TAB1",#N/A,TRUE,"GENERAL";"TAB2",#N/A,TRUE,"GENERAL";"TAB3",#N/A,TRUE,"GENERAL";"TAB4",#N/A,TRUE,"GENERAL";"TAB5",#N/A,TRUE,"GENERAL"}</definedName>
    <definedName name="tret" localSheetId="18" hidden="1">{"TAB1",#N/A,TRUE,"GENERAL";"TAB2",#N/A,TRUE,"GENERAL";"TAB3",#N/A,TRUE,"GENERAL";"TAB4",#N/A,TRUE,"GENERAL";"TAB5",#N/A,TRUE,"GENERAL"}</definedName>
    <definedName name="tret" localSheetId="17" hidden="1">{"TAB1",#N/A,TRUE,"GENERAL";"TAB2",#N/A,TRUE,"GENERAL";"TAB3",#N/A,TRUE,"GENERAL";"TAB4",#N/A,TRUE,"GENERAL";"TAB5",#N/A,TRUE,"GENERAL"}</definedName>
    <definedName name="tret" localSheetId="25" hidden="1">{"TAB1",#N/A,TRUE,"GENERAL";"TAB2",#N/A,TRUE,"GENERAL";"TAB3",#N/A,TRUE,"GENERAL";"TAB4",#N/A,TRUE,"GENERAL";"TAB5",#N/A,TRUE,"GENERAL"}</definedName>
    <definedName name="tret" localSheetId="49" hidden="1">{"TAB1",#N/A,TRUE,"GENERAL";"TAB2",#N/A,TRUE,"GENERAL";"TAB3",#N/A,TRUE,"GENERAL";"TAB4",#N/A,TRUE,"GENERAL";"TAB5",#N/A,TRUE,"GENERAL"}</definedName>
    <definedName name="tret" localSheetId="34"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1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31" hidden="1">{"TAB1",#N/A,TRUE,"GENERAL";"TAB2",#N/A,TRUE,"GENERAL";"TAB3",#N/A,TRUE,"GENERAL";"TAB4",#N/A,TRUE,"GENERAL";"TAB5",#N/A,TRUE,"GENERAL"}</definedName>
    <definedName name="tret" localSheetId="30" hidden="1">{"TAB1",#N/A,TRUE,"GENERAL";"TAB2",#N/A,TRUE,"GENERAL";"TAB3",#N/A,TRUE,"GENERAL";"TAB4",#N/A,TRUE,"GENERAL";"TAB5",#N/A,TRUE,"GENERAL"}</definedName>
    <definedName name="tret" localSheetId="15" hidden="1">{"TAB1",#N/A,TRUE,"GENERAL";"TAB2",#N/A,TRUE,"GENERAL";"TAB3",#N/A,TRUE,"GENERAL";"TAB4",#N/A,TRUE,"GENERAL";"TAB5",#N/A,TRUE,"GENERAL"}</definedName>
    <definedName name="tret" hidden="1">{"TAB1",#N/A,TRUE,"GENERAL";"TAB2",#N/A,TRUE,"GENERAL";"TAB3",#N/A,TRUE,"GENERAL";"TAB4",#N/A,TRUE,"GENERAL";"TAB5",#N/A,TRUE,"GENERAL"}</definedName>
    <definedName name="trh" localSheetId="32" hidden="1">{"via1",#N/A,TRUE,"general";"via2",#N/A,TRUE,"general";"via3",#N/A,TRUE,"general"}</definedName>
    <definedName name="trh" localSheetId="3" hidden="1">{"via1",#N/A,TRUE,"general";"via2",#N/A,TRUE,"general";"via3",#N/A,TRUE,"general"}</definedName>
    <definedName name="trh" localSheetId="26" hidden="1">{"via1",#N/A,TRUE,"general";"via2",#N/A,TRUE,"general";"via3",#N/A,TRUE,"general"}</definedName>
    <definedName name="trh" localSheetId="24" hidden="1">{"via1",#N/A,TRUE,"general";"via2",#N/A,TRUE,"general";"via3",#N/A,TRUE,"general"}</definedName>
    <definedName name="trh" localSheetId="10" hidden="1">{"via1",#N/A,TRUE,"general";"via2",#N/A,TRUE,"general";"via3",#N/A,TRUE,"general"}</definedName>
    <definedName name="trh" localSheetId="4" hidden="1">{"via1",#N/A,TRUE,"general";"via2",#N/A,TRUE,"general";"via3",#N/A,TRUE,"general"}</definedName>
    <definedName name="trh" localSheetId="38" hidden="1">{"via1",#N/A,TRUE,"general";"via2",#N/A,TRUE,"general";"via3",#N/A,TRUE,"general"}</definedName>
    <definedName name="trh" localSheetId="37" hidden="1">{"via1",#N/A,TRUE,"general";"via2",#N/A,TRUE,"general";"via3",#N/A,TRUE,"general"}</definedName>
    <definedName name="trh" localSheetId="23" hidden="1">{"via1",#N/A,TRUE,"general";"via2",#N/A,TRUE,"general";"via3",#N/A,TRUE,"general"}</definedName>
    <definedName name="trh" localSheetId="16" hidden="1">{"via1",#N/A,TRUE,"general";"via2",#N/A,TRUE,"general";"via3",#N/A,TRUE,"general"}</definedName>
    <definedName name="trh" localSheetId="27" hidden="1">{"via1",#N/A,TRUE,"general";"via2",#N/A,TRUE,"general";"via3",#N/A,TRUE,"general"}</definedName>
    <definedName name="trh" localSheetId="18" hidden="1">{"via1",#N/A,TRUE,"general";"via2",#N/A,TRUE,"general";"via3",#N/A,TRUE,"general"}</definedName>
    <definedName name="trh" localSheetId="17" hidden="1">{"via1",#N/A,TRUE,"general";"via2",#N/A,TRUE,"general";"via3",#N/A,TRUE,"general"}</definedName>
    <definedName name="trh" localSheetId="25" hidden="1">{"via1",#N/A,TRUE,"general";"via2",#N/A,TRUE,"general";"via3",#N/A,TRUE,"general"}</definedName>
    <definedName name="trh" localSheetId="49" hidden="1">{"via1",#N/A,TRUE,"general";"via2",#N/A,TRUE,"general";"via3",#N/A,TRUE,"general"}</definedName>
    <definedName name="trh" localSheetId="34"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1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31" hidden="1">{"via1",#N/A,TRUE,"general";"via2",#N/A,TRUE,"general";"via3",#N/A,TRUE,"general"}</definedName>
    <definedName name="trh" localSheetId="30" hidden="1">{"via1",#N/A,TRUE,"general";"via2",#N/A,TRUE,"general";"via3",#N/A,TRUE,"general"}</definedName>
    <definedName name="trh" localSheetId="15" hidden="1">{"via1",#N/A,TRUE,"general";"via2",#N/A,TRUE,"general";"via3",#N/A,TRUE,"general"}</definedName>
    <definedName name="trh" hidden="1">{"via1",#N/A,TRUE,"general";"via2",#N/A,TRUE,"general";"via3",#N/A,TRUE,"general"}</definedName>
    <definedName name="trhfh" localSheetId="32" hidden="1">{"via1",#N/A,TRUE,"general";"via2",#N/A,TRUE,"general";"via3",#N/A,TRUE,"general"}</definedName>
    <definedName name="trhfh" localSheetId="3" hidden="1">{"via1",#N/A,TRUE,"general";"via2",#N/A,TRUE,"general";"via3",#N/A,TRUE,"general"}</definedName>
    <definedName name="trhfh" localSheetId="26" hidden="1">{"via1",#N/A,TRUE,"general";"via2",#N/A,TRUE,"general";"via3",#N/A,TRUE,"general"}</definedName>
    <definedName name="trhfh" localSheetId="24" hidden="1">{"via1",#N/A,TRUE,"general";"via2",#N/A,TRUE,"general";"via3",#N/A,TRUE,"general"}</definedName>
    <definedName name="trhfh" localSheetId="10" hidden="1">{"via1",#N/A,TRUE,"general";"via2",#N/A,TRUE,"general";"via3",#N/A,TRUE,"general"}</definedName>
    <definedName name="trhfh" localSheetId="4" hidden="1">{"via1",#N/A,TRUE,"general";"via2",#N/A,TRUE,"general";"via3",#N/A,TRUE,"general"}</definedName>
    <definedName name="trhfh" localSheetId="38" hidden="1">{"via1",#N/A,TRUE,"general";"via2",#N/A,TRUE,"general";"via3",#N/A,TRUE,"general"}</definedName>
    <definedName name="trhfh" localSheetId="37" hidden="1">{"via1",#N/A,TRUE,"general";"via2",#N/A,TRUE,"general";"via3",#N/A,TRUE,"general"}</definedName>
    <definedName name="trhfh" localSheetId="23" hidden="1">{"via1",#N/A,TRUE,"general";"via2",#N/A,TRUE,"general";"via3",#N/A,TRUE,"general"}</definedName>
    <definedName name="trhfh" localSheetId="16" hidden="1">{"via1",#N/A,TRUE,"general";"via2",#N/A,TRUE,"general";"via3",#N/A,TRUE,"general"}</definedName>
    <definedName name="trhfh" localSheetId="27" hidden="1">{"via1",#N/A,TRUE,"general";"via2",#N/A,TRUE,"general";"via3",#N/A,TRUE,"general"}</definedName>
    <definedName name="trhfh" localSheetId="18" hidden="1">{"via1",#N/A,TRUE,"general";"via2",#N/A,TRUE,"general";"via3",#N/A,TRUE,"general"}</definedName>
    <definedName name="trhfh" localSheetId="17" hidden="1">{"via1",#N/A,TRUE,"general";"via2",#N/A,TRUE,"general";"via3",#N/A,TRUE,"general"}</definedName>
    <definedName name="trhfh" localSheetId="25" hidden="1">{"via1",#N/A,TRUE,"general";"via2",#N/A,TRUE,"general";"via3",#N/A,TRUE,"general"}</definedName>
    <definedName name="trhfh" localSheetId="49" hidden="1">{"via1",#N/A,TRUE,"general";"via2",#N/A,TRUE,"general";"via3",#N/A,TRUE,"general"}</definedName>
    <definedName name="trhfh" localSheetId="34"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1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31" hidden="1">{"via1",#N/A,TRUE,"general";"via2",#N/A,TRUE,"general";"via3",#N/A,TRUE,"general"}</definedName>
    <definedName name="trhfh" localSheetId="30" hidden="1">{"via1",#N/A,TRUE,"general";"via2",#N/A,TRUE,"general";"via3",#N/A,TRUE,"general"}</definedName>
    <definedName name="trhfh" localSheetId="15" hidden="1">{"via1",#N/A,TRUE,"general";"via2",#N/A,TRUE,"general";"via3",#N/A,TRUE,"general"}</definedName>
    <definedName name="trhfh" hidden="1">{"via1",#N/A,TRUE,"general";"via2",#N/A,TRUE,"general";"via3",#N/A,TRUE,"general"}</definedName>
    <definedName name="trjfgjh" localSheetId="32" hidden="1">{"via1",#N/A,TRUE,"general";"via2",#N/A,TRUE,"general";"via3",#N/A,TRUE,"general"}</definedName>
    <definedName name="trjfgjh" localSheetId="3" hidden="1">{"via1",#N/A,TRUE,"general";"via2",#N/A,TRUE,"general";"via3",#N/A,TRUE,"general"}</definedName>
    <definedName name="trjfgjh" localSheetId="26" hidden="1">{"via1",#N/A,TRUE,"general";"via2",#N/A,TRUE,"general";"via3",#N/A,TRUE,"general"}</definedName>
    <definedName name="trjfgjh" localSheetId="24" hidden="1">{"via1",#N/A,TRUE,"general";"via2",#N/A,TRUE,"general";"via3",#N/A,TRUE,"general"}</definedName>
    <definedName name="trjfgjh" localSheetId="10" hidden="1">{"via1",#N/A,TRUE,"general";"via2",#N/A,TRUE,"general";"via3",#N/A,TRUE,"general"}</definedName>
    <definedName name="trjfgjh" localSheetId="4" hidden="1">{"via1",#N/A,TRUE,"general";"via2",#N/A,TRUE,"general";"via3",#N/A,TRUE,"general"}</definedName>
    <definedName name="trjfgjh" localSheetId="38" hidden="1">{"via1",#N/A,TRUE,"general";"via2",#N/A,TRUE,"general";"via3",#N/A,TRUE,"general"}</definedName>
    <definedName name="trjfgjh" localSheetId="37" hidden="1">{"via1",#N/A,TRUE,"general";"via2",#N/A,TRUE,"general";"via3",#N/A,TRUE,"general"}</definedName>
    <definedName name="trjfgjh" localSheetId="23" hidden="1">{"via1",#N/A,TRUE,"general";"via2",#N/A,TRUE,"general";"via3",#N/A,TRUE,"general"}</definedName>
    <definedName name="trjfgjh" localSheetId="16" hidden="1">{"via1",#N/A,TRUE,"general";"via2",#N/A,TRUE,"general";"via3",#N/A,TRUE,"general"}</definedName>
    <definedName name="trjfgjh" localSheetId="27" hidden="1">{"via1",#N/A,TRUE,"general";"via2",#N/A,TRUE,"general";"via3",#N/A,TRUE,"general"}</definedName>
    <definedName name="trjfgjh" localSheetId="18" hidden="1">{"via1",#N/A,TRUE,"general";"via2",#N/A,TRUE,"general";"via3",#N/A,TRUE,"general"}</definedName>
    <definedName name="trjfgjh" localSheetId="17" hidden="1">{"via1",#N/A,TRUE,"general";"via2",#N/A,TRUE,"general";"via3",#N/A,TRUE,"general"}</definedName>
    <definedName name="trjfgjh" localSheetId="25" hidden="1">{"via1",#N/A,TRUE,"general";"via2",#N/A,TRUE,"general";"via3",#N/A,TRUE,"general"}</definedName>
    <definedName name="trjfgjh" localSheetId="49" hidden="1">{"via1",#N/A,TRUE,"general";"via2",#N/A,TRUE,"general";"via3",#N/A,TRUE,"general"}</definedName>
    <definedName name="trjfgjh" localSheetId="34"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1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31" hidden="1">{"via1",#N/A,TRUE,"general";"via2",#N/A,TRUE,"general";"via3",#N/A,TRUE,"general"}</definedName>
    <definedName name="trjfgjh" localSheetId="30" hidden="1">{"via1",#N/A,TRUE,"general";"via2",#N/A,TRUE,"general";"via3",#N/A,TRUE,"general"}</definedName>
    <definedName name="trjfgjh" localSheetId="15" hidden="1">{"via1",#N/A,TRUE,"general";"via2",#N/A,TRUE,"general";"via3",#N/A,TRUE,"general"}</definedName>
    <definedName name="trjfgjh" hidden="1">{"via1",#N/A,TRUE,"general";"via2",#N/A,TRUE,"general";"via3",#N/A,TRUE,"general"}</definedName>
    <definedName name="tru" localSheetId="32" hidden="1">{"via1",#N/A,TRUE,"general";"via2",#N/A,TRUE,"general";"via3",#N/A,TRUE,"general"}</definedName>
    <definedName name="tru" localSheetId="3" hidden="1">{"via1",#N/A,TRUE,"general";"via2",#N/A,TRUE,"general";"via3",#N/A,TRUE,"general"}</definedName>
    <definedName name="tru" localSheetId="26" hidden="1">{"via1",#N/A,TRUE,"general";"via2",#N/A,TRUE,"general";"via3",#N/A,TRUE,"general"}</definedName>
    <definedName name="tru" localSheetId="24" hidden="1">{"via1",#N/A,TRUE,"general";"via2",#N/A,TRUE,"general";"via3",#N/A,TRUE,"general"}</definedName>
    <definedName name="tru" localSheetId="10" hidden="1">{"via1",#N/A,TRUE,"general";"via2",#N/A,TRUE,"general";"via3",#N/A,TRUE,"general"}</definedName>
    <definedName name="tru" localSheetId="4" hidden="1">{"via1",#N/A,TRUE,"general";"via2",#N/A,TRUE,"general";"via3",#N/A,TRUE,"general"}</definedName>
    <definedName name="tru" localSheetId="38" hidden="1">{"via1",#N/A,TRUE,"general";"via2",#N/A,TRUE,"general";"via3",#N/A,TRUE,"general"}</definedName>
    <definedName name="tru" localSheetId="37" hidden="1">{"via1",#N/A,TRUE,"general";"via2",#N/A,TRUE,"general";"via3",#N/A,TRUE,"general"}</definedName>
    <definedName name="tru" localSheetId="23" hidden="1">{"via1",#N/A,TRUE,"general";"via2",#N/A,TRUE,"general";"via3",#N/A,TRUE,"general"}</definedName>
    <definedName name="tru" localSheetId="16" hidden="1">{"via1",#N/A,TRUE,"general";"via2",#N/A,TRUE,"general";"via3",#N/A,TRUE,"general"}</definedName>
    <definedName name="tru" localSheetId="27" hidden="1">{"via1",#N/A,TRUE,"general";"via2",#N/A,TRUE,"general";"via3",#N/A,TRUE,"general"}</definedName>
    <definedName name="tru" localSheetId="18" hidden="1">{"via1",#N/A,TRUE,"general";"via2",#N/A,TRUE,"general";"via3",#N/A,TRUE,"general"}</definedName>
    <definedName name="tru" localSheetId="17" hidden="1">{"via1",#N/A,TRUE,"general";"via2",#N/A,TRUE,"general";"via3",#N/A,TRUE,"general"}</definedName>
    <definedName name="tru" localSheetId="25" hidden="1">{"via1",#N/A,TRUE,"general";"via2",#N/A,TRUE,"general";"via3",#N/A,TRUE,"general"}</definedName>
    <definedName name="tru" localSheetId="49" hidden="1">{"via1",#N/A,TRUE,"general";"via2",#N/A,TRUE,"general";"via3",#N/A,TRUE,"general"}</definedName>
    <definedName name="tru" localSheetId="34"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1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31" hidden="1">{"via1",#N/A,TRUE,"general";"via2",#N/A,TRUE,"general";"via3",#N/A,TRUE,"general"}</definedName>
    <definedName name="tru" localSheetId="30" hidden="1">{"via1",#N/A,TRUE,"general";"via2",#N/A,TRUE,"general";"via3",#N/A,TRUE,"general"}</definedName>
    <definedName name="tru" localSheetId="15" hidden="1">{"via1",#N/A,TRUE,"general";"via2",#N/A,TRUE,"general";"via3",#N/A,TRUE,"general"}</definedName>
    <definedName name="tru" hidden="1">{"via1",#N/A,TRUE,"general";"via2",#N/A,TRUE,"general";"via3",#N/A,TRUE,"general"}</definedName>
    <definedName name="truds" localSheetId="32" hidden="1">{"via1",#N/A,TRUE,"general";"via2",#N/A,TRUE,"general";"via3",#N/A,TRUE,"general"}</definedName>
    <definedName name="truds" localSheetId="3" hidden="1">{"via1",#N/A,TRUE,"general";"via2",#N/A,TRUE,"general";"via3",#N/A,TRUE,"general"}</definedName>
    <definedName name="truds" localSheetId="26" hidden="1">{"via1",#N/A,TRUE,"general";"via2",#N/A,TRUE,"general";"via3",#N/A,TRUE,"general"}</definedName>
    <definedName name="truds" localSheetId="24" hidden="1">{"via1",#N/A,TRUE,"general";"via2",#N/A,TRUE,"general";"via3",#N/A,TRUE,"general"}</definedName>
    <definedName name="truds" localSheetId="10" hidden="1">{"via1",#N/A,TRUE,"general";"via2",#N/A,TRUE,"general";"via3",#N/A,TRUE,"general"}</definedName>
    <definedName name="truds" localSheetId="4" hidden="1">{"via1",#N/A,TRUE,"general";"via2",#N/A,TRUE,"general";"via3",#N/A,TRUE,"general"}</definedName>
    <definedName name="truds" localSheetId="38" hidden="1">{"via1",#N/A,TRUE,"general";"via2",#N/A,TRUE,"general";"via3",#N/A,TRUE,"general"}</definedName>
    <definedName name="truds" localSheetId="37" hidden="1">{"via1",#N/A,TRUE,"general";"via2",#N/A,TRUE,"general";"via3",#N/A,TRUE,"general"}</definedName>
    <definedName name="truds" localSheetId="23" hidden="1">{"via1",#N/A,TRUE,"general";"via2",#N/A,TRUE,"general";"via3",#N/A,TRUE,"general"}</definedName>
    <definedName name="truds" localSheetId="16" hidden="1">{"via1",#N/A,TRUE,"general";"via2",#N/A,TRUE,"general";"via3",#N/A,TRUE,"general"}</definedName>
    <definedName name="truds" localSheetId="27" hidden="1">{"via1",#N/A,TRUE,"general";"via2",#N/A,TRUE,"general";"via3",#N/A,TRUE,"general"}</definedName>
    <definedName name="truds" localSheetId="18" hidden="1">{"via1",#N/A,TRUE,"general";"via2",#N/A,TRUE,"general";"via3",#N/A,TRUE,"general"}</definedName>
    <definedName name="truds" localSheetId="17" hidden="1">{"via1",#N/A,TRUE,"general";"via2",#N/A,TRUE,"general";"via3",#N/A,TRUE,"general"}</definedName>
    <definedName name="truds" localSheetId="25" hidden="1">{"via1",#N/A,TRUE,"general";"via2",#N/A,TRUE,"general";"via3",#N/A,TRUE,"general"}</definedName>
    <definedName name="truds" localSheetId="49" hidden="1">{"via1",#N/A,TRUE,"general";"via2",#N/A,TRUE,"general";"via3",#N/A,TRUE,"general"}</definedName>
    <definedName name="truds" localSheetId="34"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1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31" hidden="1">{"via1",#N/A,TRUE,"general";"via2",#N/A,TRUE,"general";"via3",#N/A,TRUE,"general"}</definedName>
    <definedName name="truds" localSheetId="30" hidden="1">{"via1",#N/A,TRUE,"general";"via2",#N/A,TRUE,"general";"via3",#N/A,TRUE,"general"}</definedName>
    <definedName name="truds" localSheetId="15" hidden="1">{"via1",#N/A,TRUE,"general";"via2",#N/A,TRUE,"general";"via3",#N/A,TRUE,"general"}</definedName>
    <definedName name="truds" hidden="1">{"via1",#N/A,TRUE,"general";"via2",#N/A,TRUE,"general";"via3",#N/A,TRUE,"general"}</definedName>
    <definedName name="trutu" localSheetId="32" hidden="1">{"via1",#N/A,TRUE,"general";"via2",#N/A,TRUE,"general";"via3",#N/A,TRUE,"general"}</definedName>
    <definedName name="trutu" localSheetId="3" hidden="1">{"via1",#N/A,TRUE,"general";"via2",#N/A,TRUE,"general";"via3",#N/A,TRUE,"general"}</definedName>
    <definedName name="trutu" localSheetId="26" hidden="1">{"via1",#N/A,TRUE,"general";"via2",#N/A,TRUE,"general";"via3",#N/A,TRUE,"general"}</definedName>
    <definedName name="trutu" localSheetId="24" hidden="1">{"via1",#N/A,TRUE,"general";"via2",#N/A,TRUE,"general";"via3",#N/A,TRUE,"general"}</definedName>
    <definedName name="trutu" localSheetId="10" hidden="1">{"via1",#N/A,TRUE,"general";"via2",#N/A,TRUE,"general";"via3",#N/A,TRUE,"general"}</definedName>
    <definedName name="trutu" localSheetId="4" hidden="1">{"via1",#N/A,TRUE,"general";"via2",#N/A,TRUE,"general";"via3",#N/A,TRUE,"general"}</definedName>
    <definedName name="trutu" localSheetId="38" hidden="1">{"via1",#N/A,TRUE,"general";"via2",#N/A,TRUE,"general";"via3",#N/A,TRUE,"general"}</definedName>
    <definedName name="trutu" localSheetId="37" hidden="1">{"via1",#N/A,TRUE,"general";"via2",#N/A,TRUE,"general";"via3",#N/A,TRUE,"general"}</definedName>
    <definedName name="trutu" localSheetId="23" hidden="1">{"via1",#N/A,TRUE,"general";"via2",#N/A,TRUE,"general";"via3",#N/A,TRUE,"general"}</definedName>
    <definedName name="trutu" localSheetId="16" hidden="1">{"via1",#N/A,TRUE,"general";"via2",#N/A,TRUE,"general";"via3",#N/A,TRUE,"general"}</definedName>
    <definedName name="trutu" localSheetId="27" hidden="1">{"via1",#N/A,TRUE,"general";"via2",#N/A,TRUE,"general";"via3",#N/A,TRUE,"general"}</definedName>
    <definedName name="trutu" localSheetId="18" hidden="1">{"via1",#N/A,TRUE,"general";"via2",#N/A,TRUE,"general";"via3",#N/A,TRUE,"general"}</definedName>
    <definedName name="trutu" localSheetId="17" hidden="1">{"via1",#N/A,TRUE,"general";"via2",#N/A,TRUE,"general";"via3",#N/A,TRUE,"general"}</definedName>
    <definedName name="trutu" localSheetId="25" hidden="1">{"via1",#N/A,TRUE,"general";"via2",#N/A,TRUE,"general";"via3",#N/A,TRUE,"general"}</definedName>
    <definedName name="trutu" localSheetId="49" hidden="1">{"via1",#N/A,TRUE,"general";"via2",#N/A,TRUE,"general";"via3",#N/A,TRUE,"general"}</definedName>
    <definedName name="trutu" localSheetId="34"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1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31" hidden="1">{"via1",#N/A,TRUE,"general";"via2",#N/A,TRUE,"general";"via3",#N/A,TRUE,"general"}</definedName>
    <definedName name="trutu" localSheetId="30" hidden="1">{"via1",#N/A,TRUE,"general";"via2",#N/A,TRUE,"general";"via3",#N/A,TRUE,"general"}</definedName>
    <definedName name="trutu" localSheetId="15" hidden="1">{"via1",#N/A,TRUE,"general";"via2",#N/A,TRUE,"general";"via3",#N/A,TRUE,"general"}</definedName>
    <definedName name="trutu" hidden="1">{"via1",#N/A,TRUE,"general";"via2",#N/A,TRUE,"general";"via3",#N/A,TRUE,"general"}</definedName>
    <definedName name="trydfg" localSheetId="32" hidden="1">{"via1",#N/A,TRUE,"general";"via2",#N/A,TRUE,"general";"via3",#N/A,TRUE,"general"}</definedName>
    <definedName name="trydfg" localSheetId="3" hidden="1">{"via1",#N/A,TRUE,"general";"via2",#N/A,TRUE,"general";"via3",#N/A,TRUE,"general"}</definedName>
    <definedName name="trydfg" localSheetId="26" hidden="1">{"via1",#N/A,TRUE,"general";"via2",#N/A,TRUE,"general";"via3",#N/A,TRUE,"general"}</definedName>
    <definedName name="trydfg" localSheetId="24" hidden="1">{"via1",#N/A,TRUE,"general";"via2",#N/A,TRUE,"general";"via3",#N/A,TRUE,"general"}</definedName>
    <definedName name="trydfg" localSheetId="10" hidden="1">{"via1",#N/A,TRUE,"general";"via2",#N/A,TRUE,"general";"via3",#N/A,TRUE,"general"}</definedName>
    <definedName name="trydfg" localSheetId="4" hidden="1">{"via1",#N/A,TRUE,"general";"via2",#N/A,TRUE,"general";"via3",#N/A,TRUE,"general"}</definedName>
    <definedName name="trydfg" localSheetId="38" hidden="1">{"via1",#N/A,TRUE,"general";"via2",#N/A,TRUE,"general";"via3",#N/A,TRUE,"general"}</definedName>
    <definedName name="trydfg" localSheetId="37" hidden="1">{"via1",#N/A,TRUE,"general";"via2",#N/A,TRUE,"general";"via3",#N/A,TRUE,"general"}</definedName>
    <definedName name="trydfg" localSheetId="23" hidden="1">{"via1",#N/A,TRUE,"general";"via2",#N/A,TRUE,"general";"via3",#N/A,TRUE,"general"}</definedName>
    <definedName name="trydfg" localSheetId="16" hidden="1">{"via1",#N/A,TRUE,"general";"via2",#N/A,TRUE,"general";"via3",#N/A,TRUE,"general"}</definedName>
    <definedName name="trydfg" localSheetId="27" hidden="1">{"via1",#N/A,TRUE,"general";"via2",#N/A,TRUE,"general";"via3",#N/A,TRUE,"general"}</definedName>
    <definedName name="trydfg" localSheetId="18" hidden="1">{"via1",#N/A,TRUE,"general";"via2",#N/A,TRUE,"general";"via3",#N/A,TRUE,"general"}</definedName>
    <definedName name="trydfg" localSheetId="17" hidden="1">{"via1",#N/A,TRUE,"general";"via2",#N/A,TRUE,"general";"via3",#N/A,TRUE,"general"}</definedName>
    <definedName name="trydfg" localSheetId="25" hidden="1">{"via1",#N/A,TRUE,"general";"via2",#N/A,TRUE,"general";"via3",#N/A,TRUE,"general"}</definedName>
    <definedName name="trydfg" localSheetId="49" hidden="1">{"via1",#N/A,TRUE,"general";"via2",#N/A,TRUE,"general";"via3",#N/A,TRUE,"general"}</definedName>
    <definedName name="trydfg" localSheetId="34"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1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31" hidden="1">{"via1",#N/A,TRUE,"general";"via2",#N/A,TRUE,"general";"via3",#N/A,TRUE,"general"}</definedName>
    <definedName name="trydfg" localSheetId="30" hidden="1">{"via1",#N/A,TRUE,"general";"via2",#N/A,TRUE,"general";"via3",#N/A,TRUE,"general"}</definedName>
    <definedName name="trydfg" localSheetId="15" hidden="1">{"via1",#N/A,TRUE,"general";"via2",#N/A,TRUE,"general";"via3",#N/A,TRUE,"general"}</definedName>
    <definedName name="trydfg" hidden="1">{"via1",#N/A,TRUE,"general";"via2",#N/A,TRUE,"general";"via3",#N/A,TRUE,"general"}</definedName>
    <definedName name="trydtrygf" localSheetId="32" hidden="1">{"via1",#N/A,TRUE,"general";"via2",#N/A,TRUE,"general";"via3",#N/A,TRUE,"general"}</definedName>
    <definedName name="trydtrygf" localSheetId="3" hidden="1">{"via1",#N/A,TRUE,"general";"via2",#N/A,TRUE,"general";"via3",#N/A,TRUE,"general"}</definedName>
    <definedName name="trydtrygf" localSheetId="26" hidden="1">{"via1",#N/A,TRUE,"general";"via2",#N/A,TRUE,"general";"via3",#N/A,TRUE,"general"}</definedName>
    <definedName name="trydtrygf" localSheetId="24" hidden="1">{"via1",#N/A,TRUE,"general";"via2",#N/A,TRUE,"general";"via3",#N/A,TRUE,"general"}</definedName>
    <definedName name="trydtrygf" localSheetId="10" hidden="1">{"via1",#N/A,TRUE,"general";"via2",#N/A,TRUE,"general";"via3",#N/A,TRUE,"general"}</definedName>
    <definedName name="trydtrygf" localSheetId="4" hidden="1">{"via1",#N/A,TRUE,"general";"via2",#N/A,TRUE,"general";"via3",#N/A,TRUE,"general"}</definedName>
    <definedName name="trydtrygf" localSheetId="38" hidden="1">{"via1",#N/A,TRUE,"general";"via2",#N/A,TRUE,"general";"via3",#N/A,TRUE,"general"}</definedName>
    <definedName name="trydtrygf" localSheetId="37" hidden="1">{"via1",#N/A,TRUE,"general";"via2",#N/A,TRUE,"general";"via3",#N/A,TRUE,"general"}</definedName>
    <definedName name="trydtrygf" localSheetId="23" hidden="1">{"via1",#N/A,TRUE,"general";"via2",#N/A,TRUE,"general";"via3",#N/A,TRUE,"general"}</definedName>
    <definedName name="trydtrygf" localSheetId="16" hidden="1">{"via1",#N/A,TRUE,"general";"via2",#N/A,TRUE,"general";"via3",#N/A,TRUE,"general"}</definedName>
    <definedName name="trydtrygf" localSheetId="27" hidden="1">{"via1",#N/A,TRUE,"general";"via2",#N/A,TRUE,"general";"via3",#N/A,TRUE,"general"}</definedName>
    <definedName name="trydtrygf" localSheetId="18" hidden="1">{"via1",#N/A,TRUE,"general";"via2",#N/A,TRUE,"general";"via3",#N/A,TRUE,"general"}</definedName>
    <definedName name="trydtrygf" localSheetId="17" hidden="1">{"via1",#N/A,TRUE,"general";"via2",#N/A,TRUE,"general";"via3",#N/A,TRUE,"general"}</definedName>
    <definedName name="trydtrygf" localSheetId="25" hidden="1">{"via1",#N/A,TRUE,"general";"via2",#N/A,TRUE,"general";"via3",#N/A,TRUE,"general"}</definedName>
    <definedName name="trydtrygf" localSheetId="49" hidden="1">{"via1",#N/A,TRUE,"general";"via2",#N/A,TRUE,"general";"via3",#N/A,TRUE,"general"}</definedName>
    <definedName name="trydtrygf" localSheetId="34"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1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31" hidden="1">{"via1",#N/A,TRUE,"general";"via2",#N/A,TRUE,"general";"via3",#N/A,TRUE,"general"}</definedName>
    <definedName name="trydtrygf" localSheetId="30" hidden="1">{"via1",#N/A,TRUE,"general";"via2",#N/A,TRUE,"general";"via3",#N/A,TRUE,"general"}</definedName>
    <definedName name="trydtrygf" localSheetId="15" hidden="1">{"via1",#N/A,TRUE,"general";"via2",#N/A,TRUE,"general";"via3",#N/A,TRUE,"general"}</definedName>
    <definedName name="trydtrygf" hidden="1">{"via1",#N/A,TRUE,"general";"via2",#N/A,TRUE,"general";"via3",#N/A,TRUE,"general"}</definedName>
    <definedName name="tryery" localSheetId="3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26" hidden="1">{"TAB1",#N/A,TRUE,"GENERAL";"TAB2",#N/A,TRUE,"GENERAL";"TAB3",#N/A,TRUE,"GENERAL";"TAB4",#N/A,TRUE,"GENERAL";"TAB5",#N/A,TRUE,"GENERAL"}</definedName>
    <definedName name="tryery" localSheetId="24"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38" hidden="1">{"TAB1",#N/A,TRUE,"GENERAL";"TAB2",#N/A,TRUE,"GENERAL";"TAB3",#N/A,TRUE,"GENERAL";"TAB4",#N/A,TRUE,"GENERAL";"TAB5",#N/A,TRUE,"GENERAL"}</definedName>
    <definedName name="tryery" localSheetId="37" hidden="1">{"TAB1",#N/A,TRUE,"GENERAL";"TAB2",#N/A,TRUE,"GENERAL";"TAB3",#N/A,TRUE,"GENERAL";"TAB4",#N/A,TRUE,"GENERAL";"TAB5",#N/A,TRUE,"GENERAL"}</definedName>
    <definedName name="tryery" localSheetId="23"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27" hidden="1">{"TAB1",#N/A,TRUE,"GENERAL";"TAB2",#N/A,TRUE,"GENERAL";"TAB3",#N/A,TRUE,"GENERAL";"TAB4",#N/A,TRUE,"GENERAL";"TAB5",#N/A,TRUE,"GENERAL"}</definedName>
    <definedName name="tryery" localSheetId="18"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25" hidden="1">{"TAB1",#N/A,TRUE,"GENERAL";"TAB2",#N/A,TRUE,"GENERAL";"TAB3",#N/A,TRUE,"GENERAL";"TAB4",#N/A,TRUE,"GENERAL";"TAB5",#N/A,TRUE,"GENERAL"}</definedName>
    <definedName name="tryery" localSheetId="49" hidden="1">{"TAB1",#N/A,TRUE,"GENERAL";"TAB2",#N/A,TRUE,"GENERAL";"TAB3",#N/A,TRUE,"GENERAL";"TAB4",#N/A,TRUE,"GENERAL";"TAB5",#N/A,TRUE,"GENERAL"}</definedName>
    <definedName name="tryery" localSheetId="34"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31" hidden="1">{"TAB1",#N/A,TRUE,"GENERAL";"TAB2",#N/A,TRUE,"GENERAL";"TAB3",#N/A,TRUE,"GENERAL";"TAB4",#N/A,TRUE,"GENERAL";"TAB5",#N/A,TRUE,"GENERAL"}</definedName>
    <definedName name="tryery" localSheetId="30" hidden="1">{"TAB1",#N/A,TRUE,"GENERAL";"TAB2",#N/A,TRUE,"GENERAL";"TAB3",#N/A,TRUE,"GENERAL";"TAB4",#N/A,TRUE,"GENERAL";"TAB5",#N/A,TRUE,"GENERAL"}</definedName>
    <definedName name="tryery" localSheetId="15" hidden="1">{"TAB1",#N/A,TRUE,"GENERAL";"TAB2",#N/A,TRUE,"GENERAL";"TAB3",#N/A,TRUE,"GENERAL";"TAB4",#N/A,TRUE,"GENERAL";"TAB5",#N/A,TRUE,"GENERAL"}</definedName>
    <definedName name="tryery" hidden="1">{"TAB1",#N/A,TRUE,"GENERAL";"TAB2",#N/A,TRUE,"GENERAL";"TAB3",#N/A,TRUE,"GENERAL";"TAB4",#N/A,TRUE,"GENERAL";"TAB5",#N/A,TRUE,"GENERAL"}</definedName>
    <definedName name="tryi6" localSheetId="3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26" hidden="1">{"TAB1",#N/A,TRUE,"GENERAL";"TAB2",#N/A,TRUE,"GENERAL";"TAB3",#N/A,TRUE,"GENERAL";"TAB4",#N/A,TRUE,"GENERAL";"TAB5",#N/A,TRUE,"GENERAL"}</definedName>
    <definedName name="tryi6" localSheetId="24"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4" hidden="1">{"TAB1",#N/A,TRUE,"GENERAL";"TAB2",#N/A,TRUE,"GENERAL";"TAB3",#N/A,TRUE,"GENERAL";"TAB4",#N/A,TRUE,"GENERAL";"TAB5",#N/A,TRUE,"GENERAL"}</definedName>
    <definedName name="tryi6" localSheetId="38" hidden="1">{"TAB1",#N/A,TRUE,"GENERAL";"TAB2",#N/A,TRUE,"GENERAL";"TAB3",#N/A,TRUE,"GENERAL";"TAB4",#N/A,TRUE,"GENERAL";"TAB5",#N/A,TRUE,"GENERAL"}</definedName>
    <definedName name="tryi6" localSheetId="37" hidden="1">{"TAB1",#N/A,TRUE,"GENERAL";"TAB2",#N/A,TRUE,"GENERAL";"TAB3",#N/A,TRUE,"GENERAL";"TAB4",#N/A,TRUE,"GENERAL";"TAB5",#N/A,TRUE,"GENERAL"}</definedName>
    <definedName name="tryi6" localSheetId="23"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27" hidden="1">{"TAB1",#N/A,TRUE,"GENERAL";"TAB2",#N/A,TRUE,"GENERAL";"TAB3",#N/A,TRUE,"GENERAL";"TAB4",#N/A,TRUE,"GENERAL";"TAB5",#N/A,TRUE,"GENERAL"}</definedName>
    <definedName name="tryi6" localSheetId="18"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25" hidden="1">{"TAB1",#N/A,TRUE,"GENERAL";"TAB2",#N/A,TRUE,"GENERAL";"TAB3",#N/A,TRUE,"GENERAL";"TAB4",#N/A,TRUE,"GENERAL";"TAB5",#N/A,TRUE,"GENERAL"}</definedName>
    <definedName name="tryi6" localSheetId="49" hidden="1">{"TAB1",#N/A,TRUE,"GENERAL";"TAB2",#N/A,TRUE,"GENERAL";"TAB3",#N/A,TRUE,"GENERAL";"TAB4",#N/A,TRUE,"GENERAL";"TAB5",#N/A,TRUE,"GENERAL"}</definedName>
    <definedName name="tryi6" localSheetId="34"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31" hidden="1">{"TAB1",#N/A,TRUE,"GENERAL";"TAB2",#N/A,TRUE,"GENERAL";"TAB3",#N/A,TRUE,"GENERAL";"TAB4",#N/A,TRUE,"GENERAL";"TAB5",#N/A,TRUE,"GENERAL"}</definedName>
    <definedName name="tryi6" localSheetId="30" hidden="1">{"TAB1",#N/A,TRUE,"GENERAL";"TAB2",#N/A,TRUE,"GENERAL";"TAB3",#N/A,TRUE,"GENERAL";"TAB4",#N/A,TRUE,"GENERAL";"TAB5",#N/A,TRUE,"GENERAL"}</definedName>
    <definedName name="tryi6" localSheetId="15" hidden="1">{"TAB1",#N/A,TRUE,"GENERAL";"TAB2",#N/A,TRUE,"GENERAL";"TAB3",#N/A,TRUE,"GENERAL";"TAB4",#N/A,TRUE,"GENERAL";"TAB5",#N/A,TRUE,"GENERAL"}</definedName>
    <definedName name="tryi6" hidden="1">{"TAB1",#N/A,TRUE,"GENERAL";"TAB2",#N/A,TRUE,"GENERAL";"TAB3",#N/A,TRUE,"GENERAL";"TAB4",#N/A,TRUE,"GENERAL";"TAB5",#N/A,TRUE,"GENERAL"}</definedName>
    <definedName name="tryrth" localSheetId="32" hidden="1">{"via1",#N/A,TRUE,"general";"via2",#N/A,TRUE,"general";"via3",#N/A,TRUE,"general"}</definedName>
    <definedName name="tryrth" localSheetId="3" hidden="1">{"via1",#N/A,TRUE,"general";"via2",#N/A,TRUE,"general";"via3",#N/A,TRUE,"general"}</definedName>
    <definedName name="tryrth" localSheetId="26" hidden="1">{"via1",#N/A,TRUE,"general";"via2",#N/A,TRUE,"general";"via3",#N/A,TRUE,"general"}</definedName>
    <definedName name="tryrth" localSheetId="24" hidden="1">{"via1",#N/A,TRUE,"general";"via2",#N/A,TRUE,"general";"via3",#N/A,TRUE,"general"}</definedName>
    <definedName name="tryrth" localSheetId="10" hidden="1">{"via1",#N/A,TRUE,"general";"via2",#N/A,TRUE,"general";"via3",#N/A,TRUE,"general"}</definedName>
    <definedName name="tryrth" localSheetId="4" hidden="1">{"via1",#N/A,TRUE,"general";"via2",#N/A,TRUE,"general";"via3",#N/A,TRUE,"general"}</definedName>
    <definedName name="tryrth" localSheetId="38" hidden="1">{"via1",#N/A,TRUE,"general";"via2",#N/A,TRUE,"general";"via3",#N/A,TRUE,"general"}</definedName>
    <definedName name="tryrth" localSheetId="37" hidden="1">{"via1",#N/A,TRUE,"general";"via2",#N/A,TRUE,"general";"via3",#N/A,TRUE,"general"}</definedName>
    <definedName name="tryrth" localSheetId="23" hidden="1">{"via1",#N/A,TRUE,"general";"via2",#N/A,TRUE,"general";"via3",#N/A,TRUE,"general"}</definedName>
    <definedName name="tryrth" localSheetId="16" hidden="1">{"via1",#N/A,TRUE,"general";"via2",#N/A,TRUE,"general";"via3",#N/A,TRUE,"general"}</definedName>
    <definedName name="tryrth" localSheetId="27" hidden="1">{"via1",#N/A,TRUE,"general";"via2",#N/A,TRUE,"general";"via3",#N/A,TRUE,"general"}</definedName>
    <definedName name="tryrth" localSheetId="18" hidden="1">{"via1",#N/A,TRUE,"general";"via2",#N/A,TRUE,"general";"via3",#N/A,TRUE,"general"}</definedName>
    <definedName name="tryrth" localSheetId="17" hidden="1">{"via1",#N/A,TRUE,"general";"via2",#N/A,TRUE,"general";"via3",#N/A,TRUE,"general"}</definedName>
    <definedName name="tryrth" localSheetId="25" hidden="1">{"via1",#N/A,TRUE,"general";"via2",#N/A,TRUE,"general";"via3",#N/A,TRUE,"general"}</definedName>
    <definedName name="tryrth" localSheetId="49" hidden="1">{"via1",#N/A,TRUE,"general";"via2",#N/A,TRUE,"general";"via3",#N/A,TRUE,"general"}</definedName>
    <definedName name="tryrth" localSheetId="34"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1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31" hidden="1">{"via1",#N/A,TRUE,"general";"via2",#N/A,TRUE,"general";"via3",#N/A,TRUE,"general"}</definedName>
    <definedName name="tryrth" localSheetId="30" hidden="1">{"via1",#N/A,TRUE,"general";"via2",#N/A,TRUE,"general";"via3",#N/A,TRUE,"general"}</definedName>
    <definedName name="tryrth" localSheetId="15" hidden="1">{"via1",#N/A,TRUE,"general";"via2",#N/A,TRUE,"general";"via3",#N/A,TRUE,"general"}</definedName>
    <definedName name="tryrth" hidden="1">{"via1",#N/A,TRUE,"general";"via2",#N/A,TRUE,"general";"via3",#N/A,TRUE,"general"}</definedName>
    <definedName name="tsert" localSheetId="3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26" hidden="1">{"TAB1",#N/A,TRUE,"GENERAL";"TAB2",#N/A,TRUE,"GENERAL";"TAB3",#N/A,TRUE,"GENERAL";"TAB4",#N/A,TRUE,"GENERAL";"TAB5",#N/A,TRUE,"GENERAL"}</definedName>
    <definedName name="tsert" localSheetId="24"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4" hidden="1">{"TAB1",#N/A,TRUE,"GENERAL";"TAB2",#N/A,TRUE,"GENERAL";"TAB3",#N/A,TRUE,"GENERAL";"TAB4",#N/A,TRUE,"GENERAL";"TAB5",#N/A,TRUE,"GENERAL"}</definedName>
    <definedName name="tsert" localSheetId="38" hidden="1">{"TAB1",#N/A,TRUE,"GENERAL";"TAB2",#N/A,TRUE,"GENERAL";"TAB3",#N/A,TRUE,"GENERAL";"TAB4",#N/A,TRUE,"GENERAL";"TAB5",#N/A,TRUE,"GENERAL"}</definedName>
    <definedName name="tsert" localSheetId="37" hidden="1">{"TAB1",#N/A,TRUE,"GENERAL";"TAB2",#N/A,TRUE,"GENERAL";"TAB3",#N/A,TRUE,"GENERAL";"TAB4",#N/A,TRUE,"GENERAL";"TAB5",#N/A,TRUE,"GENERAL"}</definedName>
    <definedName name="tsert" localSheetId="23"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27" hidden="1">{"TAB1",#N/A,TRUE,"GENERAL";"TAB2",#N/A,TRUE,"GENERAL";"TAB3",#N/A,TRUE,"GENERAL";"TAB4",#N/A,TRUE,"GENERAL";"TAB5",#N/A,TRUE,"GENERAL"}</definedName>
    <definedName name="tsert" localSheetId="18"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25" hidden="1">{"TAB1",#N/A,TRUE,"GENERAL";"TAB2",#N/A,TRUE,"GENERAL";"TAB3",#N/A,TRUE,"GENERAL";"TAB4",#N/A,TRUE,"GENERAL";"TAB5",#N/A,TRUE,"GENERAL"}</definedName>
    <definedName name="tsert" localSheetId="49" hidden="1">{"TAB1",#N/A,TRUE,"GENERAL";"TAB2",#N/A,TRUE,"GENERAL";"TAB3",#N/A,TRUE,"GENERAL";"TAB4",#N/A,TRUE,"GENERAL";"TAB5",#N/A,TRUE,"GENERAL"}</definedName>
    <definedName name="tsert" localSheetId="34"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31" hidden="1">{"TAB1",#N/A,TRUE,"GENERAL";"TAB2",#N/A,TRUE,"GENERAL";"TAB3",#N/A,TRUE,"GENERAL";"TAB4",#N/A,TRUE,"GENERAL";"TAB5",#N/A,TRUE,"GENERAL"}</definedName>
    <definedName name="tsert" localSheetId="30" hidden="1">{"TAB1",#N/A,TRUE,"GENERAL";"TAB2",#N/A,TRUE,"GENERAL";"TAB3",#N/A,TRUE,"GENERAL";"TAB4",#N/A,TRUE,"GENERAL";"TAB5",#N/A,TRUE,"GENERAL"}</definedName>
    <definedName name="tsert" localSheetId="15" hidden="1">{"TAB1",#N/A,TRUE,"GENERAL";"TAB2",#N/A,TRUE,"GENERAL";"TAB3",#N/A,TRUE,"GENERAL";"TAB4",#N/A,TRUE,"GENERAL";"TAB5",#N/A,TRUE,"GENERAL"}</definedName>
    <definedName name="tsert" hidden="1">{"TAB1",#N/A,TRUE,"GENERAL";"TAB2",#N/A,TRUE,"GENERAL";"TAB3",#N/A,TRUE,"GENERAL";"TAB4",#N/A,TRUE,"GENERAL";"TAB5",#N/A,TRUE,"GENERAL"}</definedName>
    <definedName name="TTR" localSheetId="32" hidden="1">{"via1",#N/A,TRUE,"general";"via2",#N/A,TRUE,"general";"via3",#N/A,TRUE,"general"}</definedName>
    <definedName name="TTR" localSheetId="3" hidden="1">{"via1",#N/A,TRUE,"general";"via2",#N/A,TRUE,"general";"via3",#N/A,TRUE,"general"}</definedName>
    <definedName name="TTR" localSheetId="26" hidden="1">{"via1",#N/A,TRUE,"general";"via2",#N/A,TRUE,"general";"via3",#N/A,TRUE,"general"}</definedName>
    <definedName name="TTR" localSheetId="24" hidden="1">{"via1",#N/A,TRUE,"general";"via2",#N/A,TRUE,"general";"via3",#N/A,TRUE,"general"}</definedName>
    <definedName name="TTR" localSheetId="10" hidden="1">{"via1",#N/A,TRUE,"general";"via2",#N/A,TRUE,"general";"via3",#N/A,TRUE,"general"}</definedName>
    <definedName name="TTR" localSheetId="4" hidden="1">{"via1",#N/A,TRUE,"general";"via2",#N/A,TRUE,"general";"via3",#N/A,TRUE,"general"}</definedName>
    <definedName name="TTR" localSheetId="38" hidden="1">{"via1",#N/A,TRUE,"general";"via2",#N/A,TRUE,"general";"via3",#N/A,TRUE,"general"}</definedName>
    <definedName name="TTR" localSheetId="37" hidden="1">{"via1",#N/A,TRUE,"general";"via2",#N/A,TRUE,"general";"via3",#N/A,TRUE,"general"}</definedName>
    <definedName name="TTR" localSheetId="23" hidden="1">{"via1",#N/A,TRUE,"general";"via2",#N/A,TRUE,"general";"via3",#N/A,TRUE,"general"}</definedName>
    <definedName name="TTR" localSheetId="16" hidden="1">{"via1",#N/A,TRUE,"general";"via2",#N/A,TRUE,"general";"via3",#N/A,TRUE,"general"}</definedName>
    <definedName name="TTR" localSheetId="27" hidden="1">{"via1",#N/A,TRUE,"general";"via2",#N/A,TRUE,"general";"via3",#N/A,TRUE,"general"}</definedName>
    <definedName name="TTR" localSheetId="18" hidden="1">{"via1",#N/A,TRUE,"general";"via2",#N/A,TRUE,"general";"via3",#N/A,TRUE,"general"}</definedName>
    <definedName name="TTR" localSheetId="17" hidden="1">{"via1",#N/A,TRUE,"general";"via2",#N/A,TRUE,"general";"via3",#N/A,TRUE,"general"}</definedName>
    <definedName name="TTR" localSheetId="25" hidden="1">{"via1",#N/A,TRUE,"general";"via2",#N/A,TRUE,"general";"via3",#N/A,TRUE,"general"}</definedName>
    <definedName name="TTR" localSheetId="49" hidden="1">{"via1",#N/A,TRUE,"general";"via2",#N/A,TRUE,"general";"via3",#N/A,TRUE,"general"}</definedName>
    <definedName name="TTR" localSheetId="34"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1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31" hidden="1">{"via1",#N/A,TRUE,"general";"via2",#N/A,TRUE,"general";"via3",#N/A,TRUE,"general"}</definedName>
    <definedName name="TTR" localSheetId="30" hidden="1">{"via1",#N/A,TRUE,"general";"via2",#N/A,TRUE,"general";"via3",#N/A,TRUE,"general"}</definedName>
    <definedName name="TTR" localSheetId="15" hidden="1">{"via1",#N/A,TRUE,"general";"via2",#N/A,TRUE,"general";"via3",#N/A,TRUE,"general"}</definedName>
    <definedName name="TTR" hidden="1">{"via1",#N/A,TRUE,"general";"via2",#N/A,TRUE,"general";"via3",#N/A,TRUE,"general"}</definedName>
    <definedName name="ttrff" localSheetId="32" hidden="1">{"via1",#N/A,TRUE,"general";"via2",#N/A,TRUE,"general";"via3",#N/A,TRUE,"general"}</definedName>
    <definedName name="ttrff" localSheetId="3" hidden="1">{"via1",#N/A,TRUE,"general";"via2",#N/A,TRUE,"general";"via3",#N/A,TRUE,"general"}</definedName>
    <definedName name="ttrff" localSheetId="26" hidden="1">{"via1",#N/A,TRUE,"general";"via2",#N/A,TRUE,"general";"via3",#N/A,TRUE,"general"}</definedName>
    <definedName name="ttrff" localSheetId="24" hidden="1">{"via1",#N/A,TRUE,"general";"via2",#N/A,TRUE,"general";"via3",#N/A,TRUE,"general"}</definedName>
    <definedName name="ttrff" localSheetId="10" hidden="1">{"via1",#N/A,TRUE,"general";"via2",#N/A,TRUE,"general";"via3",#N/A,TRUE,"general"}</definedName>
    <definedName name="ttrff" localSheetId="4" hidden="1">{"via1",#N/A,TRUE,"general";"via2",#N/A,TRUE,"general";"via3",#N/A,TRUE,"general"}</definedName>
    <definedName name="ttrff" localSheetId="38" hidden="1">{"via1",#N/A,TRUE,"general";"via2",#N/A,TRUE,"general";"via3",#N/A,TRUE,"general"}</definedName>
    <definedName name="ttrff" localSheetId="37" hidden="1">{"via1",#N/A,TRUE,"general";"via2",#N/A,TRUE,"general";"via3",#N/A,TRUE,"general"}</definedName>
    <definedName name="ttrff" localSheetId="23" hidden="1">{"via1",#N/A,TRUE,"general";"via2",#N/A,TRUE,"general";"via3",#N/A,TRUE,"general"}</definedName>
    <definedName name="ttrff" localSheetId="16" hidden="1">{"via1",#N/A,TRUE,"general";"via2",#N/A,TRUE,"general";"via3",#N/A,TRUE,"general"}</definedName>
    <definedName name="ttrff" localSheetId="27" hidden="1">{"via1",#N/A,TRUE,"general";"via2",#N/A,TRUE,"general";"via3",#N/A,TRUE,"general"}</definedName>
    <definedName name="ttrff" localSheetId="18" hidden="1">{"via1",#N/A,TRUE,"general";"via2",#N/A,TRUE,"general";"via3",#N/A,TRUE,"general"}</definedName>
    <definedName name="ttrff" localSheetId="17" hidden="1">{"via1",#N/A,TRUE,"general";"via2",#N/A,TRUE,"general";"via3",#N/A,TRUE,"general"}</definedName>
    <definedName name="ttrff" localSheetId="25" hidden="1">{"via1",#N/A,TRUE,"general";"via2",#N/A,TRUE,"general";"via3",#N/A,TRUE,"general"}</definedName>
    <definedName name="ttrff" localSheetId="49" hidden="1">{"via1",#N/A,TRUE,"general";"via2",#N/A,TRUE,"general";"via3",#N/A,TRUE,"general"}</definedName>
    <definedName name="ttrff" localSheetId="34"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1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31" hidden="1">{"via1",#N/A,TRUE,"general";"via2",#N/A,TRUE,"general";"via3",#N/A,TRUE,"general"}</definedName>
    <definedName name="ttrff" localSheetId="30" hidden="1">{"via1",#N/A,TRUE,"general";"via2",#N/A,TRUE,"general";"via3",#N/A,TRUE,"general"}</definedName>
    <definedName name="ttrff" localSheetId="15" hidden="1">{"via1",#N/A,TRUE,"general";"via2",#N/A,TRUE,"general";"via3",#N/A,TRUE,"general"}</definedName>
    <definedName name="ttrff" hidden="1">{"via1",#N/A,TRUE,"general";"via2",#N/A,TRUE,"general";"via3",#N/A,TRUE,"general"}</definedName>
    <definedName name="ttt" localSheetId="32" hidden="1">{"TAB1",#N/A,TRUE,"GENERAL";"TAB2",#N/A,TRUE,"GENERAL";"TAB3",#N/A,TRUE,"GENERAL";"TAB4",#N/A,TRUE,"GENERAL";"TAB5",#N/A,TRUE,"GENERAL"}</definedName>
    <definedName name="ttt" localSheetId="3" hidden="1">{"TAB1",#N/A,TRUE,"GENERAL";"TAB2",#N/A,TRUE,"GENERAL";"TAB3",#N/A,TRUE,"GENERAL";"TAB4",#N/A,TRUE,"GENERAL";"TAB5",#N/A,TRUE,"GENERAL"}</definedName>
    <definedName name="ttt" localSheetId="26" hidden="1">{"TAB1",#N/A,TRUE,"GENERAL";"TAB2",#N/A,TRUE,"GENERAL";"TAB3",#N/A,TRUE,"GENERAL";"TAB4",#N/A,TRUE,"GENERAL";"TAB5",#N/A,TRUE,"GENERAL"}</definedName>
    <definedName name="ttt" localSheetId="24" hidden="1">{"TAB1",#N/A,TRUE,"GENERAL";"TAB2",#N/A,TRUE,"GENERAL";"TAB3",#N/A,TRUE,"GENERAL";"TAB4",#N/A,TRUE,"GENERAL";"TAB5",#N/A,TRUE,"GENERAL"}</definedName>
    <definedName name="ttt" localSheetId="10" hidden="1">{"TAB1",#N/A,TRUE,"GENERAL";"TAB2",#N/A,TRUE,"GENERAL";"TAB3",#N/A,TRUE,"GENERAL";"TAB4",#N/A,TRUE,"GENERAL";"TAB5",#N/A,TRUE,"GENERAL"}</definedName>
    <definedName name="ttt" localSheetId="4" hidden="1">{"TAB1",#N/A,TRUE,"GENERAL";"TAB2",#N/A,TRUE,"GENERAL";"TAB3",#N/A,TRUE,"GENERAL";"TAB4",#N/A,TRUE,"GENERAL";"TAB5",#N/A,TRUE,"GENERAL"}</definedName>
    <definedName name="ttt" localSheetId="38" hidden="1">{"TAB1",#N/A,TRUE,"GENERAL";"TAB2",#N/A,TRUE,"GENERAL";"TAB3",#N/A,TRUE,"GENERAL";"TAB4",#N/A,TRUE,"GENERAL";"TAB5",#N/A,TRUE,"GENERAL"}</definedName>
    <definedName name="ttt" localSheetId="37" hidden="1">{"TAB1",#N/A,TRUE,"GENERAL";"TAB2",#N/A,TRUE,"GENERAL";"TAB3",#N/A,TRUE,"GENERAL";"TAB4",#N/A,TRUE,"GENERAL";"TAB5",#N/A,TRUE,"GENERAL"}</definedName>
    <definedName name="ttt" localSheetId="23" hidden="1">{"TAB1",#N/A,TRUE,"GENERAL";"TAB2",#N/A,TRUE,"GENERAL";"TAB3",#N/A,TRUE,"GENERAL";"TAB4",#N/A,TRUE,"GENERAL";"TAB5",#N/A,TRUE,"GENERAL"}</definedName>
    <definedName name="ttt" localSheetId="16" hidden="1">{"TAB1",#N/A,TRUE,"GENERAL";"TAB2",#N/A,TRUE,"GENERAL";"TAB3",#N/A,TRUE,"GENERAL";"TAB4",#N/A,TRUE,"GENERAL";"TAB5",#N/A,TRUE,"GENERAL"}</definedName>
    <definedName name="ttt" localSheetId="27" hidden="1">{"TAB1",#N/A,TRUE,"GENERAL";"TAB2",#N/A,TRUE,"GENERAL";"TAB3",#N/A,TRUE,"GENERAL";"TAB4",#N/A,TRUE,"GENERAL";"TAB5",#N/A,TRUE,"GENERAL"}</definedName>
    <definedName name="ttt" localSheetId="18" hidden="1">{"TAB1",#N/A,TRUE,"GENERAL";"TAB2",#N/A,TRUE,"GENERAL";"TAB3",#N/A,TRUE,"GENERAL";"TAB4",#N/A,TRUE,"GENERAL";"TAB5",#N/A,TRUE,"GENERAL"}</definedName>
    <definedName name="ttt" localSheetId="17" hidden="1">{"TAB1",#N/A,TRUE,"GENERAL";"TAB2",#N/A,TRUE,"GENERAL";"TAB3",#N/A,TRUE,"GENERAL";"TAB4",#N/A,TRUE,"GENERAL";"TAB5",#N/A,TRUE,"GENERAL"}</definedName>
    <definedName name="ttt" localSheetId="25" hidden="1">{"TAB1",#N/A,TRUE,"GENERAL";"TAB2",#N/A,TRUE,"GENERAL";"TAB3",#N/A,TRUE,"GENERAL";"TAB4",#N/A,TRUE,"GENERAL";"TAB5",#N/A,TRUE,"GENERAL"}</definedName>
    <definedName name="ttt" localSheetId="49" hidden="1">{"TAB1",#N/A,TRUE,"GENERAL";"TAB2",#N/A,TRUE,"GENERAL";"TAB3",#N/A,TRUE,"GENERAL";"TAB4",#N/A,TRUE,"GENERAL";"TAB5",#N/A,TRUE,"GENERAL"}</definedName>
    <definedName name="ttt" localSheetId="34"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1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31" hidden="1">{"TAB1",#N/A,TRUE,"GENERAL";"TAB2",#N/A,TRUE,"GENERAL";"TAB3",#N/A,TRUE,"GENERAL";"TAB4",#N/A,TRUE,"GENERAL";"TAB5",#N/A,TRUE,"GENERAL"}</definedName>
    <definedName name="ttt" localSheetId="30" hidden="1">{"TAB1",#N/A,TRUE,"GENERAL";"TAB2",#N/A,TRUE,"GENERAL";"TAB3",#N/A,TRUE,"GENERAL";"TAB4",#N/A,TRUE,"GENERAL";"TAB5",#N/A,TRUE,"GENERAL"}</definedName>
    <definedName name="ttt" localSheetId="15" hidden="1">{"TAB1",#N/A,TRUE,"GENERAL";"TAB2",#N/A,TRUE,"GENERAL";"TAB3",#N/A,TRUE,"GENERAL";"TAB4",#N/A,TRUE,"GENERAL";"TAB5",#N/A,TRUE,"GENERAL"}</definedName>
    <definedName name="ttt" hidden="1">{"TAB1",#N/A,TRUE,"GENERAL";"TAB2",#N/A,TRUE,"GENERAL";"TAB3",#N/A,TRUE,"GENERAL";"TAB4",#N/A,TRUE,"GENERAL";"TAB5",#N/A,TRUE,"GENERAL"}</definedName>
    <definedName name="tttt7" localSheetId="32" hidden="1">{"via1",#N/A,TRUE,"general";"via2",#N/A,TRUE,"general";"via3",#N/A,TRUE,"general"}</definedName>
    <definedName name="tttt7" localSheetId="3" hidden="1">{"via1",#N/A,TRUE,"general";"via2",#N/A,TRUE,"general";"via3",#N/A,TRUE,"general"}</definedName>
    <definedName name="tttt7" localSheetId="26" hidden="1">{"via1",#N/A,TRUE,"general";"via2",#N/A,TRUE,"general";"via3",#N/A,TRUE,"general"}</definedName>
    <definedName name="tttt7" localSheetId="24" hidden="1">{"via1",#N/A,TRUE,"general";"via2",#N/A,TRUE,"general";"via3",#N/A,TRUE,"general"}</definedName>
    <definedName name="tttt7" localSheetId="10" hidden="1">{"via1",#N/A,TRUE,"general";"via2",#N/A,TRUE,"general";"via3",#N/A,TRUE,"general"}</definedName>
    <definedName name="tttt7" localSheetId="4" hidden="1">{"via1",#N/A,TRUE,"general";"via2",#N/A,TRUE,"general";"via3",#N/A,TRUE,"general"}</definedName>
    <definedName name="tttt7" localSheetId="38" hidden="1">{"via1",#N/A,TRUE,"general";"via2",#N/A,TRUE,"general";"via3",#N/A,TRUE,"general"}</definedName>
    <definedName name="tttt7" localSheetId="37" hidden="1">{"via1",#N/A,TRUE,"general";"via2",#N/A,TRUE,"general";"via3",#N/A,TRUE,"general"}</definedName>
    <definedName name="tttt7" localSheetId="23" hidden="1">{"via1",#N/A,TRUE,"general";"via2",#N/A,TRUE,"general";"via3",#N/A,TRUE,"general"}</definedName>
    <definedName name="tttt7" localSheetId="16" hidden="1">{"via1",#N/A,TRUE,"general";"via2",#N/A,TRUE,"general";"via3",#N/A,TRUE,"general"}</definedName>
    <definedName name="tttt7" localSheetId="27" hidden="1">{"via1",#N/A,TRUE,"general";"via2",#N/A,TRUE,"general";"via3",#N/A,TRUE,"general"}</definedName>
    <definedName name="tttt7" localSheetId="18" hidden="1">{"via1",#N/A,TRUE,"general";"via2",#N/A,TRUE,"general";"via3",#N/A,TRUE,"general"}</definedName>
    <definedName name="tttt7" localSheetId="17" hidden="1">{"via1",#N/A,TRUE,"general";"via2",#N/A,TRUE,"general";"via3",#N/A,TRUE,"general"}</definedName>
    <definedName name="tttt7" localSheetId="25" hidden="1">{"via1",#N/A,TRUE,"general";"via2",#N/A,TRUE,"general";"via3",#N/A,TRUE,"general"}</definedName>
    <definedName name="tttt7" localSheetId="49" hidden="1">{"via1",#N/A,TRUE,"general";"via2",#N/A,TRUE,"general";"via3",#N/A,TRUE,"general"}</definedName>
    <definedName name="tttt7" localSheetId="34"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1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31" hidden="1">{"via1",#N/A,TRUE,"general";"via2",#N/A,TRUE,"general";"via3",#N/A,TRUE,"general"}</definedName>
    <definedName name="tttt7" localSheetId="30" hidden="1">{"via1",#N/A,TRUE,"general";"via2",#N/A,TRUE,"general";"via3",#N/A,TRUE,"general"}</definedName>
    <definedName name="tttt7" localSheetId="15" hidden="1">{"via1",#N/A,TRUE,"general";"via2",#N/A,TRUE,"general";"via3",#N/A,TRUE,"general"}</definedName>
    <definedName name="tttt7" hidden="1">{"via1",#N/A,TRUE,"general";"via2",#N/A,TRUE,"general";"via3",#N/A,TRUE,"general"}</definedName>
    <definedName name="tttthy" localSheetId="3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26" hidden="1">{"TAB1",#N/A,TRUE,"GENERAL";"TAB2",#N/A,TRUE,"GENERAL";"TAB3",#N/A,TRUE,"GENERAL";"TAB4",#N/A,TRUE,"GENERAL";"TAB5",#N/A,TRUE,"GENERAL"}</definedName>
    <definedName name="tttthy" localSheetId="24"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38" hidden="1">{"TAB1",#N/A,TRUE,"GENERAL";"TAB2",#N/A,TRUE,"GENERAL";"TAB3",#N/A,TRUE,"GENERAL";"TAB4",#N/A,TRUE,"GENERAL";"TAB5",#N/A,TRUE,"GENERAL"}</definedName>
    <definedName name="tttthy" localSheetId="37" hidden="1">{"TAB1",#N/A,TRUE,"GENERAL";"TAB2",#N/A,TRUE,"GENERAL";"TAB3",#N/A,TRUE,"GENERAL";"TAB4",#N/A,TRUE,"GENERAL";"TAB5",#N/A,TRUE,"GENERAL"}</definedName>
    <definedName name="tttthy" localSheetId="23"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27" hidden="1">{"TAB1",#N/A,TRUE,"GENERAL";"TAB2",#N/A,TRUE,"GENERAL";"TAB3",#N/A,TRUE,"GENERAL";"TAB4",#N/A,TRUE,"GENERAL";"TAB5",#N/A,TRUE,"GENERAL"}</definedName>
    <definedName name="tttthy" localSheetId="18"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25" hidden="1">{"TAB1",#N/A,TRUE,"GENERAL";"TAB2",#N/A,TRUE,"GENERAL";"TAB3",#N/A,TRUE,"GENERAL";"TAB4",#N/A,TRUE,"GENERAL";"TAB5",#N/A,TRUE,"GENERAL"}</definedName>
    <definedName name="tttthy" localSheetId="49" hidden="1">{"TAB1",#N/A,TRUE,"GENERAL";"TAB2",#N/A,TRUE,"GENERAL";"TAB3",#N/A,TRUE,"GENERAL";"TAB4",#N/A,TRUE,"GENERAL";"TAB5",#N/A,TRUE,"GENERAL"}</definedName>
    <definedName name="tttthy" localSheetId="34"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31" hidden="1">{"TAB1",#N/A,TRUE,"GENERAL";"TAB2",#N/A,TRUE,"GENERAL";"TAB3",#N/A,TRUE,"GENERAL";"TAB4",#N/A,TRUE,"GENERAL";"TAB5",#N/A,TRUE,"GENERAL"}</definedName>
    <definedName name="tttthy" localSheetId="30" hidden="1">{"TAB1",#N/A,TRUE,"GENERAL";"TAB2",#N/A,TRUE,"GENERAL";"TAB3",#N/A,TRUE,"GENERAL";"TAB4",#N/A,TRUE,"GENERAL";"TAB5",#N/A,TRUE,"GENERAL"}</definedName>
    <definedName name="tttthy" localSheetId="15" hidden="1">{"TAB1",#N/A,TRUE,"GENERAL";"TAB2",#N/A,TRUE,"GENERAL";"TAB3",#N/A,TRUE,"GENERAL";"TAB4",#N/A,TRUE,"GENERAL";"TAB5",#N/A,TRUE,"GENERAL"}</definedName>
    <definedName name="tttthy" hidden="1">{"TAB1",#N/A,TRUE,"GENERAL";"TAB2",#N/A,TRUE,"GENERAL";"TAB3",#N/A,TRUE,"GENERAL";"TAB4",#N/A,TRUE,"GENERAL";"TAB5",#N/A,TRUE,"GENERAL"}</definedName>
    <definedName name="ttttr" localSheetId="32" hidden="1">{"via1",#N/A,TRUE,"general";"via2",#N/A,TRUE,"general";"via3",#N/A,TRUE,"general"}</definedName>
    <definedName name="ttttr" localSheetId="3" hidden="1">{"via1",#N/A,TRUE,"general";"via2",#N/A,TRUE,"general";"via3",#N/A,TRUE,"general"}</definedName>
    <definedName name="ttttr" localSheetId="26" hidden="1">{"via1",#N/A,TRUE,"general";"via2",#N/A,TRUE,"general";"via3",#N/A,TRUE,"general"}</definedName>
    <definedName name="ttttr" localSheetId="24" hidden="1">{"via1",#N/A,TRUE,"general";"via2",#N/A,TRUE,"general";"via3",#N/A,TRUE,"general"}</definedName>
    <definedName name="ttttr" localSheetId="10" hidden="1">{"via1",#N/A,TRUE,"general";"via2",#N/A,TRUE,"general";"via3",#N/A,TRUE,"general"}</definedName>
    <definedName name="ttttr" localSheetId="4" hidden="1">{"via1",#N/A,TRUE,"general";"via2",#N/A,TRUE,"general";"via3",#N/A,TRUE,"general"}</definedName>
    <definedName name="ttttr" localSheetId="38" hidden="1">{"via1",#N/A,TRUE,"general";"via2",#N/A,TRUE,"general";"via3",#N/A,TRUE,"general"}</definedName>
    <definedName name="ttttr" localSheetId="37" hidden="1">{"via1",#N/A,TRUE,"general";"via2",#N/A,TRUE,"general";"via3",#N/A,TRUE,"general"}</definedName>
    <definedName name="ttttr" localSheetId="23" hidden="1">{"via1",#N/A,TRUE,"general";"via2",#N/A,TRUE,"general";"via3",#N/A,TRUE,"general"}</definedName>
    <definedName name="ttttr" localSheetId="16" hidden="1">{"via1",#N/A,TRUE,"general";"via2",#N/A,TRUE,"general";"via3",#N/A,TRUE,"general"}</definedName>
    <definedName name="ttttr" localSheetId="27" hidden="1">{"via1",#N/A,TRUE,"general";"via2",#N/A,TRUE,"general";"via3",#N/A,TRUE,"general"}</definedName>
    <definedName name="ttttr" localSheetId="18" hidden="1">{"via1",#N/A,TRUE,"general";"via2",#N/A,TRUE,"general";"via3",#N/A,TRUE,"general"}</definedName>
    <definedName name="ttttr" localSheetId="17" hidden="1">{"via1",#N/A,TRUE,"general";"via2",#N/A,TRUE,"general";"via3",#N/A,TRUE,"general"}</definedName>
    <definedName name="ttttr" localSheetId="25" hidden="1">{"via1",#N/A,TRUE,"general";"via2",#N/A,TRUE,"general";"via3",#N/A,TRUE,"general"}</definedName>
    <definedName name="ttttr" localSheetId="49" hidden="1">{"via1",#N/A,TRUE,"general";"via2",#N/A,TRUE,"general";"via3",#N/A,TRUE,"general"}</definedName>
    <definedName name="ttttr" localSheetId="34"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1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31" hidden="1">{"via1",#N/A,TRUE,"general";"via2",#N/A,TRUE,"general";"via3",#N/A,TRUE,"general"}</definedName>
    <definedName name="ttttr" localSheetId="30" hidden="1">{"via1",#N/A,TRUE,"general";"via2",#N/A,TRUE,"general";"via3",#N/A,TRUE,"general"}</definedName>
    <definedName name="ttttr" localSheetId="15" hidden="1">{"via1",#N/A,TRUE,"general";"via2",#N/A,TRUE,"general";"via3",#N/A,TRUE,"general"}</definedName>
    <definedName name="ttttr" hidden="1">{"via1",#N/A,TRUE,"general";"via2",#N/A,TRUE,"general";"via3",#N/A,TRUE,"general"}</definedName>
    <definedName name="ttttt" localSheetId="3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26" hidden="1">{"TAB1",#N/A,TRUE,"GENERAL";"TAB2",#N/A,TRUE,"GENERAL";"TAB3",#N/A,TRUE,"GENERAL";"TAB4",#N/A,TRUE,"GENERAL";"TAB5",#N/A,TRUE,"GENERAL"}</definedName>
    <definedName name="ttttt" localSheetId="24"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4" hidden="1">{"TAB1",#N/A,TRUE,"GENERAL";"TAB2",#N/A,TRUE,"GENERAL";"TAB3",#N/A,TRUE,"GENERAL";"TAB4",#N/A,TRUE,"GENERAL";"TAB5",#N/A,TRUE,"GENERAL"}</definedName>
    <definedName name="ttttt" localSheetId="38" hidden="1">{"TAB1",#N/A,TRUE,"GENERAL";"TAB2",#N/A,TRUE,"GENERAL";"TAB3",#N/A,TRUE,"GENERAL";"TAB4",#N/A,TRUE,"GENERAL";"TAB5",#N/A,TRUE,"GENERAL"}</definedName>
    <definedName name="ttttt" localSheetId="37" hidden="1">{"TAB1",#N/A,TRUE,"GENERAL";"TAB2",#N/A,TRUE,"GENERAL";"TAB3",#N/A,TRUE,"GENERAL";"TAB4",#N/A,TRUE,"GENERAL";"TAB5",#N/A,TRUE,"GENERAL"}</definedName>
    <definedName name="ttttt" localSheetId="23"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27" hidden="1">{"TAB1",#N/A,TRUE,"GENERAL";"TAB2",#N/A,TRUE,"GENERAL";"TAB3",#N/A,TRUE,"GENERAL";"TAB4",#N/A,TRUE,"GENERAL";"TAB5",#N/A,TRUE,"GENERAL"}</definedName>
    <definedName name="ttttt" localSheetId="18"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25" hidden="1">{"TAB1",#N/A,TRUE,"GENERAL";"TAB2",#N/A,TRUE,"GENERAL";"TAB3",#N/A,TRUE,"GENERAL";"TAB4",#N/A,TRUE,"GENERAL";"TAB5",#N/A,TRUE,"GENERAL"}</definedName>
    <definedName name="ttttt" localSheetId="49" hidden="1">{"TAB1",#N/A,TRUE,"GENERAL";"TAB2",#N/A,TRUE,"GENERAL";"TAB3",#N/A,TRUE,"GENERAL";"TAB4",#N/A,TRUE,"GENERAL";"TAB5",#N/A,TRUE,"GENERAL"}</definedName>
    <definedName name="ttttt" localSheetId="34"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31" hidden="1">{"TAB1",#N/A,TRUE,"GENERAL";"TAB2",#N/A,TRUE,"GENERAL";"TAB3",#N/A,TRUE,"GENERAL";"TAB4",#N/A,TRUE,"GENERAL";"TAB5",#N/A,TRUE,"GENERAL"}</definedName>
    <definedName name="ttttt" localSheetId="30" hidden="1">{"TAB1",#N/A,TRUE,"GENERAL";"TAB2",#N/A,TRUE,"GENERAL";"TAB3",#N/A,TRUE,"GENERAL";"TAB4",#N/A,TRUE,"GENERAL";"TAB5",#N/A,TRUE,"GENERAL"}</definedName>
    <definedName name="ttttt" localSheetId="15" hidden="1">{"TAB1",#N/A,TRUE,"GENERAL";"TAB2",#N/A,TRUE,"GENERAL";"TAB3",#N/A,TRUE,"GENERAL";"TAB4",#N/A,TRUE,"GENERAL";"TAB5",#N/A,TRUE,"GENERAL"}</definedName>
    <definedName name="ttttt" hidden="1">{"TAB1",#N/A,TRUE,"GENERAL";"TAB2",#N/A,TRUE,"GENERAL";"TAB3",#N/A,TRUE,"GENERAL";"TAB4",#N/A,TRUE,"GENERAL";"TAB5",#N/A,TRUE,"GENERAL"}</definedName>
    <definedName name="tu" localSheetId="32" hidden="1">{"via1",#N/A,TRUE,"general";"via2",#N/A,TRUE,"general";"via3",#N/A,TRUE,"general"}</definedName>
    <definedName name="tu" localSheetId="3" hidden="1">{"via1",#N/A,TRUE,"general";"via2",#N/A,TRUE,"general";"via3",#N/A,TRUE,"general"}</definedName>
    <definedName name="tu" localSheetId="26" hidden="1">{"via1",#N/A,TRUE,"general";"via2",#N/A,TRUE,"general";"via3",#N/A,TRUE,"general"}</definedName>
    <definedName name="tu" localSheetId="24" hidden="1">{"via1",#N/A,TRUE,"general";"via2",#N/A,TRUE,"general";"via3",#N/A,TRUE,"general"}</definedName>
    <definedName name="tu" localSheetId="10" hidden="1">{"via1",#N/A,TRUE,"general";"via2",#N/A,TRUE,"general";"via3",#N/A,TRUE,"general"}</definedName>
    <definedName name="tu" localSheetId="4" hidden="1">{"via1",#N/A,TRUE,"general";"via2",#N/A,TRUE,"general";"via3",#N/A,TRUE,"general"}</definedName>
    <definedName name="tu" localSheetId="38" hidden="1">{"via1",#N/A,TRUE,"general";"via2",#N/A,TRUE,"general";"via3",#N/A,TRUE,"general"}</definedName>
    <definedName name="tu" localSheetId="37" hidden="1">{"via1",#N/A,TRUE,"general";"via2",#N/A,TRUE,"general";"via3",#N/A,TRUE,"general"}</definedName>
    <definedName name="tu" localSheetId="23" hidden="1">{"via1",#N/A,TRUE,"general";"via2",#N/A,TRUE,"general";"via3",#N/A,TRUE,"general"}</definedName>
    <definedName name="tu" localSheetId="16" hidden="1">{"via1",#N/A,TRUE,"general";"via2",#N/A,TRUE,"general";"via3",#N/A,TRUE,"general"}</definedName>
    <definedName name="tu" localSheetId="27" hidden="1">{"via1",#N/A,TRUE,"general";"via2",#N/A,TRUE,"general";"via3",#N/A,TRUE,"general"}</definedName>
    <definedName name="tu" localSheetId="18" hidden="1">{"via1",#N/A,TRUE,"general";"via2",#N/A,TRUE,"general";"via3",#N/A,TRUE,"general"}</definedName>
    <definedName name="tu" localSheetId="17" hidden="1">{"via1",#N/A,TRUE,"general";"via2",#N/A,TRUE,"general";"via3",#N/A,TRUE,"general"}</definedName>
    <definedName name="tu" localSheetId="25" hidden="1">{"via1",#N/A,TRUE,"general";"via2",#N/A,TRUE,"general";"via3",#N/A,TRUE,"general"}</definedName>
    <definedName name="tu" localSheetId="49" hidden="1">{"via1",#N/A,TRUE,"general";"via2",#N/A,TRUE,"general";"via3",#N/A,TRUE,"general"}</definedName>
    <definedName name="tu" localSheetId="34"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1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31" hidden="1">{"via1",#N/A,TRUE,"general";"via2",#N/A,TRUE,"general";"via3",#N/A,TRUE,"general"}</definedName>
    <definedName name="tu" localSheetId="30" hidden="1">{"via1",#N/A,TRUE,"general";"via2",#N/A,TRUE,"general";"via3",#N/A,TRUE,"general"}</definedName>
    <definedName name="tu" localSheetId="15" hidden="1">{"via1",#N/A,TRUE,"general";"via2",#N/A,TRUE,"general";"via3",#N/A,TRUE,"general"}</definedName>
    <definedName name="tu" hidden="1">{"via1",#N/A,TRUE,"general";"via2",#N/A,TRUE,"general";"via3",#N/A,TRUE,"general"}</definedName>
    <definedName name="tur" localSheetId="32" hidden="1">{"TAB1",#N/A,TRUE,"GENERAL";"TAB2",#N/A,TRUE,"GENERAL";"TAB3",#N/A,TRUE,"GENERAL";"TAB4",#N/A,TRUE,"GENERAL";"TAB5",#N/A,TRUE,"GENERAL"}</definedName>
    <definedName name="tur" localSheetId="3" hidden="1">{"TAB1",#N/A,TRUE,"GENERAL";"TAB2",#N/A,TRUE,"GENERAL";"TAB3",#N/A,TRUE,"GENERAL";"TAB4",#N/A,TRUE,"GENERAL";"TAB5",#N/A,TRUE,"GENERAL"}</definedName>
    <definedName name="tur" localSheetId="26" hidden="1">{"TAB1",#N/A,TRUE,"GENERAL";"TAB2",#N/A,TRUE,"GENERAL";"TAB3",#N/A,TRUE,"GENERAL";"TAB4",#N/A,TRUE,"GENERAL";"TAB5",#N/A,TRUE,"GENERAL"}</definedName>
    <definedName name="tur" localSheetId="24" hidden="1">{"TAB1",#N/A,TRUE,"GENERAL";"TAB2",#N/A,TRUE,"GENERAL";"TAB3",#N/A,TRUE,"GENERAL";"TAB4",#N/A,TRUE,"GENERAL";"TAB5",#N/A,TRUE,"GENERAL"}</definedName>
    <definedName name="tur" localSheetId="10" hidden="1">{"TAB1",#N/A,TRUE,"GENERAL";"TAB2",#N/A,TRUE,"GENERAL";"TAB3",#N/A,TRUE,"GENERAL";"TAB4",#N/A,TRUE,"GENERAL";"TAB5",#N/A,TRUE,"GENERAL"}</definedName>
    <definedName name="tur" localSheetId="4" hidden="1">{"TAB1",#N/A,TRUE,"GENERAL";"TAB2",#N/A,TRUE,"GENERAL";"TAB3",#N/A,TRUE,"GENERAL";"TAB4",#N/A,TRUE,"GENERAL";"TAB5",#N/A,TRUE,"GENERAL"}</definedName>
    <definedName name="tur" localSheetId="38" hidden="1">{"TAB1",#N/A,TRUE,"GENERAL";"TAB2",#N/A,TRUE,"GENERAL";"TAB3",#N/A,TRUE,"GENERAL";"TAB4",#N/A,TRUE,"GENERAL";"TAB5",#N/A,TRUE,"GENERAL"}</definedName>
    <definedName name="tur" localSheetId="37" hidden="1">{"TAB1",#N/A,TRUE,"GENERAL";"TAB2",#N/A,TRUE,"GENERAL";"TAB3",#N/A,TRUE,"GENERAL";"TAB4",#N/A,TRUE,"GENERAL";"TAB5",#N/A,TRUE,"GENERAL"}</definedName>
    <definedName name="tur" localSheetId="23" hidden="1">{"TAB1",#N/A,TRUE,"GENERAL";"TAB2",#N/A,TRUE,"GENERAL";"TAB3",#N/A,TRUE,"GENERAL";"TAB4",#N/A,TRUE,"GENERAL";"TAB5",#N/A,TRUE,"GENERAL"}</definedName>
    <definedName name="tur" localSheetId="16" hidden="1">{"TAB1",#N/A,TRUE,"GENERAL";"TAB2",#N/A,TRUE,"GENERAL";"TAB3",#N/A,TRUE,"GENERAL";"TAB4",#N/A,TRUE,"GENERAL";"TAB5",#N/A,TRUE,"GENERAL"}</definedName>
    <definedName name="tur" localSheetId="27" hidden="1">{"TAB1",#N/A,TRUE,"GENERAL";"TAB2",#N/A,TRUE,"GENERAL";"TAB3",#N/A,TRUE,"GENERAL";"TAB4",#N/A,TRUE,"GENERAL";"TAB5",#N/A,TRUE,"GENERAL"}</definedName>
    <definedName name="tur" localSheetId="18" hidden="1">{"TAB1",#N/A,TRUE,"GENERAL";"TAB2",#N/A,TRUE,"GENERAL";"TAB3",#N/A,TRUE,"GENERAL";"TAB4",#N/A,TRUE,"GENERAL";"TAB5",#N/A,TRUE,"GENERAL"}</definedName>
    <definedName name="tur" localSheetId="17" hidden="1">{"TAB1",#N/A,TRUE,"GENERAL";"TAB2",#N/A,TRUE,"GENERAL";"TAB3",#N/A,TRUE,"GENERAL";"TAB4",#N/A,TRUE,"GENERAL";"TAB5",#N/A,TRUE,"GENERAL"}</definedName>
    <definedName name="tur" localSheetId="25" hidden="1">{"TAB1",#N/A,TRUE,"GENERAL";"TAB2",#N/A,TRUE,"GENERAL";"TAB3",#N/A,TRUE,"GENERAL";"TAB4",#N/A,TRUE,"GENERAL";"TAB5",#N/A,TRUE,"GENERAL"}</definedName>
    <definedName name="tur" localSheetId="49" hidden="1">{"TAB1",#N/A,TRUE,"GENERAL";"TAB2",#N/A,TRUE,"GENERAL";"TAB3",#N/A,TRUE,"GENERAL";"TAB4",#N/A,TRUE,"GENERAL";"TAB5",#N/A,TRUE,"GENERAL"}</definedName>
    <definedName name="tur" localSheetId="34"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1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31" hidden="1">{"TAB1",#N/A,TRUE,"GENERAL";"TAB2",#N/A,TRUE,"GENERAL";"TAB3",#N/A,TRUE,"GENERAL";"TAB4",#N/A,TRUE,"GENERAL";"TAB5",#N/A,TRUE,"GENERAL"}</definedName>
    <definedName name="tur" localSheetId="30" hidden="1">{"TAB1",#N/A,TRUE,"GENERAL";"TAB2",#N/A,TRUE,"GENERAL";"TAB3",#N/A,TRUE,"GENERAL";"TAB4",#N/A,TRUE,"GENERAL";"TAB5",#N/A,TRUE,"GENERAL"}</definedName>
    <definedName name="tur" localSheetId="15" hidden="1">{"TAB1",#N/A,TRUE,"GENERAL";"TAB2",#N/A,TRUE,"GENERAL";"TAB3",#N/A,TRUE,"GENERAL";"TAB4",#N/A,TRUE,"GENERAL";"TAB5",#N/A,TRUE,"GENERAL"}</definedName>
    <definedName name="tur" hidden="1">{"TAB1",#N/A,TRUE,"GENERAL";"TAB2",#N/A,TRUE,"GENERAL";"TAB3",#N/A,TRUE,"GENERAL";"TAB4",#N/A,TRUE,"GENERAL";"TAB5",#N/A,TRUE,"GENERAL"}</definedName>
    <definedName name="turu" localSheetId="32" hidden="1">{"TAB1",#N/A,TRUE,"GENERAL";"TAB2",#N/A,TRUE,"GENERAL";"TAB3",#N/A,TRUE,"GENERAL";"TAB4",#N/A,TRUE,"GENERAL";"TAB5",#N/A,TRUE,"GENERAL"}</definedName>
    <definedName name="turu" localSheetId="3" hidden="1">{"TAB1",#N/A,TRUE,"GENERAL";"TAB2",#N/A,TRUE,"GENERAL";"TAB3",#N/A,TRUE,"GENERAL";"TAB4",#N/A,TRUE,"GENERAL";"TAB5",#N/A,TRUE,"GENERAL"}</definedName>
    <definedName name="turu" localSheetId="26" hidden="1">{"TAB1",#N/A,TRUE,"GENERAL";"TAB2",#N/A,TRUE,"GENERAL";"TAB3",#N/A,TRUE,"GENERAL";"TAB4",#N/A,TRUE,"GENERAL";"TAB5",#N/A,TRUE,"GENERAL"}</definedName>
    <definedName name="turu" localSheetId="24" hidden="1">{"TAB1",#N/A,TRUE,"GENERAL";"TAB2",#N/A,TRUE,"GENERAL";"TAB3",#N/A,TRUE,"GENERAL";"TAB4",#N/A,TRUE,"GENERAL";"TAB5",#N/A,TRUE,"GENERAL"}</definedName>
    <definedName name="turu" localSheetId="10" hidden="1">{"TAB1",#N/A,TRUE,"GENERAL";"TAB2",#N/A,TRUE,"GENERAL";"TAB3",#N/A,TRUE,"GENERAL";"TAB4",#N/A,TRUE,"GENERAL";"TAB5",#N/A,TRUE,"GENERAL"}</definedName>
    <definedName name="turu" localSheetId="4" hidden="1">{"TAB1",#N/A,TRUE,"GENERAL";"TAB2",#N/A,TRUE,"GENERAL";"TAB3",#N/A,TRUE,"GENERAL";"TAB4",#N/A,TRUE,"GENERAL";"TAB5",#N/A,TRUE,"GENERAL"}</definedName>
    <definedName name="turu" localSheetId="38" hidden="1">{"TAB1",#N/A,TRUE,"GENERAL";"TAB2",#N/A,TRUE,"GENERAL";"TAB3",#N/A,TRUE,"GENERAL";"TAB4",#N/A,TRUE,"GENERAL";"TAB5",#N/A,TRUE,"GENERAL"}</definedName>
    <definedName name="turu" localSheetId="37" hidden="1">{"TAB1",#N/A,TRUE,"GENERAL";"TAB2",#N/A,TRUE,"GENERAL";"TAB3",#N/A,TRUE,"GENERAL";"TAB4",#N/A,TRUE,"GENERAL";"TAB5",#N/A,TRUE,"GENERAL"}</definedName>
    <definedName name="turu" localSheetId="23" hidden="1">{"TAB1",#N/A,TRUE,"GENERAL";"TAB2",#N/A,TRUE,"GENERAL";"TAB3",#N/A,TRUE,"GENERAL";"TAB4",#N/A,TRUE,"GENERAL";"TAB5",#N/A,TRUE,"GENERAL"}</definedName>
    <definedName name="turu" localSheetId="16" hidden="1">{"TAB1",#N/A,TRUE,"GENERAL";"TAB2",#N/A,TRUE,"GENERAL";"TAB3",#N/A,TRUE,"GENERAL";"TAB4",#N/A,TRUE,"GENERAL";"TAB5",#N/A,TRUE,"GENERAL"}</definedName>
    <definedName name="turu" localSheetId="27" hidden="1">{"TAB1",#N/A,TRUE,"GENERAL";"TAB2",#N/A,TRUE,"GENERAL";"TAB3",#N/A,TRUE,"GENERAL";"TAB4",#N/A,TRUE,"GENERAL";"TAB5",#N/A,TRUE,"GENERAL"}</definedName>
    <definedName name="turu" localSheetId="18" hidden="1">{"TAB1",#N/A,TRUE,"GENERAL";"TAB2",#N/A,TRUE,"GENERAL";"TAB3",#N/A,TRUE,"GENERAL";"TAB4",#N/A,TRUE,"GENERAL";"TAB5",#N/A,TRUE,"GENERAL"}</definedName>
    <definedName name="turu" localSheetId="17" hidden="1">{"TAB1",#N/A,TRUE,"GENERAL";"TAB2",#N/A,TRUE,"GENERAL";"TAB3",#N/A,TRUE,"GENERAL";"TAB4",#N/A,TRUE,"GENERAL";"TAB5",#N/A,TRUE,"GENERAL"}</definedName>
    <definedName name="turu" localSheetId="25" hidden="1">{"TAB1",#N/A,TRUE,"GENERAL";"TAB2",#N/A,TRUE,"GENERAL";"TAB3",#N/A,TRUE,"GENERAL";"TAB4",#N/A,TRUE,"GENERAL";"TAB5",#N/A,TRUE,"GENERAL"}</definedName>
    <definedName name="turu" localSheetId="49" hidden="1">{"TAB1",#N/A,TRUE,"GENERAL";"TAB2",#N/A,TRUE,"GENERAL";"TAB3",#N/A,TRUE,"GENERAL";"TAB4",#N/A,TRUE,"GENERAL";"TAB5",#N/A,TRUE,"GENERAL"}</definedName>
    <definedName name="turu" localSheetId="34"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1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31" hidden="1">{"TAB1",#N/A,TRUE,"GENERAL";"TAB2",#N/A,TRUE,"GENERAL";"TAB3",#N/A,TRUE,"GENERAL";"TAB4",#N/A,TRUE,"GENERAL";"TAB5",#N/A,TRUE,"GENERAL"}</definedName>
    <definedName name="turu" localSheetId="30" hidden="1">{"TAB1",#N/A,TRUE,"GENERAL";"TAB2",#N/A,TRUE,"GENERAL";"TAB3",#N/A,TRUE,"GENERAL";"TAB4",#N/A,TRUE,"GENERAL";"TAB5",#N/A,TRUE,"GENERAL"}</definedName>
    <definedName name="turu" localSheetId="15" hidden="1">{"TAB1",#N/A,TRUE,"GENERAL";"TAB2",#N/A,TRUE,"GENERAL";"TAB3",#N/A,TRUE,"GENERAL";"TAB4",#N/A,TRUE,"GENERAL";"TAB5",#N/A,TRUE,"GENERAL"}</definedName>
    <definedName name="turu" hidden="1">{"TAB1",#N/A,TRUE,"GENERAL";"TAB2",#N/A,TRUE,"GENERAL";"TAB3",#N/A,TRUE,"GENERAL";"TAB4",#N/A,TRUE,"GENERAL";"TAB5",#N/A,TRUE,"GENERAL"}</definedName>
    <definedName name="twer" localSheetId="32" hidden="1">{"TAB1",#N/A,TRUE,"GENERAL";"TAB2",#N/A,TRUE,"GENERAL";"TAB3",#N/A,TRUE,"GENERAL";"TAB4",#N/A,TRUE,"GENERAL";"TAB5",#N/A,TRUE,"GENERAL"}</definedName>
    <definedName name="twer" localSheetId="3" hidden="1">{"TAB1",#N/A,TRUE,"GENERAL";"TAB2",#N/A,TRUE,"GENERAL";"TAB3",#N/A,TRUE,"GENERAL";"TAB4",#N/A,TRUE,"GENERAL";"TAB5",#N/A,TRUE,"GENERAL"}</definedName>
    <definedName name="twer" localSheetId="26" hidden="1">{"TAB1",#N/A,TRUE,"GENERAL";"TAB2",#N/A,TRUE,"GENERAL";"TAB3",#N/A,TRUE,"GENERAL";"TAB4",#N/A,TRUE,"GENERAL";"TAB5",#N/A,TRUE,"GENERAL"}</definedName>
    <definedName name="twer" localSheetId="24" hidden="1">{"TAB1",#N/A,TRUE,"GENERAL";"TAB2",#N/A,TRUE,"GENERAL";"TAB3",#N/A,TRUE,"GENERAL";"TAB4",#N/A,TRUE,"GENERAL";"TAB5",#N/A,TRUE,"GENERAL"}</definedName>
    <definedName name="twer" localSheetId="10" hidden="1">{"TAB1",#N/A,TRUE,"GENERAL";"TAB2",#N/A,TRUE,"GENERAL";"TAB3",#N/A,TRUE,"GENERAL";"TAB4",#N/A,TRUE,"GENERAL";"TAB5",#N/A,TRUE,"GENERAL"}</definedName>
    <definedName name="twer" localSheetId="4" hidden="1">{"TAB1",#N/A,TRUE,"GENERAL";"TAB2",#N/A,TRUE,"GENERAL";"TAB3",#N/A,TRUE,"GENERAL";"TAB4",#N/A,TRUE,"GENERAL";"TAB5",#N/A,TRUE,"GENERAL"}</definedName>
    <definedName name="twer" localSheetId="38" hidden="1">{"TAB1",#N/A,TRUE,"GENERAL";"TAB2",#N/A,TRUE,"GENERAL";"TAB3",#N/A,TRUE,"GENERAL";"TAB4",#N/A,TRUE,"GENERAL";"TAB5",#N/A,TRUE,"GENERAL"}</definedName>
    <definedName name="twer" localSheetId="37" hidden="1">{"TAB1",#N/A,TRUE,"GENERAL";"TAB2",#N/A,TRUE,"GENERAL";"TAB3",#N/A,TRUE,"GENERAL";"TAB4",#N/A,TRUE,"GENERAL";"TAB5",#N/A,TRUE,"GENERAL"}</definedName>
    <definedName name="twer" localSheetId="23" hidden="1">{"TAB1",#N/A,TRUE,"GENERAL";"TAB2",#N/A,TRUE,"GENERAL";"TAB3",#N/A,TRUE,"GENERAL";"TAB4",#N/A,TRUE,"GENERAL";"TAB5",#N/A,TRUE,"GENERAL"}</definedName>
    <definedName name="twer" localSheetId="16" hidden="1">{"TAB1",#N/A,TRUE,"GENERAL";"TAB2",#N/A,TRUE,"GENERAL";"TAB3",#N/A,TRUE,"GENERAL";"TAB4",#N/A,TRUE,"GENERAL";"TAB5",#N/A,TRUE,"GENERAL"}</definedName>
    <definedName name="twer" localSheetId="27" hidden="1">{"TAB1",#N/A,TRUE,"GENERAL";"TAB2",#N/A,TRUE,"GENERAL";"TAB3",#N/A,TRUE,"GENERAL";"TAB4",#N/A,TRUE,"GENERAL";"TAB5",#N/A,TRUE,"GENERAL"}</definedName>
    <definedName name="twer" localSheetId="18" hidden="1">{"TAB1",#N/A,TRUE,"GENERAL";"TAB2",#N/A,TRUE,"GENERAL";"TAB3",#N/A,TRUE,"GENERAL";"TAB4",#N/A,TRUE,"GENERAL";"TAB5",#N/A,TRUE,"GENERAL"}</definedName>
    <definedName name="twer" localSheetId="17" hidden="1">{"TAB1",#N/A,TRUE,"GENERAL";"TAB2",#N/A,TRUE,"GENERAL";"TAB3",#N/A,TRUE,"GENERAL";"TAB4",#N/A,TRUE,"GENERAL";"TAB5",#N/A,TRUE,"GENERAL"}</definedName>
    <definedName name="twer" localSheetId="25" hidden="1">{"TAB1",#N/A,TRUE,"GENERAL";"TAB2",#N/A,TRUE,"GENERAL";"TAB3",#N/A,TRUE,"GENERAL";"TAB4",#N/A,TRUE,"GENERAL";"TAB5",#N/A,TRUE,"GENERAL"}</definedName>
    <definedName name="twer" localSheetId="49" hidden="1">{"TAB1",#N/A,TRUE,"GENERAL";"TAB2",#N/A,TRUE,"GENERAL";"TAB3",#N/A,TRUE,"GENERAL";"TAB4",#N/A,TRUE,"GENERAL";"TAB5",#N/A,TRUE,"GENERAL"}</definedName>
    <definedName name="twer" localSheetId="34"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1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31" hidden="1">{"TAB1",#N/A,TRUE,"GENERAL";"TAB2",#N/A,TRUE,"GENERAL";"TAB3",#N/A,TRUE,"GENERAL";"TAB4",#N/A,TRUE,"GENERAL";"TAB5",#N/A,TRUE,"GENERAL"}</definedName>
    <definedName name="twer" localSheetId="30" hidden="1">{"TAB1",#N/A,TRUE,"GENERAL";"TAB2",#N/A,TRUE,"GENERAL";"TAB3",#N/A,TRUE,"GENERAL";"TAB4",#N/A,TRUE,"GENERAL";"TAB5",#N/A,TRUE,"GENERAL"}</definedName>
    <definedName name="twer" localSheetId="15" hidden="1">{"TAB1",#N/A,TRUE,"GENERAL";"TAB2",#N/A,TRUE,"GENERAL";"TAB3",#N/A,TRUE,"GENERAL";"TAB4",#N/A,TRUE,"GENERAL";"TAB5",#N/A,TRUE,"GENERAL"}</definedName>
    <definedName name="twer" hidden="1">{"TAB1",#N/A,TRUE,"GENERAL";"TAB2",#N/A,TRUE,"GENERAL";"TAB3",#N/A,TRUE,"GENERAL";"TAB4",#N/A,TRUE,"GENERAL";"TAB5",#N/A,TRUE,"GENERAL"}</definedName>
    <definedName name="twet" localSheetId="32" hidden="1">{"TAB1",#N/A,TRUE,"GENERAL";"TAB2",#N/A,TRUE,"GENERAL";"TAB3",#N/A,TRUE,"GENERAL";"TAB4",#N/A,TRUE,"GENERAL";"TAB5",#N/A,TRUE,"GENERAL"}</definedName>
    <definedName name="twet" localSheetId="3" hidden="1">{"TAB1",#N/A,TRUE,"GENERAL";"TAB2",#N/A,TRUE,"GENERAL";"TAB3",#N/A,TRUE,"GENERAL";"TAB4",#N/A,TRUE,"GENERAL";"TAB5",#N/A,TRUE,"GENERAL"}</definedName>
    <definedName name="twet" localSheetId="26" hidden="1">{"TAB1",#N/A,TRUE,"GENERAL";"TAB2",#N/A,TRUE,"GENERAL";"TAB3",#N/A,TRUE,"GENERAL";"TAB4",#N/A,TRUE,"GENERAL";"TAB5",#N/A,TRUE,"GENERAL"}</definedName>
    <definedName name="twet" localSheetId="24" hidden="1">{"TAB1",#N/A,TRUE,"GENERAL";"TAB2",#N/A,TRUE,"GENERAL";"TAB3",#N/A,TRUE,"GENERAL";"TAB4",#N/A,TRUE,"GENERAL";"TAB5",#N/A,TRUE,"GENERAL"}</definedName>
    <definedName name="twet" localSheetId="10" hidden="1">{"TAB1",#N/A,TRUE,"GENERAL";"TAB2",#N/A,TRUE,"GENERAL";"TAB3",#N/A,TRUE,"GENERAL";"TAB4",#N/A,TRUE,"GENERAL";"TAB5",#N/A,TRUE,"GENERAL"}</definedName>
    <definedName name="twet" localSheetId="4" hidden="1">{"TAB1",#N/A,TRUE,"GENERAL";"TAB2",#N/A,TRUE,"GENERAL";"TAB3",#N/A,TRUE,"GENERAL";"TAB4",#N/A,TRUE,"GENERAL";"TAB5",#N/A,TRUE,"GENERAL"}</definedName>
    <definedName name="twet" localSheetId="38" hidden="1">{"TAB1",#N/A,TRUE,"GENERAL";"TAB2",#N/A,TRUE,"GENERAL";"TAB3",#N/A,TRUE,"GENERAL";"TAB4",#N/A,TRUE,"GENERAL";"TAB5",#N/A,TRUE,"GENERAL"}</definedName>
    <definedName name="twet" localSheetId="37" hidden="1">{"TAB1",#N/A,TRUE,"GENERAL";"TAB2",#N/A,TRUE,"GENERAL";"TAB3",#N/A,TRUE,"GENERAL";"TAB4",#N/A,TRUE,"GENERAL";"TAB5",#N/A,TRUE,"GENERAL"}</definedName>
    <definedName name="twet" localSheetId="23" hidden="1">{"TAB1",#N/A,TRUE,"GENERAL";"TAB2",#N/A,TRUE,"GENERAL";"TAB3",#N/A,TRUE,"GENERAL";"TAB4",#N/A,TRUE,"GENERAL";"TAB5",#N/A,TRUE,"GENERAL"}</definedName>
    <definedName name="twet" localSheetId="16" hidden="1">{"TAB1",#N/A,TRUE,"GENERAL";"TAB2",#N/A,TRUE,"GENERAL";"TAB3",#N/A,TRUE,"GENERAL";"TAB4",#N/A,TRUE,"GENERAL";"TAB5",#N/A,TRUE,"GENERAL"}</definedName>
    <definedName name="twet" localSheetId="27" hidden="1">{"TAB1",#N/A,TRUE,"GENERAL";"TAB2",#N/A,TRUE,"GENERAL";"TAB3",#N/A,TRUE,"GENERAL";"TAB4",#N/A,TRUE,"GENERAL";"TAB5",#N/A,TRUE,"GENERAL"}</definedName>
    <definedName name="twet" localSheetId="18" hidden="1">{"TAB1",#N/A,TRUE,"GENERAL";"TAB2",#N/A,TRUE,"GENERAL";"TAB3",#N/A,TRUE,"GENERAL";"TAB4",#N/A,TRUE,"GENERAL";"TAB5",#N/A,TRUE,"GENERAL"}</definedName>
    <definedName name="twet" localSheetId="17" hidden="1">{"TAB1",#N/A,TRUE,"GENERAL";"TAB2",#N/A,TRUE,"GENERAL";"TAB3",#N/A,TRUE,"GENERAL";"TAB4",#N/A,TRUE,"GENERAL";"TAB5",#N/A,TRUE,"GENERAL"}</definedName>
    <definedName name="twet" localSheetId="25" hidden="1">{"TAB1",#N/A,TRUE,"GENERAL";"TAB2",#N/A,TRUE,"GENERAL";"TAB3",#N/A,TRUE,"GENERAL";"TAB4",#N/A,TRUE,"GENERAL";"TAB5",#N/A,TRUE,"GENERAL"}</definedName>
    <definedName name="twet" localSheetId="49" hidden="1">{"TAB1",#N/A,TRUE,"GENERAL";"TAB2",#N/A,TRUE,"GENERAL";"TAB3",#N/A,TRUE,"GENERAL";"TAB4",#N/A,TRUE,"GENERAL";"TAB5",#N/A,TRUE,"GENERAL"}</definedName>
    <definedName name="twet" localSheetId="34"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1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31" hidden="1">{"TAB1",#N/A,TRUE,"GENERAL";"TAB2",#N/A,TRUE,"GENERAL";"TAB3",#N/A,TRUE,"GENERAL";"TAB4",#N/A,TRUE,"GENERAL";"TAB5",#N/A,TRUE,"GENERAL"}</definedName>
    <definedName name="twet" localSheetId="30" hidden="1">{"TAB1",#N/A,TRUE,"GENERAL";"TAB2",#N/A,TRUE,"GENERAL";"TAB3",#N/A,TRUE,"GENERAL";"TAB4",#N/A,TRUE,"GENERAL";"TAB5",#N/A,TRUE,"GENERAL"}</definedName>
    <definedName name="twet" localSheetId="15" hidden="1">{"TAB1",#N/A,TRUE,"GENERAL";"TAB2",#N/A,TRUE,"GENERAL";"TAB3",#N/A,TRUE,"GENERAL";"TAB4",#N/A,TRUE,"GENERAL";"TAB5",#N/A,TRUE,"GENERAL"}</definedName>
    <definedName name="twet" hidden="1">{"TAB1",#N/A,TRUE,"GENERAL";"TAB2",#N/A,TRUE,"GENERAL";"TAB3",#N/A,TRUE,"GENERAL";"TAB4",#N/A,TRUE,"GENERAL";"TAB5",#N/A,TRUE,"GENERAL"}</definedName>
    <definedName name="ty" localSheetId="32" hidden="1">{"via1",#N/A,TRUE,"general";"via2",#N/A,TRUE,"general";"via3",#N/A,TRUE,"general"}</definedName>
    <definedName name="ty" localSheetId="3" hidden="1">{"via1",#N/A,TRUE,"general";"via2",#N/A,TRUE,"general";"via3",#N/A,TRUE,"general"}</definedName>
    <definedName name="ty" localSheetId="26" hidden="1">{"via1",#N/A,TRUE,"general";"via2",#N/A,TRUE,"general";"via3",#N/A,TRUE,"general"}</definedName>
    <definedName name="ty" localSheetId="24" hidden="1">{"via1",#N/A,TRUE,"general";"via2",#N/A,TRUE,"general";"via3",#N/A,TRUE,"general"}</definedName>
    <definedName name="ty" localSheetId="10" hidden="1">{"via1",#N/A,TRUE,"general";"via2",#N/A,TRUE,"general";"via3",#N/A,TRUE,"general"}</definedName>
    <definedName name="ty" localSheetId="4" hidden="1">{"via1",#N/A,TRUE,"general";"via2",#N/A,TRUE,"general";"via3",#N/A,TRUE,"general"}</definedName>
    <definedName name="ty" localSheetId="38" hidden="1">{"via1",#N/A,TRUE,"general";"via2",#N/A,TRUE,"general";"via3",#N/A,TRUE,"general"}</definedName>
    <definedName name="ty" localSheetId="37" hidden="1">{"via1",#N/A,TRUE,"general";"via2",#N/A,TRUE,"general";"via3",#N/A,TRUE,"general"}</definedName>
    <definedName name="ty" localSheetId="23" hidden="1">{"via1",#N/A,TRUE,"general";"via2",#N/A,TRUE,"general";"via3",#N/A,TRUE,"general"}</definedName>
    <definedName name="ty" localSheetId="16" hidden="1">{"via1",#N/A,TRUE,"general";"via2",#N/A,TRUE,"general";"via3",#N/A,TRUE,"general"}</definedName>
    <definedName name="ty" localSheetId="27" hidden="1">{"via1",#N/A,TRUE,"general";"via2",#N/A,TRUE,"general";"via3",#N/A,TRUE,"general"}</definedName>
    <definedName name="ty" localSheetId="18" hidden="1">{"via1",#N/A,TRUE,"general";"via2",#N/A,TRUE,"general";"via3",#N/A,TRUE,"general"}</definedName>
    <definedName name="ty" localSheetId="17" hidden="1">{"via1",#N/A,TRUE,"general";"via2",#N/A,TRUE,"general";"via3",#N/A,TRUE,"general"}</definedName>
    <definedName name="ty" localSheetId="25" hidden="1">{"via1",#N/A,TRUE,"general";"via2",#N/A,TRUE,"general";"via3",#N/A,TRUE,"general"}</definedName>
    <definedName name="ty" localSheetId="49" hidden="1">{"via1",#N/A,TRUE,"general";"via2",#N/A,TRUE,"general";"via3",#N/A,TRUE,"general"}</definedName>
    <definedName name="ty" localSheetId="34"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localSheetId="1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31" hidden="1">{"via1",#N/A,TRUE,"general";"via2",#N/A,TRUE,"general";"via3",#N/A,TRUE,"general"}</definedName>
    <definedName name="ty" localSheetId="30" hidden="1">{"via1",#N/A,TRUE,"general";"via2",#N/A,TRUE,"general";"via3",#N/A,TRUE,"general"}</definedName>
    <definedName name="ty" localSheetId="15" hidden="1">{"via1",#N/A,TRUE,"general";"via2",#N/A,TRUE,"general";"via3",#N/A,TRUE,"general"}</definedName>
    <definedName name="ty" hidden="1">{"via1",#N/A,TRUE,"general";"via2",#N/A,TRUE,"general";"via3",#N/A,TRUE,"general"}</definedName>
    <definedName name="tyery" localSheetId="32" hidden="1">{"via1",#N/A,TRUE,"general";"via2",#N/A,TRUE,"general";"via3",#N/A,TRUE,"general"}</definedName>
    <definedName name="tyery" localSheetId="3" hidden="1">{"via1",#N/A,TRUE,"general";"via2",#N/A,TRUE,"general";"via3",#N/A,TRUE,"general"}</definedName>
    <definedName name="tyery" localSheetId="26" hidden="1">{"via1",#N/A,TRUE,"general";"via2",#N/A,TRUE,"general";"via3",#N/A,TRUE,"general"}</definedName>
    <definedName name="tyery" localSheetId="24" hidden="1">{"via1",#N/A,TRUE,"general";"via2",#N/A,TRUE,"general";"via3",#N/A,TRUE,"general"}</definedName>
    <definedName name="tyery" localSheetId="10" hidden="1">{"via1",#N/A,TRUE,"general";"via2",#N/A,TRUE,"general";"via3",#N/A,TRUE,"general"}</definedName>
    <definedName name="tyery" localSheetId="4" hidden="1">{"via1",#N/A,TRUE,"general";"via2",#N/A,TRUE,"general";"via3",#N/A,TRUE,"general"}</definedName>
    <definedName name="tyery" localSheetId="38" hidden="1">{"via1",#N/A,TRUE,"general";"via2",#N/A,TRUE,"general";"via3",#N/A,TRUE,"general"}</definedName>
    <definedName name="tyery" localSheetId="37" hidden="1">{"via1",#N/A,TRUE,"general";"via2",#N/A,TRUE,"general";"via3",#N/A,TRUE,"general"}</definedName>
    <definedName name="tyery" localSheetId="23" hidden="1">{"via1",#N/A,TRUE,"general";"via2",#N/A,TRUE,"general";"via3",#N/A,TRUE,"general"}</definedName>
    <definedName name="tyery" localSheetId="16" hidden="1">{"via1",#N/A,TRUE,"general";"via2",#N/A,TRUE,"general";"via3",#N/A,TRUE,"general"}</definedName>
    <definedName name="tyery" localSheetId="27" hidden="1">{"via1",#N/A,TRUE,"general";"via2",#N/A,TRUE,"general";"via3",#N/A,TRUE,"general"}</definedName>
    <definedName name="tyery" localSheetId="18" hidden="1">{"via1",#N/A,TRUE,"general";"via2",#N/A,TRUE,"general";"via3",#N/A,TRUE,"general"}</definedName>
    <definedName name="tyery" localSheetId="17" hidden="1">{"via1",#N/A,TRUE,"general";"via2",#N/A,TRUE,"general";"via3",#N/A,TRUE,"general"}</definedName>
    <definedName name="tyery" localSheetId="25" hidden="1">{"via1",#N/A,TRUE,"general";"via2",#N/A,TRUE,"general";"via3",#N/A,TRUE,"general"}</definedName>
    <definedName name="tyery" localSheetId="49" hidden="1">{"via1",#N/A,TRUE,"general";"via2",#N/A,TRUE,"general";"via3",#N/A,TRUE,"general"}</definedName>
    <definedName name="tyery" localSheetId="34"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1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31" hidden="1">{"via1",#N/A,TRUE,"general";"via2",#N/A,TRUE,"general";"via3",#N/A,TRUE,"general"}</definedName>
    <definedName name="tyery" localSheetId="30" hidden="1">{"via1",#N/A,TRUE,"general";"via2",#N/A,TRUE,"general";"via3",#N/A,TRUE,"general"}</definedName>
    <definedName name="tyery" localSheetId="15" hidden="1">{"via1",#N/A,TRUE,"general";"via2",#N/A,TRUE,"general";"via3",#N/A,TRUE,"general"}</definedName>
    <definedName name="tyery" hidden="1">{"via1",#N/A,TRUE,"general";"via2",#N/A,TRUE,"general";"via3",#N/A,TRUE,"general"}</definedName>
    <definedName name="tyj" localSheetId="32" hidden="1">{"TAB1",#N/A,TRUE,"GENERAL";"TAB2",#N/A,TRUE,"GENERAL";"TAB3",#N/A,TRUE,"GENERAL";"TAB4",#N/A,TRUE,"GENERAL";"TAB5",#N/A,TRUE,"GENERAL"}</definedName>
    <definedName name="tyj" localSheetId="3" hidden="1">{"TAB1",#N/A,TRUE,"GENERAL";"TAB2",#N/A,TRUE,"GENERAL";"TAB3",#N/A,TRUE,"GENERAL";"TAB4",#N/A,TRUE,"GENERAL";"TAB5",#N/A,TRUE,"GENERAL"}</definedName>
    <definedName name="tyj" localSheetId="26" hidden="1">{"TAB1",#N/A,TRUE,"GENERAL";"TAB2",#N/A,TRUE,"GENERAL";"TAB3",#N/A,TRUE,"GENERAL";"TAB4",#N/A,TRUE,"GENERAL";"TAB5",#N/A,TRUE,"GENERAL"}</definedName>
    <definedName name="tyj" localSheetId="24" hidden="1">{"TAB1",#N/A,TRUE,"GENERAL";"TAB2",#N/A,TRUE,"GENERAL";"TAB3",#N/A,TRUE,"GENERAL";"TAB4",#N/A,TRUE,"GENERAL";"TAB5",#N/A,TRUE,"GENERAL"}</definedName>
    <definedName name="tyj" localSheetId="10" hidden="1">{"TAB1",#N/A,TRUE,"GENERAL";"TAB2",#N/A,TRUE,"GENERAL";"TAB3",#N/A,TRUE,"GENERAL";"TAB4",#N/A,TRUE,"GENERAL";"TAB5",#N/A,TRUE,"GENERAL"}</definedName>
    <definedName name="tyj" localSheetId="4" hidden="1">{"TAB1",#N/A,TRUE,"GENERAL";"TAB2",#N/A,TRUE,"GENERAL";"TAB3",#N/A,TRUE,"GENERAL";"TAB4",#N/A,TRUE,"GENERAL";"TAB5",#N/A,TRUE,"GENERAL"}</definedName>
    <definedName name="tyj" localSheetId="38" hidden="1">{"TAB1",#N/A,TRUE,"GENERAL";"TAB2",#N/A,TRUE,"GENERAL";"TAB3",#N/A,TRUE,"GENERAL";"TAB4",#N/A,TRUE,"GENERAL";"TAB5",#N/A,TRUE,"GENERAL"}</definedName>
    <definedName name="tyj" localSheetId="37" hidden="1">{"TAB1",#N/A,TRUE,"GENERAL";"TAB2",#N/A,TRUE,"GENERAL";"TAB3",#N/A,TRUE,"GENERAL";"TAB4",#N/A,TRUE,"GENERAL";"TAB5",#N/A,TRUE,"GENERAL"}</definedName>
    <definedName name="tyj" localSheetId="23" hidden="1">{"TAB1",#N/A,TRUE,"GENERAL";"TAB2",#N/A,TRUE,"GENERAL";"TAB3",#N/A,TRUE,"GENERAL";"TAB4",#N/A,TRUE,"GENERAL";"TAB5",#N/A,TRUE,"GENERAL"}</definedName>
    <definedName name="tyj" localSheetId="16" hidden="1">{"TAB1",#N/A,TRUE,"GENERAL";"TAB2",#N/A,TRUE,"GENERAL";"TAB3",#N/A,TRUE,"GENERAL";"TAB4",#N/A,TRUE,"GENERAL";"TAB5",#N/A,TRUE,"GENERAL"}</definedName>
    <definedName name="tyj" localSheetId="27" hidden="1">{"TAB1",#N/A,TRUE,"GENERAL";"TAB2",#N/A,TRUE,"GENERAL";"TAB3",#N/A,TRUE,"GENERAL";"TAB4",#N/A,TRUE,"GENERAL";"TAB5",#N/A,TRUE,"GENERAL"}</definedName>
    <definedName name="tyj" localSheetId="18" hidden="1">{"TAB1",#N/A,TRUE,"GENERAL";"TAB2",#N/A,TRUE,"GENERAL";"TAB3",#N/A,TRUE,"GENERAL";"TAB4",#N/A,TRUE,"GENERAL";"TAB5",#N/A,TRUE,"GENERAL"}</definedName>
    <definedName name="tyj" localSheetId="17" hidden="1">{"TAB1",#N/A,TRUE,"GENERAL";"TAB2",#N/A,TRUE,"GENERAL";"TAB3",#N/A,TRUE,"GENERAL";"TAB4",#N/A,TRUE,"GENERAL";"TAB5",#N/A,TRUE,"GENERAL"}</definedName>
    <definedName name="tyj" localSheetId="25" hidden="1">{"TAB1",#N/A,TRUE,"GENERAL";"TAB2",#N/A,TRUE,"GENERAL";"TAB3",#N/A,TRUE,"GENERAL";"TAB4",#N/A,TRUE,"GENERAL";"TAB5",#N/A,TRUE,"GENERAL"}</definedName>
    <definedName name="tyj" localSheetId="49" hidden="1">{"TAB1",#N/A,TRUE,"GENERAL";"TAB2",#N/A,TRUE,"GENERAL";"TAB3",#N/A,TRUE,"GENERAL";"TAB4",#N/A,TRUE,"GENERAL";"TAB5",#N/A,TRUE,"GENERAL"}</definedName>
    <definedName name="tyj" localSheetId="34"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1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31" hidden="1">{"TAB1",#N/A,TRUE,"GENERAL";"TAB2",#N/A,TRUE,"GENERAL";"TAB3",#N/A,TRUE,"GENERAL";"TAB4",#N/A,TRUE,"GENERAL";"TAB5",#N/A,TRUE,"GENERAL"}</definedName>
    <definedName name="tyj" localSheetId="30" hidden="1">{"TAB1",#N/A,TRUE,"GENERAL";"TAB2",#N/A,TRUE,"GENERAL";"TAB3",#N/A,TRUE,"GENERAL";"TAB4",#N/A,TRUE,"GENERAL";"TAB5",#N/A,TRUE,"GENERAL"}</definedName>
    <definedName name="tyj" localSheetId="15" hidden="1">{"TAB1",#N/A,TRUE,"GENERAL";"TAB2",#N/A,TRUE,"GENERAL";"TAB3",#N/A,TRUE,"GENERAL";"TAB4",#N/A,TRUE,"GENERAL";"TAB5",#N/A,TRUE,"GENERAL"}</definedName>
    <definedName name="tyj" hidden="1">{"TAB1",#N/A,TRUE,"GENERAL";"TAB2",#N/A,TRUE,"GENERAL";"TAB3",#N/A,TRUE,"GENERAL";"TAB4",#N/A,TRUE,"GENERAL";"TAB5",#N/A,TRUE,"GENERAL"}</definedName>
    <definedName name="tyjtyj" localSheetId="3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26" hidden="1">{"TAB1",#N/A,TRUE,"GENERAL";"TAB2",#N/A,TRUE,"GENERAL";"TAB3",#N/A,TRUE,"GENERAL";"TAB4",#N/A,TRUE,"GENERAL";"TAB5",#N/A,TRUE,"GENERAL"}</definedName>
    <definedName name="tyjtyj" localSheetId="24"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38" hidden="1">{"TAB1",#N/A,TRUE,"GENERAL";"TAB2",#N/A,TRUE,"GENERAL";"TAB3",#N/A,TRUE,"GENERAL";"TAB4",#N/A,TRUE,"GENERAL";"TAB5",#N/A,TRUE,"GENERAL"}</definedName>
    <definedName name="tyjtyj" localSheetId="37" hidden="1">{"TAB1",#N/A,TRUE,"GENERAL";"TAB2",#N/A,TRUE,"GENERAL";"TAB3",#N/A,TRUE,"GENERAL";"TAB4",#N/A,TRUE,"GENERAL";"TAB5",#N/A,TRUE,"GENERAL"}</definedName>
    <definedName name="tyjtyj" localSheetId="23"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27" hidden="1">{"TAB1",#N/A,TRUE,"GENERAL";"TAB2",#N/A,TRUE,"GENERAL";"TAB3",#N/A,TRUE,"GENERAL";"TAB4",#N/A,TRUE,"GENERAL";"TAB5",#N/A,TRUE,"GENERAL"}</definedName>
    <definedName name="tyjtyj" localSheetId="18"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25" hidden="1">{"TAB1",#N/A,TRUE,"GENERAL";"TAB2",#N/A,TRUE,"GENERAL";"TAB3",#N/A,TRUE,"GENERAL";"TAB4",#N/A,TRUE,"GENERAL";"TAB5",#N/A,TRUE,"GENERAL"}</definedName>
    <definedName name="tyjtyj" localSheetId="49" hidden="1">{"TAB1",#N/A,TRUE,"GENERAL";"TAB2",#N/A,TRUE,"GENERAL";"TAB3",#N/A,TRUE,"GENERAL";"TAB4",#N/A,TRUE,"GENERAL";"TAB5",#N/A,TRUE,"GENERAL"}</definedName>
    <definedName name="tyjtyj" localSheetId="34"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31" hidden="1">{"TAB1",#N/A,TRUE,"GENERAL";"TAB2",#N/A,TRUE,"GENERAL";"TAB3",#N/A,TRUE,"GENERAL";"TAB4",#N/A,TRUE,"GENERAL";"TAB5",#N/A,TRUE,"GENERAL"}</definedName>
    <definedName name="tyjtyj" localSheetId="30" hidden="1">{"TAB1",#N/A,TRUE,"GENERAL";"TAB2",#N/A,TRUE,"GENERAL";"TAB3",#N/A,TRUE,"GENERAL";"TAB4",#N/A,TRUE,"GENERAL";"TAB5",#N/A,TRUE,"GENERAL"}</definedName>
    <definedName name="tyjtyj" localSheetId="15" hidden="1">{"TAB1",#N/A,TRUE,"GENERAL";"TAB2",#N/A,TRUE,"GENERAL";"TAB3",#N/A,TRUE,"GENERAL";"TAB4",#N/A,TRUE,"GENERAL";"TAB5",#N/A,TRUE,"GENERAL"}</definedName>
    <definedName name="tyjtyj" hidden="1">{"TAB1",#N/A,TRUE,"GENERAL";"TAB2",#N/A,TRUE,"GENERAL";"TAB3",#N/A,TRUE,"GENERAL";"TAB4",#N/A,TRUE,"GENERAL";"TAB5",#N/A,TRUE,"GENERAL"}</definedName>
    <definedName name="tyjytjuyjuy" localSheetId="3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26" hidden="1">{"TAB1",#N/A,TRUE,"GENERAL";"TAB2",#N/A,TRUE,"GENERAL";"TAB3",#N/A,TRUE,"GENERAL";"TAB4",#N/A,TRUE,"GENERAL";"TAB5",#N/A,TRUE,"GENERAL"}</definedName>
    <definedName name="tyjytjuyjuy" localSheetId="24"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38" hidden="1">{"TAB1",#N/A,TRUE,"GENERAL";"TAB2",#N/A,TRUE,"GENERAL";"TAB3",#N/A,TRUE,"GENERAL";"TAB4",#N/A,TRUE,"GENERAL";"TAB5",#N/A,TRUE,"GENERAL"}</definedName>
    <definedName name="tyjytjuyjuy" localSheetId="37" hidden="1">{"TAB1",#N/A,TRUE,"GENERAL";"TAB2",#N/A,TRUE,"GENERAL";"TAB3",#N/A,TRUE,"GENERAL";"TAB4",#N/A,TRUE,"GENERAL";"TAB5",#N/A,TRUE,"GENERAL"}</definedName>
    <definedName name="tyjytjuyjuy" localSheetId="23"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27"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25" hidden="1">{"TAB1",#N/A,TRUE,"GENERAL";"TAB2",#N/A,TRUE,"GENERAL";"TAB3",#N/A,TRUE,"GENERAL";"TAB4",#N/A,TRUE,"GENERAL";"TAB5",#N/A,TRUE,"GENERAL"}</definedName>
    <definedName name="tyjytjuyjuy" localSheetId="49" hidden="1">{"TAB1",#N/A,TRUE,"GENERAL";"TAB2",#N/A,TRUE,"GENERAL";"TAB3",#N/A,TRUE,"GENERAL";"TAB4",#N/A,TRUE,"GENERAL";"TAB5",#N/A,TRUE,"GENERAL"}</definedName>
    <definedName name="tyjytjuyjuy" localSheetId="34"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31" hidden="1">{"TAB1",#N/A,TRUE,"GENERAL";"TAB2",#N/A,TRUE,"GENERAL";"TAB3",#N/A,TRUE,"GENERAL";"TAB4",#N/A,TRUE,"GENERAL";"TAB5",#N/A,TRUE,"GENERAL"}</definedName>
    <definedName name="tyjytjuyjuy" localSheetId="30"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hidden="1">{"TAB1",#N/A,TRUE,"GENERAL";"TAB2",#N/A,TRUE,"GENERAL";"TAB3",#N/A,TRUE,"GENERAL";"TAB4",#N/A,TRUE,"GENERAL";"TAB5",#N/A,TRUE,"GENERAL"}</definedName>
    <definedName name="tyk" localSheetId="32" hidden="1">{"via1",#N/A,TRUE,"general";"via2",#N/A,TRUE,"general";"via3",#N/A,TRUE,"general"}</definedName>
    <definedName name="tyk" localSheetId="3" hidden="1">{"via1",#N/A,TRUE,"general";"via2",#N/A,TRUE,"general";"via3",#N/A,TRUE,"general"}</definedName>
    <definedName name="tyk" localSheetId="26" hidden="1">{"via1",#N/A,TRUE,"general";"via2",#N/A,TRUE,"general";"via3",#N/A,TRUE,"general"}</definedName>
    <definedName name="tyk" localSheetId="24" hidden="1">{"via1",#N/A,TRUE,"general";"via2",#N/A,TRUE,"general";"via3",#N/A,TRUE,"general"}</definedName>
    <definedName name="tyk" localSheetId="10" hidden="1">{"via1",#N/A,TRUE,"general";"via2",#N/A,TRUE,"general";"via3",#N/A,TRUE,"general"}</definedName>
    <definedName name="tyk" localSheetId="4" hidden="1">{"via1",#N/A,TRUE,"general";"via2",#N/A,TRUE,"general";"via3",#N/A,TRUE,"general"}</definedName>
    <definedName name="tyk" localSheetId="38" hidden="1">{"via1",#N/A,TRUE,"general";"via2",#N/A,TRUE,"general";"via3",#N/A,TRUE,"general"}</definedName>
    <definedName name="tyk" localSheetId="37" hidden="1">{"via1",#N/A,TRUE,"general";"via2",#N/A,TRUE,"general";"via3",#N/A,TRUE,"general"}</definedName>
    <definedName name="tyk" localSheetId="23" hidden="1">{"via1",#N/A,TRUE,"general";"via2",#N/A,TRUE,"general";"via3",#N/A,TRUE,"general"}</definedName>
    <definedName name="tyk" localSheetId="16" hidden="1">{"via1",#N/A,TRUE,"general";"via2",#N/A,TRUE,"general";"via3",#N/A,TRUE,"general"}</definedName>
    <definedName name="tyk" localSheetId="27" hidden="1">{"via1",#N/A,TRUE,"general";"via2",#N/A,TRUE,"general";"via3",#N/A,TRUE,"general"}</definedName>
    <definedName name="tyk" localSheetId="18" hidden="1">{"via1",#N/A,TRUE,"general";"via2",#N/A,TRUE,"general";"via3",#N/A,TRUE,"general"}</definedName>
    <definedName name="tyk" localSheetId="17" hidden="1">{"via1",#N/A,TRUE,"general";"via2",#N/A,TRUE,"general";"via3",#N/A,TRUE,"general"}</definedName>
    <definedName name="tyk" localSheetId="25" hidden="1">{"via1",#N/A,TRUE,"general";"via2",#N/A,TRUE,"general";"via3",#N/A,TRUE,"general"}</definedName>
    <definedName name="tyk" localSheetId="49" hidden="1">{"via1",#N/A,TRUE,"general";"via2",#N/A,TRUE,"general";"via3",#N/A,TRUE,"general"}</definedName>
    <definedName name="tyk" localSheetId="34"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1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31" hidden="1">{"via1",#N/A,TRUE,"general";"via2",#N/A,TRUE,"general";"via3",#N/A,TRUE,"general"}</definedName>
    <definedName name="tyk" localSheetId="30" hidden="1">{"via1",#N/A,TRUE,"general";"via2",#N/A,TRUE,"general";"via3",#N/A,TRUE,"general"}</definedName>
    <definedName name="tyk" localSheetId="15" hidden="1">{"via1",#N/A,TRUE,"general";"via2",#N/A,TRUE,"general";"via3",#N/A,TRUE,"general"}</definedName>
    <definedName name="tyk" hidden="1">{"via1",#N/A,TRUE,"general";"via2",#N/A,TRUE,"general";"via3",#N/A,TRUE,"general"}</definedName>
    <definedName name="tym" localSheetId="32" hidden="1">{"via1",#N/A,TRUE,"general";"via2",#N/A,TRUE,"general";"via3",#N/A,TRUE,"general"}</definedName>
    <definedName name="tym" localSheetId="3" hidden="1">{"via1",#N/A,TRUE,"general";"via2",#N/A,TRUE,"general";"via3",#N/A,TRUE,"general"}</definedName>
    <definedName name="tym" localSheetId="26" hidden="1">{"via1",#N/A,TRUE,"general";"via2",#N/A,TRUE,"general";"via3",#N/A,TRUE,"general"}</definedName>
    <definedName name="tym" localSheetId="24" hidden="1">{"via1",#N/A,TRUE,"general";"via2",#N/A,TRUE,"general";"via3",#N/A,TRUE,"general"}</definedName>
    <definedName name="tym" localSheetId="10" hidden="1">{"via1",#N/A,TRUE,"general";"via2",#N/A,TRUE,"general";"via3",#N/A,TRUE,"general"}</definedName>
    <definedName name="tym" localSheetId="4" hidden="1">{"via1",#N/A,TRUE,"general";"via2",#N/A,TRUE,"general";"via3",#N/A,TRUE,"general"}</definedName>
    <definedName name="tym" localSheetId="38" hidden="1">{"via1",#N/A,TRUE,"general";"via2",#N/A,TRUE,"general";"via3",#N/A,TRUE,"general"}</definedName>
    <definedName name="tym" localSheetId="37" hidden="1">{"via1",#N/A,TRUE,"general";"via2",#N/A,TRUE,"general";"via3",#N/A,TRUE,"general"}</definedName>
    <definedName name="tym" localSheetId="23" hidden="1">{"via1",#N/A,TRUE,"general";"via2",#N/A,TRUE,"general";"via3",#N/A,TRUE,"general"}</definedName>
    <definedName name="tym" localSheetId="16" hidden="1">{"via1",#N/A,TRUE,"general";"via2",#N/A,TRUE,"general";"via3",#N/A,TRUE,"general"}</definedName>
    <definedName name="tym" localSheetId="27" hidden="1">{"via1",#N/A,TRUE,"general";"via2",#N/A,TRUE,"general";"via3",#N/A,TRUE,"general"}</definedName>
    <definedName name="tym" localSheetId="18" hidden="1">{"via1",#N/A,TRUE,"general";"via2",#N/A,TRUE,"general";"via3",#N/A,TRUE,"general"}</definedName>
    <definedName name="tym" localSheetId="17" hidden="1">{"via1",#N/A,TRUE,"general";"via2",#N/A,TRUE,"general";"via3",#N/A,TRUE,"general"}</definedName>
    <definedName name="tym" localSheetId="25" hidden="1">{"via1",#N/A,TRUE,"general";"via2",#N/A,TRUE,"general";"via3",#N/A,TRUE,"general"}</definedName>
    <definedName name="tym" localSheetId="49" hidden="1">{"via1",#N/A,TRUE,"general";"via2",#N/A,TRUE,"general";"via3",#N/A,TRUE,"general"}</definedName>
    <definedName name="tym" localSheetId="34"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1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31" hidden="1">{"via1",#N/A,TRUE,"general";"via2",#N/A,TRUE,"general";"via3",#N/A,TRUE,"general"}</definedName>
    <definedName name="tym" localSheetId="30" hidden="1">{"via1",#N/A,TRUE,"general";"via2",#N/A,TRUE,"general";"via3",#N/A,TRUE,"general"}</definedName>
    <definedName name="tym" localSheetId="15" hidden="1">{"via1",#N/A,TRUE,"general";"via2",#N/A,TRUE,"general";"via3",#N/A,TRUE,"general"}</definedName>
    <definedName name="tym" hidden="1">{"via1",#N/A,TRUE,"general";"via2",#N/A,TRUE,"general";"via3",#N/A,TRUE,"general"}</definedName>
    <definedName name="tyr" localSheetId="32" hidden="1">{"via1",#N/A,TRUE,"general";"via2",#N/A,TRUE,"general";"via3",#N/A,TRUE,"general"}</definedName>
    <definedName name="tyr" localSheetId="3" hidden="1">{"via1",#N/A,TRUE,"general";"via2",#N/A,TRUE,"general";"via3",#N/A,TRUE,"general"}</definedName>
    <definedName name="tyr" localSheetId="26" hidden="1">{"via1",#N/A,TRUE,"general";"via2",#N/A,TRUE,"general";"via3",#N/A,TRUE,"general"}</definedName>
    <definedName name="tyr" localSheetId="24" hidden="1">{"via1",#N/A,TRUE,"general";"via2",#N/A,TRUE,"general";"via3",#N/A,TRUE,"general"}</definedName>
    <definedName name="tyr" localSheetId="10" hidden="1">{"via1",#N/A,TRUE,"general";"via2",#N/A,TRUE,"general";"via3",#N/A,TRUE,"general"}</definedName>
    <definedName name="tyr" localSheetId="4" hidden="1">{"via1",#N/A,TRUE,"general";"via2",#N/A,TRUE,"general";"via3",#N/A,TRUE,"general"}</definedName>
    <definedName name="tyr" localSheetId="38" hidden="1">{"via1",#N/A,TRUE,"general";"via2",#N/A,TRUE,"general";"via3",#N/A,TRUE,"general"}</definedName>
    <definedName name="tyr" localSheetId="37" hidden="1">{"via1",#N/A,TRUE,"general";"via2",#N/A,TRUE,"general";"via3",#N/A,TRUE,"general"}</definedName>
    <definedName name="tyr" localSheetId="23" hidden="1">{"via1",#N/A,TRUE,"general";"via2",#N/A,TRUE,"general";"via3",#N/A,TRUE,"general"}</definedName>
    <definedName name="tyr" localSheetId="16" hidden="1">{"via1",#N/A,TRUE,"general";"via2",#N/A,TRUE,"general";"via3",#N/A,TRUE,"general"}</definedName>
    <definedName name="tyr" localSheetId="27" hidden="1">{"via1",#N/A,TRUE,"general";"via2",#N/A,TRUE,"general";"via3",#N/A,TRUE,"general"}</definedName>
    <definedName name="tyr" localSheetId="18" hidden="1">{"via1",#N/A,TRUE,"general";"via2",#N/A,TRUE,"general";"via3",#N/A,TRUE,"general"}</definedName>
    <definedName name="tyr" localSheetId="17" hidden="1">{"via1",#N/A,TRUE,"general";"via2",#N/A,TRUE,"general";"via3",#N/A,TRUE,"general"}</definedName>
    <definedName name="tyr" localSheetId="25" hidden="1">{"via1",#N/A,TRUE,"general";"via2",#N/A,TRUE,"general";"via3",#N/A,TRUE,"general"}</definedName>
    <definedName name="tyr" localSheetId="49" hidden="1">{"via1",#N/A,TRUE,"general";"via2",#N/A,TRUE,"general";"via3",#N/A,TRUE,"general"}</definedName>
    <definedName name="tyr" localSheetId="34"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1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31" hidden="1">{"via1",#N/A,TRUE,"general";"via2",#N/A,TRUE,"general";"via3",#N/A,TRUE,"general"}</definedName>
    <definedName name="tyr" localSheetId="30" hidden="1">{"via1",#N/A,TRUE,"general";"via2",#N/A,TRUE,"general";"via3",#N/A,TRUE,"general"}</definedName>
    <definedName name="tyr" localSheetId="15" hidden="1">{"via1",#N/A,TRUE,"general";"via2",#N/A,TRUE,"general";"via3",#N/A,TRUE,"general"}</definedName>
    <definedName name="tyr" hidden="1">{"via1",#N/A,TRUE,"general";"via2",#N/A,TRUE,"general";"via3",#N/A,TRUE,"general"}</definedName>
    <definedName name="tytgfhgfh" localSheetId="3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26" hidden="1">{"TAB1",#N/A,TRUE,"GENERAL";"TAB2",#N/A,TRUE,"GENERAL";"TAB3",#N/A,TRUE,"GENERAL";"TAB4",#N/A,TRUE,"GENERAL";"TAB5",#N/A,TRUE,"GENERAL"}</definedName>
    <definedName name="tytgfhgfh" localSheetId="24"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38" hidden="1">{"TAB1",#N/A,TRUE,"GENERAL";"TAB2",#N/A,TRUE,"GENERAL";"TAB3",#N/A,TRUE,"GENERAL";"TAB4",#N/A,TRUE,"GENERAL";"TAB5",#N/A,TRUE,"GENERAL"}</definedName>
    <definedName name="tytgfhgfh" localSheetId="37" hidden="1">{"TAB1",#N/A,TRUE,"GENERAL";"TAB2",#N/A,TRUE,"GENERAL";"TAB3",#N/A,TRUE,"GENERAL";"TAB4",#N/A,TRUE,"GENERAL";"TAB5",#N/A,TRUE,"GENERAL"}</definedName>
    <definedName name="tytgfhgfh" localSheetId="23"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27" hidden="1">{"TAB1",#N/A,TRUE,"GENERAL";"TAB2",#N/A,TRUE,"GENERAL";"TAB3",#N/A,TRUE,"GENERAL";"TAB4",#N/A,TRUE,"GENERAL";"TAB5",#N/A,TRUE,"GENERAL"}</definedName>
    <definedName name="tytgfhgfh" localSheetId="18"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25" hidden="1">{"TAB1",#N/A,TRUE,"GENERAL";"TAB2",#N/A,TRUE,"GENERAL";"TAB3",#N/A,TRUE,"GENERAL";"TAB4",#N/A,TRUE,"GENERAL";"TAB5",#N/A,TRUE,"GENERAL"}</definedName>
    <definedName name="tytgfhgfh" localSheetId="49" hidden="1">{"TAB1",#N/A,TRUE,"GENERAL";"TAB2",#N/A,TRUE,"GENERAL";"TAB3",#N/A,TRUE,"GENERAL";"TAB4",#N/A,TRUE,"GENERAL";"TAB5",#N/A,TRUE,"GENERAL"}</definedName>
    <definedName name="tytgfhgfh" localSheetId="34"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31" hidden="1">{"TAB1",#N/A,TRUE,"GENERAL";"TAB2",#N/A,TRUE,"GENERAL";"TAB3",#N/A,TRUE,"GENERAL";"TAB4",#N/A,TRUE,"GENERAL";"TAB5",#N/A,TRUE,"GENERAL"}</definedName>
    <definedName name="tytgfhgfh" localSheetId="30" hidden="1">{"TAB1",#N/A,TRUE,"GENERAL";"TAB2",#N/A,TRUE,"GENERAL";"TAB3",#N/A,TRUE,"GENERAL";"TAB4",#N/A,TRUE,"GENERAL";"TAB5",#N/A,TRUE,"GENERAL"}</definedName>
    <definedName name="tytgfhgfh" localSheetId="15" hidden="1">{"TAB1",#N/A,TRUE,"GENERAL";"TAB2",#N/A,TRUE,"GENERAL";"TAB3",#N/A,TRUE,"GENERAL";"TAB4",#N/A,TRUE,"GENERAL";"TAB5",#N/A,TRUE,"GENERAL"}</definedName>
    <definedName name="tytgfhgfh" hidden="1">{"TAB1",#N/A,TRUE,"GENERAL";"TAB2",#N/A,TRUE,"GENERAL";"TAB3",#N/A,TRUE,"GENERAL";"TAB4",#N/A,TRUE,"GENERAL";"TAB5",#N/A,TRUE,"GENERAL"}</definedName>
    <definedName name="tyty" localSheetId="32" hidden="1">{"TAB1",#N/A,TRUE,"GENERAL";"TAB2",#N/A,TRUE,"GENERAL";"TAB3",#N/A,TRUE,"GENERAL";"TAB4",#N/A,TRUE,"GENERAL";"TAB5",#N/A,TRUE,"GENERAL"}</definedName>
    <definedName name="tyty" localSheetId="3" hidden="1">{"TAB1",#N/A,TRUE,"GENERAL";"TAB2",#N/A,TRUE,"GENERAL";"TAB3",#N/A,TRUE,"GENERAL";"TAB4",#N/A,TRUE,"GENERAL";"TAB5",#N/A,TRUE,"GENERAL"}</definedName>
    <definedName name="tyty" localSheetId="26" hidden="1">{"TAB1",#N/A,TRUE,"GENERAL";"TAB2",#N/A,TRUE,"GENERAL";"TAB3",#N/A,TRUE,"GENERAL";"TAB4",#N/A,TRUE,"GENERAL";"TAB5",#N/A,TRUE,"GENERAL"}</definedName>
    <definedName name="tyty" localSheetId="24" hidden="1">{"TAB1",#N/A,TRUE,"GENERAL";"TAB2",#N/A,TRUE,"GENERAL";"TAB3",#N/A,TRUE,"GENERAL";"TAB4",#N/A,TRUE,"GENERAL";"TAB5",#N/A,TRUE,"GENERAL"}</definedName>
    <definedName name="tyty" localSheetId="10" hidden="1">{"TAB1",#N/A,TRUE,"GENERAL";"TAB2",#N/A,TRUE,"GENERAL";"TAB3",#N/A,TRUE,"GENERAL";"TAB4",#N/A,TRUE,"GENERAL";"TAB5",#N/A,TRUE,"GENERAL"}</definedName>
    <definedName name="tyty" localSheetId="4" hidden="1">{"TAB1",#N/A,TRUE,"GENERAL";"TAB2",#N/A,TRUE,"GENERAL";"TAB3",#N/A,TRUE,"GENERAL";"TAB4",#N/A,TRUE,"GENERAL";"TAB5",#N/A,TRUE,"GENERAL"}</definedName>
    <definedName name="tyty" localSheetId="38" hidden="1">{"TAB1",#N/A,TRUE,"GENERAL";"TAB2",#N/A,TRUE,"GENERAL";"TAB3",#N/A,TRUE,"GENERAL";"TAB4",#N/A,TRUE,"GENERAL";"TAB5",#N/A,TRUE,"GENERAL"}</definedName>
    <definedName name="tyty" localSheetId="37" hidden="1">{"TAB1",#N/A,TRUE,"GENERAL";"TAB2",#N/A,TRUE,"GENERAL";"TAB3",#N/A,TRUE,"GENERAL";"TAB4",#N/A,TRUE,"GENERAL";"TAB5",#N/A,TRUE,"GENERAL"}</definedName>
    <definedName name="tyty" localSheetId="23" hidden="1">{"TAB1",#N/A,TRUE,"GENERAL";"TAB2",#N/A,TRUE,"GENERAL";"TAB3",#N/A,TRUE,"GENERAL";"TAB4",#N/A,TRUE,"GENERAL";"TAB5",#N/A,TRUE,"GENERAL"}</definedName>
    <definedName name="tyty" localSheetId="16" hidden="1">{"TAB1",#N/A,TRUE,"GENERAL";"TAB2",#N/A,TRUE,"GENERAL";"TAB3",#N/A,TRUE,"GENERAL";"TAB4",#N/A,TRUE,"GENERAL";"TAB5",#N/A,TRUE,"GENERAL"}</definedName>
    <definedName name="tyty" localSheetId="27" hidden="1">{"TAB1",#N/A,TRUE,"GENERAL";"TAB2",#N/A,TRUE,"GENERAL";"TAB3",#N/A,TRUE,"GENERAL";"TAB4",#N/A,TRUE,"GENERAL";"TAB5",#N/A,TRUE,"GENERAL"}</definedName>
    <definedName name="tyty" localSheetId="18" hidden="1">{"TAB1",#N/A,TRUE,"GENERAL";"TAB2",#N/A,TRUE,"GENERAL";"TAB3",#N/A,TRUE,"GENERAL";"TAB4",#N/A,TRUE,"GENERAL";"TAB5",#N/A,TRUE,"GENERAL"}</definedName>
    <definedName name="tyty" localSheetId="17" hidden="1">{"TAB1",#N/A,TRUE,"GENERAL";"TAB2",#N/A,TRUE,"GENERAL";"TAB3",#N/A,TRUE,"GENERAL";"TAB4",#N/A,TRUE,"GENERAL";"TAB5",#N/A,TRUE,"GENERAL"}</definedName>
    <definedName name="tyty" localSheetId="25" hidden="1">{"TAB1",#N/A,TRUE,"GENERAL";"TAB2",#N/A,TRUE,"GENERAL";"TAB3",#N/A,TRUE,"GENERAL";"TAB4",#N/A,TRUE,"GENERAL";"TAB5",#N/A,TRUE,"GENERAL"}</definedName>
    <definedName name="tyty" localSheetId="49" hidden="1">{"TAB1",#N/A,TRUE,"GENERAL";"TAB2",#N/A,TRUE,"GENERAL";"TAB3",#N/A,TRUE,"GENERAL";"TAB4",#N/A,TRUE,"GENERAL";"TAB5",#N/A,TRUE,"GENERAL"}</definedName>
    <definedName name="tyty" localSheetId="34"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1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31" hidden="1">{"TAB1",#N/A,TRUE,"GENERAL";"TAB2",#N/A,TRUE,"GENERAL";"TAB3",#N/A,TRUE,"GENERAL";"TAB4",#N/A,TRUE,"GENERAL";"TAB5",#N/A,TRUE,"GENERAL"}</definedName>
    <definedName name="tyty" localSheetId="30" hidden="1">{"TAB1",#N/A,TRUE,"GENERAL";"TAB2",#N/A,TRUE,"GENERAL";"TAB3",#N/A,TRUE,"GENERAL";"TAB4",#N/A,TRUE,"GENERAL";"TAB5",#N/A,TRUE,"GENERAL"}</definedName>
    <definedName name="tyty" localSheetId="15" hidden="1">{"TAB1",#N/A,TRUE,"GENERAL";"TAB2",#N/A,TRUE,"GENERAL";"TAB3",#N/A,TRUE,"GENERAL";"TAB4",#N/A,TRUE,"GENERAL";"TAB5",#N/A,TRUE,"GENERAL"}</definedName>
    <definedName name="tyty" hidden="1">{"TAB1",#N/A,TRUE,"GENERAL";"TAB2",#N/A,TRUE,"GENERAL";"TAB3",#N/A,TRUE,"GENERAL";"TAB4",#N/A,TRUE,"GENERAL";"TAB5",#N/A,TRUE,"GENERAL"}</definedName>
    <definedName name="TYUIYI" localSheetId="3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26" hidden="1">{"TAB1",#N/A,TRUE,"GENERAL";"TAB2",#N/A,TRUE,"GENERAL";"TAB3",#N/A,TRUE,"GENERAL";"TAB4",#N/A,TRUE,"GENERAL";"TAB5",#N/A,TRUE,"GENERAL"}</definedName>
    <definedName name="TYUIYI" localSheetId="24"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38" hidden="1">{"TAB1",#N/A,TRUE,"GENERAL";"TAB2",#N/A,TRUE,"GENERAL";"TAB3",#N/A,TRUE,"GENERAL";"TAB4",#N/A,TRUE,"GENERAL";"TAB5",#N/A,TRUE,"GENERAL"}</definedName>
    <definedName name="TYUIYI" localSheetId="37" hidden="1">{"TAB1",#N/A,TRUE,"GENERAL";"TAB2",#N/A,TRUE,"GENERAL";"TAB3",#N/A,TRUE,"GENERAL";"TAB4",#N/A,TRUE,"GENERAL";"TAB5",#N/A,TRUE,"GENERAL"}</definedName>
    <definedName name="TYUIYI" localSheetId="23"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27" hidden="1">{"TAB1",#N/A,TRUE,"GENERAL";"TAB2",#N/A,TRUE,"GENERAL";"TAB3",#N/A,TRUE,"GENERAL";"TAB4",#N/A,TRUE,"GENERAL";"TAB5",#N/A,TRUE,"GENERAL"}</definedName>
    <definedName name="TYUIYI" localSheetId="18"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25" hidden="1">{"TAB1",#N/A,TRUE,"GENERAL";"TAB2",#N/A,TRUE,"GENERAL";"TAB3",#N/A,TRUE,"GENERAL";"TAB4",#N/A,TRUE,"GENERAL";"TAB5",#N/A,TRUE,"GENERAL"}</definedName>
    <definedName name="TYUIYI" localSheetId="49" hidden="1">{"TAB1",#N/A,TRUE,"GENERAL";"TAB2",#N/A,TRUE,"GENERAL";"TAB3",#N/A,TRUE,"GENERAL";"TAB4",#N/A,TRUE,"GENERAL";"TAB5",#N/A,TRUE,"GENERAL"}</definedName>
    <definedName name="TYUIYI" localSheetId="34"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31" hidden="1">{"TAB1",#N/A,TRUE,"GENERAL";"TAB2",#N/A,TRUE,"GENERAL";"TAB3",#N/A,TRUE,"GENERAL";"TAB4",#N/A,TRUE,"GENERAL";"TAB5",#N/A,TRUE,"GENERAL"}</definedName>
    <definedName name="TYUIYI" localSheetId="30" hidden="1">{"TAB1",#N/A,TRUE,"GENERAL";"TAB2",#N/A,TRUE,"GENERAL";"TAB3",#N/A,TRUE,"GENERAL";"TAB4",#N/A,TRUE,"GENERAL";"TAB5",#N/A,TRUE,"GENERAL"}</definedName>
    <definedName name="TYUIYI" localSheetId="15" hidden="1">{"TAB1",#N/A,TRUE,"GENERAL";"TAB2",#N/A,TRUE,"GENERAL";"TAB3",#N/A,TRUE,"GENERAL";"TAB4",#N/A,TRUE,"GENERAL";"TAB5",#N/A,TRUE,"GENERAL"}</definedName>
    <definedName name="TYUIYI" hidden="1">{"TAB1",#N/A,TRUE,"GENERAL";"TAB2",#N/A,TRUE,"GENERAL";"TAB3",#N/A,TRUE,"GENERAL";"TAB4",#N/A,TRUE,"GENERAL";"TAB5",#N/A,TRUE,"GENERAL"}</definedName>
    <definedName name="tyujh" localSheetId="3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26" hidden="1">{"TAB1",#N/A,TRUE,"GENERAL";"TAB2",#N/A,TRUE,"GENERAL";"TAB3",#N/A,TRUE,"GENERAL";"TAB4",#N/A,TRUE,"GENERAL";"TAB5",#N/A,TRUE,"GENERAL"}</definedName>
    <definedName name="tyujh" localSheetId="24"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4" hidden="1">{"TAB1",#N/A,TRUE,"GENERAL";"TAB2",#N/A,TRUE,"GENERAL";"TAB3",#N/A,TRUE,"GENERAL";"TAB4",#N/A,TRUE,"GENERAL";"TAB5",#N/A,TRUE,"GENERAL"}</definedName>
    <definedName name="tyujh" localSheetId="38" hidden="1">{"TAB1",#N/A,TRUE,"GENERAL";"TAB2",#N/A,TRUE,"GENERAL";"TAB3",#N/A,TRUE,"GENERAL";"TAB4",#N/A,TRUE,"GENERAL";"TAB5",#N/A,TRUE,"GENERAL"}</definedName>
    <definedName name="tyujh" localSheetId="37" hidden="1">{"TAB1",#N/A,TRUE,"GENERAL";"TAB2",#N/A,TRUE,"GENERAL";"TAB3",#N/A,TRUE,"GENERAL";"TAB4",#N/A,TRUE,"GENERAL";"TAB5",#N/A,TRUE,"GENERAL"}</definedName>
    <definedName name="tyujh" localSheetId="23"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27" hidden="1">{"TAB1",#N/A,TRUE,"GENERAL";"TAB2",#N/A,TRUE,"GENERAL";"TAB3",#N/A,TRUE,"GENERAL";"TAB4",#N/A,TRUE,"GENERAL";"TAB5",#N/A,TRUE,"GENERAL"}</definedName>
    <definedName name="tyujh" localSheetId="18"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25" hidden="1">{"TAB1",#N/A,TRUE,"GENERAL";"TAB2",#N/A,TRUE,"GENERAL";"TAB3",#N/A,TRUE,"GENERAL";"TAB4",#N/A,TRUE,"GENERAL";"TAB5",#N/A,TRUE,"GENERAL"}</definedName>
    <definedName name="tyujh" localSheetId="49" hidden="1">{"TAB1",#N/A,TRUE,"GENERAL";"TAB2",#N/A,TRUE,"GENERAL";"TAB3",#N/A,TRUE,"GENERAL";"TAB4",#N/A,TRUE,"GENERAL";"TAB5",#N/A,TRUE,"GENERAL"}</definedName>
    <definedName name="tyujh" localSheetId="34"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31" hidden="1">{"TAB1",#N/A,TRUE,"GENERAL";"TAB2",#N/A,TRUE,"GENERAL";"TAB3",#N/A,TRUE,"GENERAL";"TAB4",#N/A,TRUE,"GENERAL";"TAB5",#N/A,TRUE,"GENERAL"}</definedName>
    <definedName name="tyujh" localSheetId="30" hidden="1">{"TAB1",#N/A,TRUE,"GENERAL";"TAB2",#N/A,TRUE,"GENERAL";"TAB3",#N/A,TRUE,"GENERAL";"TAB4",#N/A,TRUE,"GENERAL";"TAB5",#N/A,TRUE,"GENERAL"}</definedName>
    <definedName name="tyujh" localSheetId="15" hidden="1">{"TAB1",#N/A,TRUE,"GENERAL";"TAB2",#N/A,TRUE,"GENERAL";"TAB3",#N/A,TRUE,"GENERAL";"TAB4",#N/A,TRUE,"GENERAL";"TAB5",#N/A,TRUE,"GENERAL"}</definedName>
    <definedName name="tyujh" hidden="1">{"TAB1",#N/A,TRUE,"GENERAL";"TAB2",#N/A,TRUE,"GENERAL";"TAB3",#N/A,TRUE,"GENERAL";"TAB4",#N/A,TRUE,"GENERAL";"TAB5",#N/A,TRUE,"GENERAL"}</definedName>
    <definedName name="tyuty" localSheetId="3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26" hidden="1">{"TAB1",#N/A,TRUE,"GENERAL";"TAB2",#N/A,TRUE,"GENERAL";"TAB3",#N/A,TRUE,"GENERAL";"TAB4",#N/A,TRUE,"GENERAL";"TAB5",#N/A,TRUE,"GENERAL"}</definedName>
    <definedName name="tyuty" localSheetId="24"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4" hidden="1">{"TAB1",#N/A,TRUE,"GENERAL";"TAB2",#N/A,TRUE,"GENERAL";"TAB3",#N/A,TRUE,"GENERAL";"TAB4",#N/A,TRUE,"GENERAL";"TAB5",#N/A,TRUE,"GENERAL"}</definedName>
    <definedName name="tyuty" localSheetId="38" hidden="1">{"TAB1",#N/A,TRUE,"GENERAL";"TAB2",#N/A,TRUE,"GENERAL";"TAB3",#N/A,TRUE,"GENERAL";"TAB4",#N/A,TRUE,"GENERAL";"TAB5",#N/A,TRUE,"GENERAL"}</definedName>
    <definedName name="tyuty" localSheetId="37" hidden="1">{"TAB1",#N/A,TRUE,"GENERAL";"TAB2",#N/A,TRUE,"GENERAL";"TAB3",#N/A,TRUE,"GENERAL";"TAB4",#N/A,TRUE,"GENERAL";"TAB5",#N/A,TRUE,"GENERAL"}</definedName>
    <definedName name="tyuty" localSheetId="23"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27" hidden="1">{"TAB1",#N/A,TRUE,"GENERAL";"TAB2",#N/A,TRUE,"GENERAL";"TAB3",#N/A,TRUE,"GENERAL";"TAB4",#N/A,TRUE,"GENERAL";"TAB5",#N/A,TRUE,"GENERAL"}</definedName>
    <definedName name="tyuty" localSheetId="18"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25" hidden="1">{"TAB1",#N/A,TRUE,"GENERAL";"TAB2",#N/A,TRUE,"GENERAL";"TAB3",#N/A,TRUE,"GENERAL";"TAB4",#N/A,TRUE,"GENERAL";"TAB5",#N/A,TRUE,"GENERAL"}</definedName>
    <definedName name="tyuty" localSheetId="49" hidden="1">{"TAB1",#N/A,TRUE,"GENERAL";"TAB2",#N/A,TRUE,"GENERAL";"TAB3",#N/A,TRUE,"GENERAL";"TAB4",#N/A,TRUE,"GENERAL";"TAB5",#N/A,TRUE,"GENERAL"}</definedName>
    <definedName name="tyuty" localSheetId="34"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31" hidden="1">{"TAB1",#N/A,TRUE,"GENERAL";"TAB2",#N/A,TRUE,"GENERAL";"TAB3",#N/A,TRUE,"GENERAL";"TAB4",#N/A,TRUE,"GENERAL";"TAB5",#N/A,TRUE,"GENERAL"}</definedName>
    <definedName name="tyuty" localSheetId="30" hidden="1">{"TAB1",#N/A,TRUE,"GENERAL";"TAB2",#N/A,TRUE,"GENERAL";"TAB3",#N/A,TRUE,"GENERAL";"TAB4",#N/A,TRUE,"GENERAL";"TAB5",#N/A,TRUE,"GENERAL"}</definedName>
    <definedName name="tyuty" localSheetId="15" hidden="1">{"TAB1",#N/A,TRUE,"GENERAL";"TAB2",#N/A,TRUE,"GENERAL";"TAB3",#N/A,TRUE,"GENERAL";"TAB4",#N/A,TRUE,"GENERAL";"TAB5",#N/A,TRUE,"GENERAL"}</definedName>
    <definedName name="tyuty" hidden="1">{"TAB1",#N/A,TRUE,"GENERAL";"TAB2",#N/A,TRUE,"GENERAL";"TAB3",#N/A,TRUE,"GENERAL";"TAB4",#N/A,TRUE,"GENERAL";"TAB5",#N/A,TRUE,"GENERAL"}</definedName>
    <definedName name="tyutyu" localSheetId="32" hidden="1">{"via1",#N/A,TRUE,"general";"via2",#N/A,TRUE,"general";"via3",#N/A,TRUE,"general"}</definedName>
    <definedName name="tyutyu" localSheetId="3" hidden="1">{"via1",#N/A,TRUE,"general";"via2",#N/A,TRUE,"general";"via3",#N/A,TRUE,"general"}</definedName>
    <definedName name="tyutyu" localSheetId="26" hidden="1">{"via1",#N/A,TRUE,"general";"via2",#N/A,TRUE,"general";"via3",#N/A,TRUE,"general"}</definedName>
    <definedName name="tyutyu" localSheetId="24" hidden="1">{"via1",#N/A,TRUE,"general";"via2",#N/A,TRUE,"general";"via3",#N/A,TRUE,"general"}</definedName>
    <definedName name="tyutyu" localSheetId="10" hidden="1">{"via1",#N/A,TRUE,"general";"via2",#N/A,TRUE,"general";"via3",#N/A,TRUE,"general"}</definedName>
    <definedName name="tyutyu" localSheetId="4" hidden="1">{"via1",#N/A,TRUE,"general";"via2",#N/A,TRUE,"general";"via3",#N/A,TRUE,"general"}</definedName>
    <definedName name="tyutyu" localSheetId="38" hidden="1">{"via1",#N/A,TRUE,"general";"via2",#N/A,TRUE,"general";"via3",#N/A,TRUE,"general"}</definedName>
    <definedName name="tyutyu" localSheetId="37" hidden="1">{"via1",#N/A,TRUE,"general";"via2",#N/A,TRUE,"general";"via3",#N/A,TRUE,"general"}</definedName>
    <definedName name="tyutyu" localSheetId="23" hidden="1">{"via1",#N/A,TRUE,"general";"via2",#N/A,TRUE,"general";"via3",#N/A,TRUE,"general"}</definedName>
    <definedName name="tyutyu" localSheetId="16" hidden="1">{"via1",#N/A,TRUE,"general";"via2",#N/A,TRUE,"general";"via3",#N/A,TRUE,"general"}</definedName>
    <definedName name="tyutyu" localSheetId="27" hidden="1">{"via1",#N/A,TRUE,"general";"via2",#N/A,TRUE,"general";"via3",#N/A,TRUE,"general"}</definedName>
    <definedName name="tyutyu" localSheetId="18" hidden="1">{"via1",#N/A,TRUE,"general";"via2",#N/A,TRUE,"general";"via3",#N/A,TRUE,"general"}</definedName>
    <definedName name="tyutyu" localSheetId="17" hidden="1">{"via1",#N/A,TRUE,"general";"via2",#N/A,TRUE,"general";"via3",#N/A,TRUE,"general"}</definedName>
    <definedName name="tyutyu" localSheetId="25" hidden="1">{"via1",#N/A,TRUE,"general";"via2",#N/A,TRUE,"general";"via3",#N/A,TRUE,"general"}</definedName>
    <definedName name="tyutyu" localSheetId="49" hidden="1">{"via1",#N/A,TRUE,"general";"via2",#N/A,TRUE,"general";"via3",#N/A,TRUE,"general"}</definedName>
    <definedName name="tyutyu" localSheetId="34"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1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31" hidden="1">{"via1",#N/A,TRUE,"general";"via2",#N/A,TRUE,"general";"via3",#N/A,TRUE,"general"}</definedName>
    <definedName name="tyutyu" localSheetId="30" hidden="1">{"via1",#N/A,TRUE,"general";"via2",#N/A,TRUE,"general";"via3",#N/A,TRUE,"general"}</definedName>
    <definedName name="tyutyu" localSheetId="15" hidden="1">{"via1",#N/A,TRUE,"general";"via2",#N/A,TRUE,"general";"via3",#N/A,TRUE,"general"}</definedName>
    <definedName name="tyutyu" hidden="1">{"via1",#N/A,TRUE,"general";"via2",#N/A,TRUE,"general";"via3",#N/A,TRUE,"general"}</definedName>
    <definedName name="tyxg" localSheetId="32" hidden="1">{"via1",#N/A,TRUE,"general";"via2",#N/A,TRUE,"general";"via3",#N/A,TRUE,"general"}</definedName>
    <definedName name="tyxg" localSheetId="3" hidden="1">{"via1",#N/A,TRUE,"general";"via2",#N/A,TRUE,"general";"via3",#N/A,TRUE,"general"}</definedName>
    <definedName name="tyxg" localSheetId="26" hidden="1">{"via1",#N/A,TRUE,"general";"via2",#N/A,TRUE,"general";"via3",#N/A,TRUE,"general"}</definedName>
    <definedName name="tyxg" localSheetId="24" hidden="1">{"via1",#N/A,TRUE,"general";"via2",#N/A,TRUE,"general";"via3",#N/A,TRUE,"general"}</definedName>
    <definedName name="tyxg" localSheetId="10" hidden="1">{"via1",#N/A,TRUE,"general";"via2",#N/A,TRUE,"general";"via3",#N/A,TRUE,"general"}</definedName>
    <definedName name="tyxg" localSheetId="4" hidden="1">{"via1",#N/A,TRUE,"general";"via2",#N/A,TRUE,"general";"via3",#N/A,TRUE,"general"}</definedName>
    <definedName name="tyxg" localSheetId="38" hidden="1">{"via1",#N/A,TRUE,"general";"via2",#N/A,TRUE,"general";"via3",#N/A,TRUE,"general"}</definedName>
    <definedName name="tyxg" localSheetId="37" hidden="1">{"via1",#N/A,TRUE,"general";"via2",#N/A,TRUE,"general";"via3",#N/A,TRUE,"general"}</definedName>
    <definedName name="tyxg" localSheetId="23" hidden="1">{"via1",#N/A,TRUE,"general";"via2",#N/A,TRUE,"general";"via3",#N/A,TRUE,"general"}</definedName>
    <definedName name="tyxg" localSheetId="16" hidden="1">{"via1",#N/A,TRUE,"general";"via2",#N/A,TRUE,"general";"via3",#N/A,TRUE,"general"}</definedName>
    <definedName name="tyxg" localSheetId="27" hidden="1">{"via1",#N/A,TRUE,"general";"via2",#N/A,TRUE,"general";"via3",#N/A,TRUE,"general"}</definedName>
    <definedName name="tyxg" localSheetId="18" hidden="1">{"via1",#N/A,TRUE,"general";"via2",#N/A,TRUE,"general";"via3",#N/A,TRUE,"general"}</definedName>
    <definedName name="tyxg" localSheetId="17" hidden="1">{"via1",#N/A,TRUE,"general";"via2",#N/A,TRUE,"general";"via3",#N/A,TRUE,"general"}</definedName>
    <definedName name="tyxg" localSheetId="25" hidden="1">{"via1",#N/A,TRUE,"general";"via2",#N/A,TRUE,"general";"via3",#N/A,TRUE,"general"}</definedName>
    <definedName name="tyxg" localSheetId="49" hidden="1">{"via1",#N/A,TRUE,"general";"via2",#N/A,TRUE,"general";"via3",#N/A,TRUE,"general"}</definedName>
    <definedName name="tyxg" localSheetId="34"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1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31" hidden="1">{"via1",#N/A,TRUE,"general";"via2",#N/A,TRUE,"general";"via3",#N/A,TRUE,"general"}</definedName>
    <definedName name="tyxg" localSheetId="30" hidden="1">{"via1",#N/A,TRUE,"general";"via2",#N/A,TRUE,"general";"via3",#N/A,TRUE,"general"}</definedName>
    <definedName name="tyxg" localSheetId="15" hidden="1">{"via1",#N/A,TRUE,"general";"via2",#N/A,TRUE,"general";"via3",#N/A,TRUE,"general"}</definedName>
    <definedName name="tyxg" hidden="1">{"via1",#N/A,TRUE,"general";"via2",#N/A,TRUE,"general";"via3",#N/A,TRUE,"general"}</definedName>
    <definedName name="u3u" localSheetId="32" hidden="1">{"TAB1",#N/A,TRUE,"GENERAL";"TAB2",#N/A,TRUE,"GENERAL";"TAB3",#N/A,TRUE,"GENERAL";"TAB4",#N/A,TRUE,"GENERAL";"TAB5",#N/A,TRUE,"GENERAL"}</definedName>
    <definedName name="u3u" localSheetId="3" hidden="1">{"TAB1",#N/A,TRUE,"GENERAL";"TAB2",#N/A,TRUE,"GENERAL";"TAB3",#N/A,TRUE,"GENERAL";"TAB4",#N/A,TRUE,"GENERAL";"TAB5",#N/A,TRUE,"GENERAL"}</definedName>
    <definedName name="u3u" localSheetId="26" hidden="1">{"TAB1",#N/A,TRUE,"GENERAL";"TAB2",#N/A,TRUE,"GENERAL";"TAB3",#N/A,TRUE,"GENERAL";"TAB4",#N/A,TRUE,"GENERAL";"TAB5",#N/A,TRUE,"GENERAL"}</definedName>
    <definedName name="u3u" localSheetId="24" hidden="1">{"TAB1",#N/A,TRUE,"GENERAL";"TAB2",#N/A,TRUE,"GENERAL";"TAB3",#N/A,TRUE,"GENERAL";"TAB4",#N/A,TRUE,"GENERAL";"TAB5",#N/A,TRUE,"GENERAL"}</definedName>
    <definedName name="u3u" localSheetId="10" hidden="1">{"TAB1",#N/A,TRUE,"GENERAL";"TAB2",#N/A,TRUE,"GENERAL";"TAB3",#N/A,TRUE,"GENERAL";"TAB4",#N/A,TRUE,"GENERAL";"TAB5",#N/A,TRUE,"GENERAL"}</definedName>
    <definedName name="u3u" localSheetId="4" hidden="1">{"TAB1",#N/A,TRUE,"GENERAL";"TAB2",#N/A,TRUE,"GENERAL";"TAB3",#N/A,TRUE,"GENERAL";"TAB4",#N/A,TRUE,"GENERAL";"TAB5",#N/A,TRUE,"GENERAL"}</definedName>
    <definedName name="u3u" localSheetId="38" hidden="1">{"TAB1",#N/A,TRUE,"GENERAL";"TAB2",#N/A,TRUE,"GENERAL";"TAB3",#N/A,TRUE,"GENERAL";"TAB4",#N/A,TRUE,"GENERAL";"TAB5",#N/A,TRUE,"GENERAL"}</definedName>
    <definedName name="u3u" localSheetId="37" hidden="1">{"TAB1",#N/A,TRUE,"GENERAL";"TAB2",#N/A,TRUE,"GENERAL";"TAB3",#N/A,TRUE,"GENERAL";"TAB4",#N/A,TRUE,"GENERAL";"TAB5",#N/A,TRUE,"GENERAL"}</definedName>
    <definedName name="u3u" localSheetId="23" hidden="1">{"TAB1",#N/A,TRUE,"GENERAL";"TAB2",#N/A,TRUE,"GENERAL";"TAB3",#N/A,TRUE,"GENERAL";"TAB4",#N/A,TRUE,"GENERAL";"TAB5",#N/A,TRUE,"GENERAL"}</definedName>
    <definedName name="u3u" localSheetId="16" hidden="1">{"TAB1",#N/A,TRUE,"GENERAL";"TAB2",#N/A,TRUE,"GENERAL";"TAB3",#N/A,TRUE,"GENERAL";"TAB4",#N/A,TRUE,"GENERAL";"TAB5",#N/A,TRUE,"GENERAL"}</definedName>
    <definedName name="u3u" localSheetId="27" hidden="1">{"TAB1",#N/A,TRUE,"GENERAL";"TAB2",#N/A,TRUE,"GENERAL";"TAB3",#N/A,TRUE,"GENERAL";"TAB4",#N/A,TRUE,"GENERAL";"TAB5",#N/A,TRUE,"GENERAL"}</definedName>
    <definedName name="u3u" localSheetId="18" hidden="1">{"TAB1",#N/A,TRUE,"GENERAL";"TAB2",#N/A,TRUE,"GENERAL";"TAB3",#N/A,TRUE,"GENERAL";"TAB4",#N/A,TRUE,"GENERAL";"TAB5",#N/A,TRUE,"GENERAL"}</definedName>
    <definedName name="u3u" localSheetId="17" hidden="1">{"TAB1",#N/A,TRUE,"GENERAL";"TAB2",#N/A,TRUE,"GENERAL";"TAB3",#N/A,TRUE,"GENERAL";"TAB4",#N/A,TRUE,"GENERAL";"TAB5",#N/A,TRUE,"GENERAL"}</definedName>
    <definedName name="u3u" localSheetId="25" hidden="1">{"TAB1",#N/A,TRUE,"GENERAL";"TAB2",#N/A,TRUE,"GENERAL";"TAB3",#N/A,TRUE,"GENERAL";"TAB4",#N/A,TRUE,"GENERAL";"TAB5",#N/A,TRUE,"GENERAL"}</definedName>
    <definedName name="u3u" localSheetId="49" hidden="1">{"TAB1",#N/A,TRUE,"GENERAL";"TAB2",#N/A,TRUE,"GENERAL";"TAB3",#N/A,TRUE,"GENERAL";"TAB4",#N/A,TRUE,"GENERAL";"TAB5",#N/A,TRUE,"GENERAL"}</definedName>
    <definedName name="u3u" localSheetId="34"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1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31" hidden="1">{"TAB1",#N/A,TRUE,"GENERAL";"TAB2",#N/A,TRUE,"GENERAL";"TAB3",#N/A,TRUE,"GENERAL";"TAB4",#N/A,TRUE,"GENERAL";"TAB5",#N/A,TRUE,"GENERAL"}</definedName>
    <definedName name="u3u" localSheetId="30" hidden="1">{"TAB1",#N/A,TRUE,"GENERAL";"TAB2",#N/A,TRUE,"GENERAL";"TAB3",#N/A,TRUE,"GENERAL";"TAB4",#N/A,TRUE,"GENERAL";"TAB5",#N/A,TRUE,"GENERAL"}</definedName>
    <definedName name="u3u" localSheetId="15" hidden="1">{"TAB1",#N/A,TRUE,"GENERAL";"TAB2",#N/A,TRUE,"GENERAL";"TAB3",#N/A,TRUE,"GENERAL";"TAB4",#N/A,TRUE,"GENERAL";"TAB5",#N/A,TRUE,"GENERAL"}</definedName>
    <definedName name="u3u" hidden="1">{"TAB1",#N/A,TRUE,"GENERAL";"TAB2",#N/A,TRUE,"GENERAL";"TAB3",#N/A,TRUE,"GENERAL";"TAB4",#N/A,TRUE,"GENERAL";"TAB5",#N/A,TRUE,"GENERAL"}</definedName>
    <definedName name="u7u7" localSheetId="32" hidden="1">{"TAB1",#N/A,TRUE,"GENERAL";"TAB2",#N/A,TRUE,"GENERAL";"TAB3",#N/A,TRUE,"GENERAL";"TAB4",#N/A,TRUE,"GENERAL";"TAB5",#N/A,TRUE,"GENERAL"}</definedName>
    <definedName name="u7u7" localSheetId="3" hidden="1">{"TAB1",#N/A,TRUE,"GENERAL";"TAB2",#N/A,TRUE,"GENERAL";"TAB3",#N/A,TRUE,"GENERAL";"TAB4",#N/A,TRUE,"GENERAL";"TAB5",#N/A,TRUE,"GENERAL"}</definedName>
    <definedName name="u7u7" localSheetId="26" hidden="1">{"TAB1",#N/A,TRUE,"GENERAL";"TAB2",#N/A,TRUE,"GENERAL";"TAB3",#N/A,TRUE,"GENERAL";"TAB4",#N/A,TRUE,"GENERAL";"TAB5",#N/A,TRUE,"GENERAL"}</definedName>
    <definedName name="u7u7" localSheetId="24" hidden="1">{"TAB1",#N/A,TRUE,"GENERAL";"TAB2",#N/A,TRUE,"GENERAL";"TAB3",#N/A,TRUE,"GENERAL";"TAB4",#N/A,TRUE,"GENERAL";"TAB5",#N/A,TRUE,"GENERAL"}</definedName>
    <definedName name="u7u7" localSheetId="10" hidden="1">{"TAB1",#N/A,TRUE,"GENERAL";"TAB2",#N/A,TRUE,"GENERAL";"TAB3",#N/A,TRUE,"GENERAL";"TAB4",#N/A,TRUE,"GENERAL";"TAB5",#N/A,TRUE,"GENERAL"}</definedName>
    <definedName name="u7u7" localSheetId="4" hidden="1">{"TAB1",#N/A,TRUE,"GENERAL";"TAB2",#N/A,TRUE,"GENERAL";"TAB3",#N/A,TRUE,"GENERAL";"TAB4",#N/A,TRUE,"GENERAL";"TAB5",#N/A,TRUE,"GENERAL"}</definedName>
    <definedName name="u7u7" localSheetId="38" hidden="1">{"TAB1",#N/A,TRUE,"GENERAL";"TAB2",#N/A,TRUE,"GENERAL";"TAB3",#N/A,TRUE,"GENERAL";"TAB4",#N/A,TRUE,"GENERAL";"TAB5",#N/A,TRUE,"GENERAL"}</definedName>
    <definedName name="u7u7" localSheetId="37" hidden="1">{"TAB1",#N/A,TRUE,"GENERAL";"TAB2",#N/A,TRUE,"GENERAL";"TAB3",#N/A,TRUE,"GENERAL";"TAB4",#N/A,TRUE,"GENERAL";"TAB5",#N/A,TRUE,"GENERAL"}</definedName>
    <definedName name="u7u7" localSheetId="23" hidden="1">{"TAB1",#N/A,TRUE,"GENERAL";"TAB2",#N/A,TRUE,"GENERAL";"TAB3",#N/A,TRUE,"GENERAL";"TAB4",#N/A,TRUE,"GENERAL";"TAB5",#N/A,TRUE,"GENERAL"}</definedName>
    <definedName name="u7u7" localSheetId="16" hidden="1">{"TAB1",#N/A,TRUE,"GENERAL";"TAB2",#N/A,TRUE,"GENERAL";"TAB3",#N/A,TRUE,"GENERAL";"TAB4",#N/A,TRUE,"GENERAL";"TAB5",#N/A,TRUE,"GENERAL"}</definedName>
    <definedName name="u7u7" localSheetId="27" hidden="1">{"TAB1",#N/A,TRUE,"GENERAL";"TAB2",#N/A,TRUE,"GENERAL";"TAB3",#N/A,TRUE,"GENERAL";"TAB4",#N/A,TRUE,"GENERAL";"TAB5",#N/A,TRUE,"GENERAL"}</definedName>
    <definedName name="u7u7" localSheetId="18" hidden="1">{"TAB1",#N/A,TRUE,"GENERAL";"TAB2",#N/A,TRUE,"GENERAL";"TAB3",#N/A,TRUE,"GENERAL";"TAB4",#N/A,TRUE,"GENERAL";"TAB5",#N/A,TRUE,"GENERAL"}</definedName>
    <definedName name="u7u7" localSheetId="17" hidden="1">{"TAB1",#N/A,TRUE,"GENERAL";"TAB2",#N/A,TRUE,"GENERAL";"TAB3",#N/A,TRUE,"GENERAL";"TAB4",#N/A,TRUE,"GENERAL";"TAB5",#N/A,TRUE,"GENERAL"}</definedName>
    <definedName name="u7u7" localSheetId="25" hidden="1">{"TAB1",#N/A,TRUE,"GENERAL";"TAB2",#N/A,TRUE,"GENERAL";"TAB3",#N/A,TRUE,"GENERAL";"TAB4",#N/A,TRUE,"GENERAL";"TAB5",#N/A,TRUE,"GENERAL"}</definedName>
    <definedName name="u7u7" localSheetId="49" hidden="1">{"TAB1",#N/A,TRUE,"GENERAL";"TAB2",#N/A,TRUE,"GENERAL";"TAB3",#N/A,TRUE,"GENERAL";"TAB4",#N/A,TRUE,"GENERAL";"TAB5",#N/A,TRUE,"GENERAL"}</definedName>
    <definedName name="u7u7" localSheetId="34"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1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31" hidden="1">{"TAB1",#N/A,TRUE,"GENERAL";"TAB2",#N/A,TRUE,"GENERAL";"TAB3",#N/A,TRUE,"GENERAL";"TAB4",#N/A,TRUE,"GENERAL";"TAB5",#N/A,TRUE,"GENERAL"}</definedName>
    <definedName name="u7u7" localSheetId="30" hidden="1">{"TAB1",#N/A,TRUE,"GENERAL";"TAB2",#N/A,TRUE,"GENERAL";"TAB3",#N/A,TRUE,"GENERAL";"TAB4",#N/A,TRUE,"GENERAL";"TAB5",#N/A,TRUE,"GENERAL"}</definedName>
    <definedName name="u7u7" localSheetId="15" hidden="1">{"TAB1",#N/A,TRUE,"GENERAL";"TAB2",#N/A,TRUE,"GENERAL";"TAB3",#N/A,TRUE,"GENERAL";"TAB4",#N/A,TRUE,"GENERAL";"TAB5",#N/A,TRUE,"GENERAL"}</definedName>
    <definedName name="u7u7" hidden="1">{"TAB1",#N/A,TRUE,"GENERAL";"TAB2",#N/A,TRUE,"GENERAL";"TAB3",#N/A,TRUE,"GENERAL";"TAB4",#N/A,TRUE,"GENERAL";"TAB5",#N/A,TRUE,"GENERAL"}</definedName>
    <definedName name="UI" localSheetId="32" hidden="1">{"via1",#N/A,TRUE,"general";"via2",#N/A,TRUE,"general";"via3",#N/A,TRUE,"general"}</definedName>
    <definedName name="UI" localSheetId="3" hidden="1">{"via1",#N/A,TRUE,"general";"via2",#N/A,TRUE,"general";"via3",#N/A,TRUE,"general"}</definedName>
    <definedName name="UI" localSheetId="26" hidden="1">{"via1",#N/A,TRUE,"general";"via2",#N/A,TRUE,"general";"via3",#N/A,TRUE,"general"}</definedName>
    <definedName name="UI" localSheetId="24" hidden="1">{"via1",#N/A,TRUE,"general";"via2",#N/A,TRUE,"general";"via3",#N/A,TRUE,"general"}</definedName>
    <definedName name="UI" localSheetId="10" hidden="1">{"via1",#N/A,TRUE,"general";"via2",#N/A,TRUE,"general";"via3",#N/A,TRUE,"general"}</definedName>
    <definedName name="UI" localSheetId="4" hidden="1">{"via1",#N/A,TRUE,"general";"via2",#N/A,TRUE,"general";"via3",#N/A,TRUE,"general"}</definedName>
    <definedName name="UI" localSheetId="38" hidden="1">{"via1",#N/A,TRUE,"general";"via2",#N/A,TRUE,"general";"via3",#N/A,TRUE,"general"}</definedName>
    <definedName name="UI" localSheetId="37" hidden="1">{"via1",#N/A,TRUE,"general";"via2",#N/A,TRUE,"general";"via3",#N/A,TRUE,"general"}</definedName>
    <definedName name="UI" localSheetId="23" hidden="1">{"via1",#N/A,TRUE,"general";"via2",#N/A,TRUE,"general";"via3",#N/A,TRUE,"general"}</definedName>
    <definedName name="UI" localSheetId="16" hidden="1">{"via1",#N/A,TRUE,"general";"via2",#N/A,TRUE,"general";"via3",#N/A,TRUE,"general"}</definedName>
    <definedName name="UI" localSheetId="27" hidden="1">{"via1",#N/A,TRUE,"general";"via2",#N/A,TRUE,"general";"via3",#N/A,TRUE,"general"}</definedName>
    <definedName name="UI" localSheetId="18" hidden="1">{"via1",#N/A,TRUE,"general";"via2",#N/A,TRUE,"general";"via3",#N/A,TRUE,"general"}</definedName>
    <definedName name="UI" localSheetId="17" hidden="1">{"via1",#N/A,TRUE,"general";"via2",#N/A,TRUE,"general";"via3",#N/A,TRUE,"general"}</definedName>
    <definedName name="UI" localSheetId="25" hidden="1">{"via1",#N/A,TRUE,"general";"via2",#N/A,TRUE,"general";"via3",#N/A,TRUE,"general"}</definedName>
    <definedName name="UI" localSheetId="49" hidden="1">{"via1",#N/A,TRUE,"general";"via2",#N/A,TRUE,"general";"via3",#N/A,TRUE,"general"}</definedName>
    <definedName name="UI" localSheetId="34"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1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31" hidden="1">{"via1",#N/A,TRUE,"general";"via2",#N/A,TRUE,"general";"via3",#N/A,TRUE,"general"}</definedName>
    <definedName name="UI" localSheetId="30" hidden="1">{"via1",#N/A,TRUE,"general";"via2",#N/A,TRUE,"general";"via3",#N/A,TRUE,"general"}</definedName>
    <definedName name="UI" localSheetId="15" hidden="1">{"via1",#N/A,TRUE,"general";"via2",#N/A,TRUE,"general";"via3",#N/A,TRUE,"general"}</definedName>
    <definedName name="UI" hidden="1">{"via1",#N/A,TRUE,"general";"via2",#N/A,TRUE,"general";"via3",#N/A,TRUE,"general"}</definedName>
    <definedName name="uijhj" localSheetId="32" hidden="1">{"via1",#N/A,TRUE,"general";"via2",#N/A,TRUE,"general";"via3",#N/A,TRUE,"general"}</definedName>
    <definedName name="uijhj" localSheetId="3" hidden="1">{"via1",#N/A,TRUE,"general";"via2",#N/A,TRUE,"general";"via3",#N/A,TRUE,"general"}</definedName>
    <definedName name="uijhj" localSheetId="26" hidden="1">{"via1",#N/A,TRUE,"general";"via2",#N/A,TRUE,"general";"via3",#N/A,TRUE,"general"}</definedName>
    <definedName name="uijhj" localSheetId="24" hidden="1">{"via1",#N/A,TRUE,"general";"via2",#N/A,TRUE,"general";"via3",#N/A,TRUE,"general"}</definedName>
    <definedName name="uijhj" localSheetId="10" hidden="1">{"via1",#N/A,TRUE,"general";"via2",#N/A,TRUE,"general";"via3",#N/A,TRUE,"general"}</definedName>
    <definedName name="uijhj" localSheetId="4" hidden="1">{"via1",#N/A,TRUE,"general";"via2",#N/A,TRUE,"general";"via3",#N/A,TRUE,"general"}</definedName>
    <definedName name="uijhj" localSheetId="38" hidden="1">{"via1",#N/A,TRUE,"general";"via2",#N/A,TRUE,"general";"via3",#N/A,TRUE,"general"}</definedName>
    <definedName name="uijhj" localSheetId="37" hidden="1">{"via1",#N/A,TRUE,"general";"via2",#N/A,TRUE,"general";"via3",#N/A,TRUE,"general"}</definedName>
    <definedName name="uijhj" localSheetId="23" hidden="1">{"via1",#N/A,TRUE,"general";"via2",#N/A,TRUE,"general";"via3",#N/A,TRUE,"general"}</definedName>
    <definedName name="uijhj" localSheetId="16" hidden="1">{"via1",#N/A,TRUE,"general";"via2",#N/A,TRUE,"general";"via3",#N/A,TRUE,"general"}</definedName>
    <definedName name="uijhj" localSheetId="27" hidden="1">{"via1",#N/A,TRUE,"general";"via2",#N/A,TRUE,"general";"via3",#N/A,TRUE,"general"}</definedName>
    <definedName name="uijhj" localSheetId="18" hidden="1">{"via1",#N/A,TRUE,"general";"via2",#N/A,TRUE,"general";"via3",#N/A,TRUE,"general"}</definedName>
    <definedName name="uijhj" localSheetId="17" hidden="1">{"via1",#N/A,TRUE,"general";"via2",#N/A,TRUE,"general";"via3",#N/A,TRUE,"general"}</definedName>
    <definedName name="uijhj" localSheetId="25" hidden="1">{"via1",#N/A,TRUE,"general";"via2",#N/A,TRUE,"general";"via3",#N/A,TRUE,"general"}</definedName>
    <definedName name="uijhj" localSheetId="49" hidden="1">{"via1",#N/A,TRUE,"general";"via2",#N/A,TRUE,"general";"via3",#N/A,TRUE,"general"}</definedName>
    <definedName name="uijhj" localSheetId="34"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1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31" hidden="1">{"via1",#N/A,TRUE,"general";"via2",#N/A,TRUE,"general";"via3",#N/A,TRUE,"general"}</definedName>
    <definedName name="uijhj" localSheetId="30" hidden="1">{"via1",#N/A,TRUE,"general";"via2",#N/A,TRUE,"general";"via3",#N/A,TRUE,"general"}</definedName>
    <definedName name="uijhj" localSheetId="15" hidden="1">{"via1",#N/A,TRUE,"general";"via2",#N/A,TRUE,"general";"via3",#N/A,TRUE,"general"}</definedName>
    <definedName name="uijhj" hidden="1">{"via1",#N/A,TRUE,"general";"via2",#N/A,TRUE,"general";"via3",#N/A,TRUE,"general"}</definedName>
    <definedName name="uio" localSheetId="32" hidden="1">{"TAB1",#N/A,TRUE,"GENERAL";"TAB2",#N/A,TRUE,"GENERAL";"TAB3",#N/A,TRUE,"GENERAL";"TAB4",#N/A,TRUE,"GENERAL";"TAB5",#N/A,TRUE,"GENERAL"}</definedName>
    <definedName name="uio" localSheetId="3" hidden="1">{"TAB1",#N/A,TRUE,"GENERAL";"TAB2",#N/A,TRUE,"GENERAL";"TAB3",#N/A,TRUE,"GENERAL";"TAB4",#N/A,TRUE,"GENERAL";"TAB5",#N/A,TRUE,"GENERAL"}</definedName>
    <definedName name="uio" localSheetId="26" hidden="1">{"TAB1",#N/A,TRUE,"GENERAL";"TAB2",#N/A,TRUE,"GENERAL";"TAB3",#N/A,TRUE,"GENERAL";"TAB4",#N/A,TRUE,"GENERAL";"TAB5",#N/A,TRUE,"GENERAL"}</definedName>
    <definedName name="uio" localSheetId="24" hidden="1">{"TAB1",#N/A,TRUE,"GENERAL";"TAB2",#N/A,TRUE,"GENERAL";"TAB3",#N/A,TRUE,"GENERAL";"TAB4",#N/A,TRUE,"GENERAL";"TAB5",#N/A,TRUE,"GENERAL"}</definedName>
    <definedName name="uio" localSheetId="10" hidden="1">{"TAB1",#N/A,TRUE,"GENERAL";"TAB2",#N/A,TRUE,"GENERAL";"TAB3",#N/A,TRUE,"GENERAL";"TAB4",#N/A,TRUE,"GENERAL";"TAB5",#N/A,TRUE,"GENERAL"}</definedName>
    <definedName name="uio" localSheetId="4" hidden="1">{"TAB1",#N/A,TRUE,"GENERAL";"TAB2",#N/A,TRUE,"GENERAL";"TAB3",#N/A,TRUE,"GENERAL";"TAB4",#N/A,TRUE,"GENERAL";"TAB5",#N/A,TRUE,"GENERAL"}</definedName>
    <definedName name="uio" localSheetId="38" hidden="1">{"TAB1",#N/A,TRUE,"GENERAL";"TAB2",#N/A,TRUE,"GENERAL";"TAB3",#N/A,TRUE,"GENERAL";"TAB4",#N/A,TRUE,"GENERAL";"TAB5",#N/A,TRUE,"GENERAL"}</definedName>
    <definedName name="uio" localSheetId="37" hidden="1">{"TAB1",#N/A,TRUE,"GENERAL";"TAB2",#N/A,TRUE,"GENERAL";"TAB3",#N/A,TRUE,"GENERAL";"TAB4",#N/A,TRUE,"GENERAL";"TAB5",#N/A,TRUE,"GENERAL"}</definedName>
    <definedName name="uio" localSheetId="23" hidden="1">{"TAB1",#N/A,TRUE,"GENERAL";"TAB2",#N/A,TRUE,"GENERAL";"TAB3",#N/A,TRUE,"GENERAL";"TAB4",#N/A,TRUE,"GENERAL";"TAB5",#N/A,TRUE,"GENERAL"}</definedName>
    <definedName name="uio" localSheetId="16" hidden="1">{"TAB1",#N/A,TRUE,"GENERAL";"TAB2",#N/A,TRUE,"GENERAL";"TAB3",#N/A,TRUE,"GENERAL";"TAB4",#N/A,TRUE,"GENERAL";"TAB5",#N/A,TRUE,"GENERAL"}</definedName>
    <definedName name="uio" localSheetId="27" hidden="1">{"TAB1",#N/A,TRUE,"GENERAL";"TAB2",#N/A,TRUE,"GENERAL";"TAB3",#N/A,TRUE,"GENERAL";"TAB4",#N/A,TRUE,"GENERAL";"TAB5",#N/A,TRUE,"GENERAL"}</definedName>
    <definedName name="uio" localSheetId="18" hidden="1">{"TAB1",#N/A,TRUE,"GENERAL";"TAB2",#N/A,TRUE,"GENERAL";"TAB3",#N/A,TRUE,"GENERAL";"TAB4",#N/A,TRUE,"GENERAL";"TAB5",#N/A,TRUE,"GENERAL"}</definedName>
    <definedName name="uio" localSheetId="17" hidden="1">{"TAB1",#N/A,TRUE,"GENERAL";"TAB2",#N/A,TRUE,"GENERAL";"TAB3",#N/A,TRUE,"GENERAL";"TAB4",#N/A,TRUE,"GENERAL";"TAB5",#N/A,TRUE,"GENERAL"}</definedName>
    <definedName name="uio" localSheetId="25" hidden="1">{"TAB1",#N/A,TRUE,"GENERAL";"TAB2",#N/A,TRUE,"GENERAL";"TAB3",#N/A,TRUE,"GENERAL";"TAB4",#N/A,TRUE,"GENERAL";"TAB5",#N/A,TRUE,"GENERAL"}</definedName>
    <definedName name="uio" localSheetId="49" hidden="1">{"TAB1",#N/A,TRUE,"GENERAL";"TAB2",#N/A,TRUE,"GENERAL";"TAB3",#N/A,TRUE,"GENERAL";"TAB4",#N/A,TRUE,"GENERAL";"TAB5",#N/A,TRUE,"GENERAL"}</definedName>
    <definedName name="uio" localSheetId="34"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1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31" hidden="1">{"TAB1",#N/A,TRUE,"GENERAL";"TAB2",#N/A,TRUE,"GENERAL";"TAB3",#N/A,TRUE,"GENERAL";"TAB4",#N/A,TRUE,"GENERAL";"TAB5",#N/A,TRUE,"GENERAL"}</definedName>
    <definedName name="uio" localSheetId="30" hidden="1">{"TAB1",#N/A,TRUE,"GENERAL";"TAB2",#N/A,TRUE,"GENERAL";"TAB3",#N/A,TRUE,"GENERAL";"TAB4",#N/A,TRUE,"GENERAL";"TAB5",#N/A,TRUE,"GENERAL"}</definedName>
    <definedName name="uio" localSheetId="15" hidden="1">{"TAB1",#N/A,TRUE,"GENERAL";"TAB2",#N/A,TRUE,"GENERAL";"TAB3",#N/A,TRUE,"GENERAL";"TAB4",#N/A,TRUE,"GENERAL";"TAB5",#N/A,TRUE,"GENERAL"}</definedName>
    <definedName name="uio" hidden="1">{"TAB1",#N/A,TRUE,"GENERAL";"TAB2",#N/A,TRUE,"GENERAL";"TAB3",#N/A,TRUE,"GENERAL";"TAB4",#N/A,TRUE,"GENERAL";"TAB5",#N/A,TRUE,"GENERAL"}</definedName>
    <definedName name="uiou" localSheetId="32" hidden="1">{"TAB1",#N/A,TRUE,"GENERAL";"TAB2",#N/A,TRUE,"GENERAL";"TAB3",#N/A,TRUE,"GENERAL";"TAB4",#N/A,TRUE,"GENERAL";"TAB5",#N/A,TRUE,"GENERAL"}</definedName>
    <definedName name="uiou" localSheetId="3" hidden="1">{"TAB1",#N/A,TRUE,"GENERAL";"TAB2",#N/A,TRUE,"GENERAL";"TAB3",#N/A,TRUE,"GENERAL";"TAB4",#N/A,TRUE,"GENERAL";"TAB5",#N/A,TRUE,"GENERAL"}</definedName>
    <definedName name="uiou" localSheetId="26" hidden="1">{"TAB1",#N/A,TRUE,"GENERAL";"TAB2",#N/A,TRUE,"GENERAL";"TAB3",#N/A,TRUE,"GENERAL";"TAB4",#N/A,TRUE,"GENERAL";"TAB5",#N/A,TRUE,"GENERAL"}</definedName>
    <definedName name="uiou" localSheetId="24" hidden="1">{"TAB1",#N/A,TRUE,"GENERAL";"TAB2",#N/A,TRUE,"GENERAL";"TAB3",#N/A,TRUE,"GENERAL";"TAB4",#N/A,TRUE,"GENERAL";"TAB5",#N/A,TRUE,"GENERAL"}</definedName>
    <definedName name="uiou" localSheetId="10" hidden="1">{"TAB1",#N/A,TRUE,"GENERAL";"TAB2",#N/A,TRUE,"GENERAL";"TAB3",#N/A,TRUE,"GENERAL";"TAB4",#N/A,TRUE,"GENERAL";"TAB5",#N/A,TRUE,"GENERAL"}</definedName>
    <definedName name="uiou" localSheetId="4" hidden="1">{"TAB1",#N/A,TRUE,"GENERAL";"TAB2",#N/A,TRUE,"GENERAL";"TAB3",#N/A,TRUE,"GENERAL";"TAB4",#N/A,TRUE,"GENERAL";"TAB5",#N/A,TRUE,"GENERAL"}</definedName>
    <definedName name="uiou" localSheetId="38" hidden="1">{"TAB1",#N/A,TRUE,"GENERAL";"TAB2",#N/A,TRUE,"GENERAL";"TAB3",#N/A,TRUE,"GENERAL";"TAB4",#N/A,TRUE,"GENERAL";"TAB5",#N/A,TRUE,"GENERAL"}</definedName>
    <definedName name="uiou" localSheetId="37" hidden="1">{"TAB1",#N/A,TRUE,"GENERAL";"TAB2",#N/A,TRUE,"GENERAL";"TAB3",#N/A,TRUE,"GENERAL";"TAB4",#N/A,TRUE,"GENERAL";"TAB5",#N/A,TRUE,"GENERAL"}</definedName>
    <definedName name="uiou" localSheetId="23" hidden="1">{"TAB1",#N/A,TRUE,"GENERAL";"TAB2",#N/A,TRUE,"GENERAL";"TAB3",#N/A,TRUE,"GENERAL";"TAB4",#N/A,TRUE,"GENERAL";"TAB5",#N/A,TRUE,"GENERAL"}</definedName>
    <definedName name="uiou" localSheetId="16" hidden="1">{"TAB1",#N/A,TRUE,"GENERAL";"TAB2",#N/A,TRUE,"GENERAL";"TAB3",#N/A,TRUE,"GENERAL";"TAB4",#N/A,TRUE,"GENERAL";"TAB5",#N/A,TRUE,"GENERAL"}</definedName>
    <definedName name="uiou" localSheetId="27" hidden="1">{"TAB1",#N/A,TRUE,"GENERAL";"TAB2",#N/A,TRUE,"GENERAL";"TAB3",#N/A,TRUE,"GENERAL";"TAB4",#N/A,TRUE,"GENERAL";"TAB5",#N/A,TRUE,"GENERAL"}</definedName>
    <definedName name="uiou" localSheetId="18" hidden="1">{"TAB1",#N/A,TRUE,"GENERAL";"TAB2",#N/A,TRUE,"GENERAL";"TAB3",#N/A,TRUE,"GENERAL";"TAB4",#N/A,TRUE,"GENERAL";"TAB5",#N/A,TRUE,"GENERAL"}</definedName>
    <definedName name="uiou" localSheetId="17" hidden="1">{"TAB1",#N/A,TRUE,"GENERAL";"TAB2",#N/A,TRUE,"GENERAL";"TAB3",#N/A,TRUE,"GENERAL";"TAB4",#N/A,TRUE,"GENERAL";"TAB5",#N/A,TRUE,"GENERAL"}</definedName>
    <definedName name="uiou" localSheetId="25" hidden="1">{"TAB1",#N/A,TRUE,"GENERAL";"TAB2",#N/A,TRUE,"GENERAL";"TAB3",#N/A,TRUE,"GENERAL";"TAB4",#N/A,TRUE,"GENERAL";"TAB5",#N/A,TRUE,"GENERAL"}</definedName>
    <definedName name="uiou" localSheetId="49" hidden="1">{"TAB1",#N/A,TRUE,"GENERAL";"TAB2",#N/A,TRUE,"GENERAL";"TAB3",#N/A,TRUE,"GENERAL";"TAB4",#N/A,TRUE,"GENERAL";"TAB5",#N/A,TRUE,"GENERAL"}</definedName>
    <definedName name="uiou" localSheetId="34"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1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31" hidden="1">{"TAB1",#N/A,TRUE,"GENERAL";"TAB2",#N/A,TRUE,"GENERAL";"TAB3",#N/A,TRUE,"GENERAL";"TAB4",#N/A,TRUE,"GENERAL";"TAB5",#N/A,TRUE,"GENERAL"}</definedName>
    <definedName name="uiou" localSheetId="30" hidden="1">{"TAB1",#N/A,TRUE,"GENERAL";"TAB2",#N/A,TRUE,"GENERAL";"TAB3",#N/A,TRUE,"GENERAL";"TAB4",#N/A,TRUE,"GENERAL";"TAB5",#N/A,TRUE,"GENERAL"}</definedName>
    <definedName name="uiou" localSheetId="15" hidden="1">{"TAB1",#N/A,TRUE,"GENERAL";"TAB2",#N/A,TRUE,"GENERAL";"TAB3",#N/A,TRUE,"GENERAL";"TAB4",#N/A,TRUE,"GENERAL";"TAB5",#N/A,TRUE,"GENERAL"}</definedName>
    <definedName name="uiou" hidden="1">{"TAB1",#N/A,TRUE,"GENERAL";"TAB2",#N/A,TRUE,"GENERAL";"TAB3",#N/A,TRUE,"GENERAL";"TAB4",#N/A,TRUE,"GENERAL";"TAB5",#N/A,TRUE,"GENERAL"}</definedName>
    <definedName name="uir" localSheetId="32" hidden="1">{"via1",#N/A,TRUE,"general";"via2",#N/A,TRUE,"general";"via3",#N/A,TRUE,"general"}</definedName>
    <definedName name="uir" localSheetId="3" hidden="1">{"via1",#N/A,TRUE,"general";"via2",#N/A,TRUE,"general";"via3",#N/A,TRUE,"general"}</definedName>
    <definedName name="uir" localSheetId="26" hidden="1">{"via1",#N/A,TRUE,"general";"via2",#N/A,TRUE,"general";"via3",#N/A,TRUE,"general"}</definedName>
    <definedName name="uir" localSheetId="24" hidden="1">{"via1",#N/A,TRUE,"general";"via2",#N/A,TRUE,"general";"via3",#N/A,TRUE,"general"}</definedName>
    <definedName name="uir" localSheetId="10" hidden="1">{"via1",#N/A,TRUE,"general";"via2",#N/A,TRUE,"general";"via3",#N/A,TRUE,"general"}</definedName>
    <definedName name="uir" localSheetId="4" hidden="1">{"via1",#N/A,TRUE,"general";"via2",#N/A,TRUE,"general";"via3",#N/A,TRUE,"general"}</definedName>
    <definedName name="uir" localSheetId="38" hidden="1">{"via1",#N/A,TRUE,"general";"via2",#N/A,TRUE,"general";"via3",#N/A,TRUE,"general"}</definedName>
    <definedName name="uir" localSheetId="37" hidden="1">{"via1",#N/A,TRUE,"general";"via2",#N/A,TRUE,"general";"via3",#N/A,TRUE,"general"}</definedName>
    <definedName name="uir" localSheetId="23" hidden="1">{"via1",#N/A,TRUE,"general";"via2",#N/A,TRUE,"general";"via3",#N/A,TRUE,"general"}</definedName>
    <definedName name="uir" localSheetId="16" hidden="1">{"via1",#N/A,TRUE,"general";"via2",#N/A,TRUE,"general";"via3",#N/A,TRUE,"general"}</definedName>
    <definedName name="uir" localSheetId="27" hidden="1">{"via1",#N/A,TRUE,"general";"via2",#N/A,TRUE,"general";"via3",#N/A,TRUE,"general"}</definedName>
    <definedName name="uir" localSheetId="18" hidden="1">{"via1",#N/A,TRUE,"general";"via2",#N/A,TRUE,"general";"via3",#N/A,TRUE,"general"}</definedName>
    <definedName name="uir" localSheetId="17" hidden="1">{"via1",#N/A,TRUE,"general";"via2",#N/A,TRUE,"general";"via3",#N/A,TRUE,"general"}</definedName>
    <definedName name="uir" localSheetId="25" hidden="1">{"via1",#N/A,TRUE,"general";"via2",#N/A,TRUE,"general";"via3",#N/A,TRUE,"general"}</definedName>
    <definedName name="uir" localSheetId="49" hidden="1">{"via1",#N/A,TRUE,"general";"via2",#N/A,TRUE,"general";"via3",#N/A,TRUE,"general"}</definedName>
    <definedName name="uir" localSheetId="34"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1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31" hidden="1">{"via1",#N/A,TRUE,"general";"via2",#N/A,TRUE,"general";"via3",#N/A,TRUE,"general"}</definedName>
    <definedName name="uir" localSheetId="30" hidden="1">{"via1",#N/A,TRUE,"general";"via2",#N/A,TRUE,"general";"via3",#N/A,TRUE,"general"}</definedName>
    <definedName name="uir" localSheetId="15" hidden="1">{"via1",#N/A,TRUE,"general";"via2",#N/A,TRUE,"general";"via3",#N/A,TRUE,"general"}</definedName>
    <definedName name="uir" hidden="1">{"via1",#N/A,TRUE,"general";"via2",#N/A,TRUE,"general";"via3",#N/A,TRUE,"general"}</definedName>
    <definedName name="uituii" localSheetId="3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26" hidden="1">{"TAB1",#N/A,TRUE,"GENERAL";"TAB2",#N/A,TRUE,"GENERAL";"TAB3",#N/A,TRUE,"GENERAL";"TAB4",#N/A,TRUE,"GENERAL";"TAB5",#N/A,TRUE,"GENERAL"}</definedName>
    <definedName name="uituii" localSheetId="24"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38" hidden="1">{"TAB1",#N/A,TRUE,"GENERAL";"TAB2",#N/A,TRUE,"GENERAL";"TAB3",#N/A,TRUE,"GENERAL";"TAB4",#N/A,TRUE,"GENERAL";"TAB5",#N/A,TRUE,"GENERAL"}</definedName>
    <definedName name="uituii" localSheetId="37" hidden="1">{"TAB1",#N/A,TRUE,"GENERAL";"TAB2",#N/A,TRUE,"GENERAL";"TAB3",#N/A,TRUE,"GENERAL";"TAB4",#N/A,TRUE,"GENERAL";"TAB5",#N/A,TRUE,"GENERAL"}</definedName>
    <definedName name="uituii" localSheetId="23"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27" hidden="1">{"TAB1",#N/A,TRUE,"GENERAL";"TAB2",#N/A,TRUE,"GENERAL";"TAB3",#N/A,TRUE,"GENERAL";"TAB4",#N/A,TRUE,"GENERAL";"TAB5",#N/A,TRUE,"GENERAL"}</definedName>
    <definedName name="uituii" localSheetId="18"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25" hidden="1">{"TAB1",#N/A,TRUE,"GENERAL";"TAB2",#N/A,TRUE,"GENERAL";"TAB3",#N/A,TRUE,"GENERAL";"TAB4",#N/A,TRUE,"GENERAL";"TAB5",#N/A,TRUE,"GENERAL"}</definedName>
    <definedName name="uituii" localSheetId="49" hidden="1">{"TAB1",#N/A,TRUE,"GENERAL";"TAB2",#N/A,TRUE,"GENERAL";"TAB3",#N/A,TRUE,"GENERAL";"TAB4",#N/A,TRUE,"GENERAL";"TAB5",#N/A,TRUE,"GENERAL"}</definedName>
    <definedName name="uituii" localSheetId="34"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31" hidden="1">{"TAB1",#N/A,TRUE,"GENERAL";"TAB2",#N/A,TRUE,"GENERAL";"TAB3",#N/A,TRUE,"GENERAL";"TAB4",#N/A,TRUE,"GENERAL";"TAB5",#N/A,TRUE,"GENERAL"}</definedName>
    <definedName name="uituii" localSheetId="30" hidden="1">{"TAB1",#N/A,TRUE,"GENERAL";"TAB2",#N/A,TRUE,"GENERAL";"TAB3",#N/A,TRUE,"GENERAL";"TAB4",#N/A,TRUE,"GENERAL";"TAB5",#N/A,TRUE,"GENERAL"}</definedName>
    <definedName name="uituii" localSheetId="15" hidden="1">{"TAB1",#N/A,TRUE,"GENERAL";"TAB2",#N/A,TRUE,"GENERAL";"TAB3",#N/A,TRUE,"GENERAL";"TAB4",#N/A,TRUE,"GENERAL";"TAB5",#N/A,TRUE,"GENERAL"}</definedName>
    <definedName name="uituii" hidden="1">{"TAB1",#N/A,TRUE,"GENERAL";"TAB2",#N/A,TRUE,"GENERAL";"TAB3",#N/A,TRUE,"GENERAL";"TAB4",#N/A,TRUE,"GENERAL";"TAB5",#N/A,TRUE,"GENERAL"}</definedName>
    <definedName name="uityjj" localSheetId="32" hidden="1">{"via1",#N/A,TRUE,"general";"via2",#N/A,TRUE,"general";"via3",#N/A,TRUE,"general"}</definedName>
    <definedName name="uityjj" localSheetId="3" hidden="1">{"via1",#N/A,TRUE,"general";"via2",#N/A,TRUE,"general";"via3",#N/A,TRUE,"general"}</definedName>
    <definedName name="uityjj" localSheetId="26" hidden="1">{"via1",#N/A,TRUE,"general";"via2",#N/A,TRUE,"general";"via3",#N/A,TRUE,"general"}</definedName>
    <definedName name="uityjj" localSheetId="24" hidden="1">{"via1",#N/A,TRUE,"general";"via2",#N/A,TRUE,"general";"via3",#N/A,TRUE,"general"}</definedName>
    <definedName name="uityjj" localSheetId="10" hidden="1">{"via1",#N/A,TRUE,"general";"via2",#N/A,TRUE,"general";"via3",#N/A,TRUE,"general"}</definedName>
    <definedName name="uityjj" localSheetId="4" hidden="1">{"via1",#N/A,TRUE,"general";"via2",#N/A,TRUE,"general";"via3",#N/A,TRUE,"general"}</definedName>
    <definedName name="uityjj" localSheetId="38" hidden="1">{"via1",#N/A,TRUE,"general";"via2",#N/A,TRUE,"general";"via3",#N/A,TRUE,"general"}</definedName>
    <definedName name="uityjj" localSheetId="37" hidden="1">{"via1",#N/A,TRUE,"general";"via2",#N/A,TRUE,"general";"via3",#N/A,TRUE,"general"}</definedName>
    <definedName name="uityjj" localSheetId="23" hidden="1">{"via1",#N/A,TRUE,"general";"via2",#N/A,TRUE,"general";"via3",#N/A,TRUE,"general"}</definedName>
    <definedName name="uityjj" localSheetId="16" hidden="1">{"via1",#N/A,TRUE,"general";"via2",#N/A,TRUE,"general";"via3",#N/A,TRUE,"general"}</definedName>
    <definedName name="uityjj" localSheetId="27" hidden="1">{"via1",#N/A,TRUE,"general";"via2",#N/A,TRUE,"general";"via3",#N/A,TRUE,"general"}</definedName>
    <definedName name="uityjj" localSheetId="18" hidden="1">{"via1",#N/A,TRUE,"general";"via2",#N/A,TRUE,"general";"via3",#N/A,TRUE,"general"}</definedName>
    <definedName name="uityjj" localSheetId="17" hidden="1">{"via1",#N/A,TRUE,"general";"via2",#N/A,TRUE,"general";"via3",#N/A,TRUE,"general"}</definedName>
    <definedName name="uityjj" localSheetId="25" hidden="1">{"via1",#N/A,TRUE,"general";"via2",#N/A,TRUE,"general";"via3",#N/A,TRUE,"general"}</definedName>
    <definedName name="uityjj" localSheetId="49" hidden="1">{"via1",#N/A,TRUE,"general";"via2",#N/A,TRUE,"general";"via3",#N/A,TRUE,"general"}</definedName>
    <definedName name="uityjj" localSheetId="34"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1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31" hidden="1">{"via1",#N/A,TRUE,"general";"via2",#N/A,TRUE,"general";"via3",#N/A,TRUE,"general"}</definedName>
    <definedName name="uityjj" localSheetId="30" hidden="1">{"via1",#N/A,TRUE,"general";"via2",#N/A,TRUE,"general";"via3",#N/A,TRUE,"general"}</definedName>
    <definedName name="uityjj" localSheetId="15" hidden="1">{"via1",#N/A,TRUE,"general";"via2",#N/A,TRUE,"general";"via3",#N/A,TRUE,"general"}</definedName>
    <definedName name="uityjj" hidden="1">{"via1",#N/A,TRUE,"general";"via2",#N/A,TRUE,"general";"via3",#N/A,TRUE,"general"}</definedName>
    <definedName name="uiufgj" localSheetId="3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26" hidden="1">{"TAB1",#N/A,TRUE,"GENERAL";"TAB2",#N/A,TRUE,"GENERAL";"TAB3",#N/A,TRUE,"GENERAL";"TAB4",#N/A,TRUE,"GENERAL";"TAB5",#N/A,TRUE,"GENERAL"}</definedName>
    <definedName name="uiufgj" localSheetId="24"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38" hidden="1">{"TAB1",#N/A,TRUE,"GENERAL";"TAB2",#N/A,TRUE,"GENERAL";"TAB3",#N/A,TRUE,"GENERAL";"TAB4",#N/A,TRUE,"GENERAL";"TAB5",#N/A,TRUE,"GENERAL"}</definedName>
    <definedName name="uiufgj" localSheetId="37" hidden="1">{"TAB1",#N/A,TRUE,"GENERAL";"TAB2",#N/A,TRUE,"GENERAL";"TAB3",#N/A,TRUE,"GENERAL";"TAB4",#N/A,TRUE,"GENERAL";"TAB5",#N/A,TRUE,"GENERAL"}</definedName>
    <definedName name="uiufgj" localSheetId="23"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27" hidden="1">{"TAB1",#N/A,TRUE,"GENERAL";"TAB2",#N/A,TRUE,"GENERAL";"TAB3",#N/A,TRUE,"GENERAL";"TAB4",#N/A,TRUE,"GENERAL";"TAB5",#N/A,TRUE,"GENERAL"}</definedName>
    <definedName name="uiufgj" localSheetId="18"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25" hidden="1">{"TAB1",#N/A,TRUE,"GENERAL";"TAB2",#N/A,TRUE,"GENERAL";"TAB3",#N/A,TRUE,"GENERAL";"TAB4",#N/A,TRUE,"GENERAL";"TAB5",#N/A,TRUE,"GENERAL"}</definedName>
    <definedName name="uiufgj" localSheetId="49" hidden="1">{"TAB1",#N/A,TRUE,"GENERAL";"TAB2",#N/A,TRUE,"GENERAL";"TAB3",#N/A,TRUE,"GENERAL";"TAB4",#N/A,TRUE,"GENERAL";"TAB5",#N/A,TRUE,"GENERAL"}</definedName>
    <definedName name="uiufgj" localSheetId="34"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31" hidden="1">{"TAB1",#N/A,TRUE,"GENERAL";"TAB2",#N/A,TRUE,"GENERAL";"TAB3",#N/A,TRUE,"GENERAL";"TAB4",#N/A,TRUE,"GENERAL";"TAB5",#N/A,TRUE,"GENERAL"}</definedName>
    <definedName name="uiufgj" localSheetId="30" hidden="1">{"TAB1",#N/A,TRUE,"GENERAL";"TAB2",#N/A,TRUE,"GENERAL";"TAB3",#N/A,TRUE,"GENERAL";"TAB4",#N/A,TRUE,"GENERAL";"TAB5",#N/A,TRUE,"GENERAL"}</definedName>
    <definedName name="uiufgj" localSheetId="15" hidden="1">{"TAB1",#N/A,TRUE,"GENERAL";"TAB2",#N/A,TRUE,"GENERAL";"TAB3",#N/A,TRUE,"GENERAL";"TAB4",#N/A,TRUE,"GENERAL";"TAB5",#N/A,TRUE,"GENERAL"}</definedName>
    <definedName name="uiufgj" hidden="1">{"TAB1",#N/A,TRUE,"GENERAL";"TAB2",#N/A,TRUE,"GENERAL";"TAB3",#N/A,TRUE,"GENERAL";"TAB4",#N/A,TRUE,"GENERAL";"TAB5",#N/A,TRUE,"GENERAL"}</definedName>
    <definedName name="UIUYI" localSheetId="3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26" hidden="1">{"TAB1",#N/A,TRUE,"GENERAL";"TAB2",#N/A,TRUE,"GENERAL";"TAB3",#N/A,TRUE,"GENERAL";"TAB4",#N/A,TRUE,"GENERAL";"TAB5",#N/A,TRUE,"GENERAL"}</definedName>
    <definedName name="UIUYI" localSheetId="24"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4" hidden="1">{"TAB1",#N/A,TRUE,"GENERAL";"TAB2",#N/A,TRUE,"GENERAL";"TAB3",#N/A,TRUE,"GENERAL";"TAB4",#N/A,TRUE,"GENERAL";"TAB5",#N/A,TRUE,"GENERAL"}</definedName>
    <definedName name="UIUYI" localSheetId="38" hidden="1">{"TAB1",#N/A,TRUE,"GENERAL";"TAB2",#N/A,TRUE,"GENERAL";"TAB3",#N/A,TRUE,"GENERAL";"TAB4",#N/A,TRUE,"GENERAL";"TAB5",#N/A,TRUE,"GENERAL"}</definedName>
    <definedName name="UIUYI" localSheetId="37" hidden="1">{"TAB1",#N/A,TRUE,"GENERAL";"TAB2",#N/A,TRUE,"GENERAL";"TAB3",#N/A,TRUE,"GENERAL";"TAB4",#N/A,TRUE,"GENERAL";"TAB5",#N/A,TRUE,"GENERAL"}</definedName>
    <definedName name="UIUYI" localSheetId="23"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27" hidden="1">{"TAB1",#N/A,TRUE,"GENERAL";"TAB2",#N/A,TRUE,"GENERAL";"TAB3",#N/A,TRUE,"GENERAL";"TAB4",#N/A,TRUE,"GENERAL";"TAB5",#N/A,TRUE,"GENERAL"}</definedName>
    <definedName name="UIUYI" localSheetId="18"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25" hidden="1">{"TAB1",#N/A,TRUE,"GENERAL";"TAB2",#N/A,TRUE,"GENERAL";"TAB3",#N/A,TRUE,"GENERAL";"TAB4",#N/A,TRUE,"GENERAL";"TAB5",#N/A,TRUE,"GENERAL"}</definedName>
    <definedName name="UIUYI" localSheetId="49" hidden="1">{"TAB1",#N/A,TRUE,"GENERAL";"TAB2",#N/A,TRUE,"GENERAL";"TAB3",#N/A,TRUE,"GENERAL";"TAB4",#N/A,TRUE,"GENERAL";"TAB5",#N/A,TRUE,"GENERAL"}</definedName>
    <definedName name="UIUYI" localSheetId="34"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31" hidden="1">{"TAB1",#N/A,TRUE,"GENERAL";"TAB2",#N/A,TRUE,"GENERAL";"TAB3",#N/A,TRUE,"GENERAL";"TAB4",#N/A,TRUE,"GENERAL";"TAB5",#N/A,TRUE,"GENERAL"}</definedName>
    <definedName name="UIUYI" localSheetId="30" hidden="1">{"TAB1",#N/A,TRUE,"GENERAL";"TAB2",#N/A,TRUE,"GENERAL";"TAB3",#N/A,TRUE,"GENERAL";"TAB4",#N/A,TRUE,"GENERAL";"TAB5",#N/A,TRUE,"GENERAL"}</definedName>
    <definedName name="UIUYI" localSheetId="15" hidden="1">{"TAB1",#N/A,TRUE,"GENERAL";"TAB2",#N/A,TRUE,"GENERAL";"TAB3",#N/A,TRUE,"GENERAL";"TAB4",#N/A,TRUE,"GENERAL";"TAB5",#N/A,TRUE,"GENERAL"}</definedName>
    <definedName name="UIUYI" hidden="1">{"TAB1",#N/A,TRUE,"GENERAL";"TAB2",#N/A,TRUE,"GENERAL";"TAB3",#N/A,TRUE,"GENERAL";"TAB4",#N/A,TRUE,"GENERAL";"TAB5",#N/A,TRUE,"GENERAL"}</definedName>
    <definedName name="UOUIV" localSheetId="3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26" hidden="1">{"TAB1",#N/A,TRUE,"GENERAL";"TAB2",#N/A,TRUE,"GENERAL";"TAB3",#N/A,TRUE,"GENERAL";"TAB4",#N/A,TRUE,"GENERAL";"TAB5",#N/A,TRUE,"GENERAL"}</definedName>
    <definedName name="UOUIV" localSheetId="24"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4" hidden="1">{"TAB1",#N/A,TRUE,"GENERAL";"TAB2",#N/A,TRUE,"GENERAL";"TAB3",#N/A,TRUE,"GENERAL";"TAB4",#N/A,TRUE,"GENERAL";"TAB5",#N/A,TRUE,"GENERAL"}</definedName>
    <definedName name="UOUIV" localSheetId="38" hidden="1">{"TAB1",#N/A,TRUE,"GENERAL";"TAB2",#N/A,TRUE,"GENERAL";"TAB3",#N/A,TRUE,"GENERAL";"TAB4",#N/A,TRUE,"GENERAL";"TAB5",#N/A,TRUE,"GENERAL"}</definedName>
    <definedName name="UOUIV" localSheetId="37" hidden="1">{"TAB1",#N/A,TRUE,"GENERAL";"TAB2",#N/A,TRUE,"GENERAL";"TAB3",#N/A,TRUE,"GENERAL";"TAB4",#N/A,TRUE,"GENERAL";"TAB5",#N/A,TRUE,"GENERAL"}</definedName>
    <definedName name="UOUIV" localSheetId="23"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27" hidden="1">{"TAB1",#N/A,TRUE,"GENERAL";"TAB2",#N/A,TRUE,"GENERAL";"TAB3",#N/A,TRUE,"GENERAL";"TAB4",#N/A,TRUE,"GENERAL";"TAB5",#N/A,TRUE,"GENERAL"}</definedName>
    <definedName name="UOUIV" localSheetId="18"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25" hidden="1">{"TAB1",#N/A,TRUE,"GENERAL";"TAB2",#N/A,TRUE,"GENERAL";"TAB3",#N/A,TRUE,"GENERAL";"TAB4",#N/A,TRUE,"GENERAL";"TAB5",#N/A,TRUE,"GENERAL"}</definedName>
    <definedName name="UOUIV" localSheetId="49" hidden="1">{"TAB1",#N/A,TRUE,"GENERAL";"TAB2",#N/A,TRUE,"GENERAL";"TAB3",#N/A,TRUE,"GENERAL";"TAB4",#N/A,TRUE,"GENERAL";"TAB5",#N/A,TRUE,"GENERAL"}</definedName>
    <definedName name="UOUIV" localSheetId="34"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31" hidden="1">{"TAB1",#N/A,TRUE,"GENERAL";"TAB2",#N/A,TRUE,"GENERAL";"TAB3",#N/A,TRUE,"GENERAL";"TAB4",#N/A,TRUE,"GENERAL";"TAB5",#N/A,TRUE,"GENERAL"}</definedName>
    <definedName name="UOUIV" localSheetId="30" hidden="1">{"TAB1",#N/A,TRUE,"GENERAL";"TAB2",#N/A,TRUE,"GENERAL";"TAB3",#N/A,TRUE,"GENERAL";"TAB4",#N/A,TRUE,"GENERAL";"TAB5",#N/A,TRUE,"GENERAL"}</definedName>
    <definedName name="UOUIV" localSheetId="15" hidden="1">{"TAB1",#N/A,TRUE,"GENERAL";"TAB2",#N/A,TRUE,"GENERAL";"TAB3",#N/A,TRUE,"GENERAL";"TAB4",#N/A,TRUE,"GENERAL";"TAB5",#N/A,TRUE,"GENERAL"}</definedName>
    <definedName name="UOUIV" hidden="1">{"TAB1",#N/A,TRUE,"GENERAL";"TAB2",#N/A,TRUE,"GENERAL";"TAB3",#N/A,TRUE,"GENERAL";"TAB4",#N/A,TRUE,"GENERAL";"TAB5",#N/A,TRUE,"GENERAL"}</definedName>
    <definedName name="uryur" localSheetId="3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26" hidden="1">{"TAB1",#N/A,TRUE,"GENERAL";"TAB2",#N/A,TRUE,"GENERAL";"TAB3",#N/A,TRUE,"GENERAL";"TAB4",#N/A,TRUE,"GENERAL";"TAB5",#N/A,TRUE,"GENERAL"}</definedName>
    <definedName name="uryur" localSheetId="24"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4" hidden="1">{"TAB1",#N/A,TRUE,"GENERAL";"TAB2",#N/A,TRUE,"GENERAL";"TAB3",#N/A,TRUE,"GENERAL";"TAB4",#N/A,TRUE,"GENERAL";"TAB5",#N/A,TRUE,"GENERAL"}</definedName>
    <definedName name="uryur" localSheetId="38" hidden="1">{"TAB1",#N/A,TRUE,"GENERAL";"TAB2",#N/A,TRUE,"GENERAL";"TAB3",#N/A,TRUE,"GENERAL";"TAB4",#N/A,TRUE,"GENERAL";"TAB5",#N/A,TRUE,"GENERAL"}</definedName>
    <definedName name="uryur" localSheetId="37" hidden="1">{"TAB1",#N/A,TRUE,"GENERAL";"TAB2",#N/A,TRUE,"GENERAL";"TAB3",#N/A,TRUE,"GENERAL";"TAB4",#N/A,TRUE,"GENERAL";"TAB5",#N/A,TRUE,"GENERAL"}</definedName>
    <definedName name="uryur" localSheetId="23"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27" hidden="1">{"TAB1",#N/A,TRUE,"GENERAL";"TAB2",#N/A,TRUE,"GENERAL";"TAB3",#N/A,TRUE,"GENERAL";"TAB4",#N/A,TRUE,"GENERAL";"TAB5",#N/A,TRUE,"GENERAL"}</definedName>
    <definedName name="uryur" localSheetId="18"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25" hidden="1">{"TAB1",#N/A,TRUE,"GENERAL";"TAB2",#N/A,TRUE,"GENERAL";"TAB3",#N/A,TRUE,"GENERAL";"TAB4",#N/A,TRUE,"GENERAL";"TAB5",#N/A,TRUE,"GENERAL"}</definedName>
    <definedName name="uryur" localSheetId="49" hidden="1">{"TAB1",#N/A,TRUE,"GENERAL";"TAB2",#N/A,TRUE,"GENERAL";"TAB3",#N/A,TRUE,"GENERAL";"TAB4",#N/A,TRUE,"GENERAL";"TAB5",#N/A,TRUE,"GENERAL"}</definedName>
    <definedName name="uryur" localSheetId="34"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31" hidden="1">{"TAB1",#N/A,TRUE,"GENERAL";"TAB2",#N/A,TRUE,"GENERAL";"TAB3",#N/A,TRUE,"GENERAL";"TAB4",#N/A,TRUE,"GENERAL";"TAB5",#N/A,TRUE,"GENERAL"}</definedName>
    <definedName name="uryur" localSheetId="30" hidden="1">{"TAB1",#N/A,TRUE,"GENERAL";"TAB2",#N/A,TRUE,"GENERAL";"TAB3",#N/A,TRUE,"GENERAL";"TAB4",#N/A,TRUE,"GENERAL";"TAB5",#N/A,TRUE,"GENERAL"}</definedName>
    <definedName name="uryur" localSheetId="15" hidden="1">{"TAB1",#N/A,TRUE,"GENERAL";"TAB2",#N/A,TRUE,"GENERAL";"TAB3",#N/A,TRUE,"GENERAL";"TAB4",#N/A,TRUE,"GENERAL";"TAB5",#N/A,TRUE,"GENERAL"}</definedName>
    <definedName name="uryur" hidden="1">{"TAB1",#N/A,TRUE,"GENERAL";"TAB2",#N/A,TRUE,"GENERAL";"TAB3",#N/A,TRUE,"GENERAL";"TAB4",#N/A,TRUE,"GENERAL";"TAB5",#N/A,TRUE,"GENERAL"}</definedName>
    <definedName name="uu" localSheetId="32" hidden="1">{"TAB1",#N/A,TRUE,"GENERAL";"TAB2",#N/A,TRUE,"GENERAL";"TAB3",#N/A,TRUE,"GENERAL";"TAB4",#N/A,TRUE,"GENERAL";"TAB5",#N/A,TRUE,"GENERAL"}</definedName>
    <definedName name="uu" localSheetId="3" hidden="1">{"TAB1",#N/A,TRUE,"GENERAL";"TAB2",#N/A,TRUE,"GENERAL";"TAB3",#N/A,TRUE,"GENERAL";"TAB4",#N/A,TRUE,"GENERAL";"TAB5",#N/A,TRUE,"GENERAL"}</definedName>
    <definedName name="uu" localSheetId="26" hidden="1">{"TAB1",#N/A,TRUE,"GENERAL";"TAB2",#N/A,TRUE,"GENERAL";"TAB3",#N/A,TRUE,"GENERAL";"TAB4",#N/A,TRUE,"GENERAL";"TAB5",#N/A,TRUE,"GENERAL"}</definedName>
    <definedName name="uu" localSheetId="24" hidden="1">{"TAB1",#N/A,TRUE,"GENERAL";"TAB2",#N/A,TRUE,"GENERAL";"TAB3",#N/A,TRUE,"GENERAL";"TAB4",#N/A,TRUE,"GENERAL";"TAB5",#N/A,TRUE,"GENERAL"}</definedName>
    <definedName name="uu" localSheetId="10" hidden="1">{"TAB1",#N/A,TRUE,"GENERAL";"TAB2",#N/A,TRUE,"GENERAL";"TAB3",#N/A,TRUE,"GENERAL";"TAB4",#N/A,TRUE,"GENERAL";"TAB5",#N/A,TRUE,"GENERAL"}</definedName>
    <definedName name="uu" localSheetId="4" hidden="1">{"TAB1",#N/A,TRUE,"GENERAL";"TAB2",#N/A,TRUE,"GENERAL";"TAB3",#N/A,TRUE,"GENERAL";"TAB4",#N/A,TRUE,"GENERAL";"TAB5",#N/A,TRUE,"GENERAL"}</definedName>
    <definedName name="uu" localSheetId="38" hidden="1">{"TAB1",#N/A,TRUE,"GENERAL";"TAB2",#N/A,TRUE,"GENERAL";"TAB3",#N/A,TRUE,"GENERAL";"TAB4",#N/A,TRUE,"GENERAL";"TAB5",#N/A,TRUE,"GENERAL"}</definedName>
    <definedName name="uu" localSheetId="37" hidden="1">{"TAB1",#N/A,TRUE,"GENERAL";"TAB2",#N/A,TRUE,"GENERAL";"TAB3",#N/A,TRUE,"GENERAL";"TAB4",#N/A,TRUE,"GENERAL";"TAB5",#N/A,TRUE,"GENERAL"}</definedName>
    <definedName name="uu" localSheetId="23" hidden="1">{"TAB1",#N/A,TRUE,"GENERAL";"TAB2",#N/A,TRUE,"GENERAL";"TAB3",#N/A,TRUE,"GENERAL";"TAB4",#N/A,TRUE,"GENERAL";"TAB5",#N/A,TRUE,"GENERAL"}</definedName>
    <definedName name="uu" localSheetId="16" hidden="1">{"TAB1",#N/A,TRUE,"GENERAL";"TAB2",#N/A,TRUE,"GENERAL";"TAB3",#N/A,TRUE,"GENERAL";"TAB4",#N/A,TRUE,"GENERAL";"TAB5",#N/A,TRUE,"GENERAL"}</definedName>
    <definedName name="uu" localSheetId="27" hidden="1">{"TAB1",#N/A,TRUE,"GENERAL";"TAB2",#N/A,TRUE,"GENERAL";"TAB3",#N/A,TRUE,"GENERAL";"TAB4",#N/A,TRUE,"GENERAL";"TAB5",#N/A,TRUE,"GENERAL"}</definedName>
    <definedName name="uu" localSheetId="18" hidden="1">{"TAB1",#N/A,TRUE,"GENERAL";"TAB2",#N/A,TRUE,"GENERAL";"TAB3",#N/A,TRUE,"GENERAL";"TAB4",#N/A,TRUE,"GENERAL";"TAB5",#N/A,TRUE,"GENERAL"}</definedName>
    <definedName name="uu" localSheetId="17" hidden="1">{"TAB1",#N/A,TRUE,"GENERAL";"TAB2",#N/A,TRUE,"GENERAL";"TAB3",#N/A,TRUE,"GENERAL";"TAB4",#N/A,TRUE,"GENERAL";"TAB5",#N/A,TRUE,"GENERAL"}</definedName>
    <definedName name="uu" localSheetId="25" hidden="1">{"TAB1",#N/A,TRUE,"GENERAL";"TAB2",#N/A,TRUE,"GENERAL";"TAB3",#N/A,TRUE,"GENERAL";"TAB4",#N/A,TRUE,"GENERAL";"TAB5",#N/A,TRUE,"GENERAL"}</definedName>
    <definedName name="uu" localSheetId="49" hidden="1">{"TAB1",#N/A,TRUE,"GENERAL";"TAB2",#N/A,TRUE,"GENERAL";"TAB3",#N/A,TRUE,"GENERAL";"TAB4",#N/A,TRUE,"GENERAL";"TAB5",#N/A,TRUE,"GENERAL"}</definedName>
    <definedName name="uu" localSheetId="34"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1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31" hidden="1">{"TAB1",#N/A,TRUE,"GENERAL";"TAB2",#N/A,TRUE,"GENERAL";"TAB3",#N/A,TRUE,"GENERAL";"TAB4",#N/A,TRUE,"GENERAL";"TAB5",#N/A,TRUE,"GENERAL"}</definedName>
    <definedName name="uu" localSheetId="30" hidden="1">{"TAB1",#N/A,TRUE,"GENERAL";"TAB2",#N/A,TRUE,"GENERAL";"TAB3",#N/A,TRUE,"GENERAL";"TAB4",#N/A,TRUE,"GENERAL";"TAB5",#N/A,TRUE,"GENERAL"}</definedName>
    <definedName name="uu" localSheetId="15" hidden="1">{"TAB1",#N/A,TRUE,"GENERAL";"TAB2",#N/A,TRUE,"GENERAL";"TAB3",#N/A,TRUE,"GENERAL";"TAB4",#N/A,TRUE,"GENERAL";"TAB5",#N/A,TRUE,"GENERAL"}</definedName>
    <definedName name="uu" hidden="1">{"TAB1",#N/A,TRUE,"GENERAL";"TAB2",#N/A,TRUE,"GENERAL";"TAB3",#N/A,TRUE,"GENERAL";"TAB4",#N/A,TRUE,"GENERAL";"TAB5",#N/A,TRUE,"GENERAL"}</definedName>
    <definedName name="uuu" localSheetId="32" hidden="1">{"TAB1",#N/A,TRUE,"GENERAL";"TAB2",#N/A,TRUE,"GENERAL";"TAB3",#N/A,TRUE,"GENERAL";"TAB4",#N/A,TRUE,"GENERAL";"TAB5",#N/A,TRUE,"GENERAL"}</definedName>
    <definedName name="uuu" localSheetId="3" hidden="1">{"TAB1",#N/A,TRUE,"GENERAL";"TAB2",#N/A,TRUE,"GENERAL";"TAB3",#N/A,TRUE,"GENERAL";"TAB4",#N/A,TRUE,"GENERAL";"TAB5",#N/A,TRUE,"GENERAL"}</definedName>
    <definedName name="uuu" localSheetId="26" hidden="1">{"TAB1",#N/A,TRUE,"GENERAL";"TAB2",#N/A,TRUE,"GENERAL";"TAB3",#N/A,TRUE,"GENERAL";"TAB4",#N/A,TRUE,"GENERAL";"TAB5",#N/A,TRUE,"GENERAL"}</definedName>
    <definedName name="uuu" localSheetId="24" hidden="1">{"TAB1",#N/A,TRUE,"GENERAL";"TAB2",#N/A,TRUE,"GENERAL";"TAB3",#N/A,TRUE,"GENERAL";"TAB4",#N/A,TRUE,"GENERAL";"TAB5",#N/A,TRUE,"GENERAL"}</definedName>
    <definedName name="uuu" localSheetId="10" hidden="1">{"TAB1",#N/A,TRUE,"GENERAL";"TAB2",#N/A,TRUE,"GENERAL";"TAB3",#N/A,TRUE,"GENERAL";"TAB4",#N/A,TRUE,"GENERAL";"TAB5",#N/A,TRUE,"GENERAL"}</definedName>
    <definedName name="uuu" localSheetId="4" hidden="1">{"TAB1",#N/A,TRUE,"GENERAL";"TAB2",#N/A,TRUE,"GENERAL";"TAB3",#N/A,TRUE,"GENERAL";"TAB4",#N/A,TRUE,"GENERAL";"TAB5",#N/A,TRUE,"GENERAL"}</definedName>
    <definedName name="uuu" localSheetId="38" hidden="1">{"TAB1",#N/A,TRUE,"GENERAL";"TAB2",#N/A,TRUE,"GENERAL";"TAB3",#N/A,TRUE,"GENERAL";"TAB4",#N/A,TRUE,"GENERAL";"TAB5",#N/A,TRUE,"GENERAL"}</definedName>
    <definedName name="uuu" localSheetId="37" hidden="1">{"TAB1",#N/A,TRUE,"GENERAL";"TAB2",#N/A,TRUE,"GENERAL";"TAB3",#N/A,TRUE,"GENERAL";"TAB4",#N/A,TRUE,"GENERAL";"TAB5",#N/A,TRUE,"GENERAL"}</definedName>
    <definedName name="uuu" localSheetId="23" hidden="1">{"TAB1",#N/A,TRUE,"GENERAL";"TAB2",#N/A,TRUE,"GENERAL";"TAB3",#N/A,TRUE,"GENERAL";"TAB4",#N/A,TRUE,"GENERAL";"TAB5",#N/A,TRUE,"GENERAL"}</definedName>
    <definedName name="uuu" localSheetId="16" hidden="1">{"TAB1",#N/A,TRUE,"GENERAL";"TAB2",#N/A,TRUE,"GENERAL";"TAB3",#N/A,TRUE,"GENERAL";"TAB4",#N/A,TRUE,"GENERAL";"TAB5",#N/A,TRUE,"GENERAL"}</definedName>
    <definedName name="uuu" localSheetId="27" hidden="1">{"TAB1",#N/A,TRUE,"GENERAL";"TAB2",#N/A,TRUE,"GENERAL";"TAB3",#N/A,TRUE,"GENERAL";"TAB4",#N/A,TRUE,"GENERAL";"TAB5",#N/A,TRUE,"GENERAL"}</definedName>
    <definedName name="uuu" localSheetId="18" hidden="1">{"TAB1",#N/A,TRUE,"GENERAL";"TAB2",#N/A,TRUE,"GENERAL";"TAB3",#N/A,TRUE,"GENERAL";"TAB4",#N/A,TRUE,"GENERAL";"TAB5",#N/A,TRUE,"GENERAL"}</definedName>
    <definedName name="uuu" localSheetId="17" hidden="1">{"TAB1",#N/A,TRUE,"GENERAL";"TAB2",#N/A,TRUE,"GENERAL";"TAB3",#N/A,TRUE,"GENERAL";"TAB4",#N/A,TRUE,"GENERAL";"TAB5",#N/A,TRUE,"GENERAL"}</definedName>
    <definedName name="uuu" localSheetId="25" hidden="1">{"TAB1",#N/A,TRUE,"GENERAL";"TAB2",#N/A,TRUE,"GENERAL";"TAB3",#N/A,TRUE,"GENERAL";"TAB4",#N/A,TRUE,"GENERAL";"TAB5",#N/A,TRUE,"GENERAL"}</definedName>
    <definedName name="uuu" localSheetId="49" hidden="1">{"TAB1",#N/A,TRUE,"GENERAL";"TAB2",#N/A,TRUE,"GENERAL";"TAB3",#N/A,TRUE,"GENERAL";"TAB4",#N/A,TRUE,"GENERAL";"TAB5",#N/A,TRUE,"GENERAL"}</definedName>
    <definedName name="uuu" localSheetId="34"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1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31" hidden="1">{"TAB1",#N/A,TRUE,"GENERAL";"TAB2",#N/A,TRUE,"GENERAL";"TAB3",#N/A,TRUE,"GENERAL";"TAB4",#N/A,TRUE,"GENERAL";"TAB5",#N/A,TRUE,"GENERAL"}</definedName>
    <definedName name="uuu" localSheetId="30" hidden="1">{"TAB1",#N/A,TRUE,"GENERAL";"TAB2",#N/A,TRUE,"GENERAL";"TAB3",#N/A,TRUE,"GENERAL";"TAB4",#N/A,TRUE,"GENERAL";"TAB5",#N/A,TRUE,"GENERAL"}</definedName>
    <definedName name="uuu" localSheetId="15" hidden="1">{"TAB1",#N/A,TRUE,"GENERAL";"TAB2",#N/A,TRUE,"GENERAL";"TAB3",#N/A,TRUE,"GENERAL";"TAB4",#N/A,TRUE,"GENERAL";"TAB5",#N/A,TRUE,"GENERAL"}</definedName>
    <definedName name="uuu" hidden="1">{"TAB1",#N/A,TRUE,"GENERAL";"TAB2",#N/A,TRUE,"GENERAL";"TAB3",#N/A,TRUE,"GENERAL";"TAB4",#N/A,TRUE,"GENERAL";"TAB5",#N/A,TRUE,"GENERAL"}</definedName>
    <definedName name="uuuuo" localSheetId="3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26" hidden="1">{"TAB1",#N/A,TRUE,"GENERAL";"TAB2",#N/A,TRUE,"GENERAL";"TAB3",#N/A,TRUE,"GENERAL";"TAB4",#N/A,TRUE,"GENERAL";"TAB5",#N/A,TRUE,"GENERAL"}</definedName>
    <definedName name="uuuuo" localSheetId="24"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4" hidden="1">{"TAB1",#N/A,TRUE,"GENERAL";"TAB2",#N/A,TRUE,"GENERAL";"TAB3",#N/A,TRUE,"GENERAL";"TAB4",#N/A,TRUE,"GENERAL";"TAB5",#N/A,TRUE,"GENERAL"}</definedName>
    <definedName name="uuuuo" localSheetId="38" hidden="1">{"TAB1",#N/A,TRUE,"GENERAL";"TAB2",#N/A,TRUE,"GENERAL";"TAB3",#N/A,TRUE,"GENERAL";"TAB4",#N/A,TRUE,"GENERAL";"TAB5",#N/A,TRUE,"GENERAL"}</definedName>
    <definedName name="uuuuo" localSheetId="37" hidden="1">{"TAB1",#N/A,TRUE,"GENERAL";"TAB2",#N/A,TRUE,"GENERAL";"TAB3",#N/A,TRUE,"GENERAL";"TAB4",#N/A,TRUE,"GENERAL";"TAB5",#N/A,TRUE,"GENERAL"}</definedName>
    <definedName name="uuuuo" localSheetId="23"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27" hidden="1">{"TAB1",#N/A,TRUE,"GENERAL";"TAB2",#N/A,TRUE,"GENERAL";"TAB3",#N/A,TRUE,"GENERAL";"TAB4",#N/A,TRUE,"GENERAL";"TAB5",#N/A,TRUE,"GENERAL"}</definedName>
    <definedName name="uuuuo" localSheetId="18"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25" hidden="1">{"TAB1",#N/A,TRUE,"GENERAL";"TAB2",#N/A,TRUE,"GENERAL";"TAB3",#N/A,TRUE,"GENERAL";"TAB4",#N/A,TRUE,"GENERAL";"TAB5",#N/A,TRUE,"GENERAL"}</definedName>
    <definedName name="uuuuo" localSheetId="49" hidden="1">{"TAB1",#N/A,TRUE,"GENERAL";"TAB2",#N/A,TRUE,"GENERAL";"TAB3",#N/A,TRUE,"GENERAL";"TAB4",#N/A,TRUE,"GENERAL";"TAB5",#N/A,TRUE,"GENERAL"}</definedName>
    <definedName name="uuuuo" localSheetId="34"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31" hidden="1">{"TAB1",#N/A,TRUE,"GENERAL";"TAB2",#N/A,TRUE,"GENERAL";"TAB3",#N/A,TRUE,"GENERAL";"TAB4",#N/A,TRUE,"GENERAL";"TAB5",#N/A,TRUE,"GENERAL"}</definedName>
    <definedName name="uuuuo" localSheetId="30" hidden="1">{"TAB1",#N/A,TRUE,"GENERAL";"TAB2",#N/A,TRUE,"GENERAL";"TAB3",#N/A,TRUE,"GENERAL";"TAB4",#N/A,TRUE,"GENERAL";"TAB5",#N/A,TRUE,"GENERAL"}</definedName>
    <definedName name="uuuuo" localSheetId="15" hidden="1">{"TAB1",#N/A,TRUE,"GENERAL";"TAB2",#N/A,TRUE,"GENERAL";"TAB3",#N/A,TRUE,"GENERAL";"TAB4",#N/A,TRUE,"GENERAL";"TAB5",#N/A,TRUE,"GENERAL"}</definedName>
    <definedName name="uuuuo" hidden="1">{"TAB1",#N/A,TRUE,"GENERAL";"TAB2",#N/A,TRUE,"GENERAL";"TAB3",#N/A,TRUE,"GENERAL";"TAB4",#N/A,TRUE,"GENERAL";"TAB5",#N/A,TRUE,"GENERAL"}</definedName>
    <definedName name="uuuuuj" localSheetId="32" hidden="1">{"via1",#N/A,TRUE,"general";"via2",#N/A,TRUE,"general";"via3",#N/A,TRUE,"general"}</definedName>
    <definedName name="uuuuuj" localSheetId="3" hidden="1">{"via1",#N/A,TRUE,"general";"via2",#N/A,TRUE,"general";"via3",#N/A,TRUE,"general"}</definedName>
    <definedName name="uuuuuj" localSheetId="26" hidden="1">{"via1",#N/A,TRUE,"general";"via2",#N/A,TRUE,"general";"via3",#N/A,TRUE,"general"}</definedName>
    <definedName name="uuuuuj" localSheetId="24" hidden="1">{"via1",#N/A,TRUE,"general";"via2",#N/A,TRUE,"general";"via3",#N/A,TRUE,"general"}</definedName>
    <definedName name="uuuuuj" localSheetId="10" hidden="1">{"via1",#N/A,TRUE,"general";"via2",#N/A,TRUE,"general";"via3",#N/A,TRUE,"general"}</definedName>
    <definedName name="uuuuuj" localSheetId="4" hidden="1">{"via1",#N/A,TRUE,"general";"via2",#N/A,TRUE,"general";"via3",#N/A,TRUE,"general"}</definedName>
    <definedName name="uuuuuj" localSheetId="38" hidden="1">{"via1",#N/A,TRUE,"general";"via2",#N/A,TRUE,"general";"via3",#N/A,TRUE,"general"}</definedName>
    <definedName name="uuuuuj" localSheetId="37" hidden="1">{"via1",#N/A,TRUE,"general";"via2",#N/A,TRUE,"general";"via3",#N/A,TRUE,"general"}</definedName>
    <definedName name="uuuuuj" localSheetId="23" hidden="1">{"via1",#N/A,TRUE,"general";"via2",#N/A,TRUE,"general";"via3",#N/A,TRUE,"general"}</definedName>
    <definedName name="uuuuuj" localSheetId="16" hidden="1">{"via1",#N/A,TRUE,"general";"via2",#N/A,TRUE,"general";"via3",#N/A,TRUE,"general"}</definedName>
    <definedName name="uuuuuj" localSheetId="27" hidden="1">{"via1",#N/A,TRUE,"general";"via2",#N/A,TRUE,"general";"via3",#N/A,TRUE,"general"}</definedName>
    <definedName name="uuuuuj" localSheetId="18" hidden="1">{"via1",#N/A,TRUE,"general";"via2",#N/A,TRUE,"general";"via3",#N/A,TRUE,"general"}</definedName>
    <definedName name="uuuuuj" localSheetId="17" hidden="1">{"via1",#N/A,TRUE,"general";"via2",#N/A,TRUE,"general";"via3",#N/A,TRUE,"general"}</definedName>
    <definedName name="uuuuuj" localSheetId="25" hidden="1">{"via1",#N/A,TRUE,"general";"via2",#N/A,TRUE,"general";"via3",#N/A,TRUE,"general"}</definedName>
    <definedName name="uuuuuj" localSheetId="49" hidden="1">{"via1",#N/A,TRUE,"general";"via2",#N/A,TRUE,"general";"via3",#N/A,TRUE,"general"}</definedName>
    <definedName name="uuuuuj" localSheetId="34"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1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31" hidden="1">{"via1",#N/A,TRUE,"general";"via2",#N/A,TRUE,"general";"via3",#N/A,TRUE,"general"}</definedName>
    <definedName name="uuuuuj" localSheetId="30" hidden="1">{"via1",#N/A,TRUE,"general";"via2",#N/A,TRUE,"general";"via3",#N/A,TRUE,"general"}</definedName>
    <definedName name="uuuuuj" localSheetId="15" hidden="1">{"via1",#N/A,TRUE,"general";"via2",#N/A,TRUE,"general";"via3",#N/A,TRUE,"general"}</definedName>
    <definedName name="uuuuuj" hidden="1">{"via1",#N/A,TRUE,"general";"via2",#N/A,TRUE,"general";"via3",#N/A,TRUE,"general"}</definedName>
    <definedName name="uwkap" localSheetId="3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26" hidden="1">{"TAB1",#N/A,TRUE,"GENERAL";"TAB2",#N/A,TRUE,"GENERAL";"TAB3",#N/A,TRUE,"GENERAL";"TAB4",#N/A,TRUE,"GENERAL";"TAB5",#N/A,TRUE,"GENERAL"}</definedName>
    <definedName name="uwkap" localSheetId="24"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4" hidden="1">{"TAB1",#N/A,TRUE,"GENERAL";"TAB2",#N/A,TRUE,"GENERAL";"TAB3",#N/A,TRUE,"GENERAL";"TAB4",#N/A,TRUE,"GENERAL";"TAB5",#N/A,TRUE,"GENERAL"}</definedName>
    <definedName name="uwkap" localSheetId="38" hidden="1">{"TAB1",#N/A,TRUE,"GENERAL";"TAB2",#N/A,TRUE,"GENERAL";"TAB3",#N/A,TRUE,"GENERAL";"TAB4",#N/A,TRUE,"GENERAL";"TAB5",#N/A,TRUE,"GENERAL"}</definedName>
    <definedName name="uwkap" localSheetId="37" hidden="1">{"TAB1",#N/A,TRUE,"GENERAL";"TAB2",#N/A,TRUE,"GENERAL";"TAB3",#N/A,TRUE,"GENERAL";"TAB4",#N/A,TRUE,"GENERAL";"TAB5",#N/A,TRUE,"GENERAL"}</definedName>
    <definedName name="uwkap" localSheetId="23"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27" hidden="1">{"TAB1",#N/A,TRUE,"GENERAL";"TAB2",#N/A,TRUE,"GENERAL";"TAB3",#N/A,TRUE,"GENERAL";"TAB4",#N/A,TRUE,"GENERAL";"TAB5",#N/A,TRUE,"GENERAL"}</definedName>
    <definedName name="uwkap" localSheetId="18"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25" hidden="1">{"TAB1",#N/A,TRUE,"GENERAL";"TAB2",#N/A,TRUE,"GENERAL";"TAB3",#N/A,TRUE,"GENERAL";"TAB4",#N/A,TRUE,"GENERAL";"TAB5",#N/A,TRUE,"GENERAL"}</definedName>
    <definedName name="uwkap" localSheetId="49" hidden="1">{"TAB1",#N/A,TRUE,"GENERAL";"TAB2",#N/A,TRUE,"GENERAL";"TAB3",#N/A,TRUE,"GENERAL";"TAB4",#N/A,TRUE,"GENERAL";"TAB5",#N/A,TRUE,"GENERAL"}</definedName>
    <definedName name="uwkap" localSheetId="34"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31" hidden="1">{"TAB1",#N/A,TRUE,"GENERAL";"TAB2",#N/A,TRUE,"GENERAL";"TAB3",#N/A,TRUE,"GENERAL";"TAB4",#N/A,TRUE,"GENERAL";"TAB5",#N/A,TRUE,"GENERAL"}</definedName>
    <definedName name="uwkap" localSheetId="30" hidden="1">{"TAB1",#N/A,TRUE,"GENERAL";"TAB2",#N/A,TRUE,"GENERAL";"TAB3",#N/A,TRUE,"GENERAL";"TAB4",#N/A,TRUE,"GENERAL";"TAB5",#N/A,TRUE,"GENERAL"}</definedName>
    <definedName name="uwkap" localSheetId="15" hidden="1">{"TAB1",#N/A,TRUE,"GENERAL";"TAB2",#N/A,TRUE,"GENERAL";"TAB3",#N/A,TRUE,"GENERAL";"TAB4",#N/A,TRUE,"GENERAL";"TAB5",#N/A,TRUE,"GENERAL"}</definedName>
    <definedName name="uwkap" hidden="1">{"TAB1",#N/A,TRUE,"GENERAL";"TAB2",#N/A,TRUE,"GENERAL";"TAB3",#N/A,TRUE,"GENERAL";"TAB4",#N/A,TRUE,"GENERAL";"TAB5",#N/A,TRUE,"GENERAL"}</definedName>
    <definedName name="uyiyiy" localSheetId="3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26" hidden="1">{"TAB1",#N/A,TRUE,"GENERAL";"TAB2",#N/A,TRUE,"GENERAL";"TAB3",#N/A,TRUE,"GENERAL";"TAB4",#N/A,TRUE,"GENERAL";"TAB5",#N/A,TRUE,"GENERAL"}</definedName>
    <definedName name="uyiyiy" localSheetId="24"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38" hidden="1">{"TAB1",#N/A,TRUE,"GENERAL";"TAB2",#N/A,TRUE,"GENERAL";"TAB3",#N/A,TRUE,"GENERAL";"TAB4",#N/A,TRUE,"GENERAL";"TAB5",#N/A,TRUE,"GENERAL"}</definedName>
    <definedName name="uyiyiy" localSheetId="37" hidden="1">{"TAB1",#N/A,TRUE,"GENERAL";"TAB2",#N/A,TRUE,"GENERAL";"TAB3",#N/A,TRUE,"GENERAL";"TAB4",#N/A,TRUE,"GENERAL";"TAB5",#N/A,TRUE,"GENERAL"}</definedName>
    <definedName name="uyiyiy" localSheetId="23"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27" hidden="1">{"TAB1",#N/A,TRUE,"GENERAL";"TAB2",#N/A,TRUE,"GENERAL";"TAB3",#N/A,TRUE,"GENERAL";"TAB4",#N/A,TRUE,"GENERAL";"TAB5",#N/A,TRUE,"GENERAL"}</definedName>
    <definedName name="uyiyiy" localSheetId="18"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25" hidden="1">{"TAB1",#N/A,TRUE,"GENERAL";"TAB2",#N/A,TRUE,"GENERAL";"TAB3",#N/A,TRUE,"GENERAL";"TAB4",#N/A,TRUE,"GENERAL";"TAB5",#N/A,TRUE,"GENERAL"}</definedName>
    <definedName name="uyiyiy" localSheetId="49" hidden="1">{"TAB1",#N/A,TRUE,"GENERAL";"TAB2",#N/A,TRUE,"GENERAL";"TAB3",#N/A,TRUE,"GENERAL";"TAB4",#N/A,TRUE,"GENERAL";"TAB5",#N/A,TRUE,"GENERAL"}</definedName>
    <definedName name="uyiyiy" localSheetId="34"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31" hidden="1">{"TAB1",#N/A,TRUE,"GENERAL";"TAB2",#N/A,TRUE,"GENERAL";"TAB3",#N/A,TRUE,"GENERAL";"TAB4",#N/A,TRUE,"GENERAL";"TAB5",#N/A,TRUE,"GENERAL"}</definedName>
    <definedName name="uyiyiy" localSheetId="30" hidden="1">{"TAB1",#N/A,TRUE,"GENERAL";"TAB2",#N/A,TRUE,"GENERAL";"TAB3",#N/A,TRUE,"GENERAL";"TAB4",#N/A,TRUE,"GENERAL";"TAB5",#N/A,TRUE,"GENERAL"}</definedName>
    <definedName name="uyiyiy" localSheetId="15" hidden="1">{"TAB1",#N/A,TRUE,"GENERAL";"TAB2",#N/A,TRUE,"GENERAL";"TAB3",#N/A,TRUE,"GENERAL";"TAB4",#N/A,TRUE,"GENERAL";"TAB5",#N/A,TRUE,"GENERAL"}</definedName>
    <definedName name="uyiyiy" hidden="1">{"TAB1",#N/A,TRUE,"GENERAL";"TAB2",#N/A,TRUE,"GENERAL";"TAB3",#N/A,TRUE,"GENERAL";"TAB4",#N/A,TRUE,"GENERAL";"TAB5",#N/A,TRUE,"GENERAL"}</definedName>
    <definedName name="uytu" localSheetId="32" hidden="1">{"TAB1",#N/A,TRUE,"GENERAL";"TAB2",#N/A,TRUE,"GENERAL";"TAB3",#N/A,TRUE,"GENERAL";"TAB4",#N/A,TRUE,"GENERAL";"TAB5",#N/A,TRUE,"GENERAL"}</definedName>
    <definedName name="uytu" localSheetId="3" hidden="1">{"TAB1",#N/A,TRUE,"GENERAL";"TAB2",#N/A,TRUE,"GENERAL";"TAB3",#N/A,TRUE,"GENERAL";"TAB4",#N/A,TRUE,"GENERAL";"TAB5",#N/A,TRUE,"GENERAL"}</definedName>
    <definedName name="uytu" localSheetId="26" hidden="1">{"TAB1",#N/A,TRUE,"GENERAL";"TAB2",#N/A,TRUE,"GENERAL";"TAB3",#N/A,TRUE,"GENERAL";"TAB4",#N/A,TRUE,"GENERAL";"TAB5",#N/A,TRUE,"GENERAL"}</definedName>
    <definedName name="uytu" localSheetId="24" hidden="1">{"TAB1",#N/A,TRUE,"GENERAL";"TAB2",#N/A,TRUE,"GENERAL";"TAB3",#N/A,TRUE,"GENERAL";"TAB4",#N/A,TRUE,"GENERAL";"TAB5",#N/A,TRUE,"GENERAL"}</definedName>
    <definedName name="uytu" localSheetId="10" hidden="1">{"TAB1",#N/A,TRUE,"GENERAL";"TAB2",#N/A,TRUE,"GENERAL";"TAB3",#N/A,TRUE,"GENERAL";"TAB4",#N/A,TRUE,"GENERAL";"TAB5",#N/A,TRUE,"GENERAL"}</definedName>
    <definedName name="uytu" localSheetId="4" hidden="1">{"TAB1",#N/A,TRUE,"GENERAL";"TAB2",#N/A,TRUE,"GENERAL";"TAB3",#N/A,TRUE,"GENERAL";"TAB4",#N/A,TRUE,"GENERAL";"TAB5",#N/A,TRUE,"GENERAL"}</definedName>
    <definedName name="uytu" localSheetId="38" hidden="1">{"TAB1",#N/A,TRUE,"GENERAL";"TAB2",#N/A,TRUE,"GENERAL";"TAB3",#N/A,TRUE,"GENERAL";"TAB4",#N/A,TRUE,"GENERAL";"TAB5",#N/A,TRUE,"GENERAL"}</definedName>
    <definedName name="uytu" localSheetId="37" hidden="1">{"TAB1",#N/A,TRUE,"GENERAL";"TAB2",#N/A,TRUE,"GENERAL";"TAB3",#N/A,TRUE,"GENERAL";"TAB4",#N/A,TRUE,"GENERAL";"TAB5",#N/A,TRUE,"GENERAL"}</definedName>
    <definedName name="uytu" localSheetId="23" hidden="1">{"TAB1",#N/A,TRUE,"GENERAL";"TAB2",#N/A,TRUE,"GENERAL";"TAB3",#N/A,TRUE,"GENERAL";"TAB4",#N/A,TRUE,"GENERAL";"TAB5",#N/A,TRUE,"GENERAL"}</definedName>
    <definedName name="uytu" localSheetId="16" hidden="1">{"TAB1",#N/A,TRUE,"GENERAL";"TAB2",#N/A,TRUE,"GENERAL";"TAB3",#N/A,TRUE,"GENERAL";"TAB4",#N/A,TRUE,"GENERAL";"TAB5",#N/A,TRUE,"GENERAL"}</definedName>
    <definedName name="uytu" localSheetId="27" hidden="1">{"TAB1",#N/A,TRUE,"GENERAL";"TAB2",#N/A,TRUE,"GENERAL";"TAB3",#N/A,TRUE,"GENERAL";"TAB4",#N/A,TRUE,"GENERAL";"TAB5",#N/A,TRUE,"GENERAL"}</definedName>
    <definedName name="uytu" localSheetId="18" hidden="1">{"TAB1",#N/A,TRUE,"GENERAL";"TAB2",#N/A,TRUE,"GENERAL";"TAB3",#N/A,TRUE,"GENERAL";"TAB4",#N/A,TRUE,"GENERAL";"TAB5",#N/A,TRUE,"GENERAL"}</definedName>
    <definedName name="uytu" localSheetId="17" hidden="1">{"TAB1",#N/A,TRUE,"GENERAL";"TAB2",#N/A,TRUE,"GENERAL";"TAB3",#N/A,TRUE,"GENERAL";"TAB4",#N/A,TRUE,"GENERAL";"TAB5",#N/A,TRUE,"GENERAL"}</definedName>
    <definedName name="uytu" localSheetId="25" hidden="1">{"TAB1",#N/A,TRUE,"GENERAL";"TAB2",#N/A,TRUE,"GENERAL";"TAB3",#N/A,TRUE,"GENERAL";"TAB4",#N/A,TRUE,"GENERAL";"TAB5",#N/A,TRUE,"GENERAL"}</definedName>
    <definedName name="uytu" localSheetId="49" hidden="1">{"TAB1",#N/A,TRUE,"GENERAL";"TAB2",#N/A,TRUE,"GENERAL";"TAB3",#N/A,TRUE,"GENERAL";"TAB4",#N/A,TRUE,"GENERAL";"TAB5",#N/A,TRUE,"GENERAL"}</definedName>
    <definedName name="uytu" localSheetId="34"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1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31" hidden="1">{"TAB1",#N/A,TRUE,"GENERAL";"TAB2",#N/A,TRUE,"GENERAL";"TAB3",#N/A,TRUE,"GENERAL";"TAB4",#N/A,TRUE,"GENERAL";"TAB5",#N/A,TRUE,"GENERAL"}</definedName>
    <definedName name="uytu" localSheetId="30" hidden="1">{"TAB1",#N/A,TRUE,"GENERAL";"TAB2",#N/A,TRUE,"GENERAL";"TAB3",#N/A,TRUE,"GENERAL";"TAB4",#N/A,TRUE,"GENERAL";"TAB5",#N/A,TRUE,"GENERAL"}</definedName>
    <definedName name="uytu" localSheetId="15" hidden="1">{"TAB1",#N/A,TRUE,"GENERAL";"TAB2",#N/A,TRUE,"GENERAL";"TAB3",#N/A,TRUE,"GENERAL";"TAB4",#N/A,TRUE,"GENERAL";"TAB5",#N/A,TRUE,"GENERAL"}</definedName>
    <definedName name="uytu" hidden="1">{"TAB1",#N/A,TRUE,"GENERAL";"TAB2",#N/A,TRUE,"GENERAL";"TAB3",#N/A,TRUE,"GENERAL";"TAB4",#N/A,TRUE,"GENERAL";"TAB5",#N/A,TRUE,"GENERAL"}</definedName>
    <definedName name="uyur" localSheetId="32" hidden="1">{"via1",#N/A,TRUE,"general";"via2",#N/A,TRUE,"general";"via3",#N/A,TRUE,"general"}</definedName>
    <definedName name="uyur" localSheetId="3" hidden="1">{"via1",#N/A,TRUE,"general";"via2",#N/A,TRUE,"general";"via3",#N/A,TRUE,"general"}</definedName>
    <definedName name="uyur" localSheetId="26" hidden="1">{"via1",#N/A,TRUE,"general";"via2",#N/A,TRUE,"general";"via3",#N/A,TRUE,"general"}</definedName>
    <definedName name="uyur" localSheetId="24" hidden="1">{"via1",#N/A,TRUE,"general";"via2",#N/A,TRUE,"general";"via3",#N/A,TRUE,"general"}</definedName>
    <definedName name="uyur" localSheetId="10" hidden="1">{"via1",#N/A,TRUE,"general";"via2",#N/A,TRUE,"general";"via3",#N/A,TRUE,"general"}</definedName>
    <definedName name="uyur" localSheetId="4" hidden="1">{"via1",#N/A,TRUE,"general";"via2",#N/A,TRUE,"general";"via3",#N/A,TRUE,"general"}</definedName>
    <definedName name="uyur" localSheetId="38" hidden="1">{"via1",#N/A,TRUE,"general";"via2",#N/A,TRUE,"general";"via3",#N/A,TRUE,"general"}</definedName>
    <definedName name="uyur" localSheetId="37" hidden="1">{"via1",#N/A,TRUE,"general";"via2",#N/A,TRUE,"general";"via3",#N/A,TRUE,"general"}</definedName>
    <definedName name="uyur" localSheetId="23" hidden="1">{"via1",#N/A,TRUE,"general";"via2",#N/A,TRUE,"general";"via3",#N/A,TRUE,"general"}</definedName>
    <definedName name="uyur" localSheetId="16" hidden="1">{"via1",#N/A,TRUE,"general";"via2",#N/A,TRUE,"general";"via3",#N/A,TRUE,"general"}</definedName>
    <definedName name="uyur" localSheetId="27" hidden="1">{"via1",#N/A,TRUE,"general";"via2",#N/A,TRUE,"general";"via3",#N/A,TRUE,"general"}</definedName>
    <definedName name="uyur" localSheetId="18" hidden="1">{"via1",#N/A,TRUE,"general";"via2",#N/A,TRUE,"general";"via3",#N/A,TRUE,"general"}</definedName>
    <definedName name="uyur" localSheetId="17" hidden="1">{"via1",#N/A,TRUE,"general";"via2",#N/A,TRUE,"general";"via3",#N/A,TRUE,"general"}</definedName>
    <definedName name="uyur" localSheetId="25" hidden="1">{"via1",#N/A,TRUE,"general";"via2",#N/A,TRUE,"general";"via3",#N/A,TRUE,"general"}</definedName>
    <definedName name="uyur" localSheetId="49" hidden="1">{"via1",#N/A,TRUE,"general";"via2",#N/A,TRUE,"general";"via3",#N/A,TRUE,"general"}</definedName>
    <definedName name="uyur" localSheetId="34"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1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31" hidden="1">{"via1",#N/A,TRUE,"general";"via2",#N/A,TRUE,"general";"via3",#N/A,TRUE,"general"}</definedName>
    <definedName name="uyur" localSheetId="30" hidden="1">{"via1",#N/A,TRUE,"general";"via2",#N/A,TRUE,"general";"via3",#N/A,TRUE,"general"}</definedName>
    <definedName name="uyur" localSheetId="15" hidden="1">{"via1",#N/A,TRUE,"general";"via2",#N/A,TRUE,"general";"via3",#N/A,TRUE,"general"}</definedName>
    <definedName name="uyur" hidden="1">{"via1",#N/A,TRUE,"general";"via2",#N/A,TRUE,"general";"via3",#N/A,TRUE,"general"}</definedName>
    <definedName name="v" localSheetId="32" hidden="1">{"TAB1",#N/A,TRUE,"GENERAL";"TAB2",#N/A,TRUE,"GENERAL";"TAB3",#N/A,TRUE,"GENERAL";"TAB4",#N/A,TRUE,"GENERAL";"TAB5",#N/A,TRUE,"GENERAL"}</definedName>
    <definedName name="v" localSheetId="3" hidden="1">{"TAB1",#N/A,TRUE,"GENERAL";"TAB2",#N/A,TRUE,"GENERAL";"TAB3",#N/A,TRUE,"GENERAL";"TAB4",#N/A,TRUE,"GENERAL";"TAB5",#N/A,TRUE,"GENERAL"}</definedName>
    <definedName name="v" localSheetId="26" hidden="1">{"TAB1",#N/A,TRUE,"GENERAL";"TAB2",#N/A,TRUE,"GENERAL";"TAB3",#N/A,TRUE,"GENERAL";"TAB4",#N/A,TRUE,"GENERAL";"TAB5",#N/A,TRUE,"GENERAL"}</definedName>
    <definedName name="v" localSheetId="24" hidden="1">{"TAB1",#N/A,TRUE,"GENERAL";"TAB2",#N/A,TRUE,"GENERAL";"TAB3",#N/A,TRUE,"GENERAL";"TAB4",#N/A,TRUE,"GENERAL";"TAB5",#N/A,TRUE,"GENERAL"}</definedName>
    <definedName name="v" localSheetId="10" hidden="1">{"TAB1",#N/A,TRUE,"GENERAL";"TAB2",#N/A,TRUE,"GENERAL";"TAB3",#N/A,TRUE,"GENERAL";"TAB4",#N/A,TRUE,"GENERAL";"TAB5",#N/A,TRUE,"GENERAL"}</definedName>
    <definedName name="v" localSheetId="4" hidden="1">{"TAB1",#N/A,TRUE,"GENERAL";"TAB2",#N/A,TRUE,"GENERAL";"TAB3",#N/A,TRUE,"GENERAL";"TAB4",#N/A,TRUE,"GENERAL";"TAB5",#N/A,TRUE,"GENERAL"}</definedName>
    <definedName name="v" localSheetId="38" hidden="1">{"TAB1",#N/A,TRUE,"GENERAL";"TAB2",#N/A,TRUE,"GENERAL";"TAB3",#N/A,TRUE,"GENERAL";"TAB4",#N/A,TRUE,"GENERAL";"TAB5",#N/A,TRUE,"GENERAL"}</definedName>
    <definedName name="v" localSheetId="37" hidden="1">{"TAB1",#N/A,TRUE,"GENERAL";"TAB2",#N/A,TRUE,"GENERAL";"TAB3",#N/A,TRUE,"GENERAL";"TAB4",#N/A,TRUE,"GENERAL";"TAB5",#N/A,TRUE,"GENERAL"}</definedName>
    <definedName name="v" localSheetId="23" hidden="1">{"TAB1",#N/A,TRUE,"GENERAL";"TAB2",#N/A,TRUE,"GENERAL";"TAB3",#N/A,TRUE,"GENERAL";"TAB4",#N/A,TRUE,"GENERAL";"TAB5",#N/A,TRUE,"GENERAL"}</definedName>
    <definedName name="v" localSheetId="16" hidden="1">{"TAB1",#N/A,TRUE,"GENERAL";"TAB2",#N/A,TRUE,"GENERAL";"TAB3",#N/A,TRUE,"GENERAL";"TAB4",#N/A,TRUE,"GENERAL";"TAB5",#N/A,TRUE,"GENERAL"}</definedName>
    <definedName name="v" localSheetId="27" hidden="1">{"TAB1",#N/A,TRUE,"GENERAL";"TAB2",#N/A,TRUE,"GENERAL";"TAB3",#N/A,TRUE,"GENERAL";"TAB4",#N/A,TRUE,"GENERAL";"TAB5",#N/A,TRUE,"GENERAL"}</definedName>
    <definedName name="v" localSheetId="18" hidden="1">{"TAB1",#N/A,TRUE,"GENERAL";"TAB2",#N/A,TRUE,"GENERAL";"TAB3",#N/A,TRUE,"GENERAL";"TAB4",#N/A,TRUE,"GENERAL";"TAB5",#N/A,TRUE,"GENERAL"}</definedName>
    <definedName name="v" localSheetId="17" hidden="1">{"TAB1",#N/A,TRUE,"GENERAL";"TAB2",#N/A,TRUE,"GENERAL";"TAB3",#N/A,TRUE,"GENERAL";"TAB4",#N/A,TRUE,"GENERAL";"TAB5",#N/A,TRUE,"GENERAL"}</definedName>
    <definedName name="v" localSheetId="25" hidden="1">{"TAB1",#N/A,TRUE,"GENERAL";"TAB2",#N/A,TRUE,"GENERAL";"TAB3",#N/A,TRUE,"GENERAL";"TAB4",#N/A,TRUE,"GENERAL";"TAB5",#N/A,TRUE,"GENERAL"}</definedName>
    <definedName name="v" localSheetId="49" hidden="1">{"TAB1",#N/A,TRUE,"GENERAL";"TAB2",#N/A,TRUE,"GENERAL";"TAB3",#N/A,TRUE,"GENERAL";"TAB4",#N/A,TRUE,"GENERAL";"TAB5",#N/A,TRUE,"GENERAL"}</definedName>
    <definedName name="v" localSheetId="34"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1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31" hidden="1">{"TAB1",#N/A,TRUE,"GENERAL";"TAB2",#N/A,TRUE,"GENERAL";"TAB3",#N/A,TRUE,"GENERAL";"TAB4",#N/A,TRUE,"GENERAL";"TAB5",#N/A,TRUE,"GENERAL"}</definedName>
    <definedName name="v" localSheetId="30" hidden="1">{"TAB1",#N/A,TRUE,"GENERAL";"TAB2",#N/A,TRUE,"GENERAL";"TAB3",#N/A,TRUE,"GENERAL";"TAB4",#N/A,TRUE,"GENERAL";"TAB5",#N/A,TRUE,"GENERAL"}</definedName>
    <definedName name="v" localSheetId="15" hidden="1">{"TAB1",#N/A,TRUE,"GENERAL";"TAB2",#N/A,TRUE,"GENERAL";"TAB3",#N/A,TRUE,"GENERAL";"TAB4",#N/A,TRUE,"GENERAL";"TAB5",#N/A,TRUE,"GENERAL"}</definedName>
    <definedName name="v" hidden="1">{"TAB1",#N/A,TRUE,"GENERAL";"TAB2",#N/A,TRUE,"GENERAL";"TAB3",#N/A,TRUE,"GENERAL";"TAB4",#N/A,TRUE,"GENERAL";"TAB5",#N/A,TRUE,"GENERAL"}</definedName>
    <definedName name="vbvbvbvb" localSheetId="3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26" hidden="1">{"TAB1",#N/A,TRUE,"GENERAL";"TAB2",#N/A,TRUE,"GENERAL";"TAB3",#N/A,TRUE,"GENERAL";"TAB4",#N/A,TRUE,"GENERAL";"TAB5",#N/A,TRUE,"GENERAL"}</definedName>
    <definedName name="vbvbvbvb" localSheetId="24"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38" hidden="1">{"TAB1",#N/A,TRUE,"GENERAL";"TAB2",#N/A,TRUE,"GENERAL";"TAB3",#N/A,TRUE,"GENERAL";"TAB4",#N/A,TRUE,"GENERAL";"TAB5",#N/A,TRUE,"GENERAL"}</definedName>
    <definedName name="vbvbvbvb" localSheetId="37" hidden="1">{"TAB1",#N/A,TRUE,"GENERAL";"TAB2",#N/A,TRUE,"GENERAL";"TAB3",#N/A,TRUE,"GENERAL";"TAB4",#N/A,TRUE,"GENERAL";"TAB5",#N/A,TRUE,"GENERAL"}</definedName>
    <definedName name="vbvbvbvb" localSheetId="23"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27" hidden="1">{"TAB1",#N/A,TRUE,"GENERAL";"TAB2",#N/A,TRUE,"GENERAL";"TAB3",#N/A,TRUE,"GENERAL";"TAB4",#N/A,TRUE,"GENERAL";"TAB5",#N/A,TRUE,"GENERAL"}</definedName>
    <definedName name="vbvbvbvb" localSheetId="18"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25" hidden="1">{"TAB1",#N/A,TRUE,"GENERAL";"TAB2",#N/A,TRUE,"GENERAL";"TAB3",#N/A,TRUE,"GENERAL";"TAB4",#N/A,TRUE,"GENERAL";"TAB5",#N/A,TRUE,"GENERAL"}</definedName>
    <definedName name="vbvbvbvb" localSheetId="49" hidden="1">{"TAB1",#N/A,TRUE,"GENERAL";"TAB2",#N/A,TRUE,"GENERAL";"TAB3",#N/A,TRUE,"GENERAL";"TAB4",#N/A,TRUE,"GENERAL";"TAB5",#N/A,TRUE,"GENERAL"}</definedName>
    <definedName name="vbvbvbvb" localSheetId="34"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31" hidden="1">{"TAB1",#N/A,TRUE,"GENERAL";"TAB2",#N/A,TRUE,"GENERAL";"TAB3",#N/A,TRUE,"GENERAL";"TAB4",#N/A,TRUE,"GENERAL";"TAB5",#N/A,TRUE,"GENERAL"}</definedName>
    <definedName name="vbvbvbvb" localSheetId="30" hidden="1">{"TAB1",#N/A,TRUE,"GENERAL";"TAB2",#N/A,TRUE,"GENERAL";"TAB3",#N/A,TRUE,"GENERAL";"TAB4",#N/A,TRUE,"GENERAL";"TAB5",#N/A,TRUE,"GENERAL"}</definedName>
    <definedName name="vbvbvbvb" localSheetId="15" hidden="1">{"TAB1",#N/A,TRUE,"GENERAL";"TAB2",#N/A,TRUE,"GENERAL";"TAB3",#N/A,TRUE,"GENERAL";"TAB4",#N/A,TRUE,"GENERAL";"TAB5",#N/A,TRUE,"GENERAL"}</definedName>
    <definedName name="vbvbvbvb" hidden="1">{"TAB1",#N/A,TRUE,"GENERAL";"TAB2",#N/A,TRUE,"GENERAL";"TAB3",#N/A,TRUE,"GENERAL";"TAB4",#N/A,TRUE,"GENERAL";"TAB5",#N/A,TRUE,"GENERAL"}</definedName>
    <definedName name="vdfvuio" localSheetId="32" hidden="1">{"via1",#N/A,TRUE,"general";"via2",#N/A,TRUE,"general";"via3",#N/A,TRUE,"general"}</definedName>
    <definedName name="vdfvuio" localSheetId="3" hidden="1">{"via1",#N/A,TRUE,"general";"via2",#N/A,TRUE,"general";"via3",#N/A,TRUE,"general"}</definedName>
    <definedName name="vdfvuio" localSheetId="26" hidden="1">{"via1",#N/A,TRUE,"general";"via2",#N/A,TRUE,"general";"via3",#N/A,TRUE,"general"}</definedName>
    <definedName name="vdfvuio" localSheetId="24" hidden="1">{"via1",#N/A,TRUE,"general";"via2",#N/A,TRUE,"general";"via3",#N/A,TRUE,"general"}</definedName>
    <definedName name="vdfvuio" localSheetId="10" hidden="1">{"via1",#N/A,TRUE,"general";"via2",#N/A,TRUE,"general";"via3",#N/A,TRUE,"general"}</definedName>
    <definedName name="vdfvuio" localSheetId="4" hidden="1">{"via1",#N/A,TRUE,"general";"via2",#N/A,TRUE,"general";"via3",#N/A,TRUE,"general"}</definedName>
    <definedName name="vdfvuio" localSheetId="38" hidden="1">{"via1",#N/A,TRUE,"general";"via2",#N/A,TRUE,"general";"via3",#N/A,TRUE,"general"}</definedName>
    <definedName name="vdfvuio" localSheetId="37" hidden="1">{"via1",#N/A,TRUE,"general";"via2",#N/A,TRUE,"general";"via3",#N/A,TRUE,"general"}</definedName>
    <definedName name="vdfvuio" localSheetId="23" hidden="1">{"via1",#N/A,TRUE,"general";"via2",#N/A,TRUE,"general";"via3",#N/A,TRUE,"general"}</definedName>
    <definedName name="vdfvuio" localSheetId="16" hidden="1">{"via1",#N/A,TRUE,"general";"via2",#N/A,TRUE,"general";"via3",#N/A,TRUE,"general"}</definedName>
    <definedName name="vdfvuio" localSheetId="27" hidden="1">{"via1",#N/A,TRUE,"general";"via2",#N/A,TRUE,"general";"via3",#N/A,TRUE,"general"}</definedName>
    <definedName name="vdfvuio" localSheetId="18" hidden="1">{"via1",#N/A,TRUE,"general";"via2",#N/A,TRUE,"general";"via3",#N/A,TRUE,"general"}</definedName>
    <definedName name="vdfvuio" localSheetId="17" hidden="1">{"via1",#N/A,TRUE,"general";"via2",#N/A,TRUE,"general";"via3",#N/A,TRUE,"general"}</definedName>
    <definedName name="vdfvuio" localSheetId="25" hidden="1">{"via1",#N/A,TRUE,"general";"via2",#N/A,TRUE,"general";"via3",#N/A,TRUE,"general"}</definedName>
    <definedName name="vdfvuio" localSheetId="49" hidden="1">{"via1",#N/A,TRUE,"general";"via2",#N/A,TRUE,"general";"via3",#N/A,TRUE,"general"}</definedName>
    <definedName name="vdfvuio" localSheetId="34"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1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31" hidden="1">{"via1",#N/A,TRUE,"general";"via2",#N/A,TRUE,"general";"via3",#N/A,TRUE,"general"}</definedName>
    <definedName name="vdfvuio" localSheetId="30" hidden="1">{"via1",#N/A,TRUE,"general";"via2",#N/A,TRUE,"general";"via3",#N/A,TRUE,"general"}</definedName>
    <definedName name="vdfvuio" localSheetId="15" hidden="1">{"via1",#N/A,TRUE,"general";"via2",#N/A,TRUE,"general";"via3",#N/A,TRUE,"general"}</definedName>
    <definedName name="vdfvuio" hidden="1">{"via1",#N/A,TRUE,"general";"via2",#N/A,TRUE,"general";"via3",#N/A,TRUE,"general"}</definedName>
    <definedName name="vdsvnj" localSheetId="32" hidden="1">{"via1",#N/A,TRUE,"general";"via2",#N/A,TRUE,"general";"via3",#N/A,TRUE,"general"}</definedName>
    <definedName name="vdsvnj" localSheetId="3" hidden="1">{"via1",#N/A,TRUE,"general";"via2",#N/A,TRUE,"general";"via3",#N/A,TRUE,"general"}</definedName>
    <definedName name="vdsvnj" localSheetId="26" hidden="1">{"via1",#N/A,TRUE,"general";"via2",#N/A,TRUE,"general";"via3",#N/A,TRUE,"general"}</definedName>
    <definedName name="vdsvnj" localSheetId="24" hidden="1">{"via1",#N/A,TRUE,"general";"via2",#N/A,TRUE,"general";"via3",#N/A,TRUE,"general"}</definedName>
    <definedName name="vdsvnj" localSheetId="10" hidden="1">{"via1",#N/A,TRUE,"general";"via2",#N/A,TRUE,"general";"via3",#N/A,TRUE,"general"}</definedName>
    <definedName name="vdsvnj" localSheetId="4" hidden="1">{"via1",#N/A,TRUE,"general";"via2",#N/A,TRUE,"general";"via3",#N/A,TRUE,"general"}</definedName>
    <definedName name="vdsvnj" localSheetId="38" hidden="1">{"via1",#N/A,TRUE,"general";"via2",#N/A,TRUE,"general";"via3",#N/A,TRUE,"general"}</definedName>
    <definedName name="vdsvnj" localSheetId="37" hidden="1">{"via1",#N/A,TRUE,"general";"via2",#N/A,TRUE,"general";"via3",#N/A,TRUE,"general"}</definedName>
    <definedName name="vdsvnj" localSheetId="23" hidden="1">{"via1",#N/A,TRUE,"general";"via2",#N/A,TRUE,"general";"via3",#N/A,TRUE,"general"}</definedName>
    <definedName name="vdsvnj" localSheetId="16" hidden="1">{"via1",#N/A,TRUE,"general";"via2",#N/A,TRUE,"general";"via3",#N/A,TRUE,"general"}</definedName>
    <definedName name="vdsvnj" localSheetId="27" hidden="1">{"via1",#N/A,TRUE,"general";"via2",#N/A,TRUE,"general";"via3",#N/A,TRUE,"general"}</definedName>
    <definedName name="vdsvnj" localSheetId="18" hidden="1">{"via1",#N/A,TRUE,"general";"via2",#N/A,TRUE,"general";"via3",#N/A,TRUE,"general"}</definedName>
    <definedName name="vdsvnj" localSheetId="17" hidden="1">{"via1",#N/A,TRUE,"general";"via2",#N/A,TRUE,"general";"via3",#N/A,TRUE,"general"}</definedName>
    <definedName name="vdsvnj" localSheetId="25" hidden="1">{"via1",#N/A,TRUE,"general";"via2",#N/A,TRUE,"general";"via3",#N/A,TRUE,"general"}</definedName>
    <definedName name="vdsvnj" localSheetId="49" hidden="1">{"via1",#N/A,TRUE,"general";"via2",#N/A,TRUE,"general";"via3",#N/A,TRUE,"general"}</definedName>
    <definedName name="vdsvnj" localSheetId="34"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1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31" hidden="1">{"via1",#N/A,TRUE,"general";"via2",#N/A,TRUE,"general";"via3",#N/A,TRUE,"general"}</definedName>
    <definedName name="vdsvnj" localSheetId="30" hidden="1">{"via1",#N/A,TRUE,"general";"via2",#N/A,TRUE,"general";"via3",#N/A,TRUE,"general"}</definedName>
    <definedName name="vdsvnj" localSheetId="15" hidden="1">{"via1",#N/A,TRUE,"general";"via2",#N/A,TRUE,"general";"via3",#N/A,TRUE,"general"}</definedName>
    <definedName name="vdsvnj" hidden="1">{"via1",#N/A,TRUE,"general";"via2",#N/A,TRUE,"general";"via3",#N/A,TRUE,"general"}</definedName>
    <definedName name="vfbgnhyt" localSheetId="32" hidden="1">{"via1",#N/A,TRUE,"general";"via2",#N/A,TRUE,"general";"via3",#N/A,TRUE,"general"}</definedName>
    <definedName name="vfbgnhyt" localSheetId="3" hidden="1">{"via1",#N/A,TRUE,"general";"via2",#N/A,TRUE,"general";"via3",#N/A,TRUE,"general"}</definedName>
    <definedName name="vfbgnhyt" localSheetId="26" hidden="1">{"via1",#N/A,TRUE,"general";"via2",#N/A,TRUE,"general";"via3",#N/A,TRUE,"general"}</definedName>
    <definedName name="vfbgnhyt" localSheetId="24" hidden="1">{"via1",#N/A,TRUE,"general";"via2",#N/A,TRUE,"general";"via3",#N/A,TRUE,"general"}</definedName>
    <definedName name="vfbgnhyt" localSheetId="10" hidden="1">{"via1",#N/A,TRUE,"general";"via2",#N/A,TRUE,"general";"via3",#N/A,TRUE,"general"}</definedName>
    <definedName name="vfbgnhyt" localSheetId="4" hidden="1">{"via1",#N/A,TRUE,"general";"via2",#N/A,TRUE,"general";"via3",#N/A,TRUE,"general"}</definedName>
    <definedName name="vfbgnhyt" localSheetId="38" hidden="1">{"via1",#N/A,TRUE,"general";"via2",#N/A,TRUE,"general";"via3",#N/A,TRUE,"general"}</definedName>
    <definedName name="vfbgnhyt" localSheetId="37" hidden="1">{"via1",#N/A,TRUE,"general";"via2",#N/A,TRUE,"general";"via3",#N/A,TRUE,"general"}</definedName>
    <definedName name="vfbgnhyt" localSheetId="23" hidden="1">{"via1",#N/A,TRUE,"general";"via2",#N/A,TRUE,"general";"via3",#N/A,TRUE,"general"}</definedName>
    <definedName name="vfbgnhyt" localSheetId="16" hidden="1">{"via1",#N/A,TRUE,"general";"via2",#N/A,TRUE,"general";"via3",#N/A,TRUE,"general"}</definedName>
    <definedName name="vfbgnhyt" localSheetId="27" hidden="1">{"via1",#N/A,TRUE,"general";"via2",#N/A,TRUE,"general";"via3",#N/A,TRUE,"general"}</definedName>
    <definedName name="vfbgnhyt" localSheetId="18" hidden="1">{"via1",#N/A,TRUE,"general";"via2",#N/A,TRUE,"general";"via3",#N/A,TRUE,"general"}</definedName>
    <definedName name="vfbgnhyt" localSheetId="17" hidden="1">{"via1",#N/A,TRUE,"general";"via2",#N/A,TRUE,"general";"via3",#N/A,TRUE,"general"}</definedName>
    <definedName name="vfbgnhyt" localSheetId="25" hidden="1">{"via1",#N/A,TRUE,"general";"via2",#N/A,TRUE,"general";"via3",#N/A,TRUE,"general"}</definedName>
    <definedName name="vfbgnhyt" localSheetId="49" hidden="1">{"via1",#N/A,TRUE,"general";"via2",#N/A,TRUE,"general";"via3",#N/A,TRUE,"general"}</definedName>
    <definedName name="vfbgnhyt" localSheetId="34"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1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31" hidden="1">{"via1",#N/A,TRUE,"general";"via2",#N/A,TRUE,"general";"via3",#N/A,TRUE,"general"}</definedName>
    <definedName name="vfbgnhyt" localSheetId="30" hidden="1">{"via1",#N/A,TRUE,"general";"via2",#N/A,TRUE,"general";"via3",#N/A,TRUE,"general"}</definedName>
    <definedName name="vfbgnhyt" localSheetId="15" hidden="1">{"via1",#N/A,TRUE,"general";"via2",#N/A,TRUE,"general";"via3",#N/A,TRUE,"general"}</definedName>
    <definedName name="vfbgnhyt" hidden="1">{"via1",#N/A,TRUE,"general";"via2",#N/A,TRUE,"general";"via3",#N/A,TRUE,"general"}</definedName>
    <definedName name="vfvdv" localSheetId="3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26" hidden="1">{"TAB1",#N/A,TRUE,"GENERAL";"TAB2",#N/A,TRUE,"GENERAL";"TAB3",#N/A,TRUE,"GENERAL";"TAB4",#N/A,TRUE,"GENERAL";"TAB5",#N/A,TRUE,"GENERAL"}</definedName>
    <definedName name="vfvdv" localSheetId="24"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4" hidden="1">{"TAB1",#N/A,TRUE,"GENERAL";"TAB2",#N/A,TRUE,"GENERAL";"TAB3",#N/A,TRUE,"GENERAL";"TAB4",#N/A,TRUE,"GENERAL";"TAB5",#N/A,TRUE,"GENERAL"}</definedName>
    <definedName name="vfvdv" localSheetId="38" hidden="1">{"TAB1",#N/A,TRUE,"GENERAL";"TAB2",#N/A,TRUE,"GENERAL";"TAB3",#N/A,TRUE,"GENERAL";"TAB4",#N/A,TRUE,"GENERAL";"TAB5",#N/A,TRUE,"GENERAL"}</definedName>
    <definedName name="vfvdv" localSheetId="37" hidden="1">{"TAB1",#N/A,TRUE,"GENERAL";"TAB2",#N/A,TRUE,"GENERAL";"TAB3",#N/A,TRUE,"GENERAL";"TAB4",#N/A,TRUE,"GENERAL";"TAB5",#N/A,TRUE,"GENERAL"}</definedName>
    <definedName name="vfvdv" localSheetId="23"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27" hidden="1">{"TAB1",#N/A,TRUE,"GENERAL";"TAB2",#N/A,TRUE,"GENERAL";"TAB3",#N/A,TRUE,"GENERAL";"TAB4",#N/A,TRUE,"GENERAL";"TAB5",#N/A,TRUE,"GENERAL"}</definedName>
    <definedName name="vfvdv" localSheetId="18"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25" hidden="1">{"TAB1",#N/A,TRUE,"GENERAL";"TAB2",#N/A,TRUE,"GENERAL";"TAB3",#N/A,TRUE,"GENERAL";"TAB4",#N/A,TRUE,"GENERAL";"TAB5",#N/A,TRUE,"GENERAL"}</definedName>
    <definedName name="vfvdv" localSheetId="49" hidden="1">{"TAB1",#N/A,TRUE,"GENERAL";"TAB2",#N/A,TRUE,"GENERAL";"TAB3",#N/A,TRUE,"GENERAL";"TAB4",#N/A,TRUE,"GENERAL";"TAB5",#N/A,TRUE,"GENERAL"}</definedName>
    <definedName name="vfvdv" localSheetId="34"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31" hidden="1">{"TAB1",#N/A,TRUE,"GENERAL";"TAB2",#N/A,TRUE,"GENERAL";"TAB3",#N/A,TRUE,"GENERAL";"TAB4",#N/A,TRUE,"GENERAL";"TAB5",#N/A,TRUE,"GENERAL"}</definedName>
    <definedName name="vfvdv" localSheetId="30" hidden="1">{"TAB1",#N/A,TRUE,"GENERAL";"TAB2",#N/A,TRUE,"GENERAL";"TAB3",#N/A,TRUE,"GENERAL";"TAB4",#N/A,TRUE,"GENERAL";"TAB5",#N/A,TRUE,"GENERAL"}</definedName>
    <definedName name="vfvdv" localSheetId="15" hidden="1">{"TAB1",#N/A,TRUE,"GENERAL";"TAB2",#N/A,TRUE,"GENERAL";"TAB3",#N/A,TRUE,"GENERAL";"TAB4",#N/A,TRUE,"GENERAL";"TAB5",#N/A,TRUE,"GENERAL"}</definedName>
    <definedName name="vfvdv" hidden="1">{"TAB1",#N/A,TRUE,"GENERAL";"TAB2",#N/A,TRUE,"GENERAL";"TAB3",#N/A,TRUE,"GENERAL";"TAB4",#N/A,TRUE,"GENERAL";"TAB5",#N/A,TRUE,"GENERAL"}</definedName>
    <definedName name="vfvf" localSheetId="32" hidden="1">{"TAB1",#N/A,TRUE,"GENERAL";"TAB2",#N/A,TRUE,"GENERAL";"TAB3",#N/A,TRUE,"GENERAL";"TAB4",#N/A,TRUE,"GENERAL";"TAB5",#N/A,TRUE,"GENERAL"}</definedName>
    <definedName name="vfvf" localSheetId="3" hidden="1">{"TAB1",#N/A,TRUE,"GENERAL";"TAB2",#N/A,TRUE,"GENERAL";"TAB3",#N/A,TRUE,"GENERAL";"TAB4",#N/A,TRUE,"GENERAL";"TAB5",#N/A,TRUE,"GENERAL"}</definedName>
    <definedName name="vfvf" localSheetId="26" hidden="1">{"TAB1",#N/A,TRUE,"GENERAL";"TAB2",#N/A,TRUE,"GENERAL";"TAB3",#N/A,TRUE,"GENERAL";"TAB4",#N/A,TRUE,"GENERAL";"TAB5",#N/A,TRUE,"GENERAL"}</definedName>
    <definedName name="vfvf" localSheetId="24" hidden="1">{"TAB1",#N/A,TRUE,"GENERAL";"TAB2",#N/A,TRUE,"GENERAL";"TAB3",#N/A,TRUE,"GENERAL";"TAB4",#N/A,TRUE,"GENERAL";"TAB5",#N/A,TRUE,"GENERAL"}</definedName>
    <definedName name="vfvf" localSheetId="10" hidden="1">{"TAB1",#N/A,TRUE,"GENERAL";"TAB2",#N/A,TRUE,"GENERAL";"TAB3",#N/A,TRUE,"GENERAL";"TAB4",#N/A,TRUE,"GENERAL";"TAB5",#N/A,TRUE,"GENERAL"}</definedName>
    <definedName name="vfvf" localSheetId="4" hidden="1">{"TAB1",#N/A,TRUE,"GENERAL";"TAB2",#N/A,TRUE,"GENERAL";"TAB3",#N/A,TRUE,"GENERAL";"TAB4",#N/A,TRUE,"GENERAL";"TAB5",#N/A,TRUE,"GENERAL"}</definedName>
    <definedName name="vfvf" localSheetId="38" hidden="1">{"TAB1",#N/A,TRUE,"GENERAL";"TAB2",#N/A,TRUE,"GENERAL";"TAB3",#N/A,TRUE,"GENERAL";"TAB4",#N/A,TRUE,"GENERAL";"TAB5",#N/A,TRUE,"GENERAL"}</definedName>
    <definedName name="vfvf" localSheetId="37" hidden="1">{"TAB1",#N/A,TRUE,"GENERAL";"TAB2",#N/A,TRUE,"GENERAL";"TAB3",#N/A,TRUE,"GENERAL";"TAB4",#N/A,TRUE,"GENERAL";"TAB5",#N/A,TRUE,"GENERAL"}</definedName>
    <definedName name="vfvf" localSheetId="23" hidden="1">{"TAB1",#N/A,TRUE,"GENERAL";"TAB2",#N/A,TRUE,"GENERAL";"TAB3",#N/A,TRUE,"GENERAL";"TAB4",#N/A,TRUE,"GENERAL";"TAB5",#N/A,TRUE,"GENERAL"}</definedName>
    <definedName name="vfvf" localSheetId="16" hidden="1">{"TAB1",#N/A,TRUE,"GENERAL";"TAB2",#N/A,TRUE,"GENERAL";"TAB3",#N/A,TRUE,"GENERAL";"TAB4",#N/A,TRUE,"GENERAL";"TAB5",#N/A,TRUE,"GENERAL"}</definedName>
    <definedName name="vfvf" localSheetId="27" hidden="1">{"TAB1",#N/A,TRUE,"GENERAL";"TAB2",#N/A,TRUE,"GENERAL";"TAB3",#N/A,TRUE,"GENERAL";"TAB4",#N/A,TRUE,"GENERAL";"TAB5",#N/A,TRUE,"GENERAL"}</definedName>
    <definedName name="vfvf" localSheetId="18" hidden="1">{"TAB1",#N/A,TRUE,"GENERAL";"TAB2",#N/A,TRUE,"GENERAL";"TAB3",#N/A,TRUE,"GENERAL";"TAB4",#N/A,TRUE,"GENERAL";"TAB5",#N/A,TRUE,"GENERAL"}</definedName>
    <definedName name="vfvf" localSheetId="17" hidden="1">{"TAB1",#N/A,TRUE,"GENERAL";"TAB2",#N/A,TRUE,"GENERAL";"TAB3",#N/A,TRUE,"GENERAL";"TAB4",#N/A,TRUE,"GENERAL";"TAB5",#N/A,TRUE,"GENERAL"}</definedName>
    <definedName name="vfvf" localSheetId="25" hidden="1">{"TAB1",#N/A,TRUE,"GENERAL";"TAB2",#N/A,TRUE,"GENERAL";"TAB3",#N/A,TRUE,"GENERAL";"TAB4",#N/A,TRUE,"GENERAL";"TAB5",#N/A,TRUE,"GENERAL"}</definedName>
    <definedName name="vfvf" localSheetId="49" hidden="1">{"TAB1",#N/A,TRUE,"GENERAL";"TAB2",#N/A,TRUE,"GENERAL";"TAB3",#N/A,TRUE,"GENERAL";"TAB4",#N/A,TRUE,"GENERAL";"TAB5",#N/A,TRUE,"GENERAL"}</definedName>
    <definedName name="vfvf" localSheetId="34"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1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31" hidden="1">{"TAB1",#N/A,TRUE,"GENERAL";"TAB2",#N/A,TRUE,"GENERAL";"TAB3",#N/A,TRUE,"GENERAL";"TAB4",#N/A,TRUE,"GENERAL";"TAB5",#N/A,TRUE,"GENERAL"}</definedName>
    <definedName name="vfvf" localSheetId="30" hidden="1">{"TAB1",#N/A,TRUE,"GENERAL";"TAB2",#N/A,TRUE,"GENERAL";"TAB3",#N/A,TRUE,"GENERAL";"TAB4",#N/A,TRUE,"GENERAL";"TAB5",#N/A,TRUE,"GENERAL"}</definedName>
    <definedName name="vfvf" localSheetId="15" hidden="1">{"TAB1",#N/A,TRUE,"GENERAL";"TAB2",#N/A,TRUE,"GENERAL";"TAB3",#N/A,TRUE,"GENERAL";"TAB4",#N/A,TRUE,"GENERAL";"TAB5",#N/A,TRUE,"GENERAL"}</definedName>
    <definedName name="vfvf" hidden="1">{"TAB1",#N/A,TRUE,"GENERAL";"TAB2",#N/A,TRUE,"GENERAL";"TAB3",#N/A,TRUE,"GENERAL";"TAB4",#N/A,TRUE,"GENERAL";"TAB5",#N/A,TRUE,"GENERAL"}</definedName>
    <definedName name="via" localSheetId="32" hidden="1">{"via1",#N/A,TRUE,"general";"via2",#N/A,TRUE,"general";"via3",#N/A,TRUE,"general"}</definedName>
    <definedName name="via" localSheetId="3" hidden="1">{"via1",#N/A,TRUE,"general";"via2",#N/A,TRUE,"general";"via3",#N/A,TRUE,"general"}</definedName>
    <definedName name="via" localSheetId="26" hidden="1">{"via1",#N/A,TRUE,"general";"via2",#N/A,TRUE,"general";"via3",#N/A,TRUE,"general"}</definedName>
    <definedName name="via" localSheetId="24" hidden="1">{"via1",#N/A,TRUE,"general";"via2",#N/A,TRUE,"general";"via3",#N/A,TRUE,"general"}</definedName>
    <definedName name="via" localSheetId="10" hidden="1">{"via1",#N/A,TRUE,"general";"via2",#N/A,TRUE,"general";"via3",#N/A,TRUE,"general"}</definedName>
    <definedName name="via" localSheetId="4" hidden="1">{"via1",#N/A,TRUE,"general";"via2",#N/A,TRUE,"general";"via3",#N/A,TRUE,"general"}</definedName>
    <definedName name="via" localSheetId="38" hidden="1">{"via1",#N/A,TRUE,"general";"via2",#N/A,TRUE,"general";"via3",#N/A,TRUE,"general"}</definedName>
    <definedName name="via" localSheetId="37" hidden="1">{"via1",#N/A,TRUE,"general";"via2",#N/A,TRUE,"general";"via3",#N/A,TRUE,"general"}</definedName>
    <definedName name="via" localSheetId="23" hidden="1">{"via1",#N/A,TRUE,"general";"via2",#N/A,TRUE,"general";"via3",#N/A,TRUE,"general"}</definedName>
    <definedName name="via" localSheetId="16" hidden="1">{"via1",#N/A,TRUE,"general";"via2",#N/A,TRUE,"general";"via3",#N/A,TRUE,"general"}</definedName>
    <definedName name="via" localSheetId="27" hidden="1">{"via1",#N/A,TRUE,"general";"via2",#N/A,TRUE,"general";"via3",#N/A,TRUE,"general"}</definedName>
    <definedName name="via" localSheetId="18" hidden="1">{"via1",#N/A,TRUE,"general";"via2",#N/A,TRUE,"general";"via3",#N/A,TRUE,"general"}</definedName>
    <definedName name="via" localSheetId="17" hidden="1">{"via1",#N/A,TRUE,"general";"via2",#N/A,TRUE,"general";"via3",#N/A,TRUE,"general"}</definedName>
    <definedName name="via" localSheetId="25" hidden="1">{"via1",#N/A,TRUE,"general";"via2",#N/A,TRUE,"general";"via3",#N/A,TRUE,"general"}</definedName>
    <definedName name="via" localSheetId="49" hidden="1">{"via1",#N/A,TRUE,"general";"via2",#N/A,TRUE,"general";"via3",#N/A,TRUE,"general"}</definedName>
    <definedName name="via" localSheetId="34" hidden="1">{"via1",#N/A,TRUE,"general";"via2",#N/A,TRUE,"general";"via3",#N/A,TRUE,"general"}</definedName>
    <definedName name="via" localSheetId="12" hidden="1">{"via1",#N/A,TRUE,"general";"via2",#N/A,TRUE,"general";"via3",#N/A,TRUE,"general"}</definedName>
    <definedName name="via" localSheetId="13" hidden="1">{"via1",#N/A,TRUE,"general";"via2",#N/A,TRUE,"general";"via3",#N/A,TRUE,"general"}</definedName>
    <definedName name="via" localSheetId="14" hidden="1">{"via1",#N/A,TRUE,"general";"via2",#N/A,TRUE,"general";"via3",#N/A,TRUE,"general"}</definedName>
    <definedName name="via" localSheetId="5" hidden="1">{"via1",#N/A,TRUE,"general";"via2",#N/A,TRUE,"general";"via3",#N/A,TRUE,"general"}</definedName>
    <definedName name="via" localSheetId="6" hidden="1">{"via1",#N/A,TRUE,"general";"via2",#N/A,TRUE,"general";"via3",#N/A,TRUE,"general"}</definedName>
    <definedName name="via" localSheetId="7" hidden="1">{"via1",#N/A,TRUE,"general";"via2",#N/A,TRUE,"general";"via3",#N/A,TRUE,"general"}</definedName>
    <definedName name="via" localSheetId="8" hidden="1">{"via1",#N/A,TRUE,"general";"via2",#N/A,TRUE,"general";"via3",#N/A,TRUE,"general"}</definedName>
    <definedName name="via" localSheetId="31" hidden="1">{"via1",#N/A,TRUE,"general";"via2",#N/A,TRUE,"general";"via3",#N/A,TRUE,"general"}</definedName>
    <definedName name="via" localSheetId="30" hidden="1">{"via1",#N/A,TRUE,"general";"via2",#N/A,TRUE,"general";"via3",#N/A,TRUE,"general"}</definedName>
    <definedName name="via" localSheetId="15" hidden="1">{"via1",#N/A,TRUE,"general";"via2",#N/A,TRUE,"general";"via3",#N/A,TRUE,"general"}</definedName>
    <definedName name="via" hidden="1">{"via1",#N/A,TRUE,"general";"via2",#N/A,TRUE,"general";"via3",#N/A,TRUE,"general"}</definedName>
    <definedName name="vk" localSheetId="32" hidden="1">{"via1",#N/A,TRUE,"general";"via2",#N/A,TRUE,"general";"via3",#N/A,TRUE,"general"}</definedName>
    <definedName name="vk" localSheetId="3" hidden="1">{"via1",#N/A,TRUE,"general";"via2",#N/A,TRUE,"general";"via3",#N/A,TRUE,"general"}</definedName>
    <definedName name="vk" localSheetId="26" hidden="1">{"via1",#N/A,TRUE,"general";"via2",#N/A,TRUE,"general";"via3",#N/A,TRUE,"general"}</definedName>
    <definedName name="vk" localSheetId="24" hidden="1">{"via1",#N/A,TRUE,"general";"via2",#N/A,TRUE,"general";"via3",#N/A,TRUE,"general"}</definedName>
    <definedName name="vk" localSheetId="10" hidden="1">{"via1",#N/A,TRUE,"general";"via2",#N/A,TRUE,"general";"via3",#N/A,TRUE,"general"}</definedName>
    <definedName name="vk" localSheetId="4" hidden="1">{"via1",#N/A,TRUE,"general";"via2",#N/A,TRUE,"general";"via3",#N/A,TRUE,"general"}</definedName>
    <definedName name="vk" localSheetId="38" hidden="1">{"via1",#N/A,TRUE,"general";"via2",#N/A,TRUE,"general";"via3",#N/A,TRUE,"general"}</definedName>
    <definedName name="vk" localSheetId="37" hidden="1">{"via1",#N/A,TRUE,"general";"via2",#N/A,TRUE,"general";"via3",#N/A,TRUE,"general"}</definedName>
    <definedName name="vk" localSheetId="23" hidden="1">{"via1",#N/A,TRUE,"general";"via2",#N/A,TRUE,"general";"via3",#N/A,TRUE,"general"}</definedName>
    <definedName name="vk" localSheetId="16" hidden="1">{"via1",#N/A,TRUE,"general";"via2",#N/A,TRUE,"general";"via3",#N/A,TRUE,"general"}</definedName>
    <definedName name="vk" localSheetId="27" hidden="1">{"via1",#N/A,TRUE,"general";"via2",#N/A,TRUE,"general";"via3",#N/A,TRUE,"general"}</definedName>
    <definedName name="vk" localSheetId="18" hidden="1">{"via1",#N/A,TRUE,"general";"via2",#N/A,TRUE,"general";"via3",#N/A,TRUE,"general"}</definedName>
    <definedName name="vk" localSheetId="17" hidden="1">{"via1",#N/A,TRUE,"general";"via2",#N/A,TRUE,"general";"via3",#N/A,TRUE,"general"}</definedName>
    <definedName name="vk" localSheetId="25" hidden="1">{"via1",#N/A,TRUE,"general";"via2",#N/A,TRUE,"general";"via3",#N/A,TRUE,"general"}</definedName>
    <definedName name="vk" localSheetId="49" hidden="1">{"via1",#N/A,TRUE,"general";"via2",#N/A,TRUE,"general";"via3",#N/A,TRUE,"general"}</definedName>
    <definedName name="vk" localSheetId="34"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1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31" hidden="1">{"via1",#N/A,TRUE,"general";"via2",#N/A,TRUE,"general";"via3",#N/A,TRUE,"general"}</definedName>
    <definedName name="vk" localSheetId="30" hidden="1">{"via1",#N/A,TRUE,"general";"via2",#N/A,TRUE,"general";"via3",#N/A,TRUE,"general"}</definedName>
    <definedName name="vk" localSheetId="15" hidden="1">{"via1",#N/A,TRUE,"general";"via2",#N/A,TRUE,"general";"via3",#N/A,TRUE,"general"}</definedName>
    <definedName name="vk" hidden="1">{"via1",#N/A,TRUE,"general";"via2",#N/A,TRUE,"general";"via3",#N/A,TRUE,"general"}</definedName>
    <definedName name="vnbvxb" localSheetId="32" hidden="1">{"via1",#N/A,TRUE,"general";"via2",#N/A,TRUE,"general";"via3",#N/A,TRUE,"general"}</definedName>
    <definedName name="vnbvxb" localSheetId="3" hidden="1">{"via1",#N/A,TRUE,"general";"via2",#N/A,TRUE,"general";"via3",#N/A,TRUE,"general"}</definedName>
    <definedName name="vnbvxb" localSheetId="26" hidden="1">{"via1",#N/A,TRUE,"general";"via2",#N/A,TRUE,"general";"via3",#N/A,TRUE,"general"}</definedName>
    <definedName name="vnbvxb" localSheetId="24" hidden="1">{"via1",#N/A,TRUE,"general";"via2",#N/A,TRUE,"general";"via3",#N/A,TRUE,"general"}</definedName>
    <definedName name="vnbvxb" localSheetId="10" hidden="1">{"via1",#N/A,TRUE,"general";"via2",#N/A,TRUE,"general";"via3",#N/A,TRUE,"general"}</definedName>
    <definedName name="vnbvxb" localSheetId="4" hidden="1">{"via1",#N/A,TRUE,"general";"via2",#N/A,TRUE,"general";"via3",#N/A,TRUE,"general"}</definedName>
    <definedName name="vnbvxb" localSheetId="38" hidden="1">{"via1",#N/A,TRUE,"general";"via2",#N/A,TRUE,"general";"via3",#N/A,TRUE,"general"}</definedName>
    <definedName name="vnbvxb" localSheetId="37" hidden="1">{"via1",#N/A,TRUE,"general";"via2",#N/A,TRUE,"general";"via3",#N/A,TRUE,"general"}</definedName>
    <definedName name="vnbvxb" localSheetId="23" hidden="1">{"via1",#N/A,TRUE,"general";"via2",#N/A,TRUE,"general";"via3",#N/A,TRUE,"general"}</definedName>
    <definedName name="vnbvxb" localSheetId="16" hidden="1">{"via1",#N/A,TRUE,"general";"via2",#N/A,TRUE,"general";"via3",#N/A,TRUE,"general"}</definedName>
    <definedName name="vnbvxb" localSheetId="27" hidden="1">{"via1",#N/A,TRUE,"general";"via2",#N/A,TRUE,"general";"via3",#N/A,TRUE,"general"}</definedName>
    <definedName name="vnbvxb" localSheetId="18" hidden="1">{"via1",#N/A,TRUE,"general";"via2",#N/A,TRUE,"general";"via3",#N/A,TRUE,"general"}</definedName>
    <definedName name="vnbvxb" localSheetId="17" hidden="1">{"via1",#N/A,TRUE,"general";"via2",#N/A,TRUE,"general";"via3",#N/A,TRUE,"general"}</definedName>
    <definedName name="vnbvxb" localSheetId="25" hidden="1">{"via1",#N/A,TRUE,"general";"via2",#N/A,TRUE,"general";"via3",#N/A,TRUE,"general"}</definedName>
    <definedName name="vnbvxb" localSheetId="49" hidden="1">{"via1",#N/A,TRUE,"general";"via2",#N/A,TRUE,"general";"via3",#N/A,TRUE,"general"}</definedName>
    <definedName name="vnbvxb" localSheetId="34"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1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31" hidden="1">{"via1",#N/A,TRUE,"general";"via2",#N/A,TRUE,"general";"via3",#N/A,TRUE,"general"}</definedName>
    <definedName name="vnbvxb" localSheetId="30" hidden="1">{"via1",#N/A,TRUE,"general";"via2",#N/A,TRUE,"general";"via3",#N/A,TRUE,"general"}</definedName>
    <definedName name="vnbvxb" localSheetId="15" hidden="1">{"via1",#N/A,TRUE,"general";"via2",#N/A,TRUE,"general";"via3",#N/A,TRUE,"general"}</definedName>
    <definedName name="vnbvxb" hidden="1">{"via1",#N/A,TRUE,"general";"via2",#N/A,TRUE,"general";"via3",#N/A,TRUE,"general"}</definedName>
    <definedName name="VNVBN" localSheetId="3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26" hidden="1">{"TAB1",#N/A,TRUE,"GENERAL";"TAB2",#N/A,TRUE,"GENERAL";"TAB3",#N/A,TRUE,"GENERAL";"TAB4",#N/A,TRUE,"GENERAL";"TAB5",#N/A,TRUE,"GENERAL"}</definedName>
    <definedName name="VNVBN" localSheetId="24"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4" hidden="1">{"TAB1",#N/A,TRUE,"GENERAL";"TAB2",#N/A,TRUE,"GENERAL";"TAB3",#N/A,TRUE,"GENERAL";"TAB4",#N/A,TRUE,"GENERAL";"TAB5",#N/A,TRUE,"GENERAL"}</definedName>
    <definedName name="VNVBN" localSheetId="38" hidden="1">{"TAB1",#N/A,TRUE,"GENERAL";"TAB2",#N/A,TRUE,"GENERAL";"TAB3",#N/A,TRUE,"GENERAL";"TAB4",#N/A,TRUE,"GENERAL";"TAB5",#N/A,TRUE,"GENERAL"}</definedName>
    <definedName name="VNVBN" localSheetId="37" hidden="1">{"TAB1",#N/A,TRUE,"GENERAL";"TAB2",#N/A,TRUE,"GENERAL";"TAB3",#N/A,TRUE,"GENERAL";"TAB4",#N/A,TRUE,"GENERAL";"TAB5",#N/A,TRUE,"GENERAL"}</definedName>
    <definedName name="VNVBN" localSheetId="23"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27" hidden="1">{"TAB1",#N/A,TRUE,"GENERAL";"TAB2",#N/A,TRUE,"GENERAL";"TAB3",#N/A,TRUE,"GENERAL";"TAB4",#N/A,TRUE,"GENERAL";"TAB5",#N/A,TRUE,"GENERAL"}</definedName>
    <definedName name="VNVBN" localSheetId="18"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25" hidden="1">{"TAB1",#N/A,TRUE,"GENERAL";"TAB2",#N/A,TRUE,"GENERAL";"TAB3",#N/A,TRUE,"GENERAL";"TAB4",#N/A,TRUE,"GENERAL";"TAB5",#N/A,TRUE,"GENERAL"}</definedName>
    <definedName name="VNVBN" localSheetId="49" hidden="1">{"TAB1",#N/A,TRUE,"GENERAL";"TAB2",#N/A,TRUE,"GENERAL";"TAB3",#N/A,TRUE,"GENERAL";"TAB4",#N/A,TRUE,"GENERAL";"TAB5",#N/A,TRUE,"GENERAL"}</definedName>
    <definedName name="VNVBN" localSheetId="34"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31" hidden="1">{"TAB1",#N/A,TRUE,"GENERAL";"TAB2",#N/A,TRUE,"GENERAL";"TAB3",#N/A,TRUE,"GENERAL";"TAB4",#N/A,TRUE,"GENERAL";"TAB5",#N/A,TRUE,"GENERAL"}</definedName>
    <definedName name="VNVBN" localSheetId="30" hidden="1">{"TAB1",#N/A,TRUE,"GENERAL";"TAB2",#N/A,TRUE,"GENERAL";"TAB3",#N/A,TRUE,"GENERAL";"TAB4",#N/A,TRUE,"GENERAL";"TAB5",#N/A,TRUE,"GENERAL"}</definedName>
    <definedName name="VNVBN" localSheetId="15" hidden="1">{"TAB1",#N/A,TRUE,"GENERAL";"TAB2",#N/A,TRUE,"GENERAL";"TAB3",#N/A,TRUE,"GENERAL";"TAB4",#N/A,TRUE,"GENERAL";"TAB5",#N/A,TRUE,"GENERAL"}</definedName>
    <definedName name="VNVBN" hidden="1">{"TAB1",#N/A,TRUE,"GENERAL";"TAB2",#N/A,TRUE,"GENERAL";"TAB3",#N/A,TRUE,"GENERAL";"TAB4",#N/A,TRUE,"GENERAL";"TAB5",#N/A,TRUE,"GENERAL"}</definedName>
    <definedName name="vsdfj" localSheetId="32" hidden="1">{"via1",#N/A,TRUE,"general";"via2",#N/A,TRUE,"general";"via3",#N/A,TRUE,"general"}</definedName>
    <definedName name="vsdfj" localSheetId="3" hidden="1">{"via1",#N/A,TRUE,"general";"via2",#N/A,TRUE,"general";"via3",#N/A,TRUE,"general"}</definedName>
    <definedName name="vsdfj" localSheetId="26" hidden="1">{"via1",#N/A,TRUE,"general";"via2",#N/A,TRUE,"general";"via3",#N/A,TRUE,"general"}</definedName>
    <definedName name="vsdfj" localSheetId="24" hidden="1">{"via1",#N/A,TRUE,"general";"via2",#N/A,TRUE,"general";"via3",#N/A,TRUE,"general"}</definedName>
    <definedName name="vsdfj" localSheetId="10" hidden="1">{"via1",#N/A,TRUE,"general";"via2",#N/A,TRUE,"general";"via3",#N/A,TRUE,"general"}</definedName>
    <definedName name="vsdfj" localSheetId="4" hidden="1">{"via1",#N/A,TRUE,"general";"via2",#N/A,TRUE,"general";"via3",#N/A,TRUE,"general"}</definedName>
    <definedName name="vsdfj" localSheetId="38" hidden="1">{"via1",#N/A,TRUE,"general";"via2",#N/A,TRUE,"general";"via3",#N/A,TRUE,"general"}</definedName>
    <definedName name="vsdfj" localSheetId="37" hidden="1">{"via1",#N/A,TRUE,"general";"via2",#N/A,TRUE,"general";"via3",#N/A,TRUE,"general"}</definedName>
    <definedName name="vsdfj" localSheetId="23" hidden="1">{"via1",#N/A,TRUE,"general";"via2",#N/A,TRUE,"general";"via3",#N/A,TRUE,"general"}</definedName>
    <definedName name="vsdfj" localSheetId="16" hidden="1">{"via1",#N/A,TRUE,"general";"via2",#N/A,TRUE,"general";"via3",#N/A,TRUE,"general"}</definedName>
    <definedName name="vsdfj" localSheetId="27" hidden="1">{"via1",#N/A,TRUE,"general";"via2",#N/A,TRUE,"general";"via3",#N/A,TRUE,"general"}</definedName>
    <definedName name="vsdfj" localSheetId="18" hidden="1">{"via1",#N/A,TRUE,"general";"via2",#N/A,TRUE,"general";"via3",#N/A,TRUE,"general"}</definedName>
    <definedName name="vsdfj" localSheetId="17" hidden="1">{"via1",#N/A,TRUE,"general";"via2",#N/A,TRUE,"general";"via3",#N/A,TRUE,"general"}</definedName>
    <definedName name="vsdfj" localSheetId="25" hidden="1">{"via1",#N/A,TRUE,"general";"via2",#N/A,TRUE,"general";"via3",#N/A,TRUE,"general"}</definedName>
    <definedName name="vsdfj" localSheetId="49" hidden="1">{"via1",#N/A,TRUE,"general";"via2",#N/A,TRUE,"general";"via3",#N/A,TRUE,"general"}</definedName>
    <definedName name="vsdfj" localSheetId="34"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1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31" hidden="1">{"via1",#N/A,TRUE,"general";"via2",#N/A,TRUE,"general";"via3",#N/A,TRUE,"general"}</definedName>
    <definedName name="vsdfj" localSheetId="30" hidden="1">{"via1",#N/A,TRUE,"general";"via2",#N/A,TRUE,"general";"via3",#N/A,TRUE,"general"}</definedName>
    <definedName name="vsdfj" localSheetId="15" hidden="1">{"via1",#N/A,TRUE,"general";"via2",#N/A,TRUE,"general";"via3",#N/A,TRUE,"general"}</definedName>
    <definedName name="vsdfj" hidden="1">{"via1",#N/A,TRUE,"general";"via2",#N/A,TRUE,"general";"via3",#N/A,TRUE,"general"}</definedName>
    <definedName name="vt" localSheetId="32" hidden="1">{"via1",#N/A,TRUE,"general";"via2",#N/A,TRUE,"general";"via3",#N/A,TRUE,"general"}</definedName>
    <definedName name="vt" localSheetId="3" hidden="1">{"via1",#N/A,TRUE,"general";"via2",#N/A,TRUE,"general";"via3",#N/A,TRUE,"general"}</definedName>
    <definedName name="vt" localSheetId="26" hidden="1">{"via1",#N/A,TRUE,"general";"via2",#N/A,TRUE,"general";"via3",#N/A,TRUE,"general"}</definedName>
    <definedName name="vt" localSheetId="24" hidden="1">{"via1",#N/A,TRUE,"general";"via2",#N/A,TRUE,"general";"via3",#N/A,TRUE,"general"}</definedName>
    <definedName name="vt" localSheetId="10" hidden="1">{"via1",#N/A,TRUE,"general";"via2",#N/A,TRUE,"general";"via3",#N/A,TRUE,"general"}</definedName>
    <definedName name="vt" localSheetId="4" hidden="1">{"via1",#N/A,TRUE,"general";"via2",#N/A,TRUE,"general";"via3",#N/A,TRUE,"general"}</definedName>
    <definedName name="vt" localSheetId="38" hidden="1">{"via1",#N/A,TRUE,"general";"via2",#N/A,TRUE,"general";"via3",#N/A,TRUE,"general"}</definedName>
    <definedName name="vt" localSheetId="37" hidden="1">{"via1",#N/A,TRUE,"general";"via2",#N/A,TRUE,"general";"via3",#N/A,TRUE,"general"}</definedName>
    <definedName name="vt" localSheetId="23" hidden="1">{"via1",#N/A,TRUE,"general";"via2",#N/A,TRUE,"general";"via3",#N/A,TRUE,"general"}</definedName>
    <definedName name="vt" localSheetId="16" hidden="1">{"via1",#N/A,TRUE,"general";"via2",#N/A,TRUE,"general";"via3",#N/A,TRUE,"general"}</definedName>
    <definedName name="vt" localSheetId="27" hidden="1">{"via1",#N/A,TRUE,"general";"via2",#N/A,TRUE,"general";"via3",#N/A,TRUE,"general"}</definedName>
    <definedName name="vt" localSheetId="18" hidden="1">{"via1",#N/A,TRUE,"general";"via2",#N/A,TRUE,"general";"via3",#N/A,TRUE,"general"}</definedName>
    <definedName name="vt" localSheetId="17" hidden="1">{"via1",#N/A,TRUE,"general";"via2",#N/A,TRUE,"general";"via3",#N/A,TRUE,"general"}</definedName>
    <definedName name="vt" localSheetId="25" hidden="1">{"via1",#N/A,TRUE,"general";"via2",#N/A,TRUE,"general";"via3",#N/A,TRUE,"general"}</definedName>
    <definedName name="vt" localSheetId="49" hidden="1">{"via1",#N/A,TRUE,"general";"via2",#N/A,TRUE,"general";"via3",#N/A,TRUE,"general"}</definedName>
    <definedName name="vt" localSheetId="34"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1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31" hidden="1">{"via1",#N/A,TRUE,"general";"via2",#N/A,TRUE,"general";"via3",#N/A,TRUE,"general"}</definedName>
    <definedName name="vt" localSheetId="30" hidden="1">{"via1",#N/A,TRUE,"general";"via2",#N/A,TRUE,"general";"via3",#N/A,TRUE,"general"}</definedName>
    <definedName name="vt" localSheetId="15" hidden="1">{"via1",#N/A,TRUE,"general";"via2",#N/A,TRUE,"general";"via3",#N/A,TRUE,"general"}</definedName>
    <definedName name="vt" hidden="1">{"via1",#N/A,TRUE,"general";"via2",#N/A,TRUE,"general";"via3",#N/A,TRUE,"general"}</definedName>
    <definedName name="vvcxv" localSheetId="3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26" hidden="1">{"TAB1",#N/A,TRUE,"GENERAL";"TAB2",#N/A,TRUE,"GENERAL";"TAB3",#N/A,TRUE,"GENERAL";"TAB4",#N/A,TRUE,"GENERAL";"TAB5",#N/A,TRUE,"GENERAL"}</definedName>
    <definedName name="vvcxv" localSheetId="24"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4" hidden="1">{"TAB1",#N/A,TRUE,"GENERAL";"TAB2",#N/A,TRUE,"GENERAL";"TAB3",#N/A,TRUE,"GENERAL";"TAB4",#N/A,TRUE,"GENERAL";"TAB5",#N/A,TRUE,"GENERAL"}</definedName>
    <definedName name="vvcxv" localSheetId="38" hidden="1">{"TAB1",#N/A,TRUE,"GENERAL";"TAB2",#N/A,TRUE,"GENERAL";"TAB3",#N/A,TRUE,"GENERAL";"TAB4",#N/A,TRUE,"GENERAL";"TAB5",#N/A,TRUE,"GENERAL"}</definedName>
    <definedName name="vvcxv" localSheetId="37" hidden="1">{"TAB1",#N/A,TRUE,"GENERAL";"TAB2",#N/A,TRUE,"GENERAL";"TAB3",#N/A,TRUE,"GENERAL";"TAB4",#N/A,TRUE,"GENERAL";"TAB5",#N/A,TRUE,"GENERAL"}</definedName>
    <definedName name="vvcxv" localSheetId="23"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27" hidden="1">{"TAB1",#N/A,TRUE,"GENERAL";"TAB2",#N/A,TRUE,"GENERAL";"TAB3",#N/A,TRUE,"GENERAL";"TAB4",#N/A,TRUE,"GENERAL";"TAB5",#N/A,TRUE,"GENERAL"}</definedName>
    <definedName name="vvcxv" localSheetId="18"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25" hidden="1">{"TAB1",#N/A,TRUE,"GENERAL";"TAB2",#N/A,TRUE,"GENERAL";"TAB3",#N/A,TRUE,"GENERAL";"TAB4",#N/A,TRUE,"GENERAL";"TAB5",#N/A,TRUE,"GENERAL"}</definedName>
    <definedName name="vvcxv" localSheetId="49" hidden="1">{"TAB1",#N/A,TRUE,"GENERAL";"TAB2",#N/A,TRUE,"GENERAL";"TAB3",#N/A,TRUE,"GENERAL";"TAB4",#N/A,TRUE,"GENERAL";"TAB5",#N/A,TRUE,"GENERAL"}</definedName>
    <definedName name="vvcxv" localSheetId="34"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31" hidden="1">{"TAB1",#N/A,TRUE,"GENERAL";"TAB2",#N/A,TRUE,"GENERAL";"TAB3",#N/A,TRUE,"GENERAL";"TAB4",#N/A,TRUE,"GENERAL";"TAB5",#N/A,TRUE,"GENERAL"}</definedName>
    <definedName name="vvcxv" localSheetId="30" hidden="1">{"TAB1",#N/A,TRUE,"GENERAL";"TAB2",#N/A,TRUE,"GENERAL";"TAB3",#N/A,TRUE,"GENERAL";"TAB4",#N/A,TRUE,"GENERAL";"TAB5",#N/A,TRUE,"GENERAL"}</definedName>
    <definedName name="vvcxv" localSheetId="15" hidden="1">{"TAB1",#N/A,TRUE,"GENERAL";"TAB2",#N/A,TRUE,"GENERAL";"TAB3",#N/A,TRUE,"GENERAL";"TAB4",#N/A,TRUE,"GENERAL";"TAB5",#N/A,TRUE,"GENERAL"}</definedName>
    <definedName name="vvcxv" hidden="1">{"TAB1",#N/A,TRUE,"GENERAL";"TAB2",#N/A,TRUE,"GENERAL";"TAB3",#N/A,TRUE,"GENERAL";"TAB4",#N/A,TRUE,"GENERAL";"TAB5",#N/A,TRUE,"GENERAL"}</definedName>
    <definedName name="vvvvt" localSheetId="32" hidden="1">{"via1",#N/A,TRUE,"general";"via2",#N/A,TRUE,"general";"via3",#N/A,TRUE,"general"}</definedName>
    <definedName name="vvvvt" localSheetId="3" hidden="1">{"via1",#N/A,TRUE,"general";"via2",#N/A,TRUE,"general";"via3",#N/A,TRUE,"general"}</definedName>
    <definedName name="vvvvt" localSheetId="26" hidden="1">{"via1",#N/A,TRUE,"general";"via2",#N/A,TRUE,"general";"via3",#N/A,TRUE,"general"}</definedName>
    <definedName name="vvvvt" localSheetId="24" hidden="1">{"via1",#N/A,TRUE,"general";"via2",#N/A,TRUE,"general";"via3",#N/A,TRUE,"general"}</definedName>
    <definedName name="vvvvt" localSheetId="10" hidden="1">{"via1",#N/A,TRUE,"general";"via2",#N/A,TRUE,"general";"via3",#N/A,TRUE,"general"}</definedName>
    <definedName name="vvvvt" localSheetId="4" hidden="1">{"via1",#N/A,TRUE,"general";"via2",#N/A,TRUE,"general";"via3",#N/A,TRUE,"general"}</definedName>
    <definedName name="vvvvt" localSheetId="38" hidden="1">{"via1",#N/A,TRUE,"general";"via2",#N/A,TRUE,"general";"via3",#N/A,TRUE,"general"}</definedName>
    <definedName name="vvvvt" localSheetId="37" hidden="1">{"via1",#N/A,TRUE,"general";"via2",#N/A,TRUE,"general";"via3",#N/A,TRUE,"general"}</definedName>
    <definedName name="vvvvt" localSheetId="23" hidden="1">{"via1",#N/A,TRUE,"general";"via2",#N/A,TRUE,"general";"via3",#N/A,TRUE,"general"}</definedName>
    <definedName name="vvvvt" localSheetId="16" hidden="1">{"via1",#N/A,TRUE,"general";"via2",#N/A,TRUE,"general";"via3",#N/A,TRUE,"general"}</definedName>
    <definedName name="vvvvt" localSheetId="27" hidden="1">{"via1",#N/A,TRUE,"general";"via2",#N/A,TRUE,"general";"via3",#N/A,TRUE,"general"}</definedName>
    <definedName name="vvvvt" localSheetId="18" hidden="1">{"via1",#N/A,TRUE,"general";"via2",#N/A,TRUE,"general";"via3",#N/A,TRUE,"general"}</definedName>
    <definedName name="vvvvt" localSheetId="17" hidden="1">{"via1",#N/A,TRUE,"general";"via2",#N/A,TRUE,"general";"via3",#N/A,TRUE,"general"}</definedName>
    <definedName name="vvvvt" localSheetId="25" hidden="1">{"via1",#N/A,TRUE,"general";"via2",#N/A,TRUE,"general";"via3",#N/A,TRUE,"general"}</definedName>
    <definedName name="vvvvt" localSheetId="49" hidden="1">{"via1",#N/A,TRUE,"general";"via2",#N/A,TRUE,"general";"via3",#N/A,TRUE,"general"}</definedName>
    <definedName name="vvvvt" localSheetId="34"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1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31" hidden="1">{"via1",#N/A,TRUE,"general";"via2",#N/A,TRUE,"general";"via3",#N/A,TRUE,"general"}</definedName>
    <definedName name="vvvvt" localSheetId="30" hidden="1">{"via1",#N/A,TRUE,"general";"via2",#N/A,TRUE,"general";"via3",#N/A,TRUE,"general"}</definedName>
    <definedName name="vvvvt" localSheetId="15" hidden="1">{"via1",#N/A,TRUE,"general";"via2",#N/A,TRUE,"general";"via3",#N/A,TRUE,"general"}</definedName>
    <definedName name="vvvvt" hidden="1">{"via1",#N/A,TRUE,"general";"via2",#N/A,TRUE,"general";"via3",#N/A,TRUE,"general"}</definedName>
    <definedName name="vvvvvvf" localSheetId="32" hidden="1">{"via1",#N/A,TRUE,"general";"via2",#N/A,TRUE,"general";"via3",#N/A,TRUE,"general"}</definedName>
    <definedName name="vvvvvvf" localSheetId="3" hidden="1">{"via1",#N/A,TRUE,"general";"via2",#N/A,TRUE,"general";"via3",#N/A,TRUE,"general"}</definedName>
    <definedName name="vvvvvvf" localSheetId="26" hidden="1">{"via1",#N/A,TRUE,"general";"via2",#N/A,TRUE,"general";"via3",#N/A,TRUE,"general"}</definedName>
    <definedName name="vvvvvvf" localSheetId="24" hidden="1">{"via1",#N/A,TRUE,"general";"via2",#N/A,TRUE,"general";"via3",#N/A,TRUE,"general"}</definedName>
    <definedName name="vvvvvvf" localSheetId="10" hidden="1">{"via1",#N/A,TRUE,"general";"via2",#N/A,TRUE,"general";"via3",#N/A,TRUE,"general"}</definedName>
    <definedName name="vvvvvvf" localSheetId="4" hidden="1">{"via1",#N/A,TRUE,"general";"via2",#N/A,TRUE,"general";"via3",#N/A,TRUE,"general"}</definedName>
    <definedName name="vvvvvvf" localSheetId="38" hidden="1">{"via1",#N/A,TRUE,"general";"via2",#N/A,TRUE,"general";"via3",#N/A,TRUE,"general"}</definedName>
    <definedName name="vvvvvvf" localSheetId="37" hidden="1">{"via1",#N/A,TRUE,"general";"via2",#N/A,TRUE,"general";"via3",#N/A,TRUE,"general"}</definedName>
    <definedName name="vvvvvvf" localSheetId="23" hidden="1">{"via1",#N/A,TRUE,"general";"via2",#N/A,TRUE,"general";"via3",#N/A,TRUE,"general"}</definedName>
    <definedName name="vvvvvvf" localSheetId="16" hidden="1">{"via1",#N/A,TRUE,"general";"via2",#N/A,TRUE,"general";"via3",#N/A,TRUE,"general"}</definedName>
    <definedName name="vvvvvvf" localSheetId="27" hidden="1">{"via1",#N/A,TRUE,"general";"via2",#N/A,TRUE,"general";"via3",#N/A,TRUE,"general"}</definedName>
    <definedName name="vvvvvvf" localSheetId="18" hidden="1">{"via1",#N/A,TRUE,"general";"via2",#N/A,TRUE,"general";"via3",#N/A,TRUE,"general"}</definedName>
    <definedName name="vvvvvvf" localSheetId="17" hidden="1">{"via1",#N/A,TRUE,"general";"via2",#N/A,TRUE,"general";"via3",#N/A,TRUE,"general"}</definedName>
    <definedName name="vvvvvvf" localSheetId="25" hidden="1">{"via1",#N/A,TRUE,"general";"via2",#N/A,TRUE,"general";"via3",#N/A,TRUE,"general"}</definedName>
    <definedName name="vvvvvvf" localSheetId="49" hidden="1">{"via1",#N/A,TRUE,"general";"via2",#N/A,TRUE,"general";"via3",#N/A,TRUE,"general"}</definedName>
    <definedName name="vvvvvvf" localSheetId="34"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1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31" hidden="1">{"via1",#N/A,TRUE,"general";"via2",#N/A,TRUE,"general";"via3",#N/A,TRUE,"general"}</definedName>
    <definedName name="vvvvvvf" localSheetId="30" hidden="1">{"via1",#N/A,TRUE,"general";"via2",#N/A,TRUE,"general";"via3",#N/A,TRUE,"general"}</definedName>
    <definedName name="vvvvvvf" localSheetId="15" hidden="1">{"via1",#N/A,TRUE,"general";"via2",#N/A,TRUE,"general";"via3",#N/A,TRUE,"general"}</definedName>
    <definedName name="vvvvvvf" hidden="1">{"via1",#N/A,TRUE,"general";"via2",#N/A,TRUE,"general";"via3",#N/A,TRUE,"general"}</definedName>
    <definedName name="vy" localSheetId="32" hidden="1">{"TAB1",#N/A,TRUE,"GENERAL";"TAB2",#N/A,TRUE,"GENERAL";"TAB3",#N/A,TRUE,"GENERAL";"TAB4",#N/A,TRUE,"GENERAL";"TAB5",#N/A,TRUE,"GENERAL"}</definedName>
    <definedName name="vy" localSheetId="3" hidden="1">{"TAB1",#N/A,TRUE,"GENERAL";"TAB2",#N/A,TRUE,"GENERAL";"TAB3",#N/A,TRUE,"GENERAL";"TAB4",#N/A,TRUE,"GENERAL";"TAB5",#N/A,TRUE,"GENERAL"}</definedName>
    <definedName name="vy" localSheetId="26" hidden="1">{"TAB1",#N/A,TRUE,"GENERAL";"TAB2",#N/A,TRUE,"GENERAL";"TAB3",#N/A,TRUE,"GENERAL";"TAB4",#N/A,TRUE,"GENERAL";"TAB5",#N/A,TRUE,"GENERAL"}</definedName>
    <definedName name="vy" localSheetId="24" hidden="1">{"TAB1",#N/A,TRUE,"GENERAL";"TAB2",#N/A,TRUE,"GENERAL";"TAB3",#N/A,TRUE,"GENERAL";"TAB4",#N/A,TRUE,"GENERAL";"TAB5",#N/A,TRUE,"GENERAL"}</definedName>
    <definedName name="vy" localSheetId="10" hidden="1">{"TAB1",#N/A,TRUE,"GENERAL";"TAB2",#N/A,TRUE,"GENERAL";"TAB3",#N/A,TRUE,"GENERAL";"TAB4",#N/A,TRUE,"GENERAL";"TAB5",#N/A,TRUE,"GENERAL"}</definedName>
    <definedName name="vy" localSheetId="4" hidden="1">{"TAB1",#N/A,TRUE,"GENERAL";"TAB2",#N/A,TRUE,"GENERAL";"TAB3",#N/A,TRUE,"GENERAL";"TAB4",#N/A,TRUE,"GENERAL";"TAB5",#N/A,TRUE,"GENERAL"}</definedName>
    <definedName name="vy" localSheetId="38" hidden="1">{"TAB1",#N/A,TRUE,"GENERAL";"TAB2",#N/A,TRUE,"GENERAL";"TAB3",#N/A,TRUE,"GENERAL";"TAB4",#N/A,TRUE,"GENERAL";"TAB5",#N/A,TRUE,"GENERAL"}</definedName>
    <definedName name="vy" localSheetId="37" hidden="1">{"TAB1",#N/A,TRUE,"GENERAL";"TAB2",#N/A,TRUE,"GENERAL";"TAB3",#N/A,TRUE,"GENERAL";"TAB4",#N/A,TRUE,"GENERAL";"TAB5",#N/A,TRUE,"GENERAL"}</definedName>
    <definedName name="vy" localSheetId="23" hidden="1">{"TAB1",#N/A,TRUE,"GENERAL";"TAB2",#N/A,TRUE,"GENERAL";"TAB3",#N/A,TRUE,"GENERAL";"TAB4",#N/A,TRUE,"GENERAL";"TAB5",#N/A,TRUE,"GENERAL"}</definedName>
    <definedName name="vy" localSheetId="16" hidden="1">{"TAB1",#N/A,TRUE,"GENERAL";"TAB2",#N/A,TRUE,"GENERAL";"TAB3",#N/A,TRUE,"GENERAL";"TAB4",#N/A,TRUE,"GENERAL";"TAB5",#N/A,TRUE,"GENERAL"}</definedName>
    <definedName name="vy" localSheetId="27" hidden="1">{"TAB1",#N/A,TRUE,"GENERAL";"TAB2",#N/A,TRUE,"GENERAL";"TAB3",#N/A,TRUE,"GENERAL";"TAB4",#N/A,TRUE,"GENERAL";"TAB5",#N/A,TRUE,"GENERAL"}</definedName>
    <definedName name="vy" localSheetId="18" hidden="1">{"TAB1",#N/A,TRUE,"GENERAL";"TAB2",#N/A,TRUE,"GENERAL";"TAB3",#N/A,TRUE,"GENERAL";"TAB4",#N/A,TRUE,"GENERAL";"TAB5",#N/A,TRUE,"GENERAL"}</definedName>
    <definedName name="vy" localSheetId="17" hidden="1">{"TAB1",#N/A,TRUE,"GENERAL";"TAB2",#N/A,TRUE,"GENERAL";"TAB3",#N/A,TRUE,"GENERAL";"TAB4",#N/A,TRUE,"GENERAL";"TAB5",#N/A,TRUE,"GENERAL"}</definedName>
    <definedName name="vy" localSheetId="25" hidden="1">{"TAB1",#N/A,TRUE,"GENERAL";"TAB2",#N/A,TRUE,"GENERAL";"TAB3",#N/A,TRUE,"GENERAL";"TAB4",#N/A,TRUE,"GENERAL";"TAB5",#N/A,TRUE,"GENERAL"}</definedName>
    <definedName name="vy" localSheetId="49" hidden="1">{"TAB1",#N/A,TRUE,"GENERAL";"TAB2",#N/A,TRUE,"GENERAL";"TAB3",#N/A,TRUE,"GENERAL";"TAB4",#N/A,TRUE,"GENERAL";"TAB5",#N/A,TRUE,"GENERAL"}</definedName>
    <definedName name="vy" localSheetId="34"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1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31" hidden="1">{"TAB1",#N/A,TRUE,"GENERAL";"TAB2",#N/A,TRUE,"GENERAL";"TAB3",#N/A,TRUE,"GENERAL";"TAB4",#N/A,TRUE,"GENERAL";"TAB5",#N/A,TRUE,"GENERAL"}</definedName>
    <definedName name="vy" localSheetId="30" hidden="1">{"TAB1",#N/A,TRUE,"GENERAL";"TAB2",#N/A,TRUE,"GENERAL";"TAB3",#N/A,TRUE,"GENERAL";"TAB4",#N/A,TRUE,"GENERAL";"TAB5",#N/A,TRUE,"GENERAL"}</definedName>
    <definedName name="vy" localSheetId="15" hidden="1">{"TAB1",#N/A,TRUE,"GENERAL";"TAB2",#N/A,TRUE,"GENERAL";"TAB3",#N/A,TRUE,"GENERAL";"TAB4",#N/A,TRUE,"GENERAL";"TAB5",#N/A,TRUE,"GENERAL"}</definedName>
    <definedName name="vy" hidden="1">{"TAB1",#N/A,TRUE,"GENERAL";"TAB2",#N/A,TRUE,"GENERAL";"TAB3",#N/A,TRUE,"GENERAL";"TAB4",#N/A,TRUE,"GENERAL";"TAB5",#N/A,TRUE,"GENERAL"}</definedName>
    <definedName name="w2w2w" localSheetId="32" hidden="1">{"via1",#N/A,TRUE,"general";"via2",#N/A,TRUE,"general";"via3",#N/A,TRUE,"general"}</definedName>
    <definedName name="w2w2w" localSheetId="3" hidden="1">{"via1",#N/A,TRUE,"general";"via2",#N/A,TRUE,"general";"via3",#N/A,TRUE,"general"}</definedName>
    <definedName name="w2w2w" localSheetId="26" hidden="1">{"via1",#N/A,TRUE,"general";"via2",#N/A,TRUE,"general";"via3",#N/A,TRUE,"general"}</definedName>
    <definedName name="w2w2w" localSheetId="24" hidden="1">{"via1",#N/A,TRUE,"general";"via2",#N/A,TRUE,"general";"via3",#N/A,TRUE,"general"}</definedName>
    <definedName name="w2w2w" localSheetId="10" hidden="1">{"via1",#N/A,TRUE,"general";"via2",#N/A,TRUE,"general";"via3",#N/A,TRUE,"general"}</definedName>
    <definedName name="w2w2w" localSheetId="4" hidden="1">{"via1",#N/A,TRUE,"general";"via2",#N/A,TRUE,"general";"via3",#N/A,TRUE,"general"}</definedName>
    <definedName name="w2w2w" localSheetId="38" hidden="1">{"via1",#N/A,TRUE,"general";"via2",#N/A,TRUE,"general";"via3",#N/A,TRUE,"general"}</definedName>
    <definedName name="w2w2w" localSheetId="37" hidden="1">{"via1",#N/A,TRUE,"general";"via2",#N/A,TRUE,"general";"via3",#N/A,TRUE,"general"}</definedName>
    <definedName name="w2w2w" localSheetId="23" hidden="1">{"via1",#N/A,TRUE,"general";"via2",#N/A,TRUE,"general";"via3",#N/A,TRUE,"general"}</definedName>
    <definedName name="w2w2w" localSheetId="16" hidden="1">{"via1",#N/A,TRUE,"general";"via2",#N/A,TRUE,"general";"via3",#N/A,TRUE,"general"}</definedName>
    <definedName name="w2w2w" localSheetId="27" hidden="1">{"via1",#N/A,TRUE,"general";"via2",#N/A,TRUE,"general";"via3",#N/A,TRUE,"general"}</definedName>
    <definedName name="w2w2w" localSheetId="18" hidden="1">{"via1",#N/A,TRUE,"general";"via2",#N/A,TRUE,"general";"via3",#N/A,TRUE,"general"}</definedName>
    <definedName name="w2w2w" localSheetId="17" hidden="1">{"via1",#N/A,TRUE,"general";"via2",#N/A,TRUE,"general";"via3",#N/A,TRUE,"general"}</definedName>
    <definedName name="w2w2w" localSheetId="25" hidden="1">{"via1",#N/A,TRUE,"general";"via2",#N/A,TRUE,"general";"via3",#N/A,TRUE,"general"}</definedName>
    <definedName name="w2w2w" localSheetId="49" hidden="1">{"via1",#N/A,TRUE,"general";"via2",#N/A,TRUE,"general";"via3",#N/A,TRUE,"general"}</definedName>
    <definedName name="w2w2w" localSheetId="34"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1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31" hidden="1">{"via1",#N/A,TRUE,"general";"via2",#N/A,TRUE,"general";"via3",#N/A,TRUE,"general"}</definedName>
    <definedName name="w2w2w" localSheetId="30" hidden="1">{"via1",#N/A,TRUE,"general";"via2",#N/A,TRUE,"general";"via3",#N/A,TRUE,"general"}</definedName>
    <definedName name="w2w2w" localSheetId="15" hidden="1">{"via1",#N/A,TRUE,"general";"via2",#N/A,TRUE,"general";"via3",#N/A,TRUE,"general"}</definedName>
    <definedName name="w2w2w" hidden="1">{"via1",#N/A,TRUE,"general";"via2",#N/A,TRUE,"general";"via3",#N/A,TRUE,"general"}</definedName>
    <definedName name="werew" localSheetId="3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26" hidden="1">{"TAB1",#N/A,TRUE,"GENERAL";"TAB2",#N/A,TRUE,"GENERAL";"TAB3",#N/A,TRUE,"GENERAL";"TAB4",#N/A,TRUE,"GENERAL";"TAB5",#N/A,TRUE,"GENERAL"}</definedName>
    <definedName name="werew" localSheetId="24"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4" hidden="1">{"TAB1",#N/A,TRUE,"GENERAL";"TAB2",#N/A,TRUE,"GENERAL";"TAB3",#N/A,TRUE,"GENERAL";"TAB4",#N/A,TRUE,"GENERAL";"TAB5",#N/A,TRUE,"GENERAL"}</definedName>
    <definedName name="werew" localSheetId="38" hidden="1">{"TAB1",#N/A,TRUE,"GENERAL";"TAB2",#N/A,TRUE,"GENERAL";"TAB3",#N/A,TRUE,"GENERAL";"TAB4",#N/A,TRUE,"GENERAL";"TAB5",#N/A,TRUE,"GENERAL"}</definedName>
    <definedName name="werew" localSheetId="37" hidden="1">{"TAB1",#N/A,TRUE,"GENERAL";"TAB2",#N/A,TRUE,"GENERAL";"TAB3",#N/A,TRUE,"GENERAL";"TAB4",#N/A,TRUE,"GENERAL";"TAB5",#N/A,TRUE,"GENERAL"}</definedName>
    <definedName name="werew" localSheetId="23"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27" hidden="1">{"TAB1",#N/A,TRUE,"GENERAL";"TAB2",#N/A,TRUE,"GENERAL";"TAB3",#N/A,TRUE,"GENERAL";"TAB4",#N/A,TRUE,"GENERAL";"TAB5",#N/A,TRUE,"GENERAL"}</definedName>
    <definedName name="werew" localSheetId="18"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25" hidden="1">{"TAB1",#N/A,TRUE,"GENERAL";"TAB2",#N/A,TRUE,"GENERAL";"TAB3",#N/A,TRUE,"GENERAL";"TAB4",#N/A,TRUE,"GENERAL";"TAB5",#N/A,TRUE,"GENERAL"}</definedName>
    <definedName name="werew" localSheetId="49" hidden="1">{"TAB1",#N/A,TRUE,"GENERAL";"TAB2",#N/A,TRUE,"GENERAL";"TAB3",#N/A,TRUE,"GENERAL";"TAB4",#N/A,TRUE,"GENERAL";"TAB5",#N/A,TRUE,"GENERAL"}</definedName>
    <definedName name="werew" localSheetId="34"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31" hidden="1">{"TAB1",#N/A,TRUE,"GENERAL";"TAB2",#N/A,TRUE,"GENERAL";"TAB3",#N/A,TRUE,"GENERAL";"TAB4",#N/A,TRUE,"GENERAL";"TAB5",#N/A,TRUE,"GENERAL"}</definedName>
    <definedName name="werew" localSheetId="30" hidden="1">{"TAB1",#N/A,TRUE,"GENERAL";"TAB2",#N/A,TRUE,"GENERAL";"TAB3",#N/A,TRUE,"GENERAL";"TAB4",#N/A,TRUE,"GENERAL";"TAB5",#N/A,TRUE,"GENERAL"}</definedName>
    <definedName name="werew" localSheetId="15" hidden="1">{"TAB1",#N/A,TRUE,"GENERAL";"TAB2",#N/A,TRUE,"GENERAL";"TAB3",#N/A,TRUE,"GENERAL";"TAB4",#N/A,TRUE,"GENERAL";"TAB5",#N/A,TRUE,"GENERAL"}</definedName>
    <definedName name="werew" hidden="1">{"TAB1",#N/A,TRUE,"GENERAL";"TAB2",#N/A,TRUE,"GENERAL";"TAB3",#N/A,TRUE,"GENERAL";"TAB4",#N/A,TRUE,"GENERAL";"TAB5",#N/A,TRUE,"GENERAL"}</definedName>
    <definedName name="WEREWR" localSheetId="32" hidden="1">{"via1",#N/A,TRUE,"general";"via2",#N/A,TRUE,"general";"via3",#N/A,TRUE,"general"}</definedName>
    <definedName name="WEREWR" localSheetId="3" hidden="1">{"via1",#N/A,TRUE,"general";"via2",#N/A,TRUE,"general";"via3",#N/A,TRUE,"general"}</definedName>
    <definedName name="WEREWR" localSheetId="26" hidden="1">{"via1",#N/A,TRUE,"general";"via2",#N/A,TRUE,"general";"via3",#N/A,TRUE,"general"}</definedName>
    <definedName name="WEREWR" localSheetId="24" hidden="1">{"via1",#N/A,TRUE,"general";"via2",#N/A,TRUE,"general";"via3",#N/A,TRUE,"general"}</definedName>
    <definedName name="WEREWR" localSheetId="10" hidden="1">{"via1",#N/A,TRUE,"general";"via2",#N/A,TRUE,"general";"via3",#N/A,TRUE,"general"}</definedName>
    <definedName name="WEREWR" localSheetId="4" hidden="1">{"via1",#N/A,TRUE,"general";"via2",#N/A,TRUE,"general";"via3",#N/A,TRUE,"general"}</definedName>
    <definedName name="WEREWR" localSheetId="38" hidden="1">{"via1",#N/A,TRUE,"general";"via2",#N/A,TRUE,"general";"via3",#N/A,TRUE,"general"}</definedName>
    <definedName name="WEREWR" localSheetId="37" hidden="1">{"via1",#N/A,TRUE,"general";"via2",#N/A,TRUE,"general";"via3",#N/A,TRUE,"general"}</definedName>
    <definedName name="WEREWR" localSheetId="23" hidden="1">{"via1",#N/A,TRUE,"general";"via2",#N/A,TRUE,"general";"via3",#N/A,TRUE,"general"}</definedName>
    <definedName name="WEREWR" localSheetId="16" hidden="1">{"via1",#N/A,TRUE,"general";"via2",#N/A,TRUE,"general";"via3",#N/A,TRUE,"general"}</definedName>
    <definedName name="WEREWR" localSheetId="27" hidden="1">{"via1",#N/A,TRUE,"general";"via2",#N/A,TRUE,"general";"via3",#N/A,TRUE,"general"}</definedName>
    <definedName name="WEREWR" localSheetId="18" hidden="1">{"via1",#N/A,TRUE,"general";"via2",#N/A,TRUE,"general";"via3",#N/A,TRUE,"general"}</definedName>
    <definedName name="WEREWR" localSheetId="17" hidden="1">{"via1",#N/A,TRUE,"general";"via2",#N/A,TRUE,"general";"via3",#N/A,TRUE,"general"}</definedName>
    <definedName name="WEREWR" localSheetId="25" hidden="1">{"via1",#N/A,TRUE,"general";"via2",#N/A,TRUE,"general";"via3",#N/A,TRUE,"general"}</definedName>
    <definedName name="WEREWR" localSheetId="49" hidden="1">{"via1",#N/A,TRUE,"general";"via2",#N/A,TRUE,"general";"via3",#N/A,TRUE,"general"}</definedName>
    <definedName name="WEREWR" localSheetId="34"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1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31" hidden="1">{"via1",#N/A,TRUE,"general";"via2",#N/A,TRUE,"general";"via3",#N/A,TRUE,"general"}</definedName>
    <definedName name="WEREWR" localSheetId="30" hidden="1">{"via1",#N/A,TRUE,"general";"via2",#N/A,TRUE,"general";"via3",#N/A,TRUE,"general"}</definedName>
    <definedName name="WEREWR" localSheetId="15" hidden="1">{"via1",#N/A,TRUE,"general";"via2",#N/A,TRUE,"general";"via3",#N/A,TRUE,"general"}</definedName>
    <definedName name="WEREWR" hidden="1">{"via1",#N/A,TRUE,"general";"via2",#N/A,TRUE,"general";"via3",#N/A,TRUE,"general"}</definedName>
    <definedName name="werfdsf" localSheetId="3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26" hidden="1">{"TAB1",#N/A,TRUE,"GENERAL";"TAB2",#N/A,TRUE,"GENERAL";"TAB3",#N/A,TRUE,"GENERAL";"TAB4",#N/A,TRUE,"GENERAL";"TAB5",#N/A,TRUE,"GENERAL"}</definedName>
    <definedName name="werfdsf" localSheetId="24"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38" hidden="1">{"TAB1",#N/A,TRUE,"GENERAL";"TAB2",#N/A,TRUE,"GENERAL";"TAB3",#N/A,TRUE,"GENERAL";"TAB4",#N/A,TRUE,"GENERAL";"TAB5",#N/A,TRUE,"GENERAL"}</definedName>
    <definedName name="werfdsf" localSheetId="37" hidden="1">{"TAB1",#N/A,TRUE,"GENERAL";"TAB2",#N/A,TRUE,"GENERAL";"TAB3",#N/A,TRUE,"GENERAL";"TAB4",#N/A,TRUE,"GENERAL";"TAB5",#N/A,TRUE,"GENERAL"}</definedName>
    <definedName name="werfdsf" localSheetId="23"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27" hidden="1">{"TAB1",#N/A,TRUE,"GENERAL";"TAB2",#N/A,TRUE,"GENERAL";"TAB3",#N/A,TRUE,"GENERAL";"TAB4",#N/A,TRUE,"GENERAL";"TAB5",#N/A,TRUE,"GENERAL"}</definedName>
    <definedName name="werfdsf" localSheetId="18"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25" hidden="1">{"TAB1",#N/A,TRUE,"GENERAL";"TAB2",#N/A,TRUE,"GENERAL";"TAB3",#N/A,TRUE,"GENERAL";"TAB4",#N/A,TRUE,"GENERAL";"TAB5",#N/A,TRUE,"GENERAL"}</definedName>
    <definedName name="werfdsf" localSheetId="49" hidden="1">{"TAB1",#N/A,TRUE,"GENERAL";"TAB2",#N/A,TRUE,"GENERAL";"TAB3",#N/A,TRUE,"GENERAL";"TAB4",#N/A,TRUE,"GENERAL";"TAB5",#N/A,TRUE,"GENERAL"}</definedName>
    <definedName name="werfdsf" localSheetId="34"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31" hidden="1">{"TAB1",#N/A,TRUE,"GENERAL";"TAB2",#N/A,TRUE,"GENERAL";"TAB3",#N/A,TRUE,"GENERAL";"TAB4",#N/A,TRUE,"GENERAL";"TAB5",#N/A,TRUE,"GENERAL"}</definedName>
    <definedName name="werfdsf" localSheetId="30" hidden="1">{"TAB1",#N/A,TRUE,"GENERAL";"TAB2",#N/A,TRUE,"GENERAL";"TAB3",#N/A,TRUE,"GENERAL";"TAB4",#N/A,TRUE,"GENERAL";"TAB5",#N/A,TRUE,"GENERAL"}</definedName>
    <definedName name="werfdsf" localSheetId="15" hidden="1">{"TAB1",#N/A,TRUE,"GENERAL";"TAB2",#N/A,TRUE,"GENERAL";"TAB3",#N/A,TRUE,"GENERAL";"TAB4",#N/A,TRUE,"GENERAL";"TAB5",#N/A,TRUE,"GENERAL"}</definedName>
    <definedName name="werfdsf" hidden="1">{"TAB1",#N/A,TRUE,"GENERAL";"TAB2",#N/A,TRUE,"GENERAL";"TAB3",#N/A,TRUE,"GENERAL";"TAB4",#N/A,TRUE,"GENERAL";"TAB5",#N/A,TRUE,"GENERAL"}</definedName>
    <definedName name="werh" localSheetId="32" hidden="1">{"via1",#N/A,TRUE,"general";"via2",#N/A,TRUE,"general";"via3",#N/A,TRUE,"general"}</definedName>
    <definedName name="werh" localSheetId="3" hidden="1">{"via1",#N/A,TRUE,"general";"via2",#N/A,TRUE,"general";"via3",#N/A,TRUE,"general"}</definedName>
    <definedName name="werh" localSheetId="26" hidden="1">{"via1",#N/A,TRUE,"general";"via2",#N/A,TRUE,"general";"via3",#N/A,TRUE,"general"}</definedName>
    <definedName name="werh" localSheetId="24" hidden="1">{"via1",#N/A,TRUE,"general";"via2",#N/A,TRUE,"general";"via3",#N/A,TRUE,"general"}</definedName>
    <definedName name="werh" localSheetId="10" hidden="1">{"via1",#N/A,TRUE,"general";"via2",#N/A,TRUE,"general";"via3",#N/A,TRUE,"general"}</definedName>
    <definedName name="werh" localSheetId="4" hidden="1">{"via1",#N/A,TRUE,"general";"via2",#N/A,TRUE,"general";"via3",#N/A,TRUE,"general"}</definedName>
    <definedName name="werh" localSheetId="38" hidden="1">{"via1",#N/A,TRUE,"general";"via2",#N/A,TRUE,"general";"via3",#N/A,TRUE,"general"}</definedName>
    <definedName name="werh" localSheetId="37" hidden="1">{"via1",#N/A,TRUE,"general";"via2",#N/A,TRUE,"general";"via3",#N/A,TRUE,"general"}</definedName>
    <definedName name="werh" localSheetId="23" hidden="1">{"via1",#N/A,TRUE,"general";"via2",#N/A,TRUE,"general";"via3",#N/A,TRUE,"general"}</definedName>
    <definedName name="werh" localSheetId="16" hidden="1">{"via1",#N/A,TRUE,"general";"via2",#N/A,TRUE,"general";"via3",#N/A,TRUE,"general"}</definedName>
    <definedName name="werh" localSheetId="27" hidden="1">{"via1",#N/A,TRUE,"general";"via2",#N/A,TRUE,"general";"via3",#N/A,TRUE,"general"}</definedName>
    <definedName name="werh" localSheetId="18" hidden="1">{"via1",#N/A,TRUE,"general";"via2",#N/A,TRUE,"general";"via3",#N/A,TRUE,"general"}</definedName>
    <definedName name="werh" localSheetId="17" hidden="1">{"via1",#N/A,TRUE,"general";"via2",#N/A,TRUE,"general";"via3",#N/A,TRUE,"general"}</definedName>
    <definedName name="werh" localSheetId="25" hidden="1">{"via1",#N/A,TRUE,"general";"via2",#N/A,TRUE,"general";"via3",#N/A,TRUE,"general"}</definedName>
    <definedName name="werh" localSheetId="49" hidden="1">{"via1",#N/A,TRUE,"general";"via2",#N/A,TRUE,"general";"via3",#N/A,TRUE,"general"}</definedName>
    <definedName name="werh" localSheetId="34"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1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31" hidden="1">{"via1",#N/A,TRUE,"general";"via2",#N/A,TRUE,"general";"via3",#N/A,TRUE,"general"}</definedName>
    <definedName name="werh" localSheetId="30" hidden="1">{"via1",#N/A,TRUE,"general";"via2",#N/A,TRUE,"general";"via3",#N/A,TRUE,"general"}</definedName>
    <definedName name="werh" localSheetId="15" hidden="1">{"via1",#N/A,TRUE,"general";"via2",#N/A,TRUE,"general";"via3",#N/A,TRUE,"general"}</definedName>
    <definedName name="werh" hidden="1">{"via1",#N/A,TRUE,"general";"via2",#N/A,TRUE,"general";"via3",#N/A,TRUE,"general"}</definedName>
    <definedName name="wersfdfrguyo" localSheetId="32" hidden="1">{"via1",#N/A,TRUE,"general";"via2",#N/A,TRUE,"general";"via3",#N/A,TRUE,"general"}</definedName>
    <definedName name="wersfdfrguyo" localSheetId="3" hidden="1">{"via1",#N/A,TRUE,"general";"via2",#N/A,TRUE,"general";"via3",#N/A,TRUE,"general"}</definedName>
    <definedName name="wersfdfrguyo" localSheetId="26" hidden="1">{"via1",#N/A,TRUE,"general";"via2",#N/A,TRUE,"general";"via3",#N/A,TRUE,"general"}</definedName>
    <definedName name="wersfdfrguyo" localSheetId="24" hidden="1">{"via1",#N/A,TRUE,"general";"via2",#N/A,TRUE,"general";"via3",#N/A,TRUE,"general"}</definedName>
    <definedName name="wersfdfrguyo" localSheetId="10" hidden="1">{"via1",#N/A,TRUE,"general";"via2",#N/A,TRUE,"general";"via3",#N/A,TRUE,"general"}</definedName>
    <definedName name="wersfdfrguyo" localSheetId="4" hidden="1">{"via1",#N/A,TRUE,"general";"via2",#N/A,TRUE,"general";"via3",#N/A,TRUE,"general"}</definedName>
    <definedName name="wersfdfrguyo" localSheetId="38" hidden="1">{"via1",#N/A,TRUE,"general";"via2",#N/A,TRUE,"general";"via3",#N/A,TRUE,"general"}</definedName>
    <definedName name="wersfdfrguyo" localSheetId="37" hidden="1">{"via1",#N/A,TRUE,"general";"via2",#N/A,TRUE,"general";"via3",#N/A,TRUE,"general"}</definedName>
    <definedName name="wersfdfrguyo" localSheetId="23" hidden="1">{"via1",#N/A,TRUE,"general";"via2",#N/A,TRUE,"general";"via3",#N/A,TRUE,"general"}</definedName>
    <definedName name="wersfdfrguyo" localSheetId="16" hidden="1">{"via1",#N/A,TRUE,"general";"via2",#N/A,TRUE,"general";"via3",#N/A,TRUE,"general"}</definedName>
    <definedName name="wersfdfrguyo" localSheetId="27" hidden="1">{"via1",#N/A,TRUE,"general";"via2",#N/A,TRUE,"general";"via3",#N/A,TRUE,"general"}</definedName>
    <definedName name="wersfdfrguyo" localSheetId="18" hidden="1">{"via1",#N/A,TRUE,"general";"via2",#N/A,TRUE,"general";"via3",#N/A,TRUE,"general"}</definedName>
    <definedName name="wersfdfrguyo" localSheetId="17" hidden="1">{"via1",#N/A,TRUE,"general";"via2",#N/A,TRUE,"general";"via3",#N/A,TRUE,"general"}</definedName>
    <definedName name="wersfdfrguyo" localSheetId="25" hidden="1">{"via1",#N/A,TRUE,"general";"via2",#N/A,TRUE,"general";"via3",#N/A,TRUE,"general"}</definedName>
    <definedName name="wersfdfrguyo" localSheetId="49" hidden="1">{"via1",#N/A,TRUE,"general";"via2",#N/A,TRUE,"general";"via3",#N/A,TRUE,"general"}</definedName>
    <definedName name="wersfdfrguyo" localSheetId="34"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1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31" hidden="1">{"via1",#N/A,TRUE,"general";"via2",#N/A,TRUE,"general";"via3",#N/A,TRUE,"general"}</definedName>
    <definedName name="wersfdfrguyo" localSheetId="30" hidden="1">{"via1",#N/A,TRUE,"general";"via2",#N/A,TRUE,"general";"via3",#N/A,TRUE,"general"}</definedName>
    <definedName name="wersfdfrguyo" localSheetId="15" hidden="1">{"via1",#N/A,TRUE,"general";"via2",#N/A,TRUE,"general";"via3",#N/A,TRUE,"general"}</definedName>
    <definedName name="wersfdfrguyo" hidden="1">{"via1",#N/A,TRUE,"general";"via2",#N/A,TRUE,"general";"via3",#N/A,TRUE,"general"}</definedName>
    <definedName name="werwr" localSheetId="32" hidden="1">{"via1",#N/A,TRUE,"general";"via2",#N/A,TRUE,"general";"via3",#N/A,TRUE,"general"}</definedName>
    <definedName name="werwr" localSheetId="3" hidden="1">{"via1",#N/A,TRUE,"general";"via2",#N/A,TRUE,"general";"via3",#N/A,TRUE,"general"}</definedName>
    <definedName name="werwr" localSheetId="26" hidden="1">{"via1",#N/A,TRUE,"general";"via2",#N/A,TRUE,"general";"via3",#N/A,TRUE,"general"}</definedName>
    <definedName name="werwr" localSheetId="24" hidden="1">{"via1",#N/A,TRUE,"general";"via2",#N/A,TRUE,"general";"via3",#N/A,TRUE,"general"}</definedName>
    <definedName name="werwr" localSheetId="10" hidden="1">{"via1",#N/A,TRUE,"general";"via2",#N/A,TRUE,"general";"via3",#N/A,TRUE,"general"}</definedName>
    <definedName name="werwr" localSheetId="4" hidden="1">{"via1",#N/A,TRUE,"general";"via2",#N/A,TRUE,"general";"via3",#N/A,TRUE,"general"}</definedName>
    <definedName name="werwr" localSheetId="38" hidden="1">{"via1",#N/A,TRUE,"general";"via2",#N/A,TRUE,"general";"via3",#N/A,TRUE,"general"}</definedName>
    <definedName name="werwr" localSheetId="37" hidden="1">{"via1",#N/A,TRUE,"general";"via2",#N/A,TRUE,"general";"via3",#N/A,TRUE,"general"}</definedName>
    <definedName name="werwr" localSheetId="23" hidden="1">{"via1",#N/A,TRUE,"general";"via2",#N/A,TRUE,"general";"via3",#N/A,TRUE,"general"}</definedName>
    <definedName name="werwr" localSheetId="16" hidden="1">{"via1",#N/A,TRUE,"general";"via2",#N/A,TRUE,"general";"via3",#N/A,TRUE,"general"}</definedName>
    <definedName name="werwr" localSheetId="27" hidden="1">{"via1",#N/A,TRUE,"general";"via2",#N/A,TRUE,"general";"via3",#N/A,TRUE,"general"}</definedName>
    <definedName name="werwr" localSheetId="18" hidden="1">{"via1",#N/A,TRUE,"general";"via2",#N/A,TRUE,"general";"via3",#N/A,TRUE,"general"}</definedName>
    <definedName name="werwr" localSheetId="17" hidden="1">{"via1",#N/A,TRUE,"general";"via2",#N/A,TRUE,"general";"via3",#N/A,TRUE,"general"}</definedName>
    <definedName name="werwr" localSheetId="25" hidden="1">{"via1",#N/A,TRUE,"general";"via2",#N/A,TRUE,"general";"via3",#N/A,TRUE,"general"}</definedName>
    <definedName name="werwr" localSheetId="49" hidden="1">{"via1",#N/A,TRUE,"general";"via2",#N/A,TRUE,"general";"via3",#N/A,TRUE,"general"}</definedName>
    <definedName name="werwr" localSheetId="34"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1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31" hidden="1">{"via1",#N/A,TRUE,"general";"via2",#N/A,TRUE,"general";"via3",#N/A,TRUE,"general"}</definedName>
    <definedName name="werwr" localSheetId="30" hidden="1">{"via1",#N/A,TRUE,"general";"via2",#N/A,TRUE,"general";"via3",#N/A,TRUE,"general"}</definedName>
    <definedName name="werwr" localSheetId="15" hidden="1">{"via1",#N/A,TRUE,"general";"via2",#N/A,TRUE,"general";"via3",#N/A,TRUE,"general"}</definedName>
    <definedName name="werwr" hidden="1">{"via1",#N/A,TRUE,"general";"via2",#N/A,TRUE,"general";"via3",#N/A,TRUE,"general"}</definedName>
    <definedName name="WERWVN" localSheetId="3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26" hidden="1">{"TAB1",#N/A,TRUE,"GENERAL";"TAB2",#N/A,TRUE,"GENERAL";"TAB3",#N/A,TRUE,"GENERAL";"TAB4",#N/A,TRUE,"GENERAL";"TAB5",#N/A,TRUE,"GENERAL"}</definedName>
    <definedName name="WERWVN" localSheetId="24"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38" hidden="1">{"TAB1",#N/A,TRUE,"GENERAL";"TAB2",#N/A,TRUE,"GENERAL";"TAB3",#N/A,TRUE,"GENERAL";"TAB4",#N/A,TRUE,"GENERAL";"TAB5",#N/A,TRUE,"GENERAL"}</definedName>
    <definedName name="WERWVN" localSheetId="37" hidden="1">{"TAB1",#N/A,TRUE,"GENERAL";"TAB2",#N/A,TRUE,"GENERAL";"TAB3",#N/A,TRUE,"GENERAL";"TAB4",#N/A,TRUE,"GENERAL";"TAB5",#N/A,TRUE,"GENERAL"}</definedName>
    <definedName name="WERWVN" localSheetId="23"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27" hidden="1">{"TAB1",#N/A,TRUE,"GENERAL";"TAB2",#N/A,TRUE,"GENERAL";"TAB3",#N/A,TRUE,"GENERAL";"TAB4",#N/A,TRUE,"GENERAL";"TAB5",#N/A,TRUE,"GENERAL"}</definedName>
    <definedName name="WERWVN" localSheetId="18"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25" hidden="1">{"TAB1",#N/A,TRUE,"GENERAL";"TAB2",#N/A,TRUE,"GENERAL";"TAB3",#N/A,TRUE,"GENERAL";"TAB4",#N/A,TRUE,"GENERAL";"TAB5",#N/A,TRUE,"GENERAL"}</definedName>
    <definedName name="WERWVN" localSheetId="49" hidden="1">{"TAB1",#N/A,TRUE,"GENERAL";"TAB2",#N/A,TRUE,"GENERAL";"TAB3",#N/A,TRUE,"GENERAL";"TAB4",#N/A,TRUE,"GENERAL";"TAB5",#N/A,TRUE,"GENERAL"}</definedName>
    <definedName name="WERWVN" localSheetId="34"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31" hidden="1">{"TAB1",#N/A,TRUE,"GENERAL";"TAB2",#N/A,TRUE,"GENERAL";"TAB3",#N/A,TRUE,"GENERAL";"TAB4",#N/A,TRUE,"GENERAL";"TAB5",#N/A,TRUE,"GENERAL"}</definedName>
    <definedName name="WERWVN" localSheetId="30" hidden="1">{"TAB1",#N/A,TRUE,"GENERAL";"TAB2",#N/A,TRUE,"GENERAL";"TAB3",#N/A,TRUE,"GENERAL";"TAB4",#N/A,TRUE,"GENERAL";"TAB5",#N/A,TRUE,"GENERAL"}</definedName>
    <definedName name="WERWVN" localSheetId="15" hidden="1">{"TAB1",#N/A,TRUE,"GENERAL";"TAB2",#N/A,TRUE,"GENERAL";"TAB3",#N/A,TRUE,"GENERAL";"TAB4",#N/A,TRUE,"GENERAL";"TAB5",#N/A,TRUE,"GENERAL"}</definedName>
    <definedName name="WERWVN" hidden="1">{"TAB1",#N/A,TRUE,"GENERAL";"TAB2",#N/A,TRUE,"GENERAL";"TAB3",#N/A,TRUE,"GENERAL";"TAB4",#N/A,TRUE,"GENERAL";"TAB5",#N/A,TRUE,"GENERAL"}</definedName>
    <definedName name="wetrew" localSheetId="32" hidden="1">{"via1",#N/A,TRUE,"general";"via2",#N/A,TRUE,"general";"via3",#N/A,TRUE,"general"}</definedName>
    <definedName name="wetrew" localSheetId="3" hidden="1">{"via1",#N/A,TRUE,"general";"via2",#N/A,TRUE,"general";"via3",#N/A,TRUE,"general"}</definedName>
    <definedName name="wetrew" localSheetId="26" hidden="1">{"via1",#N/A,TRUE,"general";"via2",#N/A,TRUE,"general";"via3",#N/A,TRUE,"general"}</definedName>
    <definedName name="wetrew" localSheetId="24" hidden="1">{"via1",#N/A,TRUE,"general";"via2",#N/A,TRUE,"general";"via3",#N/A,TRUE,"general"}</definedName>
    <definedName name="wetrew" localSheetId="10" hidden="1">{"via1",#N/A,TRUE,"general";"via2",#N/A,TRUE,"general";"via3",#N/A,TRUE,"general"}</definedName>
    <definedName name="wetrew" localSheetId="4" hidden="1">{"via1",#N/A,TRUE,"general";"via2",#N/A,TRUE,"general";"via3",#N/A,TRUE,"general"}</definedName>
    <definedName name="wetrew" localSheetId="38" hidden="1">{"via1",#N/A,TRUE,"general";"via2",#N/A,TRUE,"general";"via3",#N/A,TRUE,"general"}</definedName>
    <definedName name="wetrew" localSheetId="37" hidden="1">{"via1",#N/A,TRUE,"general";"via2",#N/A,TRUE,"general";"via3",#N/A,TRUE,"general"}</definedName>
    <definedName name="wetrew" localSheetId="23" hidden="1">{"via1",#N/A,TRUE,"general";"via2",#N/A,TRUE,"general";"via3",#N/A,TRUE,"general"}</definedName>
    <definedName name="wetrew" localSheetId="16" hidden="1">{"via1",#N/A,TRUE,"general";"via2",#N/A,TRUE,"general";"via3",#N/A,TRUE,"general"}</definedName>
    <definedName name="wetrew" localSheetId="27" hidden="1">{"via1",#N/A,TRUE,"general";"via2",#N/A,TRUE,"general";"via3",#N/A,TRUE,"general"}</definedName>
    <definedName name="wetrew" localSheetId="18" hidden="1">{"via1",#N/A,TRUE,"general";"via2",#N/A,TRUE,"general";"via3",#N/A,TRUE,"general"}</definedName>
    <definedName name="wetrew" localSheetId="17" hidden="1">{"via1",#N/A,TRUE,"general";"via2",#N/A,TRUE,"general";"via3",#N/A,TRUE,"general"}</definedName>
    <definedName name="wetrew" localSheetId="25" hidden="1">{"via1",#N/A,TRUE,"general";"via2",#N/A,TRUE,"general";"via3",#N/A,TRUE,"general"}</definedName>
    <definedName name="wetrew" localSheetId="49" hidden="1">{"via1",#N/A,TRUE,"general";"via2",#N/A,TRUE,"general";"via3",#N/A,TRUE,"general"}</definedName>
    <definedName name="wetrew" localSheetId="34"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1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31" hidden="1">{"via1",#N/A,TRUE,"general";"via2",#N/A,TRUE,"general";"via3",#N/A,TRUE,"general"}</definedName>
    <definedName name="wetrew" localSheetId="30" hidden="1">{"via1",#N/A,TRUE,"general";"via2",#N/A,TRUE,"general";"via3",#N/A,TRUE,"general"}</definedName>
    <definedName name="wetrew" localSheetId="15" hidden="1">{"via1",#N/A,TRUE,"general";"via2",#N/A,TRUE,"general";"via3",#N/A,TRUE,"general"}</definedName>
    <definedName name="wetrew" hidden="1">{"via1",#N/A,TRUE,"general";"via2",#N/A,TRUE,"general";"via3",#N/A,TRUE,"general"}</definedName>
    <definedName name="wettt" localSheetId="32" hidden="1">{"via1",#N/A,TRUE,"general";"via2",#N/A,TRUE,"general";"via3",#N/A,TRUE,"general"}</definedName>
    <definedName name="wettt" localSheetId="3" hidden="1">{"via1",#N/A,TRUE,"general";"via2",#N/A,TRUE,"general";"via3",#N/A,TRUE,"general"}</definedName>
    <definedName name="wettt" localSheetId="26" hidden="1">{"via1",#N/A,TRUE,"general";"via2",#N/A,TRUE,"general";"via3",#N/A,TRUE,"general"}</definedName>
    <definedName name="wettt" localSheetId="24" hidden="1">{"via1",#N/A,TRUE,"general";"via2",#N/A,TRUE,"general";"via3",#N/A,TRUE,"general"}</definedName>
    <definedName name="wettt" localSheetId="10" hidden="1">{"via1",#N/A,TRUE,"general";"via2",#N/A,TRUE,"general";"via3",#N/A,TRUE,"general"}</definedName>
    <definedName name="wettt" localSheetId="4" hidden="1">{"via1",#N/A,TRUE,"general";"via2",#N/A,TRUE,"general";"via3",#N/A,TRUE,"general"}</definedName>
    <definedName name="wettt" localSheetId="38" hidden="1">{"via1",#N/A,TRUE,"general";"via2",#N/A,TRUE,"general";"via3",#N/A,TRUE,"general"}</definedName>
    <definedName name="wettt" localSheetId="37" hidden="1">{"via1",#N/A,TRUE,"general";"via2",#N/A,TRUE,"general";"via3",#N/A,TRUE,"general"}</definedName>
    <definedName name="wettt" localSheetId="23" hidden="1">{"via1",#N/A,TRUE,"general";"via2",#N/A,TRUE,"general";"via3",#N/A,TRUE,"general"}</definedName>
    <definedName name="wettt" localSheetId="16" hidden="1">{"via1",#N/A,TRUE,"general";"via2",#N/A,TRUE,"general";"via3",#N/A,TRUE,"general"}</definedName>
    <definedName name="wettt" localSheetId="27" hidden="1">{"via1",#N/A,TRUE,"general";"via2",#N/A,TRUE,"general";"via3",#N/A,TRUE,"general"}</definedName>
    <definedName name="wettt" localSheetId="18" hidden="1">{"via1",#N/A,TRUE,"general";"via2",#N/A,TRUE,"general";"via3",#N/A,TRUE,"general"}</definedName>
    <definedName name="wettt" localSheetId="17" hidden="1">{"via1",#N/A,TRUE,"general";"via2",#N/A,TRUE,"general";"via3",#N/A,TRUE,"general"}</definedName>
    <definedName name="wettt" localSheetId="25" hidden="1">{"via1",#N/A,TRUE,"general";"via2",#N/A,TRUE,"general";"via3",#N/A,TRUE,"general"}</definedName>
    <definedName name="wettt" localSheetId="49" hidden="1">{"via1",#N/A,TRUE,"general";"via2",#N/A,TRUE,"general";"via3",#N/A,TRUE,"general"}</definedName>
    <definedName name="wettt" localSheetId="34"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1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31" hidden="1">{"via1",#N/A,TRUE,"general";"via2",#N/A,TRUE,"general";"via3",#N/A,TRUE,"general"}</definedName>
    <definedName name="wettt" localSheetId="30" hidden="1">{"via1",#N/A,TRUE,"general";"via2",#N/A,TRUE,"general";"via3",#N/A,TRUE,"general"}</definedName>
    <definedName name="wettt" localSheetId="15" hidden="1">{"via1",#N/A,TRUE,"general";"via2",#N/A,TRUE,"general";"via3",#N/A,TRUE,"general"}</definedName>
    <definedName name="wettt" hidden="1">{"via1",#N/A,TRUE,"general";"via2",#N/A,TRUE,"general";"via3",#N/A,TRUE,"general"}</definedName>
    <definedName name="wetwretd" localSheetId="32" hidden="1">{"via1",#N/A,TRUE,"general";"via2",#N/A,TRUE,"general";"via3",#N/A,TRUE,"general"}</definedName>
    <definedName name="wetwretd" localSheetId="3" hidden="1">{"via1",#N/A,TRUE,"general";"via2",#N/A,TRUE,"general";"via3",#N/A,TRUE,"general"}</definedName>
    <definedName name="wetwretd" localSheetId="26" hidden="1">{"via1",#N/A,TRUE,"general";"via2",#N/A,TRUE,"general";"via3",#N/A,TRUE,"general"}</definedName>
    <definedName name="wetwretd" localSheetId="24" hidden="1">{"via1",#N/A,TRUE,"general";"via2",#N/A,TRUE,"general";"via3",#N/A,TRUE,"general"}</definedName>
    <definedName name="wetwretd" localSheetId="10" hidden="1">{"via1",#N/A,TRUE,"general";"via2",#N/A,TRUE,"general";"via3",#N/A,TRUE,"general"}</definedName>
    <definedName name="wetwretd" localSheetId="4" hidden="1">{"via1",#N/A,TRUE,"general";"via2",#N/A,TRUE,"general";"via3",#N/A,TRUE,"general"}</definedName>
    <definedName name="wetwretd" localSheetId="38" hidden="1">{"via1",#N/A,TRUE,"general";"via2",#N/A,TRUE,"general";"via3",#N/A,TRUE,"general"}</definedName>
    <definedName name="wetwretd" localSheetId="37" hidden="1">{"via1",#N/A,TRUE,"general";"via2",#N/A,TRUE,"general";"via3",#N/A,TRUE,"general"}</definedName>
    <definedName name="wetwretd" localSheetId="23" hidden="1">{"via1",#N/A,TRUE,"general";"via2",#N/A,TRUE,"general";"via3",#N/A,TRUE,"general"}</definedName>
    <definedName name="wetwretd" localSheetId="16" hidden="1">{"via1",#N/A,TRUE,"general";"via2",#N/A,TRUE,"general";"via3",#N/A,TRUE,"general"}</definedName>
    <definedName name="wetwretd" localSheetId="27" hidden="1">{"via1",#N/A,TRUE,"general";"via2",#N/A,TRUE,"general";"via3",#N/A,TRUE,"general"}</definedName>
    <definedName name="wetwretd" localSheetId="18" hidden="1">{"via1",#N/A,TRUE,"general";"via2",#N/A,TRUE,"general";"via3",#N/A,TRUE,"general"}</definedName>
    <definedName name="wetwretd" localSheetId="17" hidden="1">{"via1",#N/A,TRUE,"general";"via2",#N/A,TRUE,"general";"via3",#N/A,TRUE,"general"}</definedName>
    <definedName name="wetwretd" localSheetId="25" hidden="1">{"via1",#N/A,TRUE,"general";"via2",#N/A,TRUE,"general";"via3",#N/A,TRUE,"general"}</definedName>
    <definedName name="wetwretd" localSheetId="49" hidden="1">{"via1",#N/A,TRUE,"general";"via2",#N/A,TRUE,"general";"via3",#N/A,TRUE,"general"}</definedName>
    <definedName name="wetwretd" localSheetId="34"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1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31" hidden="1">{"via1",#N/A,TRUE,"general";"via2",#N/A,TRUE,"general";"via3",#N/A,TRUE,"general"}</definedName>
    <definedName name="wetwretd" localSheetId="30" hidden="1">{"via1",#N/A,TRUE,"general";"via2",#N/A,TRUE,"general";"via3",#N/A,TRUE,"general"}</definedName>
    <definedName name="wetwretd" localSheetId="15" hidden="1">{"via1",#N/A,TRUE,"general";"via2",#N/A,TRUE,"general";"via3",#N/A,TRUE,"general"}</definedName>
    <definedName name="wetwretd" hidden="1">{"via1",#N/A,TRUE,"general";"via2",#N/A,TRUE,"general";"via3",#N/A,TRUE,"general"}</definedName>
    <definedName name="wew" localSheetId="32" hidden="1">{"via1",#N/A,TRUE,"general";"via2",#N/A,TRUE,"general";"via3",#N/A,TRUE,"general"}</definedName>
    <definedName name="wew" localSheetId="3" hidden="1">{"via1",#N/A,TRUE,"general";"via2",#N/A,TRUE,"general";"via3",#N/A,TRUE,"general"}</definedName>
    <definedName name="wew" localSheetId="26" hidden="1">{"via1",#N/A,TRUE,"general";"via2",#N/A,TRUE,"general";"via3",#N/A,TRUE,"general"}</definedName>
    <definedName name="wew" localSheetId="24" hidden="1">{"via1",#N/A,TRUE,"general";"via2",#N/A,TRUE,"general";"via3",#N/A,TRUE,"general"}</definedName>
    <definedName name="wew" localSheetId="10" hidden="1">{"via1",#N/A,TRUE,"general";"via2",#N/A,TRUE,"general";"via3",#N/A,TRUE,"general"}</definedName>
    <definedName name="wew" localSheetId="4" hidden="1">{"via1",#N/A,TRUE,"general";"via2",#N/A,TRUE,"general";"via3",#N/A,TRUE,"general"}</definedName>
    <definedName name="wew" localSheetId="38" hidden="1">{"via1",#N/A,TRUE,"general";"via2",#N/A,TRUE,"general";"via3",#N/A,TRUE,"general"}</definedName>
    <definedName name="wew" localSheetId="37" hidden="1">{"via1",#N/A,TRUE,"general";"via2",#N/A,TRUE,"general";"via3",#N/A,TRUE,"general"}</definedName>
    <definedName name="wew" localSheetId="23" hidden="1">{"via1",#N/A,TRUE,"general";"via2",#N/A,TRUE,"general";"via3",#N/A,TRUE,"general"}</definedName>
    <definedName name="wew" localSheetId="16" hidden="1">{"via1",#N/A,TRUE,"general";"via2",#N/A,TRUE,"general";"via3",#N/A,TRUE,"general"}</definedName>
    <definedName name="wew" localSheetId="27" hidden="1">{"via1",#N/A,TRUE,"general";"via2",#N/A,TRUE,"general";"via3",#N/A,TRUE,"general"}</definedName>
    <definedName name="wew" localSheetId="18" hidden="1">{"via1",#N/A,TRUE,"general";"via2",#N/A,TRUE,"general";"via3",#N/A,TRUE,"general"}</definedName>
    <definedName name="wew" localSheetId="17" hidden="1">{"via1",#N/A,TRUE,"general";"via2",#N/A,TRUE,"general";"via3",#N/A,TRUE,"general"}</definedName>
    <definedName name="wew" localSheetId="25" hidden="1">{"via1",#N/A,TRUE,"general";"via2",#N/A,TRUE,"general";"via3",#N/A,TRUE,"general"}</definedName>
    <definedName name="wew" localSheetId="49" hidden="1">{"via1",#N/A,TRUE,"general";"via2",#N/A,TRUE,"general";"via3",#N/A,TRUE,"general"}</definedName>
    <definedName name="wew" localSheetId="34"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1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31" hidden="1">{"via1",#N/A,TRUE,"general";"via2",#N/A,TRUE,"general";"via3",#N/A,TRUE,"general"}</definedName>
    <definedName name="wew" localSheetId="30" hidden="1">{"via1",#N/A,TRUE,"general";"via2",#N/A,TRUE,"general";"via3",#N/A,TRUE,"general"}</definedName>
    <definedName name="wew" localSheetId="15" hidden="1">{"via1",#N/A,TRUE,"general";"via2",#N/A,TRUE,"general";"via3",#N/A,TRUE,"general"}</definedName>
    <definedName name="wew" hidden="1">{"via1",#N/A,TRUE,"general";"via2",#N/A,TRUE,"general";"via3",#N/A,TRUE,"general"}</definedName>
    <definedName name="wffag" localSheetId="32" hidden="1">{"via1",#N/A,TRUE,"general";"via2",#N/A,TRUE,"general";"via3",#N/A,TRUE,"general"}</definedName>
    <definedName name="wffag" localSheetId="3" hidden="1">{"via1",#N/A,TRUE,"general";"via2",#N/A,TRUE,"general";"via3",#N/A,TRUE,"general"}</definedName>
    <definedName name="wffag" localSheetId="26" hidden="1">{"via1",#N/A,TRUE,"general";"via2",#N/A,TRUE,"general";"via3",#N/A,TRUE,"general"}</definedName>
    <definedName name="wffag" localSheetId="24" hidden="1">{"via1",#N/A,TRUE,"general";"via2",#N/A,TRUE,"general";"via3",#N/A,TRUE,"general"}</definedName>
    <definedName name="wffag" localSheetId="10" hidden="1">{"via1",#N/A,TRUE,"general";"via2",#N/A,TRUE,"general";"via3",#N/A,TRUE,"general"}</definedName>
    <definedName name="wffag" localSheetId="4" hidden="1">{"via1",#N/A,TRUE,"general";"via2",#N/A,TRUE,"general";"via3",#N/A,TRUE,"general"}</definedName>
    <definedName name="wffag" localSheetId="38" hidden="1">{"via1",#N/A,TRUE,"general";"via2",#N/A,TRUE,"general";"via3",#N/A,TRUE,"general"}</definedName>
    <definedName name="wffag" localSheetId="37" hidden="1">{"via1",#N/A,TRUE,"general";"via2",#N/A,TRUE,"general";"via3",#N/A,TRUE,"general"}</definedName>
    <definedName name="wffag" localSheetId="23" hidden="1">{"via1",#N/A,TRUE,"general";"via2",#N/A,TRUE,"general";"via3",#N/A,TRUE,"general"}</definedName>
    <definedName name="wffag" localSheetId="16" hidden="1">{"via1",#N/A,TRUE,"general";"via2",#N/A,TRUE,"general";"via3",#N/A,TRUE,"general"}</definedName>
    <definedName name="wffag" localSheetId="27" hidden="1">{"via1",#N/A,TRUE,"general";"via2",#N/A,TRUE,"general";"via3",#N/A,TRUE,"general"}</definedName>
    <definedName name="wffag" localSheetId="18" hidden="1">{"via1",#N/A,TRUE,"general";"via2",#N/A,TRUE,"general";"via3",#N/A,TRUE,"general"}</definedName>
    <definedName name="wffag" localSheetId="17" hidden="1">{"via1",#N/A,TRUE,"general";"via2",#N/A,TRUE,"general";"via3",#N/A,TRUE,"general"}</definedName>
    <definedName name="wffag" localSheetId="25" hidden="1">{"via1",#N/A,TRUE,"general";"via2",#N/A,TRUE,"general";"via3",#N/A,TRUE,"general"}</definedName>
    <definedName name="wffag" localSheetId="49" hidden="1">{"via1",#N/A,TRUE,"general";"via2",#N/A,TRUE,"general";"via3",#N/A,TRUE,"general"}</definedName>
    <definedName name="wffag" localSheetId="34"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1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31" hidden="1">{"via1",#N/A,TRUE,"general";"via2",#N/A,TRUE,"general";"via3",#N/A,TRUE,"general"}</definedName>
    <definedName name="wffag" localSheetId="30" hidden="1">{"via1",#N/A,TRUE,"general";"via2",#N/A,TRUE,"general";"via3",#N/A,TRUE,"general"}</definedName>
    <definedName name="wffag" localSheetId="15" hidden="1">{"via1",#N/A,TRUE,"general";"via2",#N/A,TRUE,"general";"via3",#N/A,TRUE,"general"}</definedName>
    <definedName name="wffag" hidden="1">{"via1",#N/A,TRUE,"general";"via2",#N/A,TRUE,"general";"via3",#N/A,TRUE,"general"}</definedName>
    <definedName name="WQEEWQ" localSheetId="3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26" hidden="1">{"TAB1",#N/A,TRUE,"GENERAL";"TAB2",#N/A,TRUE,"GENERAL";"TAB3",#N/A,TRUE,"GENERAL";"TAB4",#N/A,TRUE,"GENERAL";"TAB5",#N/A,TRUE,"GENERAL"}</definedName>
    <definedName name="WQEEWQ" localSheetId="24"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38" hidden="1">{"TAB1",#N/A,TRUE,"GENERAL";"TAB2",#N/A,TRUE,"GENERAL";"TAB3",#N/A,TRUE,"GENERAL";"TAB4",#N/A,TRUE,"GENERAL";"TAB5",#N/A,TRUE,"GENERAL"}</definedName>
    <definedName name="WQEEWQ" localSheetId="37" hidden="1">{"TAB1",#N/A,TRUE,"GENERAL";"TAB2",#N/A,TRUE,"GENERAL";"TAB3",#N/A,TRUE,"GENERAL";"TAB4",#N/A,TRUE,"GENERAL";"TAB5",#N/A,TRUE,"GENERAL"}</definedName>
    <definedName name="WQEEWQ" localSheetId="23"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27" hidden="1">{"TAB1",#N/A,TRUE,"GENERAL";"TAB2",#N/A,TRUE,"GENERAL";"TAB3",#N/A,TRUE,"GENERAL";"TAB4",#N/A,TRUE,"GENERAL";"TAB5",#N/A,TRUE,"GENERAL"}</definedName>
    <definedName name="WQEEWQ" localSheetId="18"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25" hidden="1">{"TAB1",#N/A,TRUE,"GENERAL";"TAB2",#N/A,TRUE,"GENERAL";"TAB3",#N/A,TRUE,"GENERAL";"TAB4",#N/A,TRUE,"GENERAL";"TAB5",#N/A,TRUE,"GENERAL"}</definedName>
    <definedName name="WQEEWQ" localSheetId="49" hidden="1">{"TAB1",#N/A,TRUE,"GENERAL";"TAB2",#N/A,TRUE,"GENERAL";"TAB3",#N/A,TRUE,"GENERAL";"TAB4",#N/A,TRUE,"GENERAL";"TAB5",#N/A,TRUE,"GENERAL"}</definedName>
    <definedName name="WQEEWQ" localSheetId="34"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31" hidden="1">{"TAB1",#N/A,TRUE,"GENERAL";"TAB2",#N/A,TRUE,"GENERAL";"TAB3",#N/A,TRUE,"GENERAL";"TAB4",#N/A,TRUE,"GENERAL";"TAB5",#N/A,TRUE,"GENERAL"}</definedName>
    <definedName name="WQEEWQ" localSheetId="30" hidden="1">{"TAB1",#N/A,TRUE,"GENERAL";"TAB2",#N/A,TRUE,"GENERAL";"TAB3",#N/A,TRUE,"GENERAL";"TAB4",#N/A,TRUE,"GENERAL";"TAB5",#N/A,TRUE,"GENERAL"}</definedName>
    <definedName name="WQEEWQ" localSheetId="15" hidden="1">{"TAB1",#N/A,TRUE,"GENERAL";"TAB2",#N/A,TRUE,"GENERAL";"TAB3",#N/A,TRUE,"GENERAL";"TAB4",#N/A,TRUE,"GENERAL";"TAB5",#N/A,TRUE,"GENERAL"}</definedName>
    <definedName name="WQEEWQ" hidden="1">{"TAB1",#N/A,TRUE,"GENERAL";"TAB2",#N/A,TRUE,"GENERAL";"TAB3",#N/A,TRUE,"GENERAL";"TAB4",#N/A,TRUE,"GENERAL";"TAB5",#N/A,TRUE,"GENERAL"}</definedName>
    <definedName name="wrn.GENERAL." localSheetId="3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26" hidden="1">{"TAB1",#N/A,TRUE,"GENERAL";"TAB2",#N/A,TRUE,"GENERAL";"TAB3",#N/A,TRUE,"GENERAL";"TAB4",#N/A,TRUE,"GENERAL";"TAB5",#N/A,TRUE,"GENERAL"}</definedName>
    <definedName name="wrn.GENERAL." localSheetId="24"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38" hidden="1">{"TAB1",#N/A,TRUE,"GENERAL";"TAB2",#N/A,TRUE,"GENERAL";"TAB3",#N/A,TRUE,"GENERAL";"TAB4",#N/A,TRUE,"GENERAL";"TAB5",#N/A,TRUE,"GENERAL"}</definedName>
    <definedName name="wrn.GENERAL." localSheetId="37" hidden="1">{"TAB1",#N/A,TRUE,"GENERAL";"TAB2",#N/A,TRUE,"GENERAL";"TAB3",#N/A,TRUE,"GENERAL";"TAB4",#N/A,TRUE,"GENERAL";"TAB5",#N/A,TRUE,"GENERAL"}</definedName>
    <definedName name="wrn.GENERAL." localSheetId="23"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27"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25" hidden="1">{"TAB1",#N/A,TRUE,"GENERAL";"TAB2",#N/A,TRUE,"GENERAL";"TAB3",#N/A,TRUE,"GENERAL";"TAB4",#N/A,TRUE,"GENERAL";"TAB5",#N/A,TRUE,"GENERAL"}</definedName>
    <definedName name="wrn.GENERAL." localSheetId="49" hidden="1">{"TAB1",#N/A,TRUE,"GENERAL";"TAB2",#N/A,TRUE,"GENERAL";"TAB3",#N/A,TRUE,"GENERAL";"TAB4",#N/A,TRUE,"GENERAL";"TAB5",#N/A,TRUE,"GENERAL"}</definedName>
    <definedName name="wrn.GENERAL." localSheetId="34"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31" hidden="1">{"TAB1",#N/A,TRUE,"GENERAL";"TAB2",#N/A,TRUE,"GENERAL";"TAB3",#N/A,TRUE,"GENERAL";"TAB4",#N/A,TRUE,"GENERAL";"TAB5",#N/A,TRUE,"GENERAL"}</definedName>
    <definedName name="wrn.GENERAL." localSheetId="30" hidden="1">{"TAB1",#N/A,TRUE,"GENERAL";"TAB2",#N/A,TRUE,"GENERAL";"TAB3",#N/A,TRUE,"GENERAL";"TAB4",#N/A,TRUE,"GENERAL";"TAB5",#N/A,TRUE,"GENERAL"}</definedName>
    <definedName name="wrn.GENERAL." localSheetId="15" hidden="1">{"TAB1",#N/A,TRUE,"GENERAL";"TAB2",#N/A,TRUE,"GENERAL";"TAB3",#N/A,TRUE,"GENERAL";"TAB4",#N/A,TRUE,"GENERAL";"TAB5",#N/A,TRUE,"GENERAL"}</definedName>
    <definedName name="wrn.GENERAL." hidden="1">{"TAB1",#N/A,TRUE,"GENERAL";"TAB2",#N/A,TRUE,"GENERAL";"TAB3",#N/A,TRUE,"GENERAL";"TAB4",#N/A,TRUE,"GENERAL";"TAB5",#N/A,TRUE,"GENERAL"}</definedName>
    <definedName name="wrn.via." localSheetId="32" hidden="1">{"via1",#N/A,TRUE,"general";"via2",#N/A,TRUE,"general";"via3",#N/A,TRUE,"general"}</definedName>
    <definedName name="wrn.via." localSheetId="3" hidden="1">{"via1",#N/A,TRUE,"general";"via2",#N/A,TRUE,"general";"via3",#N/A,TRUE,"general"}</definedName>
    <definedName name="wrn.via." localSheetId="26" hidden="1">{"via1",#N/A,TRUE,"general";"via2",#N/A,TRUE,"general";"via3",#N/A,TRUE,"general"}</definedName>
    <definedName name="wrn.via." localSheetId="24" hidden="1">{"via1",#N/A,TRUE,"general";"via2",#N/A,TRUE,"general";"via3",#N/A,TRUE,"general"}</definedName>
    <definedName name="wrn.via." localSheetId="10" hidden="1">{"via1",#N/A,TRUE,"general";"via2",#N/A,TRUE,"general";"via3",#N/A,TRUE,"general"}</definedName>
    <definedName name="wrn.via." localSheetId="4" hidden="1">{"via1",#N/A,TRUE,"general";"via2",#N/A,TRUE,"general";"via3",#N/A,TRUE,"general"}</definedName>
    <definedName name="wrn.via." localSheetId="38" hidden="1">{"via1",#N/A,TRUE,"general";"via2",#N/A,TRUE,"general";"via3",#N/A,TRUE,"general"}</definedName>
    <definedName name="wrn.via." localSheetId="37" hidden="1">{"via1",#N/A,TRUE,"general";"via2",#N/A,TRUE,"general";"via3",#N/A,TRUE,"general"}</definedName>
    <definedName name="wrn.via." localSheetId="23" hidden="1">{"via1",#N/A,TRUE,"general";"via2",#N/A,TRUE,"general";"via3",#N/A,TRUE,"general"}</definedName>
    <definedName name="wrn.via." localSheetId="16" hidden="1">{"via1",#N/A,TRUE,"general";"via2",#N/A,TRUE,"general";"via3",#N/A,TRUE,"general"}</definedName>
    <definedName name="wrn.via." localSheetId="27" hidden="1">{"via1",#N/A,TRUE,"general";"via2",#N/A,TRUE,"general";"via3",#N/A,TRUE,"general"}</definedName>
    <definedName name="wrn.via." localSheetId="18" hidden="1">{"via1",#N/A,TRUE,"general";"via2",#N/A,TRUE,"general";"via3",#N/A,TRUE,"general"}</definedName>
    <definedName name="wrn.via." localSheetId="17" hidden="1">{"via1",#N/A,TRUE,"general";"via2",#N/A,TRUE,"general";"via3",#N/A,TRUE,"general"}</definedName>
    <definedName name="wrn.via." localSheetId="25" hidden="1">{"via1",#N/A,TRUE,"general";"via2",#N/A,TRUE,"general";"via3",#N/A,TRUE,"general"}</definedName>
    <definedName name="wrn.via." localSheetId="49" hidden="1">{"via1",#N/A,TRUE,"general";"via2",#N/A,TRUE,"general";"via3",#N/A,TRUE,"general"}</definedName>
    <definedName name="wrn.via." localSheetId="34"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1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31" hidden="1">{"via1",#N/A,TRUE,"general";"via2",#N/A,TRUE,"general";"via3",#N/A,TRUE,"general"}</definedName>
    <definedName name="wrn.via." localSheetId="30" hidden="1">{"via1",#N/A,TRUE,"general";"via2",#N/A,TRUE,"general";"via3",#N/A,TRUE,"general"}</definedName>
    <definedName name="wrn.via." localSheetId="15" hidden="1">{"via1",#N/A,TRUE,"general";"via2",#N/A,TRUE,"general";"via3",#N/A,TRUE,"general"}</definedName>
    <definedName name="wrn.via." hidden="1">{"via1",#N/A,TRUE,"general";"via2",#N/A,TRUE,"general";"via3",#N/A,TRUE,"general"}</definedName>
    <definedName name="wsnhed" localSheetId="32" hidden="1">{"via1",#N/A,TRUE,"general";"via2",#N/A,TRUE,"general";"via3",#N/A,TRUE,"general"}</definedName>
    <definedName name="wsnhed" localSheetId="3" hidden="1">{"via1",#N/A,TRUE,"general";"via2",#N/A,TRUE,"general";"via3",#N/A,TRUE,"general"}</definedName>
    <definedName name="wsnhed" localSheetId="26" hidden="1">{"via1",#N/A,TRUE,"general";"via2",#N/A,TRUE,"general";"via3",#N/A,TRUE,"general"}</definedName>
    <definedName name="wsnhed" localSheetId="24" hidden="1">{"via1",#N/A,TRUE,"general";"via2",#N/A,TRUE,"general";"via3",#N/A,TRUE,"general"}</definedName>
    <definedName name="wsnhed" localSheetId="10" hidden="1">{"via1",#N/A,TRUE,"general";"via2",#N/A,TRUE,"general";"via3",#N/A,TRUE,"general"}</definedName>
    <definedName name="wsnhed" localSheetId="4" hidden="1">{"via1",#N/A,TRUE,"general";"via2",#N/A,TRUE,"general";"via3",#N/A,TRUE,"general"}</definedName>
    <definedName name="wsnhed" localSheetId="38" hidden="1">{"via1",#N/A,TRUE,"general";"via2",#N/A,TRUE,"general";"via3",#N/A,TRUE,"general"}</definedName>
    <definedName name="wsnhed" localSheetId="37" hidden="1">{"via1",#N/A,TRUE,"general";"via2",#N/A,TRUE,"general";"via3",#N/A,TRUE,"general"}</definedName>
    <definedName name="wsnhed" localSheetId="23" hidden="1">{"via1",#N/A,TRUE,"general";"via2",#N/A,TRUE,"general";"via3",#N/A,TRUE,"general"}</definedName>
    <definedName name="wsnhed" localSheetId="16" hidden="1">{"via1",#N/A,TRUE,"general";"via2",#N/A,TRUE,"general";"via3",#N/A,TRUE,"general"}</definedName>
    <definedName name="wsnhed" localSheetId="27" hidden="1">{"via1",#N/A,TRUE,"general";"via2",#N/A,TRUE,"general";"via3",#N/A,TRUE,"general"}</definedName>
    <definedName name="wsnhed" localSheetId="18" hidden="1">{"via1",#N/A,TRUE,"general";"via2",#N/A,TRUE,"general";"via3",#N/A,TRUE,"general"}</definedName>
    <definedName name="wsnhed" localSheetId="17" hidden="1">{"via1",#N/A,TRUE,"general";"via2",#N/A,TRUE,"general";"via3",#N/A,TRUE,"general"}</definedName>
    <definedName name="wsnhed" localSheetId="25" hidden="1">{"via1",#N/A,TRUE,"general";"via2",#N/A,TRUE,"general";"via3",#N/A,TRUE,"general"}</definedName>
    <definedName name="wsnhed" localSheetId="49" hidden="1">{"via1",#N/A,TRUE,"general";"via2",#N/A,TRUE,"general";"via3",#N/A,TRUE,"general"}</definedName>
    <definedName name="wsnhed" localSheetId="34"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1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31" hidden="1">{"via1",#N/A,TRUE,"general";"via2",#N/A,TRUE,"general";"via3",#N/A,TRUE,"general"}</definedName>
    <definedName name="wsnhed" localSheetId="30" hidden="1">{"via1",#N/A,TRUE,"general";"via2",#N/A,TRUE,"general";"via3",#N/A,TRUE,"general"}</definedName>
    <definedName name="wsnhed" localSheetId="15" hidden="1">{"via1",#N/A,TRUE,"general";"via2",#N/A,TRUE,"general";"via3",#N/A,TRUE,"general"}</definedName>
    <definedName name="wsnhed" hidden="1">{"via1",#N/A,TRUE,"general";"via2",#N/A,TRUE,"general";"via3",#N/A,TRUE,"general"}</definedName>
    <definedName name="wswswsqa" localSheetId="32" hidden="1">{"via1",#N/A,TRUE,"general";"via2",#N/A,TRUE,"general";"via3",#N/A,TRUE,"general"}</definedName>
    <definedName name="wswswsqa" localSheetId="3" hidden="1">{"via1",#N/A,TRUE,"general";"via2",#N/A,TRUE,"general";"via3",#N/A,TRUE,"general"}</definedName>
    <definedName name="wswswsqa" localSheetId="26" hidden="1">{"via1",#N/A,TRUE,"general";"via2",#N/A,TRUE,"general";"via3",#N/A,TRUE,"general"}</definedName>
    <definedName name="wswswsqa" localSheetId="24" hidden="1">{"via1",#N/A,TRUE,"general";"via2",#N/A,TRUE,"general";"via3",#N/A,TRUE,"general"}</definedName>
    <definedName name="wswswsqa" localSheetId="10" hidden="1">{"via1",#N/A,TRUE,"general";"via2",#N/A,TRUE,"general";"via3",#N/A,TRUE,"general"}</definedName>
    <definedName name="wswswsqa" localSheetId="4" hidden="1">{"via1",#N/A,TRUE,"general";"via2",#N/A,TRUE,"general";"via3",#N/A,TRUE,"general"}</definedName>
    <definedName name="wswswsqa" localSheetId="38" hidden="1">{"via1",#N/A,TRUE,"general";"via2",#N/A,TRUE,"general";"via3",#N/A,TRUE,"general"}</definedName>
    <definedName name="wswswsqa" localSheetId="37" hidden="1">{"via1",#N/A,TRUE,"general";"via2",#N/A,TRUE,"general";"via3",#N/A,TRUE,"general"}</definedName>
    <definedName name="wswswsqa" localSheetId="23" hidden="1">{"via1",#N/A,TRUE,"general";"via2",#N/A,TRUE,"general";"via3",#N/A,TRUE,"general"}</definedName>
    <definedName name="wswswsqa" localSheetId="16" hidden="1">{"via1",#N/A,TRUE,"general";"via2",#N/A,TRUE,"general";"via3",#N/A,TRUE,"general"}</definedName>
    <definedName name="wswswsqa" localSheetId="27" hidden="1">{"via1",#N/A,TRUE,"general";"via2",#N/A,TRUE,"general";"via3",#N/A,TRUE,"general"}</definedName>
    <definedName name="wswswsqa" localSheetId="18" hidden="1">{"via1",#N/A,TRUE,"general";"via2",#N/A,TRUE,"general";"via3",#N/A,TRUE,"general"}</definedName>
    <definedName name="wswswsqa" localSheetId="17" hidden="1">{"via1",#N/A,TRUE,"general";"via2",#N/A,TRUE,"general";"via3",#N/A,TRUE,"general"}</definedName>
    <definedName name="wswswsqa" localSheetId="25" hidden="1">{"via1",#N/A,TRUE,"general";"via2",#N/A,TRUE,"general";"via3",#N/A,TRUE,"general"}</definedName>
    <definedName name="wswswsqa" localSheetId="49" hidden="1">{"via1",#N/A,TRUE,"general";"via2",#N/A,TRUE,"general";"via3",#N/A,TRUE,"general"}</definedName>
    <definedName name="wswswsqa" localSheetId="34"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1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31" hidden="1">{"via1",#N/A,TRUE,"general";"via2",#N/A,TRUE,"general";"via3",#N/A,TRUE,"general"}</definedName>
    <definedName name="wswswsqa" localSheetId="30" hidden="1">{"via1",#N/A,TRUE,"general";"via2",#N/A,TRUE,"general";"via3",#N/A,TRUE,"general"}</definedName>
    <definedName name="wswswsqa" localSheetId="15" hidden="1">{"via1",#N/A,TRUE,"general";"via2",#N/A,TRUE,"general";"via3",#N/A,TRUE,"general"}</definedName>
    <definedName name="wswswsqa" hidden="1">{"via1",#N/A,TRUE,"general";"via2",#N/A,TRUE,"general";"via3",#N/A,TRUE,"general"}</definedName>
    <definedName name="wtt" localSheetId="32" hidden="1">{"TAB1",#N/A,TRUE,"GENERAL";"TAB2",#N/A,TRUE,"GENERAL";"TAB3",#N/A,TRUE,"GENERAL";"TAB4",#N/A,TRUE,"GENERAL";"TAB5",#N/A,TRUE,"GENERAL"}</definedName>
    <definedName name="wtt" localSheetId="3" hidden="1">{"TAB1",#N/A,TRUE,"GENERAL";"TAB2",#N/A,TRUE,"GENERAL";"TAB3",#N/A,TRUE,"GENERAL";"TAB4",#N/A,TRUE,"GENERAL";"TAB5",#N/A,TRUE,"GENERAL"}</definedName>
    <definedName name="wtt" localSheetId="26" hidden="1">{"TAB1",#N/A,TRUE,"GENERAL";"TAB2",#N/A,TRUE,"GENERAL";"TAB3",#N/A,TRUE,"GENERAL";"TAB4",#N/A,TRUE,"GENERAL";"TAB5",#N/A,TRUE,"GENERAL"}</definedName>
    <definedName name="wtt" localSheetId="24" hidden="1">{"TAB1",#N/A,TRUE,"GENERAL";"TAB2",#N/A,TRUE,"GENERAL";"TAB3",#N/A,TRUE,"GENERAL";"TAB4",#N/A,TRUE,"GENERAL";"TAB5",#N/A,TRUE,"GENERAL"}</definedName>
    <definedName name="wtt" localSheetId="10" hidden="1">{"TAB1",#N/A,TRUE,"GENERAL";"TAB2",#N/A,TRUE,"GENERAL";"TAB3",#N/A,TRUE,"GENERAL";"TAB4",#N/A,TRUE,"GENERAL";"TAB5",#N/A,TRUE,"GENERAL"}</definedName>
    <definedName name="wtt" localSheetId="4" hidden="1">{"TAB1",#N/A,TRUE,"GENERAL";"TAB2",#N/A,TRUE,"GENERAL";"TAB3",#N/A,TRUE,"GENERAL";"TAB4",#N/A,TRUE,"GENERAL";"TAB5",#N/A,TRUE,"GENERAL"}</definedName>
    <definedName name="wtt" localSheetId="38" hidden="1">{"TAB1",#N/A,TRUE,"GENERAL";"TAB2",#N/A,TRUE,"GENERAL";"TAB3",#N/A,TRUE,"GENERAL";"TAB4",#N/A,TRUE,"GENERAL";"TAB5",#N/A,TRUE,"GENERAL"}</definedName>
    <definedName name="wtt" localSheetId="37" hidden="1">{"TAB1",#N/A,TRUE,"GENERAL";"TAB2",#N/A,TRUE,"GENERAL";"TAB3",#N/A,TRUE,"GENERAL";"TAB4",#N/A,TRUE,"GENERAL";"TAB5",#N/A,TRUE,"GENERAL"}</definedName>
    <definedName name="wtt" localSheetId="23" hidden="1">{"TAB1",#N/A,TRUE,"GENERAL";"TAB2",#N/A,TRUE,"GENERAL";"TAB3",#N/A,TRUE,"GENERAL";"TAB4",#N/A,TRUE,"GENERAL";"TAB5",#N/A,TRUE,"GENERAL"}</definedName>
    <definedName name="wtt" localSheetId="16" hidden="1">{"TAB1",#N/A,TRUE,"GENERAL";"TAB2",#N/A,TRUE,"GENERAL";"TAB3",#N/A,TRUE,"GENERAL";"TAB4",#N/A,TRUE,"GENERAL";"TAB5",#N/A,TRUE,"GENERAL"}</definedName>
    <definedName name="wtt" localSheetId="27" hidden="1">{"TAB1",#N/A,TRUE,"GENERAL";"TAB2",#N/A,TRUE,"GENERAL";"TAB3",#N/A,TRUE,"GENERAL";"TAB4",#N/A,TRUE,"GENERAL";"TAB5",#N/A,TRUE,"GENERAL"}</definedName>
    <definedName name="wtt" localSheetId="18" hidden="1">{"TAB1",#N/A,TRUE,"GENERAL";"TAB2",#N/A,TRUE,"GENERAL";"TAB3",#N/A,TRUE,"GENERAL";"TAB4",#N/A,TRUE,"GENERAL";"TAB5",#N/A,TRUE,"GENERAL"}</definedName>
    <definedName name="wtt" localSheetId="17" hidden="1">{"TAB1",#N/A,TRUE,"GENERAL";"TAB2",#N/A,TRUE,"GENERAL";"TAB3",#N/A,TRUE,"GENERAL";"TAB4",#N/A,TRUE,"GENERAL";"TAB5",#N/A,TRUE,"GENERAL"}</definedName>
    <definedName name="wtt" localSheetId="25" hidden="1">{"TAB1",#N/A,TRUE,"GENERAL";"TAB2",#N/A,TRUE,"GENERAL";"TAB3",#N/A,TRUE,"GENERAL";"TAB4",#N/A,TRUE,"GENERAL";"TAB5",#N/A,TRUE,"GENERAL"}</definedName>
    <definedName name="wtt" localSheetId="49" hidden="1">{"TAB1",#N/A,TRUE,"GENERAL";"TAB2",#N/A,TRUE,"GENERAL";"TAB3",#N/A,TRUE,"GENERAL";"TAB4",#N/A,TRUE,"GENERAL";"TAB5",#N/A,TRUE,"GENERAL"}</definedName>
    <definedName name="wtt" localSheetId="34"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1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31" hidden="1">{"TAB1",#N/A,TRUE,"GENERAL";"TAB2",#N/A,TRUE,"GENERAL";"TAB3",#N/A,TRUE,"GENERAL";"TAB4",#N/A,TRUE,"GENERAL";"TAB5",#N/A,TRUE,"GENERAL"}</definedName>
    <definedName name="wtt" localSheetId="30" hidden="1">{"TAB1",#N/A,TRUE,"GENERAL";"TAB2",#N/A,TRUE,"GENERAL";"TAB3",#N/A,TRUE,"GENERAL";"TAB4",#N/A,TRUE,"GENERAL";"TAB5",#N/A,TRUE,"GENERAL"}</definedName>
    <definedName name="wtt" localSheetId="15" hidden="1">{"TAB1",#N/A,TRUE,"GENERAL";"TAB2",#N/A,TRUE,"GENERAL";"TAB3",#N/A,TRUE,"GENERAL";"TAB4",#N/A,TRUE,"GENERAL";"TAB5",#N/A,TRUE,"GENERAL"}</definedName>
    <definedName name="wtt" hidden="1">{"TAB1",#N/A,TRUE,"GENERAL";"TAB2",#N/A,TRUE,"GENERAL";"TAB3",#N/A,TRUE,"GENERAL";"TAB4",#N/A,TRUE,"GENERAL";"TAB5",#N/A,TRUE,"GENERAL"}</definedName>
    <definedName name="wwded3" localSheetId="32" hidden="1">{"via1",#N/A,TRUE,"general";"via2",#N/A,TRUE,"general";"via3",#N/A,TRUE,"general"}</definedName>
    <definedName name="wwded3" localSheetId="3" hidden="1">{"via1",#N/A,TRUE,"general";"via2",#N/A,TRUE,"general";"via3",#N/A,TRUE,"general"}</definedName>
    <definedName name="wwded3" localSheetId="26" hidden="1">{"via1",#N/A,TRUE,"general";"via2",#N/A,TRUE,"general";"via3",#N/A,TRUE,"general"}</definedName>
    <definedName name="wwded3" localSheetId="24" hidden="1">{"via1",#N/A,TRUE,"general";"via2",#N/A,TRUE,"general";"via3",#N/A,TRUE,"general"}</definedName>
    <definedName name="wwded3" localSheetId="10" hidden="1">{"via1",#N/A,TRUE,"general";"via2",#N/A,TRUE,"general";"via3",#N/A,TRUE,"general"}</definedName>
    <definedName name="wwded3" localSheetId="4" hidden="1">{"via1",#N/A,TRUE,"general";"via2",#N/A,TRUE,"general";"via3",#N/A,TRUE,"general"}</definedName>
    <definedName name="wwded3" localSheetId="38" hidden="1">{"via1",#N/A,TRUE,"general";"via2",#N/A,TRUE,"general";"via3",#N/A,TRUE,"general"}</definedName>
    <definedName name="wwded3" localSheetId="37" hidden="1">{"via1",#N/A,TRUE,"general";"via2",#N/A,TRUE,"general";"via3",#N/A,TRUE,"general"}</definedName>
    <definedName name="wwded3" localSheetId="23" hidden="1">{"via1",#N/A,TRUE,"general";"via2",#N/A,TRUE,"general";"via3",#N/A,TRUE,"general"}</definedName>
    <definedName name="wwded3" localSheetId="16" hidden="1">{"via1",#N/A,TRUE,"general";"via2",#N/A,TRUE,"general";"via3",#N/A,TRUE,"general"}</definedName>
    <definedName name="wwded3" localSheetId="27" hidden="1">{"via1",#N/A,TRUE,"general";"via2",#N/A,TRUE,"general";"via3",#N/A,TRUE,"general"}</definedName>
    <definedName name="wwded3" localSheetId="18" hidden="1">{"via1",#N/A,TRUE,"general";"via2",#N/A,TRUE,"general";"via3",#N/A,TRUE,"general"}</definedName>
    <definedName name="wwded3" localSheetId="17" hidden="1">{"via1",#N/A,TRUE,"general";"via2",#N/A,TRUE,"general";"via3",#N/A,TRUE,"general"}</definedName>
    <definedName name="wwded3" localSheetId="25" hidden="1">{"via1",#N/A,TRUE,"general";"via2",#N/A,TRUE,"general";"via3",#N/A,TRUE,"general"}</definedName>
    <definedName name="wwded3" localSheetId="49" hidden="1">{"via1",#N/A,TRUE,"general";"via2",#N/A,TRUE,"general";"via3",#N/A,TRUE,"general"}</definedName>
    <definedName name="wwded3" localSheetId="34"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1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31" hidden="1">{"via1",#N/A,TRUE,"general";"via2",#N/A,TRUE,"general";"via3",#N/A,TRUE,"general"}</definedName>
    <definedName name="wwded3" localSheetId="30" hidden="1">{"via1",#N/A,TRUE,"general";"via2",#N/A,TRUE,"general";"via3",#N/A,TRUE,"general"}</definedName>
    <definedName name="wwded3" localSheetId="15" hidden="1">{"via1",#N/A,TRUE,"general";"via2",#N/A,TRUE,"general";"via3",#N/A,TRUE,"general"}</definedName>
    <definedName name="wwded3" hidden="1">{"via1",#N/A,TRUE,"general";"via2",#N/A,TRUE,"general";"via3",#N/A,TRUE,"general"}</definedName>
    <definedName name="wwwwe" localSheetId="3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26" hidden="1">{"TAB1",#N/A,TRUE,"GENERAL";"TAB2",#N/A,TRUE,"GENERAL";"TAB3",#N/A,TRUE,"GENERAL";"TAB4",#N/A,TRUE,"GENERAL";"TAB5",#N/A,TRUE,"GENERAL"}</definedName>
    <definedName name="wwwwe" localSheetId="24"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4" hidden="1">{"TAB1",#N/A,TRUE,"GENERAL";"TAB2",#N/A,TRUE,"GENERAL";"TAB3",#N/A,TRUE,"GENERAL";"TAB4",#N/A,TRUE,"GENERAL";"TAB5",#N/A,TRUE,"GENERAL"}</definedName>
    <definedName name="wwwwe" localSheetId="38" hidden="1">{"TAB1",#N/A,TRUE,"GENERAL";"TAB2",#N/A,TRUE,"GENERAL";"TAB3",#N/A,TRUE,"GENERAL";"TAB4",#N/A,TRUE,"GENERAL";"TAB5",#N/A,TRUE,"GENERAL"}</definedName>
    <definedName name="wwwwe" localSheetId="37" hidden="1">{"TAB1",#N/A,TRUE,"GENERAL";"TAB2",#N/A,TRUE,"GENERAL";"TAB3",#N/A,TRUE,"GENERAL";"TAB4",#N/A,TRUE,"GENERAL";"TAB5",#N/A,TRUE,"GENERAL"}</definedName>
    <definedName name="wwwwe" localSheetId="23"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27" hidden="1">{"TAB1",#N/A,TRUE,"GENERAL";"TAB2",#N/A,TRUE,"GENERAL";"TAB3",#N/A,TRUE,"GENERAL";"TAB4",#N/A,TRUE,"GENERAL";"TAB5",#N/A,TRUE,"GENERAL"}</definedName>
    <definedName name="wwwwe" localSheetId="18"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25" hidden="1">{"TAB1",#N/A,TRUE,"GENERAL";"TAB2",#N/A,TRUE,"GENERAL";"TAB3",#N/A,TRUE,"GENERAL";"TAB4",#N/A,TRUE,"GENERAL";"TAB5",#N/A,TRUE,"GENERAL"}</definedName>
    <definedName name="wwwwe" localSheetId="49" hidden="1">{"TAB1",#N/A,TRUE,"GENERAL";"TAB2",#N/A,TRUE,"GENERAL";"TAB3",#N/A,TRUE,"GENERAL";"TAB4",#N/A,TRUE,"GENERAL";"TAB5",#N/A,TRUE,"GENERAL"}</definedName>
    <definedName name="wwwwe" localSheetId="34"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31" hidden="1">{"TAB1",#N/A,TRUE,"GENERAL";"TAB2",#N/A,TRUE,"GENERAL";"TAB3",#N/A,TRUE,"GENERAL";"TAB4",#N/A,TRUE,"GENERAL";"TAB5",#N/A,TRUE,"GENERAL"}</definedName>
    <definedName name="wwwwe" localSheetId="30" hidden="1">{"TAB1",#N/A,TRUE,"GENERAL";"TAB2",#N/A,TRUE,"GENERAL";"TAB3",#N/A,TRUE,"GENERAL";"TAB4",#N/A,TRUE,"GENERAL";"TAB5",#N/A,TRUE,"GENERAL"}</definedName>
    <definedName name="wwwwe" localSheetId="15" hidden="1">{"TAB1",#N/A,TRUE,"GENERAL";"TAB2",#N/A,TRUE,"GENERAL";"TAB3",#N/A,TRUE,"GENERAL";"TAB4",#N/A,TRUE,"GENERAL";"TAB5",#N/A,TRUE,"GENERAL"}</definedName>
    <definedName name="wwwwe" hidden="1">{"TAB1",#N/A,TRUE,"GENERAL";"TAB2",#N/A,TRUE,"GENERAL";"TAB3",#N/A,TRUE,"GENERAL";"TAB4",#N/A,TRUE,"GENERAL";"TAB5",#N/A,TRUE,"GENERAL"}</definedName>
    <definedName name="wyty" localSheetId="32" hidden="1">{"via1",#N/A,TRUE,"general";"via2",#N/A,TRUE,"general";"via3",#N/A,TRUE,"general"}</definedName>
    <definedName name="wyty" localSheetId="3" hidden="1">{"via1",#N/A,TRUE,"general";"via2",#N/A,TRUE,"general";"via3",#N/A,TRUE,"general"}</definedName>
    <definedName name="wyty" localSheetId="26" hidden="1">{"via1",#N/A,TRUE,"general";"via2",#N/A,TRUE,"general";"via3",#N/A,TRUE,"general"}</definedName>
    <definedName name="wyty" localSheetId="24" hidden="1">{"via1",#N/A,TRUE,"general";"via2",#N/A,TRUE,"general";"via3",#N/A,TRUE,"general"}</definedName>
    <definedName name="wyty" localSheetId="10" hidden="1">{"via1",#N/A,TRUE,"general";"via2",#N/A,TRUE,"general";"via3",#N/A,TRUE,"general"}</definedName>
    <definedName name="wyty" localSheetId="4" hidden="1">{"via1",#N/A,TRUE,"general";"via2",#N/A,TRUE,"general";"via3",#N/A,TRUE,"general"}</definedName>
    <definedName name="wyty" localSheetId="38" hidden="1">{"via1",#N/A,TRUE,"general";"via2",#N/A,TRUE,"general";"via3",#N/A,TRUE,"general"}</definedName>
    <definedName name="wyty" localSheetId="37" hidden="1">{"via1",#N/A,TRUE,"general";"via2",#N/A,TRUE,"general";"via3",#N/A,TRUE,"general"}</definedName>
    <definedName name="wyty" localSheetId="23" hidden="1">{"via1",#N/A,TRUE,"general";"via2",#N/A,TRUE,"general";"via3",#N/A,TRUE,"general"}</definedName>
    <definedName name="wyty" localSheetId="16" hidden="1">{"via1",#N/A,TRUE,"general";"via2",#N/A,TRUE,"general";"via3",#N/A,TRUE,"general"}</definedName>
    <definedName name="wyty" localSheetId="27" hidden="1">{"via1",#N/A,TRUE,"general";"via2",#N/A,TRUE,"general";"via3",#N/A,TRUE,"general"}</definedName>
    <definedName name="wyty" localSheetId="18" hidden="1">{"via1",#N/A,TRUE,"general";"via2",#N/A,TRUE,"general";"via3",#N/A,TRUE,"general"}</definedName>
    <definedName name="wyty" localSheetId="17" hidden="1">{"via1",#N/A,TRUE,"general";"via2",#N/A,TRUE,"general";"via3",#N/A,TRUE,"general"}</definedName>
    <definedName name="wyty" localSheetId="25" hidden="1">{"via1",#N/A,TRUE,"general";"via2",#N/A,TRUE,"general";"via3",#N/A,TRUE,"general"}</definedName>
    <definedName name="wyty" localSheetId="49" hidden="1">{"via1",#N/A,TRUE,"general";"via2",#N/A,TRUE,"general";"via3",#N/A,TRUE,"general"}</definedName>
    <definedName name="wyty" localSheetId="34"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1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31" hidden="1">{"via1",#N/A,TRUE,"general";"via2",#N/A,TRUE,"general";"via3",#N/A,TRUE,"general"}</definedName>
    <definedName name="wyty" localSheetId="30" hidden="1">{"via1",#N/A,TRUE,"general";"via2",#N/A,TRUE,"general";"via3",#N/A,TRUE,"general"}</definedName>
    <definedName name="wyty" localSheetId="15" hidden="1">{"via1",#N/A,TRUE,"general";"via2",#N/A,TRUE,"general";"via3",#N/A,TRUE,"general"}</definedName>
    <definedName name="wyty" hidden="1">{"via1",#N/A,TRUE,"general";"via2",#N/A,TRUE,"general";"via3",#N/A,TRUE,"general"}</definedName>
    <definedName name="xcbvbs" localSheetId="3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26" hidden="1">{"TAB1",#N/A,TRUE,"GENERAL";"TAB2",#N/A,TRUE,"GENERAL";"TAB3",#N/A,TRUE,"GENERAL";"TAB4",#N/A,TRUE,"GENERAL";"TAB5",#N/A,TRUE,"GENERAL"}</definedName>
    <definedName name="xcbvbs" localSheetId="24"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38" hidden="1">{"TAB1",#N/A,TRUE,"GENERAL";"TAB2",#N/A,TRUE,"GENERAL";"TAB3",#N/A,TRUE,"GENERAL";"TAB4",#N/A,TRUE,"GENERAL";"TAB5",#N/A,TRUE,"GENERAL"}</definedName>
    <definedName name="xcbvbs" localSheetId="37" hidden="1">{"TAB1",#N/A,TRUE,"GENERAL";"TAB2",#N/A,TRUE,"GENERAL";"TAB3",#N/A,TRUE,"GENERAL";"TAB4",#N/A,TRUE,"GENERAL";"TAB5",#N/A,TRUE,"GENERAL"}</definedName>
    <definedName name="xcbvbs" localSheetId="23"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27" hidden="1">{"TAB1",#N/A,TRUE,"GENERAL";"TAB2",#N/A,TRUE,"GENERAL";"TAB3",#N/A,TRUE,"GENERAL";"TAB4",#N/A,TRUE,"GENERAL";"TAB5",#N/A,TRUE,"GENERAL"}</definedName>
    <definedName name="xcbvbs" localSheetId="18"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25" hidden="1">{"TAB1",#N/A,TRUE,"GENERAL";"TAB2",#N/A,TRUE,"GENERAL";"TAB3",#N/A,TRUE,"GENERAL";"TAB4",#N/A,TRUE,"GENERAL";"TAB5",#N/A,TRUE,"GENERAL"}</definedName>
    <definedName name="xcbvbs" localSheetId="49" hidden="1">{"TAB1",#N/A,TRUE,"GENERAL";"TAB2",#N/A,TRUE,"GENERAL";"TAB3",#N/A,TRUE,"GENERAL";"TAB4",#N/A,TRUE,"GENERAL";"TAB5",#N/A,TRUE,"GENERAL"}</definedName>
    <definedName name="xcbvbs" localSheetId="34"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31" hidden="1">{"TAB1",#N/A,TRUE,"GENERAL";"TAB2",#N/A,TRUE,"GENERAL";"TAB3",#N/A,TRUE,"GENERAL";"TAB4",#N/A,TRUE,"GENERAL";"TAB5",#N/A,TRUE,"GENERAL"}</definedName>
    <definedName name="xcbvbs" localSheetId="30" hidden="1">{"TAB1",#N/A,TRUE,"GENERAL";"TAB2",#N/A,TRUE,"GENERAL";"TAB3",#N/A,TRUE,"GENERAL";"TAB4",#N/A,TRUE,"GENERAL";"TAB5",#N/A,TRUE,"GENERAL"}</definedName>
    <definedName name="xcbvbs" localSheetId="15" hidden="1">{"TAB1",#N/A,TRUE,"GENERAL";"TAB2",#N/A,TRUE,"GENERAL";"TAB3",#N/A,TRUE,"GENERAL";"TAB4",#N/A,TRUE,"GENERAL";"TAB5",#N/A,TRUE,"GENERAL"}</definedName>
    <definedName name="xcbvbs" hidden="1">{"TAB1",#N/A,TRUE,"GENERAL";"TAB2",#N/A,TRUE,"GENERAL";"TAB3",#N/A,TRUE,"GENERAL";"TAB4",#N/A,TRUE,"GENERAL";"TAB5",#N/A,TRUE,"GENERAL"}</definedName>
    <definedName name="xsxs" localSheetId="32" hidden="1">{"TAB1",#N/A,TRUE,"GENERAL";"TAB2",#N/A,TRUE,"GENERAL";"TAB3",#N/A,TRUE,"GENERAL";"TAB4",#N/A,TRUE,"GENERAL";"TAB5",#N/A,TRUE,"GENERAL"}</definedName>
    <definedName name="xsxs" localSheetId="3" hidden="1">{"TAB1",#N/A,TRUE,"GENERAL";"TAB2",#N/A,TRUE,"GENERAL";"TAB3",#N/A,TRUE,"GENERAL";"TAB4",#N/A,TRUE,"GENERAL";"TAB5",#N/A,TRUE,"GENERAL"}</definedName>
    <definedName name="xsxs" localSheetId="26" hidden="1">{"TAB1",#N/A,TRUE,"GENERAL";"TAB2",#N/A,TRUE,"GENERAL";"TAB3",#N/A,TRUE,"GENERAL";"TAB4",#N/A,TRUE,"GENERAL";"TAB5",#N/A,TRUE,"GENERAL"}</definedName>
    <definedName name="xsxs" localSheetId="24" hidden="1">{"TAB1",#N/A,TRUE,"GENERAL";"TAB2",#N/A,TRUE,"GENERAL";"TAB3",#N/A,TRUE,"GENERAL";"TAB4",#N/A,TRUE,"GENERAL";"TAB5",#N/A,TRUE,"GENERAL"}</definedName>
    <definedName name="xsxs" localSheetId="10" hidden="1">{"TAB1",#N/A,TRUE,"GENERAL";"TAB2",#N/A,TRUE,"GENERAL";"TAB3",#N/A,TRUE,"GENERAL";"TAB4",#N/A,TRUE,"GENERAL";"TAB5",#N/A,TRUE,"GENERAL"}</definedName>
    <definedName name="xsxs" localSheetId="4" hidden="1">{"TAB1",#N/A,TRUE,"GENERAL";"TAB2",#N/A,TRUE,"GENERAL";"TAB3",#N/A,TRUE,"GENERAL";"TAB4",#N/A,TRUE,"GENERAL";"TAB5",#N/A,TRUE,"GENERAL"}</definedName>
    <definedName name="xsxs" localSheetId="38" hidden="1">{"TAB1",#N/A,TRUE,"GENERAL";"TAB2",#N/A,TRUE,"GENERAL";"TAB3",#N/A,TRUE,"GENERAL";"TAB4",#N/A,TRUE,"GENERAL";"TAB5",#N/A,TRUE,"GENERAL"}</definedName>
    <definedName name="xsxs" localSheetId="37" hidden="1">{"TAB1",#N/A,TRUE,"GENERAL";"TAB2",#N/A,TRUE,"GENERAL";"TAB3",#N/A,TRUE,"GENERAL";"TAB4",#N/A,TRUE,"GENERAL";"TAB5",#N/A,TRUE,"GENERAL"}</definedName>
    <definedName name="xsxs" localSheetId="23" hidden="1">{"TAB1",#N/A,TRUE,"GENERAL";"TAB2",#N/A,TRUE,"GENERAL";"TAB3",#N/A,TRUE,"GENERAL";"TAB4",#N/A,TRUE,"GENERAL";"TAB5",#N/A,TRUE,"GENERAL"}</definedName>
    <definedName name="xsxs" localSheetId="16" hidden="1">{"TAB1",#N/A,TRUE,"GENERAL";"TAB2",#N/A,TRUE,"GENERAL";"TAB3",#N/A,TRUE,"GENERAL";"TAB4",#N/A,TRUE,"GENERAL";"TAB5",#N/A,TRUE,"GENERAL"}</definedName>
    <definedName name="xsxs" localSheetId="27" hidden="1">{"TAB1",#N/A,TRUE,"GENERAL";"TAB2",#N/A,TRUE,"GENERAL";"TAB3",#N/A,TRUE,"GENERAL";"TAB4",#N/A,TRUE,"GENERAL";"TAB5",#N/A,TRUE,"GENERAL"}</definedName>
    <definedName name="xsxs" localSheetId="18" hidden="1">{"TAB1",#N/A,TRUE,"GENERAL";"TAB2",#N/A,TRUE,"GENERAL";"TAB3",#N/A,TRUE,"GENERAL";"TAB4",#N/A,TRUE,"GENERAL";"TAB5",#N/A,TRUE,"GENERAL"}</definedName>
    <definedName name="xsxs" localSheetId="17" hidden="1">{"TAB1",#N/A,TRUE,"GENERAL";"TAB2",#N/A,TRUE,"GENERAL";"TAB3",#N/A,TRUE,"GENERAL";"TAB4",#N/A,TRUE,"GENERAL";"TAB5",#N/A,TRUE,"GENERAL"}</definedName>
    <definedName name="xsxs" localSheetId="25" hidden="1">{"TAB1",#N/A,TRUE,"GENERAL";"TAB2",#N/A,TRUE,"GENERAL";"TAB3",#N/A,TRUE,"GENERAL";"TAB4",#N/A,TRUE,"GENERAL";"TAB5",#N/A,TRUE,"GENERAL"}</definedName>
    <definedName name="xsxs" localSheetId="49" hidden="1">{"TAB1",#N/A,TRUE,"GENERAL";"TAB2",#N/A,TRUE,"GENERAL";"TAB3",#N/A,TRUE,"GENERAL";"TAB4",#N/A,TRUE,"GENERAL";"TAB5",#N/A,TRUE,"GENERAL"}</definedName>
    <definedName name="xsxs" localSheetId="34"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1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31" hidden="1">{"TAB1",#N/A,TRUE,"GENERAL";"TAB2",#N/A,TRUE,"GENERAL";"TAB3",#N/A,TRUE,"GENERAL";"TAB4",#N/A,TRUE,"GENERAL";"TAB5",#N/A,TRUE,"GENERAL"}</definedName>
    <definedName name="xsxs" localSheetId="30" hidden="1">{"TAB1",#N/A,TRUE,"GENERAL";"TAB2",#N/A,TRUE,"GENERAL";"TAB3",#N/A,TRUE,"GENERAL";"TAB4",#N/A,TRUE,"GENERAL";"TAB5",#N/A,TRUE,"GENERAL"}</definedName>
    <definedName name="xsxs" localSheetId="15" hidden="1">{"TAB1",#N/A,TRUE,"GENERAL";"TAB2",#N/A,TRUE,"GENERAL";"TAB3",#N/A,TRUE,"GENERAL";"TAB4",#N/A,TRUE,"GENERAL";"TAB5",#N/A,TRUE,"GENERAL"}</definedName>
    <definedName name="xsxs" hidden="1">{"TAB1",#N/A,TRUE,"GENERAL";"TAB2",#N/A,TRUE,"GENERAL";"TAB3",#N/A,TRUE,"GENERAL";"TAB4",#N/A,TRUE,"GENERAL";"TAB5",#N/A,TRUE,"GENERAL"}</definedName>
    <definedName name="xxfg" localSheetId="32" hidden="1">{"via1",#N/A,TRUE,"general";"via2",#N/A,TRUE,"general";"via3",#N/A,TRUE,"general"}</definedName>
    <definedName name="xxfg" localSheetId="3" hidden="1">{"via1",#N/A,TRUE,"general";"via2",#N/A,TRUE,"general";"via3",#N/A,TRUE,"general"}</definedName>
    <definedName name="xxfg" localSheetId="26" hidden="1">{"via1",#N/A,TRUE,"general";"via2",#N/A,TRUE,"general";"via3",#N/A,TRUE,"general"}</definedName>
    <definedName name="xxfg" localSheetId="24" hidden="1">{"via1",#N/A,TRUE,"general";"via2",#N/A,TRUE,"general";"via3",#N/A,TRUE,"general"}</definedName>
    <definedName name="xxfg" localSheetId="10" hidden="1">{"via1",#N/A,TRUE,"general";"via2",#N/A,TRUE,"general";"via3",#N/A,TRUE,"general"}</definedName>
    <definedName name="xxfg" localSheetId="4" hidden="1">{"via1",#N/A,TRUE,"general";"via2",#N/A,TRUE,"general";"via3",#N/A,TRUE,"general"}</definedName>
    <definedName name="xxfg" localSheetId="38" hidden="1">{"via1",#N/A,TRUE,"general";"via2",#N/A,TRUE,"general";"via3",#N/A,TRUE,"general"}</definedName>
    <definedName name="xxfg" localSheetId="37" hidden="1">{"via1",#N/A,TRUE,"general";"via2",#N/A,TRUE,"general";"via3",#N/A,TRUE,"general"}</definedName>
    <definedName name="xxfg" localSheetId="23" hidden="1">{"via1",#N/A,TRUE,"general";"via2",#N/A,TRUE,"general";"via3",#N/A,TRUE,"general"}</definedName>
    <definedName name="xxfg" localSheetId="16" hidden="1">{"via1",#N/A,TRUE,"general";"via2",#N/A,TRUE,"general";"via3",#N/A,TRUE,"general"}</definedName>
    <definedName name="xxfg" localSheetId="27" hidden="1">{"via1",#N/A,TRUE,"general";"via2",#N/A,TRUE,"general";"via3",#N/A,TRUE,"general"}</definedName>
    <definedName name="xxfg" localSheetId="18" hidden="1">{"via1",#N/A,TRUE,"general";"via2",#N/A,TRUE,"general";"via3",#N/A,TRUE,"general"}</definedName>
    <definedName name="xxfg" localSheetId="17" hidden="1">{"via1",#N/A,TRUE,"general";"via2",#N/A,TRUE,"general";"via3",#N/A,TRUE,"general"}</definedName>
    <definedName name="xxfg" localSheetId="25" hidden="1">{"via1",#N/A,TRUE,"general";"via2",#N/A,TRUE,"general";"via3",#N/A,TRUE,"general"}</definedName>
    <definedName name="xxfg" localSheetId="49" hidden="1">{"via1",#N/A,TRUE,"general";"via2",#N/A,TRUE,"general";"via3",#N/A,TRUE,"general"}</definedName>
    <definedName name="xxfg" localSheetId="34"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1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31" hidden="1">{"via1",#N/A,TRUE,"general";"via2",#N/A,TRUE,"general";"via3",#N/A,TRUE,"general"}</definedName>
    <definedName name="xxfg" localSheetId="30" hidden="1">{"via1",#N/A,TRUE,"general";"via2",#N/A,TRUE,"general";"via3",#N/A,TRUE,"general"}</definedName>
    <definedName name="xxfg" localSheetId="15" hidden="1">{"via1",#N/A,TRUE,"general";"via2",#N/A,TRUE,"general";"via3",#N/A,TRUE,"general"}</definedName>
    <definedName name="xxfg" hidden="1">{"via1",#N/A,TRUE,"general";"via2",#N/A,TRUE,"general";"via3",#N/A,TRUE,"general"}</definedName>
    <definedName name="xxxxxds" localSheetId="32" hidden="1">{"via1",#N/A,TRUE,"general";"via2",#N/A,TRUE,"general";"via3",#N/A,TRUE,"general"}</definedName>
    <definedName name="xxxxxds" localSheetId="3" hidden="1">{"via1",#N/A,TRUE,"general";"via2",#N/A,TRUE,"general";"via3",#N/A,TRUE,"general"}</definedName>
    <definedName name="xxxxxds" localSheetId="26" hidden="1">{"via1",#N/A,TRUE,"general";"via2",#N/A,TRUE,"general";"via3",#N/A,TRUE,"general"}</definedName>
    <definedName name="xxxxxds" localSheetId="24" hidden="1">{"via1",#N/A,TRUE,"general";"via2",#N/A,TRUE,"general";"via3",#N/A,TRUE,"general"}</definedName>
    <definedName name="xxxxxds" localSheetId="10" hidden="1">{"via1",#N/A,TRUE,"general";"via2",#N/A,TRUE,"general";"via3",#N/A,TRUE,"general"}</definedName>
    <definedName name="xxxxxds" localSheetId="4" hidden="1">{"via1",#N/A,TRUE,"general";"via2",#N/A,TRUE,"general";"via3",#N/A,TRUE,"general"}</definedName>
    <definedName name="xxxxxds" localSheetId="38" hidden="1">{"via1",#N/A,TRUE,"general";"via2",#N/A,TRUE,"general";"via3",#N/A,TRUE,"general"}</definedName>
    <definedName name="xxxxxds" localSheetId="37" hidden="1">{"via1",#N/A,TRUE,"general";"via2",#N/A,TRUE,"general";"via3",#N/A,TRUE,"general"}</definedName>
    <definedName name="xxxxxds" localSheetId="23" hidden="1">{"via1",#N/A,TRUE,"general";"via2",#N/A,TRUE,"general";"via3",#N/A,TRUE,"general"}</definedName>
    <definedName name="xxxxxds" localSheetId="16" hidden="1">{"via1",#N/A,TRUE,"general";"via2",#N/A,TRUE,"general";"via3",#N/A,TRUE,"general"}</definedName>
    <definedName name="xxxxxds" localSheetId="27" hidden="1">{"via1",#N/A,TRUE,"general";"via2",#N/A,TRUE,"general";"via3",#N/A,TRUE,"general"}</definedName>
    <definedName name="xxxxxds" localSheetId="18" hidden="1">{"via1",#N/A,TRUE,"general";"via2",#N/A,TRUE,"general";"via3",#N/A,TRUE,"general"}</definedName>
    <definedName name="xxxxxds" localSheetId="17" hidden="1">{"via1",#N/A,TRUE,"general";"via2",#N/A,TRUE,"general";"via3",#N/A,TRUE,"general"}</definedName>
    <definedName name="xxxxxds" localSheetId="25" hidden="1">{"via1",#N/A,TRUE,"general";"via2",#N/A,TRUE,"general";"via3",#N/A,TRUE,"general"}</definedName>
    <definedName name="xxxxxds" localSheetId="49" hidden="1">{"via1",#N/A,TRUE,"general";"via2",#N/A,TRUE,"general";"via3",#N/A,TRUE,"general"}</definedName>
    <definedName name="xxxxxds" localSheetId="34"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1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31" hidden="1">{"via1",#N/A,TRUE,"general";"via2",#N/A,TRUE,"general";"via3",#N/A,TRUE,"general"}</definedName>
    <definedName name="xxxxxds" localSheetId="30" hidden="1">{"via1",#N/A,TRUE,"general";"via2",#N/A,TRUE,"general";"via3",#N/A,TRUE,"general"}</definedName>
    <definedName name="xxxxxds" localSheetId="15" hidden="1">{"via1",#N/A,TRUE,"general";"via2",#N/A,TRUE,"general";"via3",#N/A,TRUE,"general"}</definedName>
    <definedName name="xxxxxds" hidden="1">{"via1",#N/A,TRUE,"general";"via2",#N/A,TRUE,"general";"via3",#N/A,TRUE,"general"}</definedName>
    <definedName name="xxxxxxxxxx29" localSheetId="32" hidden="1">{"via1",#N/A,TRUE,"general";"via2",#N/A,TRUE,"general";"via3",#N/A,TRUE,"general"}</definedName>
    <definedName name="xxxxxxxxxx29" localSheetId="3" hidden="1">{"via1",#N/A,TRUE,"general";"via2",#N/A,TRUE,"general";"via3",#N/A,TRUE,"general"}</definedName>
    <definedName name="xxxxxxxxxx29" localSheetId="26" hidden="1">{"via1",#N/A,TRUE,"general";"via2",#N/A,TRUE,"general";"via3",#N/A,TRUE,"general"}</definedName>
    <definedName name="xxxxxxxxxx29" localSheetId="24" hidden="1">{"via1",#N/A,TRUE,"general";"via2",#N/A,TRUE,"general";"via3",#N/A,TRUE,"general"}</definedName>
    <definedName name="xxxxxxxxxx29" localSheetId="10" hidden="1">{"via1",#N/A,TRUE,"general";"via2",#N/A,TRUE,"general";"via3",#N/A,TRUE,"general"}</definedName>
    <definedName name="xxxxxxxxxx29" localSheetId="4" hidden="1">{"via1",#N/A,TRUE,"general";"via2",#N/A,TRUE,"general";"via3",#N/A,TRUE,"general"}</definedName>
    <definedName name="xxxxxxxxxx29" localSheetId="38" hidden="1">{"via1",#N/A,TRUE,"general";"via2",#N/A,TRUE,"general";"via3",#N/A,TRUE,"general"}</definedName>
    <definedName name="xxxxxxxxxx29" localSheetId="37" hidden="1">{"via1",#N/A,TRUE,"general";"via2",#N/A,TRUE,"general";"via3",#N/A,TRUE,"general"}</definedName>
    <definedName name="xxxxxxxxxx29" localSheetId="23" hidden="1">{"via1",#N/A,TRUE,"general";"via2",#N/A,TRUE,"general";"via3",#N/A,TRUE,"general"}</definedName>
    <definedName name="xxxxxxxxxx29" localSheetId="16" hidden="1">{"via1",#N/A,TRUE,"general";"via2",#N/A,TRUE,"general";"via3",#N/A,TRUE,"general"}</definedName>
    <definedName name="xxxxxxxxxx29" localSheetId="27" hidden="1">{"via1",#N/A,TRUE,"general";"via2",#N/A,TRUE,"general";"via3",#N/A,TRUE,"general"}</definedName>
    <definedName name="xxxxxxxxxx29" localSheetId="18" hidden="1">{"via1",#N/A,TRUE,"general";"via2",#N/A,TRUE,"general";"via3",#N/A,TRUE,"general"}</definedName>
    <definedName name="xxxxxxxxxx29" localSheetId="17" hidden="1">{"via1",#N/A,TRUE,"general";"via2",#N/A,TRUE,"general";"via3",#N/A,TRUE,"general"}</definedName>
    <definedName name="xxxxxxxxxx29" localSheetId="25" hidden="1">{"via1",#N/A,TRUE,"general";"via2",#N/A,TRUE,"general";"via3",#N/A,TRUE,"general"}</definedName>
    <definedName name="xxxxxxxxxx29" localSheetId="49" hidden="1">{"via1",#N/A,TRUE,"general";"via2",#N/A,TRUE,"general";"via3",#N/A,TRUE,"general"}</definedName>
    <definedName name="xxxxxxxxxx29" localSheetId="34"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1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31" hidden="1">{"via1",#N/A,TRUE,"general";"via2",#N/A,TRUE,"general";"via3",#N/A,TRUE,"general"}</definedName>
    <definedName name="xxxxxxxxxx29" localSheetId="30" hidden="1">{"via1",#N/A,TRUE,"general";"via2",#N/A,TRUE,"general";"via3",#N/A,TRUE,"general"}</definedName>
    <definedName name="xxxxxxxxxx29" localSheetId="15" hidden="1">{"via1",#N/A,TRUE,"general";"via2",#N/A,TRUE,"general";"via3",#N/A,TRUE,"general"}</definedName>
    <definedName name="xxxxxxxxxx29" hidden="1">{"via1",#N/A,TRUE,"general";"via2",#N/A,TRUE,"general";"via3",#N/A,TRUE,"general"}</definedName>
    <definedName name="XZXZV" localSheetId="32" hidden="1">{"via1",#N/A,TRUE,"general";"via2",#N/A,TRUE,"general";"via3",#N/A,TRUE,"general"}</definedName>
    <definedName name="XZXZV" localSheetId="3" hidden="1">{"via1",#N/A,TRUE,"general";"via2",#N/A,TRUE,"general";"via3",#N/A,TRUE,"general"}</definedName>
    <definedName name="XZXZV" localSheetId="26" hidden="1">{"via1",#N/A,TRUE,"general";"via2",#N/A,TRUE,"general";"via3",#N/A,TRUE,"general"}</definedName>
    <definedName name="XZXZV" localSheetId="24" hidden="1">{"via1",#N/A,TRUE,"general";"via2",#N/A,TRUE,"general";"via3",#N/A,TRUE,"general"}</definedName>
    <definedName name="XZXZV" localSheetId="10" hidden="1">{"via1",#N/A,TRUE,"general";"via2",#N/A,TRUE,"general";"via3",#N/A,TRUE,"general"}</definedName>
    <definedName name="XZXZV" localSheetId="4" hidden="1">{"via1",#N/A,TRUE,"general";"via2",#N/A,TRUE,"general";"via3",#N/A,TRUE,"general"}</definedName>
    <definedName name="XZXZV" localSheetId="38" hidden="1">{"via1",#N/A,TRUE,"general";"via2",#N/A,TRUE,"general";"via3",#N/A,TRUE,"general"}</definedName>
    <definedName name="XZXZV" localSheetId="37" hidden="1">{"via1",#N/A,TRUE,"general";"via2",#N/A,TRUE,"general";"via3",#N/A,TRUE,"general"}</definedName>
    <definedName name="XZXZV" localSheetId="23" hidden="1">{"via1",#N/A,TRUE,"general";"via2",#N/A,TRUE,"general";"via3",#N/A,TRUE,"general"}</definedName>
    <definedName name="XZXZV" localSheetId="16" hidden="1">{"via1",#N/A,TRUE,"general";"via2",#N/A,TRUE,"general";"via3",#N/A,TRUE,"general"}</definedName>
    <definedName name="XZXZV" localSheetId="27" hidden="1">{"via1",#N/A,TRUE,"general";"via2",#N/A,TRUE,"general";"via3",#N/A,TRUE,"general"}</definedName>
    <definedName name="XZXZV" localSheetId="18" hidden="1">{"via1",#N/A,TRUE,"general";"via2",#N/A,TRUE,"general";"via3",#N/A,TRUE,"general"}</definedName>
    <definedName name="XZXZV" localSheetId="17" hidden="1">{"via1",#N/A,TRUE,"general";"via2",#N/A,TRUE,"general";"via3",#N/A,TRUE,"general"}</definedName>
    <definedName name="XZXZV" localSheetId="25" hidden="1">{"via1",#N/A,TRUE,"general";"via2",#N/A,TRUE,"general";"via3",#N/A,TRUE,"general"}</definedName>
    <definedName name="XZXZV" localSheetId="49" hidden="1">{"via1",#N/A,TRUE,"general";"via2",#N/A,TRUE,"general";"via3",#N/A,TRUE,"general"}</definedName>
    <definedName name="XZXZV" localSheetId="34"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1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31" hidden="1">{"via1",#N/A,TRUE,"general";"via2",#N/A,TRUE,"general";"via3",#N/A,TRUE,"general"}</definedName>
    <definedName name="XZXZV" localSheetId="30" hidden="1">{"via1",#N/A,TRUE,"general";"via2",#N/A,TRUE,"general";"via3",#N/A,TRUE,"general"}</definedName>
    <definedName name="XZXZV" localSheetId="15" hidden="1">{"via1",#N/A,TRUE,"general";"via2",#N/A,TRUE,"general";"via3",#N/A,TRUE,"general"}</definedName>
    <definedName name="XZXZV" hidden="1">{"via1",#N/A,TRUE,"general";"via2",#N/A,TRUE,"general";"via3",#N/A,TRUE,"general"}</definedName>
    <definedName name="y" localSheetId="32" hidden="1">{"via1",#N/A,TRUE,"general";"via2",#N/A,TRUE,"general";"via3",#N/A,TRUE,"general"}</definedName>
    <definedName name="y" localSheetId="3" hidden="1">{"via1",#N/A,TRUE,"general";"via2",#N/A,TRUE,"general";"via3",#N/A,TRUE,"general"}</definedName>
    <definedName name="y" localSheetId="26" hidden="1">{"via1",#N/A,TRUE,"general";"via2",#N/A,TRUE,"general";"via3",#N/A,TRUE,"general"}</definedName>
    <definedName name="y" localSheetId="24" hidden="1">{"via1",#N/A,TRUE,"general";"via2",#N/A,TRUE,"general";"via3",#N/A,TRUE,"general"}</definedName>
    <definedName name="y" localSheetId="10" hidden="1">{"via1",#N/A,TRUE,"general";"via2",#N/A,TRUE,"general";"via3",#N/A,TRUE,"general"}</definedName>
    <definedName name="y" localSheetId="4" hidden="1">{"via1",#N/A,TRUE,"general";"via2",#N/A,TRUE,"general";"via3",#N/A,TRUE,"general"}</definedName>
    <definedName name="y" localSheetId="38" hidden="1">{"via1",#N/A,TRUE,"general";"via2",#N/A,TRUE,"general";"via3",#N/A,TRUE,"general"}</definedName>
    <definedName name="y" localSheetId="37" hidden="1">{"via1",#N/A,TRUE,"general";"via2",#N/A,TRUE,"general";"via3",#N/A,TRUE,"general"}</definedName>
    <definedName name="y" localSheetId="23" hidden="1">{"via1",#N/A,TRUE,"general";"via2",#N/A,TRUE,"general";"via3",#N/A,TRUE,"general"}</definedName>
    <definedName name="y" localSheetId="16" hidden="1">{"via1",#N/A,TRUE,"general";"via2",#N/A,TRUE,"general";"via3",#N/A,TRUE,"general"}</definedName>
    <definedName name="y" localSheetId="27" hidden="1">{"via1",#N/A,TRUE,"general";"via2",#N/A,TRUE,"general";"via3",#N/A,TRUE,"general"}</definedName>
    <definedName name="y" localSheetId="18" hidden="1">{"via1",#N/A,TRUE,"general";"via2",#N/A,TRUE,"general";"via3",#N/A,TRUE,"general"}</definedName>
    <definedName name="y" localSheetId="17" hidden="1">{"via1",#N/A,TRUE,"general";"via2",#N/A,TRUE,"general";"via3",#N/A,TRUE,"general"}</definedName>
    <definedName name="y" localSheetId="25" hidden="1">{"via1",#N/A,TRUE,"general";"via2",#N/A,TRUE,"general";"via3",#N/A,TRUE,"general"}</definedName>
    <definedName name="y" localSheetId="49" hidden="1">{"via1",#N/A,TRUE,"general";"via2",#N/A,TRUE,"general";"via3",#N/A,TRUE,"general"}</definedName>
    <definedName name="y" localSheetId="34" hidden="1">{"via1",#N/A,TRUE,"general";"via2",#N/A,TRUE,"general";"via3",#N/A,TRUE,"general"}</definedName>
    <definedName name="y" localSheetId="12" hidden="1">{"via1",#N/A,TRUE,"general";"via2",#N/A,TRUE,"general";"via3",#N/A,TRUE,"general"}</definedName>
    <definedName name="y" localSheetId="13" hidden="1">{"via1",#N/A,TRUE,"general";"via2",#N/A,TRUE,"general";"via3",#N/A,TRUE,"general"}</definedName>
    <definedName name="y" localSheetId="14" hidden="1">{"via1",#N/A,TRUE,"general";"via2",#N/A,TRUE,"general";"via3",#N/A,TRUE,"general"}</definedName>
    <definedName name="y" localSheetId="5" hidden="1">{"via1",#N/A,TRUE,"general";"via2",#N/A,TRUE,"general";"via3",#N/A,TRUE,"general"}</definedName>
    <definedName name="y" localSheetId="6" hidden="1">{"via1",#N/A,TRUE,"general";"via2",#N/A,TRUE,"general";"via3",#N/A,TRUE,"general"}</definedName>
    <definedName name="y" localSheetId="7" hidden="1">{"via1",#N/A,TRUE,"general";"via2",#N/A,TRUE,"general";"via3",#N/A,TRUE,"general"}</definedName>
    <definedName name="y" localSheetId="8" hidden="1">{"via1",#N/A,TRUE,"general";"via2",#N/A,TRUE,"general";"via3",#N/A,TRUE,"general"}</definedName>
    <definedName name="y" localSheetId="31" hidden="1">{"via1",#N/A,TRUE,"general";"via2",#N/A,TRUE,"general";"via3",#N/A,TRUE,"general"}</definedName>
    <definedName name="y" localSheetId="30" hidden="1">{"via1",#N/A,TRUE,"general";"via2",#N/A,TRUE,"general";"via3",#N/A,TRUE,"general"}</definedName>
    <definedName name="y" localSheetId="15" hidden="1">{"via1",#N/A,TRUE,"general";"via2",#N/A,TRUE,"general";"via3",#N/A,TRUE,"general"}</definedName>
    <definedName name="y" hidden="1">{"via1",#N/A,TRUE,"general";"via2",#N/A,TRUE,"general";"via3",#N/A,TRUE,"general"}</definedName>
    <definedName name="y6y6" localSheetId="32" hidden="1">{"via1",#N/A,TRUE,"general";"via2",#N/A,TRUE,"general";"via3",#N/A,TRUE,"general"}</definedName>
    <definedName name="y6y6" localSheetId="3" hidden="1">{"via1",#N/A,TRUE,"general";"via2",#N/A,TRUE,"general";"via3",#N/A,TRUE,"general"}</definedName>
    <definedName name="y6y6" localSheetId="26" hidden="1">{"via1",#N/A,TRUE,"general";"via2",#N/A,TRUE,"general";"via3",#N/A,TRUE,"general"}</definedName>
    <definedName name="y6y6" localSheetId="24" hidden="1">{"via1",#N/A,TRUE,"general";"via2",#N/A,TRUE,"general";"via3",#N/A,TRUE,"general"}</definedName>
    <definedName name="y6y6" localSheetId="10" hidden="1">{"via1",#N/A,TRUE,"general";"via2",#N/A,TRUE,"general";"via3",#N/A,TRUE,"general"}</definedName>
    <definedName name="y6y6" localSheetId="4" hidden="1">{"via1",#N/A,TRUE,"general";"via2",#N/A,TRUE,"general";"via3",#N/A,TRUE,"general"}</definedName>
    <definedName name="y6y6" localSheetId="38" hidden="1">{"via1",#N/A,TRUE,"general";"via2",#N/A,TRUE,"general";"via3",#N/A,TRUE,"general"}</definedName>
    <definedName name="y6y6" localSheetId="37" hidden="1">{"via1",#N/A,TRUE,"general";"via2",#N/A,TRUE,"general";"via3",#N/A,TRUE,"general"}</definedName>
    <definedName name="y6y6" localSheetId="23" hidden="1">{"via1",#N/A,TRUE,"general";"via2",#N/A,TRUE,"general";"via3",#N/A,TRUE,"general"}</definedName>
    <definedName name="y6y6" localSheetId="16" hidden="1">{"via1",#N/A,TRUE,"general";"via2",#N/A,TRUE,"general";"via3",#N/A,TRUE,"general"}</definedName>
    <definedName name="y6y6" localSheetId="27" hidden="1">{"via1",#N/A,TRUE,"general";"via2",#N/A,TRUE,"general";"via3",#N/A,TRUE,"general"}</definedName>
    <definedName name="y6y6" localSheetId="18" hidden="1">{"via1",#N/A,TRUE,"general";"via2",#N/A,TRUE,"general";"via3",#N/A,TRUE,"general"}</definedName>
    <definedName name="y6y6" localSheetId="17" hidden="1">{"via1",#N/A,TRUE,"general";"via2",#N/A,TRUE,"general";"via3",#N/A,TRUE,"general"}</definedName>
    <definedName name="y6y6" localSheetId="25" hidden="1">{"via1",#N/A,TRUE,"general";"via2",#N/A,TRUE,"general";"via3",#N/A,TRUE,"general"}</definedName>
    <definedName name="y6y6" localSheetId="49" hidden="1">{"via1",#N/A,TRUE,"general";"via2",#N/A,TRUE,"general";"via3",#N/A,TRUE,"general"}</definedName>
    <definedName name="y6y6" localSheetId="34"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1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31" hidden="1">{"via1",#N/A,TRUE,"general";"via2",#N/A,TRUE,"general";"via3",#N/A,TRUE,"general"}</definedName>
    <definedName name="y6y6" localSheetId="30" hidden="1">{"via1",#N/A,TRUE,"general";"via2",#N/A,TRUE,"general";"via3",#N/A,TRUE,"general"}</definedName>
    <definedName name="y6y6" localSheetId="15" hidden="1">{"via1",#N/A,TRUE,"general";"via2",#N/A,TRUE,"general";"via3",#N/A,TRUE,"general"}</definedName>
    <definedName name="y6y6" hidden="1">{"via1",#N/A,TRUE,"general";"via2",#N/A,TRUE,"general";"via3",#N/A,TRUE,"general"}</definedName>
    <definedName name="yery" localSheetId="32" hidden="1">{"via1",#N/A,TRUE,"general";"via2",#N/A,TRUE,"general";"via3",#N/A,TRUE,"general"}</definedName>
    <definedName name="yery" localSheetId="3" hidden="1">{"via1",#N/A,TRUE,"general";"via2",#N/A,TRUE,"general";"via3",#N/A,TRUE,"general"}</definedName>
    <definedName name="yery" localSheetId="26" hidden="1">{"via1",#N/A,TRUE,"general";"via2",#N/A,TRUE,"general";"via3",#N/A,TRUE,"general"}</definedName>
    <definedName name="yery" localSheetId="24" hidden="1">{"via1",#N/A,TRUE,"general";"via2",#N/A,TRUE,"general";"via3",#N/A,TRUE,"general"}</definedName>
    <definedName name="yery" localSheetId="10" hidden="1">{"via1",#N/A,TRUE,"general";"via2",#N/A,TRUE,"general";"via3",#N/A,TRUE,"general"}</definedName>
    <definedName name="yery" localSheetId="4" hidden="1">{"via1",#N/A,TRUE,"general";"via2",#N/A,TRUE,"general";"via3",#N/A,TRUE,"general"}</definedName>
    <definedName name="yery" localSheetId="38" hidden="1">{"via1",#N/A,TRUE,"general";"via2",#N/A,TRUE,"general";"via3",#N/A,TRUE,"general"}</definedName>
    <definedName name="yery" localSheetId="37" hidden="1">{"via1",#N/A,TRUE,"general";"via2",#N/A,TRUE,"general";"via3",#N/A,TRUE,"general"}</definedName>
    <definedName name="yery" localSheetId="23" hidden="1">{"via1",#N/A,TRUE,"general";"via2",#N/A,TRUE,"general";"via3",#N/A,TRUE,"general"}</definedName>
    <definedName name="yery" localSheetId="16" hidden="1">{"via1",#N/A,TRUE,"general";"via2",#N/A,TRUE,"general";"via3",#N/A,TRUE,"general"}</definedName>
    <definedName name="yery" localSheetId="27" hidden="1">{"via1",#N/A,TRUE,"general";"via2",#N/A,TRUE,"general";"via3",#N/A,TRUE,"general"}</definedName>
    <definedName name="yery" localSheetId="18" hidden="1">{"via1",#N/A,TRUE,"general";"via2",#N/A,TRUE,"general";"via3",#N/A,TRUE,"general"}</definedName>
    <definedName name="yery" localSheetId="17" hidden="1">{"via1",#N/A,TRUE,"general";"via2",#N/A,TRUE,"general";"via3",#N/A,TRUE,"general"}</definedName>
    <definedName name="yery" localSheetId="25" hidden="1">{"via1",#N/A,TRUE,"general";"via2",#N/A,TRUE,"general";"via3",#N/A,TRUE,"general"}</definedName>
    <definedName name="yery" localSheetId="49" hidden="1">{"via1",#N/A,TRUE,"general";"via2",#N/A,TRUE,"general";"via3",#N/A,TRUE,"general"}</definedName>
    <definedName name="yery" localSheetId="34"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1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31" hidden="1">{"via1",#N/A,TRUE,"general";"via2",#N/A,TRUE,"general";"via3",#N/A,TRUE,"general"}</definedName>
    <definedName name="yery" localSheetId="30" hidden="1">{"via1",#N/A,TRUE,"general";"via2",#N/A,TRUE,"general";"via3",#N/A,TRUE,"general"}</definedName>
    <definedName name="yery" localSheetId="15" hidden="1">{"via1",#N/A,TRUE,"general";"via2",#N/A,TRUE,"general";"via3",#N/A,TRUE,"general"}</definedName>
    <definedName name="yery" hidden="1">{"via1",#N/A,TRUE,"general";"via2",#N/A,TRUE,"general";"via3",#N/A,TRUE,"general"}</definedName>
    <definedName name="yhy" localSheetId="32" hidden="1">{"TAB1",#N/A,TRUE,"GENERAL";"TAB2",#N/A,TRUE,"GENERAL";"TAB3",#N/A,TRUE,"GENERAL";"TAB4",#N/A,TRUE,"GENERAL";"TAB5",#N/A,TRUE,"GENERAL"}</definedName>
    <definedName name="yhy" localSheetId="3" hidden="1">{"TAB1",#N/A,TRUE,"GENERAL";"TAB2",#N/A,TRUE,"GENERAL";"TAB3",#N/A,TRUE,"GENERAL";"TAB4",#N/A,TRUE,"GENERAL";"TAB5",#N/A,TRUE,"GENERAL"}</definedName>
    <definedName name="yhy" localSheetId="26" hidden="1">{"TAB1",#N/A,TRUE,"GENERAL";"TAB2",#N/A,TRUE,"GENERAL";"TAB3",#N/A,TRUE,"GENERAL";"TAB4",#N/A,TRUE,"GENERAL";"TAB5",#N/A,TRUE,"GENERAL"}</definedName>
    <definedName name="yhy" localSheetId="24" hidden="1">{"TAB1",#N/A,TRUE,"GENERAL";"TAB2",#N/A,TRUE,"GENERAL";"TAB3",#N/A,TRUE,"GENERAL";"TAB4",#N/A,TRUE,"GENERAL";"TAB5",#N/A,TRUE,"GENERAL"}</definedName>
    <definedName name="yhy" localSheetId="10" hidden="1">{"TAB1",#N/A,TRUE,"GENERAL";"TAB2",#N/A,TRUE,"GENERAL";"TAB3",#N/A,TRUE,"GENERAL";"TAB4",#N/A,TRUE,"GENERAL";"TAB5",#N/A,TRUE,"GENERAL"}</definedName>
    <definedName name="yhy" localSheetId="4" hidden="1">{"TAB1",#N/A,TRUE,"GENERAL";"TAB2",#N/A,TRUE,"GENERAL";"TAB3",#N/A,TRUE,"GENERAL";"TAB4",#N/A,TRUE,"GENERAL";"TAB5",#N/A,TRUE,"GENERAL"}</definedName>
    <definedName name="yhy" localSheetId="38" hidden="1">{"TAB1",#N/A,TRUE,"GENERAL";"TAB2",#N/A,TRUE,"GENERAL";"TAB3",#N/A,TRUE,"GENERAL";"TAB4",#N/A,TRUE,"GENERAL";"TAB5",#N/A,TRUE,"GENERAL"}</definedName>
    <definedName name="yhy" localSheetId="37" hidden="1">{"TAB1",#N/A,TRUE,"GENERAL";"TAB2",#N/A,TRUE,"GENERAL";"TAB3",#N/A,TRUE,"GENERAL";"TAB4",#N/A,TRUE,"GENERAL";"TAB5",#N/A,TRUE,"GENERAL"}</definedName>
    <definedName name="yhy" localSheetId="23" hidden="1">{"TAB1",#N/A,TRUE,"GENERAL";"TAB2",#N/A,TRUE,"GENERAL";"TAB3",#N/A,TRUE,"GENERAL";"TAB4",#N/A,TRUE,"GENERAL";"TAB5",#N/A,TRUE,"GENERAL"}</definedName>
    <definedName name="yhy" localSheetId="16" hidden="1">{"TAB1",#N/A,TRUE,"GENERAL";"TAB2",#N/A,TRUE,"GENERAL";"TAB3",#N/A,TRUE,"GENERAL";"TAB4",#N/A,TRUE,"GENERAL";"TAB5",#N/A,TRUE,"GENERAL"}</definedName>
    <definedName name="yhy" localSheetId="27" hidden="1">{"TAB1",#N/A,TRUE,"GENERAL";"TAB2",#N/A,TRUE,"GENERAL";"TAB3",#N/A,TRUE,"GENERAL";"TAB4",#N/A,TRUE,"GENERAL";"TAB5",#N/A,TRUE,"GENERAL"}</definedName>
    <definedName name="yhy" localSheetId="18" hidden="1">{"TAB1",#N/A,TRUE,"GENERAL";"TAB2",#N/A,TRUE,"GENERAL";"TAB3",#N/A,TRUE,"GENERAL";"TAB4",#N/A,TRUE,"GENERAL";"TAB5",#N/A,TRUE,"GENERAL"}</definedName>
    <definedName name="yhy" localSheetId="17" hidden="1">{"TAB1",#N/A,TRUE,"GENERAL";"TAB2",#N/A,TRUE,"GENERAL";"TAB3",#N/A,TRUE,"GENERAL";"TAB4",#N/A,TRUE,"GENERAL";"TAB5",#N/A,TRUE,"GENERAL"}</definedName>
    <definedName name="yhy" localSheetId="25" hidden="1">{"TAB1",#N/A,TRUE,"GENERAL";"TAB2",#N/A,TRUE,"GENERAL";"TAB3",#N/A,TRUE,"GENERAL";"TAB4",#N/A,TRUE,"GENERAL";"TAB5",#N/A,TRUE,"GENERAL"}</definedName>
    <definedName name="yhy" localSheetId="49" hidden="1">{"TAB1",#N/A,TRUE,"GENERAL";"TAB2",#N/A,TRUE,"GENERAL";"TAB3",#N/A,TRUE,"GENERAL";"TAB4",#N/A,TRUE,"GENERAL";"TAB5",#N/A,TRUE,"GENERAL"}</definedName>
    <definedName name="yhy" localSheetId="34"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1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31" hidden="1">{"TAB1",#N/A,TRUE,"GENERAL";"TAB2",#N/A,TRUE,"GENERAL";"TAB3",#N/A,TRUE,"GENERAL";"TAB4",#N/A,TRUE,"GENERAL";"TAB5",#N/A,TRUE,"GENERAL"}</definedName>
    <definedName name="yhy" localSheetId="30" hidden="1">{"TAB1",#N/A,TRUE,"GENERAL";"TAB2",#N/A,TRUE,"GENERAL";"TAB3",#N/A,TRUE,"GENERAL";"TAB4",#N/A,TRUE,"GENERAL";"TAB5",#N/A,TRUE,"GENERAL"}</definedName>
    <definedName name="yhy" localSheetId="15" hidden="1">{"TAB1",#N/A,TRUE,"GENERAL";"TAB2",#N/A,TRUE,"GENERAL";"TAB3",#N/A,TRUE,"GENERAL";"TAB4",#N/A,TRUE,"GENERAL";"TAB5",#N/A,TRUE,"GENERAL"}</definedName>
    <definedName name="yhy" hidden="1">{"TAB1",#N/A,TRUE,"GENERAL";"TAB2",#N/A,TRUE,"GENERAL";"TAB3",#N/A,TRUE,"GENERAL";"TAB4",#N/A,TRUE,"GENERAL";"TAB5",#N/A,TRUE,"GENERAL"}</definedName>
    <definedName name="yjyj" localSheetId="32" hidden="1">{"TAB1",#N/A,TRUE,"GENERAL";"TAB2",#N/A,TRUE,"GENERAL";"TAB3",#N/A,TRUE,"GENERAL";"TAB4",#N/A,TRUE,"GENERAL";"TAB5",#N/A,TRUE,"GENERAL"}</definedName>
    <definedName name="yjyj" localSheetId="3" hidden="1">{"TAB1",#N/A,TRUE,"GENERAL";"TAB2",#N/A,TRUE,"GENERAL";"TAB3",#N/A,TRUE,"GENERAL";"TAB4",#N/A,TRUE,"GENERAL";"TAB5",#N/A,TRUE,"GENERAL"}</definedName>
    <definedName name="yjyj" localSheetId="26" hidden="1">{"TAB1",#N/A,TRUE,"GENERAL";"TAB2",#N/A,TRUE,"GENERAL";"TAB3",#N/A,TRUE,"GENERAL";"TAB4",#N/A,TRUE,"GENERAL";"TAB5",#N/A,TRUE,"GENERAL"}</definedName>
    <definedName name="yjyj" localSheetId="24" hidden="1">{"TAB1",#N/A,TRUE,"GENERAL";"TAB2",#N/A,TRUE,"GENERAL";"TAB3",#N/A,TRUE,"GENERAL";"TAB4",#N/A,TRUE,"GENERAL";"TAB5",#N/A,TRUE,"GENERAL"}</definedName>
    <definedName name="yjyj" localSheetId="10" hidden="1">{"TAB1",#N/A,TRUE,"GENERAL";"TAB2",#N/A,TRUE,"GENERAL";"TAB3",#N/A,TRUE,"GENERAL";"TAB4",#N/A,TRUE,"GENERAL";"TAB5",#N/A,TRUE,"GENERAL"}</definedName>
    <definedName name="yjyj" localSheetId="4" hidden="1">{"TAB1",#N/A,TRUE,"GENERAL";"TAB2",#N/A,TRUE,"GENERAL";"TAB3",#N/A,TRUE,"GENERAL";"TAB4",#N/A,TRUE,"GENERAL";"TAB5",#N/A,TRUE,"GENERAL"}</definedName>
    <definedName name="yjyj" localSheetId="38" hidden="1">{"TAB1",#N/A,TRUE,"GENERAL";"TAB2",#N/A,TRUE,"GENERAL";"TAB3",#N/A,TRUE,"GENERAL";"TAB4",#N/A,TRUE,"GENERAL";"TAB5",#N/A,TRUE,"GENERAL"}</definedName>
    <definedName name="yjyj" localSheetId="37" hidden="1">{"TAB1",#N/A,TRUE,"GENERAL";"TAB2",#N/A,TRUE,"GENERAL";"TAB3",#N/A,TRUE,"GENERAL";"TAB4",#N/A,TRUE,"GENERAL";"TAB5",#N/A,TRUE,"GENERAL"}</definedName>
    <definedName name="yjyj" localSheetId="23" hidden="1">{"TAB1",#N/A,TRUE,"GENERAL";"TAB2",#N/A,TRUE,"GENERAL";"TAB3",#N/A,TRUE,"GENERAL";"TAB4",#N/A,TRUE,"GENERAL";"TAB5",#N/A,TRUE,"GENERAL"}</definedName>
    <definedName name="yjyj" localSheetId="16" hidden="1">{"TAB1",#N/A,TRUE,"GENERAL";"TAB2",#N/A,TRUE,"GENERAL";"TAB3",#N/A,TRUE,"GENERAL";"TAB4",#N/A,TRUE,"GENERAL";"TAB5",#N/A,TRUE,"GENERAL"}</definedName>
    <definedName name="yjyj" localSheetId="27" hidden="1">{"TAB1",#N/A,TRUE,"GENERAL";"TAB2",#N/A,TRUE,"GENERAL";"TAB3",#N/A,TRUE,"GENERAL";"TAB4",#N/A,TRUE,"GENERAL";"TAB5",#N/A,TRUE,"GENERAL"}</definedName>
    <definedName name="yjyj" localSheetId="18" hidden="1">{"TAB1",#N/A,TRUE,"GENERAL";"TAB2",#N/A,TRUE,"GENERAL";"TAB3",#N/A,TRUE,"GENERAL";"TAB4",#N/A,TRUE,"GENERAL";"TAB5",#N/A,TRUE,"GENERAL"}</definedName>
    <definedName name="yjyj" localSheetId="17" hidden="1">{"TAB1",#N/A,TRUE,"GENERAL";"TAB2",#N/A,TRUE,"GENERAL";"TAB3",#N/A,TRUE,"GENERAL";"TAB4",#N/A,TRUE,"GENERAL";"TAB5",#N/A,TRUE,"GENERAL"}</definedName>
    <definedName name="yjyj" localSheetId="25" hidden="1">{"TAB1",#N/A,TRUE,"GENERAL";"TAB2",#N/A,TRUE,"GENERAL";"TAB3",#N/A,TRUE,"GENERAL";"TAB4",#N/A,TRUE,"GENERAL";"TAB5",#N/A,TRUE,"GENERAL"}</definedName>
    <definedName name="yjyj" localSheetId="49" hidden="1">{"TAB1",#N/A,TRUE,"GENERAL";"TAB2",#N/A,TRUE,"GENERAL";"TAB3",#N/A,TRUE,"GENERAL";"TAB4",#N/A,TRUE,"GENERAL";"TAB5",#N/A,TRUE,"GENERAL"}</definedName>
    <definedName name="yjyj" localSheetId="34"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1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31" hidden="1">{"TAB1",#N/A,TRUE,"GENERAL";"TAB2",#N/A,TRUE,"GENERAL";"TAB3",#N/A,TRUE,"GENERAL";"TAB4",#N/A,TRUE,"GENERAL";"TAB5",#N/A,TRUE,"GENERAL"}</definedName>
    <definedName name="yjyj" localSheetId="30" hidden="1">{"TAB1",#N/A,TRUE,"GENERAL";"TAB2",#N/A,TRUE,"GENERAL";"TAB3",#N/A,TRUE,"GENERAL";"TAB4",#N/A,TRUE,"GENERAL";"TAB5",#N/A,TRUE,"GENERAL"}</definedName>
    <definedName name="yjyj" localSheetId="15" hidden="1">{"TAB1",#N/A,TRUE,"GENERAL";"TAB2",#N/A,TRUE,"GENERAL";"TAB3",#N/A,TRUE,"GENERAL";"TAB4",#N/A,TRUE,"GENERAL";"TAB5",#N/A,TRUE,"GENERAL"}</definedName>
    <definedName name="yjyj" hidden="1">{"TAB1",#N/A,TRUE,"GENERAL";"TAB2",#N/A,TRUE,"GENERAL";"TAB3",#N/A,TRUE,"GENERAL";"TAB4",#N/A,TRUE,"GENERAL";"TAB5",#N/A,TRUE,"GENERAL"}</definedName>
    <definedName name="yrey" localSheetId="32" hidden="1">{"via1",#N/A,TRUE,"general";"via2",#N/A,TRUE,"general";"via3",#N/A,TRUE,"general"}</definedName>
    <definedName name="yrey" localSheetId="3" hidden="1">{"via1",#N/A,TRUE,"general";"via2",#N/A,TRUE,"general";"via3",#N/A,TRUE,"general"}</definedName>
    <definedName name="yrey" localSheetId="26" hidden="1">{"via1",#N/A,TRUE,"general";"via2",#N/A,TRUE,"general";"via3",#N/A,TRUE,"general"}</definedName>
    <definedName name="yrey" localSheetId="24" hidden="1">{"via1",#N/A,TRUE,"general";"via2",#N/A,TRUE,"general";"via3",#N/A,TRUE,"general"}</definedName>
    <definedName name="yrey" localSheetId="10" hidden="1">{"via1",#N/A,TRUE,"general";"via2",#N/A,TRUE,"general";"via3",#N/A,TRUE,"general"}</definedName>
    <definedName name="yrey" localSheetId="4" hidden="1">{"via1",#N/A,TRUE,"general";"via2",#N/A,TRUE,"general";"via3",#N/A,TRUE,"general"}</definedName>
    <definedName name="yrey" localSheetId="38" hidden="1">{"via1",#N/A,TRUE,"general";"via2",#N/A,TRUE,"general";"via3",#N/A,TRUE,"general"}</definedName>
    <definedName name="yrey" localSheetId="37" hidden="1">{"via1",#N/A,TRUE,"general";"via2",#N/A,TRUE,"general";"via3",#N/A,TRUE,"general"}</definedName>
    <definedName name="yrey" localSheetId="23" hidden="1">{"via1",#N/A,TRUE,"general";"via2",#N/A,TRUE,"general";"via3",#N/A,TRUE,"general"}</definedName>
    <definedName name="yrey" localSheetId="16" hidden="1">{"via1",#N/A,TRUE,"general";"via2",#N/A,TRUE,"general";"via3",#N/A,TRUE,"general"}</definedName>
    <definedName name="yrey" localSheetId="27" hidden="1">{"via1",#N/A,TRUE,"general";"via2",#N/A,TRUE,"general";"via3",#N/A,TRUE,"general"}</definedName>
    <definedName name="yrey" localSheetId="18" hidden="1">{"via1",#N/A,TRUE,"general";"via2",#N/A,TRUE,"general";"via3",#N/A,TRUE,"general"}</definedName>
    <definedName name="yrey" localSheetId="17" hidden="1">{"via1",#N/A,TRUE,"general";"via2",#N/A,TRUE,"general";"via3",#N/A,TRUE,"general"}</definedName>
    <definedName name="yrey" localSheetId="25" hidden="1">{"via1",#N/A,TRUE,"general";"via2",#N/A,TRUE,"general";"via3",#N/A,TRUE,"general"}</definedName>
    <definedName name="yrey" localSheetId="49" hidden="1">{"via1",#N/A,TRUE,"general";"via2",#N/A,TRUE,"general";"via3",#N/A,TRUE,"general"}</definedName>
    <definedName name="yrey" localSheetId="34"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1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31" hidden="1">{"via1",#N/A,TRUE,"general";"via2",#N/A,TRUE,"general";"via3",#N/A,TRUE,"general"}</definedName>
    <definedName name="yrey" localSheetId="30" hidden="1">{"via1",#N/A,TRUE,"general";"via2",#N/A,TRUE,"general";"via3",#N/A,TRUE,"general"}</definedName>
    <definedName name="yrey" localSheetId="15" hidden="1">{"via1",#N/A,TRUE,"general";"via2",#N/A,TRUE,"general";"via3",#N/A,TRUE,"general"}</definedName>
    <definedName name="yrey" hidden="1">{"via1",#N/A,TRUE,"general";"via2",#N/A,TRUE,"general";"via3",#N/A,TRUE,"general"}</definedName>
    <definedName name="yry" localSheetId="32" hidden="1">{"via1",#N/A,TRUE,"general";"via2",#N/A,TRUE,"general";"via3",#N/A,TRUE,"general"}</definedName>
    <definedName name="yry" localSheetId="3" hidden="1">{"via1",#N/A,TRUE,"general";"via2",#N/A,TRUE,"general";"via3",#N/A,TRUE,"general"}</definedName>
    <definedName name="yry" localSheetId="26" hidden="1">{"via1",#N/A,TRUE,"general";"via2",#N/A,TRUE,"general";"via3",#N/A,TRUE,"general"}</definedName>
    <definedName name="yry" localSheetId="24" hidden="1">{"via1",#N/A,TRUE,"general";"via2",#N/A,TRUE,"general";"via3",#N/A,TRUE,"general"}</definedName>
    <definedName name="yry" localSheetId="10" hidden="1">{"via1",#N/A,TRUE,"general";"via2",#N/A,TRUE,"general";"via3",#N/A,TRUE,"general"}</definedName>
    <definedName name="yry" localSheetId="4" hidden="1">{"via1",#N/A,TRUE,"general";"via2",#N/A,TRUE,"general";"via3",#N/A,TRUE,"general"}</definedName>
    <definedName name="yry" localSheetId="38" hidden="1">{"via1",#N/A,TRUE,"general";"via2",#N/A,TRUE,"general";"via3",#N/A,TRUE,"general"}</definedName>
    <definedName name="yry" localSheetId="37" hidden="1">{"via1",#N/A,TRUE,"general";"via2",#N/A,TRUE,"general";"via3",#N/A,TRUE,"general"}</definedName>
    <definedName name="yry" localSheetId="23" hidden="1">{"via1",#N/A,TRUE,"general";"via2",#N/A,TRUE,"general";"via3",#N/A,TRUE,"general"}</definedName>
    <definedName name="yry" localSheetId="16" hidden="1">{"via1",#N/A,TRUE,"general";"via2",#N/A,TRUE,"general";"via3",#N/A,TRUE,"general"}</definedName>
    <definedName name="yry" localSheetId="27" hidden="1">{"via1",#N/A,TRUE,"general";"via2",#N/A,TRUE,"general";"via3",#N/A,TRUE,"general"}</definedName>
    <definedName name="yry" localSheetId="18" hidden="1">{"via1",#N/A,TRUE,"general";"via2",#N/A,TRUE,"general";"via3",#N/A,TRUE,"general"}</definedName>
    <definedName name="yry" localSheetId="17" hidden="1">{"via1",#N/A,TRUE,"general";"via2",#N/A,TRUE,"general";"via3",#N/A,TRUE,"general"}</definedName>
    <definedName name="yry" localSheetId="25" hidden="1">{"via1",#N/A,TRUE,"general";"via2",#N/A,TRUE,"general";"via3",#N/A,TRUE,"general"}</definedName>
    <definedName name="yry" localSheetId="49" hidden="1">{"via1",#N/A,TRUE,"general";"via2",#N/A,TRUE,"general";"via3",#N/A,TRUE,"general"}</definedName>
    <definedName name="yry" localSheetId="34"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1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31" hidden="1">{"via1",#N/A,TRUE,"general";"via2",#N/A,TRUE,"general";"via3",#N/A,TRUE,"general"}</definedName>
    <definedName name="yry" localSheetId="30" hidden="1">{"via1",#N/A,TRUE,"general";"via2",#N/A,TRUE,"general";"via3",#N/A,TRUE,"general"}</definedName>
    <definedName name="yry" localSheetId="15" hidden="1">{"via1",#N/A,TRUE,"general";"via2",#N/A,TRUE,"general";"via3",#N/A,TRUE,"general"}</definedName>
    <definedName name="yry" hidden="1">{"via1",#N/A,TRUE,"general";"via2",#N/A,TRUE,"general";"via3",#N/A,TRUE,"general"}</definedName>
    <definedName name="ytj" localSheetId="32" hidden="1">{"TAB1",#N/A,TRUE,"GENERAL";"TAB2",#N/A,TRUE,"GENERAL";"TAB3",#N/A,TRUE,"GENERAL";"TAB4",#N/A,TRUE,"GENERAL";"TAB5",#N/A,TRUE,"GENERAL"}</definedName>
    <definedName name="ytj" localSheetId="3" hidden="1">{"TAB1",#N/A,TRUE,"GENERAL";"TAB2",#N/A,TRUE,"GENERAL";"TAB3",#N/A,TRUE,"GENERAL";"TAB4",#N/A,TRUE,"GENERAL";"TAB5",#N/A,TRUE,"GENERAL"}</definedName>
    <definedName name="ytj" localSheetId="26" hidden="1">{"TAB1",#N/A,TRUE,"GENERAL";"TAB2",#N/A,TRUE,"GENERAL";"TAB3",#N/A,TRUE,"GENERAL";"TAB4",#N/A,TRUE,"GENERAL";"TAB5",#N/A,TRUE,"GENERAL"}</definedName>
    <definedName name="ytj" localSheetId="24" hidden="1">{"TAB1",#N/A,TRUE,"GENERAL";"TAB2",#N/A,TRUE,"GENERAL";"TAB3",#N/A,TRUE,"GENERAL";"TAB4",#N/A,TRUE,"GENERAL";"TAB5",#N/A,TRUE,"GENERAL"}</definedName>
    <definedName name="ytj" localSheetId="10" hidden="1">{"TAB1",#N/A,TRUE,"GENERAL";"TAB2",#N/A,TRUE,"GENERAL";"TAB3",#N/A,TRUE,"GENERAL";"TAB4",#N/A,TRUE,"GENERAL";"TAB5",#N/A,TRUE,"GENERAL"}</definedName>
    <definedName name="ytj" localSheetId="4" hidden="1">{"TAB1",#N/A,TRUE,"GENERAL";"TAB2",#N/A,TRUE,"GENERAL";"TAB3",#N/A,TRUE,"GENERAL";"TAB4",#N/A,TRUE,"GENERAL";"TAB5",#N/A,TRUE,"GENERAL"}</definedName>
    <definedName name="ytj" localSheetId="38" hidden="1">{"TAB1",#N/A,TRUE,"GENERAL";"TAB2",#N/A,TRUE,"GENERAL";"TAB3",#N/A,TRUE,"GENERAL";"TAB4",#N/A,TRUE,"GENERAL";"TAB5",#N/A,TRUE,"GENERAL"}</definedName>
    <definedName name="ytj" localSheetId="37" hidden="1">{"TAB1",#N/A,TRUE,"GENERAL";"TAB2",#N/A,TRUE,"GENERAL";"TAB3",#N/A,TRUE,"GENERAL";"TAB4",#N/A,TRUE,"GENERAL";"TAB5",#N/A,TRUE,"GENERAL"}</definedName>
    <definedName name="ytj" localSheetId="23" hidden="1">{"TAB1",#N/A,TRUE,"GENERAL";"TAB2",#N/A,TRUE,"GENERAL";"TAB3",#N/A,TRUE,"GENERAL";"TAB4",#N/A,TRUE,"GENERAL";"TAB5",#N/A,TRUE,"GENERAL"}</definedName>
    <definedName name="ytj" localSheetId="16" hidden="1">{"TAB1",#N/A,TRUE,"GENERAL";"TAB2",#N/A,TRUE,"GENERAL";"TAB3",#N/A,TRUE,"GENERAL";"TAB4",#N/A,TRUE,"GENERAL";"TAB5",#N/A,TRUE,"GENERAL"}</definedName>
    <definedName name="ytj" localSheetId="27" hidden="1">{"TAB1",#N/A,TRUE,"GENERAL";"TAB2",#N/A,TRUE,"GENERAL";"TAB3",#N/A,TRUE,"GENERAL";"TAB4",#N/A,TRUE,"GENERAL";"TAB5",#N/A,TRUE,"GENERAL"}</definedName>
    <definedName name="ytj" localSheetId="18" hidden="1">{"TAB1",#N/A,TRUE,"GENERAL";"TAB2",#N/A,TRUE,"GENERAL";"TAB3",#N/A,TRUE,"GENERAL";"TAB4",#N/A,TRUE,"GENERAL";"TAB5",#N/A,TRUE,"GENERAL"}</definedName>
    <definedName name="ytj" localSheetId="17" hidden="1">{"TAB1",#N/A,TRUE,"GENERAL";"TAB2",#N/A,TRUE,"GENERAL";"TAB3",#N/A,TRUE,"GENERAL";"TAB4",#N/A,TRUE,"GENERAL";"TAB5",#N/A,TRUE,"GENERAL"}</definedName>
    <definedName name="ytj" localSheetId="25" hidden="1">{"TAB1",#N/A,TRUE,"GENERAL";"TAB2",#N/A,TRUE,"GENERAL";"TAB3",#N/A,TRUE,"GENERAL";"TAB4",#N/A,TRUE,"GENERAL";"TAB5",#N/A,TRUE,"GENERAL"}</definedName>
    <definedName name="ytj" localSheetId="49" hidden="1">{"TAB1",#N/A,TRUE,"GENERAL";"TAB2",#N/A,TRUE,"GENERAL";"TAB3",#N/A,TRUE,"GENERAL";"TAB4",#N/A,TRUE,"GENERAL";"TAB5",#N/A,TRUE,"GENERAL"}</definedName>
    <definedName name="ytj" localSheetId="34"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1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31" hidden="1">{"TAB1",#N/A,TRUE,"GENERAL";"TAB2",#N/A,TRUE,"GENERAL";"TAB3",#N/A,TRUE,"GENERAL";"TAB4",#N/A,TRUE,"GENERAL";"TAB5",#N/A,TRUE,"GENERAL"}</definedName>
    <definedName name="ytj" localSheetId="30" hidden="1">{"TAB1",#N/A,TRUE,"GENERAL";"TAB2",#N/A,TRUE,"GENERAL";"TAB3",#N/A,TRUE,"GENERAL";"TAB4",#N/A,TRUE,"GENERAL";"TAB5",#N/A,TRUE,"GENERAL"}</definedName>
    <definedName name="ytj" localSheetId="15" hidden="1">{"TAB1",#N/A,TRUE,"GENERAL";"TAB2",#N/A,TRUE,"GENERAL";"TAB3",#N/A,TRUE,"GENERAL";"TAB4",#N/A,TRUE,"GENERAL";"TAB5",#N/A,TRUE,"GENERAL"}</definedName>
    <definedName name="ytj" hidden="1">{"TAB1",#N/A,TRUE,"GENERAL";"TAB2",#N/A,TRUE,"GENERAL";"TAB3",#N/A,TRUE,"GENERAL";"TAB4",#N/A,TRUE,"GENERAL";"TAB5",#N/A,TRUE,"GENERAL"}</definedName>
    <definedName name="ytjt6" localSheetId="32" hidden="1">{"via1",#N/A,TRUE,"general";"via2",#N/A,TRUE,"general";"via3",#N/A,TRUE,"general"}</definedName>
    <definedName name="ytjt6" localSheetId="3" hidden="1">{"via1",#N/A,TRUE,"general";"via2",#N/A,TRUE,"general";"via3",#N/A,TRUE,"general"}</definedName>
    <definedName name="ytjt6" localSheetId="26" hidden="1">{"via1",#N/A,TRUE,"general";"via2",#N/A,TRUE,"general";"via3",#N/A,TRUE,"general"}</definedName>
    <definedName name="ytjt6" localSheetId="24" hidden="1">{"via1",#N/A,TRUE,"general";"via2",#N/A,TRUE,"general";"via3",#N/A,TRUE,"general"}</definedName>
    <definedName name="ytjt6" localSheetId="10" hidden="1">{"via1",#N/A,TRUE,"general";"via2",#N/A,TRUE,"general";"via3",#N/A,TRUE,"general"}</definedName>
    <definedName name="ytjt6" localSheetId="4" hidden="1">{"via1",#N/A,TRUE,"general";"via2",#N/A,TRUE,"general";"via3",#N/A,TRUE,"general"}</definedName>
    <definedName name="ytjt6" localSheetId="38" hidden="1">{"via1",#N/A,TRUE,"general";"via2",#N/A,TRUE,"general";"via3",#N/A,TRUE,"general"}</definedName>
    <definedName name="ytjt6" localSheetId="37" hidden="1">{"via1",#N/A,TRUE,"general";"via2",#N/A,TRUE,"general";"via3",#N/A,TRUE,"general"}</definedName>
    <definedName name="ytjt6" localSheetId="23" hidden="1">{"via1",#N/A,TRUE,"general";"via2",#N/A,TRUE,"general";"via3",#N/A,TRUE,"general"}</definedName>
    <definedName name="ytjt6" localSheetId="16" hidden="1">{"via1",#N/A,TRUE,"general";"via2",#N/A,TRUE,"general";"via3",#N/A,TRUE,"general"}</definedName>
    <definedName name="ytjt6" localSheetId="27" hidden="1">{"via1",#N/A,TRUE,"general";"via2",#N/A,TRUE,"general";"via3",#N/A,TRUE,"general"}</definedName>
    <definedName name="ytjt6" localSheetId="18" hidden="1">{"via1",#N/A,TRUE,"general";"via2",#N/A,TRUE,"general";"via3",#N/A,TRUE,"general"}</definedName>
    <definedName name="ytjt6" localSheetId="17" hidden="1">{"via1",#N/A,TRUE,"general";"via2",#N/A,TRUE,"general";"via3",#N/A,TRUE,"general"}</definedName>
    <definedName name="ytjt6" localSheetId="25" hidden="1">{"via1",#N/A,TRUE,"general";"via2",#N/A,TRUE,"general";"via3",#N/A,TRUE,"general"}</definedName>
    <definedName name="ytjt6" localSheetId="49" hidden="1">{"via1",#N/A,TRUE,"general";"via2",#N/A,TRUE,"general";"via3",#N/A,TRUE,"general"}</definedName>
    <definedName name="ytjt6" localSheetId="34"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1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31" hidden="1">{"via1",#N/A,TRUE,"general";"via2",#N/A,TRUE,"general";"via3",#N/A,TRUE,"general"}</definedName>
    <definedName name="ytjt6" localSheetId="30" hidden="1">{"via1",#N/A,TRUE,"general";"via2",#N/A,TRUE,"general";"via3",#N/A,TRUE,"general"}</definedName>
    <definedName name="ytjt6" localSheetId="15" hidden="1">{"via1",#N/A,TRUE,"general";"via2",#N/A,TRUE,"general";"via3",#N/A,TRUE,"general"}</definedName>
    <definedName name="ytjt6" hidden="1">{"via1",#N/A,TRUE,"general";"via2",#N/A,TRUE,"general";"via3",#N/A,TRUE,"general"}</definedName>
    <definedName name="ytrwyr" localSheetId="3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26" hidden="1">{"TAB1",#N/A,TRUE,"GENERAL";"TAB2",#N/A,TRUE,"GENERAL";"TAB3",#N/A,TRUE,"GENERAL";"TAB4",#N/A,TRUE,"GENERAL";"TAB5",#N/A,TRUE,"GENERAL"}</definedName>
    <definedName name="ytrwyr" localSheetId="24"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38" hidden="1">{"TAB1",#N/A,TRUE,"GENERAL";"TAB2",#N/A,TRUE,"GENERAL";"TAB3",#N/A,TRUE,"GENERAL";"TAB4",#N/A,TRUE,"GENERAL";"TAB5",#N/A,TRUE,"GENERAL"}</definedName>
    <definedName name="ytrwyr" localSheetId="37" hidden="1">{"TAB1",#N/A,TRUE,"GENERAL";"TAB2",#N/A,TRUE,"GENERAL";"TAB3",#N/A,TRUE,"GENERAL";"TAB4",#N/A,TRUE,"GENERAL";"TAB5",#N/A,TRUE,"GENERAL"}</definedName>
    <definedName name="ytrwyr" localSheetId="23"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27" hidden="1">{"TAB1",#N/A,TRUE,"GENERAL";"TAB2",#N/A,TRUE,"GENERAL";"TAB3",#N/A,TRUE,"GENERAL";"TAB4",#N/A,TRUE,"GENERAL";"TAB5",#N/A,TRUE,"GENERAL"}</definedName>
    <definedName name="ytrwyr" localSheetId="18"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25" hidden="1">{"TAB1",#N/A,TRUE,"GENERAL";"TAB2",#N/A,TRUE,"GENERAL";"TAB3",#N/A,TRUE,"GENERAL";"TAB4",#N/A,TRUE,"GENERAL";"TAB5",#N/A,TRUE,"GENERAL"}</definedName>
    <definedName name="ytrwyr" localSheetId="49" hidden="1">{"TAB1",#N/A,TRUE,"GENERAL";"TAB2",#N/A,TRUE,"GENERAL";"TAB3",#N/A,TRUE,"GENERAL";"TAB4",#N/A,TRUE,"GENERAL";"TAB5",#N/A,TRUE,"GENERAL"}</definedName>
    <definedName name="ytrwyr" localSheetId="34"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31" hidden="1">{"TAB1",#N/A,TRUE,"GENERAL";"TAB2",#N/A,TRUE,"GENERAL";"TAB3",#N/A,TRUE,"GENERAL";"TAB4",#N/A,TRUE,"GENERAL";"TAB5",#N/A,TRUE,"GENERAL"}</definedName>
    <definedName name="ytrwyr" localSheetId="30" hidden="1">{"TAB1",#N/A,TRUE,"GENERAL";"TAB2",#N/A,TRUE,"GENERAL";"TAB3",#N/A,TRUE,"GENERAL";"TAB4",#N/A,TRUE,"GENERAL";"TAB5",#N/A,TRUE,"GENERAL"}</definedName>
    <definedName name="ytrwyr" localSheetId="15" hidden="1">{"TAB1",#N/A,TRUE,"GENERAL";"TAB2",#N/A,TRUE,"GENERAL";"TAB3",#N/A,TRUE,"GENERAL";"TAB4",#N/A,TRUE,"GENERAL";"TAB5",#N/A,TRUE,"GENERAL"}</definedName>
    <definedName name="ytrwyr" hidden="1">{"TAB1",#N/A,TRUE,"GENERAL";"TAB2",#N/A,TRUE,"GENERAL";"TAB3",#N/A,TRUE,"GENERAL";"TAB4",#N/A,TRUE,"GENERAL";"TAB5",#N/A,TRUE,"GENERAL"}</definedName>
    <definedName name="ytry" localSheetId="32" hidden="1">{"via1",#N/A,TRUE,"general";"via2",#N/A,TRUE,"general";"via3",#N/A,TRUE,"general"}</definedName>
    <definedName name="ytry" localSheetId="3" hidden="1">{"via1",#N/A,TRUE,"general";"via2",#N/A,TRUE,"general";"via3",#N/A,TRUE,"general"}</definedName>
    <definedName name="ytry" localSheetId="26" hidden="1">{"via1",#N/A,TRUE,"general";"via2",#N/A,TRUE,"general";"via3",#N/A,TRUE,"general"}</definedName>
    <definedName name="ytry" localSheetId="24" hidden="1">{"via1",#N/A,TRUE,"general";"via2",#N/A,TRUE,"general";"via3",#N/A,TRUE,"general"}</definedName>
    <definedName name="ytry" localSheetId="10" hidden="1">{"via1",#N/A,TRUE,"general";"via2",#N/A,TRUE,"general";"via3",#N/A,TRUE,"general"}</definedName>
    <definedName name="ytry" localSheetId="4" hidden="1">{"via1",#N/A,TRUE,"general";"via2",#N/A,TRUE,"general";"via3",#N/A,TRUE,"general"}</definedName>
    <definedName name="ytry" localSheetId="38" hidden="1">{"via1",#N/A,TRUE,"general";"via2",#N/A,TRUE,"general";"via3",#N/A,TRUE,"general"}</definedName>
    <definedName name="ytry" localSheetId="37" hidden="1">{"via1",#N/A,TRUE,"general";"via2",#N/A,TRUE,"general";"via3",#N/A,TRUE,"general"}</definedName>
    <definedName name="ytry" localSheetId="23" hidden="1">{"via1",#N/A,TRUE,"general";"via2",#N/A,TRUE,"general";"via3",#N/A,TRUE,"general"}</definedName>
    <definedName name="ytry" localSheetId="16" hidden="1">{"via1",#N/A,TRUE,"general";"via2",#N/A,TRUE,"general";"via3",#N/A,TRUE,"general"}</definedName>
    <definedName name="ytry" localSheetId="27" hidden="1">{"via1",#N/A,TRUE,"general";"via2",#N/A,TRUE,"general";"via3",#N/A,TRUE,"general"}</definedName>
    <definedName name="ytry" localSheetId="18" hidden="1">{"via1",#N/A,TRUE,"general";"via2",#N/A,TRUE,"general";"via3",#N/A,TRUE,"general"}</definedName>
    <definedName name="ytry" localSheetId="17" hidden="1">{"via1",#N/A,TRUE,"general";"via2",#N/A,TRUE,"general";"via3",#N/A,TRUE,"general"}</definedName>
    <definedName name="ytry" localSheetId="25" hidden="1">{"via1",#N/A,TRUE,"general";"via2",#N/A,TRUE,"general";"via3",#N/A,TRUE,"general"}</definedName>
    <definedName name="ytry" localSheetId="49" hidden="1">{"via1",#N/A,TRUE,"general";"via2",#N/A,TRUE,"general";"via3",#N/A,TRUE,"general"}</definedName>
    <definedName name="ytry" localSheetId="34"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1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31" hidden="1">{"via1",#N/A,TRUE,"general";"via2",#N/A,TRUE,"general";"via3",#N/A,TRUE,"general"}</definedName>
    <definedName name="ytry" localSheetId="30" hidden="1">{"via1",#N/A,TRUE,"general";"via2",#N/A,TRUE,"general";"via3",#N/A,TRUE,"general"}</definedName>
    <definedName name="ytry" localSheetId="15" hidden="1">{"via1",#N/A,TRUE,"general";"via2",#N/A,TRUE,"general";"via3",#N/A,TRUE,"general"}</definedName>
    <definedName name="ytry" hidden="1">{"via1",#N/A,TRUE,"general";"via2",#N/A,TRUE,"general";"via3",#N/A,TRUE,"general"}</definedName>
    <definedName name="ytryrty" localSheetId="32" hidden="1">{"via1",#N/A,TRUE,"general";"via2",#N/A,TRUE,"general";"via3",#N/A,TRUE,"general"}</definedName>
    <definedName name="ytryrty" localSheetId="3" hidden="1">{"via1",#N/A,TRUE,"general";"via2",#N/A,TRUE,"general";"via3",#N/A,TRUE,"general"}</definedName>
    <definedName name="ytryrty" localSheetId="26" hidden="1">{"via1",#N/A,TRUE,"general";"via2",#N/A,TRUE,"general";"via3",#N/A,TRUE,"general"}</definedName>
    <definedName name="ytryrty" localSheetId="24" hidden="1">{"via1",#N/A,TRUE,"general";"via2",#N/A,TRUE,"general";"via3",#N/A,TRUE,"general"}</definedName>
    <definedName name="ytryrty" localSheetId="10" hidden="1">{"via1",#N/A,TRUE,"general";"via2",#N/A,TRUE,"general";"via3",#N/A,TRUE,"general"}</definedName>
    <definedName name="ytryrty" localSheetId="4" hidden="1">{"via1",#N/A,TRUE,"general";"via2",#N/A,TRUE,"general";"via3",#N/A,TRUE,"general"}</definedName>
    <definedName name="ytryrty" localSheetId="38" hidden="1">{"via1",#N/A,TRUE,"general";"via2",#N/A,TRUE,"general";"via3",#N/A,TRUE,"general"}</definedName>
    <definedName name="ytryrty" localSheetId="37" hidden="1">{"via1",#N/A,TRUE,"general";"via2",#N/A,TRUE,"general";"via3",#N/A,TRUE,"general"}</definedName>
    <definedName name="ytryrty" localSheetId="23" hidden="1">{"via1",#N/A,TRUE,"general";"via2",#N/A,TRUE,"general";"via3",#N/A,TRUE,"general"}</definedName>
    <definedName name="ytryrty" localSheetId="16" hidden="1">{"via1",#N/A,TRUE,"general";"via2",#N/A,TRUE,"general";"via3",#N/A,TRUE,"general"}</definedName>
    <definedName name="ytryrty" localSheetId="27" hidden="1">{"via1",#N/A,TRUE,"general";"via2",#N/A,TRUE,"general";"via3",#N/A,TRUE,"general"}</definedName>
    <definedName name="ytryrty" localSheetId="18" hidden="1">{"via1",#N/A,TRUE,"general";"via2",#N/A,TRUE,"general";"via3",#N/A,TRUE,"general"}</definedName>
    <definedName name="ytryrty" localSheetId="17" hidden="1">{"via1",#N/A,TRUE,"general";"via2",#N/A,TRUE,"general";"via3",#N/A,TRUE,"general"}</definedName>
    <definedName name="ytryrty" localSheetId="25" hidden="1">{"via1",#N/A,TRUE,"general";"via2",#N/A,TRUE,"general";"via3",#N/A,TRUE,"general"}</definedName>
    <definedName name="ytryrty" localSheetId="49" hidden="1">{"via1",#N/A,TRUE,"general";"via2",#N/A,TRUE,"general";"via3",#N/A,TRUE,"general"}</definedName>
    <definedName name="ytryrty" localSheetId="34"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1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31" hidden="1">{"via1",#N/A,TRUE,"general";"via2",#N/A,TRUE,"general";"via3",#N/A,TRUE,"general"}</definedName>
    <definedName name="ytryrty" localSheetId="30" hidden="1">{"via1",#N/A,TRUE,"general";"via2",#N/A,TRUE,"general";"via3",#N/A,TRUE,"general"}</definedName>
    <definedName name="ytryrty" localSheetId="15" hidden="1">{"via1",#N/A,TRUE,"general";"via2",#N/A,TRUE,"general";"via3",#N/A,TRUE,"general"}</definedName>
    <definedName name="ytryrty" hidden="1">{"via1",#N/A,TRUE,"general";"via2",#N/A,TRUE,"general";"via3",#N/A,TRUE,"general"}</definedName>
    <definedName name="YTRYUYT" localSheetId="3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26" hidden="1">{"TAB1",#N/A,TRUE,"GENERAL";"TAB2",#N/A,TRUE,"GENERAL";"TAB3",#N/A,TRUE,"GENERAL";"TAB4",#N/A,TRUE,"GENERAL";"TAB5",#N/A,TRUE,"GENERAL"}</definedName>
    <definedName name="YTRYUYT" localSheetId="24"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38" hidden="1">{"TAB1",#N/A,TRUE,"GENERAL";"TAB2",#N/A,TRUE,"GENERAL";"TAB3",#N/A,TRUE,"GENERAL";"TAB4",#N/A,TRUE,"GENERAL";"TAB5",#N/A,TRUE,"GENERAL"}</definedName>
    <definedName name="YTRYUYT" localSheetId="37" hidden="1">{"TAB1",#N/A,TRUE,"GENERAL";"TAB2",#N/A,TRUE,"GENERAL";"TAB3",#N/A,TRUE,"GENERAL";"TAB4",#N/A,TRUE,"GENERAL";"TAB5",#N/A,TRUE,"GENERAL"}</definedName>
    <definedName name="YTRYUYT" localSheetId="23"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27" hidden="1">{"TAB1",#N/A,TRUE,"GENERAL";"TAB2",#N/A,TRUE,"GENERAL";"TAB3",#N/A,TRUE,"GENERAL";"TAB4",#N/A,TRUE,"GENERAL";"TAB5",#N/A,TRUE,"GENERAL"}</definedName>
    <definedName name="YTRYUYT" localSheetId="18"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25" hidden="1">{"TAB1",#N/A,TRUE,"GENERAL";"TAB2",#N/A,TRUE,"GENERAL";"TAB3",#N/A,TRUE,"GENERAL";"TAB4",#N/A,TRUE,"GENERAL";"TAB5",#N/A,TRUE,"GENERAL"}</definedName>
    <definedName name="YTRYUYT" localSheetId="49" hidden="1">{"TAB1",#N/A,TRUE,"GENERAL";"TAB2",#N/A,TRUE,"GENERAL";"TAB3",#N/A,TRUE,"GENERAL";"TAB4",#N/A,TRUE,"GENERAL";"TAB5",#N/A,TRUE,"GENERAL"}</definedName>
    <definedName name="YTRYUYT" localSheetId="34"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31" hidden="1">{"TAB1",#N/A,TRUE,"GENERAL";"TAB2",#N/A,TRUE,"GENERAL";"TAB3",#N/A,TRUE,"GENERAL";"TAB4",#N/A,TRUE,"GENERAL";"TAB5",#N/A,TRUE,"GENERAL"}</definedName>
    <definedName name="YTRYUYT" localSheetId="30" hidden="1">{"TAB1",#N/A,TRUE,"GENERAL";"TAB2",#N/A,TRUE,"GENERAL";"TAB3",#N/A,TRUE,"GENERAL";"TAB4",#N/A,TRUE,"GENERAL";"TAB5",#N/A,TRUE,"GENERAL"}</definedName>
    <definedName name="YTRYUYT" localSheetId="15" hidden="1">{"TAB1",#N/A,TRUE,"GENERAL";"TAB2",#N/A,TRUE,"GENERAL";"TAB3",#N/A,TRUE,"GENERAL";"TAB4",#N/A,TRUE,"GENERAL";"TAB5",#N/A,TRUE,"GENERAL"}</definedName>
    <definedName name="YTRYUYT" hidden="1">{"TAB1",#N/A,TRUE,"GENERAL";"TAB2",#N/A,TRUE,"GENERAL";"TAB3",#N/A,TRUE,"GENERAL";"TAB4",#N/A,TRUE,"GENERAL";"TAB5",#N/A,TRUE,"GENERAL"}</definedName>
    <definedName name="ytudfgd" localSheetId="3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26" hidden="1">{"TAB1",#N/A,TRUE,"GENERAL";"TAB2",#N/A,TRUE,"GENERAL";"TAB3",#N/A,TRUE,"GENERAL";"TAB4",#N/A,TRUE,"GENERAL";"TAB5",#N/A,TRUE,"GENERAL"}</definedName>
    <definedName name="ytudfgd" localSheetId="24"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38" hidden="1">{"TAB1",#N/A,TRUE,"GENERAL";"TAB2",#N/A,TRUE,"GENERAL";"TAB3",#N/A,TRUE,"GENERAL";"TAB4",#N/A,TRUE,"GENERAL";"TAB5",#N/A,TRUE,"GENERAL"}</definedName>
    <definedName name="ytudfgd" localSheetId="37" hidden="1">{"TAB1",#N/A,TRUE,"GENERAL";"TAB2",#N/A,TRUE,"GENERAL";"TAB3",#N/A,TRUE,"GENERAL";"TAB4",#N/A,TRUE,"GENERAL";"TAB5",#N/A,TRUE,"GENERAL"}</definedName>
    <definedName name="ytudfgd" localSheetId="23"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27" hidden="1">{"TAB1",#N/A,TRUE,"GENERAL";"TAB2",#N/A,TRUE,"GENERAL";"TAB3",#N/A,TRUE,"GENERAL";"TAB4",#N/A,TRUE,"GENERAL";"TAB5",#N/A,TRUE,"GENERAL"}</definedName>
    <definedName name="ytudfgd" localSheetId="18"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25" hidden="1">{"TAB1",#N/A,TRUE,"GENERAL";"TAB2",#N/A,TRUE,"GENERAL";"TAB3",#N/A,TRUE,"GENERAL";"TAB4",#N/A,TRUE,"GENERAL";"TAB5",#N/A,TRUE,"GENERAL"}</definedName>
    <definedName name="ytudfgd" localSheetId="49" hidden="1">{"TAB1",#N/A,TRUE,"GENERAL";"TAB2",#N/A,TRUE,"GENERAL";"TAB3",#N/A,TRUE,"GENERAL";"TAB4",#N/A,TRUE,"GENERAL";"TAB5",#N/A,TRUE,"GENERAL"}</definedName>
    <definedName name="ytudfgd" localSheetId="34"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31" hidden="1">{"TAB1",#N/A,TRUE,"GENERAL";"TAB2",#N/A,TRUE,"GENERAL";"TAB3",#N/A,TRUE,"GENERAL";"TAB4",#N/A,TRUE,"GENERAL";"TAB5",#N/A,TRUE,"GENERAL"}</definedName>
    <definedName name="ytudfgd" localSheetId="30" hidden="1">{"TAB1",#N/A,TRUE,"GENERAL";"TAB2",#N/A,TRUE,"GENERAL";"TAB3",#N/A,TRUE,"GENERAL";"TAB4",#N/A,TRUE,"GENERAL";"TAB5",#N/A,TRUE,"GENERAL"}</definedName>
    <definedName name="ytudfgd" localSheetId="15" hidden="1">{"TAB1",#N/A,TRUE,"GENERAL";"TAB2",#N/A,TRUE,"GENERAL";"TAB3",#N/A,TRUE,"GENERAL";"TAB4",#N/A,TRUE,"GENERAL";"TAB5",#N/A,TRUE,"GENERAL"}</definedName>
    <definedName name="ytudfgd" hidden="1">{"TAB1",#N/A,TRUE,"GENERAL";"TAB2",#N/A,TRUE,"GENERAL";"TAB3",#N/A,TRUE,"GENERAL";"TAB4",#N/A,TRUE,"GENERAL";"TAB5",#N/A,TRUE,"GENERAL"}</definedName>
    <definedName name="yturtu7" localSheetId="3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26" hidden="1">{"TAB1",#N/A,TRUE,"GENERAL";"TAB2",#N/A,TRUE,"GENERAL";"TAB3",#N/A,TRUE,"GENERAL";"TAB4",#N/A,TRUE,"GENERAL";"TAB5",#N/A,TRUE,"GENERAL"}</definedName>
    <definedName name="yturtu7" localSheetId="24"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38" hidden="1">{"TAB1",#N/A,TRUE,"GENERAL";"TAB2",#N/A,TRUE,"GENERAL";"TAB3",#N/A,TRUE,"GENERAL";"TAB4",#N/A,TRUE,"GENERAL";"TAB5",#N/A,TRUE,"GENERAL"}</definedName>
    <definedName name="yturtu7" localSheetId="37" hidden="1">{"TAB1",#N/A,TRUE,"GENERAL";"TAB2",#N/A,TRUE,"GENERAL";"TAB3",#N/A,TRUE,"GENERAL";"TAB4",#N/A,TRUE,"GENERAL";"TAB5",#N/A,TRUE,"GENERAL"}</definedName>
    <definedName name="yturtu7" localSheetId="23"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27" hidden="1">{"TAB1",#N/A,TRUE,"GENERAL";"TAB2",#N/A,TRUE,"GENERAL";"TAB3",#N/A,TRUE,"GENERAL";"TAB4",#N/A,TRUE,"GENERAL";"TAB5",#N/A,TRUE,"GENERAL"}</definedName>
    <definedName name="yturtu7" localSheetId="18"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25" hidden="1">{"TAB1",#N/A,TRUE,"GENERAL";"TAB2",#N/A,TRUE,"GENERAL";"TAB3",#N/A,TRUE,"GENERAL";"TAB4",#N/A,TRUE,"GENERAL";"TAB5",#N/A,TRUE,"GENERAL"}</definedName>
    <definedName name="yturtu7" localSheetId="49" hidden="1">{"TAB1",#N/A,TRUE,"GENERAL";"TAB2",#N/A,TRUE,"GENERAL";"TAB3",#N/A,TRUE,"GENERAL";"TAB4",#N/A,TRUE,"GENERAL";"TAB5",#N/A,TRUE,"GENERAL"}</definedName>
    <definedName name="yturtu7" localSheetId="34"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31" hidden="1">{"TAB1",#N/A,TRUE,"GENERAL";"TAB2",#N/A,TRUE,"GENERAL";"TAB3",#N/A,TRUE,"GENERAL";"TAB4",#N/A,TRUE,"GENERAL";"TAB5",#N/A,TRUE,"GENERAL"}</definedName>
    <definedName name="yturtu7" localSheetId="30" hidden="1">{"TAB1",#N/A,TRUE,"GENERAL";"TAB2",#N/A,TRUE,"GENERAL";"TAB3",#N/A,TRUE,"GENERAL";"TAB4",#N/A,TRUE,"GENERAL";"TAB5",#N/A,TRUE,"GENERAL"}</definedName>
    <definedName name="yturtu7" localSheetId="15" hidden="1">{"TAB1",#N/A,TRUE,"GENERAL";"TAB2",#N/A,TRUE,"GENERAL";"TAB3",#N/A,TRUE,"GENERAL";"TAB4",#N/A,TRUE,"GENERAL";"TAB5",#N/A,TRUE,"GENERAL"}</definedName>
    <definedName name="yturtu7" hidden="1">{"TAB1",#N/A,TRUE,"GENERAL";"TAB2",#N/A,TRUE,"GENERAL";"TAB3",#N/A,TRUE,"GENERAL";"TAB4",#N/A,TRUE,"GENERAL";"TAB5",#N/A,TRUE,"GENERAL"}</definedName>
    <definedName name="yturu" localSheetId="3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26" hidden="1">{"TAB1",#N/A,TRUE,"GENERAL";"TAB2",#N/A,TRUE,"GENERAL";"TAB3",#N/A,TRUE,"GENERAL";"TAB4",#N/A,TRUE,"GENERAL";"TAB5",#N/A,TRUE,"GENERAL"}</definedName>
    <definedName name="yturu" localSheetId="24"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4" hidden="1">{"TAB1",#N/A,TRUE,"GENERAL";"TAB2",#N/A,TRUE,"GENERAL";"TAB3",#N/A,TRUE,"GENERAL";"TAB4",#N/A,TRUE,"GENERAL";"TAB5",#N/A,TRUE,"GENERAL"}</definedName>
    <definedName name="yturu" localSheetId="38" hidden="1">{"TAB1",#N/A,TRUE,"GENERAL";"TAB2",#N/A,TRUE,"GENERAL";"TAB3",#N/A,TRUE,"GENERAL";"TAB4",#N/A,TRUE,"GENERAL";"TAB5",#N/A,TRUE,"GENERAL"}</definedName>
    <definedName name="yturu" localSheetId="37" hidden="1">{"TAB1",#N/A,TRUE,"GENERAL";"TAB2",#N/A,TRUE,"GENERAL";"TAB3",#N/A,TRUE,"GENERAL";"TAB4",#N/A,TRUE,"GENERAL";"TAB5",#N/A,TRUE,"GENERAL"}</definedName>
    <definedName name="yturu" localSheetId="23"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27" hidden="1">{"TAB1",#N/A,TRUE,"GENERAL";"TAB2",#N/A,TRUE,"GENERAL";"TAB3",#N/A,TRUE,"GENERAL";"TAB4",#N/A,TRUE,"GENERAL";"TAB5",#N/A,TRUE,"GENERAL"}</definedName>
    <definedName name="yturu" localSheetId="18"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25" hidden="1">{"TAB1",#N/A,TRUE,"GENERAL";"TAB2",#N/A,TRUE,"GENERAL";"TAB3",#N/A,TRUE,"GENERAL";"TAB4",#N/A,TRUE,"GENERAL";"TAB5",#N/A,TRUE,"GENERAL"}</definedName>
    <definedName name="yturu" localSheetId="49" hidden="1">{"TAB1",#N/A,TRUE,"GENERAL";"TAB2",#N/A,TRUE,"GENERAL";"TAB3",#N/A,TRUE,"GENERAL";"TAB4",#N/A,TRUE,"GENERAL";"TAB5",#N/A,TRUE,"GENERAL"}</definedName>
    <definedName name="yturu" localSheetId="34"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31" hidden="1">{"TAB1",#N/A,TRUE,"GENERAL";"TAB2",#N/A,TRUE,"GENERAL";"TAB3",#N/A,TRUE,"GENERAL";"TAB4",#N/A,TRUE,"GENERAL";"TAB5",#N/A,TRUE,"GENERAL"}</definedName>
    <definedName name="yturu" localSheetId="30" hidden="1">{"TAB1",#N/A,TRUE,"GENERAL";"TAB2",#N/A,TRUE,"GENERAL";"TAB3",#N/A,TRUE,"GENERAL";"TAB4",#N/A,TRUE,"GENERAL";"TAB5",#N/A,TRUE,"GENERAL"}</definedName>
    <definedName name="yturu" localSheetId="15" hidden="1">{"TAB1",#N/A,TRUE,"GENERAL";"TAB2",#N/A,TRUE,"GENERAL";"TAB3",#N/A,TRUE,"GENERAL";"TAB4",#N/A,TRUE,"GENERAL";"TAB5",#N/A,TRUE,"GENERAL"}</definedName>
    <definedName name="yturu" hidden="1">{"TAB1",#N/A,TRUE,"GENERAL";"TAB2",#N/A,TRUE,"GENERAL";"TAB3",#N/A,TRUE,"GENERAL";"TAB4",#N/A,TRUE,"GENERAL";"TAB5",#N/A,TRUE,"GENERAL"}</definedName>
    <definedName name="ytuytfgh" localSheetId="32" hidden="1">{"via1",#N/A,TRUE,"general";"via2",#N/A,TRUE,"general";"via3",#N/A,TRUE,"general"}</definedName>
    <definedName name="ytuytfgh" localSheetId="3" hidden="1">{"via1",#N/A,TRUE,"general";"via2",#N/A,TRUE,"general";"via3",#N/A,TRUE,"general"}</definedName>
    <definedName name="ytuytfgh" localSheetId="26" hidden="1">{"via1",#N/A,TRUE,"general";"via2",#N/A,TRUE,"general";"via3",#N/A,TRUE,"general"}</definedName>
    <definedName name="ytuytfgh" localSheetId="24" hidden="1">{"via1",#N/A,TRUE,"general";"via2",#N/A,TRUE,"general";"via3",#N/A,TRUE,"general"}</definedName>
    <definedName name="ytuytfgh" localSheetId="10" hidden="1">{"via1",#N/A,TRUE,"general";"via2",#N/A,TRUE,"general";"via3",#N/A,TRUE,"general"}</definedName>
    <definedName name="ytuytfgh" localSheetId="4" hidden="1">{"via1",#N/A,TRUE,"general";"via2",#N/A,TRUE,"general";"via3",#N/A,TRUE,"general"}</definedName>
    <definedName name="ytuytfgh" localSheetId="38" hidden="1">{"via1",#N/A,TRUE,"general";"via2",#N/A,TRUE,"general";"via3",#N/A,TRUE,"general"}</definedName>
    <definedName name="ytuytfgh" localSheetId="37" hidden="1">{"via1",#N/A,TRUE,"general";"via2",#N/A,TRUE,"general";"via3",#N/A,TRUE,"general"}</definedName>
    <definedName name="ytuytfgh" localSheetId="23" hidden="1">{"via1",#N/A,TRUE,"general";"via2",#N/A,TRUE,"general";"via3",#N/A,TRUE,"general"}</definedName>
    <definedName name="ytuytfgh" localSheetId="16" hidden="1">{"via1",#N/A,TRUE,"general";"via2",#N/A,TRUE,"general";"via3",#N/A,TRUE,"general"}</definedName>
    <definedName name="ytuytfgh" localSheetId="27" hidden="1">{"via1",#N/A,TRUE,"general";"via2",#N/A,TRUE,"general";"via3",#N/A,TRUE,"general"}</definedName>
    <definedName name="ytuytfgh" localSheetId="18" hidden="1">{"via1",#N/A,TRUE,"general";"via2",#N/A,TRUE,"general";"via3",#N/A,TRUE,"general"}</definedName>
    <definedName name="ytuytfgh" localSheetId="17" hidden="1">{"via1",#N/A,TRUE,"general";"via2",#N/A,TRUE,"general";"via3",#N/A,TRUE,"general"}</definedName>
    <definedName name="ytuytfgh" localSheetId="25" hidden="1">{"via1",#N/A,TRUE,"general";"via2",#N/A,TRUE,"general";"via3",#N/A,TRUE,"general"}</definedName>
    <definedName name="ytuytfgh" localSheetId="49" hidden="1">{"via1",#N/A,TRUE,"general";"via2",#N/A,TRUE,"general";"via3",#N/A,TRUE,"general"}</definedName>
    <definedName name="ytuytfgh" localSheetId="34"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1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31" hidden="1">{"via1",#N/A,TRUE,"general";"via2",#N/A,TRUE,"general";"via3",#N/A,TRUE,"general"}</definedName>
    <definedName name="ytuytfgh" localSheetId="30" hidden="1">{"via1",#N/A,TRUE,"general";"via2",#N/A,TRUE,"general";"via3",#N/A,TRUE,"general"}</definedName>
    <definedName name="ytuytfgh" localSheetId="15" hidden="1">{"via1",#N/A,TRUE,"general";"via2",#N/A,TRUE,"general";"via3",#N/A,TRUE,"general"}</definedName>
    <definedName name="ytuytfgh" hidden="1">{"via1",#N/A,TRUE,"general";"via2",#N/A,TRUE,"general";"via3",#N/A,TRUE,"general"}</definedName>
    <definedName name="yty" localSheetId="32" hidden="1">{"TAB1",#N/A,TRUE,"GENERAL";"TAB2",#N/A,TRUE,"GENERAL";"TAB3",#N/A,TRUE,"GENERAL";"TAB4",#N/A,TRUE,"GENERAL";"TAB5",#N/A,TRUE,"GENERAL"}</definedName>
    <definedName name="yty" localSheetId="3" hidden="1">{"TAB1",#N/A,TRUE,"GENERAL";"TAB2",#N/A,TRUE,"GENERAL";"TAB3",#N/A,TRUE,"GENERAL";"TAB4",#N/A,TRUE,"GENERAL";"TAB5",#N/A,TRUE,"GENERAL"}</definedName>
    <definedName name="yty" localSheetId="26" hidden="1">{"TAB1",#N/A,TRUE,"GENERAL";"TAB2",#N/A,TRUE,"GENERAL";"TAB3",#N/A,TRUE,"GENERAL";"TAB4",#N/A,TRUE,"GENERAL";"TAB5",#N/A,TRUE,"GENERAL"}</definedName>
    <definedName name="yty" localSheetId="24" hidden="1">{"TAB1",#N/A,TRUE,"GENERAL";"TAB2",#N/A,TRUE,"GENERAL";"TAB3",#N/A,TRUE,"GENERAL";"TAB4",#N/A,TRUE,"GENERAL";"TAB5",#N/A,TRUE,"GENERAL"}</definedName>
    <definedName name="yty" localSheetId="10" hidden="1">{"TAB1",#N/A,TRUE,"GENERAL";"TAB2",#N/A,TRUE,"GENERAL";"TAB3",#N/A,TRUE,"GENERAL";"TAB4",#N/A,TRUE,"GENERAL";"TAB5",#N/A,TRUE,"GENERAL"}</definedName>
    <definedName name="yty" localSheetId="4" hidden="1">{"TAB1",#N/A,TRUE,"GENERAL";"TAB2",#N/A,TRUE,"GENERAL";"TAB3",#N/A,TRUE,"GENERAL";"TAB4",#N/A,TRUE,"GENERAL";"TAB5",#N/A,TRUE,"GENERAL"}</definedName>
    <definedName name="yty" localSheetId="38" hidden="1">{"TAB1",#N/A,TRUE,"GENERAL";"TAB2",#N/A,TRUE,"GENERAL";"TAB3",#N/A,TRUE,"GENERAL";"TAB4",#N/A,TRUE,"GENERAL";"TAB5",#N/A,TRUE,"GENERAL"}</definedName>
    <definedName name="yty" localSheetId="37" hidden="1">{"TAB1",#N/A,TRUE,"GENERAL";"TAB2",#N/A,TRUE,"GENERAL";"TAB3",#N/A,TRUE,"GENERAL";"TAB4",#N/A,TRUE,"GENERAL";"TAB5",#N/A,TRUE,"GENERAL"}</definedName>
    <definedName name="yty" localSheetId="23" hidden="1">{"TAB1",#N/A,TRUE,"GENERAL";"TAB2",#N/A,TRUE,"GENERAL";"TAB3",#N/A,TRUE,"GENERAL";"TAB4",#N/A,TRUE,"GENERAL";"TAB5",#N/A,TRUE,"GENERAL"}</definedName>
    <definedName name="yty" localSheetId="16" hidden="1">{"TAB1",#N/A,TRUE,"GENERAL";"TAB2",#N/A,TRUE,"GENERAL";"TAB3",#N/A,TRUE,"GENERAL";"TAB4",#N/A,TRUE,"GENERAL";"TAB5",#N/A,TRUE,"GENERAL"}</definedName>
    <definedName name="yty" localSheetId="27" hidden="1">{"TAB1",#N/A,TRUE,"GENERAL";"TAB2",#N/A,TRUE,"GENERAL";"TAB3",#N/A,TRUE,"GENERAL";"TAB4",#N/A,TRUE,"GENERAL";"TAB5",#N/A,TRUE,"GENERAL"}</definedName>
    <definedName name="yty" localSheetId="18" hidden="1">{"TAB1",#N/A,TRUE,"GENERAL";"TAB2",#N/A,TRUE,"GENERAL";"TAB3",#N/A,TRUE,"GENERAL";"TAB4",#N/A,TRUE,"GENERAL";"TAB5",#N/A,TRUE,"GENERAL"}</definedName>
    <definedName name="yty" localSheetId="17" hidden="1">{"TAB1",#N/A,TRUE,"GENERAL";"TAB2",#N/A,TRUE,"GENERAL";"TAB3",#N/A,TRUE,"GENERAL";"TAB4",#N/A,TRUE,"GENERAL";"TAB5",#N/A,TRUE,"GENERAL"}</definedName>
    <definedName name="yty" localSheetId="25" hidden="1">{"TAB1",#N/A,TRUE,"GENERAL";"TAB2",#N/A,TRUE,"GENERAL";"TAB3",#N/A,TRUE,"GENERAL";"TAB4",#N/A,TRUE,"GENERAL";"TAB5",#N/A,TRUE,"GENERAL"}</definedName>
    <definedName name="yty" localSheetId="49" hidden="1">{"TAB1",#N/A,TRUE,"GENERAL";"TAB2",#N/A,TRUE,"GENERAL";"TAB3",#N/A,TRUE,"GENERAL";"TAB4",#N/A,TRUE,"GENERAL";"TAB5",#N/A,TRUE,"GENERAL"}</definedName>
    <definedName name="yty" localSheetId="34"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1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31" hidden="1">{"TAB1",#N/A,TRUE,"GENERAL";"TAB2",#N/A,TRUE,"GENERAL";"TAB3",#N/A,TRUE,"GENERAL";"TAB4",#N/A,TRUE,"GENERAL";"TAB5",#N/A,TRUE,"GENERAL"}</definedName>
    <definedName name="yty" localSheetId="30" hidden="1">{"TAB1",#N/A,TRUE,"GENERAL";"TAB2",#N/A,TRUE,"GENERAL";"TAB3",#N/A,TRUE,"GENERAL";"TAB4",#N/A,TRUE,"GENERAL";"TAB5",#N/A,TRUE,"GENERAL"}</definedName>
    <definedName name="yty" localSheetId="15" hidden="1">{"TAB1",#N/A,TRUE,"GENERAL";"TAB2",#N/A,TRUE,"GENERAL";"TAB3",#N/A,TRUE,"GENERAL";"TAB4",#N/A,TRUE,"GENERAL";"TAB5",#N/A,TRUE,"GENERAL"}</definedName>
    <definedName name="yty" hidden="1">{"TAB1",#N/A,TRUE,"GENERAL";"TAB2",#N/A,TRUE,"GENERAL";"TAB3",#N/A,TRUE,"GENERAL";"TAB4",#N/A,TRUE,"GENERAL";"TAB5",#N/A,TRUE,"GENERAL"}</definedName>
    <definedName name="ytyyh" localSheetId="32" hidden="1">{"via1",#N/A,TRUE,"general";"via2",#N/A,TRUE,"general";"via3",#N/A,TRUE,"general"}</definedName>
    <definedName name="ytyyh" localSheetId="3" hidden="1">{"via1",#N/A,TRUE,"general";"via2",#N/A,TRUE,"general";"via3",#N/A,TRUE,"general"}</definedName>
    <definedName name="ytyyh" localSheetId="26" hidden="1">{"via1",#N/A,TRUE,"general";"via2",#N/A,TRUE,"general";"via3",#N/A,TRUE,"general"}</definedName>
    <definedName name="ytyyh" localSheetId="24" hidden="1">{"via1",#N/A,TRUE,"general";"via2",#N/A,TRUE,"general";"via3",#N/A,TRUE,"general"}</definedName>
    <definedName name="ytyyh" localSheetId="10" hidden="1">{"via1",#N/A,TRUE,"general";"via2",#N/A,TRUE,"general";"via3",#N/A,TRUE,"general"}</definedName>
    <definedName name="ytyyh" localSheetId="4" hidden="1">{"via1",#N/A,TRUE,"general";"via2",#N/A,TRUE,"general";"via3",#N/A,TRUE,"general"}</definedName>
    <definedName name="ytyyh" localSheetId="38" hidden="1">{"via1",#N/A,TRUE,"general";"via2",#N/A,TRUE,"general";"via3",#N/A,TRUE,"general"}</definedName>
    <definedName name="ytyyh" localSheetId="37" hidden="1">{"via1",#N/A,TRUE,"general";"via2",#N/A,TRUE,"general";"via3",#N/A,TRUE,"general"}</definedName>
    <definedName name="ytyyh" localSheetId="23" hidden="1">{"via1",#N/A,TRUE,"general";"via2",#N/A,TRUE,"general";"via3",#N/A,TRUE,"general"}</definedName>
    <definedName name="ytyyh" localSheetId="16" hidden="1">{"via1",#N/A,TRUE,"general";"via2",#N/A,TRUE,"general";"via3",#N/A,TRUE,"general"}</definedName>
    <definedName name="ytyyh" localSheetId="27" hidden="1">{"via1",#N/A,TRUE,"general";"via2",#N/A,TRUE,"general";"via3",#N/A,TRUE,"general"}</definedName>
    <definedName name="ytyyh" localSheetId="18" hidden="1">{"via1",#N/A,TRUE,"general";"via2",#N/A,TRUE,"general";"via3",#N/A,TRUE,"general"}</definedName>
    <definedName name="ytyyh" localSheetId="17" hidden="1">{"via1",#N/A,TRUE,"general";"via2",#N/A,TRUE,"general";"via3",#N/A,TRUE,"general"}</definedName>
    <definedName name="ytyyh" localSheetId="25" hidden="1">{"via1",#N/A,TRUE,"general";"via2",#N/A,TRUE,"general";"via3",#N/A,TRUE,"general"}</definedName>
    <definedName name="ytyyh" localSheetId="49" hidden="1">{"via1",#N/A,TRUE,"general";"via2",#N/A,TRUE,"general";"via3",#N/A,TRUE,"general"}</definedName>
    <definedName name="ytyyh" localSheetId="34"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1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31" hidden="1">{"via1",#N/A,TRUE,"general";"via2",#N/A,TRUE,"general";"via3",#N/A,TRUE,"general"}</definedName>
    <definedName name="ytyyh" localSheetId="30" hidden="1">{"via1",#N/A,TRUE,"general";"via2",#N/A,TRUE,"general";"via3",#N/A,TRUE,"general"}</definedName>
    <definedName name="ytyyh" localSheetId="15" hidden="1">{"via1",#N/A,TRUE,"general";"via2",#N/A,TRUE,"general";"via3",#N/A,TRUE,"general"}</definedName>
    <definedName name="ytyyh" hidden="1">{"via1",#N/A,TRUE,"general";"via2",#N/A,TRUE,"general";"via3",#N/A,TRUE,"general"}</definedName>
    <definedName name="ytzacdfg" localSheetId="3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26" hidden="1">{"TAB1",#N/A,TRUE,"GENERAL";"TAB2",#N/A,TRUE,"GENERAL";"TAB3",#N/A,TRUE,"GENERAL";"TAB4",#N/A,TRUE,"GENERAL";"TAB5",#N/A,TRUE,"GENERAL"}</definedName>
    <definedName name="ytzacdfg" localSheetId="24"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38" hidden="1">{"TAB1",#N/A,TRUE,"GENERAL";"TAB2",#N/A,TRUE,"GENERAL";"TAB3",#N/A,TRUE,"GENERAL";"TAB4",#N/A,TRUE,"GENERAL";"TAB5",#N/A,TRUE,"GENERAL"}</definedName>
    <definedName name="ytzacdfg" localSheetId="37" hidden="1">{"TAB1",#N/A,TRUE,"GENERAL";"TAB2",#N/A,TRUE,"GENERAL";"TAB3",#N/A,TRUE,"GENERAL";"TAB4",#N/A,TRUE,"GENERAL";"TAB5",#N/A,TRUE,"GENERAL"}</definedName>
    <definedName name="ytzacdfg" localSheetId="23"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27" hidden="1">{"TAB1",#N/A,TRUE,"GENERAL";"TAB2",#N/A,TRUE,"GENERAL";"TAB3",#N/A,TRUE,"GENERAL";"TAB4",#N/A,TRUE,"GENERAL";"TAB5",#N/A,TRUE,"GENERAL"}</definedName>
    <definedName name="ytzacdfg" localSheetId="18"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25" hidden="1">{"TAB1",#N/A,TRUE,"GENERAL";"TAB2",#N/A,TRUE,"GENERAL";"TAB3",#N/A,TRUE,"GENERAL";"TAB4",#N/A,TRUE,"GENERAL";"TAB5",#N/A,TRUE,"GENERAL"}</definedName>
    <definedName name="ytzacdfg" localSheetId="49" hidden="1">{"TAB1",#N/A,TRUE,"GENERAL";"TAB2",#N/A,TRUE,"GENERAL";"TAB3",#N/A,TRUE,"GENERAL";"TAB4",#N/A,TRUE,"GENERAL";"TAB5",#N/A,TRUE,"GENERAL"}</definedName>
    <definedName name="ytzacdfg" localSheetId="34"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31" hidden="1">{"TAB1",#N/A,TRUE,"GENERAL";"TAB2",#N/A,TRUE,"GENERAL";"TAB3",#N/A,TRUE,"GENERAL";"TAB4",#N/A,TRUE,"GENERAL";"TAB5",#N/A,TRUE,"GENERAL"}</definedName>
    <definedName name="ytzacdfg" localSheetId="30" hidden="1">{"TAB1",#N/A,TRUE,"GENERAL";"TAB2",#N/A,TRUE,"GENERAL";"TAB3",#N/A,TRUE,"GENERAL";"TAB4",#N/A,TRUE,"GENERAL";"TAB5",#N/A,TRUE,"GENERAL"}</definedName>
    <definedName name="ytzacdfg" localSheetId="15" hidden="1">{"TAB1",#N/A,TRUE,"GENERAL";"TAB2",#N/A,TRUE,"GENERAL";"TAB3",#N/A,TRUE,"GENERAL";"TAB4",#N/A,TRUE,"GENERAL";"TAB5",#N/A,TRUE,"GENERAL"}</definedName>
    <definedName name="ytzacdfg" hidden="1">{"TAB1",#N/A,TRUE,"GENERAL";"TAB2",#N/A,TRUE,"GENERAL";"TAB3",#N/A,TRUE,"GENERAL";"TAB4",#N/A,TRUE,"GENERAL";"TAB5",#N/A,TRUE,"GENERAL"}</definedName>
    <definedName name="yu" localSheetId="32" hidden="1">{"TAB1",#N/A,TRUE,"GENERAL";"TAB2",#N/A,TRUE,"GENERAL";"TAB3",#N/A,TRUE,"GENERAL";"TAB4",#N/A,TRUE,"GENERAL";"TAB5",#N/A,TRUE,"GENERAL"}</definedName>
    <definedName name="yu" localSheetId="3" hidden="1">{"TAB1",#N/A,TRUE,"GENERAL";"TAB2",#N/A,TRUE,"GENERAL";"TAB3",#N/A,TRUE,"GENERAL";"TAB4",#N/A,TRUE,"GENERAL";"TAB5",#N/A,TRUE,"GENERAL"}</definedName>
    <definedName name="yu" localSheetId="26" hidden="1">{"TAB1",#N/A,TRUE,"GENERAL";"TAB2",#N/A,TRUE,"GENERAL";"TAB3",#N/A,TRUE,"GENERAL";"TAB4",#N/A,TRUE,"GENERAL";"TAB5",#N/A,TRUE,"GENERAL"}</definedName>
    <definedName name="yu" localSheetId="24" hidden="1">{"TAB1",#N/A,TRUE,"GENERAL";"TAB2",#N/A,TRUE,"GENERAL";"TAB3",#N/A,TRUE,"GENERAL";"TAB4",#N/A,TRUE,"GENERAL";"TAB5",#N/A,TRUE,"GENERAL"}</definedName>
    <definedName name="yu" localSheetId="10" hidden="1">{"TAB1",#N/A,TRUE,"GENERAL";"TAB2",#N/A,TRUE,"GENERAL";"TAB3",#N/A,TRUE,"GENERAL";"TAB4",#N/A,TRUE,"GENERAL";"TAB5",#N/A,TRUE,"GENERAL"}</definedName>
    <definedName name="yu" localSheetId="4" hidden="1">{"TAB1",#N/A,TRUE,"GENERAL";"TAB2",#N/A,TRUE,"GENERAL";"TAB3",#N/A,TRUE,"GENERAL";"TAB4",#N/A,TRUE,"GENERAL";"TAB5",#N/A,TRUE,"GENERAL"}</definedName>
    <definedName name="yu" localSheetId="38" hidden="1">{"TAB1",#N/A,TRUE,"GENERAL";"TAB2",#N/A,TRUE,"GENERAL";"TAB3",#N/A,TRUE,"GENERAL";"TAB4",#N/A,TRUE,"GENERAL";"TAB5",#N/A,TRUE,"GENERAL"}</definedName>
    <definedName name="yu" localSheetId="37" hidden="1">{"TAB1",#N/A,TRUE,"GENERAL";"TAB2",#N/A,TRUE,"GENERAL";"TAB3",#N/A,TRUE,"GENERAL";"TAB4",#N/A,TRUE,"GENERAL";"TAB5",#N/A,TRUE,"GENERAL"}</definedName>
    <definedName name="yu" localSheetId="23" hidden="1">{"TAB1",#N/A,TRUE,"GENERAL";"TAB2",#N/A,TRUE,"GENERAL";"TAB3",#N/A,TRUE,"GENERAL";"TAB4",#N/A,TRUE,"GENERAL";"TAB5",#N/A,TRUE,"GENERAL"}</definedName>
    <definedName name="yu" localSheetId="16" hidden="1">{"TAB1",#N/A,TRUE,"GENERAL";"TAB2",#N/A,TRUE,"GENERAL";"TAB3",#N/A,TRUE,"GENERAL";"TAB4",#N/A,TRUE,"GENERAL";"TAB5",#N/A,TRUE,"GENERAL"}</definedName>
    <definedName name="yu" localSheetId="27" hidden="1">{"TAB1",#N/A,TRUE,"GENERAL";"TAB2",#N/A,TRUE,"GENERAL";"TAB3",#N/A,TRUE,"GENERAL";"TAB4",#N/A,TRUE,"GENERAL";"TAB5",#N/A,TRUE,"GENERAL"}</definedName>
    <definedName name="yu" localSheetId="18" hidden="1">{"TAB1",#N/A,TRUE,"GENERAL";"TAB2",#N/A,TRUE,"GENERAL";"TAB3",#N/A,TRUE,"GENERAL";"TAB4",#N/A,TRUE,"GENERAL";"TAB5",#N/A,TRUE,"GENERAL"}</definedName>
    <definedName name="yu" localSheetId="17" hidden="1">{"TAB1",#N/A,TRUE,"GENERAL";"TAB2",#N/A,TRUE,"GENERAL";"TAB3",#N/A,TRUE,"GENERAL";"TAB4",#N/A,TRUE,"GENERAL";"TAB5",#N/A,TRUE,"GENERAL"}</definedName>
    <definedName name="yu" localSheetId="25" hidden="1">{"TAB1",#N/A,TRUE,"GENERAL";"TAB2",#N/A,TRUE,"GENERAL";"TAB3",#N/A,TRUE,"GENERAL";"TAB4",#N/A,TRUE,"GENERAL";"TAB5",#N/A,TRUE,"GENERAL"}</definedName>
    <definedName name="yu" localSheetId="49" hidden="1">{"TAB1",#N/A,TRUE,"GENERAL";"TAB2",#N/A,TRUE,"GENERAL";"TAB3",#N/A,TRUE,"GENERAL";"TAB4",#N/A,TRUE,"GENERAL";"TAB5",#N/A,TRUE,"GENERAL"}</definedName>
    <definedName name="yu" localSheetId="34"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1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31" hidden="1">{"TAB1",#N/A,TRUE,"GENERAL";"TAB2",#N/A,TRUE,"GENERAL";"TAB3",#N/A,TRUE,"GENERAL";"TAB4",#N/A,TRUE,"GENERAL";"TAB5",#N/A,TRUE,"GENERAL"}</definedName>
    <definedName name="yu" localSheetId="30" hidden="1">{"TAB1",#N/A,TRUE,"GENERAL";"TAB2",#N/A,TRUE,"GENERAL";"TAB3",#N/A,TRUE,"GENERAL";"TAB4",#N/A,TRUE,"GENERAL";"TAB5",#N/A,TRUE,"GENERAL"}</definedName>
    <definedName name="yu" localSheetId="15" hidden="1">{"TAB1",#N/A,TRUE,"GENERAL";"TAB2",#N/A,TRUE,"GENERAL";"TAB3",#N/A,TRUE,"GENERAL";"TAB4",#N/A,TRUE,"GENERAL";"TAB5",#N/A,TRUE,"GENERAL"}</definedName>
    <definedName name="yu" hidden="1">{"TAB1",#N/A,TRUE,"GENERAL";"TAB2",#N/A,TRUE,"GENERAL";"TAB3",#N/A,TRUE,"GENERAL";"TAB4",#N/A,TRUE,"GENERAL";"TAB5",#N/A,TRUE,"GENERAL"}</definedName>
    <definedName name="yudre54" localSheetId="3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26" hidden="1">{"TAB1",#N/A,TRUE,"GENERAL";"TAB2",#N/A,TRUE,"GENERAL";"TAB3",#N/A,TRUE,"GENERAL";"TAB4",#N/A,TRUE,"GENERAL";"TAB5",#N/A,TRUE,"GENERAL"}</definedName>
    <definedName name="yudre54" localSheetId="24"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38" hidden="1">{"TAB1",#N/A,TRUE,"GENERAL";"TAB2",#N/A,TRUE,"GENERAL";"TAB3",#N/A,TRUE,"GENERAL";"TAB4",#N/A,TRUE,"GENERAL";"TAB5",#N/A,TRUE,"GENERAL"}</definedName>
    <definedName name="yudre54" localSheetId="37" hidden="1">{"TAB1",#N/A,TRUE,"GENERAL";"TAB2",#N/A,TRUE,"GENERAL";"TAB3",#N/A,TRUE,"GENERAL";"TAB4",#N/A,TRUE,"GENERAL";"TAB5",#N/A,TRUE,"GENERAL"}</definedName>
    <definedName name="yudre54" localSheetId="23"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27" hidden="1">{"TAB1",#N/A,TRUE,"GENERAL";"TAB2",#N/A,TRUE,"GENERAL";"TAB3",#N/A,TRUE,"GENERAL";"TAB4",#N/A,TRUE,"GENERAL";"TAB5",#N/A,TRUE,"GENERAL"}</definedName>
    <definedName name="yudre54" localSheetId="18"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25" hidden="1">{"TAB1",#N/A,TRUE,"GENERAL";"TAB2",#N/A,TRUE,"GENERAL";"TAB3",#N/A,TRUE,"GENERAL";"TAB4",#N/A,TRUE,"GENERAL";"TAB5",#N/A,TRUE,"GENERAL"}</definedName>
    <definedName name="yudre54" localSheetId="49" hidden="1">{"TAB1",#N/A,TRUE,"GENERAL";"TAB2",#N/A,TRUE,"GENERAL";"TAB3",#N/A,TRUE,"GENERAL";"TAB4",#N/A,TRUE,"GENERAL";"TAB5",#N/A,TRUE,"GENERAL"}</definedName>
    <definedName name="yudre54" localSheetId="34"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31" hidden="1">{"TAB1",#N/A,TRUE,"GENERAL";"TAB2",#N/A,TRUE,"GENERAL";"TAB3",#N/A,TRUE,"GENERAL";"TAB4",#N/A,TRUE,"GENERAL";"TAB5",#N/A,TRUE,"GENERAL"}</definedName>
    <definedName name="yudre54" localSheetId="30" hidden="1">{"TAB1",#N/A,TRUE,"GENERAL";"TAB2",#N/A,TRUE,"GENERAL";"TAB3",#N/A,TRUE,"GENERAL";"TAB4",#N/A,TRUE,"GENERAL";"TAB5",#N/A,TRUE,"GENERAL"}</definedName>
    <definedName name="yudre54" localSheetId="15" hidden="1">{"TAB1",#N/A,TRUE,"GENERAL";"TAB2",#N/A,TRUE,"GENERAL";"TAB3",#N/A,TRUE,"GENERAL";"TAB4",#N/A,TRUE,"GENERAL";"TAB5",#N/A,TRUE,"GENERAL"}</definedName>
    <definedName name="yudre54" hidden="1">{"TAB1",#N/A,TRUE,"GENERAL";"TAB2",#N/A,TRUE,"GENERAL";"TAB3",#N/A,TRUE,"GENERAL";"TAB4",#N/A,TRUE,"GENERAL";"TAB5",#N/A,TRUE,"GENERAL"}</definedName>
    <definedName name="yuhgh" localSheetId="3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26" hidden="1">{"TAB1",#N/A,TRUE,"GENERAL";"TAB2",#N/A,TRUE,"GENERAL";"TAB3",#N/A,TRUE,"GENERAL";"TAB4",#N/A,TRUE,"GENERAL";"TAB5",#N/A,TRUE,"GENERAL"}</definedName>
    <definedName name="yuhgh" localSheetId="24"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4" hidden="1">{"TAB1",#N/A,TRUE,"GENERAL";"TAB2",#N/A,TRUE,"GENERAL";"TAB3",#N/A,TRUE,"GENERAL";"TAB4",#N/A,TRUE,"GENERAL";"TAB5",#N/A,TRUE,"GENERAL"}</definedName>
    <definedName name="yuhgh" localSheetId="38" hidden="1">{"TAB1",#N/A,TRUE,"GENERAL";"TAB2",#N/A,TRUE,"GENERAL";"TAB3",#N/A,TRUE,"GENERAL";"TAB4",#N/A,TRUE,"GENERAL";"TAB5",#N/A,TRUE,"GENERAL"}</definedName>
    <definedName name="yuhgh" localSheetId="37" hidden="1">{"TAB1",#N/A,TRUE,"GENERAL";"TAB2",#N/A,TRUE,"GENERAL";"TAB3",#N/A,TRUE,"GENERAL";"TAB4",#N/A,TRUE,"GENERAL";"TAB5",#N/A,TRUE,"GENERAL"}</definedName>
    <definedName name="yuhgh" localSheetId="23"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27" hidden="1">{"TAB1",#N/A,TRUE,"GENERAL";"TAB2",#N/A,TRUE,"GENERAL";"TAB3",#N/A,TRUE,"GENERAL";"TAB4",#N/A,TRUE,"GENERAL";"TAB5",#N/A,TRUE,"GENERAL"}</definedName>
    <definedName name="yuhgh" localSheetId="18"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25" hidden="1">{"TAB1",#N/A,TRUE,"GENERAL";"TAB2",#N/A,TRUE,"GENERAL";"TAB3",#N/A,TRUE,"GENERAL";"TAB4",#N/A,TRUE,"GENERAL";"TAB5",#N/A,TRUE,"GENERAL"}</definedName>
    <definedName name="yuhgh" localSheetId="49" hidden="1">{"TAB1",#N/A,TRUE,"GENERAL";"TAB2",#N/A,TRUE,"GENERAL";"TAB3",#N/A,TRUE,"GENERAL";"TAB4",#N/A,TRUE,"GENERAL";"TAB5",#N/A,TRUE,"GENERAL"}</definedName>
    <definedName name="yuhgh" localSheetId="34"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31" hidden="1">{"TAB1",#N/A,TRUE,"GENERAL";"TAB2",#N/A,TRUE,"GENERAL";"TAB3",#N/A,TRUE,"GENERAL";"TAB4",#N/A,TRUE,"GENERAL";"TAB5",#N/A,TRUE,"GENERAL"}</definedName>
    <definedName name="yuhgh" localSheetId="30" hidden="1">{"TAB1",#N/A,TRUE,"GENERAL";"TAB2",#N/A,TRUE,"GENERAL";"TAB3",#N/A,TRUE,"GENERAL";"TAB4",#N/A,TRUE,"GENERAL";"TAB5",#N/A,TRUE,"GENERAL"}</definedName>
    <definedName name="yuhgh" localSheetId="15" hidden="1">{"TAB1",#N/A,TRUE,"GENERAL";"TAB2",#N/A,TRUE,"GENERAL";"TAB3",#N/A,TRUE,"GENERAL";"TAB4",#N/A,TRUE,"GENERAL";"TAB5",#N/A,TRUE,"GENERAL"}</definedName>
    <definedName name="yuhgh" hidden="1">{"TAB1",#N/A,TRUE,"GENERAL";"TAB2",#N/A,TRUE,"GENERAL";"TAB3",#N/A,TRUE,"GENERAL";"TAB4",#N/A,TRUE,"GENERAL";"TAB5",#N/A,TRUE,"GENERAL"}</definedName>
    <definedName name="yutu" localSheetId="32" hidden="1">{"via1",#N/A,TRUE,"general";"via2",#N/A,TRUE,"general";"via3",#N/A,TRUE,"general"}</definedName>
    <definedName name="yutu" localSheetId="3" hidden="1">{"via1",#N/A,TRUE,"general";"via2",#N/A,TRUE,"general";"via3",#N/A,TRUE,"general"}</definedName>
    <definedName name="yutu" localSheetId="26" hidden="1">{"via1",#N/A,TRUE,"general";"via2",#N/A,TRUE,"general";"via3",#N/A,TRUE,"general"}</definedName>
    <definedName name="yutu" localSheetId="24" hidden="1">{"via1",#N/A,TRUE,"general";"via2",#N/A,TRUE,"general";"via3",#N/A,TRUE,"general"}</definedName>
    <definedName name="yutu" localSheetId="10" hidden="1">{"via1",#N/A,TRUE,"general";"via2",#N/A,TRUE,"general";"via3",#N/A,TRUE,"general"}</definedName>
    <definedName name="yutu" localSheetId="4" hidden="1">{"via1",#N/A,TRUE,"general";"via2",#N/A,TRUE,"general";"via3",#N/A,TRUE,"general"}</definedName>
    <definedName name="yutu" localSheetId="38" hidden="1">{"via1",#N/A,TRUE,"general";"via2",#N/A,TRUE,"general";"via3",#N/A,TRUE,"general"}</definedName>
    <definedName name="yutu" localSheetId="37" hidden="1">{"via1",#N/A,TRUE,"general";"via2",#N/A,TRUE,"general";"via3",#N/A,TRUE,"general"}</definedName>
    <definedName name="yutu" localSheetId="23" hidden="1">{"via1",#N/A,TRUE,"general";"via2",#N/A,TRUE,"general";"via3",#N/A,TRUE,"general"}</definedName>
    <definedName name="yutu" localSheetId="16" hidden="1">{"via1",#N/A,TRUE,"general";"via2",#N/A,TRUE,"general";"via3",#N/A,TRUE,"general"}</definedName>
    <definedName name="yutu" localSheetId="27" hidden="1">{"via1",#N/A,TRUE,"general";"via2",#N/A,TRUE,"general";"via3",#N/A,TRUE,"general"}</definedName>
    <definedName name="yutu" localSheetId="18" hidden="1">{"via1",#N/A,TRUE,"general";"via2",#N/A,TRUE,"general";"via3",#N/A,TRUE,"general"}</definedName>
    <definedName name="yutu" localSheetId="17" hidden="1">{"via1",#N/A,TRUE,"general";"via2",#N/A,TRUE,"general";"via3",#N/A,TRUE,"general"}</definedName>
    <definedName name="yutu" localSheetId="25" hidden="1">{"via1",#N/A,TRUE,"general";"via2",#N/A,TRUE,"general";"via3",#N/A,TRUE,"general"}</definedName>
    <definedName name="yutu" localSheetId="49" hidden="1">{"via1",#N/A,TRUE,"general";"via2",#N/A,TRUE,"general";"via3",#N/A,TRUE,"general"}</definedName>
    <definedName name="yutu" localSheetId="34"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1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31" hidden="1">{"via1",#N/A,TRUE,"general";"via2",#N/A,TRUE,"general";"via3",#N/A,TRUE,"general"}</definedName>
    <definedName name="yutu" localSheetId="30" hidden="1">{"via1",#N/A,TRUE,"general";"via2",#N/A,TRUE,"general";"via3",#N/A,TRUE,"general"}</definedName>
    <definedName name="yutu" localSheetId="15" hidden="1">{"via1",#N/A,TRUE,"general";"via2",#N/A,TRUE,"general";"via3",#N/A,TRUE,"general"}</definedName>
    <definedName name="yutu" hidden="1">{"via1",#N/A,TRUE,"general";"via2",#N/A,TRUE,"general";"via3",#N/A,TRUE,"general"}</definedName>
    <definedName name="yuuiiy" localSheetId="32" hidden="1">{"via1",#N/A,TRUE,"general";"via2",#N/A,TRUE,"general";"via3",#N/A,TRUE,"general"}</definedName>
    <definedName name="yuuiiy" localSheetId="3" hidden="1">{"via1",#N/A,TRUE,"general";"via2",#N/A,TRUE,"general";"via3",#N/A,TRUE,"general"}</definedName>
    <definedName name="yuuiiy" localSheetId="26" hidden="1">{"via1",#N/A,TRUE,"general";"via2",#N/A,TRUE,"general";"via3",#N/A,TRUE,"general"}</definedName>
    <definedName name="yuuiiy" localSheetId="24" hidden="1">{"via1",#N/A,TRUE,"general";"via2",#N/A,TRUE,"general";"via3",#N/A,TRUE,"general"}</definedName>
    <definedName name="yuuiiy" localSheetId="10" hidden="1">{"via1",#N/A,TRUE,"general";"via2",#N/A,TRUE,"general";"via3",#N/A,TRUE,"general"}</definedName>
    <definedName name="yuuiiy" localSheetId="4" hidden="1">{"via1",#N/A,TRUE,"general";"via2",#N/A,TRUE,"general";"via3",#N/A,TRUE,"general"}</definedName>
    <definedName name="yuuiiy" localSheetId="38" hidden="1">{"via1",#N/A,TRUE,"general";"via2",#N/A,TRUE,"general";"via3",#N/A,TRUE,"general"}</definedName>
    <definedName name="yuuiiy" localSheetId="37" hidden="1">{"via1",#N/A,TRUE,"general";"via2",#N/A,TRUE,"general";"via3",#N/A,TRUE,"general"}</definedName>
    <definedName name="yuuiiy" localSheetId="23" hidden="1">{"via1",#N/A,TRUE,"general";"via2",#N/A,TRUE,"general";"via3",#N/A,TRUE,"general"}</definedName>
    <definedName name="yuuiiy" localSheetId="16" hidden="1">{"via1",#N/A,TRUE,"general";"via2",#N/A,TRUE,"general";"via3",#N/A,TRUE,"general"}</definedName>
    <definedName name="yuuiiy" localSheetId="27" hidden="1">{"via1",#N/A,TRUE,"general";"via2",#N/A,TRUE,"general";"via3",#N/A,TRUE,"general"}</definedName>
    <definedName name="yuuiiy" localSheetId="18" hidden="1">{"via1",#N/A,TRUE,"general";"via2",#N/A,TRUE,"general";"via3",#N/A,TRUE,"general"}</definedName>
    <definedName name="yuuiiy" localSheetId="17" hidden="1">{"via1",#N/A,TRUE,"general";"via2",#N/A,TRUE,"general";"via3",#N/A,TRUE,"general"}</definedName>
    <definedName name="yuuiiy" localSheetId="25" hidden="1">{"via1",#N/A,TRUE,"general";"via2",#N/A,TRUE,"general";"via3",#N/A,TRUE,"general"}</definedName>
    <definedName name="yuuiiy" localSheetId="49" hidden="1">{"via1",#N/A,TRUE,"general";"via2",#N/A,TRUE,"general";"via3",#N/A,TRUE,"general"}</definedName>
    <definedName name="yuuiiy" localSheetId="34"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1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31" hidden="1">{"via1",#N/A,TRUE,"general";"via2",#N/A,TRUE,"general";"via3",#N/A,TRUE,"general"}</definedName>
    <definedName name="yuuiiy" localSheetId="30" hidden="1">{"via1",#N/A,TRUE,"general";"via2",#N/A,TRUE,"general";"via3",#N/A,TRUE,"general"}</definedName>
    <definedName name="yuuiiy" localSheetId="15" hidden="1">{"via1",#N/A,TRUE,"general";"via2",#N/A,TRUE,"general";"via3",#N/A,TRUE,"general"}</definedName>
    <definedName name="yuuiiy" hidden="1">{"via1",#N/A,TRUE,"general";"via2",#N/A,TRUE,"general";"via3",#N/A,TRUE,"general"}</definedName>
    <definedName name="yuuuuuu" localSheetId="32" hidden="1">{"via1",#N/A,TRUE,"general";"via2",#N/A,TRUE,"general";"via3",#N/A,TRUE,"general"}</definedName>
    <definedName name="yuuuuuu" localSheetId="3" hidden="1">{"via1",#N/A,TRUE,"general";"via2",#N/A,TRUE,"general";"via3",#N/A,TRUE,"general"}</definedName>
    <definedName name="yuuuuuu" localSheetId="26" hidden="1">{"via1",#N/A,TRUE,"general";"via2",#N/A,TRUE,"general";"via3",#N/A,TRUE,"general"}</definedName>
    <definedName name="yuuuuuu" localSheetId="24" hidden="1">{"via1",#N/A,TRUE,"general";"via2",#N/A,TRUE,"general";"via3",#N/A,TRUE,"general"}</definedName>
    <definedName name="yuuuuuu" localSheetId="10" hidden="1">{"via1",#N/A,TRUE,"general";"via2",#N/A,TRUE,"general";"via3",#N/A,TRUE,"general"}</definedName>
    <definedName name="yuuuuuu" localSheetId="4" hidden="1">{"via1",#N/A,TRUE,"general";"via2",#N/A,TRUE,"general";"via3",#N/A,TRUE,"general"}</definedName>
    <definedName name="yuuuuuu" localSheetId="38" hidden="1">{"via1",#N/A,TRUE,"general";"via2",#N/A,TRUE,"general";"via3",#N/A,TRUE,"general"}</definedName>
    <definedName name="yuuuuuu" localSheetId="37" hidden="1">{"via1",#N/A,TRUE,"general";"via2",#N/A,TRUE,"general";"via3",#N/A,TRUE,"general"}</definedName>
    <definedName name="yuuuuuu" localSheetId="23" hidden="1">{"via1",#N/A,TRUE,"general";"via2",#N/A,TRUE,"general";"via3",#N/A,TRUE,"general"}</definedName>
    <definedName name="yuuuuuu" localSheetId="16" hidden="1">{"via1",#N/A,TRUE,"general";"via2",#N/A,TRUE,"general";"via3",#N/A,TRUE,"general"}</definedName>
    <definedName name="yuuuuuu" localSheetId="27" hidden="1">{"via1",#N/A,TRUE,"general";"via2",#N/A,TRUE,"general";"via3",#N/A,TRUE,"general"}</definedName>
    <definedName name="yuuuuuu" localSheetId="18" hidden="1">{"via1",#N/A,TRUE,"general";"via2",#N/A,TRUE,"general";"via3",#N/A,TRUE,"general"}</definedName>
    <definedName name="yuuuuuu" localSheetId="17" hidden="1">{"via1",#N/A,TRUE,"general";"via2",#N/A,TRUE,"general";"via3",#N/A,TRUE,"general"}</definedName>
    <definedName name="yuuuuuu" localSheetId="25" hidden="1">{"via1",#N/A,TRUE,"general";"via2",#N/A,TRUE,"general";"via3",#N/A,TRUE,"general"}</definedName>
    <definedName name="yuuuuuu" localSheetId="49" hidden="1">{"via1",#N/A,TRUE,"general";"via2",#N/A,TRUE,"general";"via3",#N/A,TRUE,"general"}</definedName>
    <definedName name="yuuuuuu" localSheetId="34"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1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31" hidden="1">{"via1",#N/A,TRUE,"general";"via2",#N/A,TRUE,"general";"via3",#N/A,TRUE,"general"}</definedName>
    <definedName name="yuuuuuu" localSheetId="30" hidden="1">{"via1",#N/A,TRUE,"general";"via2",#N/A,TRUE,"general";"via3",#N/A,TRUE,"general"}</definedName>
    <definedName name="yuuuuuu" localSheetId="15" hidden="1">{"via1",#N/A,TRUE,"general";"via2",#N/A,TRUE,"general";"via3",#N/A,TRUE,"general"}</definedName>
    <definedName name="yuuuuuu" hidden="1">{"via1",#N/A,TRUE,"general";"via2",#N/A,TRUE,"general";"via3",#N/A,TRUE,"general"}</definedName>
    <definedName name="yy" localSheetId="32" hidden="1">{"via1",#N/A,TRUE,"general";"via2",#N/A,TRUE,"general";"via3",#N/A,TRUE,"general"}</definedName>
    <definedName name="yy" localSheetId="3" hidden="1">{"via1",#N/A,TRUE,"general";"via2",#N/A,TRUE,"general";"via3",#N/A,TRUE,"general"}</definedName>
    <definedName name="yy" localSheetId="26" hidden="1">{"via1",#N/A,TRUE,"general";"via2",#N/A,TRUE,"general";"via3",#N/A,TRUE,"general"}</definedName>
    <definedName name="yy" localSheetId="24" hidden="1">{"via1",#N/A,TRUE,"general";"via2",#N/A,TRUE,"general";"via3",#N/A,TRUE,"general"}</definedName>
    <definedName name="yy" localSheetId="10" hidden="1">{"via1",#N/A,TRUE,"general";"via2",#N/A,TRUE,"general";"via3",#N/A,TRUE,"general"}</definedName>
    <definedName name="yy" localSheetId="4" hidden="1">{"via1",#N/A,TRUE,"general";"via2",#N/A,TRUE,"general";"via3",#N/A,TRUE,"general"}</definedName>
    <definedName name="yy" localSheetId="38" hidden="1">{"via1",#N/A,TRUE,"general";"via2",#N/A,TRUE,"general";"via3",#N/A,TRUE,"general"}</definedName>
    <definedName name="yy" localSheetId="37" hidden="1">{"via1",#N/A,TRUE,"general";"via2",#N/A,TRUE,"general";"via3",#N/A,TRUE,"general"}</definedName>
    <definedName name="yy" localSheetId="23" hidden="1">{"via1",#N/A,TRUE,"general";"via2",#N/A,TRUE,"general";"via3",#N/A,TRUE,"general"}</definedName>
    <definedName name="yy" localSheetId="16" hidden="1">{"via1",#N/A,TRUE,"general";"via2",#N/A,TRUE,"general";"via3",#N/A,TRUE,"general"}</definedName>
    <definedName name="yy" localSheetId="27" hidden="1">{"via1",#N/A,TRUE,"general";"via2",#N/A,TRUE,"general";"via3",#N/A,TRUE,"general"}</definedName>
    <definedName name="yy" localSheetId="18" hidden="1">{"via1",#N/A,TRUE,"general";"via2",#N/A,TRUE,"general";"via3",#N/A,TRUE,"general"}</definedName>
    <definedName name="yy" localSheetId="17" hidden="1">{"via1",#N/A,TRUE,"general";"via2",#N/A,TRUE,"general";"via3",#N/A,TRUE,"general"}</definedName>
    <definedName name="yy" localSheetId="25" hidden="1">{"via1",#N/A,TRUE,"general";"via2",#N/A,TRUE,"general";"via3",#N/A,TRUE,"general"}</definedName>
    <definedName name="yy" localSheetId="49" hidden="1">{"via1",#N/A,TRUE,"general";"via2",#N/A,TRUE,"general";"via3",#N/A,TRUE,"general"}</definedName>
    <definedName name="yy" localSheetId="34" hidden="1">{"via1",#N/A,TRUE,"general";"via2",#N/A,TRUE,"general";"via3",#N/A,TRUE,"general"}</definedName>
    <definedName name="yy" localSheetId="5" hidden="1">{"via1",#N/A,TRUE,"general";"via2",#N/A,TRUE,"general";"via3",#N/A,TRUE,"general"}</definedName>
    <definedName name="yy" localSheetId="31" hidden="1">{"via1",#N/A,TRUE,"general";"via2",#N/A,TRUE,"general";"via3",#N/A,TRUE,"general"}</definedName>
    <definedName name="yy" localSheetId="30" hidden="1">{"via1",#N/A,TRUE,"general";"via2",#N/A,TRUE,"general";"via3",#N/A,TRUE,"general"}</definedName>
    <definedName name="yy" localSheetId="15" hidden="1">{"via1",#N/A,TRUE,"general";"via2",#N/A,TRUE,"general";"via3",#N/A,TRUE,"general"}</definedName>
    <definedName name="yy" hidden="1">{"via1",#N/A,TRUE,"general";"via2",#N/A,TRUE,"general";"via3",#N/A,TRUE,"general"}</definedName>
    <definedName name="yyyuh" localSheetId="3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26" hidden="1">{"TAB1",#N/A,TRUE,"GENERAL";"TAB2",#N/A,TRUE,"GENERAL";"TAB3",#N/A,TRUE,"GENERAL";"TAB4",#N/A,TRUE,"GENERAL";"TAB5",#N/A,TRUE,"GENERAL"}</definedName>
    <definedName name="yyyuh" localSheetId="24"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4" hidden="1">{"TAB1",#N/A,TRUE,"GENERAL";"TAB2",#N/A,TRUE,"GENERAL";"TAB3",#N/A,TRUE,"GENERAL";"TAB4",#N/A,TRUE,"GENERAL";"TAB5",#N/A,TRUE,"GENERAL"}</definedName>
    <definedName name="yyyuh" localSheetId="38" hidden="1">{"TAB1",#N/A,TRUE,"GENERAL";"TAB2",#N/A,TRUE,"GENERAL";"TAB3",#N/A,TRUE,"GENERAL";"TAB4",#N/A,TRUE,"GENERAL";"TAB5",#N/A,TRUE,"GENERAL"}</definedName>
    <definedName name="yyyuh" localSheetId="37" hidden="1">{"TAB1",#N/A,TRUE,"GENERAL";"TAB2",#N/A,TRUE,"GENERAL";"TAB3",#N/A,TRUE,"GENERAL";"TAB4",#N/A,TRUE,"GENERAL";"TAB5",#N/A,TRUE,"GENERAL"}</definedName>
    <definedName name="yyyuh" localSheetId="23"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27" hidden="1">{"TAB1",#N/A,TRUE,"GENERAL";"TAB2",#N/A,TRUE,"GENERAL";"TAB3",#N/A,TRUE,"GENERAL";"TAB4",#N/A,TRUE,"GENERAL";"TAB5",#N/A,TRUE,"GENERAL"}</definedName>
    <definedName name="yyyuh" localSheetId="18"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25" hidden="1">{"TAB1",#N/A,TRUE,"GENERAL";"TAB2",#N/A,TRUE,"GENERAL";"TAB3",#N/A,TRUE,"GENERAL";"TAB4",#N/A,TRUE,"GENERAL";"TAB5",#N/A,TRUE,"GENERAL"}</definedName>
    <definedName name="yyyuh" localSheetId="49" hidden="1">{"TAB1",#N/A,TRUE,"GENERAL";"TAB2",#N/A,TRUE,"GENERAL";"TAB3",#N/A,TRUE,"GENERAL";"TAB4",#N/A,TRUE,"GENERAL";"TAB5",#N/A,TRUE,"GENERAL"}</definedName>
    <definedName name="yyyuh" localSheetId="34"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31" hidden="1">{"TAB1",#N/A,TRUE,"GENERAL";"TAB2",#N/A,TRUE,"GENERAL";"TAB3",#N/A,TRUE,"GENERAL";"TAB4",#N/A,TRUE,"GENERAL";"TAB5",#N/A,TRUE,"GENERAL"}</definedName>
    <definedName name="yyyuh" localSheetId="30" hidden="1">{"TAB1",#N/A,TRUE,"GENERAL";"TAB2",#N/A,TRUE,"GENERAL";"TAB3",#N/A,TRUE,"GENERAL";"TAB4",#N/A,TRUE,"GENERAL";"TAB5",#N/A,TRUE,"GENERAL"}</definedName>
    <definedName name="yyyuh" localSheetId="15" hidden="1">{"TAB1",#N/A,TRUE,"GENERAL";"TAB2",#N/A,TRUE,"GENERAL";"TAB3",#N/A,TRUE,"GENERAL";"TAB4",#N/A,TRUE,"GENERAL";"TAB5",#N/A,TRUE,"GENERAL"}</definedName>
    <definedName name="yyyuh" hidden="1">{"TAB1",#N/A,TRUE,"GENERAL";"TAB2",#N/A,TRUE,"GENERAL";"TAB3",#N/A,TRUE,"GENERAL";"TAB4",#N/A,TRUE,"GENERAL";"TAB5",#N/A,TRUE,"GENERAL"}</definedName>
    <definedName name="yyyyhhh" localSheetId="3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26" hidden="1">{"TAB1",#N/A,TRUE,"GENERAL";"TAB2",#N/A,TRUE,"GENERAL";"TAB3",#N/A,TRUE,"GENERAL";"TAB4",#N/A,TRUE,"GENERAL";"TAB5",#N/A,TRUE,"GENERAL"}</definedName>
    <definedName name="yyyyhhh" localSheetId="24"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38" hidden="1">{"TAB1",#N/A,TRUE,"GENERAL";"TAB2",#N/A,TRUE,"GENERAL";"TAB3",#N/A,TRUE,"GENERAL";"TAB4",#N/A,TRUE,"GENERAL";"TAB5",#N/A,TRUE,"GENERAL"}</definedName>
    <definedName name="yyyyhhh" localSheetId="37" hidden="1">{"TAB1",#N/A,TRUE,"GENERAL";"TAB2",#N/A,TRUE,"GENERAL";"TAB3",#N/A,TRUE,"GENERAL";"TAB4",#N/A,TRUE,"GENERAL";"TAB5",#N/A,TRUE,"GENERAL"}</definedName>
    <definedName name="yyyyhhh" localSheetId="23"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27" hidden="1">{"TAB1",#N/A,TRUE,"GENERAL";"TAB2",#N/A,TRUE,"GENERAL";"TAB3",#N/A,TRUE,"GENERAL";"TAB4",#N/A,TRUE,"GENERAL";"TAB5",#N/A,TRUE,"GENERAL"}</definedName>
    <definedName name="yyyyhhh" localSheetId="18"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25" hidden="1">{"TAB1",#N/A,TRUE,"GENERAL";"TAB2",#N/A,TRUE,"GENERAL";"TAB3",#N/A,TRUE,"GENERAL";"TAB4",#N/A,TRUE,"GENERAL";"TAB5",#N/A,TRUE,"GENERAL"}</definedName>
    <definedName name="yyyyhhh" localSheetId="49" hidden="1">{"TAB1",#N/A,TRUE,"GENERAL";"TAB2",#N/A,TRUE,"GENERAL";"TAB3",#N/A,TRUE,"GENERAL";"TAB4",#N/A,TRUE,"GENERAL";"TAB5",#N/A,TRUE,"GENERAL"}</definedName>
    <definedName name="yyyyhhh" localSheetId="34"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31" hidden="1">{"TAB1",#N/A,TRUE,"GENERAL";"TAB2",#N/A,TRUE,"GENERAL";"TAB3",#N/A,TRUE,"GENERAL";"TAB4",#N/A,TRUE,"GENERAL";"TAB5",#N/A,TRUE,"GENERAL"}</definedName>
    <definedName name="yyyyhhh" localSheetId="30" hidden="1">{"TAB1",#N/A,TRUE,"GENERAL";"TAB2",#N/A,TRUE,"GENERAL";"TAB3",#N/A,TRUE,"GENERAL";"TAB4",#N/A,TRUE,"GENERAL";"TAB5",#N/A,TRUE,"GENERAL"}</definedName>
    <definedName name="yyyyhhh" localSheetId="15" hidden="1">{"TAB1",#N/A,TRUE,"GENERAL";"TAB2",#N/A,TRUE,"GENERAL";"TAB3",#N/A,TRUE,"GENERAL";"TAB4",#N/A,TRUE,"GENERAL";"TAB5",#N/A,TRUE,"GENERAL"}</definedName>
    <definedName name="yyyyhhh" hidden="1">{"TAB1",#N/A,TRUE,"GENERAL";"TAB2",#N/A,TRUE,"GENERAL";"TAB3",#N/A,TRUE,"GENERAL";"TAB4",#N/A,TRUE,"GENERAL";"TAB5",#N/A,TRUE,"GENERAL"}</definedName>
    <definedName name="yyyyyf" localSheetId="32" hidden="1">{"via1",#N/A,TRUE,"general";"via2",#N/A,TRUE,"general";"via3",#N/A,TRUE,"general"}</definedName>
    <definedName name="yyyyyf" localSheetId="3" hidden="1">{"via1",#N/A,TRUE,"general";"via2",#N/A,TRUE,"general";"via3",#N/A,TRUE,"general"}</definedName>
    <definedName name="yyyyyf" localSheetId="26" hidden="1">{"via1",#N/A,TRUE,"general";"via2",#N/A,TRUE,"general";"via3",#N/A,TRUE,"general"}</definedName>
    <definedName name="yyyyyf" localSheetId="24" hidden="1">{"via1",#N/A,TRUE,"general";"via2",#N/A,TRUE,"general";"via3",#N/A,TRUE,"general"}</definedName>
    <definedName name="yyyyyf" localSheetId="10" hidden="1">{"via1",#N/A,TRUE,"general";"via2",#N/A,TRUE,"general";"via3",#N/A,TRUE,"general"}</definedName>
    <definedName name="yyyyyf" localSheetId="4" hidden="1">{"via1",#N/A,TRUE,"general";"via2",#N/A,TRUE,"general";"via3",#N/A,TRUE,"general"}</definedName>
    <definedName name="yyyyyf" localSheetId="38" hidden="1">{"via1",#N/A,TRUE,"general";"via2",#N/A,TRUE,"general";"via3",#N/A,TRUE,"general"}</definedName>
    <definedName name="yyyyyf" localSheetId="37" hidden="1">{"via1",#N/A,TRUE,"general";"via2",#N/A,TRUE,"general";"via3",#N/A,TRUE,"general"}</definedName>
    <definedName name="yyyyyf" localSheetId="23" hidden="1">{"via1",#N/A,TRUE,"general";"via2",#N/A,TRUE,"general";"via3",#N/A,TRUE,"general"}</definedName>
    <definedName name="yyyyyf" localSheetId="16" hidden="1">{"via1",#N/A,TRUE,"general";"via2",#N/A,TRUE,"general";"via3",#N/A,TRUE,"general"}</definedName>
    <definedName name="yyyyyf" localSheetId="27" hidden="1">{"via1",#N/A,TRUE,"general";"via2",#N/A,TRUE,"general";"via3",#N/A,TRUE,"general"}</definedName>
    <definedName name="yyyyyf" localSheetId="18" hidden="1">{"via1",#N/A,TRUE,"general";"via2",#N/A,TRUE,"general";"via3",#N/A,TRUE,"general"}</definedName>
    <definedName name="yyyyyf" localSheetId="17" hidden="1">{"via1",#N/A,TRUE,"general";"via2",#N/A,TRUE,"general";"via3",#N/A,TRUE,"general"}</definedName>
    <definedName name="yyyyyf" localSheetId="25" hidden="1">{"via1",#N/A,TRUE,"general";"via2",#N/A,TRUE,"general";"via3",#N/A,TRUE,"general"}</definedName>
    <definedName name="yyyyyf" localSheetId="49" hidden="1">{"via1",#N/A,TRUE,"general";"via2",#N/A,TRUE,"general";"via3",#N/A,TRUE,"general"}</definedName>
    <definedName name="yyyyyf" localSheetId="34"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1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31" hidden="1">{"via1",#N/A,TRUE,"general";"via2",#N/A,TRUE,"general";"via3",#N/A,TRUE,"general"}</definedName>
    <definedName name="yyyyyf" localSheetId="30" hidden="1">{"via1",#N/A,TRUE,"general";"via2",#N/A,TRUE,"general";"via3",#N/A,TRUE,"general"}</definedName>
    <definedName name="yyyyyf" localSheetId="15" hidden="1">{"via1",#N/A,TRUE,"general";"via2",#N/A,TRUE,"general";"via3",#N/A,TRUE,"general"}</definedName>
    <definedName name="yyyyyf" hidden="1">{"via1",#N/A,TRUE,"general";"via2",#N/A,TRUE,"general";"via3",#N/A,TRUE,"general"}</definedName>
    <definedName name="zdervr" localSheetId="32" hidden="1">{"via1",#N/A,TRUE,"general";"via2",#N/A,TRUE,"general";"via3",#N/A,TRUE,"general"}</definedName>
    <definedName name="zdervr" localSheetId="3" hidden="1">{"via1",#N/A,TRUE,"general";"via2",#N/A,TRUE,"general";"via3",#N/A,TRUE,"general"}</definedName>
    <definedName name="zdervr" localSheetId="26" hidden="1">{"via1",#N/A,TRUE,"general";"via2",#N/A,TRUE,"general";"via3",#N/A,TRUE,"general"}</definedName>
    <definedName name="zdervr" localSheetId="24" hidden="1">{"via1",#N/A,TRUE,"general";"via2",#N/A,TRUE,"general";"via3",#N/A,TRUE,"general"}</definedName>
    <definedName name="zdervr" localSheetId="10" hidden="1">{"via1",#N/A,TRUE,"general";"via2",#N/A,TRUE,"general";"via3",#N/A,TRUE,"general"}</definedName>
    <definedName name="zdervr" localSheetId="4" hidden="1">{"via1",#N/A,TRUE,"general";"via2",#N/A,TRUE,"general";"via3",#N/A,TRUE,"general"}</definedName>
    <definedName name="zdervr" localSheetId="38" hidden="1">{"via1",#N/A,TRUE,"general";"via2",#N/A,TRUE,"general";"via3",#N/A,TRUE,"general"}</definedName>
    <definedName name="zdervr" localSheetId="37" hidden="1">{"via1",#N/A,TRUE,"general";"via2",#N/A,TRUE,"general";"via3",#N/A,TRUE,"general"}</definedName>
    <definedName name="zdervr" localSheetId="23" hidden="1">{"via1",#N/A,TRUE,"general";"via2",#N/A,TRUE,"general";"via3",#N/A,TRUE,"general"}</definedName>
    <definedName name="zdervr" localSheetId="16" hidden="1">{"via1",#N/A,TRUE,"general";"via2",#N/A,TRUE,"general";"via3",#N/A,TRUE,"general"}</definedName>
    <definedName name="zdervr" localSheetId="27" hidden="1">{"via1",#N/A,TRUE,"general";"via2",#N/A,TRUE,"general";"via3",#N/A,TRUE,"general"}</definedName>
    <definedName name="zdervr" localSheetId="18" hidden="1">{"via1",#N/A,TRUE,"general";"via2",#N/A,TRUE,"general";"via3",#N/A,TRUE,"general"}</definedName>
    <definedName name="zdervr" localSheetId="17" hidden="1">{"via1",#N/A,TRUE,"general";"via2",#N/A,TRUE,"general";"via3",#N/A,TRUE,"general"}</definedName>
    <definedName name="zdervr" localSheetId="25" hidden="1">{"via1",#N/A,TRUE,"general";"via2",#N/A,TRUE,"general";"via3",#N/A,TRUE,"general"}</definedName>
    <definedName name="zdervr" localSheetId="49" hidden="1">{"via1",#N/A,TRUE,"general";"via2",#N/A,TRUE,"general";"via3",#N/A,TRUE,"general"}</definedName>
    <definedName name="zdervr" localSheetId="34"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1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31" hidden="1">{"via1",#N/A,TRUE,"general";"via2",#N/A,TRUE,"general";"via3",#N/A,TRUE,"general"}</definedName>
    <definedName name="zdervr" localSheetId="30" hidden="1">{"via1",#N/A,TRUE,"general";"via2",#N/A,TRUE,"general";"via3",#N/A,TRUE,"general"}</definedName>
    <definedName name="zdervr" localSheetId="15" hidden="1">{"via1",#N/A,TRUE,"general";"via2",#N/A,TRUE,"general";"via3",#N/A,TRUE,"general"}</definedName>
    <definedName name="zdervr" hidden="1">{"via1",#N/A,TRUE,"general";"via2",#N/A,TRUE,"general";"via3",#N/A,TRUE,"general"}</definedName>
    <definedName name="zxczds" localSheetId="3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26" hidden="1">{"TAB1",#N/A,TRUE,"GENERAL";"TAB2",#N/A,TRUE,"GENERAL";"TAB3",#N/A,TRUE,"GENERAL";"TAB4",#N/A,TRUE,"GENERAL";"TAB5",#N/A,TRUE,"GENERAL"}</definedName>
    <definedName name="zxczds" localSheetId="24"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38" hidden="1">{"TAB1",#N/A,TRUE,"GENERAL";"TAB2",#N/A,TRUE,"GENERAL";"TAB3",#N/A,TRUE,"GENERAL";"TAB4",#N/A,TRUE,"GENERAL";"TAB5",#N/A,TRUE,"GENERAL"}</definedName>
    <definedName name="zxczds" localSheetId="37" hidden="1">{"TAB1",#N/A,TRUE,"GENERAL";"TAB2",#N/A,TRUE,"GENERAL";"TAB3",#N/A,TRUE,"GENERAL";"TAB4",#N/A,TRUE,"GENERAL";"TAB5",#N/A,TRUE,"GENERAL"}</definedName>
    <definedName name="zxczds" localSheetId="23"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27" hidden="1">{"TAB1",#N/A,TRUE,"GENERAL";"TAB2",#N/A,TRUE,"GENERAL";"TAB3",#N/A,TRUE,"GENERAL";"TAB4",#N/A,TRUE,"GENERAL";"TAB5",#N/A,TRUE,"GENERAL"}</definedName>
    <definedName name="zxczds" localSheetId="18"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25" hidden="1">{"TAB1",#N/A,TRUE,"GENERAL";"TAB2",#N/A,TRUE,"GENERAL";"TAB3",#N/A,TRUE,"GENERAL";"TAB4",#N/A,TRUE,"GENERAL";"TAB5",#N/A,TRUE,"GENERAL"}</definedName>
    <definedName name="zxczds" localSheetId="49" hidden="1">{"TAB1",#N/A,TRUE,"GENERAL";"TAB2",#N/A,TRUE,"GENERAL";"TAB3",#N/A,TRUE,"GENERAL";"TAB4",#N/A,TRUE,"GENERAL";"TAB5",#N/A,TRUE,"GENERAL"}</definedName>
    <definedName name="zxczds" localSheetId="34"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31" hidden="1">{"TAB1",#N/A,TRUE,"GENERAL";"TAB2",#N/A,TRUE,"GENERAL";"TAB3",#N/A,TRUE,"GENERAL";"TAB4",#N/A,TRUE,"GENERAL";"TAB5",#N/A,TRUE,"GENERAL"}</definedName>
    <definedName name="zxczds" localSheetId="30" hidden="1">{"TAB1",#N/A,TRUE,"GENERAL";"TAB2",#N/A,TRUE,"GENERAL";"TAB3",#N/A,TRUE,"GENERAL";"TAB4",#N/A,TRUE,"GENERAL";"TAB5",#N/A,TRUE,"GENERAL"}</definedName>
    <definedName name="zxczds" localSheetId="15" hidden="1">{"TAB1",#N/A,TRUE,"GENERAL";"TAB2",#N/A,TRUE,"GENERAL";"TAB3",#N/A,TRUE,"GENERAL";"TAB4",#N/A,TRUE,"GENERAL";"TAB5",#N/A,TRUE,"GENERAL"}</definedName>
    <definedName name="zxczds" hidden="1">{"TAB1",#N/A,TRUE,"GENERAL";"TAB2",#N/A,TRUE,"GENERAL";"TAB3",#N/A,TRUE,"GENERAL";"TAB4",#N/A,TRUE,"GENERAL";"TAB5",#N/A,TRUE,"GENERAL"}</definedName>
    <definedName name="zxsdftyu" localSheetId="32" hidden="1">{"via1",#N/A,TRUE,"general";"via2",#N/A,TRUE,"general";"via3",#N/A,TRUE,"general"}</definedName>
    <definedName name="zxsdftyu" localSheetId="3" hidden="1">{"via1",#N/A,TRUE,"general";"via2",#N/A,TRUE,"general";"via3",#N/A,TRUE,"general"}</definedName>
    <definedName name="zxsdftyu" localSheetId="26" hidden="1">{"via1",#N/A,TRUE,"general";"via2",#N/A,TRUE,"general";"via3",#N/A,TRUE,"general"}</definedName>
    <definedName name="zxsdftyu" localSheetId="24" hidden="1">{"via1",#N/A,TRUE,"general";"via2",#N/A,TRUE,"general";"via3",#N/A,TRUE,"general"}</definedName>
    <definedName name="zxsdftyu" localSheetId="10" hidden="1">{"via1",#N/A,TRUE,"general";"via2",#N/A,TRUE,"general";"via3",#N/A,TRUE,"general"}</definedName>
    <definedName name="zxsdftyu" localSheetId="4" hidden="1">{"via1",#N/A,TRUE,"general";"via2",#N/A,TRUE,"general";"via3",#N/A,TRUE,"general"}</definedName>
    <definedName name="zxsdftyu" localSheetId="38" hidden="1">{"via1",#N/A,TRUE,"general";"via2",#N/A,TRUE,"general";"via3",#N/A,TRUE,"general"}</definedName>
    <definedName name="zxsdftyu" localSheetId="37" hidden="1">{"via1",#N/A,TRUE,"general";"via2",#N/A,TRUE,"general";"via3",#N/A,TRUE,"general"}</definedName>
    <definedName name="zxsdftyu" localSheetId="23" hidden="1">{"via1",#N/A,TRUE,"general";"via2",#N/A,TRUE,"general";"via3",#N/A,TRUE,"general"}</definedName>
    <definedName name="zxsdftyu" localSheetId="16" hidden="1">{"via1",#N/A,TRUE,"general";"via2",#N/A,TRUE,"general";"via3",#N/A,TRUE,"general"}</definedName>
    <definedName name="zxsdftyu" localSheetId="27" hidden="1">{"via1",#N/A,TRUE,"general";"via2",#N/A,TRUE,"general";"via3",#N/A,TRUE,"general"}</definedName>
    <definedName name="zxsdftyu" localSheetId="18" hidden="1">{"via1",#N/A,TRUE,"general";"via2",#N/A,TRUE,"general";"via3",#N/A,TRUE,"general"}</definedName>
    <definedName name="zxsdftyu" localSheetId="17" hidden="1">{"via1",#N/A,TRUE,"general";"via2",#N/A,TRUE,"general";"via3",#N/A,TRUE,"general"}</definedName>
    <definedName name="zxsdftyu" localSheetId="25" hidden="1">{"via1",#N/A,TRUE,"general";"via2",#N/A,TRUE,"general";"via3",#N/A,TRUE,"general"}</definedName>
    <definedName name="zxsdftyu" localSheetId="49" hidden="1">{"via1",#N/A,TRUE,"general";"via2",#N/A,TRUE,"general";"via3",#N/A,TRUE,"general"}</definedName>
    <definedName name="zxsdftyu" localSheetId="34"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1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31" hidden="1">{"via1",#N/A,TRUE,"general";"via2",#N/A,TRUE,"general";"via3",#N/A,TRUE,"general"}</definedName>
    <definedName name="zxsdftyu" localSheetId="30" hidden="1">{"via1",#N/A,TRUE,"general";"via2",#N/A,TRUE,"general";"via3",#N/A,TRUE,"general"}</definedName>
    <definedName name="zxsdftyu" localSheetId="15" hidden="1">{"via1",#N/A,TRUE,"general";"via2",#N/A,TRUE,"general";"via3",#N/A,TRUE,"general"}</definedName>
    <definedName name="zxsdftyu" hidden="1">{"via1",#N/A,TRUE,"general";"via2",#N/A,TRUE,"general";"via3",#N/A,TRUE,"general"}</definedName>
    <definedName name="zxvxczv" localSheetId="32" hidden="1">{"via1",#N/A,TRUE,"general";"via2",#N/A,TRUE,"general";"via3",#N/A,TRUE,"general"}</definedName>
    <definedName name="zxvxczv" localSheetId="3" hidden="1">{"via1",#N/A,TRUE,"general";"via2",#N/A,TRUE,"general";"via3",#N/A,TRUE,"general"}</definedName>
    <definedName name="zxvxczv" localSheetId="26" hidden="1">{"via1",#N/A,TRUE,"general";"via2",#N/A,TRUE,"general";"via3",#N/A,TRUE,"general"}</definedName>
    <definedName name="zxvxczv" localSheetId="24" hidden="1">{"via1",#N/A,TRUE,"general";"via2",#N/A,TRUE,"general";"via3",#N/A,TRUE,"general"}</definedName>
    <definedName name="zxvxczv" localSheetId="10" hidden="1">{"via1",#N/A,TRUE,"general";"via2",#N/A,TRUE,"general";"via3",#N/A,TRUE,"general"}</definedName>
    <definedName name="zxvxczv" localSheetId="4" hidden="1">{"via1",#N/A,TRUE,"general";"via2",#N/A,TRUE,"general";"via3",#N/A,TRUE,"general"}</definedName>
    <definedName name="zxvxczv" localSheetId="38" hidden="1">{"via1",#N/A,TRUE,"general";"via2",#N/A,TRUE,"general";"via3",#N/A,TRUE,"general"}</definedName>
    <definedName name="zxvxczv" localSheetId="37" hidden="1">{"via1",#N/A,TRUE,"general";"via2",#N/A,TRUE,"general";"via3",#N/A,TRUE,"general"}</definedName>
    <definedName name="zxvxczv" localSheetId="23" hidden="1">{"via1",#N/A,TRUE,"general";"via2",#N/A,TRUE,"general";"via3",#N/A,TRUE,"general"}</definedName>
    <definedName name="zxvxczv" localSheetId="16" hidden="1">{"via1",#N/A,TRUE,"general";"via2",#N/A,TRUE,"general";"via3",#N/A,TRUE,"general"}</definedName>
    <definedName name="zxvxczv" localSheetId="27" hidden="1">{"via1",#N/A,TRUE,"general";"via2",#N/A,TRUE,"general";"via3",#N/A,TRUE,"general"}</definedName>
    <definedName name="zxvxczv" localSheetId="18" hidden="1">{"via1",#N/A,TRUE,"general";"via2",#N/A,TRUE,"general";"via3",#N/A,TRUE,"general"}</definedName>
    <definedName name="zxvxczv" localSheetId="17" hidden="1">{"via1",#N/A,TRUE,"general";"via2",#N/A,TRUE,"general";"via3",#N/A,TRUE,"general"}</definedName>
    <definedName name="zxvxczv" localSheetId="25" hidden="1">{"via1",#N/A,TRUE,"general";"via2",#N/A,TRUE,"general";"via3",#N/A,TRUE,"general"}</definedName>
    <definedName name="zxvxczv" localSheetId="49" hidden="1">{"via1",#N/A,TRUE,"general";"via2",#N/A,TRUE,"general";"via3",#N/A,TRUE,"general"}</definedName>
    <definedName name="zxvxczv" localSheetId="34"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1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31" hidden="1">{"via1",#N/A,TRUE,"general";"via2",#N/A,TRUE,"general";"via3",#N/A,TRUE,"general"}</definedName>
    <definedName name="zxvxczv" localSheetId="30" hidden="1">{"via1",#N/A,TRUE,"general";"via2",#N/A,TRUE,"general";"via3",#N/A,TRUE,"general"}</definedName>
    <definedName name="zxvxczv" localSheetId="15"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204" i="147" l="1"/>
  <c r="O203" i="147"/>
  <c r="O202" i="147"/>
  <c r="O201" i="147"/>
  <c r="O200" i="147"/>
  <c r="O188" i="147"/>
  <c r="O190" i="147"/>
  <c r="O189" i="147"/>
  <c r="O187" i="147"/>
  <c r="O186" i="147"/>
  <c r="O191" i="147" s="1"/>
  <c r="O80" i="147"/>
  <c r="O79" i="147"/>
  <c r="O78" i="147"/>
  <c r="O77" i="147"/>
  <c r="O76" i="147"/>
  <c r="O57" i="147"/>
  <c r="O56" i="147"/>
  <c r="O55" i="147"/>
  <c r="O53" i="147"/>
  <c r="K39" i="118" l="1"/>
  <c r="K38" i="118"/>
  <c r="K37" i="118"/>
  <c r="K18" i="118"/>
  <c r="E15" i="118" l="1"/>
  <c r="E13" i="118"/>
  <c r="F151" i="155" l="1"/>
  <c r="F150" i="155"/>
  <c r="F149" i="155"/>
  <c r="K16" i="122"/>
  <c r="F136" i="51"/>
  <c r="F137" i="51"/>
  <c r="S15" i="129"/>
  <c r="F129" i="51"/>
  <c r="F128" i="51"/>
  <c r="F112" i="51"/>
  <c r="F111" i="51"/>
  <c r="F110" i="51"/>
  <c r="F352" i="155"/>
  <c r="F353" i="155"/>
  <c r="F371" i="155"/>
  <c r="F370" i="155"/>
  <c r="F369" i="155"/>
  <c r="F367" i="155"/>
  <c r="F368" i="155"/>
  <c r="G16" i="129"/>
  <c r="S16" i="129"/>
  <c r="D12" i="125" l="1"/>
  <c r="Q16" i="130"/>
  <c r="T18" i="130"/>
  <c r="T19" i="130" s="1"/>
  <c r="F16" i="130"/>
  <c r="G16" i="130"/>
  <c r="U16" i="130"/>
  <c r="E16" i="130"/>
  <c r="D16" i="130"/>
  <c r="F15" i="129"/>
  <c r="E15" i="129"/>
  <c r="D15" i="129"/>
  <c r="AB17" i="129"/>
  <c r="I38" i="16" l="1"/>
  <c r="H38" i="16"/>
  <c r="G38" i="16"/>
  <c r="F38" i="16"/>
  <c r="E38" i="16"/>
  <c r="D38" i="16"/>
  <c r="C38" i="16"/>
  <c r="B38" i="16"/>
  <c r="I30" i="16"/>
  <c r="H30" i="16"/>
  <c r="G30" i="16"/>
  <c r="F30" i="16"/>
  <c r="E30" i="16"/>
  <c r="D30" i="16"/>
  <c r="C30" i="16"/>
  <c r="I22" i="16"/>
  <c r="H22" i="16"/>
  <c r="G22" i="16"/>
  <c r="F22" i="16"/>
  <c r="E22" i="16"/>
  <c r="D22" i="16"/>
  <c r="C22" i="16"/>
  <c r="I14" i="16"/>
  <c r="H14" i="16"/>
  <c r="G14" i="16"/>
  <c r="F14" i="16"/>
  <c r="E14" i="16"/>
  <c r="D14" i="16"/>
  <c r="C14" i="16"/>
  <c r="C11" i="160" l="1"/>
  <c r="C9" i="160"/>
  <c r="C11" i="103"/>
  <c r="C9" i="103"/>
  <c r="C11" i="101"/>
  <c r="C9" i="101"/>
  <c r="C11" i="213"/>
  <c r="C9" i="213"/>
  <c r="C11" i="161"/>
  <c r="C9" i="161"/>
  <c r="C11" i="212"/>
  <c r="C9" i="212"/>
  <c r="C11" i="158"/>
  <c r="C9" i="158"/>
  <c r="C11" i="211"/>
  <c r="C9" i="211"/>
  <c r="P8" i="44" l="1"/>
  <c r="D10" i="14" l="1"/>
  <c r="D7" i="14"/>
  <c r="C11" i="87"/>
  <c r="C9" i="87"/>
  <c r="C11" i="102"/>
  <c r="C9" i="102"/>
  <c r="K15" i="46"/>
  <c r="K14" i="46"/>
  <c r="K13" i="46"/>
  <c r="F13" i="46"/>
  <c r="C8" i="46" l="1"/>
  <c r="J8" i="46"/>
  <c r="H15" i="132"/>
  <c r="H18" i="131"/>
  <c r="G12" i="131" l="1"/>
  <c r="G14" i="131"/>
  <c r="F9" i="37" l="1"/>
  <c r="E9" i="37"/>
  <c r="B9" i="37"/>
  <c r="F9" i="38"/>
  <c r="E9" i="38"/>
  <c r="D9" i="38"/>
  <c r="C9" i="38"/>
  <c r="B9" i="38" l="1"/>
  <c r="H8" i="16"/>
  <c r="C8" i="16"/>
  <c r="J8" i="205"/>
  <c r="C8" i="205"/>
  <c r="J8" i="45"/>
  <c r="C8" i="45"/>
  <c r="F9" i="128"/>
  <c r="B9" i="128"/>
  <c r="K9" i="127"/>
  <c r="D9" i="127"/>
  <c r="D8" i="126"/>
  <c r="L8" i="126"/>
  <c r="C8" i="125"/>
  <c r="M8" i="125"/>
  <c r="H8" i="111"/>
  <c r="D177" i="157"/>
  <c r="D7" i="157"/>
  <c r="H7" i="157"/>
  <c r="D59" i="156"/>
  <c r="H7" i="156"/>
  <c r="D7" i="156"/>
  <c r="D7" i="155"/>
  <c r="D7" i="51"/>
  <c r="D501" i="155"/>
  <c r="H7" i="155"/>
  <c r="D414" i="51"/>
  <c r="G8" i="118"/>
  <c r="G96" i="157" l="1"/>
  <c r="G81" i="157"/>
  <c r="G80" i="157"/>
  <c r="G79" i="157"/>
  <c r="G78" i="157"/>
  <c r="G77" i="157"/>
  <c r="G76" i="157"/>
  <c r="F68" i="157"/>
  <c r="F149" i="51"/>
  <c r="G15" i="129" s="1"/>
  <c r="G396" i="155"/>
  <c r="G453" i="155"/>
  <c r="G452" i="155"/>
  <c r="G438" i="155"/>
  <c r="G437" i="155"/>
  <c r="G436" i="155"/>
  <c r="G434" i="155"/>
  <c r="G420" i="155"/>
  <c r="G419" i="155"/>
  <c r="G418" i="155"/>
  <c r="G417" i="155"/>
  <c r="G413" i="155"/>
  <c r="G367" i="51"/>
  <c r="G366" i="51"/>
  <c r="G345" i="51"/>
  <c r="G344" i="51"/>
  <c r="G343" i="51"/>
  <c r="G327" i="51"/>
  <c r="G311" i="51"/>
  <c r="G310" i="51"/>
  <c r="G309" i="51"/>
  <c r="G308" i="51"/>
  <c r="G307" i="51"/>
  <c r="G290" i="51"/>
  <c r="G289" i="51"/>
  <c r="G288" i="51"/>
  <c r="G287" i="51"/>
  <c r="G286" i="51"/>
  <c r="G266" i="51"/>
  <c r="G265" i="51"/>
  <c r="G264" i="51"/>
  <c r="G263" i="51"/>
  <c r="G262" i="51"/>
  <c r="G261" i="51"/>
  <c r="G260" i="51"/>
  <c r="G258" i="51"/>
  <c r="G243" i="51"/>
  <c r="G242" i="51"/>
  <c r="G241" i="51"/>
  <c r="G240" i="51"/>
  <c r="G239" i="51"/>
  <c r="G238" i="51"/>
  <c r="G237" i="51"/>
  <c r="G234" i="51"/>
  <c r="G220" i="51"/>
  <c r="G219" i="51"/>
  <c r="G218" i="51"/>
  <c r="G217" i="51"/>
  <c r="G216" i="51"/>
  <c r="G215" i="51"/>
  <c r="G214" i="51"/>
  <c r="G212" i="51"/>
  <c r="G196" i="51"/>
  <c r="G195" i="51"/>
  <c r="G194" i="51"/>
  <c r="G193" i="51"/>
  <c r="G192" i="51"/>
  <c r="G191" i="51"/>
  <c r="G190" i="51"/>
  <c r="G185" i="51"/>
  <c r="G171" i="51"/>
  <c r="G170" i="51"/>
  <c r="G169" i="51"/>
  <c r="G168" i="51"/>
  <c r="G167" i="51"/>
  <c r="G166" i="51"/>
  <c r="G165" i="51"/>
  <c r="G164" i="51"/>
  <c r="G81" i="51"/>
  <c r="D13" i="125"/>
  <c r="K46" i="118"/>
  <c r="K53" i="118"/>
  <c r="C10" i="210" l="1"/>
  <c r="C7" i="210"/>
  <c r="B29" i="147"/>
  <c r="E27" i="147"/>
  <c r="O54" i="147" s="1"/>
  <c r="AC13" i="154"/>
  <c r="B10" i="145" s="1"/>
  <c r="G9" i="122" s="1"/>
  <c r="G10" i="123" s="1"/>
  <c r="H7" i="51" s="1"/>
  <c r="V13" i="153"/>
  <c r="BI11" i="152"/>
  <c r="E11" i="152"/>
  <c r="C13" i="89"/>
  <c r="CU13" i="89"/>
  <c r="G8" i="147"/>
  <c r="C8" i="147"/>
  <c r="BI47" i="149"/>
  <c r="BG47" i="149"/>
  <c r="BE47" i="149"/>
  <c r="CX44" i="60"/>
  <c r="I20" i="133" s="1"/>
  <c r="CV44" i="60"/>
  <c r="CT44" i="60"/>
  <c r="CT52" i="60"/>
  <c r="BI53" i="149"/>
  <c r="BG53" i="149"/>
  <c r="BH53" i="149" s="1"/>
  <c r="BE53" i="149"/>
  <c r="CO14" i="60" l="1"/>
  <c r="BH10" i="149"/>
  <c r="W12" i="150"/>
  <c r="AD12" i="151"/>
  <c r="B10" i="133"/>
  <c r="B12" i="150"/>
  <c r="B10" i="149"/>
  <c r="I19" i="133" l="1"/>
  <c r="I18" i="133"/>
  <c r="E14" i="60"/>
  <c r="K48" i="118"/>
  <c r="K47" i="118"/>
  <c r="K55" i="118"/>
  <c r="K54" i="118"/>
  <c r="B25" i="118"/>
  <c r="B23" i="118"/>
  <c r="I7" i="206"/>
  <c r="C7" i="206"/>
  <c r="C10" i="3"/>
  <c r="C9" i="3"/>
  <c r="C8" i="3"/>
  <c r="K56" i="118" l="1"/>
  <c r="K49" i="118"/>
  <c r="K40" i="118"/>
  <c r="C8" i="118"/>
  <c r="I164" i="157" l="1"/>
  <c r="BJ49" i="152" l="1"/>
  <c r="O17" i="130"/>
  <c r="O16" i="130"/>
  <c r="G17" i="130"/>
  <c r="E44" i="16"/>
  <c r="C44" i="16"/>
  <c r="E18" i="131" l="1"/>
  <c r="J18" i="131"/>
  <c r="B30" i="16" l="1"/>
  <c r="B22" i="16"/>
  <c r="Y50" i="153" l="1"/>
  <c r="W50" i="153"/>
  <c r="BN49" i="152"/>
  <c r="BL49" i="152"/>
  <c r="AB49" i="151" l="1"/>
  <c r="AD47" i="151"/>
  <c r="AB45" i="151"/>
  <c r="AB39" i="151" l="1"/>
  <c r="CV60" i="60" l="1"/>
  <c r="CX56" i="60"/>
  <c r="CV56" i="60"/>
  <c r="CT54" i="60"/>
  <c r="I165" i="157" l="1"/>
  <c r="I163" i="157"/>
  <c r="I161" i="157"/>
  <c r="I150" i="157"/>
  <c r="I149" i="157"/>
  <c r="I148" i="157"/>
  <c r="I147" i="157"/>
  <c r="I134" i="157"/>
  <c r="I133" i="157"/>
  <c r="I131" i="157"/>
  <c r="I129" i="157"/>
  <c r="I118" i="157"/>
  <c r="I117" i="157"/>
  <c r="I116" i="157"/>
  <c r="I115" i="157"/>
  <c r="F148" i="51"/>
  <c r="I166" i="157" l="1"/>
  <c r="I135" i="157"/>
  <c r="I152" i="157"/>
  <c r="I154" i="157" s="1"/>
  <c r="I167" i="157" s="1"/>
  <c r="I168" i="157" s="1"/>
  <c r="I169" i="157" s="1"/>
  <c r="M41" i="126" s="1"/>
  <c r="I120" i="157"/>
  <c r="I122" i="157" s="1"/>
  <c r="I136" i="157" l="1"/>
  <c r="I137" i="157" s="1"/>
  <c r="I138" i="157" s="1"/>
  <c r="H103" i="157"/>
  <c r="H104" i="157"/>
  <c r="H105" i="157" l="1"/>
  <c r="F135" i="51" l="1"/>
  <c r="F138" i="51"/>
  <c r="F139" i="51" s="1"/>
  <c r="I12" i="131" l="1"/>
  <c r="I14" i="131" l="1"/>
  <c r="C16" i="130" l="1"/>
  <c r="C15" i="129"/>
  <c r="W60" i="153" l="1"/>
  <c r="CT47" i="89" l="1"/>
  <c r="BE55" i="149"/>
  <c r="B27" i="147" l="1"/>
  <c r="J18" i="145"/>
  <c r="F23" i="3"/>
  <c r="D28" i="3"/>
  <c r="F60" i="157" l="1"/>
  <c r="H60" i="157" s="1"/>
  <c r="F59" i="157"/>
  <c r="F58" i="157"/>
  <c r="F57" i="157"/>
  <c r="H57" i="157" s="1"/>
  <c r="F61" i="157"/>
  <c r="H59" i="157"/>
  <c r="H58" i="157"/>
  <c r="H61" i="157" l="1"/>
  <c r="H62" i="157" s="1"/>
  <c r="H63" i="157" s="1"/>
  <c r="H64" i="157" s="1"/>
  <c r="F19" i="122" s="1"/>
  <c r="F89" i="51"/>
  <c r="F88" i="51"/>
  <c r="F32" i="3" l="1"/>
  <c r="B15" i="118" l="1"/>
  <c r="F51" i="133"/>
  <c r="G48" i="133" l="1"/>
  <c r="G49" i="133"/>
  <c r="G50" i="133"/>
  <c r="F398" i="155" l="1"/>
  <c r="F397" i="155"/>
  <c r="F396" i="155"/>
  <c r="F395" i="155"/>
  <c r="F394" i="155"/>
  <c r="H394" i="155" l="1"/>
  <c r="H395" i="155"/>
  <c r="H396" i="155"/>
  <c r="H397" i="155"/>
  <c r="H398" i="155"/>
  <c r="H399" i="155" l="1"/>
  <c r="H400" i="155" s="1"/>
  <c r="H401" i="155" s="1"/>
  <c r="H338" i="155" l="1"/>
  <c r="H339" i="155"/>
  <c r="H416" i="155" l="1"/>
  <c r="F53" i="155" l="1"/>
  <c r="F136" i="155"/>
  <c r="H136" i="155" s="1"/>
  <c r="F135" i="155"/>
  <c r="H135" i="155" s="1"/>
  <c r="F134" i="155"/>
  <c r="F133" i="155"/>
  <c r="H133" i="155" s="1"/>
  <c r="F132" i="155"/>
  <c r="F131" i="155"/>
  <c r="H131" i="155" s="1"/>
  <c r="F130" i="155"/>
  <c r="H347" i="155"/>
  <c r="F351" i="155"/>
  <c r="F280" i="155"/>
  <c r="F279" i="155"/>
  <c r="F278" i="155"/>
  <c r="F295" i="155"/>
  <c r="F294" i="155"/>
  <c r="F293" i="155"/>
  <c r="F292" i="155"/>
  <c r="H52" i="155"/>
  <c r="H51" i="155"/>
  <c r="F281" i="155"/>
  <c r="F267" i="155"/>
  <c r="F266" i="155"/>
  <c r="F264" i="155"/>
  <c r="F263" i="155"/>
  <c r="F265" i="155"/>
  <c r="F262" i="155"/>
  <c r="H132" i="155" l="1"/>
  <c r="H130" i="155"/>
  <c r="H134" i="155"/>
  <c r="H354" i="155"/>
  <c r="H352" i="155"/>
  <c r="H351" i="155"/>
  <c r="H353" i="155"/>
  <c r="H292" i="155"/>
  <c r="H293" i="155"/>
  <c r="H294" i="155"/>
  <c r="H295" i="155"/>
  <c r="H53" i="155"/>
  <c r="H54" i="155" s="1"/>
  <c r="H280" i="155"/>
  <c r="H279" i="155"/>
  <c r="H281" i="155"/>
  <c r="H278" i="155"/>
  <c r="H262" i="155"/>
  <c r="H263" i="155"/>
  <c r="H264" i="155"/>
  <c r="H265" i="155"/>
  <c r="H266" i="155"/>
  <c r="H267" i="155"/>
  <c r="F251" i="155"/>
  <c r="F250" i="155"/>
  <c r="F246" i="155"/>
  <c r="F247" i="155"/>
  <c r="F248" i="155"/>
  <c r="F249" i="155"/>
  <c r="F234" i="155"/>
  <c r="F233" i="155"/>
  <c r="F232" i="155"/>
  <c r="F231" i="155"/>
  <c r="F230" i="155"/>
  <c r="F229" i="155"/>
  <c r="H228" i="155"/>
  <c r="F46" i="155"/>
  <c r="H45" i="155"/>
  <c r="H44" i="155"/>
  <c r="F200" i="155"/>
  <c r="F199" i="155"/>
  <c r="H199" i="155" s="1"/>
  <c r="F198" i="155"/>
  <c r="F197" i="155"/>
  <c r="F196" i="155"/>
  <c r="F195" i="155"/>
  <c r="F194" i="155"/>
  <c r="F183" i="155"/>
  <c r="F182" i="155"/>
  <c r="F180" i="155"/>
  <c r="H137" i="155" l="1"/>
  <c r="H138" i="155" s="1"/>
  <c r="H139" i="155" s="1"/>
  <c r="H140" i="155" s="1"/>
  <c r="H141" i="155" s="1"/>
  <c r="H145" i="155" s="1"/>
  <c r="H355" i="155"/>
  <c r="H356" i="155" s="1"/>
  <c r="H357" i="155" s="1"/>
  <c r="H268" i="155"/>
  <c r="H282" i="155"/>
  <c r="H283" i="155" s="1"/>
  <c r="H284" i="155" s="1"/>
  <c r="H285" i="155" s="1"/>
  <c r="H286" i="155" s="1"/>
  <c r="H290" i="155" s="1"/>
  <c r="H296" i="155"/>
  <c r="H297" i="155" s="1"/>
  <c r="H298" i="155" s="1"/>
  <c r="H55" i="155"/>
  <c r="H56" i="155" s="1"/>
  <c r="H229" i="155"/>
  <c r="H230" i="155"/>
  <c r="H231" i="155"/>
  <c r="H232" i="155"/>
  <c r="H233" i="155"/>
  <c r="H234" i="155"/>
  <c r="H46" i="155"/>
  <c r="H197" i="155"/>
  <c r="H195" i="155"/>
  <c r="H194" i="155"/>
  <c r="H196" i="155"/>
  <c r="H198" i="155"/>
  <c r="H200" i="155"/>
  <c r="H180" i="155"/>
  <c r="H235" i="155" l="1"/>
  <c r="H236" i="155" s="1"/>
  <c r="H237" i="155" s="1"/>
  <c r="H201" i="155"/>
  <c r="H202" i="155" s="1"/>
  <c r="H203" i="155" s="1"/>
  <c r="H204" i="155" s="1"/>
  <c r="H205" i="155" s="1"/>
  <c r="H209" i="155" s="1"/>
  <c r="H47" i="155"/>
  <c r="H358" i="155"/>
  <c r="H359" i="155" s="1"/>
  <c r="H363" i="155" s="1"/>
  <c r="H299" i="155"/>
  <c r="H300" i="155" s="1"/>
  <c r="H304" i="155" s="1"/>
  <c r="H269" i="155"/>
  <c r="H270" i="155" s="1"/>
  <c r="H271" i="155" s="1"/>
  <c r="H272" i="155" s="1"/>
  <c r="H276" i="155" s="1"/>
  <c r="F181" i="155"/>
  <c r="F148" i="155"/>
  <c r="F152" i="155" s="1"/>
  <c r="H147" i="155"/>
  <c r="H48" i="155" l="1"/>
  <c r="H49" i="155" s="1"/>
  <c r="F17" i="123"/>
  <c r="H238" i="155"/>
  <c r="H239" i="155" s="1"/>
  <c r="H243" i="155" s="1"/>
  <c r="H181" i="155"/>
  <c r="H182" i="155"/>
  <c r="H183" i="155"/>
  <c r="H148" i="155"/>
  <c r="H184" i="155" l="1"/>
  <c r="H185" i="155" s="1"/>
  <c r="H186" i="155" s="1"/>
  <c r="H187" i="155" s="1"/>
  <c r="H188" i="155" s="1"/>
  <c r="H192" i="155" s="1"/>
  <c r="F119" i="155"/>
  <c r="F118" i="155"/>
  <c r="F117" i="155"/>
  <c r="F116" i="155"/>
  <c r="F115" i="155"/>
  <c r="F114" i="155"/>
  <c r="F87" i="155"/>
  <c r="F86" i="155"/>
  <c r="F85" i="155"/>
  <c r="F84" i="155"/>
  <c r="F83" i="155"/>
  <c r="F82" i="155"/>
  <c r="F75" i="155"/>
  <c r="H75" i="155" s="1"/>
  <c r="F74" i="155"/>
  <c r="H74" i="155" s="1"/>
  <c r="F73" i="155"/>
  <c r="H73" i="155" s="1"/>
  <c r="F72" i="155"/>
  <c r="H72" i="155" s="1"/>
  <c r="F71" i="155"/>
  <c r="H71" i="155" s="1"/>
  <c r="F70" i="155"/>
  <c r="H70" i="155" s="1"/>
  <c r="H76" i="155" l="1"/>
  <c r="H77" i="155" s="1"/>
  <c r="H78" i="155" s="1"/>
  <c r="H115" i="155"/>
  <c r="H119" i="155"/>
  <c r="H149" i="155"/>
  <c r="H152" i="155"/>
  <c r="H151" i="155"/>
  <c r="H150" i="155"/>
  <c r="H117" i="155"/>
  <c r="H114" i="155"/>
  <c r="H116" i="155"/>
  <c r="H118" i="155"/>
  <c r="B31" i="147"/>
  <c r="H153" i="155" l="1"/>
  <c r="H154" i="155" s="1"/>
  <c r="H155" i="155" s="1"/>
  <c r="H156" i="155" s="1"/>
  <c r="H157" i="155" s="1"/>
  <c r="H161" i="155" s="1"/>
  <c r="H120" i="155"/>
  <c r="H121" i="155" s="1"/>
  <c r="H122" i="155" s="1"/>
  <c r="H123" i="155" s="1"/>
  <c r="H124" i="155" s="1"/>
  <c r="H128" i="155" s="1"/>
  <c r="H79" i="155"/>
  <c r="H80" i="155" s="1"/>
  <c r="B23" i="147"/>
  <c r="F19" i="123" l="1"/>
  <c r="E27" i="118" l="1"/>
  <c r="K17" i="118" s="1"/>
  <c r="E33" i="118"/>
  <c r="K16" i="118" s="1"/>
  <c r="B21" i="118"/>
  <c r="B19" i="118"/>
  <c r="B17" i="118"/>
  <c r="K19" i="118" l="1"/>
  <c r="F18" i="131"/>
  <c r="H340" i="155" l="1"/>
  <c r="H337" i="155"/>
  <c r="H336" i="155"/>
  <c r="H335" i="155"/>
  <c r="H334" i="155"/>
  <c r="H333" i="155"/>
  <c r="H332" i="155"/>
  <c r="H328" i="155" l="1"/>
  <c r="H329" i="155"/>
  <c r="H330" i="155"/>
  <c r="H331" i="155"/>
  <c r="H245" i="155"/>
  <c r="H246" i="155"/>
  <c r="H247" i="155"/>
  <c r="H248" i="155"/>
  <c r="H249" i="155"/>
  <c r="H250" i="155"/>
  <c r="H251" i="155"/>
  <c r="H341" i="155" l="1"/>
  <c r="H252" i="155"/>
  <c r="H253" i="155" s="1"/>
  <c r="H254" i="155" s="1"/>
  <c r="H255" i="155" s="1"/>
  <c r="H256" i="155" s="1"/>
  <c r="H260" i="155" s="1"/>
  <c r="F20" i="51"/>
  <c r="F19" i="51"/>
  <c r="F18" i="51"/>
  <c r="H17" i="51"/>
  <c r="F16" i="51"/>
  <c r="F15" i="51"/>
  <c r="H342" i="155" l="1"/>
  <c r="H343" i="155" s="1"/>
  <c r="H18" i="51"/>
  <c r="H19" i="51"/>
  <c r="H20" i="51"/>
  <c r="H15" i="51"/>
  <c r="H16" i="51"/>
  <c r="H325" i="155"/>
  <c r="H316" i="155"/>
  <c r="H306" i="155"/>
  <c r="H344" i="155" l="1"/>
  <c r="H345" i="155" s="1"/>
  <c r="H348" i="155" s="1"/>
  <c r="H21" i="51"/>
  <c r="H22" i="51" s="1"/>
  <c r="H23" i="51" s="1"/>
  <c r="H307" i="155"/>
  <c r="H310" i="155"/>
  <c r="H318" i="155" l="1"/>
  <c r="H317" i="155"/>
  <c r="H315" i="155"/>
  <c r="H313" i="155"/>
  <c r="H312" i="155"/>
  <c r="H311" i="155"/>
  <c r="H308" i="155"/>
  <c r="F81" i="51"/>
  <c r="F80" i="51"/>
  <c r="F79" i="51"/>
  <c r="F78" i="51"/>
  <c r="F77" i="51"/>
  <c r="H76" i="51"/>
  <c r="W44" i="150" l="1"/>
  <c r="I40" i="133"/>
  <c r="H77" i="51"/>
  <c r="H78" i="51"/>
  <c r="H79" i="51"/>
  <c r="H80" i="51"/>
  <c r="H81" i="51"/>
  <c r="H309" i="155"/>
  <c r="H314" i="155"/>
  <c r="H319" i="155" l="1"/>
  <c r="H82" i="51"/>
  <c r="H83" i="51" s="1"/>
  <c r="H84" i="51" s="1"/>
  <c r="H34" i="155"/>
  <c r="F39" i="155"/>
  <c r="F37" i="155"/>
  <c r="H37" i="155" s="1"/>
  <c r="F36" i="155"/>
  <c r="H36" i="155" s="1"/>
  <c r="F32" i="155"/>
  <c r="H32" i="155" s="1"/>
  <c r="F31" i="155"/>
  <c r="H31" i="155" s="1"/>
  <c r="H38" i="155"/>
  <c r="H35" i="155"/>
  <c r="H33" i="155"/>
  <c r="H30" i="155"/>
  <c r="H320" i="155" l="1"/>
  <c r="H321" i="155" s="1"/>
  <c r="H39" i="155"/>
  <c r="H40" i="155" s="1"/>
  <c r="E57" i="118" l="1"/>
  <c r="H322" i="155"/>
  <c r="H323" i="155" s="1"/>
  <c r="H326" i="155" s="1"/>
  <c r="H41" i="155"/>
  <c r="H42" i="155" s="1"/>
  <c r="F166" i="155" l="1"/>
  <c r="F167" i="155"/>
  <c r="F217" i="155" l="1"/>
  <c r="H217" i="155" s="1"/>
  <c r="F216" i="155"/>
  <c r="F215" i="155"/>
  <c r="H215" i="155" s="1"/>
  <c r="F214" i="155"/>
  <c r="F213" i="155"/>
  <c r="H213" i="155" s="1"/>
  <c r="F212" i="155"/>
  <c r="F211" i="155"/>
  <c r="H167" i="155"/>
  <c r="F169" i="155"/>
  <c r="F168" i="155"/>
  <c r="F165" i="155"/>
  <c r="F164" i="155"/>
  <c r="F163" i="155"/>
  <c r="F103" i="155"/>
  <c r="F102" i="155"/>
  <c r="F101" i="155"/>
  <c r="F100" i="155"/>
  <c r="F99" i="155"/>
  <c r="F98" i="155"/>
  <c r="F63" i="155"/>
  <c r="F62" i="155"/>
  <c r="F61" i="155"/>
  <c r="F60" i="155"/>
  <c r="H60" i="155" s="1"/>
  <c r="F59" i="155"/>
  <c r="F58" i="155"/>
  <c r="H61" i="155" l="1"/>
  <c r="H216" i="155"/>
  <c r="H214" i="155"/>
  <c r="H212" i="155"/>
  <c r="H165" i="155"/>
  <c r="H62" i="155"/>
  <c r="H169" i="155"/>
  <c r="H83" i="155"/>
  <c r="H85" i="155"/>
  <c r="H100" i="155"/>
  <c r="H102" i="155"/>
  <c r="H164" i="155"/>
  <c r="H166" i="155"/>
  <c r="H211" i="155"/>
  <c r="H168" i="155"/>
  <c r="H163" i="155"/>
  <c r="H63" i="155"/>
  <c r="H84" i="155"/>
  <c r="H86" i="155"/>
  <c r="H99" i="155"/>
  <c r="H101" i="155"/>
  <c r="H103" i="155"/>
  <c r="H98" i="155"/>
  <c r="H87" i="155"/>
  <c r="H82" i="155"/>
  <c r="H59" i="155"/>
  <c r="H58" i="155"/>
  <c r="H88" i="155" l="1"/>
  <c r="H89" i="155" s="1"/>
  <c r="H90" i="155" s="1"/>
  <c r="H91" i="155" s="1"/>
  <c r="H92" i="155" s="1"/>
  <c r="H96" i="155" s="1"/>
  <c r="H64" i="155"/>
  <c r="H65" i="155" s="1"/>
  <c r="H66" i="155" s="1"/>
  <c r="H104" i="155"/>
  <c r="H105" i="155" s="1"/>
  <c r="H106" i="155" s="1"/>
  <c r="H107" i="155" s="1"/>
  <c r="H108" i="155" s="1"/>
  <c r="H112" i="155" s="1"/>
  <c r="H170" i="155"/>
  <c r="H171" i="155" s="1"/>
  <c r="H172" i="155" s="1"/>
  <c r="H173" i="155" s="1"/>
  <c r="H174" i="155" s="1"/>
  <c r="H178" i="155" s="1"/>
  <c r="H218" i="155"/>
  <c r="H219" i="155" s="1"/>
  <c r="H220" i="155" s="1"/>
  <c r="H221" i="155" s="1"/>
  <c r="H222" i="155" s="1"/>
  <c r="H226" i="155" s="1"/>
  <c r="H67" i="155" l="1"/>
  <c r="H68" i="155" s="1"/>
  <c r="F18" i="123" s="1"/>
  <c r="AC33" i="151" l="1"/>
  <c r="H454" i="155" l="1"/>
  <c r="H453" i="155"/>
  <c r="H452" i="155"/>
  <c r="H440" i="155"/>
  <c r="H439" i="155"/>
  <c r="H438" i="155"/>
  <c r="H437" i="155"/>
  <c r="H436" i="155"/>
  <c r="H435" i="155"/>
  <c r="H434" i="155"/>
  <c r="H422" i="155"/>
  <c r="H421" i="155"/>
  <c r="H420" i="155"/>
  <c r="H419" i="155"/>
  <c r="H418" i="155"/>
  <c r="H417" i="155"/>
  <c r="H415" i="155"/>
  <c r="H414" i="155"/>
  <c r="H413" i="155"/>
  <c r="F31" i="145"/>
  <c r="H441" i="155" l="1"/>
  <c r="H442" i="155" s="1"/>
  <c r="H444" i="155" s="1"/>
  <c r="H423" i="155"/>
  <c r="H455" i="155"/>
  <c r="H456" i="155" s="1"/>
  <c r="H458" i="155" s="1"/>
  <c r="U50" i="153"/>
  <c r="H459" i="155" l="1"/>
  <c r="H460" i="155" s="1"/>
  <c r="H445" i="155"/>
  <c r="H446" i="155" s="1"/>
  <c r="H424" i="155"/>
  <c r="H426" i="155" s="1"/>
  <c r="AE33" i="151"/>
  <c r="AA33" i="151"/>
  <c r="S44" i="150" l="1"/>
  <c r="U44" i="150"/>
  <c r="N30" i="126"/>
  <c r="N29" i="126"/>
  <c r="AF33" i="151"/>
  <c r="AB33" i="151"/>
  <c r="AD33" i="151"/>
  <c r="H427" i="155"/>
  <c r="H428" i="155" s="1"/>
  <c r="AI40" i="154"/>
  <c r="AG40" i="154"/>
  <c r="AE40" i="154"/>
  <c r="AC40" i="154"/>
  <c r="AA40" i="154"/>
  <c r="AA50" i="153"/>
  <c r="J38" i="145"/>
  <c r="X44" i="150" l="1"/>
  <c r="F41" i="133"/>
  <c r="G40" i="133" s="1"/>
  <c r="J49" i="145"/>
  <c r="J52" i="145"/>
  <c r="J41" i="145"/>
  <c r="J40" i="145"/>
  <c r="J39" i="145"/>
  <c r="BH49" i="152"/>
  <c r="J50" i="145"/>
  <c r="J63" i="145"/>
  <c r="J61" i="145"/>
  <c r="J59" i="145"/>
  <c r="J62" i="145"/>
  <c r="J60" i="145"/>
  <c r="J51" i="145"/>
  <c r="J48" i="145"/>
  <c r="N28" i="126"/>
  <c r="G39" i="133" l="1"/>
  <c r="G38" i="133"/>
  <c r="J64" i="145"/>
  <c r="J53" i="145"/>
  <c r="J19" i="145" l="1"/>
  <c r="DA43" i="89"/>
  <c r="J30" i="145"/>
  <c r="CU43" i="89"/>
  <c r="J27" i="145"/>
  <c r="CY43" i="89"/>
  <c r="J29" i="145"/>
  <c r="J20" i="145"/>
  <c r="BF49" i="152"/>
  <c r="J37" i="145"/>
  <c r="J42" i="145" s="1"/>
  <c r="CS43" i="89"/>
  <c r="J26" i="145"/>
  <c r="CW43" i="89"/>
  <c r="J28" i="145"/>
  <c r="O58" i="147"/>
  <c r="N53" i="147" s="1"/>
  <c r="H49" i="156"/>
  <c r="B49" i="156"/>
  <c r="F52" i="156"/>
  <c r="H51" i="156"/>
  <c r="H50" i="156"/>
  <c r="H48" i="156"/>
  <c r="H47" i="156"/>
  <c r="F21" i="145"/>
  <c r="CX47" i="89"/>
  <c r="CV47" i="89"/>
  <c r="DB47" i="89"/>
  <c r="CZ47" i="89"/>
  <c r="N56" i="147" l="1"/>
  <c r="K29" i="145" s="1"/>
  <c r="N55" i="147"/>
  <c r="K28" i="145" s="1"/>
  <c r="BI49" i="152"/>
  <c r="J31" i="145"/>
  <c r="J21" i="145"/>
  <c r="G31" i="145"/>
  <c r="K26" i="145"/>
  <c r="N54" i="147"/>
  <c r="K27" i="145" s="1"/>
  <c r="N57" i="147"/>
  <c r="K30" i="145" s="1"/>
  <c r="H52" i="156"/>
  <c r="H53" i="156" s="1"/>
  <c r="K31" i="145" l="1"/>
  <c r="H54" i="156"/>
  <c r="H55" i="156" s="1"/>
  <c r="F21" i="123" s="1"/>
  <c r="Q20" i="130"/>
  <c r="AD19" i="129"/>
  <c r="W19" i="129"/>
  <c r="AE16" i="129"/>
  <c r="AE18" i="129" l="1"/>
  <c r="AE15" i="129"/>
  <c r="G18" i="129"/>
  <c r="AE19" i="129" l="1"/>
  <c r="F39" i="156"/>
  <c r="F38" i="156"/>
  <c r="F27" i="156"/>
  <c r="F30" i="156"/>
  <c r="F29" i="156"/>
  <c r="F28" i="156"/>
  <c r="F20" i="156"/>
  <c r="F19" i="156"/>
  <c r="F18" i="156"/>
  <c r="H29" i="157"/>
  <c r="H30" i="157" s="1"/>
  <c r="F24" i="157"/>
  <c r="F14" i="157"/>
  <c r="F49" i="157"/>
  <c r="F48" i="157"/>
  <c r="F47" i="157"/>
  <c r="F39" i="157"/>
  <c r="F38" i="157"/>
  <c r="F36" i="157"/>
  <c r="F37" i="157"/>
  <c r="CY48" i="60"/>
  <c r="CW48" i="60"/>
  <c r="CU48" i="60"/>
  <c r="CT60" i="60"/>
  <c r="CW56" i="60" l="1"/>
  <c r="CU56" i="60"/>
  <c r="CY56" i="60"/>
  <c r="I33" i="3" l="1"/>
  <c r="AJ56" i="154" l="1"/>
  <c r="AH56" i="154"/>
  <c r="AF56" i="154"/>
  <c r="AB56" i="154"/>
  <c r="AD56" i="154"/>
  <c r="BO59" i="152"/>
  <c r="BM59" i="152"/>
  <c r="BK59" i="152"/>
  <c r="BI59" i="152"/>
  <c r="BG59" i="152"/>
  <c r="BO57" i="152"/>
  <c r="BM57" i="152"/>
  <c r="BK57" i="152"/>
  <c r="BI57" i="152"/>
  <c r="BG57" i="152"/>
  <c r="F50" i="157"/>
  <c r="H49" i="157"/>
  <c r="F46" i="157"/>
  <c r="H46" i="157" s="1"/>
  <c r="H70" i="157"/>
  <c r="H69" i="157"/>
  <c r="H68" i="157"/>
  <c r="H39" i="157"/>
  <c r="H38" i="157"/>
  <c r="H37" i="157"/>
  <c r="H36" i="157"/>
  <c r="H24" i="157"/>
  <c r="H23" i="157"/>
  <c r="H22" i="157"/>
  <c r="H21" i="157"/>
  <c r="H20" i="157"/>
  <c r="H19" i="157"/>
  <c r="H18" i="157"/>
  <c r="H17" i="157"/>
  <c r="H16" i="157"/>
  <c r="H15" i="157"/>
  <c r="H14" i="157"/>
  <c r="H47" i="157"/>
  <c r="H48" i="157"/>
  <c r="F40" i="157"/>
  <c r="H96" i="157"/>
  <c r="H97" i="157" s="1"/>
  <c r="H98" i="157" s="1"/>
  <c r="H84" i="157"/>
  <c r="H83" i="157"/>
  <c r="H82" i="157"/>
  <c r="H81" i="157"/>
  <c r="H80" i="157"/>
  <c r="H79" i="157"/>
  <c r="H78" i="157"/>
  <c r="H77" i="157"/>
  <c r="H76" i="157"/>
  <c r="H75" i="157"/>
  <c r="F40" i="156"/>
  <c r="F41" i="156" s="1"/>
  <c r="F37" i="156"/>
  <c r="F21" i="156"/>
  <c r="H21" i="156" s="1"/>
  <c r="F17" i="156"/>
  <c r="H19" i="156"/>
  <c r="H18" i="156"/>
  <c r="F31" i="156"/>
  <c r="H29" i="156"/>
  <c r="H28" i="156"/>
  <c r="H27" i="156"/>
  <c r="H378" i="155"/>
  <c r="F388" i="155"/>
  <c r="H387" i="155"/>
  <c r="F404" i="155"/>
  <c r="H407" i="155"/>
  <c r="H406" i="155"/>
  <c r="H405" i="155"/>
  <c r="H25" i="155"/>
  <c r="H24" i="155"/>
  <c r="H23" i="155"/>
  <c r="H22" i="155"/>
  <c r="H21" i="155"/>
  <c r="H20" i="155"/>
  <c r="H19" i="155"/>
  <c r="H18" i="155"/>
  <c r="H17" i="155"/>
  <c r="H16" i="155"/>
  <c r="H15" i="155"/>
  <c r="H14" i="155"/>
  <c r="D18" i="131"/>
  <c r="C18" i="131"/>
  <c r="C20" i="130"/>
  <c r="C19" i="129"/>
  <c r="N17" i="130"/>
  <c r="N20" i="130" s="1"/>
  <c r="G20" i="130"/>
  <c r="H19" i="129"/>
  <c r="F19" i="129"/>
  <c r="E19" i="129"/>
  <c r="D19" i="129"/>
  <c r="H112" i="51"/>
  <c r="I491" i="155"/>
  <c r="I490" i="155"/>
  <c r="I488" i="155"/>
  <c r="I486" i="155"/>
  <c r="I475" i="155"/>
  <c r="I474" i="155"/>
  <c r="I473" i="155"/>
  <c r="I472" i="155"/>
  <c r="DB43" i="89"/>
  <c r="CZ43" i="89"/>
  <c r="CX43" i="89"/>
  <c r="CV43" i="89"/>
  <c r="CT43" i="89"/>
  <c r="AB50" i="153"/>
  <c r="Z50" i="153"/>
  <c r="X50" i="153"/>
  <c r="V50" i="153"/>
  <c r="T50" i="153"/>
  <c r="AJ40" i="154"/>
  <c r="AH40" i="154"/>
  <c r="AF40" i="154"/>
  <c r="AD40" i="154"/>
  <c r="AB40" i="154"/>
  <c r="F64" i="145"/>
  <c r="F53" i="145"/>
  <c r="BM51" i="152"/>
  <c r="BK51" i="152"/>
  <c r="AF43" i="151"/>
  <c r="AD41" i="151"/>
  <c r="AC37" i="151"/>
  <c r="AD37" i="151" s="1"/>
  <c r="H41" i="126"/>
  <c r="F42" i="125"/>
  <c r="F43" i="125" s="1"/>
  <c r="D42" i="125"/>
  <c r="B77" i="147"/>
  <c r="F31" i="133"/>
  <c r="F21" i="133"/>
  <c r="G18" i="133" s="1"/>
  <c r="G51" i="133"/>
  <c r="I38" i="133"/>
  <c r="G41" i="133"/>
  <c r="I30" i="133"/>
  <c r="AE49" i="151"/>
  <c r="AF49" i="151" s="1"/>
  <c r="AE47" i="151"/>
  <c r="AF47" i="151" s="1"/>
  <c r="AE45" i="151"/>
  <c r="AF45" i="151" s="1"/>
  <c r="AE41" i="151"/>
  <c r="AF41" i="151" s="1"/>
  <c r="AE39" i="151"/>
  <c r="AF39" i="151" s="1"/>
  <c r="AE37" i="151"/>
  <c r="AF37" i="151" s="1"/>
  <c r="AC49" i="151"/>
  <c r="AD49" i="151" s="1"/>
  <c r="AC45" i="151"/>
  <c r="AC39" i="151"/>
  <c r="AD39" i="151" s="1"/>
  <c r="AA47" i="151"/>
  <c r="AB47" i="151" s="1"/>
  <c r="AB43" i="151"/>
  <c r="AA41" i="151"/>
  <c r="AB41" i="151" s="1"/>
  <c r="AA37" i="151"/>
  <c r="AB37" i="151" s="1"/>
  <c r="W60" i="150"/>
  <c r="X60" i="150" s="1"/>
  <c r="W58" i="150"/>
  <c r="X58" i="150" s="1"/>
  <c r="W56" i="150"/>
  <c r="X56" i="150" s="1"/>
  <c r="W54" i="150"/>
  <c r="X54" i="150" s="1"/>
  <c r="W52" i="150"/>
  <c r="X52" i="150" s="1"/>
  <c r="W50" i="150"/>
  <c r="X50" i="150" s="1"/>
  <c r="U60" i="150"/>
  <c r="V60" i="150" s="1"/>
  <c r="U58" i="150"/>
  <c r="V58" i="150" s="1"/>
  <c r="U56" i="150"/>
  <c r="V56" i="150" s="1"/>
  <c r="U54" i="150"/>
  <c r="V54" i="150" s="1"/>
  <c r="U52" i="150"/>
  <c r="V52" i="150" s="1"/>
  <c r="U50" i="150"/>
  <c r="V50" i="150" s="1"/>
  <c r="W48" i="150"/>
  <c r="U48" i="150"/>
  <c r="S48" i="150"/>
  <c r="S60" i="150"/>
  <c r="T60" i="150"/>
  <c r="S58" i="150"/>
  <c r="T58" i="150" s="1"/>
  <c r="S56" i="150"/>
  <c r="T56" i="150" s="1"/>
  <c r="S54" i="150"/>
  <c r="T54" i="150" s="1"/>
  <c r="S52" i="150"/>
  <c r="T52" i="150" s="1"/>
  <c r="S50" i="150"/>
  <c r="T50" i="150" s="1"/>
  <c r="BJ51" i="149"/>
  <c r="BH51" i="149"/>
  <c r="BF51" i="149"/>
  <c r="BE59" i="149"/>
  <c r="BF59" i="149" s="1"/>
  <c r="BI63" i="149"/>
  <c r="BJ63" i="149" s="1"/>
  <c r="BJ61" i="149"/>
  <c r="BI59" i="149"/>
  <c r="BJ59" i="149" s="1"/>
  <c r="BI57" i="149"/>
  <c r="BJ57" i="149" s="1"/>
  <c r="BI55" i="149"/>
  <c r="BJ55" i="149" s="1"/>
  <c r="BJ53" i="149"/>
  <c r="BH63" i="149"/>
  <c r="BH61" i="149"/>
  <c r="BG59" i="149"/>
  <c r="BH59" i="149" s="1"/>
  <c r="BG57" i="149"/>
  <c r="BH57" i="149" s="1"/>
  <c r="BG55" i="149"/>
  <c r="BH55" i="149" s="1"/>
  <c r="BF63" i="149"/>
  <c r="BF61" i="149"/>
  <c r="BE57" i="149"/>
  <c r="BF57" i="149" s="1"/>
  <c r="BF55" i="149"/>
  <c r="BF53" i="149"/>
  <c r="I50" i="133"/>
  <c r="I49" i="133"/>
  <c r="I39" i="133"/>
  <c r="D54" i="118"/>
  <c r="D56" i="118" s="1"/>
  <c r="D33" i="3"/>
  <c r="F31" i="3"/>
  <c r="F30" i="3"/>
  <c r="F29" i="3"/>
  <c r="F28" i="3"/>
  <c r="CX60" i="60"/>
  <c r="CX58" i="60"/>
  <c r="CX54" i="60"/>
  <c r="CX52" i="60"/>
  <c r="CX50" i="60"/>
  <c r="CV50" i="60"/>
  <c r="F42" i="145"/>
  <c r="F36" i="51"/>
  <c r="F42" i="51"/>
  <c r="F41" i="51"/>
  <c r="H41" i="51" s="1"/>
  <c r="F40" i="51"/>
  <c r="F39" i="51"/>
  <c r="F38" i="51"/>
  <c r="F37" i="51"/>
  <c r="H37" i="51" s="1"/>
  <c r="H38" i="51"/>
  <c r="F25" i="51"/>
  <c r="F31" i="51"/>
  <c r="H31" i="51" s="1"/>
  <c r="F30" i="51"/>
  <c r="H30" i="51" s="1"/>
  <c r="F29" i="51"/>
  <c r="F28" i="51"/>
  <c r="H28" i="51" s="1"/>
  <c r="F27" i="51"/>
  <c r="F26" i="51"/>
  <c r="H26" i="51" s="1"/>
  <c r="F127" i="51"/>
  <c r="G10" i="131"/>
  <c r="I10" i="131"/>
  <c r="I18" i="131" s="1"/>
  <c r="F27" i="3"/>
  <c r="F25" i="3"/>
  <c r="F26" i="3"/>
  <c r="P20" i="130"/>
  <c r="O20" i="130"/>
  <c r="M20" i="130"/>
  <c r="L20" i="130"/>
  <c r="D20" i="130"/>
  <c r="E20" i="130"/>
  <c r="F20" i="130"/>
  <c r="K20" i="130"/>
  <c r="H20" i="130"/>
  <c r="I20" i="130"/>
  <c r="J20" i="130"/>
  <c r="G19" i="129"/>
  <c r="D18" i="125"/>
  <c r="D17" i="125"/>
  <c r="D16" i="125"/>
  <c r="D15" i="125"/>
  <c r="D14" i="125"/>
  <c r="D19" i="125"/>
  <c r="D20" i="125"/>
  <c r="H366" i="51"/>
  <c r="H365" i="51"/>
  <c r="H364" i="51"/>
  <c r="H357" i="51"/>
  <c r="H358" i="51" s="1"/>
  <c r="H359" i="51" s="1"/>
  <c r="H360" i="51" s="1"/>
  <c r="H343" i="51"/>
  <c r="H342" i="51"/>
  <c r="H341" i="51"/>
  <c r="H326" i="51"/>
  <c r="H324" i="51"/>
  <c r="H310" i="51"/>
  <c r="H308" i="51"/>
  <c r="H305" i="51"/>
  <c r="H304" i="51"/>
  <c r="H303" i="51"/>
  <c r="H289" i="51"/>
  <c r="H286" i="51"/>
  <c r="H285" i="51"/>
  <c r="H284" i="51"/>
  <c r="H282" i="51"/>
  <c r="H268" i="51"/>
  <c r="H265" i="51"/>
  <c r="H264" i="51"/>
  <c r="H263" i="51"/>
  <c r="H262" i="51"/>
  <c r="H261" i="51"/>
  <c r="H260" i="51"/>
  <c r="H259" i="51"/>
  <c r="H246" i="51"/>
  <c r="H245" i="51"/>
  <c r="H244" i="51"/>
  <c r="H243" i="51"/>
  <c r="H242" i="51"/>
  <c r="H241" i="51"/>
  <c r="H239" i="51"/>
  <c r="H238" i="51"/>
  <c r="H237" i="51"/>
  <c r="H236" i="51"/>
  <c r="H235" i="51"/>
  <c r="H234" i="51"/>
  <c r="H222" i="51"/>
  <c r="H221" i="51"/>
  <c r="H220" i="51"/>
  <c r="H219" i="51"/>
  <c r="H218" i="51"/>
  <c r="H217" i="51"/>
  <c r="H216" i="51"/>
  <c r="H215" i="51"/>
  <c r="H214" i="51"/>
  <c r="H212" i="51"/>
  <c r="H200" i="51"/>
  <c r="H199" i="51"/>
  <c r="H198" i="51"/>
  <c r="H197" i="51"/>
  <c r="H196" i="51"/>
  <c r="H195" i="51"/>
  <c r="H194" i="51"/>
  <c r="H193" i="51"/>
  <c r="H192" i="51"/>
  <c r="H191" i="51"/>
  <c r="H190" i="51"/>
  <c r="H189" i="51"/>
  <c r="H188" i="51"/>
  <c r="H187" i="51"/>
  <c r="H186" i="51"/>
  <c r="H185" i="51"/>
  <c r="H173" i="51"/>
  <c r="H172" i="51"/>
  <c r="H171" i="51"/>
  <c r="H170" i="51"/>
  <c r="H169" i="51"/>
  <c r="H168" i="51"/>
  <c r="H167" i="51"/>
  <c r="H166" i="51"/>
  <c r="H165" i="51"/>
  <c r="H164" i="51"/>
  <c r="H158" i="51"/>
  <c r="H159" i="51" s="1"/>
  <c r="H151" i="51"/>
  <c r="H150" i="51"/>
  <c r="H149" i="51"/>
  <c r="H141" i="51"/>
  <c r="H140" i="51"/>
  <c r="H137" i="51"/>
  <c r="H136" i="51"/>
  <c r="H135" i="51"/>
  <c r="H128" i="51"/>
  <c r="H119" i="51"/>
  <c r="H91" i="51"/>
  <c r="H90" i="51"/>
  <c r="H64" i="51"/>
  <c r="H63" i="51"/>
  <c r="F68" i="51"/>
  <c r="F53" i="51"/>
  <c r="F120" i="51"/>
  <c r="F65" i="51"/>
  <c r="F62" i="51"/>
  <c r="F71" i="51" s="1"/>
  <c r="F70" i="51"/>
  <c r="F69" i="51"/>
  <c r="F67" i="51"/>
  <c r="F66" i="51"/>
  <c r="H307" i="51"/>
  <c r="C287" i="51"/>
  <c r="C286" i="51"/>
  <c r="C290" i="51"/>
  <c r="C289" i="51"/>
  <c r="C288" i="51"/>
  <c r="C220" i="51"/>
  <c r="C219" i="51"/>
  <c r="C218" i="51"/>
  <c r="C217" i="51"/>
  <c r="C216" i="51"/>
  <c r="H267" i="51"/>
  <c r="H240" i="51"/>
  <c r="H266" i="51"/>
  <c r="I401" i="51"/>
  <c r="H327" i="51"/>
  <c r="B14" i="16"/>
  <c r="B44" i="16" s="1"/>
  <c r="D44" i="16"/>
  <c r="F44" i="16"/>
  <c r="G44" i="16"/>
  <c r="H44" i="16"/>
  <c r="I44" i="16"/>
  <c r="S19" i="129"/>
  <c r="I19" i="129"/>
  <c r="J19" i="129"/>
  <c r="K19" i="129"/>
  <c r="L19" i="129"/>
  <c r="M19" i="129"/>
  <c r="N19" i="129"/>
  <c r="O19" i="129"/>
  <c r="P19" i="129"/>
  <c r="Q19" i="129"/>
  <c r="R19" i="129"/>
  <c r="T19" i="129"/>
  <c r="U19" i="129"/>
  <c r="V19" i="129"/>
  <c r="X19" i="129"/>
  <c r="Y19" i="129"/>
  <c r="Z19" i="129"/>
  <c r="AA19" i="129"/>
  <c r="AB19" i="129"/>
  <c r="AC19" i="129"/>
  <c r="E12" i="128"/>
  <c r="E13" i="128"/>
  <c r="E15" i="128"/>
  <c r="E16" i="128"/>
  <c r="K14" i="126"/>
  <c r="K15" i="126"/>
  <c r="K16" i="126"/>
  <c r="K17" i="126"/>
  <c r="K18" i="126"/>
  <c r="BL13" i="51"/>
  <c r="F47" i="51"/>
  <c r="F48" i="51"/>
  <c r="F49" i="51"/>
  <c r="F50" i="51"/>
  <c r="F51" i="51"/>
  <c r="F52" i="51"/>
  <c r="F54" i="51"/>
  <c r="F55" i="51"/>
  <c r="H55" i="51" s="1"/>
  <c r="F60" i="51"/>
  <c r="F61" i="51"/>
  <c r="F99" i="51"/>
  <c r="F100" i="51"/>
  <c r="F101" i="51"/>
  <c r="H101" i="51" s="1"/>
  <c r="F102" i="51"/>
  <c r="F103" i="51"/>
  <c r="F130" i="51"/>
  <c r="F281" i="51"/>
  <c r="F283" i="51"/>
  <c r="F288" i="51"/>
  <c r="F290" i="51"/>
  <c r="H290" i="51" s="1"/>
  <c r="F287" i="51"/>
  <c r="F302" i="51"/>
  <c r="F306" i="51"/>
  <c r="F309" i="51"/>
  <c r="H309" i="51" s="1"/>
  <c r="F311" i="51"/>
  <c r="F323" i="51"/>
  <c r="F325" i="51"/>
  <c r="F339" i="51"/>
  <c r="H339" i="51" s="1"/>
  <c r="F340" i="51"/>
  <c r="F344" i="51"/>
  <c r="F362" i="51"/>
  <c r="F363" i="51"/>
  <c r="H363" i="51" s="1"/>
  <c r="F367" i="51"/>
  <c r="I385" i="51"/>
  <c r="I386" i="51"/>
  <c r="I387" i="51"/>
  <c r="I388" i="51"/>
  <c r="I399" i="51"/>
  <c r="I403" i="51"/>
  <c r="I404" i="51"/>
  <c r="N45" i="60"/>
  <c r="CR45" i="60"/>
  <c r="M47" i="60"/>
  <c r="F24" i="3"/>
  <c r="E33" i="3"/>
  <c r="H258" i="51"/>
  <c r="H213" i="51"/>
  <c r="H42" i="51"/>
  <c r="DC49" i="89"/>
  <c r="DC53" i="89"/>
  <c r="DC51" i="89"/>
  <c r="DC55" i="89"/>
  <c r="DC59" i="89"/>
  <c r="DC57" i="89"/>
  <c r="I28" i="133"/>
  <c r="I29" i="133"/>
  <c r="H41" i="156"/>
  <c r="H37" i="156"/>
  <c r="H38" i="156"/>
  <c r="H39" i="156"/>
  <c r="H40" i="156"/>
  <c r="H20" i="156"/>
  <c r="H30" i="156"/>
  <c r="G30" i="133" l="1"/>
  <c r="G29" i="133"/>
  <c r="G28" i="133"/>
  <c r="F33" i="3"/>
  <c r="G20" i="133"/>
  <c r="G19" i="133"/>
  <c r="G21" i="133"/>
  <c r="G18" i="131"/>
  <c r="H102" i="51"/>
  <c r="AD43" i="151"/>
  <c r="H54" i="51"/>
  <c r="H139" i="51"/>
  <c r="H344" i="51"/>
  <c r="CU50" i="60"/>
  <c r="H17" i="156"/>
  <c r="H22" i="156" s="1"/>
  <c r="H23" i="156" s="1"/>
  <c r="H24" i="156" s="1"/>
  <c r="H26" i="155"/>
  <c r="H27" i="155" s="1"/>
  <c r="H367" i="155"/>
  <c r="H127" i="51"/>
  <c r="H148" i="51"/>
  <c r="H152" i="51" s="1"/>
  <c r="H153" i="51" s="1"/>
  <c r="H36" i="51"/>
  <c r="H61" i="51"/>
  <c r="H52" i="51"/>
  <c r="H50" i="51"/>
  <c r="H48" i="51"/>
  <c r="H67" i="51"/>
  <c r="H65" i="51"/>
  <c r="H25" i="51"/>
  <c r="H379" i="155"/>
  <c r="H368" i="155"/>
  <c r="H404" i="155"/>
  <c r="H388" i="155"/>
  <c r="H380" i="155"/>
  <c r="H362" i="51"/>
  <c r="H340" i="51"/>
  <c r="H325" i="51"/>
  <c r="H306" i="51"/>
  <c r="H287" i="51"/>
  <c r="H281" i="51"/>
  <c r="H103" i="51"/>
  <c r="H69" i="51"/>
  <c r="H71" i="51"/>
  <c r="H367" i="51"/>
  <c r="H311" i="51"/>
  <c r="H288" i="51"/>
  <c r="H111" i="51"/>
  <c r="H99" i="51"/>
  <c r="H87" i="51"/>
  <c r="H60" i="51"/>
  <c r="H51" i="51"/>
  <c r="H89" i="51"/>
  <c r="H40" i="51"/>
  <c r="H370" i="155"/>
  <c r="H381" i="155"/>
  <c r="H377" i="155"/>
  <c r="I405" i="51"/>
  <c r="CW52" i="60"/>
  <c r="CU54" i="60"/>
  <c r="G64" i="145"/>
  <c r="H40" i="157"/>
  <c r="H41" i="157" s="1"/>
  <c r="H25" i="157"/>
  <c r="H371" i="155"/>
  <c r="DC43" i="89"/>
  <c r="H62" i="51"/>
  <c r="H66" i="51"/>
  <c r="F14" i="123"/>
  <c r="H323" i="51"/>
  <c r="H302" i="51"/>
  <c r="H283" i="51"/>
  <c r="H130" i="51"/>
  <c r="H110" i="51"/>
  <c r="H100" i="51"/>
  <c r="H92" i="51"/>
  <c r="H49" i="51"/>
  <c r="H47" i="51"/>
  <c r="H70" i="51"/>
  <c r="H88" i="51"/>
  <c r="H120" i="51"/>
  <c r="H121" i="51" s="1"/>
  <c r="H122" i="51" s="1"/>
  <c r="H123" i="51" s="1"/>
  <c r="F14" i="122" s="1"/>
  <c r="H53" i="51"/>
  <c r="H68" i="51"/>
  <c r="N58" i="147"/>
  <c r="T44" i="150"/>
  <c r="I41" i="133"/>
  <c r="J40" i="133" s="1"/>
  <c r="I48" i="133"/>
  <c r="BF47" i="149"/>
  <c r="BJ47" i="149"/>
  <c r="V44" i="150"/>
  <c r="BH47" i="149"/>
  <c r="H31" i="156"/>
  <c r="H32" i="156" s="1"/>
  <c r="H33" i="156" s="1"/>
  <c r="H34" i="156" s="1"/>
  <c r="F20" i="123" s="1"/>
  <c r="N55" i="156" s="1"/>
  <c r="H369" i="155"/>
  <c r="I477" i="155"/>
  <c r="I479" i="155" s="1"/>
  <c r="H85" i="157"/>
  <c r="H86" i="157" s="1"/>
  <c r="H88" i="157" s="1"/>
  <c r="H89" i="157" s="1"/>
  <c r="H90" i="157" s="1"/>
  <c r="H50" i="157"/>
  <c r="H51" i="157" s="1"/>
  <c r="H52" i="157" s="1"/>
  <c r="H53" i="157" s="1"/>
  <c r="F20" i="122" s="1"/>
  <c r="N95" i="157" s="1"/>
  <c r="H67" i="157"/>
  <c r="H71" i="157" s="1"/>
  <c r="H72" i="157" s="1"/>
  <c r="H73" i="157" s="1"/>
  <c r="R95" i="157" s="1"/>
  <c r="I492" i="155"/>
  <c r="H174" i="51"/>
  <c r="H175" i="51" s="1"/>
  <c r="H247" i="51"/>
  <c r="H248" i="51" s="1"/>
  <c r="H250" i="51" s="1"/>
  <c r="H201" i="51"/>
  <c r="H202" i="51" s="1"/>
  <c r="H204" i="51" s="1"/>
  <c r="H269" i="51"/>
  <c r="H270" i="51" s="1"/>
  <c r="H272" i="51" s="1"/>
  <c r="H160" i="51"/>
  <c r="H161" i="51" s="1"/>
  <c r="F15" i="123" s="1"/>
  <c r="H223" i="51"/>
  <c r="H224" i="51" s="1"/>
  <c r="H226" i="51" s="1"/>
  <c r="I390" i="51"/>
  <c r="I392" i="51" s="1"/>
  <c r="H27" i="51"/>
  <c r="H29" i="51"/>
  <c r="H39" i="51"/>
  <c r="CU58" i="60"/>
  <c r="CY54" i="60"/>
  <c r="CW54" i="60"/>
  <c r="CU52" i="60"/>
  <c r="CY52" i="60"/>
  <c r="CY50" i="60"/>
  <c r="CW50" i="60"/>
  <c r="CW60" i="60"/>
  <c r="CU60" i="60"/>
  <c r="CY60" i="60"/>
  <c r="CW58" i="60"/>
  <c r="CY58" i="60"/>
  <c r="I31" i="133"/>
  <c r="J28" i="133" s="1"/>
  <c r="H42" i="156"/>
  <c r="H43" i="156" s="1"/>
  <c r="H100" i="157"/>
  <c r="H129" i="51"/>
  <c r="H138" i="51"/>
  <c r="J38" i="133" l="1"/>
  <c r="I51" i="133"/>
  <c r="J48" i="133" s="1"/>
  <c r="H142" i="51"/>
  <c r="H143" i="51" s="1"/>
  <c r="H144" i="51" s="1"/>
  <c r="H382" i="155"/>
  <c r="H383" i="155" s="1"/>
  <c r="H408" i="155"/>
  <c r="H409" i="155" s="1"/>
  <c r="H410" i="155" s="1"/>
  <c r="H372" i="155"/>
  <c r="H373" i="155" s="1"/>
  <c r="H389" i="155"/>
  <c r="H28" i="155"/>
  <c r="I406" i="51"/>
  <c r="H368" i="51"/>
  <c r="H369" i="51" s="1"/>
  <c r="H371" i="51" s="1"/>
  <c r="H372" i="51" s="1"/>
  <c r="H373" i="51" s="1"/>
  <c r="CY44" i="60"/>
  <c r="H328" i="51"/>
  <c r="H329" i="51" s="1"/>
  <c r="H331" i="51" s="1"/>
  <c r="H332" i="51" s="1"/>
  <c r="H333" i="51" s="1"/>
  <c r="H104" i="51"/>
  <c r="H105" i="51" s="1"/>
  <c r="H106" i="51" s="1"/>
  <c r="H113" i="51"/>
  <c r="H114" i="51" s="1"/>
  <c r="H115" i="51" s="1"/>
  <c r="H291" i="51"/>
  <c r="H292" i="51" s="1"/>
  <c r="H294" i="51" s="1"/>
  <c r="H295" i="51" s="1"/>
  <c r="H296" i="51" s="1"/>
  <c r="H312" i="51"/>
  <c r="H313" i="51" s="1"/>
  <c r="J39" i="133"/>
  <c r="J41" i="133" s="1"/>
  <c r="H93" i="51"/>
  <c r="H94" i="51" s="1"/>
  <c r="H95" i="51" s="1"/>
  <c r="H56" i="51"/>
  <c r="H57" i="51" s="1"/>
  <c r="H58" i="51" s="1"/>
  <c r="H72" i="51"/>
  <c r="H73" i="51" s="1"/>
  <c r="H74" i="51" s="1"/>
  <c r="I493" i="155"/>
  <c r="G53" i="145"/>
  <c r="G42" i="145"/>
  <c r="H131" i="51"/>
  <c r="H132" i="51" s="1"/>
  <c r="H133" i="51" s="1"/>
  <c r="H26" i="157"/>
  <c r="H27" i="157" s="1"/>
  <c r="H31" i="157" s="1"/>
  <c r="J29" i="133"/>
  <c r="J30" i="133"/>
  <c r="CW44" i="60"/>
  <c r="CU44" i="60"/>
  <c r="F17" i="122"/>
  <c r="N40" i="126"/>
  <c r="H42" i="157"/>
  <c r="H43" i="157" s="1"/>
  <c r="F23" i="123" s="1"/>
  <c r="H273" i="51"/>
  <c r="H274" i="51" s="1"/>
  <c r="H43" i="51"/>
  <c r="H44" i="51" s="1"/>
  <c r="H45" i="51" s="1"/>
  <c r="H32" i="51"/>
  <c r="H33" i="51" s="1"/>
  <c r="H34" i="51" s="1"/>
  <c r="H177" i="51"/>
  <c r="H178" i="51" s="1"/>
  <c r="H154" i="51"/>
  <c r="R358" i="51" s="1"/>
  <c r="H44" i="156"/>
  <c r="F18" i="122" s="1"/>
  <c r="H251" i="51"/>
  <c r="H252" i="51" s="1"/>
  <c r="H101" i="157"/>
  <c r="H102" i="157" s="1"/>
  <c r="H227" i="51"/>
  <c r="H228" i="51" s="1"/>
  <c r="H205" i="51"/>
  <c r="H206" i="51" s="1"/>
  <c r="O81" i="147"/>
  <c r="N77" i="147" s="1"/>
  <c r="K38" i="145" s="1"/>
  <c r="F22" i="123" l="1"/>
  <c r="O95" i="157" s="1"/>
  <c r="S95" i="157" s="1"/>
  <c r="L55" i="156"/>
  <c r="I21" i="133"/>
  <c r="J20" i="133" s="1"/>
  <c r="F13" i="123"/>
  <c r="I407" i="51"/>
  <c r="F12" i="122"/>
  <c r="F16" i="123"/>
  <c r="H390" i="155"/>
  <c r="H391" i="155" s="1"/>
  <c r="F16" i="122" s="1"/>
  <c r="H374" i="155"/>
  <c r="H384" i="155"/>
  <c r="H315" i="51"/>
  <c r="H316" i="51" s="1"/>
  <c r="H317" i="51" s="1"/>
  <c r="J50" i="133"/>
  <c r="J49" i="133"/>
  <c r="I494" i="155"/>
  <c r="N31" i="126"/>
  <c r="N32" i="126" s="1"/>
  <c r="N187" i="147"/>
  <c r="K49" i="145" s="1"/>
  <c r="N189" i="147"/>
  <c r="K51" i="145" s="1"/>
  <c r="N186" i="147"/>
  <c r="N188" i="147"/>
  <c r="K50" i="145" s="1"/>
  <c r="N190" i="147"/>
  <c r="K52" i="145" s="1"/>
  <c r="N78" i="147"/>
  <c r="K39" i="145" s="1"/>
  <c r="N76" i="147"/>
  <c r="K37" i="145" s="1"/>
  <c r="N79" i="147"/>
  <c r="K40" i="145" s="1"/>
  <c r="N80" i="147"/>
  <c r="K41" i="145" s="1"/>
  <c r="J31" i="133"/>
  <c r="M55" i="156"/>
  <c r="R55" i="156" s="1"/>
  <c r="N41" i="126"/>
  <c r="N18" i="126"/>
  <c r="H179" i="51"/>
  <c r="N14" i="126" s="1"/>
  <c r="N17" i="126"/>
  <c r="N16" i="126"/>
  <c r="N15" i="126"/>
  <c r="O205" i="147"/>
  <c r="F13" i="122"/>
  <c r="J19" i="133" l="1"/>
  <c r="J51" i="133"/>
  <c r="J18" i="133"/>
  <c r="I408" i="51"/>
  <c r="H345" i="51" s="1"/>
  <c r="H346" i="51" s="1"/>
  <c r="H347" i="51" s="1"/>
  <c r="H349" i="51" s="1"/>
  <c r="H210" i="51"/>
  <c r="N358" i="51"/>
  <c r="F15" i="122"/>
  <c r="K16" i="145"/>
  <c r="K19" i="145"/>
  <c r="K18" i="145"/>
  <c r="H450" i="155"/>
  <c r="I495" i="155"/>
  <c r="H432" i="155"/>
  <c r="K42" i="145"/>
  <c r="N191" i="147"/>
  <c r="N203" i="147"/>
  <c r="K62" i="145" s="1"/>
  <c r="N201" i="147"/>
  <c r="K60" i="145" s="1"/>
  <c r="N204" i="147"/>
  <c r="K63" i="145" s="1"/>
  <c r="N202" i="147"/>
  <c r="K61" i="145" s="1"/>
  <c r="N200" i="147"/>
  <c r="K59" i="145" s="1"/>
  <c r="K48" i="145"/>
  <c r="K53" i="145" s="1"/>
  <c r="N81" i="147"/>
  <c r="BK49" i="152"/>
  <c r="BG49" i="152"/>
  <c r="BO49" i="152"/>
  <c r="BM49" i="152"/>
  <c r="N42" i="126"/>
  <c r="N19" i="126"/>
  <c r="N20" i="126" s="1"/>
  <c r="O358" i="51"/>
  <c r="H300" i="51"/>
  <c r="H377" i="51"/>
  <c r="H232" i="51"/>
  <c r="J21" i="133" l="1"/>
  <c r="K20" i="145"/>
  <c r="DC45" i="89"/>
  <c r="H464" i="155"/>
  <c r="L468" i="155" s="1"/>
  <c r="M29" i="126"/>
  <c r="K17" i="145"/>
  <c r="M28" i="126"/>
  <c r="K64" i="145"/>
  <c r="H183" i="51"/>
  <c r="N43" i="126"/>
  <c r="N205" i="147"/>
  <c r="M18" i="126"/>
  <c r="H278" i="51"/>
  <c r="H321" i="51"/>
  <c r="H337" i="51"/>
  <c r="F14" i="128" s="1"/>
  <c r="M17" i="126"/>
  <c r="H256" i="51"/>
  <c r="F12" i="128"/>
  <c r="M14" i="126"/>
  <c r="M16" i="126"/>
  <c r="H350" i="51"/>
  <c r="H351" i="51" s="1"/>
  <c r="H355" i="51" s="1"/>
  <c r="M15" i="126"/>
  <c r="F16" i="128"/>
  <c r="K21" i="145" l="1"/>
  <c r="M30" i="126"/>
  <c r="M31" i="126" s="1"/>
  <c r="N34" i="126" s="1"/>
  <c r="M19" i="126"/>
  <c r="N22" i="126" s="1"/>
  <c r="P358" i="51"/>
  <c r="F13" i="128"/>
  <c r="M358" i="51"/>
  <c r="Q358" i="51"/>
  <c r="F15" i="128"/>
  <c r="F17" i="128" l="1"/>
  <c r="S358" i="51"/>
  <c r="M40" i="126" l="1"/>
  <c r="H94" i="157"/>
  <c r="H106" i="157"/>
  <c r="M95" i="157" l="1"/>
  <c r="M42" i="126"/>
  <c r="DC47" i="89"/>
  <c r="N45" i="126" l="1"/>
</calcChain>
</file>

<file path=xl/sharedStrings.xml><?xml version="1.0" encoding="utf-8"?>
<sst xmlns="http://schemas.openxmlformats.org/spreadsheetml/2006/main" count="7992" uniqueCount="1684">
  <si>
    <t>MINISTERIO DE TRANSPORTE</t>
  </si>
  <si>
    <t>INSTITUTO NACIONAL DE VÍAS</t>
  </si>
  <si>
    <t>SUBDIRECCION GESTIÓN INTEGRAL DE CARRETERAS NACIONALES</t>
  </si>
  <si>
    <t>INFORME TRIMESTRAL</t>
  </si>
  <si>
    <t>DEL ADMINISTRADOR VIAL GRUPO No. 01</t>
  </si>
  <si>
    <r>
      <t xml:space="preserve">VERSIÓN No. 1 DE FECHA: </t>
    </r>
    <r>
      <rPr>
        <b/>
        <u/>
        <sz val="12"/>
        <rFont val="Arial"/>
        <family val="2"/>
      </rPr>
      <t>30/SEP/2024</t>
    </r>
  </si>
  <si>
    <t>CONSORCIO ADMINISTRACION VI 2023</t>
  </si>
  <si>
    <t>TERRITORIAL  ANTIOQUIA</t>
  </si>
  <si>
    <t>CARRETERAS:</t>
  </si>
  <si>
    <t>LA MANSA - PRIMAVERA, RUTA 6003</t>
  </si>
  <si>
    <t>PR0+0000 AL PR44+0200</t>
  </si>
  <si>
    <t xml:space="preserve">PR88+0100 AL PR90+0000, 
PR90+0615 AL PR90+0740 (SECTOR DE LA VÍA ANTIGUA, LADO DERECHO DE LOS PUENTES LOMALINDA), 
PR92+0024 AL PR92+0280 (SECTOR DE LA VÍA ANTIGUA, LADO IZQUIERDO DE LOS TÚNELES KACHOTIS),
PR93+0700 AL PR95+0031
</t>
  </si>
  <si>
    <t>SANTA FÉ DE ANTIOQUIA - MEDELLÍN, RUTA 6204</t>
  </si>
  <si>
    <t>PUENTE AURRÁ - MEDELLÍN, PR16+0000 - PR71+0000</t>
  </si>
  <si>
    <t>HATILLO - CISNEROS, RUTA 6205</t>
  </si>
  <si>
    <t xml:space="preserve">PASO URBANO BARBOSA, PR9+0000 - PR9+0700 
(SIN INCLUIR EL ANILLO DE LA GLORIETA)
</t>
  </si>
  <si>
    <t xml:space="preserve"> PASO URBANO CISNEROS, PR53+0000 - PR54+1158</t>
  </si>
  <si>
    <t>CISNEROS - PUERTO BERRÍO - CRUCE RUTA 45, RUTA 6206</t>
  </si>
  <si>
    <t xml:space="preserve"> PASO URBANO CISNEROS, PR0+0000 - PR1+0000</t>
  </si>
  <si>
    <t>PUENTE LA MALENA - PUERTO BERRÍO, INCLUIDO PUENTE SOBRE EL RÍO MAGDALENA, PR95+0198 - PR 97+1261</t>
  </si>
  <si>
    <t>TRIMESTRE: (JUN - SEP / 2024)</t>
  </si>
  <si>
    <t>Sabaneta, octubre de 2024</t>
  </si>
  <si>
    <t>INFORME FINAL PERÍODO JUNIO - SEPTIEMBRE DE 2024</t>
  </si>
  <si>
    <t xml:space="preserve">            ADMINISTRACIÓN VIAL GRUPO 01 TERRITORIAL ANTIOQUIA</t>
  </si>
  <si>
    <t>TABLA DE CONTENIDO</t>
  </si>
  <si>
    <t>ÍTEM</t>
  </si>
  <si>
    <t>DESCRIPCIÓN</t>
  </si>
  <si>
    <t>Cuadro No. 1</t>
  </si>
  <si>
    <t>Generalidades</t>
  </si>
  <si>
    <t>Cuadro No. 2</t>
  </si>
  <si>
    <t>Cumplimiento indicadores de servicio de mantenimiento rutinario (M.R.)</t>
  </si>
  <si>
    <t>Cuadro No. 3</t>
  </si>
  <si>
    <t>Relación estado de la red criterio de transitabilidad (visual)</t>
  </si>
  <si>
    <t>Gráfico No. 1</t>
  </si>
  <si>
    <t>Estado de la red criterio de transitabilidad - visual (Semáforo) 6003</t>
  </si>
  <si>
    <t>Estado de la red criterio de transitabilidad - visual (Semáforo) 6204</t>
  </si>
  <si>
    <t>Estado de la red criterio de transitabilidad - visual (Semáforo) 6205</t>
  </si>
  <si>
    <t>Estado de la red criterio de transitabilidad - visual (Semáforo) 6206</t>
  </si>
  <si>
    <t>Gráfico No. 2</t>
  </si>
  <si>
    <t>Estado de las vías en Torta-CRITERIO DE TRANSITABILIDAD (VISUAL)</t>
  </si>
  <si>
    <t>Cuadro No. 4</t>
  </si>
  <si>
    <t>Relación estado de la red CRITERIO TÉCNICO</t>
  </si>
  <si>
    <t>Gráfico No. 3</t>
  </si>
  <si>
    <t>Estado de la red criterio Técnico 6003</t>
  </si>
  <si>
    <t>Estado de la red criterio Técnico 6204</t>
  </si>
  <si>
    <t>Estado de la red criterio Técnico 6205</t>
  </si>
  <si>
    <t>Estado de la red criterio Técnico 6206</t>
  </si>
  <si>
    <t>Gráfico No. 4</t>
  </si>
  <si>
    <t>Estado de la Red en Torta - CRITERIO TECNICO</t>
  </si>
  <si>
    <t>Mapa  No.  1</t>
  </si>
  <si>
    <t>Estado de la red y sitios críticos de inestabilidad</t>
  </si>
  <si>
    <t>Cuadro No. 5</t>
  </si>
  <si>
    <t>Necesidades preventivas de las vías</t>
  </si>
  <si>
    <t>Cuadro No. 6</t>
  </si>
  <si>
    <t>Necesidades críticas de las vías</t>
  </si>
  <si>
    <t>Cuadro No. 7</t>
  </si>
  <si>
    <t>Cálculo de cantidades y costos estimados para las necesidades de las vías (6003)</t>
  </si>
  <si>
    <t>Cálculo de cantidades y costos estimados para las necesidades de las vías (6204)</t>
  </si>
  <si>
    <t>Cálculo de cantidades y costos estimados para las necesidades de las vías (6205)</t>
  </si>
  <si>
    <t>Cálculo de cantidades y costos estimados para las necesidades de las vías (6206)</t>
  </si>
  <si>
    <t>Cuadro No. 8</t>
  </si>
  <si>
    <t>Información sobre emergencias</t>
  </si>
  <si>
    <t>Cuadro No. 9</t>
  </si>
  <si>
    <t>Estado general de los puentes</t>
  </si>
  <si>
    <t>Cuadro No. 10</t>
  </si>
  <si>
    <t>Priorización de puentes que requieren atención - rehabilitación y conservación</t>
  </si>
  <si>
    <t>Cuadro No. 11</t>
  </si>
  <si>
    <t>Estado general de los pontones</t>
  </si>
  <si>
    <t>Cuadro No. 12</t>
  </si>
  <si>
    <t>Necesidades de los pontones</t>
  </si>
  <si>
    <t>Cuadro No. 13</t>
  </si>
  <si>
    <t>Estado General de los Túneles</t>
  </si>
  <si>
    <t>Cuadro No. 14</t>
  </si>
  <si>
    <t>Necesidades en los Túneles</t>
  </si>
  <si>
    <t>Cuadro No. 15</t>
  </si>
  <si>
    <t>Estado de la señalización vertical y señalización vertical faltante</t>
  </si>
  <si>
    <t>Cuadro No. 16</t>
  </si>
  <si>
    <t>Estado de la señalización horizontal y señalización horizontal faltante</t>
  </si>
  <si>
    <t>Cuadro No. 17</t>
  </si>
  <si>
    <t>Informe de accidentalidad</t>
  </si>
  <si>
    <t>Cuadro No. 18</t>
  </si>
  <si>
    <t>Resumen de actividades para el buen uso y defensa de las vías</t>
  </si>
  <si>
    <t>Cuadro No. 19</t>
  </si>
  <si>
    <t>Seguimiento de funciones técnicas y administrativas 2024 - 2026</t>
  </si>
  <si>
    <t>Cuadro No. 20</t>
  </si>
  <si>
    <t>Ficha cuantitativa Administradores de Mantenimiento Vial</t>
  </si>
  <si>
    <t>Cuadro No. 21</t>
  </si>
  <si>
    <t>Ficha cualitativa Administradores de Mantenimiento Vial</t>
  </si>
  <si>
    <t>Cuadro No. 22</t>
  </si>
  <si>
    <t>Ficha cuantitativa Contratista Servicio de Mantenimeinto Rutinario</t>
  </si>
  <si>
    <t>Cuadro No. 23</t>
  </si>
  <si>
    <t>Ficha cualitativa Contratista Servicio de Mantenimeinto Rutinario</t>
  </si>
  <si>
    <t>Cuadro No. 24</t>
  </si>
  <si>
    <t>Información de interventorías a contratos de obra</t>
  </si>
  <si>
    <t>Reseña 1.1</t>
  </si>
  <si>
    <t>Fotográfica</t>
  </si>
  <si>
    <t>Reseña 1.2</t>
  </si>
  <si>
    <t>Reseña 1.3</t>
  </si>
  <si>
    <t>Reseña 1.4</t>
  </si>
  <si>
    <t>Reseña 1.5</t>
  </si>
  <si>
    <t>Reseña 1.6</t>
  </si>
  <si>
    <t>Reseña 1.7</t>
  </si>
  <si>
    <t>Reseña 1.8</t>
  </si>
  <si>
    <t>Reseña 1.9</t>
  </si>
  <si>
    <t>Reseña 2</t>
  </si>
  <si>
    <t>De prensa</t>
  </si>
  <si>
    <t>Comentarios</t>
  </si>
  <si>
    <t>Comentarios generales</t>
  </si>
  <si>
    <t>Capacitación Trabajadores Servicio M.R.</t>
  </si>
  <si>
    <t>Capacitación Trabajadores Servicio de Mantenimiento Rutinario</t>
  </si>
  <si>
    <t>DIRECCIÓN TERRITORIAL ANTIOQUIA</t>
  </si>
  <si>
    <t>CUADRO No. 1</t>
  </si>
  <si>
    <t>GENERALIDADES</t>
  </si>
  <si>
    <t>NOMBRE DEL INGENIERO RESIDENTE:</t>
  </si>
  <si>
    <t xml:space="preserve">NOMBRE DEL INGENIERO AUXILIAR I: </t>
  </si>
  <si>
    <t xml:space="preserve">NOMBRE DEL INGENIERO AUXILIAR II: </t>
  </si>
  <si>
    <t>SECTOR ADMINISTRADO:</t>
  </si>
  <si>
    <t>RUTA 6003 - LA MANSA - PRIMAVERA, PR 0+000 AL PR 44+0200; DEL PR 88+0100  AL PR 90+0000,PR90+0615 AL PR90+740 (SECTOR DE LA VÍA ANTIGUA, LADO DERECHO DE LOS PUENTES LOMALINDA), PR92+0024 AL PR92+280 (SECTOR DE LA VÍA ANTIGUA, LADO IZQUIERDO DE LOS TÚNELES KACHOTIS) Y PR93+0700 AL PR95+0031
RUTA 6204 - PUENTE AURRÁ - MEDELLÍN, PR16+0000 AL PR71+0000.
RUTA 6205 - HATILLO - CISNEROS, PR09+0000 A PR09+0700 - Paso urbano Barbosa; PR53+0000 A PR54+1158 - Paso urbano Cisneros
RUTA 6206 - CISNEROS - PUERTO BERRIO - CRUCE RUTA 45, PR00+0000 A PR01+0000 - Paso Cisneros; PUENTE LA MALENA - PUERTO BERRIO, INCLUIDO PUENTE SOBRE EL RIO MAGDALENA, PR95+0198 A PR97+1261 - Paso urbano Puerto Berrio</t>
  </si>
  <si>
    <t>DIRECCIÓN OFICINA:</t>
  </si>
  <si>
    <t>CALLE 65 Sur #46 08 SABANETA ANTIOQUIA</t>
  </si>
  <si>
    <t>TELÉFONO OFICINA:</t>
  </si>
  <si>
    <t>604 - 5966007</t>
  </si>
  <si>
    <t>CELULARES</t>
  </si>
  <si>
    <t>CORREO ELECTRÓNICO:</t>
  </si>
  <si>
    <t>amvial2024@gmail.com</t>
  </si>
  <si>
    <t xml:space="preserve">Ingeniero(s) Residente(s): </t>
  </si>
  <si>
    <t>Ingeniero Auxiliar I:</t>
  </si>
  <si>
    <t>Ingeniero Auxiliar II:</t>
  </si>
  <si>
    <t>CARRETERAS A CARGO</t>
  </si>
  <si>
    <t>CARRETERA</t>
  </si>
  <si>
    <t>CÓDIGO</t>
  </si>
  <si>
    <t>LONGITUD (km)</t>
  </si>
  <si>
    <t>PRi</t>
  </si>
  <si>
    <t>PRf</t>
  </si>
  <si>
    <t>No. DE PUENTES</t>
  </si>
  <si>
    <t>MICROEMPRESA</t>
  </si>
  <si>
    <t>OBSERVACIONES</t>
  </si>
  <si>
    <t>P</t>
  </si>
  <si>
    <t>A</t>
  </si>
  <si>
    <t>T</t>
  </si>
  <si>
    <t>La Mansa - Primavera</t>
  </si>
  <si>
    <t>0+0000</t>
  </si>
  <si>
    <t>C.T.A. COOPTAHIS</t>
  </si>
  <si>
    <t>88+0100</t>
  </si>
  <si>
    <t>90+0000</t>
  </si>
  <si>
    <t>PRESTASER NORDESTE S.A.S</t>
  </si>
  <si>
    <t>90+0615</t>
  </si>
  <si>
    <t>90+0740</t>
  </si>
  <si>
    <t>92+0024</t>
  </si>
  <si>
    <t>92+0280</t>
  </si>
  <si>
    <t>93+0700</t>
  </si>
  <si>
    <t>95+0031</t>
  </si>
  <si>
    <t>Santa Fe de Antioquia - Medellín</t>
  </si>
  <si>
    <t>16+0000</t>
  </si>
  <si>
    <t>71+0000</t>
  </si>
  <si>
    <t>Hatillo - Cisneros</t>
  </si>
  <si>
    <t>09+0000</t>
  </si>
  <si>
    <t>09+0700</t>
  </si>
  <si>
    <t xml:space="preserve">C.T.A. SANTIAGO </t>
  </si>
  <si>
    <t>53+0000</t>
  </si>
  <si>
    <t>54+1158</t>
  </si>
  <si>
    <t>Cisneros - Puerto Berrío</t>
  </si>
  <si>
    <t>1+0000</t>
  </si>
  <si>
    <t>95+0198</t>
  </si>
  <si>
    <t>97+1261</t>
  </si>
  <si>
    <t>TOTALES</t>
  </si>
  <si>
    <t>P: Pavimento</t>
  </si>
  <si>
    <t>A: Afirmado</t>
  </si>
  <si>
    <t>T: Total</t>
  </si>
  <si>
    <t>VOLVER A TABLA DE CONTENIDO</t>
  </si>
  <si>
    <t>NOTA:  CUALQUIER CAMBIO DE DIRECCIÓN, CORREO ELECTRÓNICO O TELÉFONO SE DEBE INFORMAR</t>
  </si>
  <si>
    <t>CUADRO No. 2</t>
  </si>
  <si>
    <t>CUMPLIMIENTO INDICADORES  DE SERVICIO DE MANTENIMIENTO RUTINARIO (M.R.)</t>
  </si>
  <si>
    <r>
      <t>INGENIERO RESIDENTE:</t>
    </r>
    <r>
      <rPr>
        <b/>
        <u/>
        <sz val="10"/>
        <rFont val="Arial"/>
        <family val="2"/>
      </rPr>
      <t xml:space="preserve"> </t>
    </r>
  </si>
  <si>
    <t xml:space="preserve">FECHA: </t>
  </si>
  <si>
    <t xml:space="preserve">              MICROEMPRESA</t>
  </si>
  <si>
    <t>CONTRATISTA DE SERVICIO DE M.R.</t>
  </si>
  <si>
    <t>COOPTAHIS - CTO 1410-2024</t>
  </si>
  <si>
    <t>CTA SANTIAGO - CTO 1411-2024</t>
  </si>
  <si>
    <t>PRESTASER NORDESTE SAS CTO 1412-2024</t>
  </si>
  <si>
    <t>INDICADOR</t>
  </si>
  <si>
    <t>%</t>
  </si>
  <si>
    <t>ROCERÍA Y DESM. MANUAL</t>
  </si>
  <si>
    <t>LIMPIEZA MANUAL CUNETAS</t>
  </si>
  <si>
    <t>LIMPIEZA ENCOLES Y DESCOLES</t>
  </si>
  <si>
    <t>LIMPIEZA OBRAS DE ARTE</t>
  </si>
  <si>
    <t>MANTENIMIENTO PUENTES</t>
  </si>
  <si>
    <t>LIMPIEZA SEÑALES Y MOJONES</t>
  </si>
  <si>
    <t>DESPEJE DE DERRUMBES</t>
  </si>
  <si>
    <t>NO HUBO</t>
  </si>
  <si>
    <t>PINTURA, RENOVACIÓN DE INDICACIONES EN EL MOJÓN</t>
  </si>
  <si>
    <t>BACHEO CARRETERA PAV.</t>
  </si>
  <si>
    <t>PARCHEO CARRETERA PAV.</t>
  </si>
  <si>
    <t>LIMPIEZA DE LA CALZADA</t>
  </si>
  <si>
    <t>ARBORIZACIÓN (SIEMBRA)</t>
  </si>
  <si>
    <t>PODA, CORTE Y RETIRO DE ÁRBOLES</t>
  </si>
  <si>
    <t>ATENCIÓN DE EMERGENCIAS</t>
  </si>
  <si>
    <t>OBSERVACIONES :</t>
  </si>
  <si>
    <t xml:space="preserve">    BUENO</t>
  </si>
  <si>
    <t xml:space="preserve">       REGULAR</t>
  </si>
  <si>
    <t xml:space="preserve">    MALO</t>
  </si>
  <si>
    <t xml:space="preserve">      NO HUBO</t>
  </si>
  <si>
    <r>
      <t>*</t>
    </r>
    <r>
      <rPr>
        <sz val="9"/>
        <rFont val="Arial"/>
        <family val="2"/>
      </rPr>
      <t xml:space="preserve">  Indicar nombre de cada contratista de Mantenimiento Rutinario (M.R.) al que se le aplica el indicador. Resolución N°</t>
    </r>
  </si>
  <si>
    <t>En caso de no cumplir totalmente con el indicador, informar la razón.</t>
  </si>
  <si>
    <t>Indicar el Porcentaje de cumplimiento mensual para cada CONTRATISTA DE SERVICIO DE MANTENIMIENTO RUTINARIO</t>
  </si>
  <si>
    <t>CUADRO No 3</t>
  </si>
  <si>
    <t>RELACIÓN ESTADO DE LA RED CRITERIO DE TRANSITABILIDAD (VISUAL)</t>
  </si>
  <si>
    <t>INGENIERO RESIDENTE:</t>
  </si>
  <si>
    <t>TRIMESTRE EVALUADO:</t>
  </si>
  <si>
    <t>CÓDIGO VÍA</t>
  </si>
  <si>
    <t>PR INICIAL</t>
  </si>
  <si>
    <t>PR FINAL</t>
  </si>
  <si>
    <t>Kms.</t>
  </si>
  <si>
    <t>TIPO DE</t>
  </si>
  <si>
    <t>ESTADO</t>
  </si>
  <si>
    <t>SUPERFICIE</t>
  </si>
  <si>
    <t>12+0100</t>
  </si>
  <si>
    <t>B</t>
  </si>
  <si>
    <t>14+0000</t>
  </si>
  <si>
    <t>VÍA 6003</t>
  </si>
  <si>
    <t>BUENO</t>
  </si>
  <si>
    <t>REGULAR</t>
  </si>
  <si>
    <t>MALO</t>
  </si>
  <si>
    <t>R</t>
  </si>
  <si>
    <t>TOTAL</t>
  </si>
  <si>
    <t>VÍA ANTIGUA LOMA LINDA</t>
  </si>
  <si>
    <t>VÍA ANTIGUA KACHOTIS</t>
  </si>
  <si>
    <t>93+0420</t>
  </si>
  <si>
    <t>Santa Fé de Antioquia - Medellin</t>
  </si>
  <si>
    <t>M</t>
  </si>
  <si>
    <t>VÍA 6204</t>
  </si>
  <si>
    <t>19+0000</t>
  </si>
  <si>
    <t>23+0000</t>
  </si>
  <si>
    <t>9+0000</t>
  </si>
  <si>
    <t>9+0700</t>
  </si>
  <si>
    <t>VÍA 6205</t>
  </si>
  <si>
    <t>54+0000</t>
  </si>
  <si>
    <t>Cisneros - Puerto Berrío - Cruice Ruta 45</t>
  </si>
  <si>
    <t>VÍA 6206</t>
  </si>
  <si>
    <t>96+0000</t>
  </si>
  <si>
    <t>Nota: La información contenida es un ejemplo sobre la forma de diligenciar este cuadro.Debe presentarse a color.</t>
  </si>
  <si>
    <t>CONVENCIONES</t>
  </si>
  <si>
    <t>NO CAMBIAR ESTOS TIPOS DE COLORES</t>
  </si>
  <si>
    <t>INSTITUTO  NACIONAL DE VÍAS</t>
  </si>
  <si>
    <t>GRÁFICO No. 1</t>
  </si>
  <si>
    <t>ESTADO DE LAS VÍAS CRITERIO DE TRANSITABILIDAD (VISUAL)</t>
  </si>
  <si>
    <t>NOMBRE DE LA VÍA:</t>
  </si>
  <si>
    <t>LA MANSA - PRIMAVERA</t>
  </si>
  <si>
    <t xml:space="preserve">Código de la vía:  </t>
  </si>
  <si>
    <t>SECTOR</t>
  </si>
  <si>
    <t>01</t>
  </si>
  <si>
    <t>LA MANSA - PEÑALISA</t>
  </si>
  <si>
    <t>PR 0+0000 A PR 44+0200</t>
  </si>
  <si>
    <t>02</t>
  </si>
  <si>
    <t>PEAJE AMAGA</t>
  </si>
  <si>
    <t>PR 88+0100 A PR 90+0000</t>
  </si>
  <si>
    <t>03</t>
  </si>
  <si>
    <t>LOMA LINDA</t>
  </si>
  <si>
    <t>PR 90+0615 A PR 90+0740</t>
  </si>
  <si>
    <t>SECTOR  DE LA VÍA ANTIGUA, LADO DERECHO DE LOS PUENTES LOMA LINDA</t>
  </si>
  <si>
    <t>04</t>
  </si>
  <si>
    <t>KACHOTIS</t>
  </si>
  <si>
    <t>PR 92+0024 A PR 92+0280</t>
  </si>
  <si>
    <t>SECTOR DE LA VÍA ANTIGUA, LADO IZQUIERDO DE LOS TÚNELES KACHOTIS</t>
  </si>
  <si>
    <t>05</t>
  </si>
  <si>
    <t>PRIMAVERA</t>
  </si>
  <si>
    <t>PR 93+0700 A PR 95+0031</t>
  </si>
  <si>
    <t xml:space="preserve">INGENIERO RESIDENTE: </t>
  </si>
  <si>
    <t>TRIMESTRE  EVALUADO</t>
  </si>
  <si>
    <t xml:space="preserve">  Longitud y  Porcentaje</t>
  </si>
  <si>
    <t xml:space="preserve">sobre el total de la vía </t>
  </si>
  <si>
    <t xml:space="preserve">               PR</t>
  </si>
  <si>
    <t>o del ítem</t>
  </si>
  <si>
    <t xml:space="preserve">    ÍTEM</t>
  </si>
  <si>
    <t>km</t>
  </si>
  <si>
    <t>Pavimento</t>
  </si>
  <si>
    <t>b</t>
  </si>
  <si>
    <t>Afirmado</t>
  </si>
  <si>
    <t xml:space="preserve">Puentes (Son: 9  ) </t>
  </si>
  <si>
    <t>Cunetas</t>
  </si>
  <si>
    <t>r</t>
  </si>
  <si>
    <t>Señalización Vertical</t>
  </si>
  <si>
    <t>Señalización horizontal</t>
  </si>
  <si>
    <t>Rocería</t>
  </si>
  <si>
    <t>Alcantarillas</t>
  </si>
  <si>
    <t>Limpiezas de bermas</t>
  </si>
  <si>
    <t>NOTAS:</t>
  </si>
  <si>
    <t xml:space="preserve"> La calificación corresponde al criterio visual a SEPTIEMBRE de 2024. </t>
  </si>
  <si>
    <t>El pavimento, señalización, bermas, rocería y cunetas se dibujan y analizan por kilómetro; los puentes se hace por ítem</t>
  </si>
  <si>
    <t>El gráfico de alcantarillas muestra el kilometro pero el porcentaje es sobre el número de obras</t>
  </si>
  <si>
    <t>NOTA: Indicar en el mapa los PRs y nombre de cada uno de los sitios importantes</t>
  </si>
  <si>
    <t>Hacer montaje del mapa de la red vial sobre cartografía o mapas aerofotogramétricos</t>
  </si>
  <si>
    <t>GRAFICO No. 1</t>
  </si>
  <si>
    <t>SANTA FÉ DE ANTIOQUIA - MEDELLÍN</t>
  </si>
  <si>
    <t>Código de la vía:</t>
  </si>
  <si>
    <t>SECTOR:</t>
  </si>
  <si>
    <t>PUENTE AURRÁ - MEDELLÍN</t>
  </si>
  <si>
    <t>PR 16+0000 A PR 71+0000</t>
  </si>
  <si>
    <t>NO APLICA</t>
  </si>
  <si>
    <t xml:space="preserve">Puentes (Son: 13) </t>
  </si>
  <si>
    <t>m</t>
  </si>
  <si>
    <t xml:space="preserve">NOTAS: </t>
  </si>
  <si>
    <t>La calificación corresponde al criterio visual a SEPTIEMBRE de 2024.</t>
  </si>
  <si>
    <t>Este tramo no cuenta con contrato de mantenimiento rutinario</t>
  </si>
  <si>
    <t xml:space="preserve">HATILLO - CISNEROS </t>
  </si>
  <si>
    <t>PASO NACIONAL BARBOSA</t>
  </si>
  <si>
    <t>PR 9+0000   A    PR 9+0700</t>
  </si>
  <si>
    <t>PASO NACIONAL CISNEROS</t>
  </si>
  <si>
    <t>PR 53+0000   A    PR 54+1158</t>
  </si>
  <si>
    <t>1</t>
  </si>
  <si>
    <t>2</t>
  </si>
  <si>
    <t>9</t>
  </si>
  <si>
    <t>9+700</t>
  </si>
  <si>
    <t>53</t>
  </si>
  <si>
    <t>54</t>
  </si>
  <si>
    <t xml:space="preserve">Puentes (Son:   0     ) </t>
  </si>
  <si>
    <t>La calificación corresponde al criterio visual a SEPTIEMBRE de 2024</t>
  </si>
  <si>
    <t>CISNEROS - PUERTO BERRÍO - CRUCE RUTA 45</t>
  </si>
  <si>
    <t>PR 0+0000   A    PR 1+0000</t>
  </si>
  <si>
    <t>PASO NACIONAL PUERTO BERRÍO</t>
  </si>
  <si>
    <t>PR 95+0198   A    PR 97+1261</t>
  </si>
  <si>
    <t>CARLOS EDUARDO GARCIA CASTILLO</t>
  </si>
  <si>
    <t xml:space="preserve">95+0198 </t>
  </si>
  <si>
    <t xml:space="preserve">                         NO APLICA</t>
  </si>
  <si>
    <t xml:space="preserve">Puentes (Son:   3     ) </t>
  </si>
  <si>
    <t>GRAFICO No. 2</t>
  </si>
  <si>
    <t>ESTADO DE LAS VÍAS EN TORTA-CRITERIO DE TRANSITABILIDAD       (VISUAL)</t>
  </si>
  <si>
    <t xml:space="preserve">PERIODO EVALUADO: </t>
  </si>
  <si>
    <t>TRIMESTRE ANTERIOR</t>
  </si>
  <si>
    <r>
      <rPr>
        <sz val="10"/>
        <rFont val="Arial"/>
        <family val="2"/>
      </rPr>
      <t>LA MANSA - PRIMAVERA 
SECTOR PAVIMENTADO</t>
    </r>
    <r>
      <rPr>
        <sz val="8"/>
        <rFont val="Arial"/>
        <family val="2"/>
      </rPr>
      <t xml:space="preserve">
</t>
    </r>
    <r>
      <rPr>
        <sz val="10"/>
        <rFont val="Arial"/>
        <family val="2"/>
      </rPr>
      <t>PR 0+0000 al PR 44+0200, 
PR 88+0100 al PR 90+0000 
PR 90+0615 al PR90+0740
PR92+0024 al PR 92+0280
PR 93+0700 al PR 95+0031</t>
    </r>
  </si>
  <si>
    <t>TRIMESTRE EVALUADO</t>
  </si>
  <si>
    <t>KM</t>
  </si>
  <si>
    <t xml:space="preserve">SANTA FÉ DE ANTIOQUIA - MEDELLÍN 
</t>
  </si>
  <si>
    <t>HATILLO - CISNEROS</t>
  </si>
  <si>
    <t>(PASO NACIONAL POR BARBOSA)</t>
  </si>
  <si>
    <t>PR9+0000 A PR9+0700</t>
  </si>
  <si>
    <t>(PASO NACIONAL POR CISNEROS)</t>
  </si>
  <si>
    <t>PR53+0000 A PR54+1158</t>
  </si>
  <si>
    <t xml:space="preserve">CISNEROS - PUERTO BERRÍO - </t>
  </si>
  <si>
    <t>CRUCE RUTA 45</t>
  </si>
  <si>
    <t>PR 0+0000 A PR 1+0000</t>
  </si>
  <si>
    <t xml:space="preserve">(PASO NACIONAL POR PUERTO </t>
  </si>
  <si>
    <t>BERRÍO)</t>
  </si>
  <si>
    <t>PR 95+0198 A PR 97+1261</t>
  </si>
  <si>
    <t>CUADRO No 4</t>
  </si>
  <si>
    <t>RELACIÓN ESTADO DE LA RED CRITERIO TÉCNICO</t>
  </si>
  <si>
    <t>INICIAL</t>
  </si>
  <si>
    <t>FINAL</t>
  </si>
  <si>
    <t>LA MANSA-PRIMAVERA</t>
  </si>
  <si>
    <t>2+0000</t>
  </si>
  <si>
    <t>3+0000</t>
  </si>
  <si>
    <t>4+0000</t>
  </si>
  <si>
    <t>5+0000</t>
  </si>
  <si>
    <t>6+0000</t>
  </si>
  <si>
    <t>7+0000</t>
  </si>
  <si>
    <t>8+0000</t>
  </si>
  <si>
    <t>10+0000</t>
  </si>
  <si>
    <t>11+0000</t>
  </si>
  <si>
    <t>12+0000</t>
  </si>
  <si>
    <t>13+0000</t>
  </si>
  <si>
    <t>20+0000</t>
  </si>
  <si>
    <t>22+0000</t>
  </si>
  <si>
    <t>35+0000</t>
  </si>
  <si>
    <t>VÍA PAVIMENTADA RUTA 6003</t>
  </si>
  <si>
    <t>36+0000</t>
  </si>
  <si>
    <t>MB</t>
  </si>
  <si>
    <t>40+0000</t>
  </si>
  <si>
    <t>41+0000</t>
  </si>
  <si>
    <t>MM</t>
  </si>
  <si>
    <t>44+0200</t>
  </si>
  <si>
    <t>89+0000</t>
  </si>
  <si>
    <t>94+0000</t>
  </si>
  <si>
    <t>95+0000</t>
  </si>
  <si>
    <t>17+0000</t>
  </si>
  <si>
    <t>PUENTE AURRA - MEDELLIN</t>
  </si>
  <si>
    <t>VÍA PAVIMENTADA RUTA 6204</t>
  </si>
  <si>
    <t>18+0000</t>
  </si>
  <si>
    <t>21+0000</t>
  </si>
  <si>
    <t>24+0000</t>
  </si>
  <si>
    <t>25+0000</t>
  </si>
  <si>
    <t>26+0000</t>
  </si>
  <si>
    <t>27+0000</t>
  </si>
  <si>
    <t>28+0000</t>
  </si>
  <si>
    <t>29+0000</t>
  </si>
  <si>
    <t>30+0000</t>
  </si>
  <si>
    <t>31+0000</t>
  </si>
  <si>
    <t>32+0000</t>
  </si>
  <si>
    <t>33+0000</t>
  </si>
  <si>
    <t>34+0000</t>
  </si>
  <si>
    <t>37+0000</t>
  </si>
  <si>
    <t>38+0000</t>
  </si>
  <si>
    <t>39+0000</t>
  </si>
  <si>
    <t>42+0000</t>
  </si>
  <si>
    <t>43+0000</t>
  </si>
  <si>
    <t>44+0000</t>
  </si>
  <si>
    <t>45+0000</t>
  </si>
  <si>
    <t>46+0000</t>
  </si>
  <si>
    <t>47+0000</t>
  </si>
  <si>
    <t>48+0000</t>
  </si>
  <si>
    <t>49+0000</t>
  </si>
  <si>
    <t>50+0000</t>
  </si>
  <si>
    <t>51+0000</t>
  </si>
  <si>
    <t>52+0000</t>
  </si>
  <si>
    <t>55+0000</t>
  </si>
  <si>
    <t>56+0000</t>
  </si>
  <si>
    <t>57+0000</t>
  </si>
  <si>
    <t>58+0000</t>
  </si>
  <si>
    <t>59+0000</t>
  </si>
  <si>
    <t>60+0000</t>
  </si>
  <si>
    <t>61+0000</t>
  </si>
  <si>
    <t>62+0000</t>
  </si>
  <si>
    <t>63+0000</t>
  </si>
  <si>
    <t>64+0000</t>
  </si>
  <si>
    <t>65+0000</t>
  </si>
  <si>
    <t>66+0000</t>
  </si>
  <si>
    <t>67+0000</t>
  </si>
  <si>
    <t>68+0000</t>
  </si>
  <si>
    <t>69+0000</t>
  </si>
  <si>
    <t>70+0000</t>
  </si>
  <si>
    <t>CALZADA SENCILLA</t>
  </si>
  <si>
    <t>VÍA PAVIMENTADA RUTA 6205</t>
  </si>
  <si>
    <t>54+0537</t>
  </si>
  <si>
    <t>54+0726</t>
  </si>
  <si>
    <t>CALZADA DERECHA</t>
  </si>
  <si>
    <t>CALZADA IZQUIERDA</t>
  </si>
  <si>
    <t>00+0000</t>
  </si>
  <si>
    <t>01+0000</t>
  </si>
  <si>
    <t>CISNEROS - PUERTO BERRIO - CRUCE RUTA 45</t>
  </si>
  <si>
    <t>VÍA PAVIMENTADA RUTA 6206</t>
  </si>
  <si>
    <t>96+0553</t>
  </si>
  <si>
    <t>96+0909</t>
  </si>
  <si>
    <t>97+0000</t>
  </si>
  <si>
    <r>
      <t xml:space="preserve">Nota: La información contenida es un ejemplo sobre la forma de diligenciar este cuadro.Debe presentarse a color </t>
    </r>
    <r>
      <rPr>
        <b/>
        <sz val="9"/>
        <rFont val="Arial"/>
        <family val="2"/>
      </rPr>
      <t>SIN CAMBIAR ESTOS TIPOS DE COLORES.</t>
    </r>
  </si>
  <si>
    <t xml:space="preserve">Esta informacion se deberá presentar cada seis meses en un informe especifico en CD e incorporarlo en el trimestral </t>
  </si>
  <si>
    <t>que le corresponda.</t>
  </si>
  <si>
    <t>MUY BUENO</t>
  </si>
  <si>
    <t>MUY MALO</t>
  </si>
  <si>
    <t>GRAFICO No. 3</t>
  </si>
  <si>
    <t>ESTADO DE LA RED CRITERIO TÉCNICO</t>
  </si>
  <si>
    <t>PR 88+0100 A PR90+0000</t>
  </si>
  <si>
    <t>PERIODO EVALUADO:</t>
  </si>
  <si>
    <t xml:space="preserve"> </t>
  </si>
  <si>
    <t xml:space="preserve">Puentes(Son: 9) </t>
  </si>
  <si>
    <t>mb</t>
  </si>
  <si>
    <t>NOTA: Indicar en el mapa los PRs y nombres de cada uno de los sitios importantes</t>
  </si>
  <si>
    <t>mm</t>
  </si>
  <si>
    <t>54+0762</t>
  </si>
  <si>
    <t>CD</t>
  </si>
  <si>
    <t>CI</t>
  </si>
  <si>
    <t>PASO NACIONAL. PUERTO BERRÍO</t>
  </si>
  <si>
    <t>GRÁFICO No. 4</t>
  </si>
  <si>
    <t>ESTADO DE LA RED EN TORTA - CRITERIO TÉCNICO</t>
  </si>
  <si>
    <t xml:space="preserve">LA MANSA - PRIMAVERA SECTORES EN AFIRMADO                                                                                                        PR 7+0438 al PR 7+0538       </t>
  </si>
  <si>
    <t>LA MANSA - PRIMAVERA SECTOR PAVIMENTADO
PR 0+0000 al PR 44+0200, 
PR 88+0100 al PR 90+0000 
PR 93+0700 al PR 95+0031
PR 90+0615 al PR 90+0740
PR 92+0024 al PR 92+0280</t>
  </si>
  <si>
    <t>PR 9+0000 A PR 9+0700</t>
  </si>
  <si>
    <t>PR 53+0000 A PR 54+1158</t>
  </si>
  <si>
    <r>
      <rPr>
        <b/>
        <sz val="10"/>
        <color rgb="FFFF0000"/>
        <rFont val="Arial"/>
        <family val="2"/>
      </rPr>
      <t>NOTA</t>
    </r>
    <r>
      <rPr>
        <sz val="10"/>
        <color rgb="FFFF0000"/>
        <rFont val="Arial"/>
        <family val="2"/>
      </rPr>
      <t>: El tramo PR 7+0438 al PR 7+0538, de la via 6003 que se encontraba en afirmado ya fue pavimentado.</t>
    </r>
  </si>
  <si>
    <t>MAPA No. 1</t>
  </si>
  <si>
    <t>ESTADO DE LA RED Y SITIOS CRÍTICOS DE INESTABILIDAD</t>
  </si>
  <si>
    <t xml:space="preserve">INCLUIR AQUÍ EL MAPA CON EL ESTADO GENERAL DE LA RED VIAL A CARGO (CON COLORES </t>
  </si>
  <si>
    <t>DEL CRITERIO TÉCNICO) Y LA UBICACIÓN CON PR DE LOS SITIOS CRÍTICOS DE INESTABILIDAD</t>
  </si>
  <si>
    <t xml:space="preserve">NOTA: </t>
  </si>
  <si>
    <t xml:space="preserve">Ubicar en el mapa municipios,  PRs de sitios importantes y lugares donde hay </t>
  </si>
  <si>
    <t>cambios en el estado de la red y sitios críticos de inestabilidad.</t>
  </si>
  <si>
    <t>RELACIÓN SITIOS CRÍTICOS DE INESTABILIDAD</t>
  </si>
  <si>
    <t>No.</t>
  </si>
  <si>
    <t>PR</t>
  </si>
  <si>
    <t>DESCRIPCIÓN DEL PROBLEMA</t>
  </si>
  <si>
    <t>La Mansa</t>
  </si>
  <si>
    <t>1+0920</t>
  </si>
  <si>
    <t>Hundimiento / costado IZQ</t>
  </si>
  <si>
    <t>2+0600</t>
  </si>
  <si>
    <t>4+0060</t>
  </si>
  <si>
    <t>Hundimiento / costado DER</t>
  </si>
  <si>
    <t>5+0800</t>
  </si>
  <si>
    <t>Talud superior inestable / Vivienda cercana</t>
  </si>
  <si>
    <t>6+0800</t>
  </si>
  <si>
    <t>C Bolivar</t>
  </si>
  <si>
    <t>Volcamiento muro alcantarilla</t>
  </si>
  <si>
    <t>19+0200</t>
  </si>
  <si>
    <t>Hundimiento / Desconfinamiento de banca.</t>
  </si>
  <si>
    <t>Peñalisa</t>
  </si>
  <si>
    <t>40+0200</t>
  </si>
  <si>
    <t>Talud superior inestable / Derrumbe</t>
  </si>
  <si>
    <t>El Camionero</t>
  </si>
  <si>
    <t>88+0500</t>
  </si>
  <si>
    <t>Desconfinamiento de banca.</t>
  </si>
  <si>
    <t>Kachotis</t>
  </si>
  <si>
    <t>92+0325</t>
  </si>
  <si>
    <t>San Jeronimo</t>
  </si>
  <si>
    <t>16+0200</t>
  </si>
  <si>
    <t>Socavación aleta puente Aurrá II - Placa fracturada - Acero de refuerzo expuesto</t>
  </si>
  <si>
    <t>17+0500</t>
  </si>
  <si>
    <t>Derrumbe - caida de material</t>
  </si>
  <si>
    <t>17+0650</t>
  </si>
  <si>
    <t>17+0900</t>
  </si>
  <si>
    <t>18+0700</t>
  </si>
  <si>
    <t>Hudimiento - falla a IZQ</t>
  </si>
  <si>
    <t>25+0800</t>
  </si>
  <si>
    <t>Hudimiento - falla a DER</t>
  </si>
  <si>
    <t>27+0600</t>
  </si>
  <si>
    <t>Fallo a la DER</t>
  </si>
  <si>
    <t>28+0289</t>
  </si>
  <si>
    <t>Perdida de banca / DER</t>
  </si>
  <si>
    <t>28+0500</t>
  </si>
  <si>
    <t>29+0300</t>
  </si>
  <si>
    <t xml:space="preserve">Derrumbe </t>
  </si>
  <si>
    <t>Puerto Nuevo</t>
  </si>
  <si>
    <t>30+0090</t>
  </si>
  <si>
    <t>30+0750</t>
  </si>
  <si>
    <t>Derrumbe</t>
  </si>
  <si>
    <t>31+0700</t>
  </si>
  <si>
    <t>33+0500</t>
  </si>
  <si>
    <t>33+0700</t>
  </si>
  <si>
    <t>35+0400</t>
  </si>
  <si>
    <t>35+0900</t>
  </si>
  <si>
    <t>Muro fallado</t>
  </si>
  <si>
    <t>36+0500</t>
  </si>
  <si>
    <t>37+0400</t>
  </si>
  <si>
    <t>38+0180</t>
  </si>
  <si>
    <t>Fallo banca</t>
  </si>
  <si>
    <t>38+0500</t>
  </si>
  <si>
    <t>Caida de vegetación / talud inestable</t>
  </si>
  <si>
    <t>39+0600</t>
  </si>
  <si>
    <t>39+0700</t>
  </si>
  <si>
    <t xml:space="preserve">Perdida de banca / talud inferior con falla </t>
  </si>
  <si>
    <t>41+0475</t>
  </si>
  <si>
    <t>Falla muro de salida alcantarilla / Tuberia 18"</t>
  </si>
  <si>
    <t>42+0300</t>
  </si>
  <si>
    <t>Fallo - al lado muro concreto/alcantarilla</t>
  </si>
  <si>
    <t>Palmitas</t>
  </si>
  <si>
    <t>45+0330</t>
  </si>
  <si>
    <t>Fallo - hudimiento deslizamiento L= 60 ml</t>
  </si>
  <si>
    <t>45+0450</t>
  </si>
  <si>
    <t>Fallo - hundimiento deslizamiento L= 300 ml</t>
  </si>
  <si>
    <t>46+0100</t>
  </si>
  <si>
    <t>Hundimiento / toda la banca L= 70 ml</t>
  </si>
  <si>
    <t>49+0700</t>
  </si>
  <si>
    <t>Caida de arbol</t>
  </si>
  <si>
    <t>50+0050</t>
  </si>
  <si>
    <t>50+0580</t>
  </si>
  <si>
    <t>Fallo / hundimiento de la banca</t>
  </si>
  <si>
    <t>50+0800</t>
  </si>
  <si>
    <t>Fallo / media luna</t>
  </si>
  <si>
    <t>53+0700</t>
  </si>
  <si>
    <t>Perdida de banca / hudimiento en alcantarilla</t>
  </si>
  <si>
    <t>53+0850</t>
  </si>
  <si>
    <t>54+0500</t>
  </si>
  <si>
    <t>56+0200</t>
  </si>
  <si>
    <t>Hundimiento</t>
  </si>
  <si>
    <t>57+0500</t>
  </si>
  <si>
    <t>Hundimiento / L= 30 ml</t>
  </si>
  <si>
    <t>57+0600</t>
  </si>
  <si>
    <t>59+0250</t>
  </si>
  <si>
    <t>Hundimiento / L= 40 ml</t>
  </si>
  <si>
    <t>59+0400</t>
  </si>
  <si>
    <t>59+0430</t>
  </si>
  <si>
    <t>59+0550</t>
  </si>
  <si>
    <t xml:space="preserve">Hundimiento / box / acceso der </t>
  </si>
  <si>
    <t>59+0750</t>
  </si>
  <si>
    <t>Fallo / L= 200 ml</t>
  </si>
  <si>
    <t>S J Montaña</t>
  </si>
  <si>
    <t>60+0350</t>
  </si>
  <si>
    <t>Fallo L= 40 ml /  alcantarilla 36"</t>
  </si>
  <si>
    <t>60+0450</t>
  </si>
  <si>
    <t>Hundimiento L= 100 ml</t>
  </si>
  <si>
    <t>60+0650</t>
  </si>
  <si>
    <t>Fallo L= 30 ml</t>
  </si>
  <si>
    <t>60+0850</t>
  </si>
  <si>
    <t xml:space="preserve">Fallo L= 20 ml </t>
  </si>
  <si>
    <t>60+0890</t>
  </si>
  <si>
    <t>Hundimiento L= 20 ml</t>
  </si>
  <si>
    <t>60+0960</t>
  </si>
  <si>
    <t>Hundimieno/ movimiento en talud superior</t>
  </si>
  <si>
    <t>61+0110</t>
  </si>
  <si>
    <t>Fallo / perdida banca / drenaje afectado</t>
  </si>
  <si>
    <t>61+0250</t>
  </si>
  <si>
    <t>Fallo L= 50 ml</t>
  </si>
  <si>
    <t>61+0380</t>
  </si>
  <si>
    <t>Hundimiento L= 10 ml</t>
  </si>
  <si>
    <t>61+0470</t>
  </si>
  <si>
    <t>61+0530</t>
  </si>
  <si>
    <t>Hundimiento L= 70 ml</t>
  </si>
  <si>
    <t>62+0660</t>
  </si>
  <si>
    <t xml:space="preserve">Hundimiento L= 120 ml </t>
  </si>
  <si>
    <t>62+0750</t>
  </si>
  <si>
    <t xml:space="preserve">Fallo - hundimiento talud inferior </t>
  </si>
  <si>
    <t>62+0980</t>
  </si>
  <si>
    <t>Fallo / perdida banca</t>
  </si>
  <si>
    <t>63+0770</t>
  </si>
  <si>
    <t xml:space="preserve">Hundimiendo L= 40 ml </t>
  </si>
  <si>
    <t>63+0900</t>
  </si>
  <si>
    <t>Fallo L= 100 ml / Canal afectado / Movimiento talud inferior</t>
  </si>
  <si>
    <t>Fallo - hundimiento</t>
  </si>
  <si>
    <t>64+0150</t>
  </si>
  <si>
    <t>Fallo media luna L= 20 ml /  empuje talud superior</t>
  </si>
  <si>
    <t>64+0310</t>
  </si>
  <si>
    <t>Hundimiento leve  / derrumbe</t>
  </si>
  <si>
    <t>64+0600</t>
  </si>
  <si>
    <t>65+0180</t>
  </si>
  <si>
    <t>Derrumbe caida de arbol y material</t>
  </si>
  <si>
    <t>65+0340</t>
  </si>
  <si>
    <t>Hundimiento lado derecho/ L= 40 ml</t>
  </si>
  <si>
    <t>65+0470</t>
  </si>
  <si>
    <t>Hundimiento / L= 150 ml</t>
  </si>
  <si>
    <t>65+0600</t>
  </si>
  <si>
    <t>65+0750</t>
  </si>
  <si>
    <t>65+0800</t>
  </si>
  <si>
    <t>65+0850</t>
  </si>
  <si>
    <t>Box / dilatacion central / afecta banca</t>
  </si>
  <si>
    <t>66+0100</t>
  </si>
  <si>
    <t>Hundimiento L= 30 ml</t>
  </si>
  <si>
    <t>Pajarito</t>
  </si>
  <si>
    <t>66+0270</t>
  </si>
  <si>
    <t>Fallo/Hundimiento L= 150 ml</t>
  </si>
  <si>
    <t>66+0550</t>
  </si>
  <si>
    <t>66+0600</t>
  </si>
  <si>
    <t>Hundimiento en cruce de vias</t>
  </si>
  <si>
    <t>66+0890</t>
  </si>
  <si>
    <t>67+0100</t>
  </si>
  <si>
    <t>Hundimiento / L= 120 ml</t>
  </si>
  <si>
    <t>67+0300</t>
  </si>
  <si>
    <t>67+0400</t>
  </si>
  <si>
    <t xml:space="preserve">Falla / L= 80 ml / </t>
  </si>
  <si>
    <t>68+0350</t>
  </si>
  <si>
    <t>Derrumbe al lado derecho</t>
  </si>
  <si>
    <t>68+0820</t>
  </si>
  <si>
    <t>Fallo hundimiento L= 50 ml</t>
  </si>
  <si>
    <t>Carcel</t>
  </si>
  <si>
    <t>69+0600</t>
  </si>
  <si>
    <t>Derrumbe lado derecho</t>
  </si>
  <si>
    <t>Fallo perdida de banca / muro fracturado</t>
  </si>
  <si>
    <t>Cisneros</t>
  </si>
  <si>
    <t>53+0210</t>
  </si>
  <si>
    <t>Talud superior inestable.</t>
  </si>
  <si>
    <t xml:space="preserve">0+0203 </t>
  </si>
  <si>
    <t>Pérdida de banca.</t>
  </si>
  <si>
    <t>CUADRO No. 5</t>
  </si>
  <si>
    <t>NECESIDADES PREVENTIVAS DE LA VÍA</t>
  </si>
  <si>
    <t>MANTENIMIENTO PERIÓDICO</t>
  </si>
  <si>
    <t>PR inicial</t>
  </si>
  <si>
    <t>PR final</t>
  </si>
  <si>
    <t>DESCRIPCIÓN DE LA NECESIDAD</t>
  </si>
  <si>
    <t>COSTO ESTIMADO ($)</t>
  </si>
  <si>
    <t>LA MANSA  - PRIMAVERA</t>
  </si>
  <si>
    <t>0+0000  88+0100 93+0420</t>
  </si>
  <si>
    <t>44+0200  90+0000 95+0031</t>
  </si>
  <si>
    <t>Mejoramiento del drenaje</t>
  </si>
  <si>
    <t>Reemplazo de obras por baja capacidad hidráulica y/o daños, cunetas y filtros.</t>
  </si>
  <si>
    <t>7+0438 16+0500  88+0100 93+0420</t>
  </si>
  <si>
    <t>10+0500 44+0200  90+0000 95+0031</t>
  </si>
  <si>
    <t>Mejoramiento estructura del pavimento</t>
  </si>
  <si>
    <t xml:space="preserve">Parcheo estructural, refuerzo y renivelaciones.  </t>
  </si>
  <si>
    <t>0+0000 88+0100 93+0420</t>
  </si>
  <si>
    <t>44+0200 90+0000 95+0031</t>
  </si>
  <si>
    <t>Limpieza de calzada y evacuación de derrumbes</t>
  </si>
  <si>
    <t>Remoción de derrumbes.</t>
  </si>
  <si>
    <t>LOS VALORES REGISTRADOS EN LA COLUMNA COSTO ESTIMADO, DEBEN ESTAR ENLAZADOS CON EL HIPERVINCULO DEL CUADRO No. 7 "CALCULO DE CANTIDADES Y COSTOS ESTIMADOS DE NECESIDADES DE LAS VIAS", RESPECTIVO.</t>
  </si>
  <si>
    <t>NOTA (1): El costo debe incluir AIU e IVA (19% sobre utilidades)</t>
  </si>
  <si>
    <t>CUADRO No. 6</t>
  </si>
  <si>
    <t>NECESIDADES CRÍTICAS DE LAS VÍAS</t>
  </si>
  <si>
    <t>ADMINISTRADOR (ING. RESIDENTE):</t>
  </si>
  <si>
    <t>05+0800 19+0160 19+0350 23+0970 36+0275 92+0180</t>
  </si>
  <si>
    <t>05+0830 19+0210 19+0500 24+0000 36+0340 92+0200</t>
  </si>
  <si>
    <t>Se requiere muro de contención por inestabilidad del talud inferior</t>
  </si>
  <si>
    <t>Prioritarios para la estabilidad de la vía y seguridad de los usuarios</t>
  </si>
  <si>
    <t>40+0250</t>
  </si>
  <si>
    <t>Tratamiento y obras de protección  taludes</t>
  </si>
  <si>
    <t>Es importante el tratamiento de los taludes más inestables por la alta posibilidad de accidentes</t>
  </si>
  <si>
    <t>35+0100</t>
  </si>
  <si>
    <t>35+0114</t>
  </si>
  <si>
    <t>Baranda en concreto  cerramiento muro</t>
  </si>
  <si>
    <t xml:space="preserve">Cerramiento muro por discontinuidad del New Jersey </t>
  </si>
  <si>
    <t>SANTA FE DE ANTIOQUIA - SAN JERÓNIMO</t>
  </si>
  <si>
    <t>41+0800 53+0710 65+0850 67+0390</t>
  </si>
  <si>
    <t>41+0802 53+0713 65+0854 67+0394</t>
  </si>
  <si>
    <t>Reparación o reconstrucción obras de drenaje</t>
  </si>
  <si>
    <t>Actualmente esta instalada una alcantarilla metálica en muy malas condiciones y se presenta daño en calzada.</t>
  </si>
  <si>
    <t>69+0975</t>
  </si>
  <si>
    <t>Construcción de muros cabezal por reptación talud inferior</t>
  </si>
  <si>
    <t>Asentamientos producidos por fallas en el talud inferior.</t>
  </si>
  <si>
    <t>27+0620 28+0270 36+0090 38+0100 44+0020 45+0340 46+0100  61+0110 62+0740 62+0980 64+0150 66+0515 66+0910 67+0100 67+0400 68+0900 69+0975</t>
  </si>
  <si>
    <t>27+0624 28+0275 36+0105 38+0103 44+0040 45+0360 46+0130 61+0150 62+0770 62+0995 64+0170 66+0530 66+0950 67+0180 67+0460 68+0930 70+0000</t>
  </si>
  <si>
    <t>45+0770</t>
  </si>
  <si>
    <t>Se requiere rehabilitar el paso a las condiciones iniciales de rasante</t>
  </si>
  <si>
    <t>Prioritario para la estabilidad de la vía y seguridad de los usuarios</t>
  </si>
  <si>
    <t>HATILLO -CISNEROS</t>
  </si>
  <si>
    <t>54+1168</t>
  </si>
  <si>
    <t>Fresado de pavimento existente y colocación carpeta asfáltica, paso urbano Cisneros PR54+0000 a PR54+1158.</t>
  </si>
  <si>
    <t>Reemplazo de carpeta asfáltica</t>
  </si>
  <si>
    <t>53+0230</t>
  </si>
  <si>
    <t>0+0203</t>
  </si>
  <si>
    <t>00+0218</t>
  </si>
  <si>
    <t>Construcción de muro Piloteado</t>
  </si>
  <si>
    <t>Socavación por acción del Rio Nus</t>
  </si>
  <si>
    <t>Fresado de pavimento existente y colocación carpeta asfáltica, paso urbano Puerto Berrío PR95+0198 a PR97+1261.</t>
  </si>
  <si>
    <t>LOS VALORES REGISTRADOS EN LA COLUMNA COSTO ESTIMADO, DEBEN ESTAR ENLAZADOS CON EL HIPERVÍNCULO DEL CUADRO No. 7 "CALCULO DE CANTIDADES Y COSTOS ESTIMADOS DE NECESIDADES DE LAS VÍAS", RESPECTIVO.</t>
  </si>
  <si>
    <t>CUADRO No. 7</t>
  </si>
  <si>
    <t>CÁLCULO DE CANTIDADES Y COSTOS ESTIMADOS DE  NECESIDADES</t>
  </si>
  <si>
    <t>DE LAS VÍAS (PREVENTIVAS Ó CRÍTICAS Ó PUENTES Ó PONTONES)</t>
  </si>
  <si>
    <t xml:space="preserve">CARRETERA: </t>
  </si>
  <si>
    <t>6003 LA MANSA - PRIMAVERA</t>
  </si>
  <si>
    <t>ÍTEM DE PAGO</t>
  </si>
  <si>
    <t>ESPECIFICACIONES</t>
  </si>
  <si>
    <t>GENERAL</t>
  </si>
  <si>
    <t>PARTICULAR</t>
  </si>
  <si>
    <t>UND.</t>
  </si>
  <si>
    <t>CANTIDAD</t>
  </si>
  <si>
    <t>VALOR UNITARIO ( $ )</t>
  </si>
  <si>
    <t>VALOR TOTAL  ( $ )</t>
  </si>
  <si>
    <t>1.  Descripción de la actividad : OBRAS DE PROTECCIÓN Y RECUPERACIÓN DE BANCA</t>
  </si>
  <si>
    <t>5/8</t>
  </si>
  <si>
    <t>PR 5+0800 al PR 5+0830</t>
  </si>
  <si>
    <t>320.1.1</t>
  </si>
  <si>
    <t>320-1</t>
  </si>
  <si>
    <t>SUB‐BASE GRANULAR CLASE A</t>
  </si>
  <si>
    <t>M³</t>
  </si>
  <si>
    <t>600.1.1</t>
  </si>
  <si>
    <t>600-13</t>
  </si>
  <si>
    <t>EXCAVACIONES VARIAS SIN CLASIFICAR</t>
  </si>
  <si>
    <t>610-13</t>
  </si>
  <si>
    <t>RELLENOS CON MATERIAL FILTRANTE</t>
  </si>
  <si>
    <t>621.1.2</t>
  </si>
  <si>
    <t>621-13</t>
  </si>
  <si>
    <t>PILOTE DE CONCRETO VACIADO IN SITU, DE DIÁMETRO ______
(Analizado para pilote de concreto 28 Mpa IN SITU seccion circular diametro 1,2 m )</t>
  </si>
  <si>
    <t>630.1.3.2</t>
  </si>
  <si>
    <t>630-11</t>
  </si>
  <si>
    <t>TIPO DE CONCRETO______
 (Analizado para concreto reforzado resistencia 28 Mpa, compra de mezcla)</t>
  </si>
  <si>
    <t>640-13</t>
  </si>
  <si>
    <t>ACERO DE REFUERZO FY= 420 MPA</t>
  </si>
  <si>
    <t>KG</t>
  </si>
  <si>
    <t>VALOR BÁSICO</t>
  </si>
  <si>
    <t>VALOR IVA (19% SOBRE UTILIDADES 5%)</t>
  </si>
  <si>
    <t>VALOR TOTAL DE LA OBRA</t>
  </si>
  <si>
    <t>PR 19+0160 al PR 19+0210</t>
  </si>
  <si>
    <t>630-13</t>
  </si>
  <si>
    <t>673.1.2</t>
  </si>
  <si>
    <t>673-13</t>
  </si>
  <si>
    <t>GEOTEXTIL TIPO __________
(Analizado para geotextil tipo tejido con resistencia a la tensión grab mínima de 1400 N )</t>
  </si>
  <si>
    <t>M²</t>
  </si>
  <si>
    <t>MATERIAL GRANULAR DRENANTE</t>
  </si>
  <si>
    <t>PR 19+0350 al PR 19+0500</t>
  </si>
  <si>
    <t>PR 23+0970 al PR 24+0000</t>
  </si>
  <si>
    <t>330-13</t>
  </si>
  <si>
    <t>BASE GRANULAR CLASE A</t>
  </si>
  <si>
    <t>450.2 P</t>
  </si>
  <si>
    <t>450-13</t>
  </si>
  <si>
    <t>MEZCLA DENSA EN CALIENTE TIPO MDC‐19 COMPRADA (INCLUYE TTE)</t>
  </si>
  <si>
    <t>PR 36+0275 - PR 36+0340</t>
  </si>
  <si>
    <t>600.2.1</t>
  </si>
  <si>
    <t>EXCAVACIONES VARIAS EN ROCA EN SECO</t>
  </si>
  <si>
    <t>600.2.2</t>
  </si>
  <si>
    <t>EXCAVACIONES VARIAS EN ROCA BAJO AGUA</t>
  </si>
  <si>
    <t>900.2.1</t>
  </si>
  <si>
    <t>900-13</t>
  </si>
  <si>
    <t>TRANSPORTE DE MATERIALES PROVENIENTES DE LA EXCAVACIÓN DE LA EXPLANACIÓN, CANALES Y PRÉSTAMOS PARA DISTANCIAS MAYORES DE MIL METROS (1.000 m) MEDIDOS A PARTIR DE CIEN METROS (100 m)
(Analizado para volqueta de 6 m3)</t>
  </si>
  <si>
    <t>M³-KM</t>
  </si>
  <si>
    <t>PR 92+0320 al PR 92+0340</t>
  </si>
  <si>
    <t>210.1.1</t>
  </si>
  <si>
    <t>210-13</t>
  </si>
  <si>
    <t>EXCAVACIÓN SIN CLASIFICAR DE LA EXPLANACIÓN Y CANALES</t>
  </si>
  <si>
    <t>630.1.4.2</t>
  </si>
  <si>
    <t>TIPO DE CONCRETO_____
 (Analizado para concreto reforzado de resistencia 21 Mpa, compra de mezcla)</t>
  </si>
  <si>
    <t>630P</t>
  </si>
  <si>
    <t>BOLSACRETOS</t>
  </si>
  <si>
    <t>2. Descripción de la actividad :  Reposición de obras de drenaje</t>
  </si>
  <si>
    <t>PR 10+0000 Y PR 13+0800</t>
  </si>
  <si>
    <t>201-13</t>
  </si>
  <si>
    <t>REMOCIÓN DE ALCANTARILLAS</t>
  </si>
  <si>
    <t>630.1.7</t>
  </si>
  <si>
    <t>TIPO DE CONCRETO______
 (Analizado para concreto ciclopeo con resistencia 17 Mpa)</t>
  </si>
  <si>
    <t>661.1.2</t>
  </si>
  <si>
    <t>661-13</t>
  </si>
  <si>
    <t>TUBERÍA DE CONCRETO REFORZADO CLASE ____ , DE _____MM DE DIÁMETRO INTERIOR</t>
  </si>
  <si>
    <t>3. Descripción de la actividad :  Construcción cunetas y filtros</t>
  </si>
  <si>
    <t>PR 12+0100-PR 44+0200</t>
  </si>
  <si>
    <t>663-13</t>
  </si>
  <si>
    <t>TUBERÍA DE PLÁSTICO TIPO ___, NORMA _____, DE DIÁMETRO ______ MM</t>
  </si>
  <si>
    <t>671-13</t>
  </si>
  <si>
    <t>CUNETA DE CONCRETO VACIADA IN SITU CONFORMACIÓN DE LA SUPERFICIE DE APOYO</t>
  </si>
  <si>
    <t>4. Descripción de la actividad : Parcheo, fresados  y nivelaciones</t>
  </si>
  <si>
    <t>450,10</t>
  </si>
  <si>
    <t>MEZCLA EN CALIENTE PARA BACHEO MSC‐25</t>
  </si>
  <si>
    <t>460.1.1</t>
  </si>
  <si>
    <t>460-13</t>
  </si>
  <si>
    <t>FRESADO DE PAVIMENTO ASFÁLTICO ________cm
( Analizado para espesor de 10 cm)</t>
  </si>
  <si>
    <t>465-13</t>
  </si>
  <si>
    <t>EXCAVACIÓN PARA REPARACIÓN DEL PAVIMENTO ASFÁLTICO EXISTENTE INCLUYENDO EL CORTE Y LA REMOCIÓN DE LAS CAPAS ASFÁLTICAS Y DE LAS SUBYACENTES</t>
  </si>
  <si>
    <t>5. Descripción de la actividad : Remoción de Derrumbes</t>
  </si>
  <si>
    <t>211-13</t>
  </si>
  <si>
    <t>REMOCIÓN DE DERRUMBES</t>
  </si>
  <si>
    <t>900.3.1</t>
  </si>
  <si>
    <t>TRANSPORTE DE MATERIALES PROVENIENTES DE DERRUMBES, MEDIDO A PARTIR DE CIEN METROS (100 m)
(Analizado con volqueta de 6m3)</t>
  </si>
  <si>
    <t xml:space="preserve">6. Descripción de la actividad :  Rehabilitación </t>
  </si>
  <si>
    <t>6.1. Rehabilitación</t>
  </si>
  <si>
    <t>PR 16+0450-PR 44+0200</t>
  </si>
  <si>
    <t>6.2 Concreto Hidráulico</t>
  </si>
  <si>
    <t>Reparacion pavimento rigido</t>
  </si>
  <si>
    <t>210.1.2</t>
  </si>
  <si>
    <t>EXCAVACIÓN SIN CLASIFICAR DE PRÉSTAMOS</t>
  </si>
  <si>
    <t>320-13</t>
  </si>
  <si>
    <t>500.1.1</t>
  </si>
  <si>
    <t>500-13</t>
  </si>
  <si>
    <t xml:space="preserve">PAVIMENTO DE CONCRETO HIDRÁULICO  
(Analizado para un tránsito NT3) </t>
  </si>
  <si>
    <t>7. Descripción de la actividad : Señalización</t>
  </si>
  <si>
    <t>PR 0+0000-PR 44+0200</t>
  </si>
  <si>
    <t>700-13</t>
  </si>
  <si>
    <t>LÍNEA DE DEMARCACIÓN CON PINTURA EN FRÍO</t>
  </si>
  <si>
    <t>710.1.1</t>
  </si>
  <si>
    <t>710-13</t>
  </si>
  <si>
    <t>SEÑAL VERTICAL DE TRANSITO TIPO _______ DIIMENSIONES ______ CON LAMINA RETRORREFLECTIVA TIPO______
(Analizado para señal tipo sr, sp y/o si, dimension 75x75 cm en lámina galvanizada con lamina retrorreflectiva tipo IV)</t>
  </si>
  <si>
    <t>U</t>
  </si>
  <si>
    <t>710.2.1</t>
  </si>
  <si>
    <t>SEÑAL VERTICAL DE TRANSITO TIPO _______ CON LAMINA RETRORREFLECTIVA TIPO______
(Analizado para señal tipo (si-05 y/o si-06) en làmina galvanizada calibre 20 y retroreflectiva tipo IV)</t>
  </si>
  <si>
    <t>730-13</t>
  </si>
  <si>
    <t>DEFENSA METÁLICA</t>
  </si>
  <si>
    <t>8. Defensa en concreto muro</t>
  </si>
  <si>
    <t>PR 35+0100</t>
  </si>
  <si>
    <t>731-13</t>
  </si>
  <si>
    <t>DEFENSA DE CONCRETO</t>
  </si>
  <si>
    <t>9. Necesidades Puentes</t>
  </si>
  <si>
    <t>9,1 PUENTE LA REMOLINA PR 31+0256</t>
  </si>
  <si>
    <t>201P</t>
  </si>
  <si>
    <t>DEMOLICION DE ROCAS AISLADAS</t>
  </si>
  <si>
    <t>1.1P</t>
  </si>
  <si>
    <t>Suministro e instalación de fibra de carbono en manto</t>
  </si>
  <si>
    <t>1.2P</t>
  </si>
  <si>
    <t>Suministro e instalación de fibra de carbono en platina</t>
  </si>
  <si>
    <t>2P</t>
  </si>
  <si>
    <t>Limpieza y pintura baranda metálica</t>
  </si>
  <si>
    <t>3P</t>
  </si>
  <si>
    <t>Limpieza de estructuras con chorro de agua (Hidro Blasting)</t>
  </si>
  <si>
    <t>4P</t>
  </si>
  <si>
    <t>PINTURA ACRILICA VIGAS, TABLERO Y MUROS PROTECCION MEDIO AMBIENTE TIPO 555W 0 SIMILAR, 2 MANOS</t>
  </si>
  <si>
    <t>M2</t>
  </si>
  <si>
    <t>5P</t>
  </si>
  <si>
    <t>Suministro E Inyección De Resina Epóxica Para Sello De Fisuras</t>
  </si>
  <si>
    <t>6P</t>
  </si>
  <si>
    <t>Tratamiento De Superficies De Concreto Con Mortero Acrílico De Reparación</t>
  </si>
  <si>
    <t>LÍNEA DE DEMARCACIÓN CON RESINA TERMOPLÁSTICA</t>
  </si>
  <si>
    <t>SUBTOTAL OBRAS</t>
  </si>
  <si>
    <t xml:space="preserve">PROVISIÓN PARA AJUSTES, OBRAS COMPLEMENTARIAS Y/O ADICIONALES, (INCLUYE OBRAS AMBIENTALES DEL PAGA) </t>
  </si>
  <si>
    <t>PROVISIÓN PARA JORNADAS DE TRABAJO 24 HORAS DIARIAS  7 DÍAS DE LA SEMANA</t>
  </si>
  <si>
    <t>VALOR TOTAL BÁSICO OBRAS</t>
  </si>
  <si>
    <t>SUBTOTAL OBRAS (INCLUYE IVA)</t>
  </si>
  <si>
    <t>DIAGNÓSTICO Y CALCULO ESTRUCTURAL E HIDRÁULICO</t>
  </si>
  <si>
    <t>IVA 19% DIAGNÓSTICO Y CALCULO ESTRUCTURAL E HIDRÁULICO</t>
  </si>
  <si>
    <t>TOTAL DIAGNÓSTICO Y CALCULO ESTRUCTURAL E HIDRÁULICO</t>
  </si>
  <si>
    <t>9,2 PUENTE LA HONDURA PR 32+0563</t>
  </si>
  <si>
    <t>600.2.4</t>
  </si>
  <si>
    <t>EXCAVACIONES VARIAS EN MATERIAL COMÚN BAJO AGUA</t>
  </si>
  <si>
    <t>9,3 PUENTE LA CHUCHITA PR 33+0431</t>
  </si>
  <si>
    <t>9,4 PUENTE EL PEDRERO PR 35+0532</t>
  </si>
  <si>
    <t>9,5 PUENTE EL MARCELO PR 40+0150</t>
  </si>
  <si>
    <t>7P</t>
  </si>
  <si>
    <t>Suministro E Instalación Baranda Metálica</t>
  </si>
  <si>
    <t>10, Necesidades Pontones</t>
  </si>
  <si>
    <t>10,1 PONTÓN PR 5+0250</t>
  </si>
  <si>
    <t>623-13</t>
  </si>
  <si>
    <t>ANCLAJES TIPO____</t>
  </si>
  <si>
    <t>10,2 PONTÓN PR 10+0502</t>
  </si>
  <si>
    <t>10,3 PONTÓN PR 16+0037</t>
  </si>
  <si>
    <t>10,4 PONTÓN PR 24+0084</t>
  </si>
  <si>
    <t>ESTUDIOS Y DISEÑO DE LA ESTRUCTURA</t>
  </si>
  <si>
    <t>UN</t>
  </si>
  <si>
    <t>10,5 PONTÓN PR 41+0763</t>
  </si>
  <si>
    <t>SUMA CANTIDADES</t>
  </si>
  <si>
    <t>NEC VÍA</t>
  </si>
  <si>
    <t>NEC CRITICAS</t>
  </si>
  <si>
    <t>NEC PUENTES</t>
  </si>
  <si>
    <t>NEC PONTONES</t>
  </si>
  <si>
    <t>SEÑALIZACIÓN</t>
  </si>
  <si>
    <t>10,6 PONTÓN PR 88+0793</t>
  </si>
  <si>
    <t>DESGLOSE ESTUDIOS PUENTES</t>
  </si>
  <si>
    <t>SUELDO Y/O</t>
  </si>
  <si>
    <t>PRIMA</t>
  </si>
  <si>
    <t>PARTICIPACIÓN</t>
  </si>
  <si>
    <t>VALOR</t>
  </si>
  <si>
    <t>CANT.</t>
  </si>
  <si>
    <t>CARGO / OFICIO</t>
  </si>
  <si>
    <t>JORNAL MENSUAL</t>
  </si>
  <si>
    <t>REGIONAL</t>
  </si>
  <si>
    <t>TOTAL (h-mes)</t>
  </si>
  <si>
    <t>PARCIAL ($)</t>
  </si>
  <si>
    <t>(1)</t>
  </si>
  <si>
    <t>(2)</t>
  </si>
  <si>
    <t>(3)</t>
  </si>
  <si>
    <t>((1)+(2))*(3) = (4)</t>
  </si>
  <si>
    <t>COSTOS DIRECTOS DE PERSONAL</t>
  </si>
  <si>
    <t>PERSONAL PROFESIONAL</t>
  </si>
  <si>
    <t>Director de estudio</t>
  </si>
  <si>
    <t>Ingeniero de Campo</t>
  </si>
  <si>
    <t>Especialista en Geotecnia</t>
  </si>
  <si>
    <t>Especialista en estructuras</t>
  </si>
  <si>
    <t>PERSONAL AUXILIAR</t>
  </si>
  <si>
    <t>SUBTOTAL COSTOS DE PERSONAL = SUMATORIA DE (4) = (5)</t>
  </si>
  <si>
    <t>FACTOR MULTIPLICADOR (6)</t>
  </si>
  <si>
    <t xml:space="preserve">TOTAL COSTOS DE PERSONAL = (5) * (6) = (A) </t>
  </si>
  <si>
    <t>COSTO</t>
  </si>
  <si>
    <t>TIEMPO DE</t>
  </si>
  <si>
    <t>CONCEPTO</t>
  </si>
  <si>
    <t>UNIDAD</t>
  </si>
  <si>
    <t>($)</t>
  </si>
  <si>
    <t>UTILIZACIÓN</t>
  </si>
  <si>
    <t>(7)</t>
  </si>
  <si>
    <t>TOTAL (8)</t>
  </si>
  <si>
    <t>(7) * (8) = (9)</t>
  </si>
  <si>
    <t>OTROS COSTOS DIRECTOS</t>
  </si>
  <si>
    <t>COSTOS DE ALQUILER DE EQUIPOS</t>
  </si>
  <si>
    <t xml:space="preserve">Vehículo&gt;2000cc </t>
  </si>
  <si>
    <t>mes</t>
  </si>
  <si>
    <t>OTROS COSTOS</t>
  </si>
  <si>
    <t>Topografía (incluye 5 secciones transversales)</t>
  </si>
  <si>
    <t>GL</t>
  </si>
  <si>
    <t>Ensayos de laboratorio (2 sondeos a 10m -15 m, pruebas de resistencia en roca o suelo y demás para definir estrato de cimentación)</t>
  </si>
  <si>
    <t>GL (según comprobante)</t>
  </si>
  <si>
    <t>Informe, recomendaciones y planos. (incluye solución propuesta y diseño estructural)</t>
  </si>
  <si>
    <t>TOTAL OTROS COSTOS DIRECTOS (B)</t>
  </si>
  <si>
    <t xml:space="preserve">COSTO BÁSICO = (A) + (B) = (C) </t>
  </si>
  <si>
    <t>IVA = 19% * (C) = (D)</t>
  </si>
  <si>
    <t>COSTO TOTAL = (D) + (C) = (E)</t>
  </si>
  <si>
    <t>NOTA: EL ESTUDIO DE PUENTES Y PONTONES DEPENDE DE LA LONGITUD Y DAÑOS ACTUALES DE LA ESTRUCTURA</t>
  </si>
  <si>
    <t>MAURICIO HOYOS SIERRA</t>
  </si>
  <si>
    <t>Administrador Vial</t>
  </si>
  <si>
    <t xml:space="preserve"> Vo.Bo.  Director Territorial</t>
  </si>
  <si>
    <r>
      <rPr>
        <b/>
        <sz val="9"/>
        <rFont val="Arial"/>
        <family val="2"/>
      </rPr>
      <t xml:space="preserve">NOTA : </t>
    </r>
    <r>
      <rPr>
        <sz val="9"/>
        <rFont val="Arial"/>
        <family val="2"/>
      </rPr>
      <t>Se deben presentar cuadros No. 7 del cálculo de cantidades y costos cantidades por separado para necesidades preventivas, para necesidades criticas, para necesidades de puentes, para necesidades de pontones, siendo los soportes de cada uno de estos cuadros. Las necesidades de señalización se deben indicar sólo en los cuadros No.15 y 16. Los precios unitarios deben coincidir con los del programa de APU. En caso de encontrar precios no reportados o de requerirse actualización, se debe enviar el respectivo análisis de precios unitarios.</t>
    </r>
  </si>
  <si>
    <t>6204 SANTA FÉ DE ANTIOQUIA - MEDELLÍN</t>
  </si>
  <si>
    <t>1.1 Reconstrucción de alcantarilla de 36"  PR41+0800 al PR 41+0802</t>
  </si>
  <si>
    <t>DEMOLICIÓN DE ESTRUCTURAS</t>
  </si>
  <si>
    <t>MEZCLA DENSA EN CALIENTE TIPO MDC‐19</t>
  </si>
  <si>
    <t>TUBERÍA DE CONCRETO REFORZADO, CLASE ___ DE ___ MM DE DIÁMETRO INTERIOR. 
(Analizado para TCR clase II de 900 mm de Diam. int.)</t>
  </si>
  <si>
    <t>RELLENOS PARA ESTRUCTURAS CON SUELO</t>
  </si>
  <si>
    <t>630.1.6</t>
  </si>
  <si>
    <t>CONCRETO CLASE 14 MPA</t>
  </si>
  <si>
    <t>VALOR IVA (19% SOBRE UTILIDADES)</t>
  </si>
  <si>
    <t>Reconstrucción de alcantarilla  PR 53+0710 al PR 53+0713</t>
  </si>
  <si>
    <t>Daño en Box Coulvert</t>
  </si>
  <si>
    <t>PR 65+0850 al PR 65+0854, RUTA 6204, Relleno grietas</t>
  </si>
  <si>
    <t>RELLENOS PARA ESTRUCTURAS CON RECEBO</t>
  </si>
  <si>
    <t>PR 67+0390 al PR 67+0394, RUTA 6204, reparación losa superior</t>
  </si>
  <si>
    <t>1.2 Sitios críticos</t>
  </si>
  <si>
    <t>PR 27+0620 al PR 27+0624, RUTA 6204, MURO EN CONCRETO</t>
  </si>
  <si>
    <t>PR 28+0270 al PR 28+0275, RUTA 6204, MURO EN CONCRETO</t>
  </si>
  <si>
    <t>PR 36+0090 al PR 36+0105, RUTA 6204, MURO EN CONCRETO</t>
  </si>
  <si>
    <t xml:space="preserve">DIAGNÓSTICO Y CALCULO ESTRUCTURAL </t>
  </si>
  <si>
    <t>IVA 19% DIAGNÓSTICO Y CALCULO ESTRUCTURAL</t>
  </si>
  <si>
    <t xml:space="preserve">TOTAL DIAGNÓSTICO Y CALCULO ESTRUCTURAL </t>
  </si>
  <si>
    <t>PR 38+0100 al PR 38+0103, RUTA 6204, MURO EN CONCRETO</t>
  </si>
  <si>
    <t>PR 44+0020 al PR 44+0040, RUTA 6204, MURO EN CONCRETO</t>
  </si>
  <si>
    <t>PR 45+0340 al PR 44+0360, RUTA 6204, MURO EN CONCRETO CON PILAS</t>
  </si>
  <si>
    <t>PR 45+0450 -PR 45+0770</t>
  </si>
  <si>
    <t>200.1.1</t>
  </si>
  <si>
    <t>200-13</t>
  </si>
  <si>
    <t>DESMONTE Y LIMPIEZA EN BOSQUE</t>
  </si>
  <si>
    <t xml:space="preserve"> HA</t>
  </si>
  <si>
    <t>SUB-BASE GRANULAR CLASE A SBG-50</t>
  </si>
  <si>
    <t>340-13</t>
  </si>
  <si>
    <t>BASE ESTABILIZADA CON EMULSIÓN ASFÁLTICA TIPO BEE‐38</t>
  </si>
  <si>
    <t>PR 46+0100 al PR 46+0130, RUTA 6204, MURO EN CONCRETO CON PILAS</t>
  </si>
  <si>
    <t>PR 61+0110 al PR 61+0150, RUTA 6204, MURO CABEZAL</t>
  </si>
  <si>
    <t>PR 62+0740 al PR 62+0760, RUTA 6204, MURO EN CONCRETO CON PILAS</t>
  </si>
  <si>
    <t>PR 62+0980 al PR 62+0995, RUTA 6204, MURO EN CONCRETO CON PILAS</t>
  </si>
  <si>
    <t>PR 64+0150 al PR 64+0170, RUTA 6204, MURO EN CONCRETO CON PILAS</t>
  </si>
  <si>
    <t>PR 66+0515 al PR 66+0530, RUTA 6204, MURO EN CONCRETO CON PILAS</t>
  </si>
  <si>
    <t>PR 66+0910 al PR 66+0950, RUTA 6204, MURO EN CONCRETO H=3.5 m</t>
  </si>
  <si>
    <t>PR 67+0100 al PR 67+0180, RUTA 6204, MURO CABEZAL</t>
  </si>
  <si>
    <t>PR 67+0400 al PR 67+0460, RUTA 6204, MURO CABEZAL</t>
  </si>
  <si>
    <t>PR 68+0900 al PR 68+0930</t>
  </si>
  <si>
    <t>210.2.2</t>
  </si>
  <si>
    <t>EXCAVACIÓN EN MATERIAL COMÚN DE LA EXPLANACIÓN Y CANALES</t>
  </si>
  <si>
    <t>661-3</t>
  </si>
  <si>
    <t>ACTUALIZACIÓN, REVISION Y/O ELABORACION DEL DISEÑO DE LA ESTRUCTURA DEL PAVIMENTO Y/O CALCULOS ESTRUCTURALES Y/O DE OBRAS REQUERIDAS Y/O DE ESTUDIOS Y DISEÑOS PARA GARANTIZAR LA ESTABILIDAD DE LAS OBRAS</t>
  </si>
  <si>
    <t>TOTAL IVA  DE  ESTUDIOS Y DISEÑOS</t>
  </si>
  <si>
    <t>VALOR TOTAL OBRA</t>
  </si>
  <si>
    <t>PR 69+0975 al PR 70+0000</t>
  </si>
  <si>
    <t>M³-km</t>
  </si>
  <si>
    <t>PR 69+0975 al PR 70+0000, RUTA 6204, Muros cabezal por asentamientos</t>
  </si>
  <si>
    <t xml:space="preserve">2.1 Descripción de la actividad :  Rehabilitación </t>
  </si>
  <si>
    <t>PR 16+0000 -PR 71+0000</t>
  </si>
  <si>
    <t>450.1P</t>
  </si>
  <si>
    <t>MEZCLA DENSA EN CALIENTE TIPO MDC‐25 
(Compra de mezcla)</t>
  </si>
  <si>
    <t>2.2 Descripción de la actividad : Parcheo, fresados  y nivelaciones</t>
  </si>
  <si>
    <t>3. Descripción de la actividad : Remoción de Derrumbes</t>
  </si>
  <si>
    <t>PR 16+000-PR 71+0000</t>
  </si>
  <si>
    <t>4. Descripción de la actividad :  Construción cunetas y filtros</t>
  </si>
  <si>
    <t>PR 16+0200 - PR 71+0000</t>
  </si>
  <si>
    <t>m3</t>
  </si>
  <si>
    <t xml:space="preserve">RELLENO CON MATERIL FILTRANTE </t>
  </si>
  <si>
    <t xml:space="preserve">Tuberia de 4" para filtro </t>
  </si>
  <si>
    <t>CUNETA DE CONCRETO VACIADA IN SITU; NO INCLUYE LA CONFORMACION DE LA SUPERFICIE DE APOYO</t>
  </si>
  <si>
    <t>673.1.1</t>
  </si>
  <si>
    <t>GEOTEXTIL TIPO NO TEJIDO CON RESISTENCIA A LA TENSIÓN GRAB MÍNIMA DE 700 N APROXIMADAMENTE</t>
  </si>
  <si>
    <t>m2</t>
  </si>
  <si>
    <t>VALOR BASICO</t>
  </si>
  <si>
    <t>4. Descripción de la actividad : Señalización</t>
  </si>
  <si>
    <t>PR 0+0000-PR 48+0000</t>
  </si>
  <si>
    <t>SEÑAL VERTICAL DE TRANSITO TIPO _______ CON LAMINA RETRORREFLECTIVA TIPO______
(Analizado para señal tipo si elevada (si-05 y/o si-06) en lámina galvanizada y retrorreflectiva tipo iv)</t>
  </si>
  <si>
    <t>5. Necesidades puentes</t>
  </si>
  <si>
    <t>PUENTE AURRÁ II PR 16+0155</t>
  </si>
  <si>
    <t>630.1.3.1</t>
  </si>
  <si>
    <t>TIPO DE CONCRETO_____
 (Analizado para concreto pretensado, postensado o reforzado, con resistencia resistencia 28 Mpa, mezcla in situ)</t>
  </si>
  <si>
    <t>8P</t>
  </si>
  <si>
    <t>Sandblasting y pintura de apoyos y juntas en su parte inferior</t>
  </si>
  <si>
    <t>PUENTE EL CEDRO PR 21+0688</t>
  </si>
  <si>
    <t>PUENTE MI RANCHITO PR 23+0953</t>
  </si>
  <si>
    <t xml:space="preserve">1.1 Rehabilitación </t>
  </si>
  <si>
    <t>Paso urbano Barbosa PR09+0000 a PR09+0700.</t>
  </si>
  <si>
    <t>Paso urbano Cisneros PR53+0000 a PR54+1158</t>
  </si>
  <si>
    <t>1.2 Descripción de la actividad : Parcheo, fresados  y nivelaciones</t>
  </si>
  <si>
    <t>3. Descripción de la actividad : TRATAMIENTO Y  OBRAS DE PROTECCIÓN DE TALUDES PR 53+0210</t>
  </si>
  <si>
    <t>CUNETA DE CONCRETO VACIADA IN SITU; INCLUYE LA CONFORMACIÓN DE LA SUPERFICIE DE APOYO</t>
  </si>
  <si>
    <t>GAVIONES DE MALLA DE ALAMBRE DE ACERO ENTRELAZADO CLASE 1: RECUBRIMIENTO DE ZINC GALVANIZADO</t>
  </si>
  <si>
    <t>810-13</t>
  </si>
  <si>
    <t>PROTECCIÓN DE TALUDES CON HIDROSIEMBRA CONTROLADA</t>
  </si>
  <si>
    <t>811.1.1</t>
  </si>
  <si>
    <t>811-13</t>
  </si>
  <si>
    <t>PROTECCIÓN DE TALUDES CON PRODUCTO ENROLLADO PARA CONTROL DE EROSIÓN DE TIPO_______ 
(Analizado para manto permanente para refuerzo de la vegetación (TRM) y  una pendiente de inclinacion de talud de relacion 3:1 a 2:1 )</t>
  </si>
  <si>
    <t>CONSTRUCCIÓN MURO EN CONCRETO PR O+0203 A PR 0+0218</t>
  </si>
  <si>
    <t>DEMOLICIÓN DE PISOS Y ANDENES DE CONCRETO</t>
  </si>
  <si>
    <t>672.-13</t>
  </si>
  <si>
    <t>BORDILLO DE CONCRETO VACIADO IN SITU PREPARACIÓN DE LA SUPERFICIE DE APOYO</t>
  </si>
  <si>
    <t xml:space="preserve">VALOR IVA (OBRA) (19% SOBRE UTILIDAD OBRA)  </t>
  </si>
  <si>
    <t>ACTUALIZACIÓN Y/O ELABORACIÓN DE CALCULO ESTRUCTURALES PARA EL MEJORAMIENTO DE LA CARRETERA</t>
  </si>
  <si>
    <t>IVA ACTUALIZACIÓN Y/O ELABORACIÓN DE CÁLCULOS ESTRUCTURALES PARA EL MEJORAMIENTO  DE LA CARRETERA</t>
  </si>
  <si>
    <t xml:space="preserve">TOTAL ACTUALIZACIÓN Y/O ELABORACIÓN DE CÁLCULOS ESTRUCTURALES PARA EL MEJORAMIENTO  DE LA CARRETERA </t>
  </si>
  <si>
    <t>VALOR TOTAL DEL CONTRATO</t>
  </si>
  <si>
    <t xml:space="preserve">2.1 Rehabilitación </t>
  </si>
  <si>
    <t>Paso urbano Puerto Berrío PR95+0198 a PR97+1261.</t>
  </si>
  <si>
    <t>2.3 Descripción de la actividad : Parcheo, fresados  y nivelaciones</t>
  </si>
  <si>
    <t>Paso urbano Cisneros PRO+0000 a PR1+0000.</t>
  </si>
  <si>
    <t>3. Descripción de la actividad : Señalización</t>
  </si>
  <si>
    <t>PR 95+0198 a PR 97+1261</t>
  </si>
  <si>
    <t>1.-PUENTE LA MALENA</t>
  </si>
  <si>
    <t>TOTAL SIN SEÑALIZACIÓN</t>
  </si>
  <si>
    <t>2.-PUENTE BERRÍO</t>
  </si>
  <si>
    <t>DESGLOSE ESTUDIO PUENTE PUERTO BERRÍO</t>
  </si>
  <si>
    <t>NOTA: EL ESTUDIO DE PUENTES DEPENDE LA LONGITUD DEL DAÑO. EL PUENTE BERRIO NECESITA UNA COSULTORIA ESPECIALIZADA Y DE DETALLE</t>
  </si>
  <si>
    <t>DIRECCIÓN TERRITORIAL  ANTIOQUIA</t>
  </si>
  <si>
    <t>CUADRO No.8</t>
  </si>
  <si>
    <t>INFORMACIÓN SOBRE EMERGENCIAS</t>
  </si>
  <si>
    <t>INGENIERO RESIDENTE: CARLOS EDUARDO GARCIA CASTILLO</t>
  </si>
  <si>
    <t xml:space="preserve">TRIMESTRE EVALUADO: </t>
  </si>
  <si>
    <t>FECHA</t>
  </si>
  <si>
    <t>TIPO DE EMERGENCIA</t>
  </si>
  <si>
    <t>SOLUCIÓN</t>
  </si>
  <si>
    <t>NOTA (2): EN ESTE PERÍODO NO SE PRESENTARON EMERGENCIAS</t>
  </si>
  <si>
    <t>CUADRO No. 9</t>
  </si>
  <si>
    <t>ESTADO GENERAL DE LOS PUENTES</t>
  </si>
  <si>
    <t>NOMBRE DEL PUENTE</t>
  </si>
  <si>
    <t>Longitud  (m)</t>
  </si>
  <si>
    <t>CÓDIGO DE LA VÍA</t>
  </si>
  <si>
    <t>TRANSITO</t>
  </si>
  <si>
    <t>ESTADO GENERAL</t>
  </si>
  <si>
    <t>Normal</t>
  </si>
  <si>
    <t>Restringido</t>
  </si>
  <si>
    <t>Estribos Aletas</t>
  </si>
  <si>
    <t>Vigas Losas</t>
  </si>
  <si>
    <t>Barandas</t>
  </si>
  <si>
    <t>Estado crítico inmediato</t>
  </si>
  <si>
    <t>MORENO</t>
  </si>
  <si>
    <t>X</t>
  </si>
  <si>
    <t xml:space="preserve">Puente nuevo construido entre el 2023 al 2024 / Entra en funcionamiento en JUN de 2024 </t>
  </si>
  <si>
    <t>CAÑO BRAVO</t>
  </si>
  <si>
    <t>Puente nuevo construido en 2016 con el contrato 544 de 2012</t>
  </si>
  <si>
    <t>LA OLIMPO</t>
  </si>
  <si>
    <t>x</t>
  </si>
  <si>
    <t>Se construyó puente nuevo de 16 m de longitud con el contrato 2147 -2014. Reemplazando el pontón existente.</t>
  </si>
  <si>
    <t>LA REMOLINA</t>
  </si>
  <si>
    <t xml:space="preserve">Hormigoneos vigas VL3.VL4 y VL5 y losa. </t>
  </si>
  <si>
    <t>LA HONDURA</t>
  </si>
  <si>
    <t xml:space="preserve">Socavación AL2, daño en carpeta de rodadura. </t>
  </si>
  <si>
    <t>LA CHUCHITA</t>
  </si>
  <si>
    <t>Daños pavimento y fisuras de cortante vigas VL1, VL2 y VL5 , socavación AL2.</t>
  </si>
  <si>
    <t>EL PEDRERO</t>
  </si>
  <si>
    <t>Socavación ES1 y AL2, fractura en AL4, hormigoneo y acero expuesto losa. Requiere limpieza del cauce aguas arriba</t>
  </si>
  <si>
    <t>EL BARROSO</t>
  </si>
  <si>
    <t>Daños en pavimento. Se construyó muro en concreto de confinamiento aguas arriba lado izquierdo para evitar socavación de la aleta, con el contrato 479-2017 de monto agotable.</t>
  </si>
  <si>
    <t>EL MARCELO</t>
  </si>
  <si>
    <t>Hormigoneos generalizados y acero expuesto vigas VL1-VL4.Fisuras a cortante en vigas VL1-VL4 . Requiere limpieza de cauce en la luz 2. Requiere inspección especial por estado de las vigas e incremento tránsito.</t>
  </si>
  <si>
    <t>AURRÁ II</t>
  </si>
  <si>
    <t>16+0190</t>
  </si>
  <si>
    <t>Presenta afectacion grave en la placa= Se observa el acero de refuerzo expuesto y fractura en la placa. El puente necesita mantenimiento de Pintura y Sandblasting, daño en muro en gaviones aguas arriba, lado izquierdo que afecta estribo ES2 y apoyos. Se  ha solicitado la restriccion a trafico pesado para el botadero del PR18, en especial los vehiculos provenientes del tunel de Toyo, que representan un alto volumen vehicular y cargas altas que afectan la integridad la estructura</t>
  </si>
  <si>
    <t>EL CEDRO</t>
  </si>
  <si>
    <t>21+0700</t>
  </si>
  <si>
    <t xml:space="preserve">Hormigoneo viga V1 y en la losa inferior entre vigas V1,V2 y V3 hormigoneos y hierro expuesto. </t>
  </si>
  <si>
    <t>MI RANCHITO</t>
  </si>
  <si>
    <t>23+0963</t>
  </si>
  <si>
    <t>Presenta hormigoneo en viga V2, losa inferior con hormigoneo entre vigas V1 y V2, además, las vigas presentan huecos en la base.</t>
  </si>
  <si>
    <t>PUENTE BLANCO</t>
  </si>
  <si>
    <t>26+0174</t>
  </si>
  <si>
    <t xml:space="preserve">El puente fue recientemente terminado y entro en funcionamiento el 12-oct-2023 </t>
  </si>
  <si>
    <t>LA MUÑOZ</t>
  </si>
  <si>
    <t>36+0063</t>
  </si>
  <si>
    <t>Carpeta de rodadura en mal estado a la entrada y salida del puente, daño en la base del estribo ES1, losa inferior y viga V1 con huecos y hierro expuesto</t>
  </si>
  <si>
    <t>LA LONDOÑO</t>
  </si>
  <si>
    <t>40+0150</t>
  </si>
  <si>
    <t>QDA LA GUAMALA</t>
  </si>
  <si>
    <t>41+0139</t>
  </si>
  <si>
    <t>LA ARENERA</t>
  </si>
  <si>
    <t>45+0240</t>
  </si>
  <si>
    <t>Se presenta socavacion en apoyo central</t>
  </si>
  <si>
    <t>LA TRUCHERA</t>
  </si>
  <si>
    <t>46+0394</t>
  </si>
  <si>
    <t>MISERENGA</t>
  </si>
  <si>
    <t>46+0720</t>
  </si>
  <si>
    <t>SIN NOMBRE</t>
  </si>
  <si>
    <t>48+0977</t>
  </si>
  <si>
    <t>52+0109</t>
  </si>
  <si>
    <t>60+0134</t>
  </si>
  <si>
    <t>LA BOMBA</t>
  </si>
  <si>
    <t>0+0011</t>
  </si>
  <si>
    <t>0+0040</t>
  </si>
  <si>
    <t>La aleta derecha aguas arriba,  presenta un proceso de socavacion leve.</t>
  </si>
  <si>
    <t>LA MALENA</t>
  </si>
  <si>
    <t>Socavación pila central y aleta inferior izquierda.</t>
  </si>
  <si>
    <t>BERRÍO 
MONUMENTAL</t>
  </si>
  <si>
    <t>97+1187</t>
  </si>
  <si>
    <t>Se detecta corrosión en elementos de la estructura metálica y huecos en losa de concreto. Los elementos que protegen de socavacion las riveras aledañas presentan afectaciones</t>
  </si>
  <si>
    <t>CONVENCIONES:</t>
  </si>
  <si>
    <r>
      <t>N.E.</t>
    </r>
    <r>
      <rPr>
        <sz val="10"/>
        <rFont val="Arial"/>
        <family val="2"/>
      </rPr>
      <t xml:space="preserve"> : No existe</t>
    </r>
  </si>
  <si>
    <t>En buen estado</t>
  </si>
  <si>
    <t xml:space="preserve">       En regular estado</t>
  </si>
  <si>
    <t xml:space="preserve">           En mal estado</t>
  </si>
  <si>
    <t>Se reparó en el presente mes</t>
  </si>
  <si>
    <t>NOTA: Se deben diligenciar todas las casillas.</t>
  </si>
  <si>
    <t>CUADRO No. 10</t>
  </si>
  <si>
    <t>PRIORIZACIÓN  PUENTES QUE REQUIEREN ATENCIÓN - REHABILITACIÓN Y CONSERVACIÓN</t>
  </si>
  <si>
    <t>RUTA 6003</t>
  </si>
  <si>
    <t>TERRITORIAL</t>
  </si>
  <si>
    <t>CÓDIGO DEL PUENTE (Sipucol)</t>
  </si>
  <si>
    <t>CALIFICACIÓN</t>
  </si>
  <si>
    <t>TPDS</t>
  </si>
  <si>
    <t>LONG.    (m)</t>
  </si>
  <si>
    <t>TIPO DAÑO</t>
  </si>
  <si>
    <t>DESCRIPCIÓN DE LOS TRABAJOS</t>
  </si>
  <si>
    <t>COSTO APROXIMADO</t>
  </si>
  <si>
    <t xml:space="preserve">    $</t>
  </si>
  <si>
    <t>ESTUDIOS</t>
  </si>
  <si>
    <t>OBRA</t>
  </si>
  <si>
    <t>ANTIOQUIA</t>
  </si>
  <si>
    <t>6003-001.00</t>
  </si>
  <si>
    <t>Resanar losa, vigas  y bacheo en carpeta de rodadura</t>
  </si>
  <si>
    <t>6003-002.00</t>
  </si>
  <si>
    <t>Recalce en concreto ciclópeo, sello de grietas y bacheo en carpeta de rodadura</t>
  </si>
  <si>
    <t>6003-003.00</t>
  </si>
  <si>
    <t xml:space="preserve">Requiere inspección especial por fisuras a cortante, sello de grietas y bacheo en carpeta de rodadura </t>
  </si>
  <si>
    <t>6003-004.00</t>
  </si>
  <si>
    <t>Recalce en concreto ciclópeo, resanar losa.</t>
  </si>
  <si>
    <t>6003-006.00</t>
  </si>
  <si>
    <t>Q. EL MARCELO</t>
  </si>
  <si>
    <t>Requiere inspección especial por estado de las vigas e incremento tránsito, resanar vigas</t>
  </si>
  <si>
    <t>Total</t>
  </si>
  <si>
    <t>Valor Interven.</t>
  </si>
  <si>
    <t>Valor Necesidades</t>
  </si>
  <si>
    <t>RUTA 6204</t>
  </si>
  <si>
    <t>01-6204-002.00</t>
  </si>
  <si>
    <t>16+0155</t>
  </si>
  <si>
    <t>Corrosión estructura metálica, hueco en la losa, daño en los apoyos, daño en muro en gaviones aguas arriba, lado izquierdo que afecta estribo ES2.</t>
  </si>
  <si>
    <t>Reparacion de la placa. Mantenimiento de Pintura y Sandblasting, Construcción muro en gaviones,reparación losa y los apoyos requieren tabajos especiales.</t>
  </si>
  <si>
    <t>01-6204-003.00</t>
  </si>
  <si>
    <t>21+0688</t>
  </si>
  <si>
    <t>Hormigoneo viga V1 y en la losa inferior entre vigas V1,V2 y V3 hormigoneos y hierro expuesto. Afectación en la capacidad hidráulica.</t>
  </si>
  <si>
    <t>Resanar losa y vigas. Limpieza de cauce</t>
  </si>
  <si>
    <t>01-6204-003.10</t>
  </si>
  <si>
    <t>23+0953</t>
  </si>
  <si>
    <t>Reparar losa y vigas.</t>
  </si>
  <si>
    <t>RUTA 6206</t>
  </si>
  <si>
    <t>01-6206-017.00</t>
  </si>
  <si>
    <t>Cisneros- Puerto Berrío</t>
  </si>
  <si>
    <t>95+0250</t>
  </si>
  <si>
    <t>Socavación</t>
  </si>
  <si>
    <t>Inspección especial para determinar efectivamente el grado de socavación y tomar decisiones</t>
  </si>
  <si>
    <t>Presenta socavación en aleta inferior izquierda y en la pila cental.</t>
  </si>
  <si>
    <t>01-6206-018.00</t>
  </si>
  <si>
    <t>BERRÍO</t>
  </si>
  <si>
    <t>97+0600</t>
  </si>
  <si>
    <t>Corrosión</t>
  </si>
  <si>
    <t>Inspección especial para determinar grado de corrosión y la afectacion a elementos estructurales, se debe hacer un programa de mantenimiento, Para las obras de proteccion de la cimentacion contra la socavacion, se deben implementar elementos que obedezcan a un diseño para el cauce actual de rio.</t>
  </si>
  <si>
    <t>Indicios de corrosión en elementos de estructura metálica del puente sobre el río Magdalena: Se requiere inspección especial y mantenimiento de la estructura metálica</t>
  </si>
  <si>
    <t>CUADRO No. 11</t>
  </si>
  <si>
    <t>ESTADO GENERAL DE LOS PONTONES</t>
  </si>
  <si>
    <t>N/E</t>
  </si>
  <si>
    <t>Losa agrietada, refuerzo expuesto ES1 y ES2 agrietados</t>
  </si>
  <si>
    <t>Se construyó puente aguas abajo, con el contrato 544  de 2016. el pontón antiguo quedó sin servicio.</t>
  </si>
  <si>
    <t>Losa fisurada</t>
  </si>
  <si>
    <t>AL3 desplazada</t>
  </si>
  <si>
    <t>AL4 fisurada por socavación y ES2</t>
  </si>
  <si>
    <t>ES1 y ES2 fisurados</t>
  </si>
  <si>
    <t>Barandas en regular estado</t>
  </si>
  <si>
    <t xml:space="preserve">        En regular estado</t>
  </si>
  <si>
    <t>CUADRO No. 12</t>
  </si>
  <si>
    <t>NECESIDADES DE LOS PONTONES</t>
  </si>
  <si>
    <r>
      <t xml:space="preserve">INGENIERO RESIDENTE: </t>
    </r>
    <r>
      <rPr>
        <u/>
        <sz val="10"/>
        <color indexed="8"/>
        <rFont val="Arial"/>
        <family val="2"/>
      </rPr>
      <t xml:space="preserve"> </t>
    </r>
  </si>
  <si>
    <t>5+0250</t>
  </si>
  <si>
    <t>AL3 Desplazada</t>
  </si>
  <si>
    <t>24+0084</t>
  </si>
  <si>
    <t>SUBTOTAL COSTOS</t>
  </si>
  <si>
    <t xml:space="preserve">                 Se deben diligenciar todas las casillas.</t>
  </si>
  <si>
    <t>CUADRO No. 13</t>
  </si>
  <si>
    <t>ESTADO GENERAL DE LOS TÚNELES</t>
  </si>
  <si>
    <t>CODIGO</t>
  </si>
  <si>
    <t>NOMBRE DEL TUNEL</t>
  </si>
  <si>
    <t>LOCALIZACIÓN</t>
  </si>
  <si>
    <t xml:space="preserve">TIPO DE TUNEL </t>
  </si>
  <si>
    <t>LONG. TOTAL (m)</t>
  </si>
  <si>
    <t>ILUMINACIÓN</t>
  </si>
  <si>
    <t>VENTILACIÓN</t>
  </si>
  <si>
    <t>HASTIAL IZQUIERDO</t>
  </si>
  <si>
    <t>HASTIAL DERECHO</t>
  </si>
  <si>
    <t>BOVEDA</t>
  </si>
  <si>
    <t>RASANTE</t>
  </si>
  <si>
    <t>SISTEMA DE DRENAJE</t>
  </si>
  <si>
    <t>PUESTOS DE EMERGENCIA</t>
  </si>
  <si>
    <t>PROTECCIÓN CONTRA INCENDIOS</t>
  </si>
  <si>
    <t>HORIZONTAL</t>
  </si>
  <si>
    <t>VERTICAL</t>
  </si>
  <si>
    <t>No. SEÑALES FALTANTES</t>
  </si>
  <si>
    <r>
      <t>N.E.</t>
    </r>
    <r>
      <rPr>
        <sz val="10"/>
        <rFont val="Arial"/>
      </rPr>
      <t xml:space="preserve"> : No existe</t>
    </r>
  </si>
  <si>
    <t>En regular estado</t>
  </si>
  <si>
    <t>En mal estado</t>
  </si>
  <si>
    <t>TIPO DE TUNEL:</t>
  </si>
  <si>
    <t>UNIDIRECCIONAL</t>
  </si>
  <si>
    <t>BIDIRECCIONAL</t>
  </si>
  <si>
    <t>CUADRO No. 14</t>
  </si>
  <si>
    <t>NECESIDADES DE LOS TÚNELES</t>
  </si>
  <si>
    <t xml:space="preserve">INGENIERO RESIDENTE:   </t>
  </si>
  <si>
    <t>NOMBRE TUNEL</t>
  </si>
  <si>
    <t>COSTO APROXIMADO ( $ )</t>
  </si>
  <si>
    <t>DIRECCIÓN TERRITORIAL: ANTIOQUIA</t>
  </si>
  <si>
    <t>CUADRO No.15</t>
  </si>
  <si>
    <t>ESTADO DE LA SEÑALIZACIÓN VERTICAL Y SEÑALIZACIÓN VERTICAL FALTANTE.</t>
  </si>
  <si>
    <t>RUTA:</t>
  </si>
  <si>
    <t>TRAMO:</t>
  </si>
  <si>
    <t>06</t>
  </si>
  <si>
    <t>SEÑALES SP, SR Y SI</t>
  </si>
  <si>
    <t>PASAVIAS</t>
  </si>
  <si>
    <t>SEÑALES TIPO BANDERA</t>
  </si>
  <si>
    <t>SEÑALES SI 05 Y SI 06</t>
  </si>
  <si>
    <t>DELINEADORES  DE CURVA</t>
  </si>
  <si>
    <t>POSTES DE REFERENCIACIÓN</t>
  </si>
  <si>
    <t>DEFENSAS METÁLICAS</t>
  </si>
  <si>
    <t>RUTA</t>
  </si>
  <si>
    <t>TRAMO</t>
  </si>
  <si>
    <t>Km.</t>
  </si>
  <si>
    <t>F</t>
  </si>
  <si>
    <t>Und</t>
  </si>
  <si>
    <t>ml</t>
  </si>
  <si>
    <t>(4)</t>
  </si>
  <si>
    <t>(5)</t>
  </si>
  <si>
    <t>(6)</t>
  </si>
  <si>
    <t>(8)</t>
  </si>
  <si>
    <t>(9)</t>
  </si>
  <si>
    <t>(10)</t>
  </si>
  <si>
    <t>(11)</t>
  </si>
  <si>
    <t>(12)</t>
  </si>
  <si>
    <t>(13)</t>
  </si>
  <si>
    <t>(14)</t>
  </si>
  <si>
    <t>(15)</t>
  </si>
  <si>
    <t>(16)</t>
  </si>
  <si>
    <t>(17)</t>
  </si>
  <si>
    <t>(18)</t>
  </si>
  <si>
    <t>(19)</t>
  </si>
  <si>
    <t>(20)</t>
  </si>
  <si>
    <t>(21)</t>
  </si>
  <si>
    <t>(22)</t>
  </si>
  <si>
    <t>(23)</t>
  </si>
  <si>
    <t>(24)</t>
  </si>
  <si>
    <t>(25)</t>
  </si>
  <si>
    <t>(26)</t>
  </si>
  <si>
    <t>(27)</t>
  </si>
  <si>
    <t>(28)</t>
  </si>
  <si>
    <t>(29)</t>
  </si>
  <si>
    <t>(30)</t>
  </si>
  <si>
    <t>(31)</t>
  </si>
  <si>
    <t>TOTALES:</t>
  </si>
  <si>
    <t>CONVENCIONES Y DESCRIPCIÓN.</t>
  </si>
  <si>
    <t>(1): Identificación de la Ruta de acuerdo con la nomenclatura vial vigente.</t>
  </si>
  <si>
    <t>(2): Identificación del tramo de acuerdo con la nomenclatura vial vigente.</t>
  </si>
  <si>
    <t>(3): Longitud del tramo en kilómetros.</t>
  </si>
  <si>
    <r>
      <t xml:space="preserve">(4), (8), (12), (16), (20): B= Número de señales instaladas en el tramo que se encuentran en </t>
    </r>
    <r>
      <rPr>
        <b/>
        <sz val="8"/>
        <rFont val="Arial"/>
        <family val="2"/>
      </rPr>
      <t>buen estado</t>
    </r>
    <r>
      <rPr>
        <sz val="8"/>
        <rFont val="Arial"/>
        <family val="2"/>
      </rPr>
      <t xml:space="preserve">. Se deben incluir las señales que se encuentren en perfecto estado en cuanto a </t>
    </r>
  </si>
  <si>
    <t>legibilidad, reflectividad, pintura de postes y de parales, pintura posterior y cimientos.</t>
  </si>
  <si>
    <r>
      <t xml:space="preserve">(5), (9), (13), (17), (21): R = Número de señales instaladas en el tramo que se encuentran en </t>
    </r>
    <r>
      <rPr>
        <b/>
        <sz val="8"/>
        <rFont val="Arial"/>
        <family val="2"/>
      </rPr>
      <t>regular estado</t>
    </r>
    <r>
      <rPr>
        <sz val="8"/>
        <rFont val="Arial"/>
        <family val="2"/>
      </rPr>
      <t>. Se deben incluir las señales que se encuentren en regular estado en cuanto a</t>
    </r>
  </si>
  <si>
    <t>legibilidad, reflectividad, pintura de postes y de parales, pintura posterior y cimientos, pero que por su nivel de deterioro sean susceptibles de incluir en programas de recuperación y/o mantenimiento.</t>
  </si>
  <si>
    <r>
      <t xml:space="preserve">(6), (10), (14), (18), (22): M = Número de señales instaladas en el tramo que se encuentran en </t>
    </r>
    <r>
      <rPr>
        <b/>
        <sz val="8"/>
        <rFont val="Arial"/>
        <family val="2"/>
      </rPr>
      <t>mal estado</t>
    </r>
    <r>
      <rPr>
        <sz val="8"/>
        <rFont val="Arial"/>
        <family val="2"/>
      </rPr>
      <t>. Se deben incluir las señales que por su estado de deterioro no brindan ninguna</t>
    </r>
  </si>
  <si>
    <t>información al usuario de la vía y que no sean susceptibles de incluir en programas de recuperación y mantenimiento, requiriendo su reposición y remoción.</t>
  </si>
  <si>
    <r>
      <t xml:space="preserve">(7), (11), (15), (19), (23): F = Número de señales </t>
    </r>
    <r>
      <rPr>
        <b/>
        <sz val="8"/>
        <rFont val="Arial"/>
        <family val="2"/>
      </rPr>
      <t xml:space="preserve">faltantes </t>
    </r>
    <r>
      <rPr>
        <sz val="8"/>
        <rFont val="Arial"/>
        <family val="2"/>
      </rPr>
      <t>que se requieren y no han sido instaladas (sin incluir las que se encuentran en regular y en mal estado).</t>
    </r>
  </si>
  <si>
    <r>
      <t xml:space="preserve">(24): B= Número de postes de referenciación que se encuentran en </t>
    </r>
    <r>
      <rPr>
        <b/>
        <sz val="8"/>
        <rFont val="Arial"/>
        <family val="2"/>
      </rPr>
      <t xml:space="preserve">buen estado </t>
    </r>
    <r>
      <rPr>
        <sz val="8"/>
        <rFont val="Arial"/>
        <family val="2"/>
      </rPr>
      <t>en cuanto a pintura y a su estructura en concreto</t>
    </r>
    <r>
      <rPr>
        <b/>
        <sz val="8"/>
        <rFont val="Arial"/>
        <family val="2"/>
      </rPr>
      <t>.</t>
    </r>
  </si>
  <si>
    <r>
      <t xml:space="preserve">(25): R= Número de postes de referenciación que se encuentran en </t>
    </r>
    <r>
      <rPr>
        <b/>
        <sz val="8"/>
        <rFont val="Arial"/>
        <family val="2"/>
      </rPr>
      <t xml:space="preserve">regular estado </t>
    </r>
    <r>
      <rPr>
        <sz val="8"/>
        <rFont val="Arial"/>
        <family val="2"/>
      </rPr>
      <t>en cuanto a pintura y a su estructura en concreto</t>
    </r>
    <r>
      <rPr>
        <b/>
        <sz val="8"/>
        <rFont val="Arial"/>
        <family val="2"/>
      </rPr>
      <t>.</t>
    </r>
  </si>
  <si>
    <r>
      <t xml:space="preserve">(26): M= Número de postes de referenciación que se encuentran en </t>
    </r>
    <r>
      <rPr>
        <b/>
        <sz val="8"/>
        <rFont val="Arial"/>
        <family val="2"/>
      </rPr>
      <t xml:space="preserve">mal estado </t>
    </r>
    <r>
      <rPr>
        <sz val="8"/>
        <rFont val="Arial"/>
        <family val="2"/>
      </rPr>
      <t>en cuanto a pintura y a su estructura en concreto, por lo cual requieren su reposición y remoción.</t>
    </r>
  </si>
  <si>
    <r>
      <t xml:space="preserve">(27): F= Número de postes de referenciación </t>
    </r>
    <r>
      <rPr>
        <b/>
        <sz val="8"/>
        <rFont val="Arial"/>
        <family val="2"/>
      </rPr>
      <t xml:space="preserve">faltantes </t>
    </r>
    <r>
      <rPr>
        <sz val="8"/>
        <rFont val="Arial"/>
        <family val="2"/>
      </rPr>
      <t>(sin incluir los que se encuentran en regular y en mal estado).</t>
    </r>
  </si>
  <si>
    <r>
      <t xml:space="preserve">(28): Metros lineales de defensa metálica que se encuentran en </t>
    </r>
    <r>
      <rPr>
        <b/>
        <sz val="8"/>
        <rFont val="Arial"/>
        <family val="2"/>
      </rPr>
      <t xml:space="preserve">buen estado. </t>
    </r>
  </si>
  <si>
    <r>
      <t xml:space="preserve">(29): Metros lineales de defensa metálica que se encuentran en </t>
    </r>
    <r>
      <rPr>
        <b/>
        <sz val="8"/>
        <rFont val="Arial"/>
        <family val="2"/>
      </rPr>
      <t xml:space="preserve">regular estado. </t>
    </r>
    <r>
      <rPr>
        <sz val="8"/>
        <rFont val="Arial"/>
        <family val="2"/>
      </rPr>
      <t>Se deben incluir aquellos que por su estado sean susceptibles de incluir en programas de recuperación y/o mantenimiento.</t>
    </r>
  </si>
  <si>
    <r>
      <t xml:space="preserve">(30): Metros lineales de defensa metálica que se encuentran en </t>
    </r>
    <r>
      <rPr>
        <b/>
        <sz val="8"/>
        <rFont val="Arial"/>
        <family val="2"/>
      </rPr>
      <t xml:space="preserve">mal estado, </t>
    </r>
    <r>
      <rPr>
        <sz val="8"/>
        <rFont val="Arial"/>
        <family val="2"/>
      </rPr>
      <t>que no presten ningún tipo de seguridad al usuario y que por su estado no sean</t>
    </r>
    <r>
      <rPr>
        <b/>
        <sz val="8"/>
        <rFont val="Arial"/>
        <family val="2"/>
      </rPr>
      <t xml:space="preserve"> </t>
    </r>
    <r>
      <rPr>
        <sz val="8"/>
        <rFont val="Arial"/>
        <family val="2"/>
      </rPr>
      <t xml:space="preserve">susceptibles de incluir en programas </t>
    </r>
  </si>
  <si>
    <t>de recuperación y/o mantenimiento.</t>
  </si>
  <si>
    <r>
      <t xml:space="preserve">(31): Metros lineales de defensas metálica </t>
    </r>
    <r>
      <rPr>
        <b/>
        <sz val="8"/>
        <rFont val="Arial"/>
        <family val="2"/>
      </rPr>
      <t xml:space="preserve">faltantes </t>
    </r>
    <r>
      <rPr>
        <sz val="8"/>
        <rFont val="Arial"/>
        <family val="2"/>
      </rPr>
      <t>que se requieren y que no han sido instalados (sin incluir los que se encuentran en regular y en mal estado).</t>
    </r>
  </si>
  <si>
    <t>DIRECCIÓN TERRITORIAL:</t>
  </si>
  <si>
    <t>CUADRO No.16</t>
  </si>
  <si>
    <t>ESTADO DE LA SEÑALIZACIÓN HORIZONTAL Y SEÑALIZACIÓN HORIZONTAL FALTANTE.</t>
  </si>
  <si>
    <t>LÍNEAS DE DEMARCACIÓN CON PINTURA ACRÍLICA</t>
  </si>
  <si>
    <t>LÍNEAS DE DEMARCACIÓN CON RESINAS TERMOPLÁSTICAS</t>
  </si>
  <si>
    <t>MARCAS VIALES</t>
  </si>
  <si>
    <t>TACHAS REFLECTIVAS</t>
  </si>
  <si>
    <t>INST</t>
  </si>
  <si>
    <t>und</t>
  </si>
  <si>
    <r>
      <t xml:space="preserve">(4), (8): B= ml. de pintura acrílica o termoplástica que se encuentran en </t>
    </r>
    <r>
      <rPr>
        <b/>
        <sz val="10"/>
        <rFont val="Arial"/>
        <family val="2"/>
      </rPr>
      <t xml:space="preserve">buen estado </t>
    </r>
    <r>
      <rPr>
        <sz val="10"/>
        <rFont val="Arial"/>
        <family val="2"/>
      </rPr>
      <t>en cuanto a definición de líneas de demarcación y reflectividad</t>
    </r>
  </si>
  <si>
    <r>
      <t xml:space="preserve">(5), (9): R= Metros lineales pintura acrílica o termoplástica que se encuentran en </t>
    </r>
    <r>
      <rPr>
        <b/>
        <sz val="10"/>
        <rFont val="Arial"/>
        <family val="2"/>
      </rPr>
      <t xml:space="preserve">regular estado por no presentar buena </t>
    </r>
    <r>
      <rPr>
        <sz val="10"/>
        <rFont val="Arial"/>
        <family val="2"/>
      </rPr>
      <t>definición</t>
    </r>
  </si>
  <si>
    <t>de líneas de demarcación o de reflectividad.</t>
  </si>
  <si>
    <r>
      <t xml:space="preserve">(6), (10): M= Metros lineales de pintura acrílica o termoplástica que se encuentran en </t>
    </r>
    <r>
      <rPr>
        <b/>
        <sz val="10"/>
        <rFont val="Arial"/>
        <family val="2"/>
      </rPr>
      <t xml:space="preserve">mal estado </t>
    </r>
    <r>
      <rPr>
        <sz val="10"/>
        <rFont val="Arial"/>
        <family val="2"/>
      </rPr>
      <t>por no brindar ningún tipo de</t>
    </r>
  </si>
  <si>
    <t>servicio al usuario ante la falta de definición en la línea de demarcación y en la reflectividad.</t>
  </si>
  <si>
    <t>(7), (11): F= Metros lineales de pintura acrílica y termoplástica faltante.</t>
  </si>
  <si>
    <r>
      <t xml:space="preserve">(12): B= Metros cuadrados de marcas viales que se encuentran en </t>
    </r>
    <r>
      <rPr>
        <b/>
        <sz val="10"/>
        <rFont val="Arial"/>
        <family val="2"/>
      </rPr>
      <t xml:space="preserve">buen estado </t>
    </r>
    <r>
      <rPr>
        <sz val="10"/>
        <rFont val="Arial"/>
        <family val="2"/>
      </rPr>
      <t>en cuanto a definición y reflectividad.</t>
    </r>
  </si>
  <si>
    <r>
      <t xml:space="preserve">(13): R= Metros cuadrados de marcas viales que se encuentran en </t>
    </r>
    <r>
      <rPr>
        <b/>
        <sz val="10"/>
        <rFont val="Arial"/>
        <family val="2"/>
      </rPr>
      <t xml:space="preserve">regular estado </t>
    </r>
    <r>
      <rPr>
        <sz val="10"/>
        <rFont val="Arial"/>
        <family val="2"/>
      </rPr>
      <t>en cuanto a definición y reflectividad.</t>
    </r>
  </si>
  <si>
    <r>
      <t xml:space="preserve">(14): M= Metros cuadrados de marcas viales que se encuentran en </t>
    </r>
    <r>
      <rPr>
        <b/>
        <sz val="10"/>
        <rFont val="Arial"/>
        <family val="2"/>
      </rPr>
      <t xml:space="preserve">mal estado </t>
    </r>
    <r>
      <rPr>
        <sz val="10"/>
        <rFont val="Arial"/>
        <family val="2"/>
      </rPr>
      <t>en cuanto a definición y reflectividad.</t>
    </r>
  </si>
  <si>
    <t>(15): F= Metros cuadrados de marcas viales faltantes.</t>
  </si>
  <si>
    <t>(16): Número de Tachas reflectivas instaladas.</t>
  </si>
  <si>
    <t>(17): Número de Tachas reflectivas faltantes.</t>
  </si>
  <si>
    <t>CUADRO No. 17</t>
  </si>
  <si>
    <t>INFORME DE ACCIDENTALIDAD MESES JUN-JUL-AGO-SEP DE 2024</t>
  </si>
  <si>
    <t>HORA</t>
  </si>
  <si>
    <t>HERIDOS</t>
  </si>
  <si>
    <t>MUERTOS</t>
  </si>
  <si>
    <t>CLASE DE ACCIDENTE</t>
  </si>
  <si>
    <t>CAUSAS APARENTES O PROBABLES</t>
  </si>
  <si>
    <t>TIPO DE VEHÍCULO</t>
  </si>
  <si>
    <t>12+700</t>
  </si>
  <si>
    <t>Choque</t>
  </si>
  <si>
    <t>No determinada</t>
  </si>
  <si>
    <t xml:space="preserve">Motocicleta </t>
  </si>
  <si>
    <t>Camioneta</t>
  </si>
  <si>
    <t>14+800</t>
  </si>
  <si>
    <t xml:space="preserve"> Falta de mantenimiento mecánico</t>
  </si>
  <si>
    <t>36+696</t>
  </si>
  <si>
    <t>Adelantar invadiendo vía</t>
  </si>
  <si>
    <t>Automovil</t>
  </si>
  <si>
    <t>42+100</t>
  </si>
  <si>
    <t>Sueño por cansancio</t>
  </si>
  <si>
    <t xml:space="preserve">Camioneta </t>
  </si>
  <si>
    <t>32+600</t>
  </si>
  <si>
    <t>12+100</t>
  </si>
  <si>
    <t>Camion</t>
  </si>
  <si>
    <t>12+360</t>
  </si>
  <si>
    <t xml:space="preserve"> Exceso de velocidad</t>
  </si>
  <si>
    <t>13+270</t>
  </si>
  <si>
    <t xml:space="preserve"> Pavimento liso</t>
  </si>
  <si>
    <t>15+550</t>
  </si>
  <si>
    <t>13+220</t>
  </si>
  <si>
    <t>Falta de señales en vehículo varado</t>
  </si>
  <si>
    <t>12+210</t>
  </si>
  <si>
    <t>Girar bruscamente</t>
  </si>
  <si>
    <t>13+618</t>
  </si>
  <si>
    <t>14+570</t>
  </si>
  <si>
    <t>No identificado</t>
  </si>
  <si>
    <t>15+263</t>
  </si>
  <si>
    <t>Caida ocupante</t>
  </si>
  <si>
    <t>Bus</t>
  </si>
  <si>
    <t>15+300</t>
  </si>
  <si>
    <t>15+1200</t>
  </si>
  <si>
    <t>Caldas</t>
  </si>
  <si>
    <t>93+980</t>
  </si>
  <si>
    <t>No mantener distancia de seguridad</t>
  </si>
  <si>
    <t>94+800</t>
  </si>
  <si>
    <t>Drogadicción del conductor</t>
  </si>
  <si>
    <t>Puerto Berrio</t>
  </si>
  <si>
    <t>97+005</t>
  </si>
  <si>
    <t>Atropello</t>
  </si>
  <si>
    <t>15+1000</t>
  </si>
  <si>
    <t>Vehículo, objeto, persona o animal en la vía</t>
  </si>
  <si>
    <t>12+137</t>
  </si>
  <si>
    <t>Pavimento liso</t>
  </si>
  <si>
    <t>13+700</t>
  </si>
  <si>
    <t>Parquear sin seguridad</t>
  </si>
  <si>
    <t>10+350</t>
  </si>
  <si>
    <t>22+575</t>
  </si>
  <si>
    <t>22+609</t>
  </si>
  <si>
    <t>88+450</t>
  </si>
  <si>
    <t>Bicicleta</t>
  </si>
  <si>
    <t>94+600</t>
  </si>
  <si>
    <t xml:space="preserve">CLASE DE ACCIDENTE: </t>
  </si>
  <si>
    <t>Choque, volcamiento, caída de ocupante, Atropello, etc.</t>
  </si>
  <si>
    <t xml:space="preserve">CAUSA: </t>
  </si>
  <si>
    <t>Exceso de velocidad, embriaguez, superficie de la vía, hueco, etc.</t>
  </si>
  <si>
    <t xml:space="preserve">TIPO DE VEHÍCULO: </t>
  </si>
  <si>
    <t>Motocicleta, automóvil, camión, bus, etc.</t>
  </si>
  <si>
    <t>CUADRO No. 18</t>
  </si>
  <si>
    <t>RESUMEN DE ACTIVIDADES PARA EL BUEN USO Y DEFENSA DE LAS VÍAS</t>
  </si>
  <si>
    <t>FECHA:</t>
  </si>
  <si>
    <t>VIA: 6003</t>
  </si>
  <si>
    <t>PERIODO</t>
  </si>
  <si>
    <t>VALLAS INVENTARIADAS</t>
  </si>
  <si>
    <t>VALLAS RETIRADAS</t>
  </si>
  <si>
    <t>AVISOS INVENTARIADOS</t>
  </si>
  <si>
    <t>AVISOS RETIRADOS</t>
  </si>
  <si>
    <t>CORRIMIENTO CERCAS (ml)</t>
  </si>
  <si>
    <t>EMPRADIZACIÓN (M2)</t>
  </si>
  <si>
    <t>ERRADICACIÓN BASUREROS (No.)</t>
  </si>
  <si>
    <t>ARBORIZACIÓN</t>
  </si>
  <si>
    <t>JUN a SEP / 2024</t>
  </si>
  <si>
    <t>ACUMULADO</t>
  </si>
  <si>
    <t>Debe relacionarse todo lo inventariado en cada trimestre del contrato y por cada via a cargo.</t>
  </si>
  <si>
    <t>VIA: 6204</t>
  </si>
  <si>
    <t>VIA: 6205</t>
  </si>
  <si>
    <t>VIA: 6206</t>
  </si>
  <si>
    <t>ADMINISTRACIÓN VIAL  GRUPO 01   TERRITORIAL ANTIOQUIA</t>
  </si>
  <si>
    <t>CUADRO No. 19</t>
  </si>
  <si>
    <t>SEGUIMIENTO DE FUNCIONES TECNICAS  Y ADMINISTRATIVAS 2024-2026</t>
  </si>
  <si>
    <t>ACTIVIDAD</t>
  </si>
  <si>
    <t>Jun</t>
  </si>
  <si>
    <t>Jul</t>
  </si>
  <si>
    <t>Ago</t>
  </si>
  <si>
    <t>Sep</t>
  </si>
  <si>
    <t>Oct</t>
  </si>
  <si>
    <t>Nov</t>
  </si>
  <si>
    <t>Dic</t>
  </si>
  <si>
    <t>Ene</t>
  </si>
  <si>
    <t>Feb</t>
  </si>
  <si>
    <t>Mar</t>
  </si>
  <si>
    <t>Abr</t>
  </si>
  <si>
    <t>May</t>
  </si>
  <si>
    <t>Participar activamente en la prevención de riesgos y atención de las emergencias que se presenten en las vías-Elaborar directorio de emergencias</t>
  </si>
  <si>
    <t>Alertar oportunamente al INVÍAS sobre la necesidad de diseñar y construir   obras especiales para la mitigación de la inestabilidad en sitios críticos</t>
  </si>
  <si>
    <t>Informar  oportunamente al INVIAS sobre la necesidad de  diseñar obras y adelantar acciones en relación con el entorno de la vía, encaminadas a su ornato, a la preservación del medio ambiente y a la contaminación visual</t>
  </si>
  <si>
    <t>Planear, organizar, dirigir, coordinar, evaluar  y controlar las actividades de los trabajadores de mantenimiento rutinario encargados del mantenimiento rutinario de las carreteras que se le asignen y ejercer su supervisión</t>
  </si>
  <si>
    <t>Actualizar  los costos de mantenimiento vial (Análisis de Precios Unitarios – APU) y suministrar la información requerida para los sistemas de administración de carreteras que utiliza  INVÍAS</t>
  </si>
  <si>
    <t>NO SE REALIZA EN ESTE PERIODO</t>
  </si>
  <si>
    <t>Mantener actualizado el sistema de referenciación vial, con base en la información que le suministre  INVÍAS y reponer los postes de referencia que hagan falta en las vías a su cargo y realizar visitas técnicas de auscultación para el diagnóstico del estado general de las obras ejecutadas mediante contratos y que tienen  póliza de estabilidad vigente, según relación de contratos y programación que les será entregada por INVIAS</t>
  </si>
  <si>
    <t>Inspeccionar los puentes de manera rutinaria, dirigir y verificar su mantenimiento rutinario y periódico</t>
  </si>
  <si>
    <t>Capacitar cada mes a los trabajadores de mantenimiento rutinario a  su  cargo,   en  los  temas  relacionados  con  el  mantenimiento rutinario de carreteras,  de puentes,  aspectos administrativos y de economía solidaria</t>
  </si>
  <si>
    <t>Participar en las reuniones de coordinación con la Dirección Territorial, evaluaciones y programas de transferencia de tecnología  que INVÍAS programe para los ingenieros de la administración vial, en diferentes sitios del país</t>
  </si>
  <si>
    <t>Evaluar con criterio de transitabilidad (visual) el estado de la  red vial a su cargo con la metodología suministrada por el INVIAS</t>
  </si>
  <si>
    <t>Apoyar la GESTION de la Territorial en los contratos que ejecute el INVÍAS en sectores de carreteras a su cargo</t>
  </si>
  <si>
    <t xml:space="preserve">Establecer las necesidades de las vías y puentes en materia de señalización  vertical y horizontal, llevar un inventario de necesidades de señalización </t>
  </si>
  <si>
    <t>Recolección, digitación y reporte de la información relacionada con la accidentalidad ocurrida en los tramos de carreteras, así como la realización de  estudios y presentación de recomendaciones técnicas encaminadas al mejoramiento  de la seguridad vial</t>
  </si>
  <si>
    <t>Proporcionar datos para el cálculo del patrimonio de las vías objeto del contrato</t>
  </si>
  <si>
    <t>Velar por el cumplimiento de la reglamentación referente al buen uso y defensa de las vías y gestionar acciones que brinden servicios a los usuarios de las carreteras en coordinación con las Territoriales y las autoridades locales competentes</t>
  </si>
  <si>
    <t>Supervisar la elaboración de los conteos manuales de tránsito, revisar la información de campo que se enviará a planta central para su procesamiento y verificar los operativos de control de carga</t>
  </si>
  <si>
    <t xml:space="preserve">Llevar a efecto la toma de información y/ó ajustes de la vía a su cargo con un equipo de GPS </t>
  </si>
  <si>
    <t>Realizar estimativos sobre la vida residual de los pavimentos de los sectores a su cargo</t>
  </si>
  <si>
    <t>Evaluar con criterio técnico el estado de la red vial semestralmente con la metodología suministrada por el INVIAS</t>
  </si>
  <si>
    <t>Colaborar en la toma de la georreferenciación desarrollada por el INVIAS para la actualización del mapa digital de la red vial y mantener al día la información del inventario vial, a través del Sistema de Información Geográfico - HERMES - del  INVIAS</t>
  </si>
  <si>
    <t>Efectuar estudios tendientes a solucionar problemas de inestabilidad en las vías a su cargo, cuando se lo requiera el INVIAS y su costo se encuentre dentro del presupuesto de su propuesta</t>
  </si>
  <si>
    <t>Participar activamente en la etapa de transición e implementación del Sistema de Información Vial - HERMES, realizando de manera permanente el cargue, actualización, mantenimiento y demás actividades derivadas de la información del inventario vial, eventos de emergencias, accidentalidad y estado de la superficie (criterio técnico), dispuesta a través del Sistema de Información Vial - HERMES, con usuario y contraseña asignado por la administración del Sistema</t>
  </si>
  <si>
    <t>Ejecutar obras menores preventivas y de mantenimiento rutinario, con mano de obra de los trabajadores de mantenimiento rutinario, aprobadas por la Dirección Territorial, quien suministrará los recursos necesarios y disponibles</t>
  </si>
  <si>
    <t>Recolección, digitación y reporte de la información relacionada con el atropellamiento de fauna (aplicativo SUKUBUN) ocurrida en los tramos de carreteras, así como la realización de estudios preliminares y presentación de recomendaciones técnicas encaminadas al establecimiento de pasos de fauna, de acuerdo con la metodología planteada por el INVIAS</t>
  </si>
  <si>
    <t>Realizar las acciones y actividades necesarias para implementar la política de embellecimiento y ornato</t>
  </si>
  <si>
    <t xml:space="preserve">Prestar apoyo al programa de gestión de infraestructura que adelante el INVIAS. En coordinación con la Subdirección Planificación de Infraestructura (SPI) y y la Dirección Territorial, el Administrador Vial deberá apoyar todas las labores que correspondan a los contratos y convenios que ejecute INVIAS, para el desarrollo del programa de gestión de infraestructura en las vías a su cargo, e igualmente apoyará en el levantamiento de la información respectiva de acuerdo a la metodología suministrada por INVIAS </t>
  </si>
  <si>
    <t>Apoyar la validación de alertas emitidas por los dispositivos ITS, y reportarlas a los Directores Territoriales correspondientes.</t>
  </si>
  <si>
    <t>Supervisar la elaboración de los conteos manuales y/o automatizados (DISPOSITIVOS ITS) de tránsito, revisar la información de campo que se enviará a planta central para su procesamiento y verificar los operativos de control de carga.</t>
  </si>
  <si>
    <t>Efectuar los tapahuecos con mano de obra de los trabajadores de mantenimiento rutinario.</t>
  </si>
  <si>
    <t>( ! )</t>
  </si>
  <si>
    <t xml:space="preserve">Anticipadamente se informará la fecha de realización de esta actividad. </t>
  </si>
  <si>
    <t xml:space="preserve"> INSTITUTO NACIONAL DE VÍAS</t>
  </si>
  <si>
    <t>CUADRO No. 20</t>
  </si>
  <si>
    <t>FICHA CUANTITATIVA  DE LOS ADMINISTRADORES VIALES</t>
  </si>
  <si>
    <t>GRUPO</t>
  </si>
  <si>
    <t>ADMINISTRADOR</t>
  </si>
  <si>
    <t>CTO No.</t>
  </si>
  <si>
    <t>Vr. CONTRATO</t>
  </si>
  <si>
    <t xml:space="preserve">FECHA </t>
  </si>
  <si>
    <t>KMS A</t>
  </si>
  <si>
    <t>VEHÍCULOS</t>
  </si>
  <si>
    <t>VIAL</t>
  </si>
  <si>
    <t>INICIACIÓN</t>
  </si>
  <si>
    <t>TERMINACIÓN</t>
  </si>
  <si>
    <t>ATENDER</t>
  </si>
  <si>
    <t>PLACA</t>
  </si>
  <si>
    <t>CLASE</t>
  </si>
  <si>
    <t>MODELO</t>
  </si>
  <si>
    <t>GPS 273</t>
  </si>
  <si>
    <t xml:space="preserve">RENAULT DUSTER </t>
  </si>
  <si>
    <t>CONTRATO ORIGINAL</t>
  </si>
  <si>
    <t>FYY 535</t>
  </si>
  <si>
    <t>RENAULT OROCH</t>
  </si>
  <si>
    <t>NOTA: Relacionar contrato principal y adicionales.</t>
  </si>
  <si>
    <t>CUADRO No. 21</t>
  </si>
  <si>
    <t>FICHA CUALITATIVA DE LOS ADMINISTRADORES VIALES</t>
  </si>
  <si>
    <t>NIT Ó</t>
  </si>
  <si>
    <t>REPRESENTANTE</t>
  </si>
  <si>
    <t>INGENIERO</t>
  </si>
  <si>
    <t>DIRECCIÓN</t>
  </si>
  <si>
    <t>C.C.</t>
  </si>
  <si>
    <t>LEGAL</t>
  </si>
  <si>
    <t>RESIDENTE</t>
  </si>
  <si>
    <t>AUXILIAR</t>
  </si>
  <si>
    <t>OFICINA</t>
  </si>
  <si>
    <t>901,834,232-1</t>
  </si>
  <si>
    <t>SANTIAGO PAEZ TALERO</t>
  </si>
  <si>
    <t>CALLE 65 SUR #46 08 SABANETA ANTIOQUIA</t>
  </si>
  <si>
    <t xml:space="preserve">CORREO </t>
  </si>
  <si>
    <t>TELÉFONOS</t>
  </si>
  <si>
    <t>SECTOR A CARGO</t>
  </si>
  <si>
    <t>PR i</t>
  </si>
  <si>
    <t>PR f</t>
  </si>
  <si>
    <t>ELECTRÓNICO</t>
  </si>
  <si>
    <t>RES</t>
  </si>
  <si>
    <t>OFIC.</t>
  </si>
  <si>
    <t>CELULAR</t>
  </si>
  <si>
    <t xml:space="preserve">(604) 5966007 </t>
  </si>
  <si>
    <t>Santa Fé de Antioquia - Medellín</t>
  </si>
  <si>
    <t>Cisneros - Puerto Berrío - cruce ruta 45</t>
  </si>
  <si>
    <t>INSTITUTO NACIONAL DE VIAS</t>
  </si>
  <si>
    <t>CUADRO No. 22</t>
  </si>
  <si>
    <t>FICHA CUANTITATIVA CONTRATISTA SERVICIO DE MANTENIMIENTO RUTINARIO</t>
  </si>
  <si>
    <t xml:space="preserve">DIRECCIÓN TERRITORIAL: </t>
  </si>
  <si>
    <t>NOMBRE</t>
  </si>
  <si>
    <t>TIPO DE TERRENO</t>
  </si>
  <si>
    <t xml:space="preserve">TOTAL </t>
  </si>
  <si>
    <t xml:space="preserve">VALOR </t>
  </si>
  <si>
    <t>VALOR TOTAL</t>
  </si>
  <si>
    <t>No. CTO</t>
  </si>
  <si>
    <t>VIGENCIA CONTRATO</t>
  </si>
  <si>
    <t>CONTRATISTA MR</t>
  </si>
  <si>
    <t>I</t>
  </si>
  <si>
    <t>II</t>
  </si>
  <si>
    <t>III</t>
  </si>
  <si>
    <t>IV</t>
  </si>
  <si>
    <t>(KMS)</t>
  </si>
  <si>
    <t>CONTRATO</t>
  </si>
  <si>
    <t>CONTRATOS</t>
  </si>
  <si>
    <t>SOCIOS</t>
  </si>
  <si>
    <t>Ppal y adic</t>
  </si>
  <si>
    <t xml:space="preserve">INICIO </t>
  </si>
  <si>
    <t>CTA COOPTAHIS</t>
  </si>
  <si>
    <t>1410-2024</t>
  </si>
  <si>
    <t>CTA SANTIAGO</t>
  </si>
  <si>
    <t>1411-202</t>
  </si>
  <si>
    <t>PRESTASER NORDESTE SAS</t>
  </si>
  <si>
    <t>1412-2024</t>
  </si>
  <si>
    <t xml:space="preserve">NOTA1: </t>
  </si>
  <si>
    <t>PARA LA VIA 6204 (Longitud= 55,4 km) NO SE CUENTA CON CONTRATO DE MANTENIMIENTO RUTINARIO EN ESTE TRIMESTRE</t>
  </si>
  <si>
    <t>CUADRO No. 23</t>
  </si>
  <si>
    <t>FICHA CUALITATIVA CONTRATISTA SERVICIO DE MANTENIMIENTO RUTINARIO</t>
  </si>
  <si>
    <t xml:space="preserve">REPRESENTANTE </t>
  </si>
  <si>
    <t>NIT ó</t>
  </si>
  <si>
    <t>TELÉFONO</t>
  </si>
  <si>
    <t xml:space="preserve">CÓDIGO </t>
  </si>
  <si>
    <t>ABSCISA</t>
  </si>
  <si>
    <t xml:space="preserve">ADMINISTRADOR </t>
  </si>
  <si>
    <t>y/ó CELULAR</t>
  </si>
  <si>
    <t>DE LA VÍA</t>
  </si>
  <si>
    <t>PR I</t>
  </si>
  <si>
    <t>PR F</t>
  </si>
  <si>
    <t>COOPERATIVA DE TRABAJO ASOCIADO HISPANIA - COOPTAHIS</t>
  </si>
  <si>
    <t>JORGE ELIECER ALZATE ARBOLEDA</t>
  </si>
  <si>
    <t>800174481-8</t>
  </si>
  <si>
    <t>CALLE 48 No. 45-50. Hispania</t>
  </si>
  <si>
    <t xml:space="preserve">3146811393 -  6048432135  </t>
  </si>
  <si>
    <t>COOPERATIVA DE TRABAJO ASOCIADO SANTIAGO I - CTA SANTIAGO</t>
  </si>
  <si>
    <t>NICOLÁS ALBERTO CARVAJAL CALDERÓN</t>
  </si>
  <si>
    <t>900.364.338-0</t>
  </si>
  <si>
    <t>Corregimiento de Santiago (Santo Domingo)</t>
  </si>
  <si>
    <t>311 302 18 89</t>
  </si>
  <si>
    <t>CISNEROS-PUERTO BERRÍO - CRUCE RUTA 45</t>
  </si>
  <si>
    <t>OSCAR ALBERTO MORALES MARÍN</t>
  </si>
  <si>
    <t>900.465.440-8</t>
  </si>
  <si>
    <t>Calle 12 No. 3C 78. Barbosa ANT</t>
  </si>
  <si>
    <t>CUADRO No. 24</t>
  </si>
  <si>
    <t>INFORMACIÓN DE APOYO A LA SUPERVISIÓN A CONTRATOS DE OBRA</t>
  </si>
  <si>
    <t>No. CONTRATO PRINCIPAL</t>
  </si>
  <si>
    <t>OBJETO</t>
  </si>
  <si>
    <t>CONTRATISTA</t>
  </si>
  <si>
    <t>PLAZO</t>
  </si>
  <si>
    <t>FECHA INICIO</t>
  </si>
  <si>
    <t>FECHA FINALIZACIÓN</t>
  </si>
  <si>
    <t>VALOR CONTRATO $</t>
  </si>
  <si>
    <t>ADICIONAL</t>
  </si>
  <si>
    <t>BÁSICO</t>
  </si>
  <si>
    <t>IVA</t>
  </si>
  <si>
    <t>2010-2024</t>
  </si>
  <si>
    <t>HABILITAR Y/O BRINDAR TRANSITABILIDAD EN LA RED VIAL A CARGO DEL INVIAS, A TRAVÉS DEL SISTEMA DE MONTO AGOTABLE, EN VÍAS A CARGO DE LA DIRECCIÓN TERRITORIAL ANTIOQUIA</t>
  </si>
  <si>
    <t>OSCAR ALBERTO GUZMAN TRIVIÑO</t>
  </si>
  <si>
    <t>Se suspendio el 20-sep-2024 / Se solicita adicion y prorroga / Ejecutado 98,33%</t>
  </si>
  <si>
    <t>2422-2024</t>
  </si>
  <si>
    <t>OBRAS DE SEÑALIZACIÓN VIAL EN LA RUTA 6003 LA MANSA - PRIMAVERA, A CARGO DEL INSTITUTO NACIONAL DE VÍAS DIRECCIÓN TERRITORIAL ANTIOQUIA</t>
  </si>
  <si>
    <t>SB CONSTRUCCIONES CIVILES S.A.S</t>
  </si>
  <si>
    <t>Se adiciono $20,598,929 / y una prorroga de 1 mes /</t>
  </si>
  <si>
    <t>SUMINISTRO DE MEZCLA ASFÁLTICA PARA LA VÍAS: VÍA 5601 LA UNION - SONSON PR49+0000 - PR49+0800, PR69+0800-PR71+0300, PR85+0210 - PR96+0260; VÍA 6003 LA MANSA - PRIMAVERA PR17+000 a PR44+200; VÍA 6204 PUENTE AURRA - MEDELLIN PR16+000 a PR71+000; DEPARTAMENTO DE ANTIOQUIA</t>
  </si>
  <si>
    <t>CONSORCIO RACONS</t>
  </si>
  <si>
    <t xml:space="preserve">Ejecutado el 33,3% / Se le solicito adicion </t>
  </si>
  <si>
    <t>NOTA: Reportar la información de los contratos de obra a los cuales les efectúa interventoría, diferentes a los de mantenimiento rutinario con microempresas.</t>
  </si>
  <si>
    <t>RESEÑA 1.1 -  FOTOGRÁFICA</t>
  </si>
  <si>
    <r>
      <t>TRIMESTRE EVALUADO:</t>
    </r>
    <r>
      <rPr>
        <b/>
        <u/>
        <sz val="10"/>
        <color indexed="8"/>
        <rFont val="Arial"/>
        <family val="2"/>
      </rPr>
      <t xml:space="preserve"> </t>
    </r>
  </si>
  <si>
    <t>DESCONFINAMIENTO DE BANCA PR 1+0980</t>
  </si>
  <si>
    <t>HUNDIMIENTO DE BANCA PR 4+0060</t>
  </si>
  <si>
    <t>DESCONFINAMIENTO DE BANCA PR 10+0000</t>
  </si>
  <si>
    <t>HUNDIMIENTO DE BANCA PR 19+0200</t>
  </si>
  <si>
    <t>NOTA: Todas las fotografías deben estar identificadas arriba o abajo, indicando la vía, el sector, el PR,   la fecha impresa con el fechador de la cámara y la descripción de lo que se quiere resaltar.</t>
  </si>
  <si>
    <t xml:space="preserve">           </t>
  </si>
  <si>
    <t>CUANDO SE REALICEN PARCHEOS SE TOMARAN FOTOS DEL ANTES Y DEL DESPUES</t>
  </si>
  <si>
    <t>RESEÑA 1.2 -  FOTOGRÁFICA</t>
  </si>
  <si>
    <t>PERDIDA MURO PR10+0000</t>
  </si>
  <si>
    <t>PUENTE EN TERMINACION PR 7+0502</t>
  </si>
  <si>
    <t>DESCONFINAMIENTO BANCA PR 19+0200</t>
  </si>
  <si>
    <t>RESEÑA 1.3 -  FOTOGRÁFICA</t>
  </si>
  <si>
    <t>RUTAS 6205 y 6206</t>
  </si>
  <si>
    <t>TALUD SUPERIOR INESTABLE PR 53+0210</t>
  </si>
  <si>
    <t>ESTADO DE CARPETA DE RODADURA PR53+450</t>
  </si>
  <si>
    <t>ESTADO DE CARPETA DE RODADURA PR54+1020</t>
  </si>
  <si>
    <t>ESTADO DE CARPETA DE RODADURA PR54+1050</t>
  </si>
  <si>
    <t>RESEÑA 1.4 -  FOTOGRÁFICA</t>
  </si>
  <si>
    <t>PERDIDA DE TALUD IZQ PR0+0203</t>
  </si>
  <si>
    <t>APOYO CENTRAL PUENTE LA MALENA PR 95+0200</t>
  </si>
  <si>
    <t xml:space="preserve">AFECTACIONES PUENTE BERRIO PR 97+760 </t>
  </si>
  <si>
    <t>AFECTACIONES ESTRIBOS PUENTE BERRIO PR 97+1100</t>
  </si>
  <si>
    <t>RESEÑA 1.5 -  FOTOGRÁFICA</t>
  </si>
  <si>
    <t>HUNDIMIENTO ALCANTARILLA PR53+0700</t>
  </si>
  <si>
    <t>HUNDIMIENTO BANCA PR45+0330</t>
  </si>
  <si>
    <t>DERRUMBE PR 54+0250</t>
  </si>
  <si>
    <t>CONSTRUCCION MURO PR69+0980</t>
  </si>
  <si>
    <t>RESEÑA 1.6 -  FOTOGRÁFICA</t>
  </si>
  <si>
    <t>SITIOS CRÍTICOS RUTA 6204</t>
  </si>
  <si>
    <t>AFECTACION ESTRIBO Y ESTRUCTURA PR16+0150</t>
  </si>
  <si>
    <t>HUNDIMIENTO BANCA PR45+0450</t>
  </si>
  <si>
    <t>HUNDIMIENTO DE BANCA PR 46+0100</t>
  </si>
  <si>
    <t>DERRUMBE PR47+0500</t>
  </si>
  <si>
    <t>RESEÑA 1.7 -  FOTOGRÁFICA</t>
  </si>
  <si>
    <t>MICROEMPRESAS DE MANTENIMIENTO RUTINARIO</t>
  </si>
  <si>
    <t>CAPACITACION SG SST - PR37+0200</t>
  </si>
  <si>
    <t>CARGUE DE DERRUMBE PR 34+0100</t>
  </si>
  <si>
    <t>RETIRO DE DERRUMBE PR32+700</t>
  </si>
  <si>
    <t>RETIRO DE SEÑALES PR 24+0050</t>
  </si>
  <si>
    <t>COOPERATIVA COOPTAHIS 
CONTRATO 1410-2024 - MANTENIMIENTO RUTINARIO - SECTOR 6003 LA MANSA - PRIMAVERA PR 0+0000 - PR 48+0000</t>
  </si>
  <si>
    <t>RESEÑA 1.8 -  FOTOGRÁFICA</t>
  </si>
  <si>
    <t>LIMPIEZA DE CUNETAS PR 89+550</t>
  </si>
  <si>
    <t>LIMPIEZA DE CUNETAS PR 89+0230</t>
  </si>
  <si>
    <t>RETIRO DE DERRUMBE  PR89+0650</t>
  </si>
  <si>
    <t>LIMPIEZA BOX PR89+0240</t>
  </si>
  <si>
    <t>PRESTASER NORDESTE SAS CONTRATO 1412-2024 -  MANTENIMIENTO RUTINARIO  - VÍA:  6003 LA MANSA· PRIMAVERA, PR88+0100 AL PR90+0000,PR90+0615 AL PR90+0740 (SECTOR DE LA VÍA ANTIGUA, LADO DERECHO DE LOS PUENTES LOMALINDA), PR92+0024 AL PR92+0280 (SECTOR DE LA VÍA ANTIGUA, LADO IZQUIERDO DELOS TÚNELES KACHOTIS) Y PR93+0700 AL PR95+0031</t>
  </si>
  <si>
    <t>RESEÑA 1.9 -  FOTOGRÁFICA</t>
  </si>
  <si>
    <t>VISTA SUPERVISION PR53+400</t>
  </si>
  <si>
    <t>LIMPIEZA Y ROCERIA PR97+0750 - BERRIO</t>
  </si>
  <si>
    <t>CONTENCION EN OBRA PR0+203</t>
  </si>
  <si>
    <t>CAPACITACION SG SST - PR53+700</t>
  </si>
  <si>
    <t>CTA SANTIAGO CONTRATO 2197-2019, MANTENIMIENTO RUTINARIO,  EN LAS VÍAS A CARGO DEL INSTITUTO NACIONAL DE VÍAS, DIRECCIÓN TERRITORIAL ANTIOQUIA, SECTORES 6205 HATILLO - CISNEROS, PASO URBANO BARBOSA, PR 09+0000 A PR09+0700, (SIN INCLUIR EL ANILLO DE LA GLORIETA), 6205 HATILLO - CISNEROS, PASO URBANO CISNEROS, PR53+0000 A PR54+1158, 6206 CISNEROS - PUERTO BERRIO - CRUCE RUTA 45, PASO URBANO CISNEROS, PR00+0000 A PR01+0000 Y 6206 CISNEROS - PUERTO BERRIO - CRUCE RUTA 45, PUENTE LA MALENA - PUERTO BERRIO, INCLUIDO PUENTE SOBRE EL RIO MAGDALENA, PR95+0198 A PR97+1261.</t>
  </si>
  <si>
    <t>RESEÑA 2 - DE PRENSA</t>
  </si>
  <si>
    <t xml:space="preserve">PERIODO: </t>
  </si>
  <si>
    <t>JUNIO DE 2024</t>
  </si>
  <si>
    <t>JULIO DE 2024</t>
  </si>
  <si>
    <t>AGOSTO DE 2024</t>
  </si>
  <si>
    <t>SEPTIEMBRE DE 2024</t>
  </si>
  <si>
    <t>NOTA: Todos los artículos deben estar identificados, idicando la fecha de la publicación y medio periodístico</t>
  </si>
  <si>
    <t>RELACIONAR  SOLO AQUELLOS ARTICULOS  QUE TRATEN DE LAS CARRETERAS A SU CARGO</t>
  </si>
  <si>
    <t>COMENTARIOS GENERALES</t>
  </si>
  <si>
    <t>INGENIERO(S) RESIDENTE(S):</t>
  </si>
  <si>
    <t>DESCRIPCIÓN VIAS A CARGO DE ADMINISTRACIÓN VIAL GRUPO 1 ANTIOQUIA
El contrato de administración vial No. 1865 de 2024 esta suscrito para las siguientes carreteras de la Red Vial Nacional - Dirección Territorial Antioquia:
- 6003. Vía La Mansa - Primavera. PR0+0000 AL PR44+0200, PR88+0100 AL PR90+0000, PR90+0615 AL PR90+0740 (SECTOR DE LA VÍA ANTIGUA, LADO DERECHO DE LOS PUENTES LOMALINDA), PR92+0024 AL PR92+0280 (SECTOR DE LA VÍA ANTIGUA, LADO IZQUIERDO DE LOS TÚNELES KACHOTIS) Y PR93+0700 AL PR95+0031  Longitud total: 47.57 Km.                                                                                                                                                                              
- 6204. Santa Fe de Antioquia - Medellín. PUENTE AURRÁ - MEDELLÍN, PR16+0000 - PR71+0000,Longitud total: 55 Km. 
- 6205. Hatillo -Cisneros. PASO URBANO BARBOSA, PR9+0000 - PR9+0700 (SIN INCLUIR EL ANILLO DE LA GLORIETA), PASO URBANO CISNEROS, PR53+0000 - PR54+1158,Longitud total: 2,82
- 6206: Cisneros - Puerto BERRÍO-Cruce Ruta 45 PASO URBANO CISNEROS, PR0+0000 - PR1+0000, PUENTE LA MALENA - PUERTO BERRÍO, INCLUIDO PUENTE SOBRE EL RÍO MAGDALENA, PR95+0198 - PR 97+1261, Longitud Total: 4.07 Km
LONGITUD TOTAL VÍAS A CARGO: 109.86 Km.</t>
  </si>
  <si>
    <t xml:space="preserve">CARRETERA 6003 - LA MANSA - PRIMAVERA, PR 0+0000 - PR 44+0200, PR 88+0100 - PR 90+0000, PR 91+0615 -PR 91+0740, PR 92+0024 - PR 92+0280 y PR 93+0420 - PR 95+0031. 
Este corredor se encuentra operativo. </t>
  </si>
  <si>
    <t>CARRETERA 6204 - SANTA FÉ DE ANTIOQUIA - MEDELLÍN (6204) PR 16+0000 - PR 71+0000. 
Esta via no cuenta con contrato para el mantenimiento rutinario en este trimestre.
En general el tráfico de la vía es bajo. 
La via presenta varias afectaciones como derrumbes, hudimientoi y deslizamientos. 
El corredor se encuentra operativo.</t>
  </si>
  <si>
    <t xml:space="preserve">CARRETERA HATILLO - CISNEROS (6205).PASO URBANO POR EL MUNICIPIO DE BARBOSA. 
Este corredor se encuentra operativo. </t>
  </si>
  <si>
    <t xml:space="preserve">CARRETERA HATILLO - CISNEROS (6205).PASO URBANO POR EL MUNICIPIO DE CISNEROS. 
Este corredor se encuentra operativo. </t>
  </si>
  <si>
    <t>CARRETERA   CISNEROS - PUERTO BERRÍO - CRUCE RUTA 45, RUTA 6206,  PR 0 +0000 - PR 1+0000, paso urbano por Cisneros. 
En el PR 0+0203, se realiza intervencion con el contrato de Monto agotable para recuperar la perdida del talud inferior
El puente sobre el rio Magdalena, presenta afectaciones considerables, las cuales deben ser objeto de un estudio para determinar la intervencion mas adecuada.</t>
  </si>
  <si>
    <t>CARRETERA   CISNEROS - PUERTO BERRÍO - CRUCE RUTA 45, RUTA 6206, P UENTE LA MALENA - PUERTO BERRÍO, INCLUIDO PUENTE SOBRE EL RÍO MAGDALENA, PR95+0198 - PR 97+1261
El puente sobre el rio Magdalena, presenta afectaciones considerables, las cuales deben ser objeto de un estudio para determinar la intervencion mas adecuada.</t>
  </si>
  <si>
    <t>Durante el Trimestre evaluado la Administración Vial desarrolló las siguientes actividades:</t>
  </si>
  <si>
    <t>1. Se realiza seguimiento al Contrato de monto agotable 2010-2024, el cual intervino las vias 6003 y 6206.</t>
  </si>
  <si>
    <t xml:space="preserve">2. Se realiza seguimiento al Contrato de señalizacion 2422-204, el cual intervino la via 6003. 
</t>
  </si>
  <si>
    <t xml:space="preserve">3. Se realiza seguimiento al Contrato de suministro de mezcla asfaltica 3154-2024, el cual intervino las vias 6003 y 6204. 
</t>
  </si>
  <si>
    <t>4. Se realiza la recolección de accidentes en los municipios con jurisdicción en la vías a cargo y diligenciamiento de los formatos de INVÍAS. Adicionalmete, se lleva el registro de incidentes con la fauna en el SUKUBUN</t>
  </si>
  <si>
    <t>5.Se realizan las capacitaciones a la Cooperativas a cargo de acuerdo con los temas propuestos por el INVIAS de manera mensual.</t>
  </si>
  <si>
    <t>DIRECCION TERRITORIAL ANTIOQUIA</t>
  </si>
  <si>
    <t>CAPACITACION TRABAJADORES DE SERVICIO DE MANTENIMIENTO RUTINARIO</t>
  </si>
  <si>
    <t>TEMA:</t>
  </si>
  <si>
    <t>Identificacion Temprana de Riesgos Viales</t>
  </si>
  <si>
    <t>LUGAR</t>
  </si>
  <si>
    <t>TEMA</t>
  </si>
  <si>
    <t>No. Asistentes</t>
  </si>
  <si>
    <t>Ciudad Bolivar</t>
  </si>
  <si>
    <t>Cooptahis</t>
  </si>
  <si>
    <t>Prestaser Nordeste SAS</t>
  </si>
  <si>
    <t>Coop Santiago</t>
  </si>
  <si>
    <t>IMPORTANCIA DEL MANTENIMIENTO RUTINARIO</t>
  </si>
  <si>
    <t>Importancia del mantenimiento rutinario</t>
  </si>
  <si>
    <t xml:space="preserve">Prestaser </t>
  </si>
  <si>
    <t>ATENCION DE EMERGENCIAS</t>
  </si>
  <si>
    <t>Atencion de emergencias</t>
  </si>
  <si>
    <t>CONSTRUCCION DE OBRAS MENORES, PARCHEO Y BACHEO</t>
  </si>
  <si>
    <t>Construccion de obras menores, parcheo y bacheo</t>
  </si>
  <si>
    <t>CONTRATO #</t>
  </si>
  <si>
    <t>1865 - 2024</t>
  </si>
  <si>
    <t>ORDEN INICIO</t>
  </si>
  <si>
    <t>FECHA TERMINA</t>
  </si>
  <si>
    <t>RESIDENTE:</t>
  </si>
  <si>
    <t>AUXILIAR 1</t>
  </si>
  <si>
    <t>TATIANA JASBLEYDI MORENO LUGO</t>
  </si>
  <si>
    <t>AUXILIAR 2</t>
  </si>
  <si>
    <t>YENNY KATHERINE CORTES MOYANO</t>
  </si>
  <si>
    <t>JUN - SEP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</si>
</sst>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9">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 &quot;€&quot;;\-#,##0\ &quot;€&quot;"/>
    <numFmt numFmtId="165" formatCode="#,##0.00\ &quot;€&quot;;[Red]\-#,##0.00\ &quot;€&quot;"/>
    <numFmt numFmtId="166" formatCode="_-* #,##0.00\ &quot;€&quot;_-;\-* #,##0.00\ &quot;€&quot;_-;_-* &quot;-&quot;??\ &quot;€&quot;_-;_-@_-"/>
    <numFmt numFmtId="167" formatCode="_(&quot;$&quot;* #,##0_);_(&quot;$&quot;* \(#,##0\);_(&quot;$&quot;* &quot;-&quot;_);_(@_)"/>
    <numFmt numFmtId="168" formatCode="_(* #,##0_);_(* \(#,##0\);_(* &quot;-&quot;_);_(@_)"/>
    <numFmt numFmtId="169" formatCode="_(&quot;$&quot;* #,##0.00_);_(&quot;$&quot;* \(#,##0.00\);_(&quot;$&quot;* &quot;-&quot;??_);_(@_)"/>
    <numFmt numFmtId="170" formatCode="_(* #,##0.00_);_(* \(#,##0.00\);_(* &quot;-&quot;??_);_(@_)"/>
    <numFmt numFmtId="171" formatCode="_-&quot;$&quot;* #,##0.00_-;\-&quot;$&quot;* #,##0.00_-;_-&quot;$&quot;* &quot;-&quot;??_-;_-@_-"/>
    <numFmt numFmtId="172" formatCode="&quot;$&quot;\ #,##0.00_);\(&quot;$&quot;\ #,##0.00\)"/>
    <numFmt numFmtId="173" formatCode="_(&quot;$&quot;\ * #,##0.00_);_(&quot;$&quot;\ * \(#,##0.00\);_(&quot;$&quot;\ * &quot;-&quot;??_);_(@_)"/>
    <numFmt numFmtId="174" formatCode="&quot;$&quot;\ #,##0.00;[Red]&quot;$&quot;\ \-#,##0.00"/>
    <numFmt numFmtId="175" formatCode="_ &quot;$&quot;\ * #,##0_ ;_ &quot;$&quot;\ * \-#,##0_ ;_ &quot;$&quot;\ * &quot;-&quot;_ ;_ @_ "/>
    <numFmt numFmtId="176" formatCode="_ * #,##0_ ;_ * \-#,##0_ ;_ * &quot;-&quot;_ ;_ @_ "/>
    <numFmt numFmtId="177" formatCode="_ * #,##0.00_ ;_ * \-#,##0.00_ ;_ * &quot;-&quot;??_ ;_ @_ "/>
    <numFmt numFmtId="178" formatCode="_-* #,##0.00\ _€_-;\-* #,##0.00\ _€_-;_-* &quot;-&quot;??\ _€_-;_-@_-"/>
    <numFmt numFmtId="179" formatCode="_-* #,##0.00\ &quot;Pts&quot;_-;\-* #,##0.00\ &quot;Pts&quot;_-;_-* &quot;-&quot;??\ &quot;Pts&quot;_-;_-@_-"/>
    <numFmt numFmtId="180" formatCode="_(* #,##0_);_(* \(#,##0\);_(* &quot;-&quot;??_);_(@_)"/>
    <numFmt numFmtId="181" formatCode="0.000"/>
    <numFmt numFmtId="182" formatCode="0.0"/>
    <numFmt numFmtId="183" formatCode="###\+&quot;0&quot;###"/>
    <numFmt numFmtId="184" formatCode="##0"/>
    <numFmt numFmtId="185" formatCode="0.0000"/>
    <numFmt numFmtId="186" formatCode="_-* #,##0\ _P_t_s_-;\-* #,##0\ _P_t_s_-;_-* &quot;-&quot;??\ _P_t_s_-;_-@_-"/>
    <numFmt numFmtId="187" formatCode="0.00%;\-0.00%;&quot;&quot;"/>
    <numFmt numFmtId="188" formatCode="&quot;$&quot;#,##0\ ;\(&quot;$&quot;#,##0\)"/>
    <numFmt numFmtId="189" formatCode="\(0%\)"/>
    <numFmt numFmtId="190" formatCode="_ [$€-2]\ * #,##0.00_ ;_ [$€-2]\ * \-#,##0.00_ ;_ [$€-2]\ * &quot;-&quot;??_ "/>
    <numFmt numFmtId="191" formatCode=";;"/>
    <numFmt numFmtId="192" formatCode="d\ \d\e\ mmmm\ \d\e\ yyyy"/>
    <numFmt numFmtId="193" formatCode="000\°00&quot;´&quot;00&quot;´´&quot;"/>
    <numFmt numFmtId="194" formatCode="0%;\-0%;&quot;&quot;"/>
    <numFmt numFmtId="195" formatCode="#0&quot;.&quot;000&quot;´&quot;000&quot;.&quot;000"/>
    <numFmt numFmtId="196" formatCode="##0&quot;.&quot;000"/>
    <numFmt numFmtId="197" formatCode="_-* #,##0.00\ _P_t_a_-;\-* #,##0.00\ _P_t_a_-;_-* &quot;-&quot;??\ _P_t_a_-;_-@_-"/>
    <numFmt numFmtId="198" formatCode="#.##\ \K\g"/>
    <numFmt numFmtId="199" formatCode="##0&quot;´&quot;000&quot;.&quot;000"/>
    <numFmt numFmtId="200" formatCode="[$$-240A]\ #,##0.00"/>
    <numFmt numFmtId="201" formatCode="_ &quot;$&quot;* #,##0.00_ ;_ &quot;$&quot;* \-#,##0.00_ ;_ &quot;$&quot;* &quot;-&quot;??_ ;_ @_ "/>
    <numFmt numFmtId="202" formatCode="#0&quot;.&quot;"/>
    <numFmt numFmtId="203" formatCode="0.0%;\-0.0%;&quot;&quot;"/>
    <numFmt numFmtId="204" formatCode="##\+&quot;0&quot;###"/>
    <numFmt numFmtId="205" formatCode="[$$-240A]\ #,##0"/>
    <numFmt numFmtId="206" formatCode="[$$-240A]\ #,##0.00_);[Red]\([$$-240A]\ #,##0.00\)"/>
    <numFmt numFmtId="207" formatCode="&quot;$&quot;\ #,##0.00"/>
    <numFmt numFmtId="208" formatCode="#,##0.0"/>
    <numFmt numFmtId="209" formatCode="_(* #.##0.00_);_(* \(#.##0.00\);_(* &quot;-&quot;??_);_(@_)"/>
    <numFmt numFmtId="210" formatCode="&quot;$&quot;\ #,##0;&quot;$&quot;\ \-#,##0"/>
    <numFmt numFmtId="211" formatCode="0.0%"/>
    <numFmt numFmtId="212" formatCode="[$$-500A]#,##0.00"/>
    <numFmt numFmtId="213" formatCode="&quot;$&quot;\ #,##0"/>
    <numFmt numFmtId="214" formatCode="#.00"/>
    <numFmt numFmtId="215" formatCode="#.##"/>
    <numFmt numFmtId="216" formatCode="0.00;[Red]0.00"/>
    <numFmt numFmtId="217" formatCode="_(* #,##0.000_);_(* \(#,##0.000\);_(* &quot;-&quot;??_);_(@_)"/>
    <numFmt numFmtId="218" formatCode="[$$-240A]\ #.##0.00"/>
    <numFmt numFmtId="219" formatCode="0.000000000000000"/>
    <numFmt numFmtId="220" formatCode="&quot;$&quot;\ #,##0_);[Red]\(&quot;$&quot;\ #,##0\)"/>
    <numFmt numFmtId="221" formatCode="#,##0.0000"/>
    <numFmt numFmtId="222" formatCode="#.##0.00\ &quot;€&quot;;[Red]\-#.##0.00\ &quot;€&quot;"/>
    <numFmt numFmtId="223" formatCode="_ &quot;$&quot;\ * #,##0.00_ ;_ &quot;$&quot;\ * \-#,##0.00_ ;_ &quot;$&quot;\ * &quot;-&quot;??_ ;_ @_ "/>
    <numFmt numFmtId="224" formatCode="_(* #,##0.0_);_(* \(#,##0.0\);_(* &quot;-&quot;??_);_(@_)"/>
    <numFmt numFmtId="225" formatCode="_ * #.##0.00_ ;_ * \-#.##0.00_ ;_ * &quot;-&quot;??_ ;_ @_ "/>
    <numFmt numFmtId="226" formatCode="_ [$€-2]\ * #.##0.00_ ;_ [$€-2]\ * \-#.##0.00_ ;_ [$€-2]\ * &quot;-&quot;??_ "/>
    <numFmt numFmtId="227" formatCode="&quot;$&quot;\ #,##0.00;&quot;$&quot;\ \-#,##0.00"/>
    <numFmt numFmtId="228" formatCode="_-* #,##0\ &quot;Pts&quot;_-;\-* #,##0\ &quot;Pts&quot;_-;_-* &quot;-&quot;\ &quot;Pts&quot;_-;_-@_-"/>
    <numFmt numFmtId="229" formatCode="[$$-500A]\ #,##0.00"/>
    <numFmt numFmtId="230" formatCode="&quot;$&quot;#.##0.00"/>
    <numFmt numFmtId="231" formatCode="_([$$-240A]\ * #,##0.00_);_([$$-240A]\ * \(#,##0.00\);_([$$-240A]\ * &quot;-&quot;??_);_(@_)"/>
    <numFmt numFmtId="232" formatCode="##\+####"/>
    <numFmt numFmtId="233" formatCode="00\ \+\ 0000"/>
    <numFmt numFmtId="234" formatCode="dd/mm/yyyy;@"/>
    <numFmt numFmtId="235" formatCode="_-* #,##0.00\ [$€]_-;\-* #,##0.00\ [$€]_-;_-* &quot;-&quot;??\ [$€]_-;_-@_-"/>
    <numFmt numFmtId="236" formatCode="_-* #,##0.00\ _P_t_s_-;\-* #,##0.00\ _P_t_s_-;_-* &quot;-&quot;??\ _P_t_s_-;_-@_-"/>
    <numFmt numFmtId="237" formatCode="_(&quot;$&quot;* #,##0_);_(&quot;$&quot;* \(#,##0\);_(&quot;$&quot;* &quot;-&quot;??_);_(@_)"/>
    <numFmt numFmtId="238" formatCode="_-&quot;$&quot;* #,##0_-;\-&quot;$&quot;* #,##0_-;_-&quot;$&quot;* &quot;-&quot;_-;_-@_-"/>
    <numFmt numFmtId="239" formatCode="_(&quot;$&quot;\ * #,##0_);_(&quot;$&quot;\ * \(#,##0\);_(&quot;$&quot;\ * &quot;-&quot;_);_(@_)"/>
    <numFmt numFmtId="240" formatCode="#,##0_ ;\-#,##0\ "/>
    <numFmt numFmtId="241" formatCode="_(&quot;$&quot;\ * #.##0.00_);_(&quot;$&quot;\ * \(#.##0.00\);_(&quot;$&quot;\ * &quot;-&quot;??_);_(@_)"/>
    <numFmt numFmtId="242" formatCode="##&quot;+&quot;\ &quot;0&quot;###"/>
    <numFmt numFmtId="243" formatCode="0.00000000"/>
    <numFmt numFmtId="244" formatCode="mmm/yyyy"/>
    <numFmt numFmtId="245" formatCode="#,##0.000"/>
    <numFmt numFmtId="246" formatCode="d/m/yyyy"/>
    <numFmt numFmtId="247" formatCode="&quot;0&quot;###\+&quot;0&quot;###"/>
  </numFmts>
  <fonts count="15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b/>
      <sz val="10"/>
      <name val="Arial"/>
      <family val="2"/>
    </font>
    <font>
      <b/>
      <i/>
      <sz val="10"/>
      <name val="Arial"/>
      <family val="2"/>
    </font>
    <font>
      <sz val="10"/>
      <name val="Arial"/>
      <family val="2"/>
    </font>
    <font>
      <sz val="8"/>
      <name val="Arial"/>
      <family val="2"/>
    </font>
    <font>
      <sz val="8"/>
      <name val="Arial"/>
      <family val="2"/>
    </font>
    <font>
      <b/>
      <sz val="11"/>
      <name val="Arial"/>
      <family val="2"/>
    </font>
    <font>
      <sz val="10"/>
      <color indexed="10"/>
      <name val="Arial"/>
      <family val="2"/>
    </font>
    <font>
      <b/>
      <sz val="12"/>
      <name val="Arial"/>
      <family val="2"/>
    </font>
    <font>
      <sz val="10"/>
      <color indexed="8"/>
      <name val="Arial"/>
      <family val="2"/>
    </font>
    <font>
      <b/>
      <sz val="10"/>
      <color indexed="8"/>
      <name val="Arial"/>
      <family val="2"/>
    </font>
    <font>
      <sz val="10"/>
      <color indexed="12"/>
      <name val="Arial"/>
      <family val="2"/>
    </font>
    <font>
      <b/>
      <sz val="10"/>
      <color indexed="12"/>
      <name val="Arial"/>
      <family val="2"/>
    </font>
    <font>
      <b/>
      <sz val="10"/>
      <color indexed="10"/>
      <name val="Arial"/>
      <family val="2"/>
    </font>
    <font>
      <sz val="10"/>
      <color indexed="48"/>
      <name val="Arial"/>
      <family val="2"/>
    </font>
    <font>
      <b/>
      <sz val="14"/>
      <color indexed="48"/>
      <name val="Arial"/>
      <family val="2"/>
    </font>
    <font>
      <b/>
      <sz val="10"/>
      <color indexed="48"/>
      <name val="Arial"/>
      <family val="2"/>
    </font>
    <font>
      <b/>
      <sz val="14"/>
      <color indexed="8"/>
      <name val="Arial"/>
      <family val="2"/>
    </font>
    <font>
      <b/>
      <sz val="8"/>
      <color indexed="8"/>
      <name val="Arial"/>
      <family val="2"/>
    </font>
    <font>
      <sz val="9"/>
      <color indexed="8"/>
      <name val="Arial"/>
      <family val="2"/>
    </font>
    <font>
      <b/>
      <sz val="11"/>
      <color indexed="8"/>
      <name val="Arial"/>
      <family val="2"/>
    </font>
    <font>
      <b/>
      <sz val="16"/>
      <name val="Arial"/>
      <family val="2"/>
    </font>
    <font>
      <sz val="9"/>
      <name val="Arial"/>
      <family val="2"/>
    </font>
    <font>
      <b/>
      <sz val="14"/>
      <name val="Arial"/>
      <family val="2"/>
    </font>
    <font>
      <b/>
      <sz val="9"/>
      <color indexed="8"/>
      <name val="Arial"/>
      <family val="2"/>
    </font>
    <font>
      <sz val="10"/>
      <name val="Arial"/>
      <family val="2"/>
    </font>
    <font>
      <b/>
      <sz val="9"/>
      <name val="Arial"/>
      <family val="2"/>
    </font>
    <font>
      <i/>
      <sz val="8"/>
      <name val="Times New Roman"/>
      <family val="1"/>
    </font>
    <font>
      <sz val="6"/>
      <name val="Arial"/>
      <family val="2"/>
    </font>
    <font>
      <b/>
      <sz val="10"/>
      <name val="Arial"/>
      <family val="2"/>
    </font>
    <font>
      <b/>
      <sz val="8"/>
      <name val="Arial"/>
      <family val="2"/>
    </font>
    <font>
      <sz val="7"/>
      <name val="Arial"/>
      <family val="2"/>
    </font>
    <font>
      <b/>
      <i/>
      <sz val="12"/>
      <name val="Arial"/>
      <family val="2"/>
    </font>
    <font>
      <b/>
      <sz val="18"/>
      <color indexed="8"/>
      <name val="Arial"/>
      <family val="2"/>
    </font>
    <font>
      <b/>
      <sz val="8"/>
      <color indexed="17"/>
      <name val="Arial"/>
      <family val="2"/>
    </font>
    <font>
      <sz val="12"/>
      <name val="Arial"/>
      <family val="2"/>
    </font>
    <font>
      <b/>
      <sz val="18"/>
      <name val="Arial"/>
      <family val="2"/>
    </font>
    <font>
      <sz val="16"/>
      <name val="Arial"/>
      <family val="2"/>
    </font>
    <font>
      <sz val="10"/>
      <color indexed="11"/>
      <name val="Arial"/>
      <family val="2"/>
    </font>
    <font>
      <b/>
      <sz val="12"/>
      <color indexed="8"/>
      <name val="Arial"/>
      <family val="2"/>
    </font>
    <font>
      <sz val="12"/>
      <color indexed="12"/>
      <name val="Arial"/>
      <family val="2"/>
    </font>
    <font>
      <b/>
      <sz val="7"/>
      <name val="Arial"/>
      <family val="2"/>
    </font>
    <font>
      <b/>
      <sz val="6"/>
      <name val="Arial"/>
      <family val="2"/>
    </font>
    <font>
      <sz val="11"/>
      <name val="Arial"/>
      <family val="2"/>
    </font>
    <font>
      <sz val="18"/>
      <name val="Arial"/>
      <family val="2"/>
    </font>
    <font>
      <sz val="12"/>
      <color indexed="8"/>
      <name val="Calibri"/>
      <family val="2"/>
    </font>
    <font>
      <b/>
      <i/>
      <sz val="11"/>
      <name val="Arial"/>
      <family val="2"/>
    </font>
    <font>
      <b/>
      <sz val="26"/>
      <name val="Aharoni"/>
      <charset val="177"/>
    </font>
    <font>
      <sz val="11"/>
      <color indexed="8"/>
      <name val="Calibri"/>
      <family val="2"/>
    </font>
    <font>
      <sz val="11"/>
      <color indexed="9"/>
      <name val="Calibri"/>
      <family val="2"/>
    </font>
    <font>
      <sz val="11"/>
      <color indexed="17"/>
      <name val="Calibri"/>
      <family val="2"/>
    </font>
    <font>
      <b/>
      <sz val="11"/>
      <color indexed="9"/>
      <name val="Calibri"/>
      <family val="2"/>
    </font>
    <font>
      <sz val="11"/>
      <color indexed="10"/>
      <name val="Calibri"/>
      <family val="2"/>
    </font>
    <font>
      <sz val="11"/>
      <color indexed="62"/>
      <name val="Calibri"/>
      <family val="2"/>
    </font>
    <font>
      <u/>
      <sz val="10"/>
      <color indexed="12"/>
      <name val="Arial"/>
      <family val="2"/>
    </font>
    <font>
      <sz val="11"/>
      <color indexed="20"/>
      <name val="Calibri"/>
      <family val="2"/>
    </font>
    <font>
      <sz val="11"/>
      <color indexed="19"/>
      <name val="Calibri"/>
      <family val="2"/>
    </font>
    <font>
      <b/>
      <sz val="11"/>
      <color indexed="63"/>
      <name val="Calibri"/>
      <family val="2"/>
    </font>
    <font>
      <i/>
      <sz val="11"/>
      <color indexed="23"/>
      <name val="Calibri"/>
      <family val="2"/>
    </font>
    <font>
      <b/>
      <sz val="11"/>
      <color indexed="8"/>
      <name val="Calibri"/>
      <family val="2"/>
    </font>
    <font>
      <b/>
      <sz val="11"/>
      <color indexed="52"/>
      <name val="Calibri"/>
      <family val="2"/>
    </font>
    <font>
      <sz val="9"/>
      <color indexed="10"/>
      <name val="Geneva"/>
    </font>
    <font>
      <sz val="10"/>
      <color indexed="24"/>
      <name val="Modern"/>
      <family val="3"/>
      <charset val="255"/>
    </font>
    <font>
      <sz val="10"/>
      <name val="Helv"/>
    </font>
    <font>
      <sz val="1"/>
      <color indexed="8"/>
      <name val="Courier"/>
      <family val="3"/>
    </font>
    <font>
      <b/>
      <sz val="10"/>
      <color indexed="24"/>
      <name val="Modern"/>
      <family val="3"/>
      <charset val="255"/>
    </font>
    <font>
      <sz val="8"/>
      <color indexed="24"/>
      <name val="Arial"/>
      <family val="2"/>
    </font>
    <font>
      <b/>
      <sz val="11"/>
      <color indexed="56"/>
      <name val="Calibri"/>
      <family val="2"/>
    </font>
    <font>
      <sz val="11"/>
      <color indexed="52"/>
      <name val="Calibri"/>
      <family val="2"/>
    </font>
    <font>
      <b/>
      <sz val="18"/>
      <color indexed="56"/>
      <name val="Cambria"/>
      <family val="2"/>
    </font>
    <font>
      <sz val="8"/>
      <color indexed="8"/>
      <name val="Arial"/>
      <family val="2"/>
    </font>
    <font>
      <b/>
      <sz val="7"/>
      <name val="Arial Narrow"/>
      <family val="2"/>
    </font>
    <font>
      <u/>
      <sz val="10"/>
      <name val="Arial"/>
      <family val="2"/>
    </font>
    <font>
      <u/>
      <sz val="10"/>
      <color indexed="8"/>
      <name val="Arial"/>
      <family val="2"/>
    </font>
    <font>
      <sz val="2"/>
      <name val="Arial"/>
      <family val="2"/>
    </font>
    <font>
      <b/>
      <sz val="10"/>
      <color indexed="17"/>
      <name val="Arial"/>
      <family val="2"/>
    </font>
    <font>
      <i/>
      <sz val="10"/>
      <name val="Arial"/>
      <family val="2"/>
    </font>
    <font>
      <sz val="4"/>
      <name val="Arial"/>
      <family val="2"/>
    </font>
    <font>
      <sz val="1"/>
      <name val="Arial"/>
      <family val="2"/>
    </font>
    <font>
      <b/>
      <u/>
      <sz val="10"/>
      <name val="Arial"/>
      <family val="2"/>
    </font>
    <font>
      <sz val="10"/>
      <name val="Arial"/>
      <family val="2"/>
    </font>
    <font>
      <sz val="10"/>
      <name val="Geneva"/>
    </font>
    <font>
      <b/>
      <sz val="11"/>
      <color indexed="10"/>
      <name val="Calibri"/>
      <family val="2"/>
    </font>
    <font>
      <b/>
      <sz val="11"/>
      <color indexed="62"/>
      <name val="Calibri"/>
      <family val="2"/>
    </font>
    <font>
      <b/>
      <sz val="18"/>
      <color indexed="62"/>
      <name val="Cambria"/>
      <family val="2"/>
    </font>
    <font>
      <b/>
      <sz val="15"/>
      <color indexed="62"/>
      <name val="Calibri"/>
      <family val="2"/>
    </font>
    <font>
      <b/>
      <sz val="13"/>
      <color indexed="62"/>
      <name val="Calibri"/>
      <family val="2"/>
    </font>
    <font>
      <sz val="11"/>
      <color indexed="8"/>
      <name val="Arial"/>
      <family val="2"/>
    </font>
    <font>
      <sz val="11"/>
      <color indexed="8"/>
      <name val="Calibri"/>
      <family val="2"/>
    </font>
    <font>
      <sz val="8"/>
      <color indexed="9"/>
      <name val="Arial"/>
      <family val="2"/>
    </font>
    <font>
      <sz val="11"/>
      <color indexed="8"/>
      <name val="Arial Narrow"/>
      <family val="2"/>
    </font>
    <font>
      <i/>
      <sz val="1"/>
      <color indexed="8"/>
      <name val="Courier"/>
      <family val="3"/>
    </font>
    <font>
      <b/>
      <sz val="15"/>
      <color indexed="56"/>
      <name val="Calibri"/>
      <family val="2"/>
    </font>
    <font>
      <b/>
      <sz val="13"/>
      <color indexed="56"/>
      <name val="Calibri"/>
      <family val="2"/>
    </font>
    <font>
      <i/>
      <sz val="2"/>
      <name val="Arial"/>
      <family val="2"/>
    </font>
    <font>
      <sz val="10"/>
      <name val="Arial"/>
      <family val="2"/>
    </font>
    <font>
      <sz val="10"/>
      <color indexed="17"/>
      <name val="Arial"/>
      <family val="2"/>
    </font>
    <font>
      <sz val="11"/>
      <color indexed="10"/>
      <name val="Calibri"/>
      <family val="2"/>
    </font>
    <font>
      <b/>
      <sz val="11"/>
      <color indexed="62"/>
      <name val="Calibri"/>
      <family val="2"/>
    </font>
    <font>
      <b/>
      <sz val="18"/>
      <color indexed="62"/>
      <name val="Cambria"/>
      <family val="2"/>
    </font>
    <font>
      <b/>
      <sz val="13"/>
      <color indexed="62"/>
      <name val="Calibri"/>
      <family val="2"/>
    </font>
    <font>
      <sz val="6"/>
      <color indexed="8"/>
      <name val="Calibri"/>
      <family val="2"/>
    </font>
    <font>
      <sz val="4"/>
      <color indexed="8"/>
      <name val="Calibri"/>
      <family val="2"/>
    </font>
    <font>
      <sz val="2"/>
      <color indexed="8"/>
      <name val="Calibri"/>
      <family val="2"/>
    </font>
    <font>
      <sz val="11"/>
      <color indexed="10"/>
      <name val="Arial"/>
      <family val="2"/>
    </font>
    <font>
      <b/>
      <u/>
      <sz val="12"/>
      <name val="Arial"/>
      <family val="2"/>
    </font>
    <font>
      <u/>
      <sz val="10"/>
      <color indexed="39"/>
      <name val="Arial"/>
      <family val="2"/>
    </font>
    <font>
      <sz val="10"/>
      <color indexed="24"/>
      <name val="Arial"/>
      <family val="2"/>
    </font>
    <font>
      <sz val="11"/>
      <color theme="1"/>
      <name val="Calibri"/>
      <family val="2"/>
      <scheme val="minor"/>
    </font>
    <font>
      <sz val="11"/>
      <color theme="0"/>
      <name val="Calibri"/>
      <family val="2"/>
      <scheme val="minor"/>
    </font>
    <font>
      <b/>
      <sz val="11"/>
      <color indexed="10"/>
      <name val="Calibri"/>
      <family val="2"/>
      <scheme val="minor"/>
    </font>
    <font>
      <b/>
      <sz val="11"/>
      <color theme="0"/>
      <name val="Calibri"/>
      <family val="2"/>
      <scheme val="minor"/>
    </font>
    <font>
      <sz val="11"/>
      <color rgb="FF3F3F76"/>
      <name val="Calibri"/>
      <family val="2"/>
      <scheme val="minor"/>
    </font>
    <font>
      <u/>
      <sz val="10"/>
      <color theme="10"/>
      <name val="Arial"/>
      <family val="2"/>
    </font>
    <font>
      <u/>
      <sz val="10"/>
      <color theme="10"/>
      <name val="Calibri"/>
      <family val="2"/>
    </font>
    <font>
      <sz val="11"/>
      <color rgb="FF9C0006"/>
      <name val="Calibri"/>
      <family val="2"/>
      <scheme val="minor"/>
    </font>
    <font>
      <sz val="11"/>
      <color rgb="FF000000"/>
      <name val="Calibri"/>
      <family val="2"/>
    </font>
    <font>
      <sz val="11"/>
      <color indexed="19"/>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b/>
      <u/>
      <sz val="10"/>
      <color indexed="8"/>
      <name val="Arial"/>
      <family val="2"/>
    </font>
    <font>
      <sz val="8"/>
      <name val="Calibri"/>
      <family val="2"/>
    </font>
    <font>
      <sz val="10"/>
      <color theme="1"/>
      <name val="Arial"/>
      <family val="2"/>
    </font>
    <font>
      <sz val="8"/>
      <name val="Arial Narrow"/>
      <family val="2"/>
    </font>
    <font>
      <sz val="10"/>
      <name val="Arial"/>
      <family val="1"/>
    </font>
    <font>
      <sz val="10"/>
      <color theme="0"/>
      <name val="Arial"/>
      <family val="2"/>
    </font>
    <font>
      <sz val="10"/>
      <color rgb="FFFFFFFF"/>
      <name val="Arial"/>
      <family val="2"/>
    </font>
    <font>
      <sz val="10"/>
      <name val="Arial"/>
      <family val="2"/>
    </font>
    <font>
      <sz val="11"/>
      <color theme="1"/>
      <name val="Calibri"/>
      <family val="1"/>
      <scheme val="minor"/>
    </font>
    <font>
      <sz val="10"/>
      <color rgb="FFFF0000"/>
      <name val="Arial"/>
      <family val="2"/>
    </font>
    <font>
      <b/>
      <sz val="18"/>
      <name val="Aharoni"/>
      <charset val="177"/>
    </font>
    <font>
      <b/>
      <sz val="10"/>
      <color rgb="FFFF0000"/>
      <name val="Arial"/>
      <family val="2"/>
    </font>
    <font>
      <sz val="10"/>
      <color theme="1"/>
      <name val="Calibri"/>
      <family val="2"/>
      <scheme val="minor"/>
    </font>
    <font>
      <b/>
      <i/>
      <sz val="12"/>
      <color rgb="FFFF0000"/>
      <name val="Arial"/>
      <family val="2"/>
    </font>
    <font>
      <u/>
      <sz val="10"/>
      <color theme="4" tint="-0.249977111117893"/>
      <name val="Arial"/>
      <family val="2"/>
    </font>
    <font>
      <b/>
      <sz val="8"/>
      <color rgb="FFFF0000"/>
      <name val="Arial"/>
      <family val="2"/>
    </font>
    <font>
      <b/>
      <sz val="9"/>
      <color rgb="FFFF0000"/>
      <name val="Arial"/>
      <family val="2"/>
    </font>
    <font>
      <sz val="9"/>
      <color rgb="FFFF0000"/>
      <name val="Arial"/>
      <family val="2"/>
    </font>
    <font>
      <sz val="12"/>
      <color rgb="FFFF0000"/>
      <name val="Arial"/>
      <family val="2"/>
    </font>
    <font>
      <b/>
      <sz val="12"/>
      <color rgb="FFFF0000"/>
      <name val="Arial"/>
      <family val="2"/>
    </font>
    <font>
      <sz val="8"/>
      <color rgb="FFFF0000"/>
      <name val="Arial"/>
      <family val="2"/>
    </font>
    <font>
      <sz val="11"/>
      <color rgb="FFFF0000"/>
      <name val="Arial"/>
      <family val="2"/>
    </font>
    <font>
      <b/>
      <i/>
      <sz val="10"/>
      <color rgb="FFFF0000"/>
      <name val="Arial"/>
      <family val="2"/>
    </font>
    <font>
      <sz val="11"/>
      <name val="Calibri"/>
      <family val="2"/>
      <scheme val="minor"/>
    </font>
    <font>
      <sz val="20"/>
      <name val="Arial"/>
      <family val="2"/>
    </font>
  </fonts>
  <fills count="6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56"/>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54"/>
      </patternFill>
    </fill>
    <fill>
      <patternFill patternType="solid">
        <fgColor indexed="27"/>
        <bgColor indexed="27"/>
      </patternFill>
    </fill>
    <fill>
      <patternFill patternType="solid">
        <fgColor indexed="47"/>
        <bgColor indexed="47"/>
      </patternFill>
    </fill>
    <fill>
      <patternFill patternType="solid">
        <fgColor indexed="22"/>
        <bgColor indexed="64"/>
      </patternFill>
    </fill>
    <fill>
      <patternFill patternType="solid">
        <fgColor indexed="9"/>
        <bgColor indexed="64"/>
      </patternFill>
    </fill>
    <fill>
      <patternFill patternType="solid">
        <fgColor indexed="10"/>
        <bgColor indexed="64"/>
      </patternFill>
    </fill>
    <fill>
      <patternFill patternType="solid">
        <fgColor indexed="13"/>
        <bgColor indexed="64"/>
      </patternFill>
    </fill>
    <fill>
      <patternFill patternType="solid">
        <fgColor indexed="11"/>
        <bgColor indexed="64"/>
      </patternFill>
    </fill>
    <fill>
      <patternFill patternType="gray125">
        <fgColor indexed="8"/>
      </patternFill>
    </fill>
    <fill>
      <patternFill patternType="solid">
        <fgColor indexed="43"/>
        <bgColor indexed="64"/>
      </patternFill>
    </fill>
    <fill>
      <patternFill patternType="solid">
        <fgColor indexed="47"/>
        <bgColor indexed="64"/>
      </patternFill>
    </fill>
    <fill>
      <patternFill patternType="solid">
        <fgColor indexed="11"/>
        <bgColor indexed="8"/>
      </patternFill>
    </fill>
    <fill>
      <patternFill patternType="solid">
        <fgColor indexed="45"/>
        <bgColor indexed="64"/>
      </patternFill>
    </fill>
    <fill>
      <patternFill patternType="solid">
        <fgColor indexed="44"/>
        <bgColor indexed="64"/>
      </patternFill>
    </fill>
    <fill>
      <patternFill patternType="solid">
        <fgColor theme="8" tint="0.79998168889431442"/>
        <bgColor indexed="65"/>
      </patternFill>
    </fill>
    <fill>
      <patternFill patternType="solid">
        <fgColor theme="5" tint="0.59999389629810485"/>
        <bgColor indexed="65"/>
      </patternFill>
    </fill>
    <fill>
      <patternFill patternType="solid">
        <fgColor rgb="FFA5A5A5"/>
      </patternFill>
    </fill>
    <fill>
      <patternFill patternType="solid">
        <fgColor theme="8"/>
      </patternFill>
    </fill>
    <fill>
      <patternFill patternType="solid">
        <fgColor rgb="FFFFEB9C"/>
      </patternFill>
    </fill>
    <fill>
      <patternFill patternType="solid">
        <fgColor rgb="FFFFFFCC"/>
      </patternFill>
    </fill>
    <fill>
      <patternFill patternType="solid">
        <fgColor rgb="FF00FF00"/>
        <bgColor indexed="64"/>
      </patternFill>
    </fill>
    <fill>
      <patternFill patternType="solid">
        <fgColor rgb="FFFFFF00"/>
        <bgColor indexed="64"/>
      </patternFill>
    </fill>
    <fill>
      <patternFill patternType="solid">
        <fgColor rgb="FFA6CAF0"/>
        <bgColor indexed="64"/>
      </patternFill>
    </fill>
    <fill>
      <patternFill patternType="solid">
        <fgColor rgb="FFCC9CCC"/>
        <bgColor indexed="64"/>
      </patternFill>
    </fill>
    <fill>
      <patternFill patternType="solid">
        <fgColor rgb="FFFF0000"/>
        <bgColor indexed="64"/>
      </patternFill>
    </fill>
    <fill>
      <patternFill patternType="solid">
        <fgColor theme="0"/>
        <bgColor indexed="64"/>
      </patternFill>
    </fill>
    <fill>
      <patternFill patternType="solid">
        <fgColor rgb="FFFFFFFF"/>
        <bgColor indexed="64"/>
      </patternFill>
    </fill>
    <fill>
      <patternFill patternType="solid">
        <fgColor theme="5"/>
        <bgColor indexed="64"/>
      </patternFill>
    </fill>
  </fills>
  <borders count="13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right/>
      <top/>
      <bottom style="medium">
        <color indexed="30"/>
      </bottom>
      <diagonal/>
    </border>
    <border>
      <left style="hair">
        <color indexed="64"/>
      </left>
      <right style="hair">
        <color indexed="64"/>
      </right>
      <top style="thin">
        <color indexed="64"/>
      </top>
      <bottom style="hair">
        <color indexed="64"/>
      </bottom>
      <diagonal/>
    </border>
    <border>
      <left style="thin">
        <color indexed="64"/>
      </left>
      <right style="medium">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62"/>
      </bottom>
      <diagonal/>
    </border>
    <border>
      <left/>
      <right/>
      <top/>
      <bottom style="thick">
        <color indexed="27"/>
      </bottom>
      <diagonal/>
    </border>
    <border>
      <left/>
      <right/>
      <top/>
      <bottom style="thick">
        <color indexed="22"/>
      </bottom>
      <diagonal/>
    </border>
    <border>
      <left/>
      <right/>
      <top/>
      <bottom style="medium">
        <color indexed="27"/>
      </bottom>
      <diagonal/>
    </border>
    <border>
      <left/>
      <right/>
      <top style="thin">
        <color indexed="56"/>
      </top>
      <bottom style="double">
        <color indexed="56"/>
      </bottom>
      <diagonal/>
    </border>
    <border>
      <left/>
      <right/>
      <top style="thin">
        <color indexed="11"/>
      </top>
      <bottom style="double">
        <color indexed="11"/>
      </bottom>
      <diagonal/>
    </border>
    <border>
      <left/>
      <right/>
      <top style="thin">
        <color indexed="64"/>
      </top>
      <bottom style="double">
        <color indexed="64"/>
      </bottom>
      <diagonal/>
    </border>
    <border>
      <left/>
      <right/>
      <top style="double">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style="medium">
        <color indexed="64"/>
      </left>
      <right/>
      <top/>
      <bottom/>
      <diagonal/>
    </border>
    <border>
      <left style="thin">
        <color indexed="64"/>
      </left>
      <right/>
      <top/>
      <bottom/>
      <diagonal/>
    </border>
    <border>
      <left style="medium">
        <color indexed="64"/>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double">
        <color indexed="64"/>
      </bottom>
      <diagonal/>
    </border>
    <border>
      <left style="medium">
        <color indexed="64"/>
      </left>
      <right/>
      <top/>
      <bottom style="thin">
        <color indexed="64"/>
      </bottom>
      <diagonal/>
    </border>
    <border>
      <left/>
      <right style="thin">
        <color indexed="64"/>
      </right>
      <top style="medium">
        <color indexed="64"/>
      </top>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right style="hair">
        <color indexed="64"/>
      </right>
      <top/>
      <bottom/>
      <diagonal/>
    </border>
    <border>
      <left style="hair">
        <color indexed="64"/>
      </left>
      <right/>
      <top style="thin">
        <color indexed="64"/>
      </top>
      <bottom/>
      <diagonal/>
    </border>
    <border>
      <left style="hair">
        <color indexed="64"/>
      </left>
      <right/>
      <top/>
      <bottom/>
      <diagonal/>
    </border>
    <border>
      <left style="thin">
        <color indexed="64"/>
      </left>
      <right/>
      <top/>
      <bottom style="medium">
        <color indexed="64"/>
      </bottom>
      <diagonal/>
    </border>
    <border>
      <left/>
      <right style="hair">
        <color indexed="64"/>
      </right>
      <top/>
      <bottom style="medium">
        <color indexed="64"/>
      </bottom>
      <diagonal/>
    </border>
    <border>
      <left style="hair">
        <color indexed="64"/>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bottom style="medium">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right/>
      <top/>
      <bottom style="hair">
        <color indexed="64"/>
      </bottom>
      <diagonal/>
    </border>
    <border>
      <left style="thin">
        <color indexed="64"/>
      </left>
      <right style="medium">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style="thin">
        <color indexed="44"/>
      </top>
      <bottom/>
      <diagonal/>
    </border>
    <border>
      <left style="thin">
        <color indexed="44"/>
      </left>
      <right/>
      <top/>
      <bottom style="thin">
        <color indexed="44"/>
      </bottom>
      <diagonal/>
    </border>
    <border>
      <left style="thin">
        <color indexed="44"/>
      </left>
      <right/>
      <top style="thin">
        <color indexed="9"/>
      </top>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bottom style="thin">
        <color indexed="44"/>
      </bottom>
      <diagonal/>
    </border>
    <border>
      <left/>
      <right/>
      <top style="thin">
        <color indexed="9"/>
      </top>
      <bottom/>
      <diagonal/>
    </border>
    <border>
      <left/>
      <right style="thin">
        <color indexed="64"/>
      </right>
      <top style="medium">
        <color indexed="64"/>
      </top>
      <bottom style="thin">
        <color indexed="64"/>
      </bottom>
      <diagonal/>
    </border>
    <border>
      <left style="hair">
        <color indexed="64"/>
      </left>
      <right/>
      <top/>
      <bottom style="thin">
        <color indexed="64"/>
      </bottom>
      <diagonal/>
    </border>
    <border>
      <left style="hair">
        <color indexed="64"/>
      </left>
      <right/>
      <top style="thin">
        <color indexed="64"/>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bottom style="hair">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style="medium">
        <color indexed="64"/>
      </right>
      <top style="thin">
        <color indexed="64"/>
      </top>
      <bottom/>
      <diagonal/>
    </border>
    <border>
      <left/>
      <right style="hair">
        <color indexed="64"/>
      </right>
      <top/>
      <bottom style="thin">
        <color indexed="64"/>
      </bottom>
      <diagonal/>
    </border>
    <border>
      <left style="medium">
        <color indexed="64"/>
      </left>
      <right style="medium">
        <color indexed="64"/>
      </right>
      <top style="thin">
        <color indexed="64"/>
      </top>
      <bottom/>
      <diagonal/>
    </border>
    <border>
      <left/>
      <right style="thin">
        <color indexed="64"/>
      </right>
      <top/>
      <bottom style="hair">
        <color indexed="64"/>
      </bottom>
      <diagonal/>
    </border>
    <border>
      <left style="thin">
        <color rgb="FF000000"/>
      </left>
      <right style="thin">
        <color rgb="FF000000"/>
      </right>
      <top style="thin">
        <color rgb="FF000000"/>
      </top>
      <bottom style="thin">
        <color rgb="FF000000"/>
      </bottom>
      <diagonal/>
    </border>
  </borders>
  <cellStyleXfs count="2268">
    <xf numFmtId="0" fontId="0" fillId="0" borderId="0"/>
    <xf numFmtId="0" fontId="54" fillId="2" borderId="0" applyNumberFormat="0" applyBorder="0" applyAlignment="0" applyProtection="0"/>
    <xf numFmtId="0" fontId="54" fillId="3" borderId="0" applyNumberFormat="0" applyBorder="0" applyAlignment="0" applyProtection="0"/>
    <xf numFmtId="0" fontId="54" fillId="4" borderId="0" applyNumberFormat="0" applyBorder="0" applyAlignment="0" applyProtection="0"/>
    <xf numFmtId="0" fontId="54" fillId="5" borderId="0" applyNumberFormat="0" applyBorder="0" applyAlignment="0" applyProtection="0"/>
    <xf numFmtId="0" fontId="54" fillId="6" borderId="0" applyNumberFormat="0" applyBorder="0" applyAlignment="0" applyProtection="0"/>
    <xf numFmtId="0" fontId="54" fillId="7" borderId="0" applyNumberFormat="0" applyBorder="0" applyAlignment="0" applyProtection="0"/>
    <xf numFmtId="0" fontId="114" fillId="8" borderId="0" applyNumberFormat="0" applyBorder="0" applyAlignment="0" applyProtection="0"/>
    <xf numFmtId="0" fontId="54" fillId="8" borderId="0" applyNumberFormat="0" applyBorder="0" applyAlignment="0" applyProtection="0"/>
    <xf numFmtId="0" fontId="54" fillId="2" borderId="0" applyNumberFormat="0" applyBorder="0" applyAlignment="0" applyProtection="0"/>
    <xf numFmtId="0" fontId="6" fillId="8" borderId="0" applyNumberFormat="0" applyBorder="0" applyAlignment="0" applyProtection="0"/>
    <xf numFmtId="0" fontId="114" fillId="9" borderId="0" applyNumberFormat="0" applyBorder="0" applyAlignment="0" applyProtection="0"/>
    <xf numFmtId="0" fontId="54" fillId="9" borderId="0" applyNumberFormat="0" applyBorder="0" applyAlignment="0" applyProtection="0"/>
    <xf numFmtId="0" fontId="54" fillId="3" borderId="0" applyNumberFormat="0" applyBorder="0" applyAlignment="0" applyProtection="0"/>
    <xf numFmtId="0" fontId="6" fillId="9" borderId="0" applyNumberFormat="0" applyBorder="0" applyAlignment="0" applyProtection="0"/>
    <xf numFmtId="0" fontId="114" fillId="10" borderId="0" applyNumberFormat="0" applyBorder="0" applyAlignment="0" applyProtection="0"/>
    <xf numFmtId="0" fontId="54"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54" fillId="4" borderId="0" applyNumberFormat="0" applyBorder="0" applyAlignment="0" applyProtection="0"/>
    <xf numFmtId="0" fontId="6" fillId="4" borderId="0" applyNumberFormat="0" applyBorder="0" applyAlignment="0" applyProtection="0"/>
    <xf numFmtId="0" fontId="114" fillId="7" borderId="0" applyNumberFormat="0" applyBorder="0" applyAlignment="0" applyProtection="0"/>
    <xf numFmtId="0" fontId="54" fillId="7" borderId="0" applyNumberFormat="0" applyBorder="0" applyAlignment="0" applyProtection="0"/>
    <xf numFmtId="0" fontId="54" fillId="5" borderId="0" applyNumberFormat="0" applyBorder="0" applyAlignment="0" applyProtection="0"/>
    <xf numFmtId="0" fontId="6" fillId="7" borderId="0" applyNumberFormat="0" applyBorder="0" applyAlignment="0" applyProtection="0"/>
    <xf numFmtId="0" fontId="114" fillId="49" borderId="0" applyNumberFormat="0" applyBorder="0" applyAlignment="0" applyProtection="0"/>
    <xf numFmtId="0" fontId="54"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54" fillId="6" borderId="0" applyNumberFormat="0" applyBorder="0" applyAlignment="0" applyProtection="0"/>
    <xf numFmtId="0" fontId="6" fillId="11" borderId="0" applyNumberFormat="0" applyBorder="0" applyAlignment="0" applyProtection="0"/>
    <xf numFmtId="0" fontId="114" fillId="10" borderId="0" applyNumberFormat="0" applyBorder="0" applyAlignment="0" applyProtection="0"/>
    <xf numFmtId="0" fontId="54" fillId="10" borderId="0" applyNumberFormat="0" applyBorder="0" applyAlignment="0" applyProtection="0"/>
    <xf numFmtId="0" fontId="54" fillId="7" borderId="0" applyNumberFormat="0" applyBorder="0" applyAlignment="0" applyProtection="0"/>
    <xf numFmtId="0" fontId="6" fillId="10" borderId="0" applyNumberFormat="0" applyBorder="0" applyAlignment="0" applyProtection="0"/>
    <xf numFmtId="2" fontId="9" fillId="0" borderId="0"/>
    <xf numFmtId="2" fontId="9" fillId="0" borderId="0"/>
    <xf numFmtId="2" fontId="9" fillId="0" borderId="0"/>
    <xf numFmtId="0" fontId="54" fillId="8" borderId="0" applyNumberFormat="0" applyBorder="0" applyAlignment="0" applyProtection="0"/>
    <xf numFmtId="0" fontId="54" fillId="9" borderId="0" applyNumberFormat="0" applyBorder="0" applyAlignment="0" applyProtection="0"/>
    <xf numFmtId="0" fontId="54" fillId="11" borderId="0" applyNumberFormat="0" applyBorder="0" applyAlignment="0" applyProtection="0"/>
    <xf numFmtId="0" fontId="54" fillId="5" borderId="0" applyNumberFormat="0" applyBorder="0" applyAlignment="0" applyProtection="0"/>
    <xf numFmtId="0" fontId="54" fillId="8" borderId="0" applyNumberFormat="0" applyBorder="0" applyAlignment="0" applyProtection="0"/>
    <xf numFmtId="0" fontId="54" fillId="12" borderId="0" applyNumberFormat="0" applyBorder="0" applyAlignment="0" applyProtection="0"/>
    <xf numFmtId="0" fontId="114" fillId="6" borderId="0" applyNumberFormat="0" applyBorder="0" applyAlignment="0" applyProtection="0"/>
    <xf numFmtId="0" fontId="54"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54" fillId="8" borderId="0" applyNumberFormat="0" applyBorder="0" applyAlignment="0" applyProtection="0"/>
    <xf numFmtId="0" fontId="6" fillId="8" borderId="0" applyNumberFormat="0" applyBorder="0" applyAlignment="0" applyProtection="0"/>
    <xf numFmtId="0" fontId="114" fillId="50"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6" fillId="9" borderId="0" applyNumberFormat="0" applyBorder="0" applyAlignment="0" applyProtection="0"/>
    <xf numFmtId="0" fontId="114" fillId="13" borderId="0" applyNumberFormat="0" applyBorder="0" applyAlignment="0" applyProtection="0"/>
    <xf numFmtId="0" fontId="54" fillId="13" borderId="0" applyNumberFormat="0" applyBorder="0" applyAlignment="0" applyProtection="0"/>
    <xf numFmtId="0" fontId="54" fillId="11" borderId="0" applyNumberFormat="0" applyBorder="0" applyAlignment="0" applyProtection="0"/>
    <xf numFmtId="0" fontId="6" fillId="13" borderId="0" applyNumberFormat="0" applyBorder="0" applyAlignment="0" applyProtection="0"/>
    <xf numFmtId="0" fontId="114" fillId="3" borderId="0" applyNumberFormat="0" applyBorder="0" applyAlignment="0" applyProtection="0"/>
    <xf numFmtId="0" fontId="54"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54" fillId="5" borderId="0" applyNumberFormat="0" applyBorder="0" applyAlignment="0" applyProtection="0"/>
    <xf numFmtId="0" fontId="6" fillId="5" borderId="0" applyNumberFormat="0" applyBorder="0" applyAlignment="0" applyProtection="0"/>
    <xf numFmtId="0" fontId="114" fillId="6" borderId="0" applyNumberFormat="0" applyBorder="0" applyAlignment="0" applyProtection="0"/>
    <xf numFmtId="0" fontId="54" fillId="6" borderId="0" applyNumberFormat="0" applyBorder="0" applyAlignment="0" applyProtection="0"/>
    <xf numFmtId="0" fontId="54" fillId="8" borderId="0" applyNumberFormat="0" applyBorder="0" applyAlignment="0" applyProtection="0"/>
    <xf numFmtId="0" fontId="6" fillId="6" borderId="0" applyNumberFormat="0" applyBorder="0" applyAlignment="0" applyProtection="0"/>
    <xf numFmtId="0" fontId="114" fillId="10" borderId="0" applyNumberFormat="0" applyBorder="0" applyAlignment="0" applyProtection="0"/>
    <xf numFmtId="0" fontId="54"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54" fillId="12" borderId="0" applyNumberFormat="0" applyBorder="0" applyAlignment="0" applyProtection="0"/>
    <xf numFmtId="0" fontId="9" fillId="10" borderId="0" applyNumberFormat="0" applyBorder="0" applyAlignment="0" applyProtection="0"/>
    <xf numFmtId="0" fontId="55" fillId="14" borderId="0" applyNumberFormat="0" applyBorder="0" applyAlignment="0" applyProtection="0"/>
    <xf numFmtId="0" fontId="55" fillId="9" borderId="0" applyNumberFormat="0" applyBorder="0" applyAlignment="0" applyProtection="0"/>
    <xf numFmtId="0" fontId="55" fillId="11" borderId="0" applyNumberFormat="0" applyBorder="0" applyAlignment="0" applyProtection="0"/>
    <xf numFmtId="0" fontId="55" fillId="15" borderId="0" applyNumberFormat="0" applyBorder="0" applyAlignment="0" applyProtection="0"/>
    <xf numFmtId="0" fontId="55" fillId="16" borderId="0" applyNumberFormat="0" applyBorder="0" applyAlignment="0" applyProtection="0"/>
    <xf numFmtId="0" fontId="55" fillId="17" borderId="0" applyNumberFormat="0" applyBorder="0" applyAlignment="0" applyProtection="0"/>
    <xf numFmtId="0" fontId="115" fillId="6" borderId="0" applyNumberFormat="0" applyBorder="0" applyAlignment="0" applyProtection="0"/>
    <xf numFmtId="0" fontId="55" fillId="6" borderId="0" applyNumberFormat="0" applyBorder="0" applyAlignment="0" applyProtection="0"/>
    <xf numFmtId="0" fontId="55" fillId="14" borderId="0" applyNumberFormat="0" applyBorder="0" applyAlignment="0" applyProtection="0"/>
    <xf numFmtId="0" fontId="55" fillId="6" borderId="0" applyNumberFormat="0" applyBorder="0" applyAlignment="0" applyProtection="0"/>
    <xf numFmtId="0" fontId="115" fillId="18" borderId="0" applyNumberFormat="0" applyBorder="0" applyAlignment="0" applyProtection="0"/>
    <xf numFmtId="0" fontId="55" fillId="18" borderId="0" applyNumberFormat="0" applyBorder="0" applyAlignment="0" applyProtection="0"/>
    <xf numFmtId="0" fontId="55" fillId="18" borderId="0" applyNumberFormat="0" applyBorder="0" applyAlignment="0" applyProtection="0"/>
    <xf numFmtId="0" fontId="55" fillId="18" borderId="0" applyNumberFormat="0" applyBorder="0" applyAlignment="0" applyProtection="0"/>
    <xf numFmtId="0" fontId="55" fillId="18" borderId="0" applyNumberFormat="0" applyBorder="0" applyAlignment="0" applyProtection="0"/>
    <xf numFmtId="0" fontId="55" fillId="18" borderId="0" applyNumberFormat="0" applyBorder="0" applyAlignment="0" applyProtection="0"/>
    <xf numFmtId="0" fontId="55" fillId="9" borderId="0" applyNumberFormat="0" applyBorder="0" applyAlignment="0" applyProtection="0"/>
    <xf numFmtId="0" fontId="55" fillId="18" borderId="0" applyNumberFormat="0" applyBorder="0" applyAlignment="0" applyProtection="0">
      <alignment vertical="top"/>
    </xf>
    <xf numFmtId="0" fontId="115" fillId="12" borderId="0" applyNumberFormat="0" applyBorder="0" applyAlignment="0" applyProtection="0"/>
    <xf numFmtId="0" fontId="55" fillId="12" borderId="0" applyNumberFormat="0" applyBorder="0" applyAlignment="0" applyProtection="0"/>
    <xf numFmtId="0" fontId="55" fillId="11" borderId="0" applyNumberFormat="0" applyBorder="0" applyAlignment="0" applyProtection="0"/>
    <xf numFmtId="0" fontId="55" fillId="12" borderId="0" applyNumberFormat="0" applyBorder="0" applyAlignment="0" applyProtection="0"/>
    <xf numFmtId="0" fontId="115" fillId="3" borderId="0" applyNumberFormat="0" applyBorder="0" applyAlignment="0" applyProtection="0"/>
    <xf numFmtId="0" fontId="55" fillId="3" borderId="0" applyNumberFormat="0" applyBorder="0" applyAlignment="0" applyProtection="0"/>
    <xf numFmtId="0" fontId="55" fillId="15" borderId="0" applyNumberFormat="0" applyBorder="0" applyAlignment="0" applyProtection="0"/>
    <xf numFmtId="0" fontId="55" fillId="3" borderId="0" applyNumberFormat="0" applyBorder="0" applyAlignment="0" applyProtection="0"/>
    <xf numFmtId="0" fontId="115" fillId="6" borderId="0" applyNumberFormat="0" applyBorder="0" applyAlignment="0" applyProtection="0"/>
    <xf numFmtId="0" fontId="55" fillId="6" borderId="0" applyNumberFormat="0" applyBorder="0" applyAlignment="0" applyProtection="0"/>
    <xf numFmtId="0" fontId="55" fillId="16" borderId="0" applyNumberFormat="0" applyBorder="0" applyAlignment="0" applyProtection="0"/>
    <xf numFmtId="0" fontId="55" fillId="6" borderId="0" applyNumberFormat="0" applyBorder="0" applyAlignment="0" applyProtection="0"/>
    <xf numFmtId="0" fontId="115" fillId="9" borderId="0" applyNumberFormat="0" applyBorder="0" applyAlignment="0" applyProtection="0"/>
    <xf numFmtId="0" fontId="55" fillId="9" borderId="0" applyNumberFormat="0" applyBorder="0" applyAlignment="0" applyProtection="0"/>
    <xf numFmtId="0" fontId="55" fillId="9" borderId="0" applyNumberFormat="0" applyBorder="0" applyAlignment="0" applyProtection="0"/>
    <xf numFmtId="0" fontId="55" fillId="9" borderId="0" applyNumberFormat="0" applyBorder="0" applyAlignment="0" applyProtection="0"/>
    <xf numFmtId="0" fontId="55" fillId="9" borderId="0" applyNumberFormat="0" applyBorder="0" applyAlignment="0" applyProtection="0"/>
    <xf numFmtId="0" fontId="55" fillId="9" borderId="0" applyNumberFormat="0" applyBorder="0" applyAlignment="0" applyProtection="0"/>
    <xf numFmtId="0" fontId="55" fillId="17" borderId="0" applyNumberFormat="0" applyBorder="0" applyAlignment="0" applyProtection="0"/>
    <xf numFmtId="0" fontId="41" fillId="9" borderId="0" applyNumberFormat="0" applyBorder="0" applyAlignment="0" applyProtection="0"/>
    <xf numFmtId="0" fontId="55" fillId="19" borderId="0" applyNumberFormat="0" applyBorder="0" applyAlignment="0" applyProtection="0"/>
    <xf numFmtId="0" fontId="55" fillId="20" borderId="0" applyNumberFormat="0" applyBorder="0" applyAlignment="0" applyProtection="0"/>
    <xf numFmtId="0" fontId="55" fillId="21" borderId="0" applyNumberFormat="0" applyBorder="0" applyAlignment="0" applyProtection="0"/>
    <xf numFmtId="0" fontId="55" fillId="15" borderId="0" applyNumberFormat="0" applyBorder="0" applyAlignment="0" applyProtection="0"/>
    <xf numFmtId="0" fontId="55" fillId="16" borderId="0" applyNumberFormat="0" applyBorder="0" applyAlignment="0" applyProtection="0"/>
    <xf numFmtId="0" fontId="55" fillId="18" borderId="0" applyNumberFormat="0" applyBorder="0" applyAlignment="0" applyProtection="0"/>
    <xf numFmtId="0" fontId="61" fillId="3" borderId="0" applyNumberFormat="0" applyBorder="0" applyAlignment="0" applyProtection="0"/>
    <xf numFmtId="0" fontId="56" fillId="6" borderId="0" applyNumberFormat="0" applyBorder="0" applyAlignment="0" applyProtection="0"/>
    <xf numFmtId="0" fontId="56" fillId="4" borderId="0" applyNumberFormat="0" applyBorder="0" applyAlignment="0" applyProtection="0"/>
    <xf numFmtId="0" fontId="56" fillId="6" borderId="0" applyNumberFormat="0" applyBorder="0" applyAlignment="0" applyProtection="0"/>
    <xf numFmtId="0" fontId="66" fillId="22" borderId="1" applyNumberFormat="0" applyAlignment="0" applyProtection="0"/>
    <xf numFmtId="0" fontId="116" fillId="23" borderId="125" applyNumberFormat="0" applyAlignment="0" applyProtection="0"/>
    <xf numFmtId="0" fontId="88" fillId="23" borderId="1" applyNumberFormat="0" applyAlignment="0" applyProtection="0"/>
    <xf numFmtId="0" fontId="88" fillId="23" borderId="1" applyNumberFormat="0" applyAlignment="0" applyProtection="0"/>
    <xf numFmtId="0" fontId="88" fillId="23" borderId="1" applyNumberFormat="0" applyAlignment="0" applyProtection="0"/>
    <xf numFmtId="0" fontId="88" fillId="23" borderId="1" applyNumberFormat="0" applyAlignment="0" applyProtection="0"/>
    <xf numFmtId="0" fontId="88" fillId="23" borderId="1" applyNumberFormat="0" applyAlignment="0" applyProtection="0"/>
    <xf numFmtId="0" fontId="88" fillId="23" borderId="1" applyNumberFormat="0" applyAlignment="0" applyProtection="0"/>
    <xf numFmtId="0" fontId="66" fillId="22" borderId="1" applyNumberFormat="0" applyAlignment="0" applyProtection="0"/>
    <xf numFmtId="0" fontId="88" fillId="23" borderId="1" applyNumberFormat="0" applyAlignment="0" applyProtection="0"/>
    <xf numFmtId="0" fontId="88" fillId="23" borderId="1" applyNumberFormat="0" applyAlignment="0" applyProtection="0"/>
    <xf numFmtId="0" fontId="88" fillId="23" borderId="1" applyNumberFormat="0" applyAlignment="0" applyProtection="0"/>
    <xf numFmtId="0" fontId="88" fillId="23" borderId="1" applyNumberFormat="0" applyAlignment="0" applyProtection="0"/>
    <xf numFmtId="0" fontId="88" fillId="23" borderId="1" applyNumberFormat="0" applyAlignment="0" applyProtection="0"/>
    <xf numFmtId="0" fontId="88" fillId="23" borderId="1" applyNumberFormat="0" applyAlignment="0" applyProtection="0"/>
    <xf numFmtId="0" fontId="88" fillId="23" borderId="1" applyNumberFormat="0" applyAlignment="0" applyProtection="0"/>
    <xf numFmtId="0" fontId="88" fillId="23" borderId="1" applyNumberFormat="0" applyAlignment="0" applyProtection="0"/>
    <xf numFmtId="0" fontId="88" fillId="23" borderId="1" applyNumberFormat="0" applyAlignment="0" applyProtection="0"/>
    <xf numFmtId="0" fontId="88" fillId="23" borderId="1" applyNumberFormat="0" applyAlignment="0" applyProtection="0"/>
    <xf numFmtId="0" fontId="88" fillId="23" borderId="1" applyNumberFormat="0" applyAlignment="0" applyProtection="0"/>
    <xf numFmtId="0" fontId="67" fillId="0" borderId="0"/>
    <xf numFmtId="0" fontId="9" fillId="0" borderId="0"/>
    <xf numFmtId="0" fontId="9" fillId="0" borderId="0"/>
    <xf numFmtId="0" fontId="117" fillId="51" borderId="126" applyNumberFormat="0" applyAlignment="0" applyProtection="0"/>
    <xf numFmtId="0" fontId="57" fillId="24" borderId="2" applyNumberFormat="0" applyAlignment="0" applyProtection="0"/>
    <xf numFmtId="0" fontId="57" fillId="24" borderId="2" applyNumberFormat="0" applyAlignment="0" applyProtection="0"/>
    <xf numFmtId="0" fontId="57" fillId="24" borderId="2" applyNumberFormat="0" applyAlignment="0" applyProtection="0"/>
    <xf numFmtId="0" fontId="103" fillId="0" borderId="3" applyNumberFormat="0" applyFill="0" applyAlignment="0" applyProtection="0"/>
    <xf numFmtId="0" fontId="58" fillId="0" borderId="3" applyNumberFormat="0" applyFill="0" applyAlignment="0" applyProtection="0"/>
    <xf numFmtId="0" fontId="74" fillId="0" borderId="4" applyNumberFormat="0" applyFill="0" applyAlignment="0" applyProtection="0"/>
    <xf numFmtId="0" fontId="58" fillId="0" borderId="3" applyNumberFormat="0" applyFill="0" applyAlignment="0" applyProtection="0"/>
    <xf numFmtId="0" fontId="57" fillId="24" borderId="2" applyNumberFormat="0" applyAlignment="0" applyProtection="0"/>
    <xf numFmtId="184" fontId="10" fillId="0" borderId="5">
      <alignment horizontal="right"/>
    </xf>
    <xf numFmtId="2" fontId="10" fillId="0" borderId="0"/>
    <xf numFmtId="181" fontId="10" fillId="0" borderId="0"/>
    <xf numFmtId="185" fontId="36" fillId="0" borderId="0"/>
    <xf numFmtId="184" fontId="10" fillId="0" borderId="5">
      <alignment horizontal="right"/>
    </xf>
    <xf numFmtId="186" fontId="9" fillId="0" borderId="0">
      <protection locked="0"/>
    </xf>
    <xf numFmtId="170" fontId="9" fillId="0" borderId="0" applyFont="0" applyFill="0" applyBorder="0" applyAlignment="0" applyProtection="0"/>
    <xf numFmtId="170"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234" fontId="9" fillId="0" borderId="0" applyFont="0" applyFill="0" applyBorder="0" applyAlignment="0" applyProtection="0"/>
    <xf numFmtId="3" fontId="68" fillId="0" borderId="0" applyFont="0" applyFill="0" applyBorder="0" applyAlignment="0" applyProtection="0"/>
    <xf numFmtId="0" fontId="69" fillId="0" borderId="0"/>
    <xf numFmtId="0" fontId="69" fillId="0" borderId="0"/>
    <xf numFmtId="0" fontId="69" fillId="0" borderId="0"/>
    <xf numFmtId="187" fontId="9" fillId="0" borderId="0">
      <protection locked="0"/>
    </xf>
    <xf numFmtId="228" fontId="9" fillId="0" borderId="0" applyFont="0" applyFill="0" applyBorder="0" applyAlignment="0" applyProtection="0"/>
    <xf numFmtId="173" fontId="9" fillId="0" borderId="0" applyFont="0" applyFill="0" applyBorder="0" applyAlignment="0" applyProtection="0"/>
    <xf numFmtId="173" fontId="9" fillId="0" borderId="0" applyFont="0" applyFill="0" applyBorder="0" applyAlignment="0" applyProtection="0"/>
    <xf numFmtId="179" fontId="9" fillId="0" borderId="0" applyFont="0" applyFill="0" applyBorder="0" applyAlignment="0" applyProtection="0"/>
    <xf numFmtId="188" fontId="68" fillId="0" borderId="0" applyFont="0" applyFill="0" applyBorder="0" applyAlignment="0" applyProtection="0"/>
    <xf numFmtId="189" fontId="9" fillId="0" borderId="0">
      <protection locked="0"/>
    </xf>
    <xf numFmtId="0" fontId="104" fillId="0" borderId="0" applyNumberFormat="0" applyFill="0" applyBorder="0" applyAlignment="0" applyProtection="0"/>
    <xf numFmtId="0" fontId="89" fillId="0" borderId="0" applyNumberFormat="0" applyFill="0" applyBorder="0" applyAlignment="0" applyProtection="0"/>
    <xf numFmtId="0" fontId="73" fillId="0" borderId="0" applyNumberFormat="0" applyFill="0" applyBorder="0" applyAlignment="0" applyProtection="0"/>
    <xf numFmtId="0" fontId="89" fillId="0" borderId="0" applyNumberFormat="0" applyFill="0" applyBorder="0" applyAlignment="0" applyProtection="0"/>
    <xf numFmtId="0" fontId="65" fillId="25" borderId="0" applyNumberFormat="0" applyBorder="0" applyAlignment="0" applyProtection="0"/>
    <xf numFmtId="0" fontId="65" fillId="26" borderId="0" applyNumberFormat="0" applyBorder="0" applyAlignment="0" applyProtection="0"/>
    <xf numFmtId="0" fontId="65" fillId="27" borderId="0" applyNumberFormat="0" applyBorder="0" applyAlignment="0" applyProtection="0"/>
    <xf numFmtId="0" fontId="115" fillId="28" borderId="0" applyNumberFormat="0" applyBorder="0" applyAlignment="0" applyProtection="0"/>
    <xf numFmtId="0" fontId="54" fillId="29" borderId="0" applyNumberFormat="0" applyBorder="0" applyAlignment="0" applyProtection="0"/>
    <xf numFmtId="0" fontId="54" fillId="29" borderId="0" applyNumberFormat="0" applyBorder="0" applyAlignment="0" applyProtection="0"/>
    <xf numFmtId="0" fontId="55" fillId="30" borderId="0" applyNumberFormat="0" applyBorder="0" applyAlignment="0" applyProtection="0"/>
    <xf numFmtId="0" fontId="55" fillId="28" borderId="0" applyNumberFormat="0" applyBorder="0" applyAlignment="0" applyProtection="0"/>
    <xf numFmtId="0" fontId="55" fillId="19" borderId="0" applyNumberFormat="0" applyBorder="0" applyAlignment="0" applyProtection="0"/>
    <xf numFmtId="0" fontId="55" fillId="28" borderId="0" applyNumberFormat="0" applyBorder="0" applyAlignment="0" applyProtection="0"/>
    <xf numFmtId="0" fontId="115" fillId="18" borderId="0" applyNumberFormat="0" applyBorder="0" applyAlignment="0" applyProtection="0"/>
    <xf numFmtId="0" fontId="54" fillId="31" borderId="0" applyNumberFormat="0" applyBorder="0" applyAlignment="0" applyProtection="0"/>
    <xf numFmtId="0" fontId="54" fillId="32" borderId="0" applyNumberFormat="0" applyBorder="0" applyAlignment="0" applyProtection="0"/>
    <xf numFmtId="0" fontId="55" fillId="33" borderId="0" applyNumberFormat="0" applyBorder="0" applyAlignment="0" applyProtection="0"/>
    <xf numFmtId="0" fontId="55" fillId="18" borderId="0" applyNumberFormat="0" applyBorder="0" applyAlignment="0" applyProtection="0"/>
    <xf numFmtId="0" fontId="55" fillId="20" borderId="0" applyNumberFormat="0" applyBorder="0" applyAlignment="0" applyProtection="0"/>
    <xf numFmtId="0" fontId="55" fillId="18" borderId="0" applyNumberFormat="0" applyBorder="0" applyAlignment="0" applyProtection="0"/>
    <xf numFmtId="0" fontId="115" fillId="12" borderId="0" applyNumberFormat="0" applyBorder="0" applyAlignment="0" applyProtection="0"/>
    <xf numFmtId="0" fontId="54" fillId="31" borderId="0" applyNumberFormat="0" applyBorder="0" applyAlignment="0" applyProtection="0"/>
    <xf numFmtId="0" fontId="54" fillId="34" borderId="0" applyNumberFormat="0" applyBorder="0" applyAlignment="0" applyProtection="0"/>
    <xf numFmtId="0" fontId="55" fillId="32" borderId="0" applyNumberFormat="0" applyBorder="0" applyAlignment="0" applyProtection="0"/>
    <xf numFmtId="0" fontId="55" fillId="12" borderId="0" applyNumberFormat="0" applyBorder="0" applyAlignment="0" applyProtection="0"/>
    <xf numFmtId="0" fontId="55" fillId="21" borderId="0" applyNumberFormat="0" applyBorder="0" applyAlignment="0" applyProtection="0"/>
    <xf numFmtId="0" fontId="55" fillId="12" borderId="0" applyNumberFormat="0" applyBorder="0" applyAlignment="0" applyProtection="0"/>
    <xf numFmtId="0" fontId="115" fillId="35" borderId="0" applyNumberFormat="0" applyBorder="0" applyAlignment="0" applyProtection="0"/>
    <xf numFmtId="0" fontId="54" fillId="29" borderId="0" applyNumberFormat="0" applyBorder="0" applyAlignment="0" applyProtection="0"/>
    <xf numFmtId="0" fontId="54" fillId="32" borderId="0" applyNumberFormat="0" applyBorder="0" applyAlignment="0" applyProtection="0"/>
    <xf numFmtId="0" fontId="55" fillId="32" borderId="0" applyNumberFormat="0" applyBorder="0" applyAlignment="0" applyProtection="0"/>
    <xf numFmtId="0" fontId="55" fillId="35" borderId="0" applyNumberFormat="0" applyBorder="0" applyAlignment="0" applyProtection="0"/>
    <xf numFmtId="0" fontId="55" fillId="15" borderId="0" applyNumberFormat="0" applyBorder="0" applyAlignment="0" applyProtection="0"/>
    <xf numFmtId="0" fontId="55" fillId="35" borderId="0" applyNumberFormat="0" applyBorder="0" applyAlignment="0" applyProtection="0"/>
    <xf numFmtId="0" fontId="115" fillId="52" borderId="0" applyNumberFormat="0" applyBorder="0" applyAlignment="0" applyProtection="0"/>
    <xf numFmtId="0" fontId="54" fillId="36" borderId="0" applyNumberFormat="0" applyBorder="0" applyAlignment="0" applyProtection="0"/>
    <xf numFmtId="0" fontId="54" fillId="29" borderId="0" applyNumberFormat="0" applyBorder="0" applyAlignment="0" applyProtection="0"/>
    <xf numFmtId="0" fontId="55" fillId="30"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115" fillId="20" borderId="0" applyNumberFormat="0" applyBorder="0" applyAlignment="0" applyProtection="0"/>
    <xf numFmtId="0" fontId="54" fillId="31" borderId="0" applyNumberFormat="0" applyBorder="0" applyAlignment="0" applyProtection="0"/>
    <xf numFmtId="0" fontId="54" fillId="37" borderId="0" applyNumberFormat="0" applyBorder="0" applyAlignment="0" applyProtection="0"/>
    <xf numFmtId="0" fontId="55" fillId="37" borderId="0" applyNumberFormat="0" applyBorder="0" applyAlignment="0" applyProtection="0"/>
    <xf numFmtId="0" fontId="55" fillId="20" borderId="0" applyNumberFormat="0" applyBorder="0" applyAlignment="0" applyProtection="0"/>
    <xf numFmtId="0" fontId="55" fillId="18" borderId="0" applyNumberFormat="0" applyBorder="0" applyAlignment="0" applyProtection="0"/>
    <xf numFmtId="0" fontId="55" fillId="20" borderId="0" applyNumberFormat="0" applyBorder="0" applyAlignment="0" applyProtection="0"/>
    <xf numFmtId="1" fontId="9" fillId="0" borderId="0"/>
    <xf numFmtId="1" fontId="9" fillId="0" borderId="0"/>
    <xf numFmtId="1" fontId="9" fillId="0" borderId="0"/>
    <xf numFmtId="0" fontId="118" fillId="13" borderId="125" applyNumberFormat="0" applyAlignment="0" applyProtection="0"/>
    <xf numFmtId="0" fontId="59" fillId="13" borderId="1" applyNumberFormat="0" applyAlignment="0" applyProtection="0"/>
    <xf numFmtId="0" fontId="59" fillId="13" borderId="1" applyNumberFormat="0" applyAlignment="0" applyProtection="0"/>
    <xf numFmtId="0" fontId="59" fillId="13" borderId="1" applyNumberFormat="0" applyAlignment="0" applyProtection="0"/>
    <xf numFmtId="0" fontId="59" fillId="13" borderId="1" applyNumberFormat="0" applyAlignment="0" applyProtection="0"/>
    <xf numFmtId="0" fontId="59" fillId="13" borderId="1" applyNumberFormat="0" applyAlignment="0" applyProtection="0"/>
    <xf numFmtId="0" fontId="59" fillId="13" borderId="1" applyNumberFormat="0" applyAlignment="0" applyProtection="0"/>
    <xf numFmtId="0" fontId="59" fillId="7" borderId="1" applyNumberFormat="0" applyAlignment="0" applyProtection="0"/>
    <xf numFmtId="0" fontId="59" fillId="13" borderId="1" applyNumberFormat="0" applyAlignment="0" applyProtection="0"/>
    <xf numFmtId="0" fontId="59" fillId="13" borderId="1" applyNumberFormat="0" applyAlignment="0" applyProtection="0"/>
    <xf numFmtId="0" fontId="59" fillId="13" borderId="1" applyNumberFormat="0" applyAlignment="0" applyProtection="0"/>
    <xf numFmtId="0" fontId="59" fillId="13" borderId="1" applyNumberFormat="0" applyAlignment="0" applyProtection="0"/>
    <xf numFmtId="0" fontId="59" fillId="13" borderId="1" applyNumberFormat="0" applyAlignment="0" applyProtection="0"/>
    <xf numFmtId="0" fontId="59" fillId="13" borderId="1" applyNumberFormat="0" applyAlignment="0" applyProtection="0"/>
    <xf numFmtId="0" fontId="59" fillId="13" borderId="1" applyNumberFormat="0" applyAlignment="0" applyProtection="0"/>
    <xf numFmtId="0" fontId="59" fillId="13" borderId="1" applyNumberFormat="0" applyAlignment="0" applyProtection="0"/>
    <xf numFmtId="0" fontId="59" fillId="13" borderId="1" applyNumberFormat="0" applyAlignment="0" applyProtection="0"/>
    <xf numFmtId="0" fontId="59" fillId="13" borderId="1" applyNumberFormat="0" applyAlignment="0" applyProtection="0"/>
    <xf numFmtId="0" fontId="59" fillId="13" borderId="1" applyNumberFormat="0" applyAlignment="0" applyProtection="0"/>
    <xf numFmtId="0" fontId="15" fillId="0" borderId="0">
      <alignment vertical="top"/>
    </xf>
    <xf numFmtId="181" fontId="25" fillId="0" borderId="6">
      <alignment horizontal="center"/>
    </xf>
    <xf numFmtId="0" fontId="9" fillId="0" borderId="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166" fontId="9" fillId="0" borderId="0" applyFont="0" applyFill="0" applyBorder="0" applyAlignment="0" applyProtection="0"/>
    <xf numFmtId="0" fontId="9" fillId="0" borderId="0" applyFont="0" applyFill="0" applyBorder="0" applyAlignment="0" applyProtection="0"/>
    <xf numFmtId="190" fontId="9" fillId="0" borderId="0" applyFont="0" applyFill="0" applyBorder="0" applyAlignment="0" applyProtection="0"/>
    <xf numFmtId="0" fontId="9" fillId="0" borderId="0" applyFont="0" applyFill="0" applyBorder="0" applyAlignment="0" applyProtection="0"/>
    <xf numFmtId="190" fontId="9" fillId="0" borderId="0" applyFont="0" applyFill="0" applyBorder="0" applyAlignment="0" applyProtection="0"/>
    <xf numFmtId="0" fontId="9"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0"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166" fontId="9"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0" fontId="9" fillId="0" borderId="0" applyFont="0" applyFill="0" applyBorder="0" applyAlignment="0" applyProtection="0"/>
    <xf numFmtId="190" fontId="15" fillId="0" borderId="0" applyFont="0" applyFill="0" applyBorder="0" applyAlignment="0" applyProtection="0">
      <alignment vertical="top"/>
    </xf>
    <xf numFmtId="0"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190" fontId="9" fillId="0" borderId="0" applyFont="0" applyFill="0" applyBorder="0" applyAlignment="0" applyProtection="0"/>
    <xf numFmtId="226" fontId="9" fillId="0" borderId="0" applyFont="0" applyFill="0" applyBorder="0" applyAlignment="0" applyProtection="0"/>
    <xf numFmtId="235" fontId="9" fillId="0" borderId="0" applyFont="0" applyFill="0" applyBorder="0" applyAlignment="0" applyProtection="0"/>
    <xf numFmtId="235" fontId="9" fillId="0" borderId="0" applyFont="0" applyFill="0" applyBorder="0" applyAlignment="0" applyProtection="0"/>
    <xf numFmtId="235" fontId="9" fillId="0" borderId="0" applyFont="0" applyFill="0" applyBorder="0" applyAlignment="0" applyProtection="0"/>
    <xf numFmtId="235" fontId="9" fillId="0" borderId="0" applyFont="0" applyFill="0" applyBorder="0" applyAlignment="0" applyProtection="0"/>
    <xf numFmtId="226" fontId="9"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0" fontId="9" fillId="0" borderId="0" applyFont="0" applyFill="0" applyBorder="0" applyAlignment="0" applyProtection="0"/>
    <xf numFmtId="190" fontId="9" fillId="0" borderId="0" applyFont="0" applyFill="0" applyBorder="0" applyAlignment="0" applyProtection="0"/>
    <xf numFmtId="226" fontId="9" fillId="0" borderId="0" applyFont="0" applyFill="0" applyBorder="0" applyAlignment="0" applyProtection="0"/>
    <xf numFmtId="190"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226" fontId="9" fillId="0" borderId="0" applyFont="0" applyFill="0" applyBorder="0" applyAlignment="0" applyProtection="0"/>
    <xf numFmtId="0" fontId="64" fillId="0" borderId="0" applyNumberFormat="0" applyFill="0" applyBorder="0" applyAlignment="0" applyProtection="0"/>
    <xf numFmtId="191" fontId="70" fillId="0" borderId="0">
      <protection locked="0"/>
    </xf>
    <xf numFmtId="4" fontId="70" fillId="0" borderId="0">
      <protection locked="0"/>
    </xf>
    <xf numFmtId="4" fontId="70" fillId="0" borderId="0">
      <protection locked="0"/>
    </xf>
    <xf numFmtId="191" fontId="70" fillId="0" borderId="0">
      <protection locked="0"/>
    </xf>
    <xf numFmtId="4" fontId="70" fillId="0" borderId="0">
      <protection locked="0"/>
    </xf>
    <xf numFmtId="4" fontId="70" fillId="0" borderId="0">
      <protection locked="0"/>
    </xf>
    <xf numFmtId="191" fontId="70" fillId="0" borderId="0">
      <protection locked="0"/>
    </xf>
    <xf numFmtId="4" fontId="97" fillId="0" borderId="0">
      <protection locked="0"/>
    </xf>
    <xf numFmtId="4" fontId="97" fillId="0" borderId="0">
      <protection locked="0"/>
    </xf>
    <xf numFmtId="191" fontId="70" fillId="0" borderId="0">
      <protection locked="0"/>
    </xf>
    <xf numFmtId="4" fontId="70" fillId="0" borderId="0">
      <protection locked="0"/>
    </xf>
    <xf numFmtId="4" fontId="70" fillId="0" borderId="0">
      <protection locked="0"/>
    </xf>
    <xf numFmtId="191" fontId="70" fillId="0" borderId="0">
      <protection locked="0"/>
    </xf>
    <xf numFmtId="4" fontId="70" fillId="0" borderId="0">
      <protection locked="0"/>
    </xf>
    <xf numFmtId="4" fontId="70" fillId="0" borderId="0">
      <protection locked="0"/>
    </xf>
    <xf numFmtId="191" fontId="70" fillId="0" borderId="0">
      <protection locked="0"/>
    </xf>
    <xf numFmtId="4" fontId="70" fillId="0" borderId="0">
      <protection locked="0"/>
    </xf>
    <xf numFmtId="4" fontId="70" fillId="0" borderId="0">
      <protection locked="0"/>
    </xf>
    <xf numFmtId="191" fontId="70" fillId="0" borderId="0">
      <protection locked="0"/>
    </xf>
    <xf numFmtId="4" fontId="97" fillId="0" borderId="0">
      <protection locked="0"/>
    </xf>
    <xf numFmtId="4" fontId="97" fillId="0" borderId="0">
      <protection locked="0"/>
    </xf>
    <xf numFmtId="192" fontId="9" fillId="0" borderId="0">
      <protection locked="0"/>
    </xf>
    <xf numFmtId="0" fontId="56" fillId="4" borderId="0" applyNumberFormat="0" applyBorder="0" applyAlignment="0" applyProtection="0"/>
    <xf numFmtId="193" fontId="9" fillId="0" borderId="0"/>
    <xf numFmtId="193" fontId="9" fillId="0" borderId="0"/>
    <xf numFmtId="193" fontId="9" fillId="0" borderId="0"/>
    <xf numFmtId="0" fontId="71" fillId="0" borderId="0" applyNumberFormat="0" applyFill="0" applyBorder="0" applyAlignment="0" applyProtection="0"/>
    <xf numFmtId="0" fontId="72" fillId="0" borderId="0" applyNumberFormat="0" applyFill="0" applyBorder="0" applyAlignment="0" applyProtection="0"/>
    <xf numFmtId="0" fontId="73" fillId="0" borderId="7" applyNumberFormat="0" applyFill="0" applyAlignment="0" applyProtection="0"/>
    <xf numFmtId="0" fontId="73" fillId="0" borderId="0" applyNumberFormat="0" applyFill="0" applyBorder="0" applyAlignment="0" applyProtection="0"/>
    <xf numFmtId="194" fontId="9" fillId="0" borderId="0">
      <protection locked="0"/>
    </xf>
    <xf numFmtId="194" fontId="9" fillId="0" borderId="0">
      <protection locked="0"/>
    </xf>
    <xf numFmtId="0" fontId="119" fillId="0" borderId="0" applyNumberFormat="0" applyFill="0" applyBorder="0" applyAlignment="0" applyProtection="0">
      <alignment vertical="top"/>
      <protection locked="0"/>
    </xf>
    <xf numFmtId="0" fontId="60" fillId="0" borderId="0" applyNumberFormat="0" applyFill="0" applyBorder="0" applyAlignment="0" applyProtection="0">
      <alignment vertical="top"/>
      <protection locked="0"/>
    </xf>
    <xf numFmtId="0" fontId="60" fillId="0" borderId="0" applyNumberFormat="0" applyFill="0" applyBorder="0" applyAlignment="0" applyProtection="0">
      <alignment vertical="top"/>
      <protection locked="0"/>
    </xf>
    <xf numFmtId="0" fontId="112" fillId="0" borderId="0" applyNumberFormat="0" applyFill="0" applyBorder="0" applyAlignment="0" applyProtection="0">
      <alignment vertical="top"/>
      <protection locked="0"/>
    </xf>
    <xf numFmtId="0" fontId="60" fillId="0" borderId="0" applyNumberFormat="0" applyFill="0" applyBorder="0" applyAlignment="0" applyProtection="0">
      <alignment vertical="top"/>
      <protection locked="0"/>
    </xf>
    <xf numFmtId="0" fontId="60" fillId="0" borderId="0" applyNumberFormat="0" applyFill="0" applyBorder="0" applyAlignment="0" applyProtection="0">
      <alignment vertical="top"/>
      <protection locked="0"/>
    </xf>
    <xf numFmtId="0" fontId="60" fillId="0" borderId="0" applyNumberFormat="0" applyFill="0" applyBorder="0" applyAlignment="0" applyProtection="0">
      <alignment vertical="top"/>
      <protection locked="0"/>
    </xf>
    <xf numFmtId="0" fontId="60" fillId="0" borderId="0" applyNumberFormat="0" applyFill="0" applyBorder="0" applyAlignment="0" applyProtection="0">
      <alignment vertical="top"/>
      <protection locked="0"/>
    </xf>
    <xf numFmtId="0" fontId="60" fillId="0" borderId="0" applyNumberFormat="0" applyFill="0" applyBorder="0" applyAlignment="0" applyProtection="0">
      <alignment vertical="top"/>
      <protection locked="0"/>
    </xf>
    <xf numFmtId="0" fontId="60" fillId="0" borderId="0" applyNumberFormat="0" applyFill="0" applyBorder="0" applyAlignment="0" applyProtection="0">
      <alignment vertical="top"/>
      <protection locked="0"/>
    </xf>
    <xf numFmtId="0" fontId="120" fillId="0" borderId="0" applyNumberFormat="0" applyFill="0" applyBorder="0" applyAlignment="0" applyProtection="0">
      <alignment vertical="top"/>
      <protection locked="0"/>
    </xf>
    <xf numFmtId="0" fontId="60" fillId="0" borderId="0" applyNumberFormat="0" applyFill="0" applyBorder="0" applyAlignment="0" applyProtection="0">
      <alignment vertical="top"/>
      <protection locked="0"/>
    </xf>
    <xf numFmtId="0" fontId="119" fillId="0" borderId="0" applyNumberFormat="0" applyFill="0" applyBorder="0" applyAlignment="0" applyProtection="0">
      <alignment vertical="top"/>
      <protection locked="0"/>
    </xf>
    <xf numFmtId="0" fontId="60" fillId="0" borderId="0" applyNumberFormat="0" applyFill="0" applyBorder="0" applyAlignment="0" applyProtection="0">
      <alignment vertical="top"/>
      <protection locked="0"/>
    </xf>
    <xf numFmtId="0" fontId="121" fillId="5" borderId="0" applyNumberFormat="0" applyBorder="0" applyAlignment="0" applyProtection="0"/>
    <xf numFmtId="0" fontId="61" fillId="5" borderId="0" applyNumberFormat="0" applyBorder="0" applyAlignment="0" applyProtection="0"/>
    <xf numFmtId="0" fontId="61" fillId="3" borderId="0" applyNumberFormat="0" applyBorder="0" applyAlignment="0" applyProtection="0"/>
    <xf numFmtId="0" fontId="61" fillId="5" borderId="0" applyNumberFormat="0" applyBorder="0" applyAlignment="0" applyProtection="0"/>
    <xf numFmtId="0" fontId="59" fillId="7" borderId="1" applyNumberFormat="0" applyAlignment="0" applyProtection="0"/>
    <xf numFmtId="0" fontId="74" fillId="0" borderId="4" applyNumberFormat="0" applyFill="0" applyAlignment="0" applyProtection="0"/>
    <xf numFmtId="195" fontId="10" fillId="0" borderId="0">
      <alignment horizontal="right"/>
    </xf>
    <xf numFmtId="196" fontId="10" fillId="0" borderId="0" applyFont="0" applyFill="0" applyBorder="0" applyAlignment="0">
      <alignment horizontal="center"/>
    </xf>
    <xf numFmtId="170" fontId="9" fillId="0" borderId="0" applyFont="0" applyFill="0" applyBorder="0" applyAlignment="0" applyProtection="0"/>
    <xf numFmtId="41" fontId="101" fillId="0" borderId="0" applyFont="0" applyFill="0" applyBorder="0" applyAlignment="0" applyProtection="0"/>
    <xf numFmtId="175" fontId="9" fillId="0" borderId="0" applyFont="0" applyFill="0" applyBorder="0" applyAlignment="0" applyProtection="0"/>
    <xf numFmtId="168" fontId="9" fillId="0" borderId="0" applyFont="0" applyFill="0" applyBorder="0" applyAlignment="0" applyProtection="0"/>
    <xf numFmtId="168" fontId="94"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4" fillId="0" borderId="0" applyFont="0" applyFill="0" applyBorder="0" applyAlignment="0" applyProtection="0"/>
    <xf numFmtId="20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168" fontId="9" fillId="0" borderId="0" applyFont="0" applyFill="0" applyBorder="0" applyAlignment="0" applyProtection="0"/>
    <xf numFmtId="41" fontId="9" fillId="0" borderId="0" applyFont="0" applyFill="0" applyBorder="0" applyAlignment="0" applyProtection="0"/>
    <xf numFmtId="168" fontId="9" fillId="0" borderId="0" applyFont="0" applyFill="0" applyBorder="0" applyAlignment="0" applyProtection="0"/>
    <xf numFmtId="41"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41"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2" fontId="10" fillId="0" borderId="8" applyFont="0" applyBorder="0"/>
    <xf numFmtId="177" fontId="9" fillId="0" borderId="0" applyFont="0" applyFill="0" applyBorder="0" applyAlignment="0" applyProtection="0"/>
    <xf numFmtId="207" fontId="9" fillId="0" borderId="0" applyFont="0" applyFill="0" applyBorder="0" applyAlignment="0" applyProtection="0"/>
    <xf numFmtId="207" fontId="9" fillId="0" borderId="0" applyFont="0" applyFill="0" applyBorder="0" applyAlignment="0" applyProtection="0"/>
    <xf numFmtId="43" fontId="9" fillId="0" borderId="0" applyFont="0" applyFill="0" applyBorder="0" applyAlignment="0" applyProtection="0"/>
    <xf numFmtId="177" fontId="9" fillId="0" borderId="0" applyFont="0" applyFill="0" applyBorder="0" applyAlignment="0" applyProtection="0"/>
    <xf numFmtId="43" fontId="9" fillId="0" borderId="0" applyFont="0" applyFill="0" applyBorder="0" applyAlignment="0" applyProtection="0"/>
    <xf numFmtId="207" fontId="9" fillId="0" borderId="0" applyFont="0" applyFill="0" applyBorder="0" applyAlignment="0" applyProtection="0"/>
    <xf numFmtId="207" fontId="9" fillId="0" borderId="0" applyFont="0" applyFill="0" applyBorder="0" applyAlignment="0" applyProtection="0"/>
    <xf numFmtId="43" fontId="9" fillId="0" borderId="0" applyFont="0" applyFill="0" applyBorder="0" applyAlignment="0" applyProtection="0"/>
    <xf numFmtId="207" fontId="9" fillId="0" borderId="0" applyFont="0" applyFill="0" applyBorder="0" applyAlignment="0" applyProtection="0"/>
    <xf numFmtId="207" fontId="9" fillId="0" borderId="0" applyFont="0" applyFill="0" applyBorder="0" applyAlignment="0" applyProtection="0"/>
    <xf numFmtId="43" fontId="9" fillId="0" borderId="0" applyFont="0" applyFill="0" applyBorder="0" applyAlignment="0" applyProtection="0"/>
    <xf numFmtId="207" fontId="9" fillId="0" borderId="0" applyFont="0" applyFill="0" applyBorder="0" applyAlignment="0" applyProtection="0"/>
    <xf numFmtId="207" fontId="9" fillId="0" borderId="0" applyFont="0" applyFill="0" applyBorder="0" applyAlignment="0" applyProtection="0"/>
    <xf numFmtId="225" fontId="9" fillId="0" borderId="0" applyFont="0" applyFill="0" applyBorder="0" applyAlignment="0" applyProtection="0"/>
    <xf numFmtId="207" fontId="9" fillId="0" borderId="0" applyFont="0" applyFill="0" applyBorder="0" applyAlignment="0" applyProtection="0"/>
    <xf numFmtId="20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7" fontId="9" fillId="0" borderId="0" applyFont="0" applyFill="0" applyBorder="0" applyAlignment="0" applyProtection="0"/>
    <xf numFmtId="170" fontId="54" fillId="0" borderId="0" applyFont="0" applyFill="0" applyBorder="0" applyAlignment="0" applyProtection="0"/>
    <xf numFmtId="172" fontId="9" fillId="0" borderId="0" applyFont="0" applyFill="0" applyBorder="0" applyAlignment="0" applyProtection="0"/>
    <xf numFmtId="177" fontId="9" fillId="0" borderId="0" applyFont="0" applyFill="0" applyBorder="0" applyAlignment="0" applyProtection="0"/>
    <xf numFmtId="43" fontId="9" fillId="0" borderId="0" applyFont="0" applyFill="0" applyBorder="0" applyAlignment="0" applyProtection="0"/>
    <xf numFmtId="177" fontId="9" fillId="0" borderId="0" applyFont="0" applyFill="0" applyBorder="0" applyAlignment="0" applyProtection="0"/>
    <xf numFmtId="43" fontId="9" fillId="0" borderId="0" applyFont="0" applyFill="0" applyBorder="0" applyAlignment="0" applyProtection="0"/>
    <xf numFmtId="172"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197" fontId="9" fillId="0" borderId="0" applyFont="0" applyFill="0" applyBorder="0" applyAlignment="0" applyProtection="0"/>
    <xf numFmtId="172" fontId="9" fillId="0" borderId="0" applyFont="0" applyFill="0" applyBorder="0" applyAlignment="0" applyProtection="0"/>
    <xf numFmtId="177" fontId="9" fillId="0" borderId="0" applyFont="0" applyFill="0" applyBorder="0" applyAlignment="0" applyProtection="0"/>
    <xf numFmtId="43" fontId="9" fillId="0" borderId="0" applyFont="0" applyFill="0" applyBorder="0" applyAlignment="0" applyProtection="0"/>
    <xf numFmtId="177" fontId="9" fillId="0" borderId="0" applyFont="0" applyFill="0" applyBorder="0" applyAlignment="0" applyProtection="0"/>
    <xf numFmtId="43" fontId="9" fillId="0" borderId="0" applyFont="0" applyFill="0" applyBorder="0" applyAlignment="0" applyProtection="0"/>
    <xf numFmtId="172" fontId="9" fillId="0" borderId="0" applyFont="0" applyFill="0" applyBorder="0" applyAlignment="0" applyProtection="0"/>
    <xf numFmtId="20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43" fontId="9" fillId="0" borderId="0" applyFont="0" applyFill="0" applyBorder="0" applyAlignment="0" applyProtection="0"/>
    <xf numFmtId="20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43" fontId="9" fillId="0" borderId="0" applyFont="0" applyFill="0" applyBorder="0" applyAlignment="0" applyProtection="0"/>
    <xf numFmtId="20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43" fontId="9" fillId="0" borderId="0" applyFont="0" applyFill="0" applyBorder="0" applyAlignment="0" applyProtection="0"/>
    <xf numFmtId="236" fontId="9" fillId="0" borderId="0" applyFont="0" applyFill="0" applyBorder="0" applyAlignment="0" applyProtection="0"/>
    <xf numFmtId="20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43" fontId="9" fillId="0" borderId="0">
      <alignment vertical="top"/>
      <protection locked="0"/>
    </xf>
    <xf numFmtId="207" fontId="9" fillId="0" borderId="0" applyFont="0" applyFill="0" applyBorder="0" applyAlignment="0" applyProtection="0"/>
    <xf numFmtId="177" fontId="9" fillId="0" borderId="0" applyFont="0" applyFill="0" applyBorder="0" applyAlignment="0" applyProtection="0"/>
    <xf numFmtId="207" fontId="9" fillId="0" borderId="0" applyFont="0" applyFill="0" applyBorder="0" applyAlignment="0" applyProtection="0"/>
    <xf numFmtId="177" fontId="9" fillId="0" borderId="0" applyFont="0" applyFill="0" applyBorder="0" applyAlignment="0" applyProtection="0"/>
    <xf numFmtId="207" fontId="9" fillId="0" borderId="0" applyFont="0" applyFill="0" applyBorder="0" applyAlignment="0" applyProtection="0"/>
    <xf numFmtId="177" fontId="9" fillId="0" borderId="0" applyFont="0" applyFill="0" applyBorder="0" applyAlignment="0" applyProtection="0"/>
    <xf numFmtId="167" fontId="9" fillId="0" borderId="0" applyFont="0" applyFill="0" applyBorder="0" applyAlignment="0" applyProtection="0"/>
    <xf numFmtId="170" fontId="9" fillId="0" borderId="0" applyFont="0" applyFill="0" applyBorder="0" applyAlignment="0" applyProtection="0"/>
    <xf numFmtId="177" fontId="9" fillId="0" borderId="0" applyFont="0" applyFill="0" applyBorder="0" applyAlignment="0" applyProtection="0"/>
    <xf numFmtId="173" fontId="9" fillId="0" borderId="0" applyFont="0" applyFill="0" applyBorder="0" applyAlignment="0" applyProtection="0"/>
    <xf numFmtId="170" fontId="9" fillId="0" borderId="0" applyFont="0" applyFill="0" applyBorder="0" applyAlignment="0" applyProtection="0"/>
    <xf numFmtId="167" fontId="9" fillId="0" borderId="0" applyFont="0" applyFill="0" applyBorder="0" applyAlignment="0" applyProtection="0"/>
    <xf numFmtId="191" fontId="9" fillId="0" borderId="0" applyFont="0" applyFill="0" applyBorder="0" applyAlignment="0" applyProtection="0"/>
    <xf numFmtId="175" fontId="9" fillId="0" borderId="0" applyFont="0" applyFill="0" applyBorder="0" applyAlignment="0" applyProtection="0"/>
    <xf numFmtId="175"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221" fontId="9" fillId="0" borderId="0" applyFont="0" applyFill="0" applyBorder="0" applyAlignment="0" applyProtection="0"/>
    <xf numFmtId="221" fontId="9" fillId="0" borderId="0" applyFont="0" applyFill="0" applyBorder="0" applyAlignment="0" applyProtection="0"/>
    <xf numFmtId="191" fontId="54" fillId="0" borderId="0" applyFont="0" applyFill="0" applyBorder="0" applyAlignment="0" applyProtection="0"/>
    <xf numFmtId="191" fontId="54" fillId="0" borderId="0" applyFont="0" applyFill="0" applyBorder="0" applyAlignment="0" applyProtection="0"/>
    <xf numFmtId="170"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0" fontId="9" fillId="0" borderId="0" applyFont="0" applyFill="0" applyBorder="0" applyAlignment="0" applyProtection="0"/>
    <xf numFmtId="237" fontId="9" fillId="0" borderId="0" applyFont="0" applyFill="0" applyBorder="0" applyAlignment="0" applyProtection="0"/>
    <xf numFmtId="170" fontId="9" fillId="0" borderId="0" applyFont="0" applyFill="0" applyBorder="0" applyAlignment="0" applyProtection="0"/>
    <xf numFmtId="191" fontId="54"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0" fontId="9" fillId="0" borderId="0" applyFill="0" applyBorder="0" applyAlignment="0" applyProtection="0"/>
    <xf numFmtId="177"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0" fontId="9" fillId="0" borderId="0" applyFont="0" applyFill="0" applyBorder="0" applyAlignment="0" applyProtection="0"/>
    <xf numFmtId="207" fontId="9" fillId="0" borderId="0" applyFont="0" applyFill="0" applyBorder="0" applyAlignment="0" applyProtection="0"/>
    <xf numFmtId="177" fontId="9" fillId="0" borderId="0" applyFont="0" applyFill="0" applyBorder="0" applyAlignment="0" applyProtection="0"/>
    <xf numFmtId="207" fontId="9" fillId="0" borderId="0" applyFont="0" applyFill="0" applyBorder="0" applyAlignment="0" applyProtection="0"/>
    <xf numFmtId="177" fontId="9" fillId="0" borderId="0" applyFont="0" applyFill="0" applyBorder="0" applyAlignment="0" applyProtection="0"/>
    <xf numFmtId="207"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77"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77" fontId="9" fillId="0" borderId="0" applyFont="0" applyFill="0" applyBorder="0" applyAlignment="0" applyProtection="0"/>
    <xf numFmtId="207" fontId="9" fillId="0" borderId="0" applyFont="0" applyFill="0" applyBorder="0" applyAlignment="0" applyProtection="0"/>
    <xf numFmtId="177" fontId="9" fillId="0" borderId="0" applyFont="0" applyFill="0" applyBorder="0" applyAlignment="0" applyProtection="0"/>
    <xf numFmtId="207" fontId="9" fillId="0" borderId="0" applyFont="0" applyFill="0" applyBorder="0" applyAlignment="0" applyProtection="0"/>
    <xf numFmtId="177" fontId="9" fillId="0" borderId="0" applyFont="0" applyFill="0" applyBorder="0" applyAlignment="0" applyProtection="0"/>
    <xf numFmtId="207" fontId="9" fillId="0" borderId="0" applyFont="0" applyFill="0" applyBorder="0" applyAlignment="0" applyProtection="0"/>
    <xf numFmtId="177" fontId="9" fillId="0" borderId="0" applyFont="0" applyFill="0" applyBorder="0" applyAlignment="0" applyProtection="0"/>
    <xf numFmtId="207" fontId="9" fillId="0" borderId="0" applyFont="0" applyFill="0" applyBorder="0" applyAlignment="0" applyProtection="0"/>
    <xf numFmtId="177" fontId="9" fillId="0" borderId="0" applyFont="0" applyFill="0" applyBorder="0" applyAlignment="0" applyProtection="0"/>
    <xf numFmtId="207" fontId="9" fillId="0" borderId="0" applyFont="0" applyFill="0" applyBorder="0" applyAlignment="0" applyProtection="0"/>
    <xf numFmtId="177" fontId="9" fillId="0" borderId="0" applyFont="0" applyFill="0" applyBorder="0" applyAlignment="0" applyProtection="0"/>
    <xf numFmtId="207" fontId="9" fillId="0" borderId="0" applyFont="0" applyFill="0" applyBorder="0" applyAlignment="0" applyProtection="0"/>
    <xf numFmtId="177" fontId="9" fillId="0" borderId="0" applyFont="0" applyFill="0" applyBorder="0" applyAlignment="0" applyProtection="0"/>
    <xf numFmtId="207" fontId="9" fillId="0" borderId="0" applyFont="0" applyFill="0" applyBorder="0" applyAlignment="0" applyProtection="0"/>
    <xf numFmtId="177"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0"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6" fontId="9" fillId="0" borderId="0" applyFont="0" applyFill="0" applyBorder="0" applyAlignment="0" applyProtection="0"/>
    <xf numFmtId="178" fontId="93" fillId="0" borderId="0" applyFont="0" applyFill="0" applyBorder="0" applyAlignment="0" applyProtection="0"/>
    <xf numFmtId="178" fontId="93" fillId="0" borderId="0" applyFont="0" applyFill="0" applyBorder="0" applyAlignment="0" applyProtection="0"/>
    <xf numFmtId="178" fontId="93"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0" fontId="9" fillId="0" borderId="0" applyFont="0" applyFill="0" applyBorder="0" applyAlignment="0" applyProtection="0"/>
    <xf numFmtId="177"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0"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0"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210" fontId="9" fillId="0" borderId="0" applyFont="0" applyFill="0" applyBorder="0" applyAlignment="0" applyProtection="0"/>
    <xf numFmtId="210" fontId="9" fillId="0" borderId="0" applyFont="0" applyFill="0" applyBorder="0" applyAlignment="0" applyProtection="0"/>
    <xf numFmtId="210" fontId="9" fillId="0" borderId="0" applyFont="0" applyFill="0" applyBorder="0" applyAlignment="0" applyProtection="0"/>
    <xf numFmtId="210" fontId="9" fillId="0" borderId="0" applyFont="0" applyFill="0" applyBorder="0" applyAlignment="0" applyProtection="0"/>
    <xf numFmtId="170" fontId="54" fillId="0" borderId="0" applyFont="0" applyFill="0" applyBorder="0" applyAlignment="0" applyProtection="0"/>
    <xf numFmtId="170" fontId="54" fillId="0" borderId="0" applyFont="0" applyFill="0" applyBorder="0" applyAlignment="0" applyProtection="0"/>
    <xf numFmtId="170" fontId="54" fillId="0" borderId="0" applyFont="0" applyFill="0" applyBorder="0" applyAlignment="0" applyProtection="0"/>
    <xf numFmtId="170" fontId="9" fillId="0" borderId="0" applyFont="0" applyFill="0" applyBorder="0" applyAlignment="0" applyProtection="0"/>
    <xf numFmtId="177" fontId="9" fillId="0" borderId="0" applyFont="0" applyFill="0" applyBorder="0" applyAlignment="0" applyProtection="0"/>
    <xf numFmtId="170" fontId="9" fillId="0" borderId="0" applyFont="0" applyFill="0" applyBorder="0" applyAlignment="0" applyProtection="0"/>
    <xf numFmtId="177" fontId="9" fillId="0" borderId="0" applyFont="0" applyFill="0" applyBorder="0" applyAlignment="0" applyProtection="0"/>
    <xf numFmtId="170" fontId="9" fillId="0" borderId="0" applyFont="0" applyFill="0" applyBorder="0" applyAlignment="0" applyProtection="0"/>
    <xf numFmtId="177" fontId="9" fillId="0" borderId="0" applyFont="0" applyFill="0" applyBorder="0" applyAlignment="0" applyProtection="0"/>
    <xf numFmtId="170" fontId="9" fillId="0" borderId="0" applyFont="0" applyFill="0" applyBorder="0" applyAlignment="0" applyProtection="0"/>
    <xf numFmtId="177" fontId="9" fillId="0" borderId="0" applyFont="0" applyFill="0" applyBorder="0" applyAlignment="0" applyProtection="0"/>
    <xf numFmtId="170" fontId="9" fillId="0" borderId="0" applyFont="0" applyFill="0" applyBorder="0" applyAlignment="0" applyProtection="0"/>
    <xf numFmtId="207" fontId="9" fillId="0" borderId="0" applyFont="0" applyFill="0" applyBorder="0" applyAlignment="0" applyProtection="0"/>
    <xf numFmtId="177" fontId="9" fillId="0" borderId="0" applyFont="0" applyFill="0" applyBorder="0" applyAlignment="0" applyProtection="0"/>
    <xf numFmtId="207" fontId="9" fillId="0" borderId="0" applyFont="0" applyFill="0" applyBorder="0" applyAlignment="0" applyProtection="0"/>
    <xf numFmtId="177" fontId="9" fillId="0" borderId="0" applyFont="0" applyFill="0" applyBorder="0" applyAlignment="0" applyProtection="0"/>
    <xf numFmtId="207" fontId="9" fillId="0" borderId="0" applyFont="0" applyFill="0" applyBorder="0" applyAlignment="0" applyProtection="0"/>
    <xf numFmtId="177" fontId="9" fillId="0" borderId="0" applyFont="0" applyFill="0" applyBorder="0" applyAlignment="0" applyProtection="0"/>
    <xf numFmtId="207" fontId="9" fillId="0" borderId="0" applyFont="0" applyFill="0" applyBorder="0" applyAlignment="0" applyProtection="0"/>
    <xf numFmtId="177" fontId="9" fillId="0" borderId="0" applyFont="0" applyFill="0" applyBorder="0" applyAlignment="0" applyProtection="0"/>
    <xf numFmtId="197" fontId="9" fillId="0" borderId="0" applyFont="0" applyFill="0" applyBorder="0" applyAlignment="0" applyProtection="0"/>
    <xf numFmtId="177" fontId="9" fillId="0" borderId="0" applyFont="0" applyFill="0" applyBorder="0" applyAlignment="0" applyProtection="0"/>
    <xf numFmtId="170" fontId="9" fillId="0" borderId="0" applyFont="0" applyFill="0" applyBorder="0" applyAlignment="0" applyProtection="0"/>
    <xf numFmtId="177"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178" fontId="9" fillId="0" borderId="0" applyFont="0" applyFill="0" applyBorder="0" applyAlignment="0" applyProtection="0"/>
    <xf numFmtId="170" fontId="54" fillId="0" borderId="0" applyFont="0" applyFill="0" applyBorder="0" applyAlignment="0" applyProtection="0"/>
    <xf numFmtId="177"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177" fontId="9" fillId="0" borderId="0" applyFont="0" applyFill="0" applyBorder="0" applyAlignment="0" applyProtection="0"/>
    <xf numFmtId="170" fontId="9" fillId="0" borderId="0" applyFont="0" applyFill="0" applyBorder="0" applyAlignment="0" applyProtection="0"/>
    <xf numFmtId="43" fontId="9" fillId="0" borderId="0" applyFont="0" applyFill="0" applyBorder="0" applyAlignment="0" applyProtection="0"/>
    <xf numFmtId="43" fontId="9" fillId="0" borderId="0">
      <alignment vertical="top"/>
      <protection locked="0"/>
    </xf>
    <xf numFmtId="220"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221" fontId="9" fillId="0" borderId="0" applyFont="0" applyFill="0" applyBorder="0" applyAlignment="0" applyProtection="0"/>
    <xf numFmtId="221"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170" fontId="54" fillId="0" borderId="0" applyFont="0" applyFill="0" applyBorder="0" applyAlignment="0" applyProtection="0"/>
    <xf numFmtId="177"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177" fontId="9" fillId="0" borderId="0" applyFont="0" applyFill="0" applyBorder="0" applyAlignment="0" applyProtection="0"/>
    <xf numFmtId="178" fontId="9" fillId="0" borderId="0" applyFont="0" applyFill="0" applyBorder="0" applyAlignment="0" applyProtection="0"/>
    <xf numFmtId="222"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65" fontId="9" fillId="0" borderId="0" applyFont="0" applyFill="0" applyBorder="0" applyAlignment="0" applyProtection="0"/>
    <xf numFmtId="208" fontId="6" fillId="0" borderId="0" applyFont="0" applyFill="0" applyBorder="0" applyAlignment="0" applyProtection="0"/>
    <xf numFmtId="208" fontId="6" fillId="0" borderId="0" applyFont="0" applyFill="0" applyBorder="0" applyAlignment="0" applyProtection="0"/>
    <xf numFmtId="208" fontId="6" fillId="0" borderId="0" applyFont="0" applyFill="0" applyBorder="0" applyAlignment="0" applyProtection="0"/>
    <xf numFmtId="208" fontId="6" fillId="0" borderId="0" applyFont="0" applyFill="0" applyBorder="0" applyAlignment="0" applyProtection="0"/>
    <xf numFmtId="208" fontId="6" fillId="0" borderId="0" applyFont="0" applyFill="0" applyBorder="0" applyAlignment="0" applyProtection="0"/>
    <xf numFmtId="208" fontId="6" fillId="0" borderId="0" applyFont="0" applyFill="0" applyBorder="0" applyAlignment="0" applyProtection="0"/>
    <xf numFmtId="208" fontId="6" fillId="0" borderId="0" applyFont="0" applyFill="0" applyBorder="0" applyAlignment="0" applyProtection="0"/>
    <xf numFmtId="208" fontId="6" fillId="0" borderId="0" applyFont="0" applyFill="0" applyBorder="0" applyAlignment="0" applyProtection="0"/>
    <xf numFmtId="208" fontId="6" fillId="0" borderId="0" applyFont="0" applyFill="0" applyBorder="0" applyAlignment="0" applyProtection="0"/>
    <xf numFmtId="217" fontId="6" fillId="0" borderId="0" applyFont="0" applyFill="0" applyBorder="0" applyAlignment="0" applyProtection="0"/>
    <xf numFmtId="217" fontId="6" fillId="0" borderId="0" applyFont="0" applyFill="0" applyBorder="0" applyAlignment="0" applyProtection="0"/>
    <xf numFmtId="217" fontId="6" fillId="0" borderId="0" applyFont="0" applyFill="0" applyBorder="0" applyAlignment="0" applyProtection="0"/>
    <xf numFmtId="217" fontId="6" fillId="0" borderId="0" applyFont="0" applyFill="0" applyBorder="0" applyAlignment="0" applyProtection="0"/>
    <xf numFmtId="217" fontId="6" fillId="0" borderId="0" applyFont="0" applyFill="0" applyBorder="0" applyAlignment="0" applyProtection="0"/>
    <xf numFmtId="217" fontId="6" fillId="0" borderId="0" applyFont="0" applyFill="0" applyBorder="0" applyAlignment="0" applyProtection="0"/>
    <xf numFmtId="217" fontId="6" fillId="0" borderId="0" applyFont="0" applyFill="0" applyBorder="0" applyAlignment="0" applyProtection="0"/>
    <xf numFmtId="207" fontId="9" fillId="0" borderId="0" applyFont="0" applyFill="0" applyBorder="0" applyAlignment="0" applyProtection="0"/>
    <xf numFmtId="207" fontId="9" fillId="0" borderId="0" applyFont="0" applyFill="0" applyBorder="0" applyAlignment="0" applyProtection="0"/>
    <xf numFmtId="43" fontId="9" fillId="0" borderId="0" applyFont="0" applyFill="0" applyBorder="0" applyAlignment="0" applyProtection="0"/>
    <xf numFmtId="207"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178" fontId="6" fillId="0" borderId="0" applyFont="0" applyFill="0" applyBorder="0" applyAlignment="0" applyProtection="0"/>
    <xf numFmtId="178" fontId="6" fillId="0" borderId="0" applyFont="0" applyFill="0" applyBorder="0" applyAlignment="0" applyProtection="0"/>
    <xf numFmtId="178" fontId="6" fillId="0" borderId="0" applyFont="0" applyFill="0" applyBorder="0" applyAlignment="0" applyProtection="0"/>
    <xf numFmtId="178" fontId="6" fillId="0" borderId="0" applyFont="0" applyFill="0" applyBorder="0" applyAlignment="0" applyProtection="0"/>
    <xf numFmtId="178" fontId="6" fillId="0" borderId="0" applyFont="0" applyFill="0" applyBorder="0" applyAlignment="0" applyProtection="0"/>
    <xf numFmtId="178" fontId="6" fillId="0" borderId="0" applyFont="0" applyFill="0" applyBorder="0" applyAlignment="0" applyProtection="0"/>
    <xf numFmtId="178" fontId="6" fillId="0" borderId="0" applyFont="0" applyFill="0" applyBorder="0" applyAlignment="0" applyProtection="0"/>
    <xf numFmtId="170"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65" fontId="9" fillId="0" borderId="0" applyFont="0" applyFill="0" applyBorder="0" applyAlignment="0" applyProtection="0"/>
    <xf numFmtId="225" fontId="9" fillId="0" borderId="0" applyFont="0" applyFill="0" applyBorder="0" applyAlignment="0" applyProtection="0"/>
    <xf numFmtId="221" fontId="9" fillId="0" borderId="0" applyFont="0" applyFill="0" applyBorder="0" applyAlignment="0" applyProtection="0"/>
    <xf numFmtId="221" fontId="9" fillId="0" borderId="0" applyFont="0" applyFill="0" applyBorder="0" applyAlignment="0" applyProtection="0"/>
    <xf numFmtId="221" fontId="9" fillId="0" borderId="0" applyFont="0" applyFill="0" applyBorder="0" applyAlignment="0" applyProtection="0"/>
    <xf numFmtId="170" fontId="54" fillId="0" borderId="0" applyFont="0" applyFill="0" applyBorder="0" applyAlignment="0" applyProtection="0"/>
    <xf numFmtId="177"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170" fontId="54" fillId="0" borderId="0" applyFont="0" applyFill="0" applyBorder="0" applyAlignment="0" applyProtection="0"/>
    <xf numFmtId="225" fontId="9" fillId="0" borderId="0" applyFont="0" applyFill="0" applyBorder="0" applyAlignment="0" applyProtection="0"/>
    <xf numFmtId="225" fontId="9" fillId="0" borderId="0" applyFont="0" applyFill="0" applyBorder="0" applyAlignment="0" applyProtection="0"/>
    <xf numFmtId="177" fontId="9" fillId="0" borderId="0" applyFont="0" applyFill="0" applyBorder="0" applyAlignment="0" applyProtection="0"/>
    <xf numFmtId="225" fontId="9" fillId="0" borderId="0" applyFont="0" applyFill="0" applyBorder="0" applyAlignment="0" applyProtection="0"/>
    <xf numFmtId="225" fontId="9" fillId="0" borderId="0" applyFont="0" applyFill="0" applyBorder="0" applyAlignment="0" applyProtection="0"/>
    <xf numFmtId="225" fontId="9" fillId="0" borderId="0" applyFont="0" applyFill="0" applyBorder="0" applyAlignment="0" applyProtection="0"/>
    <xf numFmtId="178"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77" fontId="9" fillId="0" borderId="0" applyFont="0" applyFill="0" applyBorder="0" applyAlignment="0" applyProtection="0"/>
    <xf numFmtId="221" fontId="9" fillId="0" borderId="0" applyFont="0" applyFill="0" applyBorder="0" applyAlignment="0" applyProtection="0"/>
    <xf numFmtId="221" fontId="9" fillId="0" borderId="0" applyFont="0" applyFill="0" applyBorder="0" applyAlignment="0" applyProtection="0"/>
    <xf numFmtId="225" fontId="9" fillId="0" borderId="0" applyFont="0" applyFill="0" applyBorder="0" applyAlignment="0" applyProtection="0"/>
    <xf numFmtId="178" fontId="9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207" fontId="9" fillId="0" borderId="0" applyFont="0" applyFill="0" applyBorder="0" applyAlignment="0" applyProtection="0"/>
    <xf numFmtId="207" fontId="9" fillId="0" borderId="0" applyFont="0" applyFill="0" applyBorder="0" applyAlignment="0" applyProtection="0"/>
    <xf numFmtId="207" fontId="9" fillId="0" borderId="0" applyFont="0" applyFill="0" applyBorder="0" applyAlignment="0" applyProtection="0"/>
    <xf numFmtId="207" fontId="9" fillId="0" borderId="0" applyFont="0" applyFill="0" applyBorder="0" applyAlignment="0" applyProtection="0"/>
    <xf numFmtId="207" fontId="9" fillId="0" borderId="0" applyFont="0" applyFill="0" applyBorder="0" applyAlignment="0" applyProtection="0"/>
    <xf numFmtId="207" fontId="9" fillId="0" borderId="0" applyFont="0" applyFill="0" applyBorder="0" applyAlignment="0" applyProtection="0"/>
    <xf numFmtId="207" fontId="9" fillId="0" borderId="0" applyFont="0" applyFill="0" applyBorder="0" applyAlignment="0" applyProtection="0"/>
    <xf numFmtId="207" fontId="9" fillId="0" borderId="0" applyFont="0" applyFill="0" applyBorder="0" applyAlignment="0" applyProtection="0"/>
    <xf numFmtId="207" fontId="9" fillId="0" borderId="0" applyFont="0" applyFill="0" applyBorder="0" applyAlignment="0" applyProtection="0"/>
    <xf numFmtId="207" fontId="9" fillId="0" borderId="0" applyFont="0" applyFill="0" applyBorder="0" applyAlignment="0" applyProtection="0"/>
    <xf numFmtId="20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43" fontId="122" fillId="0" borderId="0">
      <alignment vertical="top"/>
      <protection locked="0"/>
    </xf>
    <xf numFmtId="207" fontId="9" fillId="0" borderId="0" applyFont="0" applyFill="0" applyBorder="0" applyAlignment="0" applyProtection="0"/>
    <xf numFmtId="20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177" fontId="9" fillId="0" borderId="0" applyFont="0" applyFill="0" applyBorder="0" applyAlignment="0" applyProtection="0"/>
    <xf numFmtId="209" fontId="9" fillId="0" borderId="0" applyFont="0" applyFill="0" applyBorder="0" applyAlignment="0" applyProtection="0"/>
    <xf numFmtId="199" fontId="10" fillId="0" borderId="0">
      <alignment horizontal="right"/>
    </xf>
    <xf numFmtId="169" fontId="9" fillId="0" borderId="0" applyFont="0" applyFill="0" applyBorder="0" applyAlignment="0" applyProtection="0"/>
    <xf numFmtId="207"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238" fontId="9" fillId="0" borderId="0">
      <alignment vertical="top"/>
      <protection locked="0"/>
    </xf>
    <xf numFmtId="239" fontId="9" fillId="0" borderId="0" applyFont="0" applyFill="0" applyBorder="0" applyAlignment="0" applyProtection="0"/>
    <xf numFmtId="200" fontId="10" fillId="0" borderId="9"/>
    <xf numFmtId="200" fontId="10" fillId="0" borderId="9"/>
    <xf numFmtId="200" fontId="10" fillId="0" borderId="9"/>
    <xf numFmtId="200" fontId="10" fillId="0" borderId="9"/>
    <xf numFmtId="200" fontId="10" fillId="0" borderId="9"/>
    <xf numFmtId="200" fontId="10" fillId="0" borderId="9"/>
    <xf numFmtId="201" fontId="9" fillId="0" borderId="0"/>
    <xf numFmtId="201" fontId="9" fillId="0" borderId="0"/>
    <xf numFmtId="201" fontId="9" fillId="0" borderId="0"/>
    <xf numFmtId="173" fontId="9" fillId="0" borderId="0">
      <alignment vertical="top"/>
      <protection locked="0"/>
    </xf>
    <xf numFmtId="173" fontId="54" fillId="0" borderId="0" applyFont="0" applyFill="0" applyBorder="0" applyAlignment="0" applyProtection="0"/>
    <xf numFmtId="173" fontId="9" fillId="0" borderId="0" applyFont="0" applyFill="0" applyBorder="0" applyAlignment="0" applyProtection="0"/>
    <xf numFmtId="173" fontId="9" fillId="0" borderId="0" applyFont="0" applyFill="0" applyBorder="0" applyAlignment="0" applyProtection="0"/>
    <xf numFmtId="173" fontId="9" fillId="0" borderId="0" applyFont="0" applyFill="0" applyBorder="0" applyAlignment="0" applyProtection="0"/>
    <xf numFmtId="223" fontId="9" fillId="0" borderId="0" applyFont="0" applyFill="0" applyBorder="0" applyAlignment="0" applyProtection="0"/>
    <xf numFmtId="198" fontId="9" fillId="0" borderId="0" applyFont="0" applyFill="0" applyBorder="0" applyAlignment="0" applyProtection="0"/>
    <xf numFmtId="223" fontId="9" fillId="0" borderId="0" applyFont="0" applyFill="0" applyBorder="0" applyAlignment="0" applyProtection="0"/>
    <xf numFmtId="173" fontId="9" fillId="0" borderId="0" applyFont="0" applyFill="0" applyBorder="0" applyAlignment="0" applyProtection="0"/>
    <xf numFmtId="223" fontId="9" fillId="0" borderId="0" applyFont="0" applyFill="0" applyBorder="0" applyAlignment="0" applyProtection="0"/>
    <xf numFmtId="173" fontId="9" fillId="0" borderId="0" applyFont="0" applyFill="0" applyBorder="0" applyAlignment="0" applyProtection="0"/>
    <xf numFmtId="223" fontId="9" fillId="0" borderId="0" applyFont="0" applyFill="0" applyBorder="0" applyAlignment="0" applyProtection="0"/>
    <xf numFmtId="173" fontId="9" fillId="0" borderId="0" applyFont="0" applyFill="0" applyBorder="0" applyAlignment="0" applyProtection="0"/>
    <xf numFmtId="223" fontId="9" fillId="0" borderId="0" applyFont="0" applyFill="0" applyBorder="0" applyAlignment="0" applyProtection="0"/>
    <xf numFmtId="173" fontId="9" fillId="0" borderId="0" applyFont="0" applyFill="0" applyBorder="0" applyAlignment="0" applyProtection="0"/>
    <xf numFmtId="223" fontId="9" fillId="0" borderId="0" applyFont="0" applyFill="0" applyBorder="0" applyAlignment="0" applyProtection="0"/>
    <xf numFmtId="173" fontId="9" fillId="0" borderId="0" applyFont="0" applyFill="0" applyBorder="0" applyAlignment="0" applyProtection="0"/>
    <xf numFmtId="223" fontId="9" fillId="0" borderId="0" applyFont="0" applyFill="0" applyBorder="0" applyAlignment="0" applyProtection="0"/>
    <xf numFmtId="173" fontId="9" fillId="0" borderId="0" applyFont="0" applyFill="0" applyBorder="0" applyAlignment="0" applyProtection="0"/>
    <xf numFmtId="223" fontId="9" fillId="0" borderId="0" applyFont="0" applyFill="0" applyBorder="0" applyAlignment="0" applyProtection="0"/>
    <xf numFmtId="173" fontId="9" fillId="0" borderId="0" applyFont="0" applyFill="0" applyBorder="0" applyAlignment="0" applyProtection="0"/>
    <xf numFmtId="223" fontId="9" fillId="0" borderId="0" applyFont="0" applyFill="0" applyBorder="0" applyAlignment="0" applyProtection="0"/>
    <xf numFmtId="176" fontId="9" fillId="0" borderId="0" applyFont="0" applyFill="0" applyBorder="0" applyAlignment="0" applyProtection="0"/>
    <xf numFmtId="0" fontId="9" fillId="0" borderId="0" applyFont="0" applyFill="0" applyBorder="0" applyAlignment="0" applyProtection="0"/>
    <xf numFmtId="223" fontId="9" fillId="0" borderId="0" applyFont="0" applyFill="0" applyBorder="0" applyAlignment="0" applyProtection="0"/>
    <xf numFmtId="173" fontId="94"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74"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79" fontId="9" fillId="0" borderId="0" applyFont="0" applyFill="0" applyBorder="0" applyAlignment="0" applyProtection="0"/>
    <xf numFmtId="179"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174" fontId="9" fillId="0" borderId="0" applyFont="0" applyFill="0" applyBorder="0" applyAlignment="0" applyProtection="0"/>
    <xf numFmtId="179" fontId="9" fillId="0" borderId="0" applyFont="0" applyFill="0" applyBorder="0" applyAlignment="0" applyProtection="0"/>
    <xf numFmtId="174"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211" fontId="9" fillId="0" borderId="0" applyFont="0" applyFill="0" applyBorder="0" applyAlignment="0" applyProtection="0"/>
    <xf numFmtId="211" fontId="9" fillId="0" borderId="0" applyFont="0" applyFill="0" applyBorder="0" applyAlignment="0" applyProtection="0"/>
    <xf numFmtId="211" fontId="9" fillId="0" borderId="0" applyFont="0" applyFill="0" applyBorder="0" applyAlignment="0" applyProtection="0"/>
    <xf numFmtId="211" fontId="9" fillId="0" borderId="0" applyFont="0" applyFill="0" applyBorder="0" applyAlignment="0" applyProtection="0"/>
    <xf numFmtId="0" fontId="9" fillId="0" borderId="0" applyFont="0" applyFill="0" applyBorder="0" applyAlignment="0" applyProtection="0"/>
    <xf numFmtId="173" fontId="9" fillId="0" borderId="0" applyFont="0" applyFill="0" applyBorder="0" applyAlignment="0" applyProtection="0"/>
    <xf numFmtId="173" fontId="9" fillId="0" borderId="0" applyFont="0" applyFill="0" applyBorder="0" applyAlignment="0" applyProtection="0"/>
    <xf numFmtId="173" fontId="9" fillId="0" borderId="0" applyFont="0" applyFill="0" applyBorder="0" applyAlignment="0" applyProtection="0"/>
    <xf numFmtId="173" fontId="9" fillId="0" borderId="0" applyFont="0" applyFill="0" applyBorder="0" applyAlignment="0" applyProtection="0"/>
    <xf numFmtId="0" fontId="9" fillId="0" borderId="0" applyFont="0" applyFill="0" applyBorder="0" applyAlignment="0" applyProtection="0"/>
    <xf numFmtId="211" fontId="9" fillId="0" borderId="0" applyFont="0" applyFill="0" applyBorder="0" applyAlignment="0" applyProtection="0"/>
    <xf numFmtId="211" fontId="9" fillId="0" borderId="0" applyFont="0" applyFill="0" applyBorder="0" applyAlignment="0" applyProtection="0"/>
    <xf numFmtId="211" fontId="9" fillId="0" borderId="0" applyFont="0" applyFill="0" applyBorder="0" applyAlignment="0" applyProtection="0"/>
    <xf numFmtId="211"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166" fontId="6" fillId="0" borderId="0" applyFont="0" applyFill="0" applyBorder="0" applyAlignment="0" applyProtection="0"/>
    <xf numFmtId="0" fontId="9" fillId="0" borderId="0" applyFont="0" applyFill="0" applyBorder="0" applyAlignment="0" applyProtection="0"/>
    <xf numFmtId="166" fontId="6" fillId="0" borderId="0" applyFont="0" applyFill="0" applyBorder="0" applyAlignment="0" applyProtection="0"/>
    <xf numFmtId="227" fontId="9" fillId="0" borderId="0" applyFont="0" applyFill="0" applyBorder="0" applyAlignment="0" applyProtection="0"/>
    <xf numFmtId="173" fontId="9" fillId="0" borderId="0" applyFont="0" applyFill="0" applyBorder="0" applyAlignment="0" applyProtection="0"/>
    <xf numFmtId="223" fontId="9" fillId="0" borderId="0" applyFont="0" applyFill="0" applyBorder="0" applyAlignment="0" applyProtection="0"/>
    <xf numFmtId="173" fontId="9" fillId="0" borderId="0" applyFont="0" applyFill="0" applyBorder="0" applyAlignment="0" applyProtection="0"/>
    <xf numFmtId="223" fontId="9" fillId="0" borderId="0" applyFont="0" applyFill="0" applyBorder="0" applyAlignment="0" applyProtection="0"/>
    <xf numFmtId="173" fontId="9" fillId="0" borderId="0" applyFont="0" applyFill="0" applyBorder="0" applyAlignment="0" applyProtection="0"/>
    <xf numFmtId="223" fontId="9" fillId="0" borderId="0" applyFont="0" applyFill="0" applyBorder="0" applyAlignment="0" applyProtection="0"/>
    <xf numFmtId="173" fontId="9" fillId="0" borderId="0" applyFont="0" applyFill="0" applyBorder="0" applyAlignment="0" applyProtection="0"/>
    <xf numFmtId="223" fontId="9" fillId="0" borderId="0" applyFont="0" applyFill="0" applyBorder="0" applyAlignment="0" applyProtection="0"/>
    <xf numFmtId="173" fontId="9" fillId="0" borderId="0" applyFont="0" applyFill="0" applyBorder="0" applyAlignment="0" applyProtection="0"/>
    <xf numFmtId="223" fontId="9" fillId="0" borderId="0" applyFont="0" applyFill="0" applyBorder="0" applyAlignment="0" applyProtection="0"/>
    <xf numFmtId="173" fontId="9" fillId="0" borderId="0" applyFont="0" applyFill="0" applyBorder="0" applyAlignment="0" applyProtection="0"/>
    <xf numFmtId="223" fontId="9" fillId="0" borderId="0" applyFont="0" applyFill="0" applyBorder="0" applyAlignment="0" applyProtection="0"/>
    <xf numFmtId="173" fontId="9" fillId="0" borderId="0" applyFont="0" applyFill="0" applyBorder="0" applyAlignment="0" applyProtection="0"/>
    <xf numFmtId="223" fontId="9" fillId="0" borderId="0" applyFont="0" applyFill="0" applyBorder="0" applyAlignment="0" applyProtection="0"/>
    <xf numFmtId="173" fontId="9" fillId="0" borderId="0" applyFont="0" applyFill="0" applyBorder="0" applyAlignment="0" applyProtection="0"/>
    <xf numFmtId="223" fontId="9" fillId="0" borderId="0" applyFont="0" applyFill="0" applyBorder="0" applyAlignment="0" applyProtection="0"/>
    <xf numFmtId="173" fontId="9" fillId="0" borderId="0" applyFont="0" applyFill="0" applyBorder="0" applyAlignment="0" applyProtection="0"/>
    <xf numFmtId="223" fontId="9" fillId="0" borderId="0" applyFont="0" applyFill="0" applyBorder="0" applyAlignment="0" applyProtection="0"/>
    <xf numFmtId="173" fontId="9" fillId="0" borderId="0" applyFont="0" applyFill="0" applyBorder="0" applyAlignment="0" applyProtection="0"/>
    <xf numFmtId="223" fontId="9" fillId="0" borderId="0" applyFont="0" applyFill="0" applyBorder="0" applyAlignment="0" applyProtection="0"/>
    <xf numFmtId="179" fontId="9" fillId="0" borderId="0" applyFont="0" applyFill="0" applyBorder="0" applyAlignment="0" applyProtection="0"/>
    <xf numFmtId="0" fontId="9" fillId="0" borderId="0" applyFont="0" applyFill="0" applyBorder="0" applyAlignment="0" applyProtection="0"/>
    <xf numFmtId="173" fontId="54" fillId="0" borderId="0" applyFont="0" applyFill="0" applyBorder="0" applyAlignment="0" applyProtection="0"/>
    <xf numFmtId="173" fontId="54" fillId="0" borderId="0" applyFont="0" applyFill="0" applyBorder="0" applyAlignment="0" applyProtection="0"/>
    <xf numFmtId="224" fontId="9" fillId="0" borderId="0" applyFont="0" applyFill="0" applyBorder="0" applyAlignment="0" applyProtection="0"/>
    <xf numFmtId="224" fontId="9" fillId="0" borderId="0" applyFont="0" applyFill="0" applyBorder="0" applyAlignment="0" applyProtection="0"/>
    <xf numFmtId="240" fontId="9" fillId="0" borderId="0" applyFont="0" applyFill="0" applyBorder="0" applyAlignment="0" applyProtection="0"/>
    <xf numFmtId="240" fontId="9" fillId="0" borderId="0" applyFont="0" applyFill="0" applyBorder="0" applyAlignment="0" applyProtection="0"/>
    <xf numFmtId="240" fontId="9" fillId="0" borderId="0" applyFont="0" applyFill="0" applyBorder="0" applyAlignment="0" applyProtection="0"/>
    <xf numFmtId="240" fontId="9" fillId="0" borderId="0" applyFont="0" applyFill="0" applyBorder="0" applyAlignment="0" applyProtection="0"/>
    <xf numFmtId="0" fontId="9" fillId="0" borderId="0" applyFont="0" applyFill="0" applyBorder="0" applyAlignment="0" applyProtection="0"/>
    <xf numFmtId="229" fontId="9" fillId="0" borderId="0" applyFont="0" applyFill="0" applyBorder="0" applyAlignment="0" applyProtection="0"/>
    <xf numFmtId="229" fontId="9" fillId="0" borderId="0" applyFont="0" applyFill="0" applyBorder="0" applyAlignment="0" applyProtection="0"/>
    <xf numFmtId="229" fontId="9" fillId="0" borderId="0" applyFont="0" applyFill="0" applyBorder="0" applyAlignment="0" applyProtection="0"/>
    <xf numFmtId="229" fontId="9" fillId="0" borderId="0" applyFont="0" applyFill="0" applyBorder="0" applyAlignment="0" applyProtection="0"/>
    <xf numFmtId="229" fontId="9" fillId="0" borderId="0" applyFont="0" applyFill="0" applyBorder="0" applyAlignment="0" applyProtection="0"/>
    <xf numFmtId="0" fontId="9" fillId="0" borderId="0" applyFont="0" applyFill="0" applyBorder="0" applyAlignment="0" applyProtection="0"/>
    <xf numFmtId="239" fontId="9" fillId="0" borderId="0" applyFont="0" applyFill="0" applyBorder="0" applyAlignment="0" applyProtection="0"/>
    <xf numFmtId="239" fontId="9" fillId="0" borderId="0" applyFont="0" applyFill="0" applyBorder="0" applyAlignment="0" applyProtection="0"/>
    <xf numFmtId="239" fontId="9" fillId="0" borderId="0" applyFont="0" applyFill="0" applyBorder="0" applyAlignment="0" applyProtection="0"/>
    <xf numFmtId="239"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229" fontId="9" fillId="0" borderId="0" applyFont="0" applyFill="0" applyBorder="0" applyAlignment="0" applyProtection="0"/>
    <xf numFmtId="173" fontId="9" fillId="0" borderId="0" applyFont="0" applyFill="0" applyBorder="0" applyAlignment="0" applyProtection="0"/>
    <xf numFmtId="223" fontId="9" fillId="0" borderId="0" applyFont="0" applyFill="0" applyBorder="0" applyAlignment="0" applyProtection="0"/>
    <xf numFmtId="17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166" fontId="9" fillId="0" borderId="0" applyFont="0" applyFill="0" applyBorder="0" applyAlignment="0" applyProtection="0"/>
    <xf numFmtId="0" fontId="9" fillId="0" borderId="0" applyFont="0" applyFill="0" applyBorder="0" applyAlignment="0" applyProtection="0"/>
    <xf numFmtId="173" fontId="9" fillId="0" borderId="0" applyFont="0" applyFill="0" applyBorder="0" applyAlignment="0" applyProtection="0"/>
    <xf numFmtId="0" fontId="9" fillId="0" borderId="0" applyFont="0" applyFill="0" applyBorder="0" applyAlignment="0" applyProtection="0"/>
    <xf numFmtId="166" fontId="54" fillId="0" borderId="0" applyFont="0" applyFill="0" applyBorder="0" applyAlignment="0" applyProtection="0"/>
    <xf numFmtId="44" fontId="9" fillId="0" borderId="0" applyFont="0" applyFill="0" applyBorder="0" applyAlignment="0" applyProtection="0"/>
    <xf numFmtId="0" fontId="9" fillId="0" borderId="0" applyFont="0" applyFill="0" applyBorder="0" applyAlignment="0" applyProtection="0"/>
    <xf numFmtId="223"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17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224"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173" fontId="6"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44" fontId="9" fillId="0" borderId="0" applyFont="0" applyFill="0" applyBorder="0" applyAlignment="0" applyProtection="0"/>
    <xf numFmtId="223" fontId="9" fillId="0" borderId="0" applyFont="0" applyFill="0" applyBorder="0" applyAlignment="0" applyProtection="0"/>
    <xf numFmtId="44" fontId="9" fillId="0" borderId="0" applyFont="0" applyFill="0" applyBorder="0" applyAlignment="0" applyProtection="0"/>
    <xf numFmtId="173" fontId="9" fillId="0" borderId="0" applyFont="0" applyFill="0" applyBorder="0" applyAlignment="0" applyProtection="0"/>
    <xf numFmtId="241" fontId="6" fillId="0" borderId="0" applyFont="0" applyFill="0" applyBorder="0" applyAlignment="0" applyProtection="0"/>
    <xf numFmtId="241" fontId="6" fillId="0" borderId="0" applyFont="0" applyFill="0" applyBorder="0" applyAlignment="0" applyProtection="0"/>
    <xf numFmtId="241" fontId="6" fillId="0" borderId="0" applyFont="0" applyFill="0" applyBorder="0" applyAlignment="0" applyProtection="0"/>
    <xf numFmtId="241" fontId="6" fillId="0" borderId="0" applyFont="0" applyFill="0" applyBorder="0" applyAlignment="0" applyProtection="0"/>
    <xf numFmtId="44" fontId="9"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07" fontId="9" fillId="0" borderId="0" applyFont="0" applyFill="0" applyBorder="0" applyAlignment="0" applyProtection="0"/>
    <xf numFmtId="173" fontId="122" fillId="0" borderId="0">
      <alignment vertical="top"/>
      <protection locked="0"/>
    </xf>
    <xf numFmtId="223" fontId="9" fillId="0" borderId="0" applyFont="0" applyFill="0" applyBorder="0" applyAlignment="0" applyProtection="0"/>
    <xf numFmtId="173" fontId="9" fillId="0" borderId="0" applyFont="0" applyFill="0" applyBorder="0" applyAlignment="0" applyProtection="0"/>
    <xf numFmtId="44"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07" fontId="9" fillId="0" borderId="0" applyFont="0" applyFill="0" applyBorder="0" applyAlignment="0" applyProtection="0"/>
    <xf numFmtId="223" fontId="9" fillId="0" borderId="0" applyFont="0" applyFill="0" applyBorder="0" applyAlignment="0" applyProtection="0"/>
    <xf numFmtId="173" fontId="9" fillId="0" borderId="0" applyFont="0" applyFill="0" applyBorder="0" applyAlignment="0" applyProtection="0"/>
    <xf numFmtId="44"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44" fontId="9" fillId="0" borderId="0" applyFont="0" applyFill="0" applyBorder="0" applyAlignment="0" applyProtection="0"/>
    <xf numFmtId="223" fontId="9" fillId="0" borderId="0" applyFont="0" applyFill="0" applyBorder="0" applyAlignment="0" applyProtection="0"/>
    <xf numFmtId="173" fontId="9" fillId="0" borderId="0" applyFont="0" applyFill="0" applyBorder="0" applyAlignment="0" applyProtection="0"/>
    <xf numFmtId="44"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223" fontId="9"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44" fontId="9" fillId="0" borderId="0" applyFont="0" applyFill="0" applyBorder="0" applyAlignment="0" applyProtection="0"/>
    <xf numFmtId="173" fontId="9" fillId="0" borderId="0" applyFont="0" applyFill="0" applyBorder="0" applyAlignment="0" applyProtection="0"/>
    <xf numFmtId="0" fontId="123" fillId="53" borderId="0" applyNumberFormat="0" applyBorder="0" applyAlignment="0" applyProtection="0"/>
    <xf numFmtId="0" fontId="62" fillId="13" borderId="0" applyNumberFormat="0" applyBorder="0" applyAlignment="0" applyProtection="0"/>
    <xf numFmtId="0" fontId="62" fillId="13" borderId="0" applyNumberFormat="0" applyBorder="0" applyAlignment="0" applyProtection="0"/>
    <xf numFmtId="0" fontId="62" fillId="13" borderId="0" applyNumberFormat="0" applyBorder="0" applyAlignment="0" applyProtection="0"/>
    <xf numFmtId="202" fontId="10" fillId="0" borderId="0" applyFont="0" applyFill="0" applyBorder="0" applyAlignment="0">
      <alignment horizontal="center"/>
    </xf>
    <xf numFmtId="0" fontId="9" fillId="0" borderId="0"/>
    <xf numFmtId="0" fontId="9" fillId="0" borderId="0"/>
    <xf numFmtId="0" fontId="9" fillId="0" borderId="0"/>
    <xf numFmtId="0" fontId="9" fillId="0" borderId="0"/>
    <xf numFmtId="0" fontId="9"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9" fillId="0" borderId="0"/>
    <xf numFmtId="0" fontId="9" fillId="0" borderId="0"/>
    <xf numFmtId="0" fontId="9" fillId="0" borderId="0"/>
    <xf numFmtId="0" fontId="114" fillId="0" borderId="0"/>
    <xf numFmtId="0" fontId="9" fillId="0" borderId="0"/>
    <xf numFmtId="0" fontId="9" fillId="0" borderId="0"/>
    <xf numFmtId="0" fontId="9" fillId="0" borderId="0"/>
    <xf numFmtId="0" fontId="114" fillId="0" borderId="0"/>
    <xf numFmtId="0" fontId="9" fillId="0" borderId="0"/>
    <xf numFmtId="0" fontId="9" fillId="0" borderId="0"/>
    <xf numFmtId="0" fontId="5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Fill="0"/>
    <xf numFmtId="0" fontId="9" fillId="0" borderId="0" applyFill="0"/>
    <xf numFmtId="0" fontId="9" fillId="0" borderId="0" applyFill="0"/>
    <xf numFmtId="0" fontId="9" fillId="0" borderId="0" applyFill="0"/>
    <xf numFmtId="0" fontId="9" fillId="0" borderId="0" applyFill="0"/>
    <xf numFmtId="0" fontId="9" fillId="0" borderId="0" applyFill="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1" fillId="0" borderId="0"/>
    <xf numFmtId="0" fontId="51" fillId="0" borderId="0"/>
    <xf numFmtId="0" fontId="51" fillId="0" borderId="0"/>
    <xf numFmtId="0" fontId="9" fillId="0" borderId="0"/>
    <xf numFmtId="0" fontId="9" fillId="0" borderId="0"/>
    <xf numFmtId="0" fontId="9" fillId="0" borderId="0"/>
    <xf numFmtId="0" fontId="9" fillId="0" borderId="0"/>
    <xf numFmtId="0" fontId="9" fillId="0" borderId="0"/>
    <xf numFmtId="0" fontId="9" fillId="0" borderId="0"/>
    <xf numFmtId="0" fontId="114" fillId="0" borderId="0"/>
    <xf numFmtId="0" fontId="9" fillId="0" borderId="0"/>
    <xf numFmtId="0" fontId="9" fillId="0" borderId="0"/>
    <xf numFmtId="0" fontId="114" fillId="0" borderId="0"/>
    <xf numFmtId="0" fontId="31" fillId="0" borderId="0"/>
    <xf numFmtId="0" fontId="114" fillId="0" borderId="0"/>
    <xf numFmtId="0" fontId="9" fillId="0" borderId="0"/>
    <xf numFmtId="0" fontId="9" fillId="0" borderId="0"/>
    <xf numFmtId="0" fontId="114" fillId="0" borderId="0"/>
    <xf numFmtId="0" fontId="9" fillId="0" borderId="0"/>
    <xf numFmtId="0" fontId="9" fillId="0" borderId="0"/>
    <xf numFmtId="0" fontId="9" fillId="0" borderId="0"/>
    <xf numFmtId="0" fontId="6" fillId="0" borderId="0"/>
    <xf numFmtId="0" fontId="9" fillId="0" borderId="0"/>
    <xf numFmtId="0" fontId="9" fillId="0" borderId="0"/>
    <xf numFmtId="0" fontId="9" fillId="0" borderId="0"/>
    <xf numFmtId="0" fontId="6" fillId="0" borderId="0"/>
    <xf numFmtId="0" fontId="9" fillId="0" borderId="0"/>
    <xf numFmtId="0" fontId="6" fillId="0" borderId="0"/>
    <xf numFmtId="0" fontId="6" fillId="0" borderId="0"/>
    <xf numFmtId="0" fontId="6" fillId="0" borderId="0"/>
    <xf numFmtId="0" fontId="9" fillId="0" borderId="0"/>
    <xf numFmtId="0" fontId="54" fillId="0" borderId="0"/>
    <xf numFmtId="0" fontId="9" fillId="0" borderId="0"/>
    <xf numFmtId="0" fontId="9" fillId="0" borderId="0"/>
    <xf numFmtId="0" fontId="114" fillId="0" borderId="0"/>
    <xf numFmtId="0" fontId="9"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9" fillId="0" borderId="0"/>
    <xf numFmtId="0" fontId="114" fillId="0" borderId="0"/>
    <xf numFmtId="0" fontId="9" fillId="0" borderId="0"/>
    <xf numFmtId="0" fontId="9" fillId="0" borderId="0"/>
    <xf numFmtId="0" fontId="114" fillId="0" borderId="0"/>
    <xf numFmtId="0" fontId="9" fillId="0" borderId="0"/>
    <xf numFmtId="0" fontId="9" fillId="0" borderId="0"/>
    <xf numFmtId="0" fontId="114" fillId="0" borderId="0"/>
    <xf numFmtId="0" fontId="9" fillId="0" borderId="0"/>
    <xf numFmtId="0" fontId="9" fillId="0" borderId="0"/>
    <xf numFmtId="0" fontId="114" fillId="0" borderId="0"/>
    <xf numFmtId="0" fontId="9" fillId="0" borderId="0"/>
    <xf numFmtId="0" fontId="9" fillId="0" borderId="0"/>
    <xf numFmtId="0" fontId="114" fillId="0" borderId="0"/>
    <xf numFmtId="0" fontId="9" fillId="0" borderId="0"/>
    <xf numFmtId="0" fontId="9" fillId="0" borderId="0"/>
    <xf numFmtId="0" fontId="9" fillId="0" borderId="0"/>
    <xf numFmtId="0" fontId="9" fillId="0" borderId="0"/>
    <xf numFmtId="0" fontId="8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4" fillId="0" borderId="0"/>
    <xf numFmtId="0" fontId="9" fillId="0" borderId="0"/>
    <xf numFmtId="0" fontId="9" fillId="0" borderId="0"/>
    <xf numFmtId="0" fontId="9" fillId="0" borderId="0"/>
    <xf numFmtId="0" fontId="54" fillId="0" borderId="0"/>
    <xf numFmtId="0" fontId="9" fillId="0" borderId="0"/>
    <xf numFmtId="0" fontId="9" fillId="0" borderId="0"/>
    <xf numFmtId="0" fontId="9" fillId="0" borderId="0"/>
    <xf numFmtId="0" fontId="114" fillId="0" borderId="0"/>
    <xf numFmtId="0" fontId="114" fillId="0" borderId="0"/>
    <xf numFmtId="0" fontId="9" fillId="0" borderId="0"/>
    <xf numFmtId="0" fontId="114" fillId="0" borderId="0"/>
    <xf numFmtId="0" fontId="114" fillId="0" borderId="0"/>
    <xf numFmtId="0" fontId="114" fillId="0" borderId="0"/>
    <xf numFmtId="0" fontId="114" fillId="0" borderId="0"/>
    <xf numFmtId="0" fontId="54" fillId="0" borderId="0"/>
    <xf numFmtId="0" fontId="114" fillId="0" borderId="0"/>
    <xf numFmtId="0" fontId="114" fillId="0" borderId="0"/>
    <xf numFmtId="0" fontId="9" fillId="0" borderId="0"/>
    <xf numFmtId="0" fontId="114" fillId="0" borderId="0"/>
    <xf numFmtId="0" fontId="114" fillId="0" borderId="0"/>
    <xf numFmtId="0" fontId="114" fillId="0" borderId="0"/>
    <xf numFmtId="0" fontId="114" fillId="0" borderId="0"/>
    <xf numFmtId="0" fontId="114" fillId="0" borderId="0"/>
    <xf numFmtId="0" fontId="9" fillId="0" borderId="0"/>
    <xf numFmtId="0" fontId="9" fillId="0" borderId="0"/>
    <xf numFmtId="0" fontId="9" fillId="0" borderId="0"/>
    <xf numFmtId="0" fontId="9" fillId="0" borderId="0"/>
    <xf numFmtId="0" fontId="114" fillId="0" borderId="0"/>
    <xf numFmtId="0" fontId="114" fillId="0" borderId="0"/>
    <xf numFmtId="0" fontId="114" fillId="0" borderId="0"/>
    <xf numFmtId="0" fontId="114" fillId="0" borderId="0"/>
    <xf numFmtId="0" fontId="9"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9" fillId="0" borderId="0"/>
    <xf numFmtId="0" fontId="9"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9" fillId="0" borderId="0"/>
    <xf numFmtId="0" fontId="9" fillId="0" borderId="0"/>
    <xf numFmtId="0" fontId="9" fillId="0" borderId="0"/>
    <xf numFmtId="0" fontId="122" fillId="0" borderId="0">
      <protection locked="0"/>
    </xf>
    <xf numFmtId="0" fontId="114" fillId="0" borderId="0"/>
    <xf numFmtId="0" fontId="114" fillId="0" borderId="0"/>
    <xf numFmtId="0" fontId="15" fillId="0" borderId="0"/>
    <xf numFmtId="0" fontId="9" fillId="0" borderId="0"/>
    <xf numFmtId="0" fontId="9" fillId="0" borderId="0"/>
    <xf numFmtId="0" fontId="87" fillId="0" borderId="0"/>
    <xf numFmtId="0" fontId="9" fillId="0" borderId="0"/>
    <xf numFmtId="0" fontId="9" fillId="0" borderId="0"/>
    <xf numFmtId="0" fontId="94" fillId="54" borderId="127"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9" fillId="10" borderId="10" applyNumberFormat="0" applyFont="0" applyAlignment="0" applyProtection="0"/>
    <xf numFmtId="0" fontId="54" fillId="10" borderId="10" applyNumberFormat="0" applyFont="0" applyAlignment="0" applyProtection="0"/>
    <xf numFmtId="0" fontId="9" fillId="10" borderId="10" applyNumberFormat="0" applyFont="0" applyAlignment="0" applyProtection="0"/>
    <xf numFmtId="0" fontId="63" fillId="22" borderId="11" applyNumberFormat="0" applyAlignment="0" applyProtection="0"/>
    <xf numFmtId="0" fontId="69" fillId="0" borderId="0"/>
    <xf numFmtId="203" fontId="9" fillId="0" borderId="0">
      <protection locked="0"/>
    </xf>
    <xf numFmtId="9" fontId="9" fillId="0" borderId="0" applyFont="0" applyFill="0" applyBorder="0" applyAlignment="0" applyProtection="0"/>
    <xf numFmtId="10" fontId="113"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9" fontId="9" fillId="0" borderId="0" applyFont="0" applyFill="0" applyBorder="0" applyAlignment="0" applyProtection="0"/>
    <xf numFmtId="9" fontId="94"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4"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54"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86"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54"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124" fillId="23" borderId="128" applyNumberFormat="0" applyAlignment="0" applyProtection="0"/>
    <xf numFmtId="0" fontId="63" fillId="23" borderId="11" applyNumberFormat="0" applyAlignment="0" applyProtection="0"/>
    <xf numFmtId="0" fontId="63" fillId="23" borderId="11" applyNumberFormat="0" applyAlignment="0" applyProtection="0"/>
    <xf numFmtId="0" fontId="63" fillId="23" borderId="11" applyNumberFormat="0" applyAlignment="0" applyProtection="0"/>
    <xf numFmtId="0" fontId="63" fillId="23" borderId="11" applyNumberFormat="0" applyAlignment="0" applyProtection="0"/>
    <xf numFmtId="0" fontId="63" fillId="23" borderId="11" applyNumberFormat="0" applyAlignment="0" applyProtection="0"/>
    <xf numFmtId="0" fontId="63" fillId="23" borderId="11" applyNumberFormat="0" applyAlignment="0" applyProtection="0"/>
    <xf numFmtId="0" fontId="63" fillId="23" borderId="11" applyNumberFormat="0" applyAlignment="0" applyProtection="0"/>
    <xf numFmtId="0" fontId="63" fillId="23" borderId="11" applyNumberFormat="0" applyAlignment="0" applyProtection="0"/>
    <xf numFmtId="0" fontId="63" fillId="22" borderId="11" applyNumberFormat="0" applyAlignment="0" applyProtection="0"/>
    <xf numFmtId="0" fontId="63" fillId="23" borderId="11" applyNumberFormat="0" applyAlignment="0" applyProtection="0"/>
    <xf numFmtId="0" fontId="63" fillId="23" borderId="11" applyNumberFormat="0" applyAlignment="0" applyProtection="0"/>
    <xf numFmtId="0" fontId="63" fillId="23" borderId="11" applyNumberFormat="0" applyAlignment="0" applyProtection="0"/>
    <xf numFmtId="0" fontId="63" fillId="23" borderId="11" applyNumberFormat="0" applyAlignment="0" applyProtection="0"/>
    <xf numFmtId="0" fontId="63" fillId="23" borderId="11" applyNumberFormat="0" applyAlignment="0" applyProtection="0"/>
    <xf numFmtId="0" fontId="63" fillId="23" borderId="11" applyNumberFormat="0" applyAlignment="0" applyProtection="0"/>
    <xf numFmtId="0" fontId="63" fillId="23" borderId="11" applyNumberFormat="0" applyAlignment="0" applyProtection="0"/>
    <xf numFmtId="0" fontId="63" fillId="23" borderId="11" applyNumberFormat="0" applyAlignment="0" applyProtection="0"/>
    <xf numFmtId="0" fontId="63" fillId="23" borderId="11" applyNumberFormat="0" applyAlignment="0" applyProtection="0"/>
    <xf numFmtId="0" fontId="63" fillId="23" borderId="11" applyNumberFormat="0" applyAlignment="0" applyProtection="0"/>
    <xf numFmtId="0" fontId="63" fillId="23" borderId="11" applyNumberFormat="0" applyAlignment="0" applyProtection="0"/>
    <xf numFmtId="0" fontId="63" fillId="23" borderId="11" applyNumberFormat="0" applyAlignment="0" applyProtection="0"/>
    <xf numFmtId="0" fontId="63" fillId="23" borderId="11" applyNumberFormat="0" applyAlignment="0" applyProtection="0"/>
    <xf numFmtId="0" fontId="63" fillId="23" borderId="11" applyNumberFormat="0" applyAlignment="0" applyProtection="0"/>
    <xf numFmtId="0" fontId="63" fillId="23" borderId="11" applyNumberFormat="0" applyAlignment="0" applyProtection="0"/>
    <xf numFmtId="0" fontId="125"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126"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75" fillId="0" borderId="0" applyNumberFormat="0" applyFill="0" applyBorder="0" applyAlignment="0" applyProtection="0"/>
    <xf numFmtId="49" fontId="35" fillId="0" borderId="0">
      <alignment horizontal="center" vertical="center"/>
    </xf>
    <xf numFmtId="0" fontId="105" fillId="0" borderId="0" applyNumberFormat="0" applyFill="0" applyBorder="0" applyAlignment="0" applyProtection="0"/>
    <xf numFmtId="0" fontId="91" fillId="0" borderId="12" applyNumberFormat="0" applyFill="0" applyAlignment="0" applyProtection="0"/>
    <xf numFmtId="0" fontId="98" fillId="0" borderId="13" applyNumberFormat="0" applyFill="0" applyAlignment="0" applyProtection="0"/>
    <xf numFmtId="0" fontId="106" fillId="0" borderId="14" applyNumberFormat="0" applyFill="0" applyAlignment="0" applyProtection="0"/>
    <xf numFmtId="0" fontId="92" fillId="0" borderId="14" applyNumberFormat="0" applyFill="0" applyAlignment="0" applyProtection="0"/>
    <xf numFmtId="0" fontId="99" fillId="0" borderId="15" applyNumberFormat="0" applyFill="0" applyAlignment="0" applyProtection="0"/>
    <xf numFmtId="0" fontId="92" fillId="0" borderId="14" applyNumberFormat="0" applyFill="0" applyAlignment="0" applyProtection="0"/>
    <xf numFmtId="0" fontId="104" fillId="0" borderId="16" applyNumberFormat="0" applyFill="0" applyAlignment="0" applyProtection="0"/>
    <xf numFmtId="0" fontId="89" fillId="0" borderId="16" applyNumberFormat="0" applyFill="0" applyAlignment="0" applyProtection="0"/>
    <xf numFmtId="0" fontId="89" fillId="0" borderId="16" applyNumberFormat="0" applyFill="0" applyAlignment="0" applyProtection="0"/>
    <xf numFmtId="0" fontId="73" fillId="0" borderId="7" applyNumberFormat="0" applyFill="0" applyAlignment="0" applyProtection="0"/>
    <xf numFmtId="0" fontId="89" fillId="0" borderId="16" applyNumberFormat="0" applyFill="0" applyAlignment="0" applyProtection="0"/>
    <xf numFmtId="0" fontId="89" fillId="0" borderId="16" applyNumberFormat="0" applyFill="0" applyAlignment="0" applyProtection="0"/>
    <xf numFmtId="0" fontId="89" fillId="0" borderId="16" applyNumberFormat="0" applyFill="0" applyAlignment="0" applyProtection="0"/>
    <xf numFmtId="0" fontId="90" fillId="0" borderId="0" applyNumberFormat="0" applyFill="0" applyBorder="0" applyAlignment="0" applyProtection="0"/>
    <xf numFmtId="0" fontId="75"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0" fontId="127" fillId="0" borderId="17" applyNumberFormat="0" applyFill="0" applyAlignment="0" applyProtection="0"/>
    <xf numFmtId="0" fontId="65" fillId="0" borderId="18" applyNumberFormat="0" applyFill="0" applyAlignment="0" applyProtection="0"/>
    <xf numFmtId="194" fontId="9" fillId="0" borderId="19">
      <protection locked="0"/>
    </xf>
    <xf numFmtId="0" fontId="113" fillId="0" borderId="20" applyNumberFormat="0" applyFont="0" applyFill="0" applyAlignment="0" applyProtection="0"/>
    <xf numFmtId="0" fontId="113" fillId="0" borderId="20" applyNumberFormat="0" applyFont="0" applyFill="0" applyAlignment="0" applyProtection="0"/>
    <xf numFmtId="0" fontId="113" fillId="0" borderId="20" applyNumberFormat="0" applyFont="0" applyFill="0" applyAlignment="0" applyProtection="0"/>
    <xf numFmtId="194" fontId="9" fillId="0" borderId="19">
      <protection locked="0"/>
    </xf>
    <xf numFmtId="0" fontId="65" fillId="0" borderId="18" applyNumberFormat="0" applyFill="0" applyAlignment="0" applyProtection="0"/>
    <xf numFmtId="0" fontId="113" fillId="0" borderId="20" applyNumberFormat="0" applyFont="0" applyFill="0" applyAlignment="0" applyProtection="0"/>
    <xf numFmtId="0" fontId="113" fillId="0" borderId="20" applyNumberFormat="0" applyFont="0" applyFill="0" applyAlignment="0" applyProtection="0"/>
    <xf numFmtId="0" fontId="113" fillId="0" borderId="20" applyNumberFormat="0" applyFont="0" applyFill="0" applyAlignment="0" applyProtection="0"/>
    <xf numFmtId="0" fontId="113" fillId="0" borderId="20" applyNumberFormat="0" applyFont="0" applyFill="0" applyAlignment="0" applyProtection="0"/>
    <xf numFmtId="0" fontId="65" fillId="0" borderId="18" applyNumberFormat="0" applyFill="0" applyAlignment="0" applyProtection="0"/>
    <xf numFmtId="0" fontId="113" fillId="0" borderId="20" applyNumberFormat="0" applyFont="0" applyFill="0" applyAlignment="0" applyProtection="0"/>
    <xf numFmtId="0" fontId="113" fillId="0" borderId="20" applyNumberFormat="0" applyFont="0" applyFill="0" applyAlignment="0" applyProtection="0"/>
    <xf numFmtId="0" fontId="113" fillId="0" borderId="20" applyNumberFormat="0" applyFont="0" applyFill="0" applyAlignment="0" applyProtection="0"/>
    <xf numFmtId="0" fontId="113" fillId="0" borderId="20" applyNumberFormat="0" applyFont="0" applyFill="0" applyAlignment="0" applyProtection="0"/>
    <xf numFmtId="0" fontId="58" fillId="0" borderId="0" applyNumberFormat="0" applyFill="0" applyBorder="0" applyAlignment="0" applyProtection="0"/>
    <xf numFmtId="0" fontId="41" fillId="0" borderId="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2" borderId="0" applyNumberFormat="0" applyBorder="0" applyAlignment="0" applyProtection="0"/>
    <xf numFmtId="0" fontId="6" fillId="9"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7"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10"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1"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12"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3" borderId="0" applyNumberFormat="0" applyBorder="0" applyAlignment="0" applyProtection="0"/>
    <xf numFmtId="0" fontId="6" fillId="11"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8" borderId="0" applyNumberFormat="0" applyBorder="0" applyAlignment="0" applyProtection="0"/>
    <xf numFmtId="0" fontId="6" fillId="12" borderId="0" applyNumberFormat="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6" fillId="29" borderId="0" applyNumberFormat="0" applyBorder="0" applyAlignment="0" applyProtection="0"/>
    <xf numFmtId="0" fontId="6" fillId="29" borderId="0" applyNumberFormat="0" applyBorder="0" applyAlignment="0" applyProtection="0"/>
    <xf numFmtId="0" fontId="6" fillId="31" borderId="0" applyNumberFormat="0" applyBorder="0" applyAlignment="0" applyProtection="0"/>
    <xf numFmtId="0" fontId="6" fillId="32" borderId="0" applyNumberFormat="0" applyBorder="0" applyAlignment="0" applyProtection="0"/>
    <xf numFmtId="0" fontId="6" fillId="31" borderId="0" applyNumberFormat="0" applyBorder="0" applyAlignment="0" applyProtection="0"/>
    <xf numFmtId="0" fontId="6" fillId="34" borderId="0" applyNumberFormat="0" applyBorder="0" applyAlignment="0" applyProtection="0"/>
    <xf numFmtId="0" fontId="6" fillId="29" borderId="0" applyNumberFormat="0" applyBorder="0" applyAlignment="0" applyProtection="0"/>
    <xf numFmtId="0" fontId="6" fillId="32" borderId="0" applyNumberFormat="0" applyBorder="0" applyAlignment="0" applyProtection="0"/>
    <xf numFmtId="0" fontId="6" fillId="36" borderId="0" applyNumberFormat="0" applyBorder="0" applyAlignment="0" applyProtection="0"/>
    <xf numFmtId="0" fontId="6" fillId="29" borderId="0" applyNumberFormat="0" applyBorder="0" applyAlignment="0" applyProtection="0"/>
    <xf numFmtId="0" fontId="6" fillId="31" borderId="0" applyNumberFormat="0" applyBorder="0" applyAlignment="0" applyProtection="0"/>
    <xf numFmtId="0" fontId="6" fillId="37" borderId="0" applyNumberFormat="0" applyBorder="0" applyAlignment="0" applyProtection="0"/>
    <xf numFmtId="41" fontId="9" fillId="0" borderId="0" applyFont="0" applyFill="0" applyBorder="0" applyAlignment="0" applyProtection="0"/>
    <xf numFmtId="41" fontId="6"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lignment vertical="top"/>
      <protection locked="0"/>
    </xf>
    <xf numFmtId="42"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2" fontId="9" fillId="0" borderId="0" applyFont="0" applyFill="0" applyBorder="0" applyAlignment="0" applyProtection="0"/>
    <xf numFmtId="191"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91"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lignment vertical="top"/>
      <protection locked="0"/>
    </xf>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2" fillId="0" borderId="0">
      <alignment vertical="top"/>
      <protection locked="0"/>
    </xf>
    <xf numFmtId="42"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66" fontId="6"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54" borderId="127" applyNumberFormat="0" applyFont="0" applyAlignment="0" applyProtection="0"/>
    <xf numFmtId="0" fontId="6" fillId="10" borderId="10" applyNumberFormat="0" applyFon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49" fontId="7" fillId="0" borderId="0">
      <alignment horizontal="center" vertical="center"/>
    </xf>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lignment vertical="top"/>
      <protection locked="0"/>
    </xf>
    <xf numFmtId="42"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lignment vertical="top"/>
      <protection locked="0"/>
    </xf>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22" fillId="0" borderId="0">
      <alignment vertical="top"/>
      <protection locked="0"/>
    </xf>
    <xf numFmtId="42"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9" fontId="7" fillId="0" borderId="0">
      <alignment horizontal="center" vertical="center"/>
    </xf>
    <xf numFmtId="49" fontId="7" fillId="0" borderId="0">
      <alignment horizontal="center" vertical="center"/>
    </xf>
    <xf numFmtId="0" fontId="135"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lignment vertical="top"/>
      <protection locked="0"/>
    </xf>
    <xf numFmtId="42"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lignment vertical="top"/>
      <protection locked="0"/>
    </xf>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22" fillId="0" borderId="0">
      <alignment vertical="top"/>
      <protection locked="0"/>
    </xf>
    <xf numFmtId="42"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9" fontId="7" fillId="0" borderId="0">
      <alignment horizontal="center" vertical="center"/>
    </xf>
    <xf numFmtId="0" fontId="2" fillId="0" borderId="0"/>
  </cellStyleXfs>
  <cellXfs count="2758">
    <xf numFmtId="0" fontId="0" fillId="0" borderId="0" xfId="0"/>
    <xf numFmtId="0" fontId="0" fillId="0" borderId="0" xfId="0" applyAlignment="1">
      <alignment horizontal="centerContinuous"/>
    </xf>
    <xf numFmtId="0" fontId="7" fillId="0" borderId="0" xfId="0" applyFont="1" applyAlignment="1">
      <alignment horizontal="centerContinuous"/>
    </xf>
    <xf numFmtId="0" fontId="0" fillId="0" borderId="21" xfId="0" applyBorder="1"/>
    <xf numFmtId="0" fontId="0" fillId="0" borderId="22" xfId="0" applyBorder="1"/>
    <xf numFmtId="0" fontId="0" fillId="0" borderId="23" xfId="0" applyBorder="1"/>
    <xf numFmtId="0" fontId="0" fillId="0" borderId="24" xfId="0" applyBorder="1"/>
    <xf numFmtId="0" fontId="0" fillId="0" borderId="25" xfId="0" applyBorder="1"/>
    <xf numFmtId="0" fontId="0" fillId="0" borderId="26" xfId="0" applyBorder="1"/>
    <xf numFmtId="0" fontId="0" fillId="0" borderId="27" xfId="0" applyBorder="1"/>
    <xf numFmtId="0" fontId="0" fillId="0" borderId="28" xfId="0" applyBorder="1"/>
    <xf numFmtId="0" fontId="0" fillId="0" borderId="29" xfId="0" applyBorder="1"/>
    <xf numFmtId="0" fontId="0" fillId="0" borderId="30" xfId="0" applyBorder="1"/>
    <xf numFmtId="0" fontId="0" fillId="0" borderId="31" xfId="0" applyBorder="1"/>
    <xf numFmtId="0" fontId="0" fillId="0" borderId="32" xfId="0" applyBorder="1"/>
    <xf numFmtId="0" fontId="0" fillId="0" borderId="33" xfId="0" applyBorder="1"/>
    <xf numFmtId="0" fontId="0" fillId="0" borderId="34" xfId="0" applyBorder="1"/>
    <xf numFmtId="0" fontId="0" fillId="0" borderId="35" xfId="0" applyBorder="1"/>
    <xf numFmtId="0" fontId="0" fillId="0" borderId="36" xfId="0" applyBorder="1"/>
    <xf numFmtId="0" fontId="0" fillId="0" borderId="37" xfId="0" applyBorder="1"/>
    <xf numFmtId="0" fontId="0" fillId="0" borderId="38" xfId="0" applyBorder="1"/>
    <xf numFmtId="0" fontId="0" fillId="0" borderId="24" xfId="0" applyBorder="1" applyAlignment="1">
      <alignment horizontal="center"/>
    </xf>
    <xf numFmtId="0" fontId="0" fillId="0" borderId="9" xfId="0" applyBorder="1"/>
    <xf numFmtId="0" fontId="13" fillId="0" borderId="0" xfId="0" applyFont="1"/>
    <xf numFmtId="0" fontId="12" fillId="0" borderId="0" xfId="0" applyFont="1"/>
    <xf numFmtId="0" fontId="0" fillId="0" borderId="39" xfId="0" applyBorder="1"/>
    <xf numFmtId="0" fontId="7" fillId="0" borderId="24" xfId="0" applyFont="1" applyBorder="1" applyAlignment="1">
      <alignment horizontal="center"/>
    </xf>
    <xf numFmtId="0" fontId="16" fillId="0" borderId="24" xfId="0" applyFont="1" applyBorder="1" applyAlignment="1">
      <alignment horizontal="center"/>
    </xf>
    <xf numFmtId="0" fontId="17" fillId="0" borderId="0" xfId="0" applyFont="1" applyAlignment="1">
      <alignment horizontal="centerContinuous"/>
    </xf>
    <xf numFmtId="0" fontId="17" fillId="0" borderId="0" xfId="0" applyFont="1"/>
    <xf numFmtId="0" fontId="19" fillId="0" borderId="0" xfId="0" applyFont="1"/>
    <xf numFmtId="0" fontId="13" fillId="0" borderId="30" xfId="0" applyFont="1" applyBorder="1" applyAlignment="1">
      <alignment horizontal="center"/>
    </xf>
    <xf numFmtId="0" fontId="13" fillId="0" borderId="40" xfId="0" applyFont="1" applyBorder="1"/>
    <xf numFmtId="0" fontId="20" fillId="0" borderId="0" xfId="0" applyFont="1" applyAlignment="1">
      <alignment horizontal="centerContinuous"/>
    </xf>
    <xf numFmtId="0" fontId="20" fillId="0" borderId="0" xfId="0" applyFont="1"/>
    <xf numFmtId="0" fontId="21" fillId="0" borderId="0" xfId="0" applyFont="1" applyAlignment="1">
      <alignment horizontal="centerContinuous"/>
    </xf>
    <xf numFmtId="0" fontId="18" fillId="0" borderId="0" xfId="0" applyFont="1"/>
    <xf numFmtId="0" fontId="13" fillId="0" borderId="40" xfId="0" applyFont="1" applyBorder="1" applyAlignment="1">
      <alignment horizontal="center"/>
    </xf>
    <xf numFmtId="0" fontId="23" fillId="0" borderId="0" xfId="0" applyFont="1" applyAlignment="1">
      <alignment horizontal="centerContinuous"/>
    </xf>
    <xf numFmtId="0" fontId="15" fillId="0" borderId="0" xfId="0" applyFont="1" applyAlignment="1">
      <alignment horizontal="centerContinuous"/>
    </xf>
    <xf numFmtId="0" fontId="16" fillId="0" borderId="41" xfId="0" applyFont="1" applyBorder="1" applyAlignment="1">
      <alignment horizontal="center" vertical="center"/>
    </xf>
    <xf numFmtId="0" fontId="16" fillId="0" borderId="24" xfId="0" applyFont="1" applyBorder="1" applyAlignment="1">
      <alignment horizontal="center" vertical="center" wrapText="1"/>
    </xf>
    <xf numFmtId="0" fontId="16" fillId="0" borderId="24" xfId="0" applyFont="1" applyBorder="1" applyAlignment="1">
      <alignment horizontal="center" vertical="center"/>
    </xf>
    <xf numFmtId="0" fontId="16" fillId="0" borderId="0" xfId="0" applyFont="1" applyAlignment="1">
      <alignment horizontal="centerContinuous"/>
    </xf>
    <xf numFmtId="0" fontId="15" fillId="0" borderId="0" xfId="0" applyFont="1"/>
    <xf numFmtId="0" fontId="16" fillId="0" borderId="33" xfId="0" applyFont="1" applyBorder="1" applyAlignment="1">
      <alignment horizontal="centerContinuous"/>
    </xf>
    <xf numFmtId="0" fontId="16" fillId="0" borderId="23" xfId="0" applyFont="1" applyBorder="1" applyAlignment="1">
      <alignment horizontal="centerContinuous"/>
    </xf>
    <xf numFmtId="0" fontId="25" fillId="0" borderId="24" xfId="0" applyFont="1" applyBorder="1" applyAlignment="1">
      <alignment vertical="center"/>
    </xf>
    <xf numFmtId="0" fontId="26" fillId="0" borderId="0" xfId="0" applyFont="1"/>
    <xf numFmtId="0" fontId="16" fillId="0" borderId="0" xfId="0" applyFont="1" applyAlignment="1">
      <alignment vertical="center" textRotation="180"/>
    </xf>
    <xf numFmtId="0" fontId="17" fillId="0" borderId="0" xfId="0" applyFont="1" applyAlignment="1">
      <alignment textRotation="180"/>
    </xf>
    <xf numFmtId="0" fontId="0" fillId="0" borderId="0" xfId="0" applyAlignment="1">
      <alignment textRotation="180"/>
    </xf>
    <xf numFmtId="0" fontId="7" fillId="0" borderId="0" xfId="0" applyFont="1" applyAlignment="1">
      <alignment textRotation="180"/>
    </xf>
    <xf numFmtId="0" fontId="27" fillId="0" borderId="0" xfId="0" applyFont="1" applyAlignment="1">
      <alignment horizontal="centerContinuous"/>
    </xf>
    <xf numFmtId="0" fontId="29" fillId="0" borderId="0" xfId="0" applyFont="1" applyAlignment="1">
      <alignment horizontal="centerContinuous"/>
    </xf>
    <xf numFmtId="0" fontId="9" fillId="0" borderId="0" xfId="0" applyFont="1"/>
    <xf numFmtId="0" fontId="32" fillId="0" borderId="0" xfId="0" applyFont="1" applyAlignment="1">
      <alignment horizontal="left"/>
    </xf>
    <xf numFmtId="0" fontId="28" fillId="0" borderId="0" xfId="0" applyFont="1" applyAlignment="1">
      <alignment horizontal="centerContinuous"/>
    </xf>
    <xf numFmtId="0" fontId="32" fillId="0" borderId="0" xfId="0" applyFont="1"/>
    <xf numFmtId="0" fontId="28" fillId="0" borderId="0" xfId="0" applyFont="1"/>
    <xf numFmtId="0" fontId="33" fillId="0" borderId="0" xfId="0" applyFont="1" applyAlignment="1">
      <alignment horizontal="right"/>
    </xf>
    <xf numFmtId="0" fontId="34" fillId="0" borderId="0" xfId="0" applyFont="1" applyAlignment="1">
      <alignment horizontal="left"/>
    </xf>
    <xf numFmtId="0" fontId="10" fillId="0" borderId="0" xfId="0" applyFont="1" applyAlignment="1">
      <alignment horizontal="centerContinuous"/>
    </xf>
    <xf numFmtId="0" fontId="10" fillId="0" borderId="0" xfId="0" applyFont="1" applyAlignment="1">
      <alignment horizontal="left"/>
    </xf>
    <xf numFmtId="0" fontId="10" fillId="0" borderId="0" xfId="0" applyFont="1"/>
    <xf numFmtId="0" fontId="0" fillId="0" borderId="34" xfId="0" applyBorder="1" applyAlignment="1">
      <alignment horizontal="centerContinuous"/>
    </xf>
    <xf numFmtId="0" fontId="0" fillId="0" borderId="35" xfId="0" applyBorder="1" applyAlignment="1">
      <alignment horizontal="centerContinuous"/>
    </xf>
    <xf numFmtId="0" fontId="0" fillId="0" borderId="36" xfId="0" applyBorder="1" applyAlignment="1">
      <alignment horizontal="centerContinuous"/>
    </xf>
    <xf numFmtId="0" fontId="0" fillId="0" borderId="37" xfId="0" applyBorder="1" applyAlignment="1">
      <alignment horizontal="centerContinuous"/>
    </xf>
    <xf numFmtId="0" fontId="0" fillId="0" borderId="38" xfId="0" applyBorder="1" applyAlignment="1">
      <alignment horizontal="centerContinuous"/>
    </xf>
    <xf numFmtId="0" fontId="0" fillId="0" borderId="42" xfId="0" applyBorder="1"/>
    <xf numFmtId="0" fontId="17" fillId="0" borderId="0" xfId="0" applyFont="1" applyAlignment="1">
      <alignment horizontal="centerContinuous" wrapText="1"/>
    </xf>
    <xf numFmtId="9" fontId="9" fillId="0" borderId="0" xfId="1458"/>
    <xf numFmtId="9" fontId="0" fillId="0" borderId="0" xfId="0" applyNumberFormat="1"/>
    <xf numFmtId="0" fontId="0" fillId="0" borderId="43" xfId="0" applyBorder="1"/>
    <xf numFmtId="0" fontId="36" fillId="0" borderId="44" xfId="0" applyFont="1" applyBorder="1" applyAlignment="1">
      <alignment horizontal="center"/>
    </xf>
    <xf numFmtId="0" fontId="7" fillId="0" borderId="34" xfId="0" applyFont="1" applyBorder="1"/>
    <xf numFmtId="0" fontId="23" fillId="38" borderId="47" xfId="0" applyFont="1" applyFill="1" applyBorder="1" applyAlignment="1">
      <alignment horizontal="centerContinuous"/>
    </xf>
    <xf numFmtId="0" fontId="17" fillId="38" borderId="35" xfId="0" applyFont="1" applyFill="1" applyBorder="1" applyAlignment="1">
      <alignment horizontal="centerContinuous"/>
    </xf>
    <xf numFmtId="0" fontId="17" fillId="38" borderId="34" xfId="0" applyFont="1" applyFill="1" applyBorder="1" applyAlignment="1">
      <alignment horizontal="centerContinuous"/>
    </xf>
    <xf numFmtId="0" fontId="41" fillId="0" borderId="41" xfId="0" applyFont="1" applyBorder="1"/>
    <xf numFmtId="1" fontId="16" fillId="0" borderId="24" xfId="0" applyNumberFormat="1" applyFont="1" applyBorder="1" applyAlignment="1">
      <alignment horizontal="center" vertical="center" wrapText="1"/>
    </xf>
    <xf numFmtId="1" fontId="41" fillId="0" borderId="24" xfId="0" applyNumberFormat="1" applyFont="1" applyBorder="1" applyAlignment="1">
      <alignment horizontal="center"/>
    </xf>
    <xf numFmtId="0" fontId="41" fillId="0" borderId="24" xfId="0" applyFont="1" applyBorder="1" applyAlignment="1">
      <alignment horizontal="center"/>
    </xf>
    <xf numFmtId="49" fontId="41" fillId="0" borderId="24" xfId="0" applyNumberFormat="1" applyFont="1" applyBorder="1" applyAlignment="1">
      <alignment horizontal="center"/>
    </xf>
    <xf numFmtId="0" fontId="41" fillId="0" borderId="24" xfId="0" applyFont="1" applyBorder="1"/>
    <xf numFmtId="0" fontId="7" fillId="0" borderId="9" xfId="0" applyFont="1" applyBorder="1" applyAlignment="1">
      <alignment horizontal="center" vertical="center"/>
    </xf>
    <xf numFmtId="0" fontId="16" fillId="0" borderId="42" xfId="0" applyFont="1" applyBorder="1" applyAlignment="1">
      <alignment horizontal="center" vertical="center"/>
    </xf>
    <xf numFmtId="0" fontId="16" fillId="0" borderId="42" xfId="0" applyFont="1" applyBorder="1" applyAlignment="1">
      <alignment vertical="center"/>
    </xf>
    <xf numFmtId="0" fontId="16" fillId="38" borderId="33" xfId="0" applyFont="1" applyFill="1" applyBorder="1" applyAlignment="1">
      <alignment horizontal="centerContinuous" vertical="center"/>
    </xf>
    <xf numFmtId="0" fontId="16" fillId="38" borderId="32" xfId="0" applyFont="1" applyFill="1" applyBorder="1" applyAlignment="1">
      <alignment horizontal="centerContinuous" vertical="center"/>
    </xf>
    <xf numFmtId="0" fontId="15" fillId="38" borderId="32" xfId="0" applyFont="1" applyFill="1" applyBorder="1" applyAlignment="1">
      <alignment horizontal="centerContinuous" vertical="center"/>
    </xf>
    <xf numFmtId="0" fontId="15" fillId="38" borderId="23" xfId="0" applyFont="1" applyFill="1" applyBorder="1" applyAlignment="1">
      <alignment horizontal="centerContinuous" vertical="center"/>
    </xf>
    <xf numFmtId="0" fontId="16" fillId="38" borderId="48" xfId="0" applyFont="1" applyFill="1" applyBorder="1" applyAlignment="1">
      <alignment vertical="center"/>
    </xf>
    <xf numFmtId="0" fontId="16" fillId="38" borderId="49" xfId="0" applyFont="1" applyFill="1" applyBorder="1" applyAlignment="1">
      <alignment horizontal="center" vertical="center"/>
    </xf>
    <xf numFmtId="0" fontId="16" fillId="38" borderId="51" xfId="0" applyFont="1" applyFill="1" applyBorder="1" applyAlignment="1">
      <alignment horizontal="center" vertical="center"/>
    </xf>
    <xf numFmtId="0" fontId="16" fillId="38" borderId="52" xfId="0" applyFont="1" applyFill="1" applyBorder="1" applyAlignment="1">
      <alignment horizontal="center" vertical="center"/>
    </xf>
    <xf numFmtId="0" fontId="16" fillId="38" borderId="53" xfId="0" applyFont="1" applyFill="1" applyBorder="1" applyAlignment="1">
      <alignment horizontal="center" vertical="center"/>
    </xf>
    <xf numFmtId="0" fontId="16" fillId="38" borderId="48" xfId="0" applyFont="1" applyFill="1" applyBorder="1" applyAlignment="1">
      <alignment horizontal="center" vertical="center"/>
    </xf>
    <xf numFmtId="0" fontId="16" fillId="38" borderId="52" xfId="0" applyFont="1" applyFill="1" applyBorder="1" applyAlignment="1">
      <alignment horizontal="center" vertical="center" wrapText="1"/>
    </xf>
    <xf numFmtId="0" fontId="16" fillId="38" borderId="54" xfId="0" applyFont="1" applyFill="1" applyBorder="1" applyAlignment="1">
      <alignment horizontal="center" vertical="center"/>
    </xf>
    <xf numFmtId="0" fontId="41" fillId="0" borderId="0" xfId="0" applyFont="1"/>
    <xf numFmtId="0" fontId="16" fillId="38" borderId="54" xfId="0" applyFont="1" applyFill="1" applyBorder="1" applyAlignment="1">
      <alignment horizontal="center" vertical="center" wrapText="1"/>
    </xf>
    <xf numFmtId="0" fontId="0" fillId="0" borderId="0" xfId="0" applyAlignment="1">
      <alignment horizontal="center"/>
    </xf>
    <xf numFmtId="1" fontId="16" fillId="0" borderId="24" xfId="0" applyNumberFormat="1" applyFont="1" applyBorder="1" applyAlignment="1">
      <alignment horizontal="centerContinuous" vertical="center" wrapText="1"/>
    </xf>
    <xf numFmtId="0" fontId="42" fillId="39" borderId="0" xfId="0" applyFont="1" applyFill="1" applyAlignment="1">
      <alignment horizontal="centerContinuous"/>
    </xf>
    <xf numFmtId="0" fontId="0" fillId="39" borderId="0" xfId="0" applyFill="1" applyAlignment="1">
      <alignment horizontal="centerContinuous"/>
    </xf>
    <xf numFmtId="0" fontId="0" fillId="39" borderId="0" xfId="0" applyFill="1"/>
    <xf numFmtId="0" fontId="7" fillId="39" borderId="0" xfId="0" applyFont="1" applyFill="1" applyAlignment="1">
      <alignment horizontal="centerContinuous"/>
    </xf>
    <xf numFmtId="0" fontId="29" fillId="39" borderId="0" xfId="0" applyFont="1" applyFill="1" applyAlignment="1">
      <alignment horizontal="centerContinuous"/>
    </xf>
    <xf numFmtId="0" fontId="7" fillId="39" borderId="0" xfId="0" applyFont="1" applyFill="1" applyAlignment="1">
      <alignment textRotation="180"/>
    </xf>
    <xf numFmtId="49" fontId="7" fillId="39" borderId="0" xfId="0" applyNumberFormat="1" applyFont="1" applyFill="1"/>
    <xf numFmtId="0" fontId="7" fillId="39" borderId="0" xfId="0" applyFont="1" applyFill="1"/>
    <xf numFmtId="0" fontId="16" fillId="38" borderId="55" xfId="0" applyFont="1" applyFill="1" applyBorder="1" applyAlignment="1">
      <alignment horizontal="center" vertical="center"/>
    </xf>
    <xf numFmtId="0" fontId="25" fillId="0" borderId="0" xfId="0" applyFont="1"/>
    <xf numFmtId="0" fontId="41" fillId="0" borderId="43" xfId="0" applyFont="1" applyBorder="1" applyAlignment="1">
      <alignment horizontal="center" vertical="top"/>
    </xf>
    <xf numFmtId="0" fontId="41" fillId="0" borderId="57" xfId="0" applyFont="1" applyBorder="1" applyAlignment="1">
      <alignment horizontal="center" vertical="top"/>
    </xf>
    <xf numFmtId="0" fontId="46" fillId="0" borderId="0" xfId="0" applyFont="1" applyAlignment="1">
      <alignment horizontal="centerContinuous"/>
    </xf>
    <xf numFmtId="0" fontId="46" fillId="0" borderId="0" xfId="0" applyFont="1"/>
    <xf numFmtId="0" fontId="46" fillId="0" borderId="0" xfId="0" applyFont="1" applyAlignment="1">
      <alignment textRotation="180"/>
    </xf>
    <xf numFmtId="0" fontId="29" fillId="0" borderId="0" xfId="0" applyFont="1" applyAlignment="1">
      <alignment horizontal="center" wrapText="1"/>
    </xf>
    <xf numFmtId="0" fontId="35" fillId="0" borderId="0" xfId="0" applyFont="1" applyAlignment="1">
      <alignment horizontal="center"/>
    </xf>
    <xf numFmtId="0" fontId="15" fillId="0" borderId="0" xfId="0" applyFont="1" applyAlignment="1">
      <alignment horizontal="centerContinuous" wrapText="1"/>
    </xf>
    <xf numFmtId="0" fontId="0" fillId="0" borderId="0" xfId="0" applyAlignment="1">
      <alignment horizontal="centerContinuous" wrapText="1"/>
    </xf>
    <xf numFmtId="0" fontId="7" fillId="0" borderId="0" xfId="0" applyFont="1" applyAlignment="1">
      <alignment horizontal="centerContinuous" wrapText="1"/>
    </xf>
    <xf numFmtId="0" fontId="0" fillId="0" borderId="5" xfId="0" applyBorder="1" applyAlignment="1">
      <alignment horizontal="center"/>
    </xf>
    <xf numFmtId="0" fontId="0" fillId="0" borderId="0" xfId="0" applyAlignment="1">
      <alignment horizontal="left"/>
    </xf>
    <xf numFmtId="0" fontId="7" fillId="0" borderId="0" xfId="0" applyFont="1" applyAlignment="1">
      <alignment horizontal="left"/>
    </xf>
    <xf numFmtId="0" fontId="16" fillId="38" borderId="58" xfId="0" applyFont="1" applyFill="1" applyBorder="1" applyAlignment="1">
      <alignment horizontal="center" vertical="center"/>
    </xf>
    <xf numFmtId="0" fontId="16" fillId="0" borderId="0" xfId="0" applyFont="1"/>
    <xf numFmtId="0" fontId="16" fillId="0" borderId="28" xfId="0" applyFont="1" applyBorder="1" applyAlignment="1">
      <alignment vertical="center"/>
    </xf>
    <xf numFmtId="0" fontId="14" fillId="0" borderId="0" xfId="0" applyFont="1"/>
    <xf numFmtId="0" fontId="14" fillId="0" borderId="0" xfId="0" applyFont="1" applyAlignment="1">
      <alignment horizontal="left"/>
    </xf>
    <xf numFmtId="0" fontId="0" fillId="0" borderId="59" xfId="0" applyBorder="1"/>
    <xf numFmtId="0" fontId="28" fillId="0" borderId="24" xfId="1363" applyFont="1" applyBorder="1" applyAlignment="1">
      <alignment vertical="top" wrapText="1"/>
    </xf>
    <xf numFmtId="0" fontId="28" fillId="0" borderId="24" xfId="1366" applyFont="1" applyBorder="1" applyAlignment="1">
      <alignment vertical="top" wrapText="1"/>
    </xf>
    <xf numFmtId="0" fontId="9" fillId="0" borderId="0" xfId="1363"/>
    <xf numFmtId="0" fontId="9" fillId="0" borderId="0" xfId="1363" applyAlignment="1">
      <alignment horizontal="center"/>
    </xf>
    <xf numFmtId="49" fontId="9" fillId="0" borderId="0" xfId="1363" applyNumberFormat="1"/>
    <xf numFmtId="0" fontId="9" fillId="0" borderId="0" xfId="1363" applyAlignment="1">
      <alignment horizontal="justify"/>
    </xf>
    <xf numFmtId="0" fontId="23" fillId="0" borderId="0" xfId="0" applyFont="1" applyAlignment="1">
      <alignment horizontal="center"/>
    </xf>
    <xf numFmtId="0" fontId="39" fillId="0" borderId="0" xfId="0" applyFont="1" applyAlignment="1">
      <alignment horizontal="center"/>
    </xf>
    <xf numFmtId="0" fontId="14" fillId="0" borderId="0" xfId="0" applyFont="1" applyAlignment="1">
      <alignment horizontal="center"/>
    </xf>
    <xf numFmtId="0" fontId="15" fillId="0" borderId="37" xfId="0" applyFont="1" applyBorder="1"/>
    <xf numFmtId="0" fontId="7" fillId="0" borderId="0" xfId="0" applyFont="1" applyAlignment="1">
      <alignment horizontal="center"/>
    </xf>
    <xf numFmtId="0" fontId="7" fillId="0" borderId="0" xfId="0" applyFont="1" applyAlignment="1">
      <alignment horizontal="right"/>
    </xf>
    <xf numFmtId="0" fontId="37" fillId="0" borderId="24" xfId="0" applyFont="1" applyBorder="1" applyAlignment="1">
      <alignment vertical="center"/>
    </xf>
    <xf numFmtId="0" fontId="37" fillId="40" borderId="24" xfId="0" applyFont="1" applyFill="1" applyBorder="1" applyAlignment="1">
      <alignment horizontal="center"/>
    </xf>
    <xf numFmtId="0" fontId="37" fillId="41" borderId="24" xfId="0" applyFont="1" applyFill="1" applyBorder="1" applyAlignment="1">
      <alignment horizontal="centerContinuous"/>
    </xf>
    <xf numFmtId="0" fontId="37" fillId="42" borderId="24" xfId="0" applyFont="1" applyFill="1" applyBorder="1" applyAlignment="1">
      <alignment horizontal="centerContinuous"/>
    </xf>
    <xf numFmtId="0" fontId="28" fillId="0" borderId="21" xfId="0" applyFont="1" applyBorder="1" applyAlignment="1">
      <alignment horizontal="centerContinuous"/>
    </xf>
    <xf numFmtId="0" fontId="28" fillId="0" borderId="21" xfId="0" applyFont="1" applyBorder="1" applyAlignment="1">
      <alignment horizontal="left"/>
    </xf>
    <xf numFmtId="0" fontId="36" fillId="0" borderId="62" xfId="0" applyFont="1" applyBorder="1" applyAlignment="1">
      <alignment horizontal="left" vertical="center"/>
    </xf>
    <xf numFmtId="0" fontId="44" fillId="0" borderId="0" xfId="0" applyFont="1"/>
    <xf numFmtId="0" fontId="17" fillId="0" borderId="21" xfId="0" applyFont="1" applyBorder="1"/>
    <xf numFmtId="0" fontId="20" fillId="0" borderId="21" xfId="0" applyFont="1" applyBorder="1"/>
    <xf numFmtId="0" fontId="15" fillId="0" borderId="21" xfId="0" applyFont="1" applyBorder="1"/>
    <xf numFmtId="0" fontId="7" fillId="43" borderId="24" xfId="0" applyFont="1" applyFill="1" applyBorder="1" applyAlignment="1">
      <alignment horizontal="center" vertical="center"/>
    </xf>
    <xf numFmtId="0" fontId="15" fillId="0" borderId="21" xfId="0" applyFont="1" applyBorder="1" applyAlignment="1">
      <alignment horizontal="right" vertical="center"/>
    </xf>
    <xf numFmtId="0" fontId="15" fillId="0" borderId="22" xfId="0" applyFont="1" applyBorder="1" applyAlignment="1">
      <alignment horizontal="center" wrapText="1"/>
    </xf>
    <xf numFmtId="0" fontId="34" fillId="0" borderId="0" xfId="0" applyFont="1"/>
    <xf numFmtId="0" fontId="14" fillId="0" borderId="21" xfId="0" applyFont="1" applyBorder="1" applyAlignment="1">
      <alignment horizontal="center"/>
    </xf>
    <xf numFmtId="0" fontId="0" fillId="0" borderId="63" xfId="0" applyBorder="1" applyAlignment="1">
      <alignment horizontal="centerContinuous"/>
    </xf>
    <xf numFmtId="0" fontId="28" fillId="0" borderId="24" xfId="0" applyFont="1" applyBorder="1" applyAlignment="1">
      <alignment horizontal="left"/>
    </xf>
    <xf numFmtId="0" fontId="30" fillId="0" borderId="0" xfId="0" applyFont="1"/>
    <xf numFmtId="0" fontId="30" fillId="0" borderId="24" xfId="0" applyFont="1" applyBorder="1" applyAlignment="1">
      <alignment horizontal="center" vertical="center"/>
    </xf>
    <xf numFmtId="0" fontId="30" fillId="0" borderId="24" xfId="0" applyFont="1" applyBorder="1" applyAlignment="1">
      <alignment horizontal="center" vertical="center" wrapText="1"/>
    </xf>
    <xf numFmtId="49" fontId="24" fillId="38" borderId="52" xfId="0" applyNumberFormat="1" applyFont="1" applyFill="1" applyBorder="1" applyAlignment="1">
      <alignment horizontal="center" vertical="center" wrapText="1"/>
    </xf>
    <xf numFmtId="0" fontId="36" fillId="0" borderId="0" xfId="0" applyFont="1"/>
    <xf numFmtId="0" fontId="11" fillId="0" borderId="0" xfId="0" applyFont="1" applyAlignment="1">
      <alignment vertical="center" wrapText="1"/>
    </xf>
    <xf numFmtId="0" fontId="36" fillId="0" borderId="0" xfId="0" applyFont="1" applyAlignment="1">
      <alignment horizontal="center" vertical="center" wrapText="1"/>
    </xf>
    <xf numFmtId="0" fontId="36" fillId="0" borderId="0" xfId="0" applyFont="1" applyAlignment="1">
      <alignment vertical="center" wrapText="1"/>
    </xf>
    <xf numFmtId="0" fontId="0" fillId="0" borderId="0" xfId="0" applyAlignment="1">
      <alignment vertical="center"/>
    </xf>
    <xf numFmtId="0" fontId="119" fillId="0" borderId="0" xfId="388" applyAlignment="1" applyProtection="1"/>
    <xf numFmtId="0" fontId="27" fillId="0" borderId="25" xfId="0" applyFont="1" applyBorder="1" applyAlignment="1">
      <alignment horizontal="centerContinuous"/>
    </xf>
    <xf numFmtId="0" fontId="0" fillId="0" borderId="25" xfId="0" applyBorder="1" applyAlignment="1">
      <alignment horizontal="centerContinuous"/>
    </xf>
    <xf numFmtId="0" fontId="119" fillId="0" borderId="0" xfId="388" applyAlignment="1" applyProtection="1">
      <alignment horizontal="center"/>
    </xf>
    <xf numFmtId="0" fontId="52" fillId="0" borderId="0" xfId="0" applyFont="1"/>
    <xf numFmtId="0" fontId="39" fillId="0" borderId="0" xfId="0" applyFont="1"/>
    <xf numFmtId="0" fontId="23" fillId="0" borderId="0" xfId="0" applyFont="1"/>
    <xf numFmtId="0" fontId="12" fillId="0" borderId="0" xfId="0" applyFont="1" applyAlignment="1">
      <alignment horizontal="center"/>
    </xf>
    <xf numFmtId="0" fontId="25" fillId="0" borderId="24" xfId="0" applyFont="1" applyBorder="1" applyAlignment="1">
      <alignment horizontal="center" vertical="center" wrapText="1"/>
    </xf>
    <xf numFmtId="0" fontId="0" fillId="0" borderId="43" xfId="0" applyBorder="1" applyAlignment="1">
      <alignment vertical="center"/>
    </xf>
    <xf numFmtId="0" fontId="0" fillId="0" borderId="9" xfId="0" applyBorder="1" applyAlignment="1">
      <alignment vertical="center"/>
    </xf>
    <xf numFmtId="0" fontId="0" fillId="0" borderId="60" xfId="0" applyBorder="1" applyAlignment="1">
      <alignment vertical="center"/>
    </xf>
    <xf numFmtId="0" fontId="0" fillId="0" borderId="66" xfId="0" applyBorder="1" applyAlignment="1">
      <alignment vertical="center"/>
    </xf>
    <xf numFmtId="0" fontId="0" fillId="0" borderId="67" xfId="0" applyBorder="1" applyAlignment="1">
      <alignment vertical="center"/>
    </xf>
    <xf numFmtId="0" fontId="31" fillId="0" borderId="0" xfId="1246"/>
    <xf numFmtId="0" fontId="31" fillId="0" borderId="0" xfId="1246" applyAlignment="1">
      <alignment vertical="center" wrapText="1"/>
    </xf>
    <xf numFmtId="0" fontId="31" fillId="0" borderId="21" xfId="1246" applyBorder="1"/>
    <xf numFmtId="0" fontId="41" fillId="0" borderId="0" xfId="0" applyFont="1" applyAlignment="1">
      <alignment horizontal="center"/>
    </xf>
    <xf numFmtId="0" fontId="29" fillId="0" borderId="0" xfId="0" applyFont="1"/>
    <xf numFmtId="0" fontId="9" fillId="0" borderId="47" xfId="0" applyFont="1" applyBorder="1"/>
    <xf numFmtId="0" fontId="10" fillId="39" borderId="21" xfId="0" applyFont="1" applyFill="1" applyBorder="1"/>
    <xf numFmtId="0" fontId="9" fillId="0" borderId="0" xfId="1190"/>
    <xf numFmtId="0" fontId="10" fillId="0" borderId="0" xfId="1190" applyFont="1" applyAlignment="1">
      <alignment horizontal="left"/>
    </xf>
    <xf numFmtId="0" fontId="10" fillId="0" borderId="0" xfId="1190" quotePrefix="1" applyFont="1" applyAlignment="1">
      <alignment horizontal="left"/>
    </xf>
    <xf numFmtId="0" fontId="9" fillId="0" borderId="37" xfId="1190" applyBorder="1"/>
    <xf numFmtId="0" fontId="9" fillId="0" borderId="39" xfId="1190" applyBorder="1"/>
    <xf numFmtId="0" fontId="36" fillId="0" borderId="62" xfId="1190" applyFont="1" applyBorder="1" applyAlignment="1">
      <alignment horizontal="center"/>
    </xf>
    <xf numFmtId="0" fontId="10" fillId="0" borderId="68" xfId="1190" applyFont="1" applyBorder="1" applyAlignment="1">
      <alignment horizontal="centerContinuous"/>
    </xf>
    <xf numFmtId="0" fontId="9" fillId="0" borderId="0" xfId="1190" applyAlignment="1">
      <alignment horizontal="centerContinuous"/>
    </xf>
    <xf numFmtId="0" fontId="28" fillId="0" borderId="0" xfId="1190" applyFont="1" applyAlignment="1">
      <alignment horizontal="centerContinuous"/>
    </xf>
    <xf numFmtId="0" fontId="9" fillId="0" borderId="38" xfId="1190" applyBorder="1" applyAlignment="1">
      <alignment horizontal="centerContinuous"/>
    </xf>
    <xf numFmtId="0" fontId="9" fillId="0" borderId="37" xfId="1190" applyBorder="1" applyAlignment="1">
      <alignment horizontal="centerContinuous"/>
    </xf>
    <xf numFmtId="0" fontId="28" fillId="0" borderId="37" xfId="1190" applyFont="1" applyBorder="1" applyAlignment="1">
      <alignment horizontal="centerContinuous"/>
    </xf>
    <xf numFmtId="0" fontId="28" fillId="0" borderId="29" xfId="1190" applyFont="1" applyBorder="1" applyAlignment="1">
      <alignment horizontal="centerContinuous"/>
    </xf>
    <xf numFmtId="0" fontId="9" fillId="0" borderId="36" xfId="1190" applyBorder="1" applyAlignment="1">
      <alignment horizontal="centerContinuous"/>
    </xf>
    <xf numFmtId="0" fontId="28" fillId="0" borderId="27" xfId="1190" applyFont="1" applyBorder="1" applyAlignment="1">
      <alignment horizontal="centerContinuous"/>
    </xf>
    <xf numFmtId="0" fontId="9" fillId="0" borderId="27" xfId="1190" applyBorder="1"/>
    <xf numFmtId="0" fontId="9" fillId="0" borderId="35" xfId="1190" applyBorder="1" applyAlignment="1">
      <alignment horizontal="centerContinuous"/>
    </xf>
    <xf numFmtId="0" fontId="9" fillId="0" borderId="34" xfId="1190" applyBorder="1" applyAlignment="1">
      <alignment horizontal="centerContinuous"/>
    </xf>
    <xf numFmtId="0" fontId="28" fillId="0" borderId="34" xfId="1190" applyFont="1" applyBorder="1" applyAlignment="1">
      <alignment horizontal="centerContinuous"/>
    </xf>
    <xf numFmtId="0" fontId="28" fillId="0" borderId="47" xfId="1190" applyFont="1" applyBorder="1" applyAlignment="1">
      <alignment horizontal="centerContinuous"/>
    </xf>
    <xf numFmtId="0" fontId="10" fillId="0" borderId="0" xfId="1190" applyFont="1" applyAlignment="1">
      <alignment horizontal="centerContinuous"/>
    </xf>
    <xf numFmtId="0" fontId="33" fillId="0" borderId="0" xfId="1190" applyFont="1" applyAlignment="1">
      <alignment horizontal="right"/>
    </xf>
    <xf numFmtId="0" fontId="32" fillId="0" borderId="0" xfId="1190" applyFont="1" applyAlignment="1">
      <alignment horizontal="left"/>
    </xf>
    <xf numFmtId="0" fontId="28" fillId="0" borderId="0" xfId="1190" applyFont="1"/>
    <xf numFmtId="0" fontId="32" fillId="0" borderId="0" xfId="1190" applyFont="1"/>
    <xf numFmtId="0" fontId="32" fillId="0" borderId="21" xfId="0" applyFont="1" applyBorder="1" applyAlignment="1">
      <alignment horizontal="left"/>
    </xf>
    <xf numFmtId="0" fontId="9" fillId="0" borderId="21" xfId="0" applyFont="1" applyBorder="1"/>
    <xf numFmtId="0" fontId="9" fillId="0" borderId="28" xfId="0" applyFont="1" applyBorder="1"/>
    <xf numFmtId="0" fontId="28" fillId="0" borderId="24" xfId="0" applyFont="1" applyBorder="1" applyAlignment="1">
      <alignment horizontal="center" vertical="center" wrapText="1"/>
    </xf>
    <xf numFmtId="204" fontId="28" fillId="0" borderId="24" xfId="0" applyNumberFormat="1" applyFont="1" applyBorder="1" applyAlignment="1">
      <alignment horizontal="center" vertical="center" wrapText="1"/>
    </xf>
    <xf numFmtId="0" fontId="28" fillId="39" borderId="24" xfId="0" applyFont="1" applyFill="1" applyBorder="1" applyAlignment="1">
      <alignment horizontal="center" vertical="center" wrapText="1"/>
    </xf>
    <xf numFmtId="205" fontId="28" fillId="0" borderId="24" xfId="0" applyNumberFormat="1" applyFont="1" applyBorder="1" applyAlignment="1">
      <alignment horizontal="center" vertical="center" wrapText="1"/>
    </xf>
    <xf numFmtId="0" fontId="28" fillId="0" borderId="9" xfId="0" applyFont="1" applyBorder="1" applyAlignment="1">
      <alignment horizontal="center" vertical="center" wrapText="1"/>
    </xf>
    <xf numFmtId="0" fontId="10" fillId="0" borderId="69" xfId="0" applyFont="1" applyBorder="1" applyAlignment="1">
      <alignment vertical="center" wrapText="1"/>
    </xf>
    <xf numFmtId="0" fontId="76" fillId="0" borderId="42" xfId="0" applyFont="1" applyBorder="1" applyAlignment="1">
      <alignment horizontal="center" vertical="center" wrapText="1"/>
    </xf>
    <xf numFmtId="0" fontId="10" fillId="0" borderId="24" xfId="0" applyFont="1" applyBorder="1" applyAlignment="1">
      <alignment horizontal="justify" vertical="center" wrapText="1"/>
    </xf>
    <xf numFmtId="206" fontId="10" fillId="0" borderId="24" xfId="0" applyNumberFormat="1" applyFont="1" applyBorder="1" applyAlignment="1">
      <alignment horizontal="center" vertical="center" wrapText="1"/>
    </xf>
    <xf numFmtId="0" fontId="76" fillId="0" borderId="9" xfId="0" applyFont="1" applyBorder="1" applyAlignment="1">
      <alignment vertical="center" wrapText="1"/>
    </xf>
    <xf numFmtId="0" fontId="10" fillId="0" borderId="24" xfId="0" applyFont="1" applyBorder="1" applyAlignment="1">
      <alignment horizontal="center" vertical="center"/>
    </xf>
    <xf numFmtId="0" fontId="10" fillId="0" borderId="24"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40" xfId="0" applyFont="1" applyBorder="1" applyAlignment="1">
      <alignment horizontal="justify" vertical="center" wrapText="1"/>
    </xf>
    <xf numFmtId="206" fontId="10" fillId="0" borderId="40" xfId="0" applyNumberFormat="1" applyFont="1" applyBorder="1" applyAlignment="1">
      <alignment horizontal="center" vertical="center" wrapText="1"/>
    </xf>
    <xf numFmtId="0" fontId="9" fillId="0" borderId="37" xfId="0" applyFont="1" applyBorder="1" applyAlignment="1">
      <alignment horizontal="center"/>
    </xf>
    <xf numFmtId="49" fontId="14" fillId="0" borderId="21" xfId="0" applyNumberFormat="1" applyFont="1" applyBorder="1" applyAlignment="1">
      <alignment horizontal="center"/>
    </xf>
    <xf numFmtId="0" fontId="10" fillId="0" borderId="33" xfId="0" applyFont="1" applyBorder="1" applyAlignment="1">
      <alignment horizontal="center" vertical="center"/>
    </xf>
    <xf numFmtId="0" fontId="119" fillId="0" borderId="24" xfId="388" applyBorder="1" applyAlignment="1" applyProtection="1">
      <alignment horizontal="center" vertical="justify"/>
    </xf>
    <xf numFmtId="0" fontId="10" fillId="0" borderId="24" xfId="1190" applyFont="1" applyBorder="1" applyAlignment="1">
      <alignment horizontal="center" vertical="center" wrapText="1"/>
    </xf>
    <xf numFmtId="3" fontId="10" fillId="0" borderId="24" xfId="1200" applyNumberFormat="1" applyFont="1" applyBorder="1" applyAlignment="1">
      <alignment horizontal="center" wrapText="1"/>
    </xf>
    <xf numFmtId="0" fontId="10" fillId="0" borderId="24" xfId="1200" applyFont="1" applyBorder="1" applyAlignment="1">
      <alignment horizontal="center" vertical="center"/>
    </xf>
    <xf numFmtId="0" fontId="10" fillId="0" borderId="0" xfId="1200" applyFont="1" applyAlignment="1">
      <alignment vertical="center" wrapText="1"/>
    </xf>
    <xf numFmtId="0" fontId="10" fillId="0" borderId="0" xfId="1200" applyFont="1" applyAlignment="1">
      <alignment horizontal="center" vertical="center"/>
    </xf>
    <xf numFmtId="0" fontId="9" fillId="0" borderId="0" xfId="1200"/>
    <xf numFmtId="0" fontId="10" fillId="0" borderId="0" xfId="1200" applyFont="1" applyAlignment="1">
      <alignment vertical="center"/>
    </xf>
    <xf numFmtId="0" fontId="36" fillId="0" borderId="0" xfId="876" applyNumberFormat="1" applyFont="1" applyBorder="1" applyAlignment="1">
      <alignment horizontal="right" vertical="center"/>
    </xf>
    <xf numFmtId="0" fontId="9" fillId="0" borderId="0" xfId="1200" applyAlignment="1">
      <alignment vertical="center"/>
    </xf>
    <xf numFmtId="0" fontId="10" fillId="0" borderId="0" xfId="1200" applyFont="1" applyAlignment="1">
      <alignment horizontal="left"/>
    </xf>
    <xf numFmtId="0" fontId="10" fillId="0" borderId="0" xfId="1200" applyFont="1" applyAlignment="1">
      <alignment horizontal="left" wrapText="1"/>
    </xf>
    <xf numFmtId="170" fontId="10" fillId="0" borderId="0" xfId="613" applyFont="1" applyBorder="1" applyAlignment="1">
      <alignment horizontal="left"/>
    </xf>
    <xf numFmtId="0" fontId="10" fillId="0" borderId="0" xfId="1200" applyFont="1"/>
    <xf numFmtId="0" fontId="10" fillId="0" borderId="0" xfId="1200" applyFont="1" applyAlignment="1">
      <alignment wrapText="1"/>
    </xf>
    <xf numFmtId="210" fontId="36" fillId="0" borderId="0" xfId="1200" applyNumberFormat="1" applyFont="1"/>
    <xf numFmtId="0" fontId="10" fillId="39" borderId="24" xfId="0" applyFont="1" applyFill="1" applyBorder="1" applyAlignment="1">
      <alignment horizontal="center" vertical="center" wrapText="1"/>
    </xf>
    <xf numFmtId="0" fontId="9" fillId="0" borderId="24" xfId="1200" applyBorder="1"/>
    <xf numFmtId="200" fontId="10" fillId="0" borderId="24" xfId="0" applyNumberFormat="1" applyFont="1" applyBorder="1" applyAlignment="1">
      <alignment horizontal="right" vertical="center"/>
    </xf>
    <xf numFmtId="0" fontId="10" fillId="0" borderId="0" xfId="0" applyFont="1" applyAlignment="1">
      <alignment wrapText="1"/>
    </xf>
    <xf numFmtId="0" fontId="10" fillId="0" borderId="24" xfId="0" applyFont="1" applyBorder="1"/>
    <xf numFmtId="0" fontId="12" fillId="0" borderId="0" xfId="876" applyNumberFormat="1" applyFont="1" applyBorder="1" applyAlignment="1">
      <alignment horizontal="right" vertical="center"/>
    </xf>
    <xf numFmtId="0" fontId="49" fillId="0" borderId="0" xfId="0" applyFont="1" applyAlignment="1">
      <alignment horizontal="right"/>
    </xf>
    <xf numFmtId="0" fontId="12" fillId="0" borderId="0" xfId="0" applyFont="1" applyAlignment="1">
      <alignment horizontal="right"/>
    </xf>
    <xf numFmtId="49" fontId="10" fillId="0" borderId="0" xfId="1190" applyNumberFormat="1" applyFont="1" applyAlignment="1">
      <alignment horizontal="right" vertical="center"/>
    </xf>
    <xf numFmtId="0" fontId="10" fillId="0" borderId="0" xfId="1190" applyFont="1" applyAlignment="1">
      <alignment horizontal="center"/>
    </xf>
    <xf numFmtId="0" fontId="10" fillId="0" borderId="28" xfId="1190" applyFont="1" applyBorder="1" applyAlignment="1">
      <alignment horizontal="center" vertical="center"/>
    </xf>
    <xf numFmtId="200" fontId="36" fillId="0" borderId="24" xfId="0" applyNumberFormat="1" applyFont="1" applyBorder="1" applyAlignment="1">
      <alignment horizontal="right" vertical="center"/>
    </xf>
    <xf numFmtId="208" fontId="10" fillId="0" borderId="0" xfId="1191" applyNumberFormat="1" applyFont="1" applyAlignment="1">
      <alignment vertical="center"/>
    </xf>
    <xf numFmtId="0" fontId="10" fillId="0" borderId="0" xfId="1191" applyFont="1" applyAlignment="1">
      <alignment horizontal="center"/>
    </xf>
    <xf numFmtId="0" fontId="10" fillId="0" borderId="0" xfId="1191" applyFont="1" applyAlignment="1">
      <alignment horizontal="center" vertical="center"/>
    </xf>
    <xf numFmtId="0" fontId="10" fillId="39" borderId="24" xfId="0" applyFont="1" applyFill="1" applyBorder="1" applyAlignment="1">
      <alignment horizontal="center" vertical="center"/>
    </xf>
    <xf numFmtId="0" fontId="10" fillId="0" borderId="0" xfId="1190" applyFont="1"/>
    <xf numFmtId="0" fontId="9" fillId="0" borderId="0" xfId="1200" applyAlignment="1">
      <alignment vertical="center" wrapText="1"/>
    </xf>
    <xf numFmtId="0" fontId="9" fillId="0" borderId="24" xfId="0" applyFont="1" applyBorder="1" applyAlignment="1">
      <alignment horizontal="center" vertical="center"/>
    </xf>
    <xf numFmtId="0" fontId="10" fillId="0" borderId="24" xfId="1190" applyFont="1" applyBorder="1" applyAlignment="1">
      <alignment horizontal="center" vertical="center"/>
    </xf>
    <xf numFmtId="183" fontId="10" fillId="0" borderId="24" xfId="1190" quotePrefix="1" applyNumberFormat="1" applyFont="1" applyBorder="1" applyAlignment="1">
      <alignment horizontal="center" vertical="center"/>
    </xf>
    <xf numFmtId="0" fontId="10" fillId="0" borderId="0" xfId="1190" applyFont="1" applyAlignment="1">
      <alignment horizontal="center" vertical="center" wrapText="1"/>
    </xf>
    <xf numFmtId="0" fontId="10" fillId="0" borderId="0" xfId="1190" applyFont="1" applyAlignment="1">
      <alignment horizontal="center" vertical="center"/>
    </xf>
    <xf numFmtId="0" fontId="0" fillId="0" borderId="24" xfId="0" applyBorder="1" applyAlignment="1">
      <alignment horizontal="center" vertical="center"/>
    </xf>
    <xf numFmtId="183" fontId="77" fillId="0" borderId="0" xfId="0" quotePrefix="1" applyNumberFormat="1" applyFont="1" applyAlignment="1">
      <alignment vertical="center"/>
    </xf>
    <xf numFmtId="183" fontId="10" fillId="0" borderId="24" xfId="0" quotePrefix="1" applyNumberFormat="1" applyFont="1" applyBorder="1" applyAlignment="1">
      <alignment horizontal="center" vertical="center"/>
    </xf>
    <xf numFmtId="183" fontId="0" fillId="0" borderId="0" xfId="0" applyNumberFormat="1"/>
    <xf numFmtId="0" fontId="28" fillId="0" borderId="24" xfId="0" applyFont="1" applyBorder="1" applyAlignment="1">
      <alignment horizontal="center" vertical="center"/>
    </xf>
    <xf numFmtId="0" fontId="78" fillId="0" borderId="0" xfId="0" applyFont="1"/>
    <xf numFmtId="49" fontId="10" fillId="0" borderId="24" xfId="410" applyNumberFormat="1" applyFont="1" applyBorder="1" applyAlignment="1">
      <alignment horizontal="center" vertical="center"/>
    </xf>
    <xf numFmtId="0" fontId="9" fillId="0" borderId="5" xfId="0" applyFont="1" applyBorder="1" applyAlignment="1">
      <alignment horizontal="center"/>
    </xf>
    <xf numFmtId="0" fontId="9" fillId="0" borderId="5" xfId="0" applyFont="1" applyBorder="1" applyAlignment="1">
      <alignment horizontal="center" vertical="center"/>
    </xf>
    <xf numFmtId="0" fontId="0" fillId="0" borderId="5" xfId="0" applyBorder="1" applyAlignment="1">
      <alignment horizontal="center" vertical="center"/>
    </xf>
    <xf numFmtId="0" fontId="28" fillId="0" borderId="23" xfId="0" applyFont="1" applyBorder="1" applyAlignment="1">
      <alignment horizontal="center" vertical="center" wrapText="1"/>
    </xf>
    <xf numFmtId="3" fontId="0" fillId="0" borderId="5" xfId="0" applyNumberFormat="1" applyBorder="1" applyAlignment="1">
      <alignment horizontal="center"/>
    </xf>
    <xf numFmtId="3" fontId="0" fillId="0" borderId="0" xfId="0" applyNumberFormat="1" applyAlignment="1">
      <alignment horizontal="center"/>
    </xf>
    <xf numFmtId="170" fontId="0" fillId="0" borderId="0" xfId="410" applyFont="1"/>
    <xf numFmtId="170" fontId="0" fillId="0" borderId="0" xfId="0" applyNumberFormat="1"/>
    <xf numFmtId="1" fontId="9" fillId="39" borderId="24" xfId="1190" applyNumberFormat="1" applyFill="1" applyBorder="1" applyAlignment="1">
      <alignment horizontal="center" vertical="center" wrapText="1"/>
    </xf>
    <xf numFmtId="1" fontId="9" fillId="39" borderId="66" xfId="1190" applyNumberFormat="1" applyFill="1" applyBorder="1" applyAlignment="1">
      <alignment horizontal="center" vertical="center" wrapText="1"/>
    </xf>
    <xf numFmtId="1" fontId="9" fillId="39" borderId="71" xfId="1190" applyNumberFormat="1" applyFill="1" applyBorder="1" applyAlignment="1">
      <alignment horizontal="center" vertical="center" wrapText="1"/>
    </xf>
    <xf numFmtId="1" fontId="9" fillId="39" borderId="60" xfId="1190" applyNumberFormat="1" applyFill="1" applyBorder="1" applyAlignment="1">
      <alignment horizontal="center" vertical="center" wrapText="1"/>
    </xf>
    <xf numFmtId="204" fontId="25" fillId="39" borderId="24" xfId="1362" applyNumberFormat="1" applyFont="1" applyFill="1" applyBorder="1" applyAlignment="1">
      <alignment horizontal="center" vertical="center" wrapText="1"/>
    </xf>
    <xf numFmtId="0" fontId="36" fillId="0" borderId="62" xfId="1190" applyFont="1" applyBorder="1" applyAlignment="1">
      <alignment horizontal="left" vertical="center"/>
    </xf>
    <xf numFmtId="207" fontId="10" fillId="39" borderId="24" xfId="0" applyNumberFormat="1" applyFont="1" applyFill="1" applyBorder="1" applyAlignment="1">
      <alignment vertical="center"/>
    </xf>
    <xf numFmtId="0" fontId="29" fillId="0" borderId="0" xfId="1190" applyFont="1" applyAlignment="1">
      <alignment horizontal="center"/>
    </xf>
    <xf numFmtId="0" fontId="32" fillId="0" borderId="21" xfId="1190" applyFont="1" applyBorder="1" applyAlignment="1">
      <alignment horizontal="left"/>
    </xf>
    <xf numFmtId="0" fontId="28" fillId="0" borderId="21" xfId="1190" applyFont="1" applyBorder="1" applyAlignment="1">
      <alignment horizontal="centerContinuous"/>
    </xf>
    <xf numFmtId="0" fontId="28" fillId="0" borderId="21" xfId="1190" applyFont="1" applyBorder="1" applyAlignment="1">
      <alignment horizontal="left"/>
    </xf>
    <xf numFmtId="0" fontId="34" fillId="0" borderId="0" xfId="1190" applyFont="1" applyAlignment="1">
      <alignment horizontal="left"/>
    </xf>
    <xf numFmtId="0" fontId="28" fillId="0" borderId="34" xfId="1190" applyFont="1" applyBorder="1" applyAlignment="1">
      <alignment horizontal="left"/>
    </xf>
    <xf numFmtId="0" fontId="28" fillId="0" borderId="0" xfId="1190" applyFont="1" applyAlignment="1">
      <alignment horizontal="left"/>
    </xf>
    <xf numFmtId="0" fontId="28" fillId="0" borderId="37" xfId="1190" applyFont="1" applyBorder="1" applyAlignment="1">
      <alignment horizontal="left"/>
    </xf>
    <xf numFmtId="0" fontId="9" fillId="0" borderId="55" xfId="1190" applyBorder="1" applyAlignment="1">
      <alignment horizontal="centerContinuous"/>
    </xf>
    <xf numFmtId="0" fontId="36" fillId="0" borderId="68" xfId="1190" applyFont="1" applyBorder="1" applyAlignment="1">
      <alignment horizontal="center"/>
    </xf>
    <xf numFmtId="0" fontId="36" fillId="0" borderId="44" xfId="1190" applyFont="1" applyBorder="1" applyAlignment="1">
      <alignment horizontal="center"/>
    </xf>
    <xf numFmtId="0" fontId="10" fillId="0" borderId="27" xfId="1190" applyFont="1" applyBorder="1"/>
    <xf numFmtId="0" fontId="10" fillId="0" borderId="0" xfId="1190" applyFont="1" applyAlignment="1">
      <alignment horizontal="right"/>
    </xf>
    <xf numFmtId="0" fontId="36" fillId="0" borderId="62" xfId="1190" applyFont="1" applyBorder="1" applyAlignment="1">
      <alignment horizontal="left"/>
    </xf>
    <xf numFmtId="0" fontId="37" fillId="0" borderId="62" xfId="1190" applyFont="1" applyBorder="1" applyAlignment="1">
      <alignment horizontal="right"/>
    </xf>
    <xf numFmtId="0" fontId="37" fillId="0" borderId="21" xfId="1190" applyFont="1" applyBorder="1" applyAlignment="1">
      <alignment horizontal="right"/>
    </xf>
    <xf numFmtId="0" fontId="37" fillId="0" borderId="21" xfId="1190" applyFont="1" applyBorder="1" applyAlignment="1">
      <alignment horizontal="center"/>
    </xf>
    <xf numFmtId="0" fontId="9" fillId="0" borderId="57" xfId="1190" applyBorder="1" applyAlignment="1">
      <alignment horizontal="center"/>
    </xf>
    <xf numFmtId="0" fontId="9" fillId="0" borderId="22" xfId="1190" applyBorder="1" applyAlignment="1">
      <alignment horizontal="center"/>
    </xf>
    <xf numFmtId="0" fontId="9" fillId="0" borderId="42" xfId="1190" applyBorder="1" applyAlignment="1">
      <alignment horizontal="center"/>
    </xf>
    <xf numFmtId="0" fontId="9" fillId="0" borderId="72" xfId="1190" applyBorder="1" applyAlignment="1">
      <alignment horizontal="center"/>
    </xf>
    <xf numFmtId="0" fontId="9" fillId="41" borderId="24" xfId="1190" applyFill="1" applyBorder="1"/>
    <xf numFmtId="0" fontId="9" fillId="40" borderId="24" xfId="1190" applyFill="1" applyBorder="1"/>
    <xf numFmtId="0" fontId="36" fillId="40" borderId="9" xfId="1190" applyFont="1" applyFill="1" applyBorder="1" applyAlignment="1">
      <alignment horizontal="center"/>
    </xf>
    <xf numFmtId="0" fontId="40" fillId="46" borderId="43" xfId="1190" applyFont="1" applyFill="1" applyBorder="1" applyAlignment="1">
      <alignment horizontal="center"/>
    </xf>
    <xf numFmtId="0" fontId="36" fillId="41" borderId="24" xfId="1190" applyFont="1" applyFill="1" applyBorder="1" applyAlignment="1">
      <alignment horizontal="center"/>
    </xf>
    <xf numFmtId="0" fontId="9" fillId="0" borderId="30" xfId="1190" applyBorder="1"/>
    <xf numFmtId="0" fontId="36" fillId="0" borderId="68" xfId="1190" applyFont="1" applyBorder="1" applyAlignment="1">
      <alignment horizontal="centerContinuous"/>
    </xf>
    <xf numFmtId="0" fontId="37" fillId="0" borderId="21" xfId="1190" applyFont="1" applyBorder="1"/>
    <xf numFmtId="0" fontId="81" fillId="46" borderId="43" xfId="1190" applyFont="1" applyFill="1" applyBorder="1" applyAlignment="1">
      <alignment horizontal="center"/>
    </xf>
    <xf numFmtId="0" fontId="44" fillId="42" borderId="24" xfId="1190" applyFont="1" applyFill="1" applyBorder="1"/>
    <xf numFmtId="0" fontId="14" fillId="0" borderId="32" xfId="0" applyFont="1" applyBorder="1" applyAlignment="1">
      <alignment horizontal="center"/>
    </xf>
    <xf numFmtId="0" fontId="76" fillId="0" borderId="72" xfId="0" applyFont="1" applyBorder="1" applyAlignment="1">
      <alignment horizontal="justify" vertical="center" wrapText="1"/>
    </xf>
    <xf numFmtId="0" fontId="10" fillId="0" borderId="24" xfId="0" applyFont="1" applyBorder="1" applyAlignment="1">
      <alignment vertical="center" wrapText="1"/>
    </xf>
    <xf numFmtId="0" fontId="16" fillId="41" borderId="24" xfId="0" applyFont="1" applyFill="1" applyBorder="1" applyAlignment="1">
      <alignment horizontal="center"/>
    </xf>
    <xf numFmtId="0" fontId="7" fillId="41" borderId="24" xfId="0" applyFont="1" applyFill="1" applyBorder="1" applyAlignment="1">
      <alignment horizontal="center"/>
    </xf>
    <xf numFmtId="0" fontId="7" fillId="42" borderId="24" xfId="0" applyFont="1" applyFill="1" applyBorder="1" applyAlignment="1">
      <alignment horizontal="center"/>
    </xf>
    <xf numFmtId="0" fontId="16" fillId="40" borderId="24" xfId="0" applyFont="1" applyFill="1" applyBorder="1" applyAlignment="1">
      <alignment horizontal="center"/>
    </xf>
    <xf numFmtId="0" fontId="16" fillId="42" borderId="24" xfId="0" applyFont="1" applyFill="1" applyBorder="1" applyAlignment="1">
      <alignment horizontal="center"/>
    </xf>
    <xf numFmtId="0" fontId="76" fillId="0" borderId="24" xfId="1190" applyFont="1" applyBorder="1" applyAlignment="1">
      <alignment horizontal="justify" vertical="center" wrapText="1"/>
    </xf>
    <xf numFmtId="0" fontId="7" fillId="40" borderId="24" xfId="0" applyFont="1" applyFill="1" applyBorder="1" applyAlignment="1">
      <alignment horizontal="center"/>
    </xf>
    <xf numFmtId="0" fontId="10" fillId="0" borderId="24" xfId="0" applyFont="1" applyBorder="1" applyAlignment="1">
      <alignment wrapText="1"/>
    </xf>
    <xf numFmtId="0" fontId="10" fillId="0" borderId="24" xfId="1190" applyFont="1" applyBorder="1" applyAlignment="1">
      <alignment horizontal="justify" vertical="center"/>
    </xf>
    <xf numFmtId="0" fontId="10" fillId="0" borderId="24" xfId="0" applyFont="1" applyBorder="1" applyAlignment="1">
      <alignment vertical="center"/>
    </xf>
    <xf numFmtId="0" fontId="28" fillId="0" borderId="0" xfId="1366" applyFont="1" applyAlignment="1">
      <alignment horizontal="center" vertical="center" wrapText="1"/>
    </xf>
    <xf numFmtId="0" fontId="28" fillId="0" borderId="0" xfId="1363" applyFont="1" applyAlignment="1">
      <alignment horizontal="center" vertical="center" wrapText="1"/>
    </xf>
    <xf numFmtId="0" fontId="76" fillId="0" borderId="0" xfId="1190" applyFont="1" applyAlignment="1">
      <alignment horizontal="center" vertical="center" wrapText="1"/>
    </xf>
    <xf numFmtId="183" fontId="10" fillId="0" borderId="0" xfId="1190" quotePrefix="1" applyNumberFormat="1" applyFont="1" applyAlignment="1">
      <alignment horizontal="center" vertical="center"/>
    </xf>
    <xf numFmtId="0" fontId="10" fillId="0" borderId="0" xfId="1190" applyFont="1" applyAlignment="1">
      <alignment horizontal="justify" vertical="center"/>
    </xf>
    <xf numFmtId="0" fontId="16" fillId="40" borderId="24" xfId="0" applyFont="1" applyFill="1" applyBorder="1" applyAlignment="1">
      <alignment horizontal="center" vertical="center"/>
    </xf>
    <xf numFmtId="0" fontId="16" fillId="42" borderId="24" xfId="0" applyFont="1" applyFill="1" applyBorder="1" applyAlignment="1">
      <alignment horizontal="center" vertical="center"/>
    </xf>
    <xf numFmtId="0" fontId="36" fillId="0" borderId="24" xfId="0" applyFont="1" applyBorder="1" applyAlignment="1">
      <alignment vertical="center"/>
    </xf>
    <xf numFmtId="0" fontId="28" fillId="0" borderId="0" xfId="0" applyFont="1" applyAlignment="1">
      <alignment horizontal="center" vertical="center"/>
    </xf>
    <xf numFmtId="183" fontId="28" fillId="0" borderId="0" xfId="1190" quotePrefix="1" applyNumberFormat="1" applyFont="1" applyAlignment="1">
      <alignment horizontal="center" vertical="center"/>
    </xf>
    <xf numFmtId="0" fontId="28" fillId="0" borderId="0" xfId="0" applyFont="1" applyAlignment="1">
      <alignment horizontal="right" vertical="center"/>
    </xf>
    <xf numFmtId="0" fontId="9" fillId="0" borderId="74" xfId="1190" applyBorder="1"/>
    <xf numFmtId="0" fontId="9" fillId="0" borderId="28" xfId="1190" applyBorder="1"/>
    <xf numFmtId="0" fontId="9" fillId="0" borderId="75" xfId="1190" applyBorder="1"/>
    <xf numFmtId="0" fontId="9" fillId="0" borderId="76" xfId="1190" applyBorder="1"/>
    <xf numFmtId="0" fontId="9" fillId="0" borderId="77" xfId="1190" applyBorder="1"/>
    <xf numFmtId="0" fontId="80" fillId="0" borderId="78" xfId="1190" applyFont="1" applyBorder="1"/>
    <xf numFmtId="0" fontId="9" fillId="0" borderId="79" xfId="1190" applyBorder="1"/>
    <xf numFmtId="0" fontId="9" fillId="0" borderId="80" xfId="1190" applyBorder="1"/>
    <xf numFmtId="0" fontId="9" fillId="0" borderId="0" xfId="1190" applyAlignment="1">
      <alignment horizontal="center"/>
    </xf>
    <xf numFmtId="170" fontId="9" fillId="0" borderId="0" xfId="0" applyNumberFormat="1" applyFont="1"/>
    <xf numFmtId="0" fontId="28" fillId="0" borderId="33" xfId="1190" applyFont="1" applyBorder="1" applyAlignment="1">
      <alignment horizontal="center" vertical="center"/>
    </xf>
    <xf numFmtId="0" fontId="9" fillId="0" borderId="25" xfId="0" applyFont="1" applyBorder="1"/>
    <xf numFmtId="0" fontId="9" fillId="0" borderId="0" xfId="0" applyFont="1" applyAlignment="1">
      <alignment horizontal="center"/>
    </xf>
    <xf numFmtId="0" fontId="9" fillId="0" borderId="21" xfId="1190" applyBorder="1"/>
    <xf numFmtId="0" fontId="9" fillId="0" borderId="44" xfId="1190" applyBorder="1" applyAlignment="1">
      <alignment horizontal="center"/>
    </xf>
    <xf numFmtId="0" fontId="9" fillId="0" borderId="24" xfId="1190" applyBorder="1" applyAlignment="1">
      <alignment horizontal="center"/>
    </xf>
    <xf numFmtId="0" fontId="81" fillId="46" borderId="24" xfId="1190" applyFont="1" applyFill="1" applyBorder="1" applyAlignment="1">
      <alignment horizontal="center"/>
    </xf>
    <xf numFmtId="0" fontId="36" fillId="39" borderId="63" xfId="0" applyFont="1" applyFill="1" applyBorder="1" applyAlignment="1">
      <alignment horizontal="center"/>
    </xf>
    <xf numFmtId="0" fontId="36" fillId="39" borderId="82" xfId="0" applyFont="1" applyFill="1" applyBorder="1" applyAlignment="1">
      <alignment horizontal="center"/>
    </xf>
    <xf numFmtId="0" fontId="36" fillId="39" borderId="44" xfId="0" applyFont="1" applyFill="1" applyBorder="1" applyAlignment="1">
      <alignment horizontal="center"/>
    </xf>
    <xf numFmtId="0" fontId="36" fillId="39" borderId="25" xfId="0" applyFont="1" applyFill="1" applyBorder="1" applyAlignment="1">
      <alignment horizontal="center"/>
    </xf>
    <xf numFmtId="0" fontId="36" fillId="39" borderId="83" xfId="0" applyFont="1" applyFill="1" applyBorder="1" applyAlignment="1">
      <alignment horizontal="center"/>
    </xf>
    <xf numFmtId="0" fontId="36" fillId="39" borderId="84" xfId="0" applyFont="1" applyFill="1" applyBorder="1" applyAlignment="1">
      <alignment horizontal="center"/>
    </xf>
    <xf numFmtId="180" fontId="10" fillId="39" borderId="36" xfId="410" applyNumberFormat="1" applyFont="1" applyFill="1" applyBorder="1" applyAlignment="1">
      <alignment horizontal="center"/>
    </xf>
    <xf numFmtId="180" fontId="9" fillId="39" borderId="85" xfId="410" applyNumberFormat="1" applyFill="1" applyBorder="1"/>
    <xf numFmtId="0" fontId="15" fillId="0" borderId="86" xfId="0" applyFont="1" applyBorder="1" applyAlignment="1">
      <alignment horizontal="center"/>
    </xf>
    <xf numFmtId="170" fontId="25" fillId="0" borderId="87" xfId="410" applyFont="1" applyBorder="1"/>
    <xf numFmtId="170" fontId="28" fillId="0" borderId="9" xfId="410" applyFont="1" applyBorder="1"/>
    <xf numFmtId="0" fontId="0" fillId="39" borderId="44" xfId="0" applyFill="1" applyBorder="1"/>
    <xf numFmtId="0" fontId="28" fillId="39" borderId="39" xfId="0" applyFont="1" applyFill="1" applyBorder="1"/>
    <xf numFmtId="0" fontId="28" fillId="0" borderId="39" xfId="0" applyFont="1" applyBorder="1"/>
    <xf numFmtId="2" fontId="28" fillId="0" borderId="69" xfId="0" applyNumberFormat="1" applyFont="1" applyBorder="1"/>
    <xf numFmtId="0" fontId="0" fillId="39" borderId="46" xfId="0" applyFill="1" applyBorder="1"/>
    <xf numFmtId="0" fontId="28" fillId="39" borderId="49" xfId="0" applyFont="1" applyFill="1" applyBorder="1"/>
    <xf numFmtId="212" fontId="32" fillId="39" borderId="54" xfId="0" applyNumberFormat="1" applyFont="1" applyFill="1" applyBorder="1"/>
    <xf numFmtId="0" fontId="10" fillId="39" borderId="0" xfId="0" applyFont="1" applyFill="1"/>
    <xf numFmtId="0" fontId="10" fillId="39" borderId="88" xfId="0" applyFont="1" applyFill="1" applyBorder="1" applyAlignment="1">
      <alignment horizontal="center"/>
    </xf>
    <xf numFmtId="0" fontId="10" fillId="39" borderId="34" xfId="0" applyFont="1" applyFill="1" applyBorder="1" applyAlignment="1">
      <alignment horizontal="center"/>
    </xf>
    <xf numFmtId="0" fontId="36" fillId="39" borderId="0" xfId="0" applyFont="1" applyFill="1" applyAlignment="1">
      <alignment horizontal="center"/>
    </xf>
    <xf numFmtId="0" fontId="10" fillId="39" borderId="89" xfId="0" applyFont="1" applyFill="1" applyBorder="1" applyAlignment="1">
      <alignment horizontal="center"/>
    </xf>
    <xf numFmtId="0" fontId="10" fillId="39" borderId="37" xfId="0" applyFont="1" applyFill="1" applyBorder="1" applyAlignment="1">
      <alignment horizontal="center"/>
    </xf>
    <xf numFmtId="180" fontId="9" fillId="39" borderId="0" xfId="410" applyNumberFormat="1" applyFill="1" applyBorder="1"/>
    <xf numFmtId="180" fontId="9" fillId="39" borderId="36" xfId="410" applyNumberFormat="1" applyFill="1" applyBorder="1"/>
    <xf numFmtId="0" fontId="15" fillId="39" borderId="43" xfId="0" applyFont="1" applyFill="1" applyBorder="1"/>
    <xf numFmtId="0" fontId="76" fillId="39" borderId="32" xfId="0" applyFont="1" applyFill="1" applyBorder="1"/>
    <xf numFmtId="0" fontId="15" fillId="0" borderId="32" xfId="0" applyFont="1" applyBorder="1"/>
    <xf numFmtId="180" fontId="25" fillId="0" borderId="32" xfId="410" applyNumberFormat="1" applyFont="1" applyBorder="1"/>
    <xf numFmtId="0" fontId="15" fillId="39" borderId="90" xfId="0" applyFont="1" applyFill="1" applyBorder="1" applyAlignment="1">
      <alignment horizontal="center"/>
    </xf>
    <xf numFmtId="170" fontId="25" fillId="0" borderId="91" xfId="410" applyFont="1" applyBorder="1" applyAlignment="1"/>
    <xf numFmtId="0" fontId="24" fillId="39" borderId="32" xfId="0" applyFont="1" applyFill="1" applyBorder="1" applyAlignment="1">
      <alignment horizontal="left" vertical="center"/>
    </xf>
    <xf numFmtId="180" fontId="25" fillId="0" borderId="85" xfId="410" applyNumberFormat="1" applyFont="1" applyBorder="1" applyAlignment="1">
      <alignment horizontal="center" vertical="center"/>
    </xf>
    <xf numFmtId="0" fontId="15" fillId="39" borderId="92" xfId="0" applyFont="1" applyFill="1" applyBorder="1"/>
    <xf numFmtId="0" fontId="16" fillId="39" borderId="93" xfId="0" applyFont="1" applyFill="1" applyBorder="1"/>
    <xf numFmtId="0" fontId="15" fillId="39" borderId="93" xfId="0" applyFont="1" applyFill="1" applyBorder="1"/>
    <xf numFmtId="4" fontId="30" fillId="39" borderId="67" xfId="0" applyNumberFormat="1" applyFont="1" applyFill="1" applyBorder="1" applyAlignment="1">
      <alignment horizontal="right"/>
    </xf>
    <xf numFmtId="0" fontId="15" fillId="0" borderId="88" xfId="0" applyFont="1" applyBorder="1"/>
    <xf numFmtId="0" fontId="16" fillId="0" borderId="34" xfId="0" applyFont="1" applyBorder="1"/>
    <xf numFmtId="0" fontId="15" fillId="0" borderId="34" xfId="0" applyFont="1" applyBorder="1"/>
    <xf numFmtId="4" fontId="25" fillId="0" borderId="82" xfId="0" applyNumberFormat="1" applyFont="1" applyBorder="1" applyAlignment="1">
      <alignment horizontal="right"/>
    </xf>
    <xf numFmtId="0" fontId="15" fillId="0" borderId="44" xfId="0" applyFont="1" applyBorder="1"/>
    <xf numFmtId="0" fontId="16" fillId="0" borderId="32" xfId="0" applyFont="1" applyBorder="1"/>
    <xf numFmtId="4" fontId="25" fillId="0" borderId="9" xfId="0" applyNumberFormat="1" applyFont="1" applyBorder="1" applyAlignment="1">
      <alignment horizontal="right"/>
    </xf>
    <xf numFmtId="0" fontId="15" fillId="0" borderId="89" xfId="0" applyFont="1" applyBorder="1"/>
    <xf numFmtId="0" fontId="16" fillId="0" borderId="37" xfId="0" applyFont="1" applyBorder="1"/>
    <xf numFmtId="212" fontId="30" fillId="0" borderId="84" xfId="0" applyNumberFormat="1" applyFont="1" applyBorder="1" applyAlignment="1">
      <alignment horizontal="right"/>
    </xf>
    <xf numFmtId="0" fontId="36" fillId="39" borderId="94" xfId="0" quotePrefix="1" applyFont="1" applyFill="1" applyBorder="1" applyAlignment="1">
      <alignment horizontal="center"/>
    </xf>
    <xf numFmtId="0" fontId="30" fillId="39" borderId="95" xfId="0" applyFont="1" applyFill="1" applyBorder="1"/>
    <xf numFmtId="170" fontId="25" fillId="0" borderId="96" xfId="410" applyFont="1" applyBorder="1" applyAlignment="1">
      <alignment horizontal="right"/>
    </xf>
    <xf numFmtId="0" fontId="15" fillId="39" borderId="71" xfId="0" applyFont="1" applyFill="1" applyBorder="1" applyAlignment="1">
      <alignment horizontal="center" vertical="center"/>
    </xf>
    <xf numFmtId="0" fontId="25" fillId="39" borderId="97" xfId="0" applyFont="1" applyFill="1" applyBorder="1" applyAlignment="1">
      <alignment horizontal="left" vertical="center" wrapText="1"/>
    </xf>
    <xf numFmtId="0" fontId="25" fillId="39" borderId="24" xfId="0" applyFont="1" applyFill="1" applyBorder="1" applyAlignment="1">
      <alignment horizontal="left" vertical="center" wrapText="1"/>
    </xf>
    <xf numFmtId="0" fontId="15" fillId="39" borderId="43" xfId="0" applyFont="1" applyFill="1" applyBorder="1" applyAlignment="1">
      <alignment horizontal="center"/>
    </xf>
    <xf numFmtId="213" fontId="25" fillId="0" borderId="24" xfId="0" applyNumberFormat="1" applyFont="1" applyBorder="1" applyAlignment="1">
      <alignment horizontal="right" vertical="center"/>
    </xf>
    <xf numFmtId="170" fontId="25" fillId="0" borderId="98" xfId="410" applyFont="1" applyBorder="1" applyAlignment="1">
      <alignment horizontal="right" vertical="center"/>
    </xf>
    <xf numFmtId="2" fontId="25" fillId="0" borderId="99" xfId="0" applyNumberFormat="1" applyFont="1" applyBorder="1" applyAlignment="1">
      <alignment horizontal="right"/>
    </xf>
    <xf numFmtId="170" fontId="25" fillId="0" borderId="32" xfId="410" applyFont="1" applyBorder="1" applyAlignment="1">
      <alignment horizontal="right" vertical="center"/>
    </xf>
    <xf numFmtId="2" fontId="25" fillId="39" borderId="24" xfId="0" applyNumberFormat="1" applyFont="1" applyFill="1" applyBorder="1" applyAlignment="1">
      <alignment horizontal="right" vertical="center"/>
    </xf>
    <xf numFmtId="2" fontId="25" fillId="0" borderId="100" xfId="0" applyNumberFormat="1" applyFont="1" applyBorder="1" applyAlignment="1">
      <alignment horizontal="right" vertical="center"/>
    </xf>
    <xf numFmtId="213" fontId="25" fillId="0" borderId="32" xfId="0" applyNumberFormat="1" applyFont="1" applyBorder="1" applyAlignment="1">
      <alignment horizontal="right" vertical="center"/>
    </xf>
    <xf numFmtId="170" fontId="25" fillId="0" borderId="9" xfId="410" applyFont="1" applyBorder="1" applyAlignment="1">
      <alignment horizontal="right" vertical="center"/>
    </xf>
    <xf numFmtId="170" fontId="28" fillId="0" borderId="0" xfId="410" applyFont="1" applyBorder="1" applyAlignment="1">
      <alignment vertical="center"/>
    </xf>
    <xf numFmtId="0" fontId="9" fillId="0" borderId="0" xfId="0" applyFont="1" applyAlignment="1">
      <alignment horizontal="centerContinuous"/>
    </xf>
    <xf numFmtId="0" fontId="28" fillId="0" borderId="47" xfId="0" applyFont="1" applyBorder="1" applyAlignment="1">
      <alignment horizontal="centerContinuous"/>
    </xf>
    <xf numFmtId="0" fontId="28" fillId="0" borderId="34" xfId="0" applyFont="1" applyBorder="1" applyAlignment="1">
      <alignment horizontal="left"/>
    </xf>
    <xf numFmtId="0" fontId="28" fillId="0" borderId="34" xfId="0" applyFont="1" applyBorder="1" applyAlignment="1">
      <alignment horizontal="centerContinuous"/>
    </xf>
    <xf numFmtId="0" fontId="28" fillId="0" borderId="0" xfId="0" applyFont="1" applyAlignment="1">
      <alignment horizontal="left"/>
    </xf>
    <xf numFmtId="0" fontId="28" fillId="0" borderId="27" xfId="0" applyFont="1" applyBorder="1" applyAlignment="1">
      <alignment horizontal="centerContinuous"/>
    </xf>
    <xf numFmtId="0" fontId="28" fillId="0" borderId="29" xfId="0" applyFont="1" applyBorder="1" applyAlignment="1">
      <alignment horizontal="centerContinuous"/>
    </xf>
    <xf numFmtId="0" fontId="28" fillId="0" borderId="37" xfId="0" applyFont="1" applyBorder="1" applyAlignment="1">
      <alignment horizontal="left"/>
    </xf>
    <xf numFmtId="0" fontId="28" fillId="0" borderId="37" xfId="0" applyFont="1" applyBorder="1" applyAlignment="1">
      <alignment horizontal="centerContinuous"/>
    </xf>
    <xf numFmtId="0" fontId="10" fillId="0" borderId="47" xfId="0" applyFont="1" applyBorder="1" applyAlignment="1">
      <alignment horizontal="centerContinuous"/>
    </xf>
    <xf numFmtId="0" fontId="10" fillId="0" borderId="34" xfId="0" applyFont="1" applyBorder="1" applyAlignment="1">
      <alignment horizontal="centerContinuous"/>
    </xf>
    <xf numFmtId="49" fontId="10" fillId="0" borderId="0" xfId="0" quotePrefix="1" applyNumberFormat="1" applyFont="1" applyAlignment="1">
      <alignment horizontal="centerContinuous" vertical="center"/>
    </xf>
    <xf numFmtId="0" fontId="10" fillId="0" borderId="29" xfId="0" applyFont="1" applyBorder="1"/>
    <xf numFmtId="0" fontId="10" fillId="0" borderId="37" xfId="0" applyFont="1" applyBorder="1"/>
    <xf numFmtId="0" fontId="37" fillId="47" borderId="24" xfId="0" applyFont="1" applyFill="1" applyBorder="1" applyAlignment="1">
      <alignment horizontal="center"/>
    </xf>
    <xf numFmtId="0" fontId="9" fillId="42" borderId="0" xfId="0" applyFont="1" applyFill="1"/>
    <xf numFmtId="0" fontId="9" fillId="41" borderId="0" xfId="0" applyFont="1" applyFill="1"/>
    <xf numFmtId="0" fontId="9" fillId="40" borderId="0" xfId="0" applyFont="1" applyFill="1"/>
    <xf numFmtId="0" fontId="9" fillId="47" borderId="0" xfId="0" applyFont="1" applyFill="1"/>
    <xf numFmtId="0" fontId="9" fillId="0" borderId="21" xfId="1190" applyBorder="1" applyAlignment="1">
      <alignment textRotation="90"/>
    </xf>
    <xf numFmtId="0" fontId="82" fillId="0" borderId="26" xfId="1190" applyFont="1" applyBorder="1"/>
    <xf numFmtId="0" fontId="82" fillId="0" borderId="21" xfId="1190" applyFont="1" applyBorder="1"/>
    <xf numFmtId="214" fontId="0" fillId="0" borderId="0" xfId="0" applyNumberFormat="1"/>
    <xf numFmtId="182" fontId="0" fillId="0" borderId="0" xfId="0" applyNumberFormat="1"/>
    <xf numFmtId="0" fontId="9" fillId="0" borderId="24" xfId="0" applyFont="1" applyBorder="1" applyAlignment="1">
      <alignment horizontal="center"/>
    </xf>
    <xf numFmtId="0" fontId="9" fillId="0" borderId="0" xfId="1190" applyAlignment="1">
      <alignment textRotation="90"/>
    </xf>
    <xf numFmtId="0" fontId="10" fillId="0" borderId="28" xfId="0" applyFont="1" applyBorder="1"/>
    <xf numFmtId="0" fontId="36" fillId="38" borderId="58" xfId="0" applyFont="1" applyFill="1" applyBorder="1" applyAlignment="1">
      <alignment horizontal="center" vertical="center"/>
    </xf>
    <xf numFmtId="0" fontId="0" fillId="0" borderId="47" xfId="0" applyBorder="1"/>
    <xf numFmtId="0" fontId="0" fillId="0" borderId="27" xfId="0" applyBorder="1" applyAlignment="1">
      <alignment vertical="center" wrapText="1"/>
    </xf>
    <xf numFmtId="0" fontId="0" fillId="0" borderId="0" xfId="0" applyAlignment="1">
      <alignment vertical="center" wrapText="1"/>
    </xf>
    <xf numFmtId="0" fontId="0" fillId="41" borderId="0" xfId="0" applyFill="1"/>
    <xf numFmtId="0" fontId="9" fillId="0" borderId="27" xfId="0" applyFont="1" applyBorder="1" applyAlignment="1">
      <alignment vertical="center" wrapText="1"/>
    </xf>
    <xf numFmtId="0" fontId="0" fillId="0" borderId="36" xfId="0" applyBorder="1" applyAlignment="1">
      <alignment vertical="center" wrapText="1"/>
    </xf>
    <xf numFmtId="0" fontId="9" fillId="0" borderId="0" xfId="0" applyFont="1" applyAlignment="1">
      <alignment vertical="center" wrapText="1"/>
    </xf>
    <xf numFmtId="0" fontId="9" fillId="0" borderId="36" xfId="0" applyFont="1" applyBorder="1" applyAlignment="1">
      <alignment vertical="center" wrapText="1"/>
    </xf>
    <xf numFmtId="0" fontId="28" fillId="0" borderId="21" xfId="0" applyFont="1" applyBorder="1"/>
    <xf numFmtId="0" fontId="10" fillId="0" borderId="24" xfId="1200" applyFont="1" applyBorder="1" applyAlignment="1">
      <alignment horizontal="center" wrapText="1"/>
    </xf>
    <xf numFmtId="211" fontId="9" fillId="0" borderId="0" xfId="1190" applyNumberFormat="1"/>
    <xf numFmtId="0" fontId="83" fillId="0" borderId="37" xfId="1190" applyFont="1" applyBorder="1"/>
    <xf numFmtId="0" fontId="14" fillId="39" borderId="32" xfId="0" applyFont="1" applyFill="1" applyBorder="1" applyAlignment="1">
      <alignment horizontal="center"/>
    </xf>
    <xf numFmtId="0" fontId="10" fillId="0" borderId="25" xfId="0" applyFont="1" applyBorder="1"/>
    <xf numFmtId="0" fontId="10" fillId="0" borderId="26" xfId="0" quotePrefix="1" applyFont="1" applyBorder="1"/>
    <xf numFmtId="0" fontId="10" fillId="0" borderId="21" xfId="0" applyFont="1" applyBorder="1"/>
    <xf numFmtId="0" fontId="10" fillId="0" borderId="30" xfId="0" quotePrefix="1" applyFont="1" applyBorder="1"/>
    <xf numFmtId="0" fontId="10" fillId="0" borderId="39" xfId="0" applyFont="1" applyBorder="1"/>
    <xf numFmtId="0" fontId="10" fillId="0" borderId="31" xfId="0" applyFont="1" applyBorder="1"/>
    <xf numFmtId="0" fontId="10" fillId="0" borderId="33" xfId="0" quotePrefix="1" applyFont="1" applyBorder="1"/>
    <xf numFmtId="0" fontId="10" fillId="0" borderId="32" xfId="0" applyFont="1" applyBorder="1"/>
    <xf numFmtId="0" fontId="42" fillId="0" borderId="0" xfId="1190" applyFont="1" applyAlignment="1">
      <alignment horizontal="left"/>
    </xf>
    <xf numFmtId="0" fontId="9" fillId="0" borderId="0" xfId="1190" applyAlignment="1">
      <alignment horizontal="left"/>
    </xf>
    <xf numFmtId="0" fontId="14" fillId="0" borderId="0" xfId="1190" applyFont="1" applyAlignment="1">
      <alignment horizontal="left"/>
    </xf>
    <xf numFmtId="0" fontId="14" fillId="0" borderId="21" xfId="1190" applyFont="1" applyBorder="1" applyAlignment="1">
      <alignment horizontal="left"/>
    </xf>
    <xf numFmtId="49" fontId="14" fillId="0" borderId="21" xfId="1190" applyNumberFormat="1" applyFont="1" applyBorder="1" applyAlignment="1">
      <alignment horizontal="center"/>
    </xf>
    <xf numFmtId="0" fontId="14" fillId="39" borderId="32" xfId="1190" applyFont="1" applyFill="1" applyBorder="1" applyAlignment="1">
      <alignment horizontal="center"/>
    </xf>
    <xf numFmtId="0" fontId="14" fillId="0" borderId="32" xfId="1190" applyFont="1" applyBorder="1" applyAlignment="1">
      <alignment horizontal="left"/>
    </xf>
    <xf numFmtId="0" fontId="12" fillId="0" borderId="57" xfId="1190" applyFont="1" applyBorder="1" applyAlignment="1">
      <alignment horizontal="center"/>
    </xf>
    <xf numFmtId="0" fontId="12" fillId="0" borderId="42" xfId="1190" applyFont="1" applyBorder="1" applyAlignment="1">
      <alignment horizontal="center"/>
    </xf>
    <xf numFmtId="0" fontId="12" fillId="0" borderId="26" xfId="1190" applyFont="1" applyBorder="1" applyAlignment="1">
      <alignment horizontal="centerContinuous"/>
    </xf>
    <xf numFmtId="0" fontId="12" fillId="0" borderId="50" xfId="1190" applyFont="1" applyBorder="1" applyAlignment="1">
      <alignment horizontal="center"/>
    </xf>
    <xf numFmtId="0" fontId="12" fillId="0" borderId="81" xfId="1190" applyFont="1" applyBorder="1" applyAlignment="1">
      <alignment horizontal="center"/>
    </xf>
    <xf numFmtId="0" fontId="12" fillId="0" borderId="65" xfId="1190" applyFont="1" applyBorder="1" applyAlignment="1">
      <alignment horizontal="centerContinuous"/>
    </xf>
    <xf numFmtId="0" fontId="12" fillId="0" borderId="101" xfId="1190" applyFont="1" applyBorder="1" applyAlignment="1">
      <alignment horizontal="centerContinuous"/>
    </xf>
    <xf numFmtId="0" fontId="12" fillId="0" borderId="65" xfId="1190" applyFont="1" applyBorder="1" applyAlignment="1">
      <alignment horizontal="center"/>
    </xf>
    <xf numFmtId="0" fontId="49" fillId="0" borderId="60" xfId="1190" applyFont="1" applyBorder="1" applyAlignment="1">
      <alignment horizontal="center"/>
    </xf>
    <xf numFmtId="0" fontId="49" fillId="0" borderId="66" xfId="1190" applyFont="1" applyBorder="1" applyAlignment="1">
      <alignment horizontal="center"/>
    </xf>
    <xf numFmtId="0" fontId="49" fillId="0" borderId="102" xfId="1190" applyFont="1" applyBorder="1" applyAlignment="1">
      <alignment horizontal="center"/>
    </xf>
    <xf numFmtId="0" fontId="49" fillId="0" borderId="67" xfId="1190" applyFont="1" applyBorder="1" applyAlignment="1">
      <alignment horizontal="center"/>
    </xf>
    <xf numFmtId="0" fontId="9" fillId="0" borderId="58" xfId="1190" quotePrefix="1" applyBorder="1" applyAlignment="1">
      <alignment horizontal="center"/>
    </xf>
    <xf numFmtId="0" fontId="9" fillId="0" borderId="103" xfId="1190" quotePrefix="1" applyBorder="1" applyAlignment="1">
      <alignment horizontal="center"/>
    </xf>
    <xf numFmtId="0" fontId="49" fillId="0" borderId="48" xfId="1190" quotePrefix="1" applyFont="1" applyBorder="1" applyAlignment="1">
      <alignment horizontal="center"/>
    </xf>
    <xf numFmtId="0" fontId="9" fillId="0" borderId="32" xfId="1190" applyBorder="1"/>
    <xf numFmtId="0" fontId="9" fillId="0" borderId="23" xfId="1190" applyBorder="1"/>
    <xf numFmtId="0" fontId="9" fillId="0" borderId="31" xfId="1190" applyBorder="1"/>
    <xf numFmtId="0" fontId="9" fillId="0" borderId="22" xfId="1190" applyBorder="1"/>
    <xf numFmtId="0" fontId="36" fillId="38" borderId="56" xfId="1190" applyFont="1" applyFill="1" applyBorder="1" applyAlignment="1">
      <alignment horizontal="center"/>
    </xf>
    <xf numFmtId="0" fontId="42" fillId="0" borderId="0" xfId="0" applyFont="1"/>
    <xf numFmtId="209" fontId="0" fillId="0" borderId="0" xfId="0" applyNumberFormat="1"/>
    <xf numFmtId="182" fontId="37" fillId="0" borderId="21" xfId="1190" applyNumberFormat="1" applyFont="1" applyBorder="1"/>
    <xf numFmtId="2" fontId="37" fillId="0" borderId="21" xfId="1190" applyNumberFormat="1" applyFont="1" applyBorder="1"/>
    <xf numFmtId="2" fontId="37" fillId="0" borderId="26" xfId="1190" applyNumberFormat="1" applyFont="1" applyBorder="1"/>
    <xf numFmtId="1" fontId="37" fillId="0" borderId="21" xfId="1190" applyNumberFormat="1" applyFont="1" applyBorder="1"/>
    <xf numFmtId="0" fontId="9" fillId="0" borderId="37" xfId="1190" applyBorder="1" applyAlignment="1">
      <alignment textRotation="90"/>
    </xf>
    <xf numFmtId="0" fontId="9" fillId="0" borderId="75" xfId="1190" applyBorder="1" applyAlignment="1">
      <alignment textRotation="90"/>
    </xf>
    <xf numFmtId="0" fontId="9" fillId="0" borderId="79" xfId="1190" applyBorder="1" applyAlignment="1">
      <alignment textRotation="90"/>
    </xf>
    <xf numFmtId="0" fontId="28" fillId="0" borderId="0" xfId="0" applyFont="1" applyAlignment="1">
      <alignment vertical="center"/>
    </xf>
    <xf numFmtId="0" fontId="49" fillId="0" borderId="24" xfId="0" applyFont="1" applyBorder="1" applyAlignment="1">
      <alignment horizontal="center" vertical="center" wrapText="1"/>
    </xf>
    <xf numFmtId="183" fontId="49" fillId="0" borderId="24" xfId="0" applyNumberFormat="1" applyFont="1" applyBorder="1" applyAlignment="1">
      <alignment horizontal="center" vertical="center" wrapText="1"/>
    </xf>
    <xf numFmtId="0" fontId="10" fillId="0" borderId="24" xfId="1200" applyFont="1" applyBorder="1" applyAlignment="1">
      <alignment horizontal="left" vertical="center"/>
    </xf>
    <xf numFmtId="0" fontId="10" fillId="0" borderId="0" xfId="1200" applyFont="1" applyAlignment="1">
      <alignment horizontal="center"/>
    </xf>
    <xf numFmtId="0" fontId="10" fillId="0" borderId="0" xfId="1200" applyFont="1" applyAlignment="1">
      <alignment horizontal="left" vertical="center"/>
    </xf>
    <xf numFmtId="208" fontId="10" fillId="0" borderId="0" xfId="1200" applyNumberFormat="1" applyFont="1" applyAlignment="1">
      <alignment vertical="center"/>
    </xf>
    <xf numFmtId="207" fontId="10" fillId="0" borderId="24" xfId="0" applyNumberFormat="1" applyFont="1" applyBorder="1" applyAlignment="1">
      <alignment vertical="center"/>
    </xf>
    <xf numFmtId="0" fontId="12" fillId="0" borderId="0" xfId="876" applyNumberFormat="1" applyFont="1" applyFill="1" applyBorder="1" applyAlignment="1">
      <alignment horizontal="right" vertical="center"/>
    </xf>
    <xf numFmtId="3" fontId="28" fillId="0" borderId="24" xfId="1190" applyNumberFormat="1" applyFont="1" applyBorder="1" applyAlignment="1">
      <alignment horizontal="center" vertical="center"/>
    </xf>
    <xf numFmtId="0" fontId="36" fillId="0" borderId="94" xfId="0" applyFont="1" applyBorder="1" applyAlignment="1">
      <alignment horizontal="center"/>
    </xf>
    <xf numFmtId="3" fontId="28" fillId="0" borderId="9" xfId="1190" applyNumberFormat="1" applyFont="1" applyBorder="1" applyAlignment="1">
      <alignment horizontal="center" vertical="center"/>
    </xf>
    <xf numFmtId="0" fontId="9" fillId="41" borderId="0" xfId="1200" applyFill="1"/>
    <xf numFmtId="210" fontId="36" fillId="0" borderId="32" xfId="1200" applyNumberFormat="1" applyFont="1" applyBorder="1"/>
    <xf numFmtId="0" fontId="36" fillId="0" borderId="82" xfId="0" applyFont="1" applyBorder="1" applyAlignment="1">
      <alignment horizontal="center"/>
    </xf>
    <xf numFmtId="0" fontId="36" fillId="0" borderId="83" xfId="0" applyFont="1" applyBorder="1" applyAlignment="1">
      <alignment horizontal="center"/>
    </xf>
    <xf numFmtId="0" fontId="10" fillId="0" borderId="108" xfId="0" applyFont="1" applyBorder="1"/>
    <xf numFmtId="207" fontId="36" fillId="0" borderId="39" xfId="0" applyNumberFormat="1" applyFont="1" applyBorder="1" applyAlignment="1">
      <alignment vertical="center"/>
    </xf>
    <xf numFmtId="0" fontId="49" fillId="0" borderId="109" xfId="876" applyNumberFormat="1" applyFont="1" applyFill="1" applyBorder="1" applyAlignment="1">
      <alignment horizontal="right" vertical="center"/>
    </xf>
    <xf numFmtId="200" fontId="10" fillId="0" borderId="24" xfId="0" applyNumberFormat="1" applyFont="1" applyBorder="1"/>
    <xf numFmtId="0" fontId="12" fillId="0" borderId="110" xfId="876" applyNumberFormat="1" applyFont="1" applyFill="1" applyBorder="1" applyAlignment="1">
      <alignment horizontal="right" vertical="center"/>
    </xf>
    <xf numFmtId="0" fontId="36" fillId="0" borderId="0" xfId="1191" applyFont="1" applyAlignment="1">
      <alignment horizontal="right"/>
    </xf>
    <xf numFmtId="0" fontId="49" fillId="0" borderId="39" xfId="1191" applyFont="1" applyBorder="1" applyAlignment="1">
      <alignment horizontal="right"/>
    </xf>
    <xf numFmtId="0" fontId="12" fillId="0" borderId="0" xfId="1191" applyFont="1" applyAlignment="1">
      <alignment horizontal="right"/>
    </xf>
    <xf numFmtId="0" fontId="49" fillId="0" borderId="39" xfId="1191" applyFont="1" applyBorder="1"/>
    <xf numFmtId="0" fontId="49" fillId="0" borderId="0" xfId="1191" applyFont="1"/>
    <xf numFmtId="0" fontId="12" fillId="0" borderId="0" xfId="1191" applyFont="1"/>
    <xf numFmtId="0" fontId="36" fillId="0" borderId="88" xfId="0" applyFont="1" applyBorder="1" applyAlignment="1">
      <alignment horizontal="center"/>
    </xf>
    <xf numFmtId="0" fontId="36" fillId="0" borderId="63" xfId="0" applyFont="1" applyBorder="1" applyAlignment="1">
      <alignment horizontal="center"/>
    </xf>
    <xf numFmtId="0" fontId="36" fillId="0" borderId="104" xfId="0" applyFont="1" applyBorder="1" applyAlignment="1">
      <alignment horizontal="center"/>
    </xf>
    <xf numFmtId="0" fontId="36" fillId="0" borderId="25" xfId="0" applyFont="1" applyBorder="1" applyAlignment="1">
      <alignment horizontal="center"/>
    </xf>
    <xf numFmtId="0" fontId="36" fillId="0" borderId="5" xfId="0" applyFont="1" applyBorder="1" applyAlignment="1">
      <alignment horizontal="center"/>
    </xf>
    <xf numFmtId="0" fontId="36" fillId="0" borderId="89" xfId="0" applyFont="1" applyBorder="1" applyAlignment="1">
      <alignment horizontal="center"/>
    </xf>
    <xf numFmtId="0" fontId="36" fillId="0" borderId="107" xfId="0" quotePrefix="1" applyFont="1" applyBorder="1" applyAlignment="1">
      <alignment horizontal="center"/>
    </xf>
    <xf numFmtId="0" fontId="32" fillId="0" borderId="44" xfId="0" applyFont="1" applyBorder="1"/>
    <xf numFmtId="180" fontId="10" fillId="0" borderId="0" xfId="410" applyNumberFormat="1" applyFont="1" applyFill="1" applyBorder="1" applyAlignment="1">
      <alignment horizontal="center"/>
    </xf>
    <xf numFmtId="0" fontId="28" fillId="0" borderId="32" xfId="0" applyFont="1" applyBorder="1"/>
    <xf numFmtId="180" fontId="9" fillId="0" borderId="32" xfId="410" applyNumberFormat="1" applyFill="1" applyBorder="1"/>
    <xf numFmtId="0" fontId="25" fillId="0" borderId="111" xfId="0" applyFont="1" applyBorder="1"/>
    <xf numFmtId="4" fontId="25" fillId="0" borderId="31" xfId="0" applyNumberFormat="1" applyFont="1" applyBorder="1"/>
    <xf numFmtId="4" fontId="25" fillId="0" borderId="112" xfId="0" applyNumberFormat="1" applyFont="1" applyBorder="1" applyAlignment="1">
      <alignment horizontal="right"/>
    </xf>
    <xf numFmtId="4" fontId="25" fillId="0" borderId="111" xfId="0" applyNumberFormat="1" applyFont="1" applyBorder="1"/>
    <xf numFmtId="0" fontId="0" fillId="0" borderId="113" xfId="0" applyBorder="1"/>
    <xf numFmtId="4" fontId="28" fillId="0" borderId="32" xfId="0" applyNumberFormat="1" applyFont="1" applyBorder="1"/>
    <xf numFmtId="0" fontId="10" fillId="0" borderId="24" xfId="1190" applyFont="1" applyBorder="1" applyAlignment="1">
      <alignment horizontal="justify" vertical="center" wrapText="1"/>
    </xf>
    <xf numFmtId="0" fontId="28" fillId="0" borderId="24" xfId="1366" applyFont="1" applyBorder="1" applyAlignment="1">
      <alignment horizontal="center" vertical="center" wrapText="1"/>
    </xf>
    <xf numFmtId="0" fontId="28" fillId="0" borderId="24" xfId="1363" applyFont="1" applyBorder="1" applyAlignment="1">
      <alignment horizontal="center" vertical="center" wrapText="1"/>
    </xf>
    <xf numFmtId="0" fontId="10" fillId="0" borderId="24" xfId="1364" applyFont="1" applyBorder="1" applyAlignment="1">
      <alignment horizontal="center" vertical="center" wrapText="1"/>
    </xf>
    <xf numFmtId="0" fontId="76" fillId="0" borderId="24" xfId="1190" applyFont="1" applyBorder="1" applyAlignment="1">
      <alignment horizontal="center" vertical="center" wrapText="1"/>
    </xf>
    <xf numFmtId="0" fontId="28" fillId="0" borderId="43" xfId="0" applyFont="1" applyBorder="1" applyAlignment="1">
      <alignment horizontal="center" vertical="center"/>
    </xf>
    <xf numFmtId="183" fontId="28" fillId="0" borderId="24" xfId="1190" quotePrefix="1" applyNumberFormat="1" applyFont="1" applyBorder="1" applyAlignment="1">
      <alignment horizontal="center" vertical="center"/>
    </xf>
    <xf numFmtId="0" fontId="28" fillId="0" borderId="24" xfId="0" applyFont="1" applyBorder="1" applyAlignment="1">
      <alignment vertical="center" wrapText="1"/>
    </xf>
    <xf numFmtId="0" fontId="28" fillId="0" borderId="24" xfId="0" applyFont="1" applyBorder="1" applyAlignment="1">
      <alignment vertical="center"/>
    </xf>
    <xf numFmtId="10" fontId="37" fillId="0" borderId="0" xfId="1190" applyNumberFormat="1" applyFont="1"/>
    <xf numFmtId="0" fontId="9" fillId="0" borderId="42" xfId="0" applyFont="1" applyBorder="1" applyAlignment="1">
      <alignment horizontal="center"/>
    </xf>
    <xf numFmtId="0" fontId="9" fillId="0" borderId="28" xfId="1190" applyBorder="1" applyProtection="1">
      <protection hidden="1"/>
    </xf>
    <xf numFmtId="0" fontId="9" fillId="0" borderId="0" xfId="1190" applyProtection="1">
      <protection hidden="1"/>
    </xf>
    <xf numFmtId="0" fontId="9" fillId="0" borderId="75" xfId="1190" applyBorder="1" applyProtection="1">
      <protection hidden="1"/>
    </xf>
    <xf numFmtId="0" fontId="9" fillId="0" borderId="77" xfId="1190" applyBorder="1" applyProtection="1">
      <protection hidden="1"/>
    </xf>
    <xf numFmtId="3" fontId="9" fillId="0" borderId="0" xfId="0" applyNumberFormat="1" applyFont="1"/>
    <xf numFmtId="3" fontId="10" fillId="0" borderId="24" xfId="1200" applyNumberFormat="1" applyFont="1" applyBorder="1" applyAlignment="1">
      <alignment horizontal="center" vertical="center" wrapText="1"/>
    </xf>
    <xf numFmtId="0" fontId="10" fillId="0" borderId="24" xfId="1200" applyFont="1" applyBorder="1" applyAlignment="1">
      <alignment horizontal="left" vertical="center" wrapText="1"/>
    </xf>
    <xf numFmtId="0" fontId="7" fillId="46" borderId="24" xfId="0" applyFont="1" applyFill="1" applyBorder="1" applyAlignment="1">
      <alignment horizontal="center" vertical="center"/>
    </xf>
    <xf numFmtId="0" fontId="9" fillId="0" borderId="38" xfId="1190" applyBorder="1"/>
    <xf numFmtId="0" fontId="28" fillId="0" borderId="27" xfId="0" applyFont="1" applyBorder="1" applyAlignment="1">
      <alignment horizontal="center"/>
    </xf>
    <xf numFmtId="0" fontId="49" fillId="0" borderId="43" xfId="0" applyFont="1" applyBorder="1" applyAlignment="1">
      <alignment horizontal="center" vertical="center" wrapText="1"/>
    </xf>
    <xf numFmtId="0" fontId="49" fillId="0" borderId="43" xfId="0" applyFont="1" applyBorder="1" applyAlignment="1">
      <alignment horizontal="right" vertical="center" wrapText="1"/>
    </xf>
    <xf numFmtId="0" fontId="49" fillId="0" borderId="29" xfId="0" applyFont="1" applyBorder="1" applyAlignment="1">
      <alignment horizontal="center" vertical="center" wrapText="1"/>
    </xf>
    <xf numFmtId="216" fontId="49" fillId="0" borderId="37" xfId="0" applyNumberFormat="1" applyFont="1" applyBorder="1" applyAlignment="1">
      <alignment horizontal="center" vertical="center" wrapText="1"/>
    </xf>
    <xf numFmtId="181" fontId="49" fillId="0" borderId="37" xfId="0" applyNumberFormat="1" applyFont="1" applyBorder="1" applyAlignment="1">
      <alignment horizontal="center" vertical="center" wrapText="1"/>
    </xf>
    <xf numFmtId="215" fontId="10" fillId="0" borderId="37" xfId="0" applyNumberFormat="1" applyFont="1" applyBorder="1" applyAlignment="1">
      <alignment horizontal="center" vertical="center" wrapText="1"/>
    </xf>
    <xf numFmtId="183" fontId="49" fillId="0" borderId="37" xfId="0" applyNumberFormat="1" applyFont="1" applyBorder="1" applyAlignment="1">
      <alignment horizontal="center" vertical="center" wrapText="1"/>
    </xf>
    <xf numFmtId="0" fontId="10" fillId="0" borderId="37" xfId="0" applyFont="1" applyBorder="1" applyAlignment="1">
      <alignment horizontal="center" vertical="center" wrapText="1"/>
    </xf>
    <xf numFmtId="0" fontId="49" fillId="0" borderId="37" xfId="0" applyFont="1" applyBorder="1" applyAlignment="1">
      <alignment horizontal="center" vertical="center" wrapText="1"/>
    </xf>
    <xf numFmtId="0" fontId="9" fillId="0" borderId="21" xfId="1190" applyBorder="1" applyAlignment="1">
      <alignment horizontal="center"/>
    </xf>
    <xf numFmtId="0" fontId="9" fillId="0" borderId="26" xfId="1190" applyBorder="1" applyAlignment="1">
      <alignment horizontal="center"/>
    </xf>
    <xf numFmtId="0" fontId="9" fillId="0" borderId="21" xfId="1190" applyBorder="1" applyAlignment="1">
      <alignment horizontal="center" textRotation="90"/>
    </xf>
    <xf numFmtId="0" fontId="9" fillId="0" borderId="78" xfId="1190" applyBorder="1" applyAlignment="1">
      <alignment horizontal="center"/>
    </xf>
    <xf numFmtId="0" fontId="9" fillId="0" borderId="37" xfId="1190" applyBorder="1" applyAlignment="1">
      <alignment horizontal="center"/>
    </xf>
    <xf numFmtId="0" fontId="9" fillId="0" borderId="37" xfId="1190" applyBorder="1" applyAlignment="1">
      <alignment horizontal="center" textRotation="90"/>
    </xf>
    <xf numFmtId="0" fontId="36" fillId="0" borderId="56" xfId="0" applyFont="1" applyBorder="1" applyAlignment="1">
      <alignment horizontal="center"/>
    </xf>
    <xf numFmtId="0" fontId="36" fillId="0" borderId="46" xfId="0" applyFont="1" applyBorder="1" applyAlignment="1">
      <alignment horizontal="left"/>
    </xf>
    <xf numFmtId="0" fontId="37" fillId="0" borderId="29" xfId="0" applyFont="1" applyBorder="1" applyAlignment="1">
      <alignment horizontal="right"/>
    </xf>
    <xf numFmtId="0" fontId="37" fillId="0" borderId="37" xfId="0" applyFont="1" applyBorder="1" applyAlignment="1">
      <alignment horizontal="right"/>
    </xf>
    <xf numFmtId="211" fontId="9" fillId="0" borderId="9" xfId="1190" applyNumberFormat="1" applyBorder="1" applyAlignment="1">
      <alignment horizontal="center" vertical="center"/>
    </xf>
    <xf numFmtId="2" fontId="9" fillId="39" borderId="24" xfId="1190" applyNumberFormat="1" applyFill="1" applyBorder="1" applyAlignment="1">
      <alignment horizontal="center" vertical="center" wrapText="1"/>
    </xf>
    <xf numFmtId="0" fontId="32" fillId="0" borderId="24" xfId="0" applyFont="1" applyBorder="1" applyAlignment="1">
      <alignment horizontal="center"/>
    </xf>
    <xf numFmtId="2" fontId="0" fillId="0" borderId="0" xfId="0" applyNumberFormat="1"/>
    <xf numFmtId="217" fontId="9" fillId="0" borderId="0" xfId="1190" applyNumberFormat="1"/>
    <xf numFmtId="205" fontId="0" fillId="0" borderId="0" xfId="0" applyNumberFormat="1"/>
    <xf numFmtId="169" fontId="0" fillId="0" borderId="0" xfId="878" applyFont="1"/>
    <xf numFmtId="169" fontId="10" fillId="0" borderId="0" xfId="878" applyFont="1" applyFill="1" applyBorder="1"/>
    <xf numFmtId="171" fontId="0" fillId="0" borderId="0" xfId="0" applyNumberFormat="1"/>
    <xf numFmtId="169" fontId="0" fillId="0" borderId="0" xfId="878" applyFont="1" applyFill="1"/>
    <xf numFmtId="0" fontId="39" fillId="0" borderId="0" xfId="0" applyFont="1" applyAlignment="1">
      <alignment horizontal="center" wrapText="1"/>
    </xf>
    <xf numFmtId="0" fontId="23" fillId="0" borderId="0" xfId="0" applyFont="1" applyAlignment="1">
      <alignment horizontal="center" wrapText="1"/>
    </xf>
    <xf numFmtId="0" fontId="9" fillId="42" borderId="24" xfId="0" applyFont="1" applyFill="1" applyBorder="1"/>
    <xf numFmtId="170" fontId="0" fillId="0" borderId="24" xfId="410" applyFont="1" applyBorder="1"/>
    <xf numFmtId="0" fontId="9" fillId="41" borderId="24" xfId="0" applyFont="1" applyFill="1" applyBorder="1"/>
    <xf numFmtId="0" fontId="9" fillId="40" borderId="24" xfId="0" applyFont="1" applyFill="1" applyBorder="1"/>
    <xf numFmtId="170" fontId="0" fillId="0" borderId="24" xfId="410" applyFont="1" applyFill="1" applyBorder="1"/>
    <xf numFmtId="0" fontId="114" fillId="0" borderId="0" xfId="1173" applyAlignment="1">
      <alignment textRotation="90"/>
    </xf>
    <xf numFmtId="10" fontId="0" fillId="0" borderId="0" xfId="0" applyNumberFormat="1"/>
    <xf numFmtId="0" fontId="114" fillId="0" borderId="21" xfId="1173" applyBorder="1"/>
    <xf numFmtId="0" fontId="114" fillId="0" borderId="0" xfId="1173"/>
    <xf numFmtId="0" fontId="9" fillId="0" borderId="0" xfId="0" applyFont="1" applyAlignment="1">
      <alignment horizontal="right"/>
    </xf>
    <xf numFmtId="0" fontId="0" fillId="0" borderId="21" xfId="0" applyBorder="1" applyAlignment="1">
      <alignment vertical="center"/>
    </xf>
    <xf numFmtId="210" fontId="10" fillId="0" borderId="0" xfId="1190" applyNumberFormat="1" applyFont="1"/>
    <xf numFmtId="200" fontId="9" fillId="0" borderId="0" xfId="1200" applyNumberFormat="1"/>
    <xf numFmtId="210" fontId="9" fillId="0" borderId="0" xfId="1200" applyNumberFormat="1"/>
    <xf numFmtId="200" fontId="10" fillId="0" borderId="0" xfId="1191" applyNumberFormat="1" applyFont="1" applyAlignment="1">
      <alignment horizontal="center"/>
    </xf>
    <xf numFmtId="200" fontId="0" fillId="0" borderId="0" xfId="0" applyNumberFormat="1"/>
    <xf numFmtId="0" fontId="9" fillId="0" borderId="28" xfId="0" applyFont="1" applyBorder="1" applyAlignment="1">
      <alignment horizontal="center"/>
    </xf>
    <xf numFmtId="200" fontId="36" fillId="0" borderId="21" xfId="0" applyNumberFormat="1" applyFont="1" applyBorder="1"/>
    <xf numFmtId="0" fontId="10" fillId="0" borderId="21" xfId="0" applyFont="1" applyBorder="1" applyAlignment="1">
      <alignment vertical="center"/>
    </xf>
    <xf numFmtId="0" fontId="10" fillId="0" borderId="21" xfId="0" applyFont="1" applyBorder="1" applyAlignment="1">
      <alignment vertical="center" wrapText="1"/>
    </xf>
    <xf numFmtId="0" fontId="10" fillId="0" borderId="115" xfId="1200" applyFont="1" applyBorder="1" applyAlignment="1">
      <alignment vertical="center"/>
    </xf>
    <xf numFmtId="0" fontId="49" fillId="0" borderId="0" xfId="0" applyFont="1"/>
    <xf numFmtId="0" fontId="49" fillId="0" borderId="39" xfId="0" applyFont="1" applyBorder="1"/>
    <xf numFmtId="0" fontId="10" fillId="0" borderId="0" xfId="0" applyFont="1" applyAlignment="1">
      <alignment horizontal="center"/>
    </xf>
    <xf numFmtId="218" fontId="0" fillId="0" borderId="0" xfId="0" applyNumberFormat="1"/>
    <xf numFmtId="0" fontId="15" fillId="0" borderId="24" xfId="0" applyFont="1" applyBorder="1" applyAlignment="1">
      <alignment horizontal="center" vertical="center"/>
    </xf>
    <xf numFmtId="0" fontId="25" fillId="42" borderId="24" xfId="0" applyFont="1" applyFill="1" applyBorder="1" applyAlignment="1">
      <alignment horizontal="center" vertical="center" wrapText="1"/>
    </xf>
    <xf numFmtId="0" fontId="28" fillId="0" borderId="0" xfId="0" applyFont="1" applyAlignment="1">
      <alignment horizontal="center"/>
    </xf>
    <xf numFmtId="0" fontId="76" fillId="0" borderId="24" xfId="0" applyFont="1" applyBorder="1" applyAlignment="1">
      <alignment horizontal="center" vertical="center"/>
    </xf>
    <xf numFmtId="2" fontId="9" fillId="0" borderId="0" xfId="1190" applyNumberFormat="1"/>
    <xf numFmtId="200" fontId="10" fillId="0" borderId="24" xfId="0" applyNumberFormat="1" applyFont="1" applyBorder="1" applyAlignment="1">
      <alignment vertical="center"/>
    </xf>
    <xf numFmtId="0" fontId="41" fillId="0" borderId="34" xfId="0" applyFont="1" applyBorder="1"/>
    <xf numFmtId="200" fontId="36" fillId="0" borderId="24" xfId="0" applyNumberFormat="1" applyFont="1" applyBorder="1" applyAlignment="1">
      <alignment vertical="center"/>
    </xf>
    <xf numFmtId="210" fontId="36" fillId="0" borderId="0" xfId="1200" applyNumberFormat="1" applyFont="1" applyAlignment="1">
      <alignment vertical="center"/>
    </xf>
    <xf numFmtId="170" fontId="25" fillId="0" borderId="32" xfId="410" applyFont="1" applyBorder="1" applyAlignment="1">
      <alignment vertical="center"/>
    </xf>
    <xf numFmtId="170" fontId="9" fillId="39" borderId="0" xfId="410" applyFill="1" applyBorder="1" applyAlignment="1">
      <alignment vertical="center"/>
    </xf>
    <xf numFmtId="170" fontId="36" fillId="39" borderId="107" xfId="0" applyNumberFormat="1" applyFont="1" applyFill="1" applyBorder="1" applyAlignment="1">
      <alignment horizontal="center" vertical="center"/>
    </xf>
    <xf numFmtId="170" fontId="36" fillId="39" borderId="5" xfId="0" applyNumberFormat="1" applyFont="1" applyFill="1" applyBorder="1" applyAlignment="1">
      <alignment horizontal="center" vertical="center"/>
    </xf>
    <xf numFmtId="170" fontId="36" fillId="39" borderId="104" xfId="0" applyNumberFormat="1" applyFont="1" applyFill="1" applyBorder="1" applyAlignment="1">
      <alignment horizontal="center" vertical="center"/>
    </xf>
    <xf numFmtId="0" fontId="0" fillId="39" borderId="0" xfId="0" applyFill="1" applyAlignment="1">
      <alignment vertical="center"/>
    </xf>
    <xf numFmtId="0" fontId="28" fillId="39" borderId="49" xfId="0" applyFont="1" applyFill="1" applyBorder="1" applyAlignment="1">
      <alignment vertical="center"/>
    </xf>
    <xf numFmtId="0" fontId="28" fillId="0" borderId="39" xfId="0" applyFont="1" applyBorder="1" applyAlignment="1">
      <alignment vertical="center"/>
    </xf>
    <xf numFmtId="2" fontId="28" fillId="0" borderId="32" xfId="0" applyNumberFormat="1" applyFont="1" applyBorder="1" applyAlignment="1">
      <alignment vertical="center"/>
    </xf>
    <xf numFmtId="2" fontId="25" fillId="0" borderId="23" xfId="0" applyNumberFormat="1" applyFont="1" applyBorder="1" applyAlignment="1">
      <alignment vertical="center"/>
    </xf>
    <xf numFmtId="2" fontId="25" fillId="0" borderId="111" xfId="0" applyNumberFormat="1" applyFont="1" applyBorder="1" applyAlignment="1">
      <alignment vertical="center"/>
    </xf>
    <xf numFmtId="170" fontId="9" fillId="0" borderId="32" xfId="410" applyFill="1" applyBorder="1" applyAlignment="1">
      <alignment vertical="center"/>
    </xf>
    <xf numFmtId="170" fontId="10" fillId="0" borderId="0" xfId="410" applyFont="1" applyFill="1" applyBorder="1" applyAlignment="1">
      <alignment horizontal="center" vertical="center"/>
    </xf>
    <xf numFmtId="0" fontId="36" fillId="0" borderId="107" xfId="0" quotePrefix="1" applyFont="1" applyBorder="1" applyAlignment="1">
      <alignment horizontal="center" vertical="center"/>
    </xf>
    <xf numFmtId="0" fontId="36" fillId="0" borderId="5" xfId="0" applyFont="1" applyBorder="1" applyAlignment="1">
      <alignment horizontal="center" vertical="center"/>
    </xf>
    <xf numFmtId="0" fontId="36" fillId="0" borderId="104" xfId="0" applyFont="1" applyBorder="1" applyAlignment="1">
      <alignment horizontal="center" vertical="center"/>
    </xf>
    <xf numFmtId="200" fontId="36" fillId="0" borderId="37" xfId="0" applyNumberFormat="1" applyFont="1" applyBorder="1" applyAlignment="1">
      <alignment vertical="center"/>
    </xf>
    <xf numFmtId="169" fontId="0" fillId="0" borderId="0" xfId="878" applyFont="1" applyAlignment="1">
      <alignment vertical="center"/>
    </xf>
    <xf numFmtId="200" fontId="9" fillId="0" borderId="0" xfId="0" applyNumberFormat="1" applyFont="1" applyAlignment="1">
      <alignment horizontal="right"/>
    </xf>
    <xf numFmtId="169" fontId="9" fillId="0" borderId="0" xfId="878" applyFont="1" applyBorder="1"/>
    <xf numFmtId="169" fontId="9" fillId="0" borderId="0" xfId="878" applyFont="1"/>
    <xf numFmtId="0" fontId="10" fillId="0" borderId="0" xfId="0" applyFont="1" applyAlignment="1">
      <alignment horizontal="center" vertical="center"/>
    </xf>
    <xf numFmtId="0" fontId="10" fillId="0" borderId="0" xfId="0" applyFont="1" applyAlignment="1">
      <alignment horizontal="justify" vertical="center" wrapText="1"/>
    </xf>
    <xf numFmtId="0" fontId="10" fillId="0" borderId="0" xfId="0" applyFont="1" applyAlignment="1">
      <alignment horizontal="right" vertical="center"/>
    </xf>
    <xf numFmtId="0" fontId="9" fillId="0" borderId="0" xfId="876" applyNumberFormat="1" applyFont="1" applyFill="1" applyBorder="1" applyAlignment="1">
      <alignment horizontal="right" vertical="center"/>
    </xf>
    <xf numFmtId="219" fontId="0" fillId="0" borderId="0" xfId="0" applyNumberFormat="1"/>
    <xf numFmtId="0" fontId="10" fillId="0" borderId="0" xfId="1200" applyFont="1" applyAlignment="1">
      <alignment horizontal="center" vertical="center" wrapText="1"/>
    </xf>
    <xf numFmtId="207" fontId="10" fillId="39" borderId="42" xfId="0" applyNumberFormat="1" applyFont="1" applyFill="1" applyBorder="1" applyAlignment="1">
      <alignment vertical="center"/>
    </xf>
    <xf numFmtId="182" fontId="10" fillId="0" borderId="39" xfId="0" applyNumberFormat="1" applyFont="1" applyBorder="1" applyAlignment="1">
      <alignment horizontal="right" vertical="center"/>
    </xf>
    <xf numFmtId="0" fontId="10" fillId="0" borderId="39" xfId="1200" applyFont="1" applyBorder="1" applyAlignment="1">
      <alignment horizontal="center" vertical="center" wrapText="1"/>
    </xf>
    <xf numFmtId="0" fontId="95" fillId="0" borderId="0" xfId="0" applyFont="1" applyAlignment="1">
      <alignment horizontal="center" vertical="center"/>
    </xf>
    <xf numFmtId="182" fontId="10" fillId="0" borderId="0" xfId="0" applyNumberFormat="1" applyFont="1" applyAlignment="1">
      <alignment horizontal="right" vertical="center"/>
    </xf>
    <xf numFmtId="0" fontId="49" fillId="0" borderId="115" xfId="876" applyNumberFormat="1" applyFont="1" applyFill="1" applyBorder="1" applyAlignment="1">
      <alignment horizontal="right" vertical="center"/>
    </xf>
    <xf numFmtId="0" fontId="12" fillId="0" borderId="116" xfId="876" applyNumberFormat="1" applyFont="1" applyFill="1" applyBorder="1" applyAlignment="1">
      <alignment horizontal="right" vertical="center"/>
    </xf>
    <xf numFmtId="200" fontId="36" fillId="0" borderId="39" xfId="0" applyNumberFormat="1" applyFont="1" applyBorder="1" applyAlignment="1">
      <alignment vertical="center"/>
    </xf>
    <xf numFmtId="170" fontId="0" fillId="0" borderId="0" xfId="410" applyFont="1" applyFill="1"/>
    <xf numFmtId="0" fontId="36" fillId="38" borderId="48" xfId="0" applyFont="1" applyFill="1" applyBorder="1" applyAlignment="1">
      <alignment horizontal="center" vertical="center" wrapText="1"/>
    </xf>
    <xf numFmtId="0" fontId="42" fillId="0" borderId="0" xfId="0" applyFont="1" applyAlignment="1">
      <alignment horizontal="center"/>
    </xf>
    <xf numFmtId="0" fontId="16" fillId="0" borderId="0" xfId="0" applyFont="1" applyAlignment="1">
      <alignment horizontal="center"/>
    </xf>
    <xf numFmtId="0" fontId="50" fillId="0" borderId="0" xfId="0" applyFont="1" applyAlignment="1">
      <alignment horizontal="centerContinuous"/>
    </xf>
    <xf numFmtId="0" fontId="27" fillId="0" borderId="0" xfId="0" applyFont="1"/>
    <xf numFmtId="0" fontId="43" fillId="0" borderId="0" xfId="0" applyFont="1"/>
    <xf numFmtId="0" fontId="14" fillId="0" borderId="0" xfId="0" applyFont="1" applyAlignment="1">
      <alignment wrapText="1"/>
    </xf>
    <xf numFmtId="0" fontId="53" fillId="0" borderId="0" xfId="0" applyFont="1"/>
    <xf numFmtId="0" fontId="9" fillId="0" borderId="34" xfId="1190" applyBorder="1"/>
    <xf numFmtId="0" fontId="0" fillId="0" borderId="56" xfId="0" applyBorder="1"/>
    <xf numFmtId="0" fontId="30" fillId="32" borderId="58" xfId="0" applyFont="1" applyFill="1" applyBorder="1" applyAlignment="1">
      <alignment horizontal="center" vertical="center" wrapText="1"/>
    </xf>
    <xf numFmtId="0" fontId="39" fillId="0" borderId="0" xfId="1163" applyFont="1" applyAlignment="1">
      <alignment horizontal="center"/>
    </xf>
    <xf numFmtId="0" fontId="9" fillId="0" borderId="0" xfId="1163"/>
    <xf numFmtId="0" fontId="9" fillId="0" borderId="0" xfId="1163" applyAlignment="1">
      <alignment horizontal="centerContinuous"/>
    </xf>
    <xf numFmtId="0" fontId="9" fillId="0" borderId="21" xfId="1163" applyBorder="1"/>
    <xf numFmtId="0" fontId="20" fillId="0" borderId="0" xfId="1163" applyFont="1" applyAlignment="1">
      <alignment horizontal="centerContinuous"/>
    </xf>
    <xf numFmtId="0" fontId="22" fillId="0" borderId="0" xfId="1163" applyFont="1" applyAlignment="1">
      <alignment horizontal="centerContinuous"/>
    </xf>
    <xf numFmtId="0" fontId="15" fillId="0" borderId="0" xfId="1163" applyFont="1" applyAlignment="1">
      <alignment horizontal="centerContinuous"/>
    </xf>
    <xf numFmtId="0" fontId="16" fillId="0" borderId="0" xfId="1163" applyFont="1" applyAlignment="1">
      <alignment horizontal="centerContinuous"/>
    </xf>
    <xf numFmtId="0" fontId="0" fillId="0" borderId="0" xfId="0" applyAlignment="1">
      <alignment horizontal="center" vertical="center"/>
    </xf>
    <xf numFmtId="0" fontId="9" fillId="0" borderId="0" xfId="0" applyFont="1" applyAlignment="1">
      <alignment horizontal="center" vertical="center"/>
    </xf>
    <xf numFmtId="0" fontId="37" fillId="0" borderId="24" xfId="0" applyFont="1" applyBorder="1" applyAlignment="1">
      <alignment horizontal="left"/>
    </xf>
    <xf numFmtId="0" fontId="28" fillId="0" borderId="0" xfId="1163" applyFont="1"/>
    <xf numFmtId="0" fontId="37" fillId="0" borderId="24" xfId="1163" applyFont="1" applyBorder="1" applyAlignment="1">
      <alignment vertical="center"/>
    </xf>
    <xf numFmtId="0" fontId="37" fillId="40" borderId="24" xfId="1163" applyFont="1" applyFill="1" applyBorder="1" applyAlignment="1">
      <alignment horizontal="center"/>
    </xf>
    <xf numFmtId="0" fontId="37" fillId="0" borderId="23" xfId="1163" applyFont="1" applyBorder="1" applyAlignment="1">
      <alignment horizontal="left"/>
    </xf>
    <xf numFmtId="0" fontId="37" fillId="47" borderId="24" xfId="1163" applyFont="1" applyFill="1" applyBorder="1" applyAlignment="1">
      <alignment horizontal="center"/>
    </xf>
    <xf numFmtId="0" fontId="37" fillId="48" borderId="24" xfId="1163" applyFont="1" applyFill="1" applyBorder="1" applyAlignment="1">
      <alignment horizontal="center"/>
    </xf>
    <xf numFmtId="0" fontId="37" fillId="42" borderId="24" xfId="1163" applyFont="1" applyFill="1" applyBorder="1" applyAlignment="1">
      <alignment horizontal="center"/>
    </xf>
    <xf numFmtId="0" fontId="37" fillId="41" borderId="24" xfId="1163" applyFont="1" applyFill="1" applyBorder="1" applyAlignment="1">
      <alignment horizontal="center"/>
    </xf>
    <xf numFmtId="0" fontId="25" fillId="39" borderId="0" xfId="1362" applyFont="1" applyFill="1" applyAlignment="1">
      <alignment horizontal="center" vertical="center" wrapText="1"/>
    </xf>
    <xf numFmtId="14" fontId="10" fillId="39" borderId="34" xfId="1190" applyNumberFormat="1" applyFont="1" applyFill="1" applyBorder="1" applyAlignment="1">
      <alignment vertical="center" wrapText="1"/>
    </xf>
    <xf numFmtId="0" fontId="9" fillId="0" borderId="26" xfId="1190" applyBorder="1"/>
    <xf numFmtId="169" fontId="0" fillId="0" borderId="0" xfId="0" applyNumberFormat="1"/>
    <xf numFmtId="206" fontId="0" fillId="0" borderId="0" xfId="0" applyNumberFormat="1"/>
    <xf numFmtId="0" fontId="9" fillId="0" borderId="5" xfId="1190" applyBorder="1" applyAlignment="1">
      <alignment horizontal="center"/>
    </xf>
    <xf numFmtId="1" fontId="25" fillId="0" borderId="0" xfId="1190" applyNumberFormat="1" applyFont="1" applyAlignment="1">
      <alignment horizontal="left"/>
    </xf>
    <xf numFmtId="0" fontId="82" fillId="0" borderId="21" xfId="1190" applyFont="1" applyBorder="1" applyAlignment="1">
      <alignment textRotation="90"/>
    </xf>
    <xf numFmtId="183" fontId="9" fillId="0" borderId="5" xfId="1190" applyNumberFormat="1" applyBorder="1" applyAlignment="1">
      <alignment horizontal="center" vertical="center"/>
    </xf>
    <xf numFmtId="2" fontId="0" fillId="0" borderId="24" xfId="0" applyNumberFormat="1" applyBorder="1"/>
    <xf numFmtId="204" fontId="10" fillId="0" borderId="6" xfId="0" applyNumberFormat="1" applyFont="1" applyBorder="1" applyAlignment="1">
      <alignment horizontal="center" vertical="center" wrapText="1"/>
    </xf>
    <xf numFmtId="181" fontId="9" fillId="0" borderId="0" xfId="410" applyNumberFormat="1" applyFill="1"/>
    <xf numFmtId="0" fontId="76" fillId="0" borderId="24" xfId="1200" applyFont="1" applyBorder="1" applyAlignment="1">
      <alignment horizontal="center" vertical="center" wrapText="1"/>
    </xf>
    <xf numFmtId="0" fontId="10" fillId="0" borderId="24" xfId="1357" applyFont="1" applyBorder="1" applyAlignment="1">
      <alignment horizontal="center" vertical="center"/>
    </xf>
    <xf numFmtId="0" fontId="0" fillId="0" borderId="9" xfId="0" applyBorder="1" applyAlignment="1">
      <alignment horizontal="center" vertical="center"/>
    </xf>
    <xf numFmtId="4" fontId="25" fillId="0" borderId="69" xfId="410" applyNumberFormat="1" applyFont="1" applyBorder="1" applyAlignment="1">
      <alignment horizontal="right" vertical="center"/>
    </xf>
    <xf numFmtId="4" fontId="25" fillId="0" borderId="72" xfId="410" applyNumberFormat="1" applyFont="1" applyBorder="1" applyAlignment="1">
      <alignment horizontal="right" vertical="center"/>
    </xf>
    <xf numFmtId="211" fontId="9" fillId="0" borderId="33" xfId="1190" applyNumberFormat="1" applyBorder="1" applyAlignment="1">
      <alignment horizontal="center" vertical="center"/>
    </xf>
    <xf numFmtId="208" fontId="10" fillId="0" borderId="24" xfId="1200" applyNumberFormat="1" applyFont="1" applyBorder="1" applyAlignment="1">
      <alignment horizontal="center" vertical="center" wrapText="1"/>
    </xf>
    <xf numFmtId="0" fontId="9" fillId="0" borderId="40" xfId="1190" applyBorder="1" applyAlignment="1">
      <alignment horizontal="center"/>
    </xf>
    <xf numFmtId="0" fontId="9" fillId="0" borderId="80" xfId="1190" applyBorder="1" applyAlignment="1">
      <alignment textRotation="90"/>
    </xf>
    <xf numFmtId="10" fontId="9" fillId="0" borderId="0" xfId="1190" applyNumberFormat="1"/>
    <xf numFmtId="0" fontId="76" fillId="0" borderId="24" xfId="1200" applyFont="1" applyBorder="1" applyAlignment="1">
      <alignment horizontal="center" vertical="center"/>
    </xf>
    <xf numFmtId="0" fontId="16" fillId="41" borderId="24" xfId="0" applyFont="1" applyFill="1" applyBorder="1" applyAlignment="1">
      <alignment horizontal="center" vertical="center"/>
    </xf>
    <xf numFmtId="0" fontId="7" fillId="0" borderId="0" xfId="0" applyFont="1"/>
    <xf numFmtId="0" fontId="25" fillId="39" borderId="24" xfId="0" applyFont="1" applyFill="1" applyBorder="1" applyAlignment="1">
      <alignment horizontal="center" vertical="center" wrapText="1"/>
    </xf>
    <xf numFmtId="0" fontId="9" fillId="0" borderId="21" xfId="0" applyFont="1" applyBorder="1" applyAlignment="1">
      <alignment horizontal="left"/>
    </xf>
    <xf numFmtId="14" fontId="25" fillId="39" borderId="24" xfId="0" applyNumberFormat="1" applyFont="1" applyFill="1" applyBorder="1" applyAlignment="1">
      <alignment horizontal="center" vertical="center"/>
    </xf>
    <xf numFmtId="0" fontId="25" fillId="39" borderId="24" xfId="0" applyFont="1" applyFill="1" applyBorder="1" applyAlignment="1">
      <alignment horizontal="center" vertical="center"/>
    </xf>
    <xf numFmtId="0" fontId="9" fillId="41" borderId="21" xfId="1190" applyFill="1" applyBorder="1"/>
    <xf numFmtId="0" fontId="107" fillId="0" borderId="0" xfId="1173" applyFont="1"/>
    <xf numFmtId="0" fontId="108" fillId="0" borderId="0" xfId="1173" applyFont="1"/>
    <xf numFmtId="0" fontId="80" fillId="0" borderId="21" xfId="1190" applyFont="1" applyBorder="1"/>
    <xf numFmtId="0" fontId="109" fillId="0" borderId="0" xfId="1173" applyFont="1"/>
    <xf numFmtId="0" fontId="100" fillId="0" borderId="21" xfId="1190" applyFont="1" applyBorder="1"/>
    <xf numFmtId="0" fontId="100" fillId="0" borderId="21" xfId="1190" applyFont="1" applyBorder="1" applyAlignment="1">
      <alignment textRotation="255"/>
    </xf>
    <xf numFmtId="0" fontId="100" fillId="0" borderId="21" xfId="1190" applyFont="1" applyBorder="1" applyAlignment="1">
      <alignment textRotation="90"/>
    </xf>
    <xf numFmtId="0" fontId="100" fillId="0" borderId="39" xfId="1190" applyFont="1" applyBorder="1"/>
    <xf numFmtId="0" fontId="100" fillId="0" borderId="39" xfId="1190" applyFont="1" applyBorder="1" applyAlignment="1">
      <alignment textRotation="255"/>
    </xf>
    <xf numFmtId="0" fontId="80" fillId="0" borderId="21" xfId="1190" applyFont="1" applyBorder="1" applyAlignment="1">
      <alignment horizontal="center"/>
    </xf>
    <xf numFmtId="0" fontId="80" fillId="0" borderId="39" xfId="1190" applyFont="1" applyBorder="1" applyAlignment="1">
      <alignment horizontal="center" textRotation="255"/>
    </xf>
    <xf numFmtId="0" fontId="80" fillId="0" borderId="0" xfId="1190" applyFont="1" applyAlignment="1">
      <alignment horizontal="center"/>
    </xf>
    <xf numFmtId="0" fontId="80" fillId="0" borderId="39" xfId="1190" applyFont="1" applyBorder="1" applyAlignment="1">
      <alignment horizontal="center"/>
    </xf>
    <xf numFmtId="0" fontId="0" fillId="0" borderId="42" xfId="0" applyBorder="1" applyAlignment="1">
      <alignment horizontal="center"/>
    </xf>
    <xf numFmtId="0" fontId="109" fillId="0" borderId="21" xfId="1173" applyFont="1" applyBorder="1"/>
    <xf numFmtId="0" fontId="0" fillId="0" borderId="72" xfId="0" applyBorder="1" applyAlignment="1">
      <alignment vertical="center" wrapText="1"/>
    </xf>
    <xf numFmtId="0" fontId="9" fillId="0" borderId="9" xfId="0" applyFont="1" applyBorder="1" applyAlignment="1">
      <alignment vertical="center" wrapText="1"/>
    </xf>
    <xf numFmtId="0" fontId="0" fillId="0" borderId="9" xfId="0" applyBorder="1" applyAlignment="1">
      <alignment vertical="center" wrapText="1"/>
    </xf>
    <xf numFmtId="0" fontId="9" fillId="0" borderId="9" xfId="0" applyFont="1" applyBorder="1" applyAlignment="1">
      <alignment horizontal="center" vertical="center" wrapText="1"/>
    </xf>
    <xf numFmtId="183" fontId="10" fillId="0" borderId="24" xfId="0" applyNumberFormat="1" applyFont="1" applyBorder="1" applyAlignment="1">
      <alignment horizontal="center" vertical="center" wrapText="1"/>
    </xf>
    <xf numFmtId="211" fontId="0" fillId="0" borderId="0" xfId="1458" applyNumberFormat="1" applyFont="1" applyFill="1"/>
    <xf numFmtId="207" fontId="9" fillId="39" borderId="0" xfId="0" applyNumberFormat="1" applyFont="1" applyFill="1" applyAlignment="1">
      <alignment horizontal="center" vertical="center"/>
    </xf>
    <xf numFmtId="0" fontId="9" fillId="0" borderId="43" xfId="0" applyFont="1" applyBorder="1" applyAlignment="1">
      <alignment horizontal="center" vertical="center"/>
    </xf>
    <xf numFmtId="0" fontId="9" fillId="0" borderId="33" xfId="0" applyFont="1" applyBorder="1" applyAlignment="1">
      <alignment horizontal="center" vertical="center" wrapText="1"/>
    </xf>
    <xf numFmtId="232" fontId="49" fillId="0" borderId="24" xfId="0" applyNumberFormat="1" applyFont="1" applyBorder="1" applyAlignment="1">
      <alignment horizontal="center"/>
    </xf>
    <xf numFmtId="0" fontId="49" fillId="0" borderId="24" xfId="0" applyFont="1" applyBorder="1" applyAlignment="1">
      <alignment horizontal="center"/>
    </xf>
    <xf numFmtId="0" fontId="49" fillId="0" borderId="24" xfId="0" applyFont="1" applyBorder="1" applyAlignment="1">
      <alignment horizontal="center" vertical="center"/>
    </xf>
    <xf numFmtId="49" fontId="49" fillId="0" borderId="24" xfId="0" applyNumberFormat="1" applyFont="1" applyBorder="1" applyAlignment="1">
      <alignment horizontal="center" vertical="center"/>
    </xf>
    <xf numFmtId="0" fontId="49" fillId="0" borderId="41" xfId="0" applyFont="1" applyBorder="1" applyAlignment="1">
      <alignment horizontal="center"/>
    </xf>
    <xf numFmtId="233" fontId="9" fillId="0" borderId="5" xfId="0" applyNumberFormat="1" applyFont="1" applyBorder="1" applyAlignment="1">
      <alignment horizontal="center"/>
    </xf>
    <xf numFmtId="0" fontId="9" fillId="0" borderId="25" xfId="1190" applyBorder="1" applyAlignment="1">
      <alignment horizontal="center"/>
    </xf>
    <xf numFmtId="0" fontId="9" fillId="0" borderId="5" xfId="1165" applyBorder="1" applyAlignment="1">
      <alignment horizontal="left"/>
    </xf>
    <xf numFmtId="0" fontId="9" fillId="0" borderId="22" xfId="1165" applyBorder="1" applyAlignment="1">
      <alignment horizontal="center"/>
    </xf>
    <xf numFmtId="0" fontId="9" fillId="0" borderId="42" xfId="1165" applyBorder="1" applyAlignment="1">
      <alignment horizontal="left"/>
    </xf>
    <xf numFmtId="3" fontId="0" fillId="0" borderId="42" xfId="0" applyNumberFormat="1" applyBorder="1" applyAlignment="1">
      <alignment horizontal="center"/>
    </xf>
    <xf numFmtId="0" fontId="9" fillId="0" borderId="0" xfId="1165"/>
    <xf numFmtId="0" fontId="29" fillId="0" borderId="0" xfId="1165" applyFont="1" applyAlignment="1">
      <alignment horizontal="center"/>
    </xf>
    <xf numFmtId="0" fontId="8" fillId="0" borderId="0" xfId="1165" applyFont="1" applyAlignment="1">
      <alignment horizontal="centerContinuous"/>
    </xf>
    <xf numFmtId="0" fontId="9" fillId="0" borderId="0" xfId="1165" applyAlignment="1">
      <alignment horizontal="centerContinuous"/>
    </xf>
    <xf numFmtId="0" fontId="9" fillId="0" borderId="0" xfId="1165" applyAlignment="1">
      <alignment horizontal="center"/>
    </xf>
    <xf numFmtId="0" fontId="32" fillId="0" borderId="0" xfId="1165" applyFont="1" applyAlignment="1">
      <alignment horizontal="left" vertical="center"/>
    </xf>
    <xf numFmtId="0" fontId="32" fillId="0" borderId="21" xfId="1165" applyFont="1" applyBorder="1" applyAlignment="1">
      <alignment horizontal="left" vertical="center"/>
    </xf>
    <xf numFmtId="0" fontId="28" fillId="0" borderId="21" xfId="1165" applyFont="1" applyBorder="1" applyAlignment="1">
      <alignment horizontal="center" vertical="center"/>
    </xf>
    <xf numFmtId="0" fontId="28" fillId="0" borderId="0" xfId="1165" applyFont="1" applyAlignment="1">
      <alignment horizontal="center" vertical="center"/>
    </xf>
    <xf numFmtId="0" fontId="32" fillId="0" borderId="0" xfId="1165" applyFont="1" applyAlignment="1">
      <alignment vertical="center"/>
    </xf>
    <xf numFmtId="0" fontId="28" fillId="0" borderId="0" xfId="1165" applyFont="1" applyAlignment="1">
      <alignment vertical="center"/>
    </xf>
    <xf numFmtId="0" fontId="28" fillId="0" borderId="21" xfId="1165" applyFont="1" applyBorder="1" applyAlignment="1">
      <alignment horizontal="left" vertical="center"/>
    </xf>
    <xf numFmtId="0" fontId="32" fillId="0" borderId="0" xfId="1165" applyFont="1" applyAlignment="1">
      <alignment horizontal="left"/>
    </xf>
    <xf numFmtId="0" fontId="28" fillId="0" borderId="0" xfId="1165" applyFont="1" applyAlignment="1">
      <alignment horizontal="centerContinuous"/>
    </xf>
    <xf numFmtId="49" fontId="32" fillId="0" borderId="32" xfId="1165" applyNumberFormat="1" applyFont="1" applyBorder="1" applyAlignment="1">
      <alignment horizontal="center" vertical="center"/>
    </xf>
    <xf numFmtId="49" fontId="32" fillId="0" borderId="23" xfId="1165" applyNumberFormat="1" applyFont="1" applyBorder="1" applyAlignment="1">
      <alignment horizontal="center" vertical="center"/>
    </xf>
    <xf numFmtId="49" fontId="32" fillId="0" borderId="33" xfId="1165" applyNumberFormat="1" applyFont="1" applyBorder="1" applyAlignment="1">
      <alignment vertical="center"/>
    </xf>
    <xf numFmtId="49" fontId="32" fillId="0" borderId="32" xfId="1165" applyNumberFormat="1" applyFont="1" applyBorder="1" applyAlignment="1">
      <alignment vertical="center"/>
    </xf>
    <xf numFmtId="49" fontId="32" fillId="0" borderId="32" xfId="1165" applyNumberFormat="1" applyFont="1" applyBorder="1" applyAlignment="1">
      <alignment horizontal="left" vertical="center"/>
    </xf>
    <xf numFmtId="0" fontId="28" fillId="0" borderId="32" xfId="1165" applyFont="1" applyBorder="1" applyAlignment="1">
      <alignment vertical="center"/>
    </xf>
    <xf numFmtId="49" fontId="32" fillId="0" borderId="0" xfId="1165" applyNumberFormat="1" applyFont="1" applyAlignment="1">
      <alignment horizontal="center" vertical="center"/>
    </xf>
    <xf numFmtId="49" fontId="32" fillId="0" borderId="0" xfId="1165" applyNumberFormat="1" applyFont="1" applyAlignment="1">
      <alignment vertical="center"/>
    </xf>
    <xf numFmtId="0" fontId="28" fillId="39" borderId="21" xfId="1165" applyFont="1" applyFill="1" applyBorder="1" applyAlignment="1">
      <alignment horizontal="left" vertical="center"/>
    </xf>
    <xf numFmtId="0" fontId="33" fillId="0" borderId="0" xfId="1165" applyFont="1" applyAlignment="1">
      <alignment horizontal="right"/>
    </xf>
    <xf numFmtId="0" fontId="34" fillId="0" borderId="0" xfId="1165" applyFont="1" applyAlignment="1">
      <alignment horizontal="left"/>
    </xf>
    <xf numFmtId="0" fontId="10" fillId="0" borderId="0" xfId="1165" applyFont="1" applyAlignment="1">
      <alignment horizontal="centerContinuous"/>
    </xf>
    <xf numFmtId="0" fontId="10" fillId="0" borderId="0" xfId="1163" applyFont="1" applyAlignment="1">
      <alignment horizontal="centerContinuous"/>
    </xf>
    <xf numFmtId="0" fontId="28" fillId="0" borderId="47" xfId="1165" applyFont="1" applyBorder="1" applyAlignment="1">
      <alignment horizontal="centerContinuous"/>
    </xf>
    <xf numFmtId="0" fontId="28" fillId="0" borderId="34" xfId="1165" applyFont="1" applyBorder="1" applyAlignment="1">
      <alignment horizontal="left"/>
    </xf>
    <xf numFmtId="0" fontId="28" fillId="0" borderId="34" xfId="1165" applyFont="1" applyBorder="1" applyAlignment="1">
      <alignment horizontal="centerContinuous"/>
    </xf>
    <xf numFmtId="0" fontId="9" fillId="0" borderId="34" xfId="1165" applyBorder="1" applyAlignment="1">
      <alignment horizontal="centerContinuous"/>
    </xf>
    <xf numFmtId="0" fontId="9" fillId="0" borderId="35" xfId="1165" applyBorder="1" applyAlignment="1">
      <alignment horizontal="centerContinuous"/>
    </xf>
    <xf numFmtId="0" fontId="9" fillId="0" borderId="27" xfId="1165" applyBorder="1"/>
    <xf numFmtId="0" fontId="28" fillId="0" borderId="0" xfId="1165" applyFont="1" applyAlignment="1">
      <alignment horizontal="left"/>
    </xf>
    <xf numFmtId="0" fontId="9" fillId="0" borderId="36" xfId="1165" applyBorder="1" applyAlignment="1">
      <alignment horizontal="centerContinuous"/>
    </xf>
    <xf numFmtId="0" fontId="28" fillId="0" borderId="27" xfId="1165" applyFont="1" applyBorder="1" applyAlignment="1">
      <alignment horizontal="centerContinuous"/>
    </xf>
    <xf numFmtId="0" fontId="28" fillId="0" borderId="29" xfId="1165" applyFont="1" applyBorder="1" applyAlignment="1">
      <alignment horizontal="centerContinuous"/>
    </xf>
    <xf numFmtId="0" fontId="28" fillId="0" borderId="37" xfId="1165" applyFont="1" applyBorder="1" applyAlignment="1">
      <alignment horizontal="left"/>
    </xf>
    <xf numFmtId="0" fontId="28" fillId="0" borderId="37" xfId="1165" applyFont="1" applyBorder="1" applyAlignment="1">
      <alignment horizontal="centerContinuous"/>
    </xf>
    <xf numFmtId="0" fontId="9" fillId="0" borderId="37" xfId="1165" applyBorder="1" applyAlignment="1">
      <alignment horizontal="centerContinuous"/>
    </xf>
    <xf numFmtId="0" fontId="9" fillId="0" borderId="38" xfId="1165" applyBorder="1" applyAlignment="1">
      <alignment horizontal="centerContinuous"/>
    </xf>
    <xf numFmtId="0" fontId="12" fillId="0" borderId="34" xfId="1165" applyFont="1" applyBorder="1" applyAlignment="1">
      <alignment horizontal="center"/>
    </xf>
    <xf numFmtId="0" fontId="9" fillId="0" borderId="63" xfId="1165" applyBorder="1" applyAlignment="1">
      <alignment horizontal="centerContinuous"/>
    </xf>
    <xf numFmtId="0" fontId="7" fillId="0" borderId="47" xfId="1165" applyFont="1" applyBorder="1" applyAlignment="1">
      <alignment horizontal="center"/>
    </xf>
    <xf numFmtId="0" fontId="7" fillId="0" borderId="24" xfId="1165" applyFont="1" applyBorder="1" applyAlignment="1">
      <alignment horizontal="center"/>
    </xf>
    <xf numFmtId="0" fontId="10" fillId="0" borderId="68" xfId="1165" applyFont="1" applyBorder="1" applyAlignment="1">
      <alignment horizontal="centerContinuous"/>
    </xf>
    <xf numFmtId="0" fontId="36" fillId="0" borderId="44" xfId="1165" applyFont="1" applyBorder="1" applyAlignment="1">
      <alignment horizontal="center"/>
    </xf>
    <xf numFmtId="0" fontId="10" fillId="0" borderId="21" xfId="1165" applyFont="1" applyBorder="1"/>
    <xf numFmtId="0" fontId="36" fillId="0" borderId="62" xfId="1165" applyFont="1" applyBorder="1" applyAlignment="1">
      <alignment horizontal="left"/>
    </xf>
    <xf numFmtId="0" fontId="36" fillId="0" borderId="62" xfId="1165" applyFont="1" applyBorder="1" applyAlignment="1">
      <alignment horizontal="center"/>
    </xf>
    <xf numFmtId="0" fontId="36" fillId="0" borderId="62" xfId="1165" applyFont="1" applyBorder="1" applyAlignment="1">
      <alignment horizontal="left" vertical="center"/>
    </xf>
    <xf numFmtId="0" fontId="9" fillId="0" borderId="33" xfId="1165" applyBorder="1"/>
    <xf numFmtId="0" fontId="9" fillId="0" borderId="32" xfId="1165" applyBorder="1"/>
    <xf numFmtId="0" fontId="9" fillId="0" borderId="23" xfId="1165" applyBorder="1"/>
    <xf numFmtId="0" fontId="9" fillId="0" borderId="30" xfId="1165" applyBorder="1"/>
    <xf numFmtId="0" fontId="9" fillId="0" borderId="39" xfId="1165" applyBorder="1"/>
    <xf numFmtId="0" fontId="9" fillId="0" borderId="40" xfId="1165" applyBorder="1"/>
    <xf numFmtId="0" fontId="10" fillId="0" borderId="37" xfId="1165" applyFont="1" applyBorder="1"/>
    <xf numFmtId="0" fontId="9" fillId="0" borderId="57" xfId="1165" applyBorder="1" applyAlignment="1">
      <alignment horizontal="center"/>
    </xf>
    <xf numFmtId="0" fontId="9" fillId="0" borderId="42" xfId="1165" applyBorder="1" applyAlignment="1">
      <alignment horizontal="center"/>
    </xf>
    <xf numFmtId="0" fontId="9" fillId="0" borderId="72" xfId="1165" applyBorder="1" applyAlignment="1">
      <alignment horizontal="center"/>
    </xf>
    <xf numFmtId="0" fontId="40" fillId="46" borderId="57" xfId="1165" applyFont="1" applyFill="1" applyBorder="1" applyAlignment="1">
      <alignment horizontal="center"/>
    </xf>
    <xf numFmtId="0" fontId="44" fillId="42" borderId="22" xfId="1165" applyFont="1" applyFill="1" applyBorder="1"/>
    <xf numFmtId="0" fontId="36" fillId="41" borderId="22" xfId="1165" applyFont="1" applyFill="1" applyBorder="1" applyAlignment="1">
      <alignment horizontal="center"/>
    </xf>
    <xf numFmtId="0" fontId="9" fillId="41" borderId="24" xfId="1165" applyFill="1" applyBorder="1"/>
    <xf numFmtId="0" fontId="37" fillId="40" borderId="24" xfId="1163" applyFont="1" applyFill="1" applyBorder="1" applyAlignment="1">
      <alignment horizontal="center" vertical="center"/>
    </xf>
    <xf numFmtId="0" fontId="9" fillId="0" borderId="21" xfId="1165" applyBorder="1"/>
    <xf numFmtId="0" fontId="44" fillId="42" borderId="23" xfId="1165" applyFont="1" applyFill="1" applyBorder="1"/>
    <xf numFmtId="0" fontId="9" fillId="0" borderId="44" xfId="1165" applyBorder="1"/>
    <xf numFmtId="9" fontId="9" fillId="0" borderId="25" xfId="1458" applyFont="1" applyFill="1" applyBorder="1"/>
    <xf numFmtId="9" fontId="9" fillId="0" borderId="22" xfId="1458" quotePrefix="1" applyFont="1" applyFill="1" applyBorder="1" applyAlignment="1">
      <alignment horizontal="center"/>
    </xf>
    <xf numFmtId="0" fontId="9" fillId="0" borderId="37" xfId="1165" applyBorder="1"/>
    <xf numFmtId="0" fontId="119" fillId="0" borderId="0" xfId="388" applyAlignment="1" applyProtection="1">
      <alignment vertical="center"/>
    </xf>
    <xf numFmtId="0" fontId="119" fillId="0" borderId="0" xfId="388" applyFill="1" applyAlignment="1" applyProtection="1"/>
    <xf numFmtId="0" fontId="28" fillId="0" borderId="21" xfId="1165" applyFont="1" applyBorder="1" applyAlignment="1">
      <alignment vertical="center"/>
    </xf>
    <xf numFmtId="0" fontId="37" fillId="0" borderId="21" xfId="1165" applyFont="1" applyBorder="1"/>
    <xf numFmtId="0" fontId="37" fillId="0" borderId="26" xfId="1165" applyFont="1" applyBorder="1"/>
    <xf numFmtId="0" fontId="10" fillId="0" borderId="39" xfId="1165" applyFont="1" applyBorder="1"/>
    <xf numFmtId="0" fontId="10" fillId="0" borderId="31" xfId="1165" applyFont="1" applyBorder="1"/>
    <xf numFmtId="0" fontId="10" fillId="0" borderId="114" xfId="1165" applyFont="1" applyBorder="1"/>
    <xf numFmtId="0" fontId="10" fillId="0" borderId="30" xfId="1165" applyFont="1" applyBorder="1"/>
    <xf numFmtId="211" fontId="9" fillId="0" borderId="0" xfId="1165" applyNumberFormat="1"/>
    <xf numFmtId="0" fontId="10" fillId="0" borderId="76" xfId="1165" applyFont="1" applyBorder="1"/>
    <xf numFmtId="0" fontId="37" fillId="0" borderId="118" xfId="1165" applyFont="1" applyBorder="1"/>
    <xf numFmtId="0" fontId="9" fillId="0" borderId="119" xfId="1165" applyBorder="1"/>
    <xf numFmtId="0" fontId="9" fillId="0" borderId="76" xfId="1165" applyBorder="1"/>
    <xf numFmtId="49" fontId="32" fillId="0" borderId="23" xfId="1165" applyNumberFormat="1" applyFont="1" applyBorder="1" applyAlignment="1">
      <alignment vertical="center"/>
    </xf>
    <xf numFmtId="0" fontId="9" fillId="0" borderId="69" xfId="1190" applyBorder="1"/>
    <xf numFmtId="0" fontId="37" fillId="0" borderId="39" xfId="1163" applyFont="1" applyBorder="1" applyAlignment="1">
      <alignment vertical="center"/>
    </xf>
    <xf numFmtId="0" fontId="37" fillId="0" borderId="76" xfId="1163" applyFont="1" applyBorder="1" applyAlignment="1">
      <alignment vertical="center"/>
    </xf>
    <xf numFmtId="0" fontId="37" fillId="0" borderId="30" xfId="1163" applyFont="1" applyBorder="1" applyAlignment="1">
      <alignment vertical="center"/>
    </xf>
    <xf numFmtId="0" fontId="9" fillId="0" borderId="31" xfId="1165" applyBorder="1"/>
    <xf numFmtId="0" fontId="9" fillId="41" borderId="21" xfId="1165" applyFill="1" applyBorder="1"/>
    <xf numFmtId="0" fontId="9" fillId="41" borderId="26" xfId="1165" applyFill="1" applyBorder="1"/>
    <xf numFmtId="0" fontId="9" fillId="0" borderId="28" xfId="1165" applyBorder="1"/>
    <xf numFmtId="0" fontId="9" fillId="39" borderId="76" xfId="1165" applyFill="1" applyBorder="1"/>
    <xf numFmtId="0" fontId="9" fillId="39" borderId="39" xfId="1165" applyFill="1" applyBorder="1"/>
    <xf numFmtId="0" fontId="9" fillId="39" borderId="31" xfId="1165" applyFill="1" applyBorder="1"/>
    <xf numFmtId="0" fontId="9" fillId="39" borderId="30" xfId="1165" applyFill="1" applyBorder="1"/>
    <xf numFmtId="0" fontId="9" fillId="39" borderId="77" xfId="1165" applyFill="1" applyBorder="1"/>
    <xf numFmtId="0" fontId="9" fillId="39" borderId="0" xfId="1165" applyFill="1"/>
    <xf numFmtId="0" fontId="9" fillId="39" borderId="28" xfId="1165" applyFill="1" applyBorder="1"/>
    <xf numFmtId="211" fontId="9" fillId="0" borderId="25" xfId="1458" applyNumberFormat="1" applyFont="1" applyFill="1" applyBorder="1" applyAlignment="1">
      <alignment vertical="center"/>
    </xf>
    <xf numFmtId="0" fontId="9" fillId="0" borderId="40" xfId="1165" applyBorder="1" applyAlignment="1">
      <alignment vertical="center"/>
    </xf>
    <xf numFmtId="0" fontId="102" fillId="46" borderId="43" xfId="1165" applyFont="1" applyFill="1" applyBorder="1" applyAlignment="1">
      <alignment horizontal="center" vertical="center"/>
    </xf>
    <xf numFmtId="0" fontId="9" fillId="41" borderId="24" xfId="1165" applyFill="1" applyBorder="1" applyAlignment="1">
      <alignment horizontal="center" vertical="center"/>
    </xf>
    <xf numFmtId="0" fontId="9" fillId="41" borderId="24" xfId="1165" applyFill="1" applyBorder="1" applyAlignment="1">
      <alignment vertical="center"/>
    </xf>
    <xf numFmtId="0" fontId="9" fillId="0" borderId="44" xfId="1165" applyBorder="1" applyAlignment="1">
      <alignment vertical="center"/>
    </xf>
    <xf numFmtId="9" fontId="9" fillId="0" borderId="25" xfId="1458" applyFont="1" applyFill="1" applyBorder="1" applyAlignment="1">
      <alignment vertical="center"/>
    </xf>
    <xf numFmtId="9" fontId="9" fillId="0" borderId="22" xfId="1458" quotePrefix="1" applyFont="1" applyFill="1" applyBorder="1" applyAlignment="1">
      <alignment horizontal="center" vertical="center"/>
    </xf>
    <xf numFmtId="0" fontId="9" fillId="0" borderId="22" xfId="1165" quotePrefix="1" applyBorder="1" applyAlignment="1">
      <alignment horizontal="center" vertical="center"/>
    </xf>
    <xf numFmtId="9" fontId="9" fillId="0" borderId="120" xfId="1458" quotePrefix="1" applyFont="1" applyFill="1" applyBorder="1" applyAlignment="1">
      <alignment horizontal="center" vertical="center"/>
    </xf>
    <xf numFmtId="0" fontId="9" fillId="41" borderId="23" xfId="1165" applyFill="1" applyBorder="1" applyAlignment="1">
      <alignment vertical="center"/>
    </xf>
    <xf numFmtId="9" fontId="9" fillId="0" borderId="121" xfId="1458" quotePrefix="1" applyFont="1" applyFill="1" applyBorder="1" applyAlignment="1">
      <alignment horizontal="center" vertical="center"/>
    </xf>
    <xf numFmtId="9" fontId="9" fillId="0" borderId="122" xfId="1458" quotePrefix="1" applyFont="1" applyFill="1" applyBorder="1" applyAlignment="1">
      <alignment horizontal="center" vertical="center"/>
    </xf>
    <xf numFmtId="0" fontId="9" fillId="0" borderId="118" xfId="1190" applyBorder="1"/>
    <xf numFmtId="0" fontId="9" fillId="0" borderId="72" xfId="1190" applyBorder="1"/>
    <xf numFmtId="0" fontId="9" fillId="0" borderId="69" xfId="1165" applyBorder="1"/>
    <xf numFmtId="0" fontId="9" fillId="0" borderId="26" xfId="1190" applyBorder="1" applyAlignment="1">
      <alignment textRotation="90"/>
    </xf>
    <xf numFmtId="0" fontId="9" fillId="0" borderId="118" xfId="1190" applyBorder="1" applyAlignment="1">
      <alignment textRotation="90"/>
    </xf>
    <xf numFmtId="0" fontId="9" fillId="0" borderId="72" xfId="1190" applyBorder="1" applyAlignment="1">
      <alignment textRotation="90"/>
    </xf>
    <xf numFmtId="0" fontId="28" fillId="0" borderId="21" xfId="1165" applyFont="1" applyBorder="1" applyAlignment="1">
      <alignment horizontal="center"/>
    </xf>
    <xf numFmtId="0" fontId="28" fillId="0" borderId="0" xfId="1165" applyFont="1" applyAlignment="1">
      <alignment horizontal="left" vertical="center"/>
    </xf>
    <xf numFmtId="0" fontId="7" fillId="0" borderId="21" xfId="1165" applyFont="1" applyBorder="1" applyAlignment="1">
      <alignment horizontal="left" vertical="center"/>
    </xf>
    <xf numFmtId="0" fontId="9" fillId="0" borderId="21" xfId="1165" applyBorder="1" applyAlignment="1">
      <alignment horizontal="center" vertical="center"/>
    </xf>
    <xf numFmtId="0" fontId="28" fillId="0" borderId="23" xfId="1165" applyFont="1" applyBorder="1" applyAlignment="1">
      <alignment vertical="center"/>
    </xf>
    <xf numFmtId="0" fontId="28" fillId="0" borderId="0" xfId="1165" applyFont="1" applyAlignment="1">
      <alignment horizontal="centerContinuous" vertical="center"/>
    </xf>
    <xf numFmtId="0" fontId="32" fillId="0" borderId="0" xfId="1165" applyFont="1" applyAlignment="1">
      <alignment horizontal="centerContinuous" vertical="center"/>
    </xf>
    <xf numFmtId="0" fontId="10" fillId="39" borderId="0" xfId="1163" applyFont="1" applyFill="1" applyAlignment="1">
      <alignment horizontal="centerContinuous"/>
    </xf>
    <xf numFmtId="0" fontId="9" fillId="0" borderId="55" xfId="1165" applyBorder="1" applyAlignment="1">
      <alignment horizontal="centerContinuous"/>
    </xf>
    <xf numFmtId="0" fontId="7" fillId="0" borderId="68" xfId="1165" applyFont="1" applyBorder="1" applyAlignment="1">
      <alignment horizontal="centerContinuous"/>
    </xf>
    <xf numFmtId="0" fontId="9" fillId="0" borderId="24" xfId="1165" applyBorder="1"/>
    <xf numFmtId="0" fontId="40" fillId="46" borderId="43" xfId="1165" applyFont="1" applyFill="1" applyBorder="1" applyAlignment="1">
      <alignment horizontal="center"/>
    </xf>
    <xf numFmtId="0" fontId="36" fillId="41" borderId="24" xfId="1165" applyFont="1" applyFill="1" applyBorder="1" applyAlignment="1">
      <alignment horizontal="center"/>
    </xf>
    <xf numFmtId="0" fontId="9" fillId="0" borderId="44" xfId="1165" applyBorder="1" applyAlignment="1">
      <alignment horizontal="center"/>
    </xf>
    <xf numFmtId="9" fontId="9" fillId="0" borderId="25" xfId="1458" applyFont="1" applyFill="1" applyBorder="1" applyAlignment="1">
      <alignment horizontal="center"/>
    </xf>
    <xf numFmtId="0" fontId="9" fillId="0" borderId="40" xfId="1165" applyBorder="1" applyAlignment="1">
      <alignment horizontal="center"/>
    </xf>
    <xf numFmtId="0" fontId="9" fillId="0" borderId="24" xfId="1165" applyBorder="1" applyAlignment="1">
      <alignment horizontal="center"/>
    </xf>
    <xf numFmtId="0" fontId="9" fillId="0" borderId="25" xfId="1165" applyBorder="1"/>
    <xf numFmtId="9" fontId="9" fillId="0" borderId="0" xfId="1458" applyFont="1" applyFill="1" applyBorder="1"/>
    <xf numFmtId="9" fontId="9" fillId="0" borderId="21" xfId="1458" quotePrefix="1" applyFont="1" applyFill="1" applyBorder="1" applyAlignment="1">
      <alignment horizontal="center"/>
    </xf>
    <xf numFmtId="0" fontId="9" fillId="41" borderId="33" xfId="1165" applyFill="1" applyBorder="1" applyAlignment="1">
      <alignment horizontal="center"/>
    </xf>
    <xf numFmtId="0" fontId="9" fillId="41" borderId="32" xfId="1165" applyFill="1" applyBorder="1" applyAlignment="1">
      <alignment horizontal="center"/>
    </xf>
    <xf numFmtId="0" fontId="44" fillId="42" borderId="32" xfId="1165" applyFont="1" applyFill="1" applyBorder="1" applyAlignment="1">
      <alignment horizontal="center"/>
    </xf>
    <xf numFmtId="0" fontId="40" fillId="46" borderId="32" xfId="1165" applyFont="1" applyFill="1" applyBorder="1" applyAlignment="1">
      <alignment horizontal="center"/>
    </xf>
    <xf numFmtId="0" fontId="37" fillId="40" borderId="9" xfId="1163" applyFont="1" applyFill="1" applyBorder="1" applyAlignment="1">
      <alignment horizontal="center" vertical="center"/>
    </xf>
    <xf numFmtId="9" fontId="9" fillId="0" borderId="72" xfId="1458" quotePrefix="1" applyFont="1" applyFill="1" applyBorder="1" applyAlignment="1">
      <alignment horizontal="center"/>
    </xf>
    <xf numFmtId="9" fontId="9" fillId="0" borderId="0" xfId="1165" applyNumberFormat="1"/>
    <xf numFmtId="9" fontId="9" fillId="0" borderId="36" xfId="1458" applyFont="1" applyFill="1" applyBorder="1" applyAlignment="1">
      <alignment vertical="center"/>
    </xf>
    <xf numFmtId="9" fontId="9" fillId="0" borderId="94" xfId="1458" applyFont="1" applyFill="1" applyBorder="1" applyAlignment="1">
      <alignment vertical="center"/>
    </xf>
    <xf numFmtId="9" fontId="9" fillId="0" borderId="38" xfId="1458" applyFont="1" applyFill="1" applyBorder="1" applyAlignment="1">
      <alignment vertical="center"/>
    </xf>
    <xf numFmtId="0" fontId="32" fillId="0" borderId="0" xfId="1165" applyFont="1" applyAlignment="1">
      <alignment horizontal="right" vertical="center"/>
    </xf>
    <xf numFmtId="0" fontId="7" fillId="0" borderId="0" xfId="1165" applyFont="1" applyAlignment="1">
      <alignment horizontal="right"/>
    </xf>
    <xf numFmtId="182" fontId="9" fillId="39" borderId="24" xfId="1190" applyNumberFormat="1" applyFill="1" applyBorder="1" applyAlignment="1">
      <alignment horizontal="center" vertical="center" wrapText="1"/>
    </xf>
    <xf numFmtId="0" fontId="9" fillId="0" borderId="45" xfId="1165" applyBorder="1" applyAlignment="1">
      <alignment horizontal="center"/>
    </xf>
    <xf numFmtId="0" fontId="9" fillId="0" borderId="45" xfId="1165" applyBorder="1" applyAlignment="1">
      <alignment horizontal="center" wrapText="1"/>
    </xf>
    <xf numFmtId="0" fontId="10" fillId="0" borderId="56" xfId="0" quotePrefix="1" applyFont="1" applyBorder="1" applyAlignment="1">
      <alignment horizontal="center" vertical="center" wrapText="1"/>
    </xf>
    <xf numFmtId="0" fontId="0" fillId="0" borderId="45" xfId="0" applyBorder="1"/>
    <xf numFmtId="0" fontId="0" fillId="0" borderId="46" xfId="0" applyBorder="1"/>
    <xf numFmtId="0" fontId="9" fillId="0" borderId="45" xfId="0" applyFont="1" applyBorder="1" applyAlignment="1">
      <alignment horizontal="center"/>
    </xf>
    <xf numFmtId="0" fontId="9" fillId="47" borderId="24" xfId="0" applyFont="1" applyFill="1" applyBorder="1" applyAlignment="1">
      <alignment horizontal="center"/>
    </xf>
    <xf numFmtId="0" fontId="9" fillId="41" borderId="24" xfId="0" applyFont="1" applyFill="1" applyBorder="1" applyAlignment="1">
      <alignment horizontal="center"/>
    </xf>
    <xf numFmtId="0" fontId="9" fillId="40" borderId="24" xfId="0" applyFont="1" applyFill="1" applyBorder="1" applyAlignment="1">
      <alignment horizontal="center"/>
    </xf>
    <xf numFmtId="0" fontId="9" fillId="42" borderId="24" xfId="0" applyFont="1" applyFill="1" applyBorder="1" applyAlignment="1">
      <alignment horizontal="center"/>
    </xf>
    <xf numFmtId="0" fontId="0" fillId="0" borderId="0" xfId="0" applyAlignment="1" applyProtection="1">
      <alignment vertical="center"/>
      <protection locked="0"/>
    </xf>
    <xf numFmtId="0" fontId="0" fillId="0" borderId="28" xfId="0" applyBorder="1" applyAlignment="1" applyProtection="1">
      <alignment horizontal="center" vertical="center"/>
      <protection locked="0"/>
    </xf>
    <xf numFmtId="41" fontId="0" fillId="0" borderId="0" xfId="411" applyFont="1" applyBorder="1" applyAlignment="1">
      <alignment horizontal="center"/>
    </xf>
    <xf numFmtId="0" fontId="119" fillId="0" borderId="0" xfId="388" applyFill="1" applyAlignment="1" applyProtection="1">
      <alignment horizontal="center"/>
    </xf>
    <xf numFmtId="0" fontId="0" fillId="38" borderId="29" xfId="0" applyFill="1" applyBorder="1" applyAlignment="1">
      <alignment horizontal="center"/>
    </xf>
    <xf numFmtId="0" fontId="0" fillId="38" borderId="47" xfId="0" applyFill="1" applyBorder="1" applyAlignment="1">
      <alignment horizontal="center"/>
    </xf>
    <xf numFmtId="0" fontId="38" fillId="38" borderId="27" xfId="0" applyFont="1" applyFill="1" applyBorder="1" applyAlignment="1">
      <alignment horizontal="center"/>
    </xf>
    <xf numFmtId="0" fontId="9" fillId="0" borderId="24" xfId="1190" applyBorder="1" applyAlignment="1">
      <alignment horizontal="center" vertical="center"/>
    </xf>
    <xf numFmtId="0" fontId="7" fillId="0" borderId="24" xfId="1190" applyFont="1" applyBorder="1" applyAlignment="1">
      <alignment horizontal="center"/>
    </xf>
    <xf numFmtId="0" fontId="28" fillId="0" borderId="24" xfId="0" applyFont="1" applyBorder="1" applyAlignment="1">
      <alignment horizontal="left" vertical="center"/>
    </xf>
    <xf numFmtId="1" fontId="28" fillId="0" borderId="24" xfId="0" applyNumberFormat="1" applyFont="1" applyBorder="1" applyAlignment="1">
      <alignment horizontal="center" vertical="center"/>
    </xf>
    <xf numFmtId="0" fontId="32" fillId="42" borderId="24" xfId="0" applyFont="1" applyFill="1" applyBorder="1" applyAlignment="1">
      <alignment horizontal="center" vertical="center"/>
    </xf>
    <xf numFmtId="0" fontId="32" fillId="41" borderId="24" xfId="0" applyFont="1" applyFill="1" applyBorder="1" applyAlignment="1">
      <alignment horizontal="center" vertical="center"/>
    </xf>
    <xf numFmtId="0" fontId="9" fillId="0" borderId="24" xfId="1190" applyBorder="1" applyAlignment="1">
      <alignment vertical="center" wrapText="1"/>
    </xf>
    <xf numFmtId="0" fontId="32" fillId="40" borderId="24" xfId="0" applyFont="1" applyFill="1" applyBorder="1" applyAlignment="1">
      <alignment horizontal="center" vertical="center"/>
    </xf>
    <xf numFmtId="0" fontId="7" fillId="43" borderId="24" xfId="1165" applyFont="1" applyFill="1" applyBorder="1" applyAlignment="1">
      <alignment horizontal="center" vertical="center"/>
    </xf>
    <xf numFmtId="0" fontId="10" fillId="0" borderId="43" xfId="1190" applyFont="1" applyBorder="1" applyAlignment="1">
      <alignment horizontal="center" vertical="center" wrapText="1"/>
    </xf>
    <xf numFmtId="205" fontId="28" fillId="0" borderId="40" xfId="0" applyNumberFormat="1" applyFont="1" applyBorder="1" applyAlignment="1">
      <alignment horizontal="center" vertical="center" wrapText="1"/>
    </xf>
    <xf numFmtId="0" fontId="28" fillId="0" borderId="113" xfId="0" applyFont="1" applyBorder="1" applyAlignment="1">
      <alignment horizontal="center" vertical="center" wrapText="1"/>
    </xf>
    <xf numFmtId="204" fontId="28" fillId="0" borderId="40" xfId="0" applyNumberFormat="1" applyFont="1" applyBorder="1" applyAlignment="1">
      <alignment horizontal="center" vertical="center" wrapText="1"/>
    </xf>
    <xf numFmtId="0" fontId="28" fillId="0" borderId="40" xfId="0" applyFont="1" applyBorder="1" applyAlignment="1">
      <alignment horizontal="center" vertical="center" wrapText="1"/>
    </xf>
    <xf numFmtId="0" fontId="28" fillId="0" borderId="69" xfId="0" applyFont="1" applyBorder="1" applyAlignment="1">
      <alignment horizontal="center" vertical="center" wrapText="1"/>
    </xf>
    <xf numFmtId="0" fontId="0" fillId="0" borderId="43" xfId="0" applyBorder="1" applyAlignment="1">
      <alignment horizontal="center"/>
    </xf>
    <xf numFmtId="0" fontId="41" fillId="0" borderId="21" xfId="0" applyFont="1" applyBorder="1"/>
    <xf numFmtId="0" fontId="41" fillId="0" borderId="32" xfId="0" applyFont="1" applyBorder="1"/>
    <xf numFmtId="0" fontId="28" fillId="0" borderId="41" xfId="1190" applyFont="1" applyBorder="1" applyAlignment="1">
      <alignment horizontal="center" vertical="center"/>
    </xf>
    <xf numFmtId="0" fontId="41" fillId="0" borderId="0" xfId="0" applyFont="1" applyAlignment="1">
      <alignment horizontal="center" vertical="top"/>
    </xf>
    <xf numFmtId="0" fontId="41" fillId="0" borderId="0" xfId="1163" applyFont="1" applyAlignment="1">
      <alignment vertical="top" wrapText="1"/>
    </xf>
    <xf numFmtId="0" fontId="14" fillId="0" borderId="0" xfId="0" applyFont="1" applyAlignment="1">
      <alignment horizontal="center" vertical="center" wrapText="1"/>
    </xf>
    <xf numFmtId="0" fontId="41" fillId="0" borderId="9" xfId="0" applyFont="1" applyBorder="1" applyAlignment="1">
      <alignment vertical="top" wrapText="1"/>
    </xf>
    <xf numFmtId="0" fontId="41" fillId="0" borderId="120" xfId="0" applyFont="1" applyBorder="1" applyAlignment="1">
      <alignment vertical="top" wrapText="1"/>
    </xf>
    <xf numFmtId="0" fontId="41" fillId="0" borderId="89" xfId="0" applyFont="1" applyBorder="1" applyAlignment="1">
      <alignment horizontal="center" vertical="top"/>
    </xf>
    <xf numFmtId="0" fontId="14" fillId="0" borderId="106" xfId="0" applyFont="1" applyBorder="1" applyAlignment="1">
      <alignment horizontal="center" vertical="center" wrapText="1"/>
    </xf>
    <xf numFmtId="0" fontId="9" fillId="0" borderId="33" xfId="0" applyFont="1" applyBorder="1" applyAlignment="1">
      <alignment horizontal="center" vertical="center"/>
    </xf>
    <xf numFmtId="0" fontId="0" fillId="0" borderId="59" xfId="0" applyBorder="1" applyAlignment="1">
      <alignment horizontal="center"/>
    </xf>
    <xf numFmtId="200" fontId="36" fillId="0" borderId="32" xfId="0" applyNumberFormat="1" applyFont="1" applyBorder="1" applyAlignment="1">
      <alignment vertical="center"/>
    </xf>
    <xf numFmtId="200" fontId="36" fillId="0" borderId="0" xfId="0" applyNumberFormat="1" applyFont="1"/>
    <xf numFmtId="210" fontId="36" fillId="0" borderId="39" xfId="1200" applyNumberFormat="1" applyFont="1" applyBorder="1" applyAlignment="1">
      <alignment vertical="center"/>
    </xf>
    <xf numFmtId="0" fontId="9" fillId="0" borderId="37" xfId="0" applyFont="1" applyBorder="1"/>
    <xf numFmtId="0" fontId="17" fillId="0" borderId="32" xfId="0" applyFont="1" applyBorder="1"/>
    <xf numFmtId="49" fontId="32" fillId="0" borderId="33" xfId="1165" applyNumberFormat="1" applyFont="1" applyBorder="1" applyAlignment="1">
      <alignment horizontal="left" vertical="center"/>
    </xf>
    <xf numFmtId="49" fontId="32" fillId="0" borderId="0" xfId="1165" applyNumberFormat="1" applyFont="1" applyAlignment="1">
      <alignment horizontal="left" vertical="center"/>
    </xf>
    <xf numFmtId="0" fontId="44" fillId="42" borderId="23" xfId="1165" applyFont="1" applyFill="1" applyBorder="1" applyAlignment="1">
      <alignment horizontal="center"/>
    </xf>
    <xf numFmtId="0" fontId="9" fillId="41" borderId="24" xfId="1165" applyFill="1" applyBorder="1" applyAlignment="1">
      <alignment horizontal="center"/>
    </xf>
    <xf numFmtId="9" fontId="9" fillId="0" borderId="102" xfId="1458" applyFont="1" applyFill="1" applyBorder="1" applyAlignment="1">
      <alignment horizontal="center"/>
    </xf>
    <xf numFmtId="0" fontId="40" fillId="46" borderId="41" xfId="1165" applyFont="1" applyFill="1" applyBorder="1" applyAlignment="1">
      <alignment horizontal="center"/>
    </xf>
    <xf numFmtId="1" fontId="9" fillId="39" borderId="124" xfId="1190" applyNumberFormat="1" applyFill="1" applyBorder="1" applyAlignment="1">
      <alignment horizontal="center" vertical="center" wrapText="1"/>
    </xf>
    <xf numFmtId="0" fontId="37" fillId="55" borderId="24" xfId="0" applyFont="1" applyFill="1" applyBorder="1" applyAlignment="1">
      <alignment horizontal="centerContinuous"/>
    </xf>
    <xf numFmtId="0" fontId="114" fillId="39" borderId="24" xfId="1173" applyFill="1" applyBorder="1"/>
    <xf numFmtId="0" fontId="0" fillId="55" borderId="24" xfId="0" applyFill="1" applyBorder="1"/>
    <xf numFmtId="0" fontId="0" fillId="56" borderId="24" xfId="0" applyFill="1" applyBorder="1"/>
    <xf numFmtId="0" fontId="37" fillId="40" borderId="9" xfId="0" applyFont="1" applyFill="1" applyBorder="1" applyAlignment="1">
      <alignment horizontal="center"/>
    </xf>
    <xf numFmtId="0" fontId="0" fillId="0" borderId="66" xfId="0" applyBorder="1"/>
    <xf numFmtId="0" fontId="0" fillId="0" borderId="67" xfId="0" applyBorder="1"/>
    <xf numFmtId="10" fontId="37" fillId="47" borderId="24" xfId="0" applyNumberFormat="1" applyFont="1" applyFill="1" applyBorder="1" applyAlignment="1">
      <alignment horizontal="center"/>
    </xf>
    <xf numFmtId="10" fontId="0" fillId="56" borderId="24" xfId="0" applyNumberFormat="1" applyFill="1" applyBorder="1"/>
    <xf numFmtId="10" fontId="0" fillId="55" borderId="24" xfId="0" applyNumberFormat="1" applyFill="1" applyBorder="1"/>
    <xf numFmtId="0" fontId="0" fillId="0" borderId="45" xfId="0" applyBorder="1" applyAlignment="1">
      <alignment horizontal="center"/>
    </xf>
    <xf numFmtId="9" fontId="0" fillId="0" borderId="24" xfId="1458" applyFont="1" applyBorder="1" applyAlignment="1">
      <alignment vertical="center"/>
    </xf>
    <xf numFmtId="10" fontId="0" fillId="0" borderId="24" xfId="1458" applyNumberFormat="1" applyFont="1" applyBorder="1" applyAlignment="1">
      <alignment vertical="center"/>
    </xf>
    <xf numFmtId="10" fontId="0" fillId="0" borderId="24" xfId="0" applyNumberFormat="1" applyBorder="1" applyAlignment="1">
      <alignment vertical="center"/>
    </xf>
    <xf numFmtId="10" fontId="0" fillId="55" borderId="24" xfId="1458" applyNumberFormat="1" applyFont="1" applyFill="1" applyBorder="1" applyAlignment="1">
      <alignment vertical="center"/>
    </xf>
    <xf numFmtId="10" fontId="0" fillId="56" borderId="24" xfId="0" applyNumberFormat="1" applyFill="1" applyBorder="1" applyAlignment="1">
      <alignment vertical="center"/>
    </xf>
    <xf numFmtId="10" fontId="37" fillId="47" borderId="24" xfId="1458" applyNumberFormat="1" applyFont="1" applyFill="1" applyBorder="1" applyAlignment="1">
      <alignment horizontal="center" vertical="center"/>
    </xf>
    <xf numFmtId="10" fontId="37" fillId="40" borderId="9" xfId="1458" applyNumberFormat="1" applyFont="1" applyFill="1" applyBorder="1" applyAlignment="1">
      <alignment horizontal="center" vertical="center"/>
    </xf>
    <xf numFmtId="0" fontId="0" fillId="0" borderId="72" xfId="0" applyBorder="1" applyAlignment="1">
      <alignment horizontal="center"/>
    </xf>
    <xf numFmtId="10" fontId="37" fillId="40" borderId="9" xfId="0" applyNumberFormat="1" applyFont="1" applyFill="1" applyBorder="1" applyAlignment="1">
      <alignment horizontal="center"/>
    </xf>
    <xf numFmtId="0" fontId="7" fillId="0" borderId="21" xfId="0" applyFont="1" applyBorder="1"/>
    <xf numFmtId="0" fontId="28" fillId="39" borderId="0" xfId="1165" applyFont="1" applyFill="1" applyAlignment="1">
      <alignment horizontal="left" vertical="center"/>
    </xf>
    <xf numFmtId="0" fontId="0" fillId="0" borderId="50" xfId="0" applyBorder="1" applyAlignment="1">
      <alignment horizontal="center"/>
    </xf>
    <xf numFmtId="0" fontId="0" fillId="0" borderId="81" xfId="0" applyBorder="1" applyAlignment="1">
      <alignment horizontal="center"/>
    </xf>
    <xf numFmtId="0" fontId="0" fillId="0" borderId="65" xfId="0" applyBorder="1" applyAlignment="1">
      <alignment horizontal="center"/>
    </xf>
    <xf numFmtId="0" fontId="114" fillId="39" borderId="43" xfId="1173" applyFill="1" applyBorder="1"/>
    <xf numFmtId="10" fontId="0" fillId="0" borderId="9" xfId="1458" applyNumberFormat="1" applyFont="1" applyBorder="1" applyAlignment="1">
      <alignment vertical="center"/>
    </xf>
    <xf numFmtId="0" fontId="114" fillId="39" borderId="43" xfId="1173" applyFill="1" applyBorder="1" applyAlignment="1">
      <alignment vertical="center"/>
    </xf>
    <xf numFmtId="2" fontId="0" fillId="0" borderId="24" xfId="0" applyNumberFormat="1" applyBorder="1" applyAlignment="1">
      <alignment vertical="center"/>
    </xf>
    <xf numFmtId="2" fontId="0" fillId="55" borderId="24" xfId="0" applyNumberFormat="1" applyFill="1" applyBorder="1" applyAlignment="1">
      <alignment vertical="center"/>
    </xf>
    <xf numFmtId="2" fontId="0" fillId="56" borderId="24" xfId="0" applyNumberFormat="1" applyFill="1" applyBorder="1" applyAlignment="1">
      <alignment vertical="center"/>
    </xf>
    <xf numFmtId="2" fontId="37" fillId="47" borderId="24" xfId="0" applyNumberFormat="1" applyFont="1" applyFill="1" applyBorder="1" applyAlignment="1">
      <alignment horizontal="center" vertical="center"/>
    </xf>
    <xf numFmtId="2" fontId="37" fillId="40" borderId="24" xfId="0" applyNumberFormat="1" applyFont="1" applyFill="1" applyBorder="1" applyAlignment="1">
      <alignment horizontal="center" vertical="center"/>
    </xf>
    <xf numFmtId="0" fontId="0" fillId="0" borderId="60" xfId="0" applyBorder="1"/>
    <xf numFmtId="2" fontId="0" fillId="0" borderId="66" xfId="0" applyNumberFormat="1" applyBorder="1"/>
    <xf numFmtId="10" fontId="0" fillId="0" borderId="66" xfId="1458" applyNumberFormat="1" applyFont="1" applyBorder="1"/>
    <xf numFmtId="10" fontId="0" fillId="0" borderId="67" xfId="1458" applyNumberFormat="1" applyFont="1" applyBorder="1"/>
    <xf numFmtId="10" fontId="0" fillId="0" borderId="33" xfId="1458" applyNumberFormat="1" applyFont="1" applyBorder="1" applyAlignment="1">
      <alignment vertical="center"/>
    </xf>
    <xf numFmtId="10" fontId="0" fillId="0" borderId="33" xfId="0" applyNumberFormat="1" applyBorder="1" applyAlignment="1">
      <alignment vertical="center"/>
    </xf>
    <xf numFmtId="0" fontId="114" fillId="39" borderId="30" xfId="1173" applyFill="1" applyBorder="1"/>
    <xf numFmtId="0" fontId="114" fillId="39" borderId="26" xfId="1173" applyFill="1" applyBorder="1"/>
    <xf numFmtId="0" fontId="114" fillId="39" borderId="26" xfId="1173" applyFill="1" applyBorder="1" applyAlignment="1">
      <alignment textRotation="90"/>
    </xf>
    <xf numFmtId="0" fontId="114" fillId="39" borderId="21" xfId="1173" applyFill="1" applyBorder="1" applyAlignment="1">
      <alignment textRotation="90"/>
    </xf>
    <xf numFmtId="0" fontId="80" fillId="0" borderId="26" xfId="1190" applyFont="1" applyBorder="1"/>
    <xf numFmtId="0" fontId="9" fillId="0" borderId="130" xfId="1190" applyBorder="1"/>
    <xf numFmtId="0" fontId="10" fillId="0" borderId="21" xfId="1190" applyFont="1" applyBorder="1" applyAlignment="1">
      <alignment textRotation="90"/>
    </xf>
    <xf numFmtId="0" fontId="9" fillId="0" borderId="130" xfId="1190" applyBorder="1" applyAlignment="1">
      <alignment textRotation="90"/>
    </xf>
    <xf numFmtId="0" fontId="9" fillId="0" borderId="120" xfId="1190" applyBorder="1"/>
    <xf numFmtId="0" fontId="114" fillId="0" borderId="26" xfId="1173" applyBorder="1"/>
    <xf numFmtId="0" fontId="114" fillId="0" borderId="21" xfId="1173" applyBorder="1" applyAlignment="1">
      <alignment textRotation="90"/>
    </xf>
    <xf numFmtId="0" fontId="84" fillId="0" borderId="21" xfId="1190" applyFont="1" applyBorder="1"/>
    <xf numFmtId="0" fontId="84" fillId="0" borderId="118" xfId="1190" applyFont="1" applyBorder="1"/>
    <xf numFmtId="0" fontId="114" fillId="0" borderId="118" xfId="1173" applyBorder="1"/>
    <xf numFmtId="0" fontId="80" fillId="0" borderId="22" xfId="1190" applyFont="1" applyBorder="1"/>
    <xf numFmtId="0" fontId="0" fillId="0" borderId="21" xfId="0" applyBorder="1" applyAlignment="1">
      <alignment textRotation="90"/>
    </xf>
    <xf numFmtId="0" fontId="0" fillId="0" borderId="118" xfId="0" applyBorder="1" applyAlignment="1">
      <alignment textRotation="90"/>
    </xf>
    <xf numFmtId="0" fontId="0" fillId="0" borderId="118" xfId="0" applyBorder="1"/>
    <xf numFmtId="0" fontId="9" fillId="0" borderId="21" xfId="0" applyFont="1" applyBorder="1" applyAlignment="1">
      <alignment textRotation="90"/>
    </xf>
    <xf numFmtId="0" fontId="114" fillId="39" borderId="21" xfId="1173" applyFill="1" applyBorder="1"/>
    <xf numFmtId="0" fontId="114" fillId="39" borderId="22" xfId="1173" applyFill="1" applyBorder="1"/>
    <xf numFmtId="0" fontId="9" fillId="0" borderId="105" xfId="0" applyFont="1" applyBorder="1" applyAlignment="1">
      <alignment horizontal="center" textRotation="90"/>
    </xf>
    <xf numFmtId="0" fontId="9" fillId="0" borderId="26" xfId="0" applyFont="1" applyBorder="1" applyAlignment="1">
      <alignment horizontal="center" textRotation="90" wrapText="1"/>
    </xf>
    <xf numFmtId="0" fontId="9" fillId="0" borderId="26" xfId="0" applyFont="1" applyBorder="1" applyAlignment="1">
      <alignment textRotation="90"/>
    </xf>
    <xf numFmtId="0" fontId="9" fillId="0" borderId="21" xfId="0" applyFont="1" applyBorder="1" applyAlignment="1">
      <alignment horizontal="center" vertical="center" textRotation="90"/>
    </xf>
    <xf numFmtId="9" fontId="0" fillId="0" borderId="24" xfId="1458" applyFont="1" applyBorder="1"/>
    <xf numFmtId="9" fontId="0" fillId="0" borderId="9" xfId="1458" applyFont="1" applyBorder="1"/>
    <xf numFmtId="9" fontId="37" fillId="40" borderId="9" xfId="1458" applyFont="1" applyFill="1" applyBorder="1" applyAlignment="1">
      <alignment horizontal="center"/>
    </xf>
    <xf numFmtId="10" fontId="0" fillId="0" borderId="24" xfId="1458" applyNumberFormat="1" applyFont="1" applyBorder="1"/>
    <xf numFmtId="10" fontId="37" fillId="47" borderId="24" xfId="1458" applyNumberFormat="1" applyFont="1" applyFill="1" applyBorder="1" applyAlignment="1">
      <alignment horizontal="center"/>
    </xf>
    <xf numFmtId="10" fontId="0" fillId="56" borderId="24" xfId="1458" applyNumberFormat="1" applyFont="1" applyFill="1" applyBorder="1"/>
    <xf numFmtId="10" fontId="0" fillId="55" borderId="24" xfId="1458" applyNumberFormat="1" applyFont="1" applyFill="1" applyBorder="1"/>
    <xf numFmtId="9" fontId="0" fillId="0" borderId="0" xfId="1458" applyFont="1"/>
    <xf numFmtId="0" fontId="0" fillId="55" borderId="0" xfId="0" applyFill="1"/>
    <xf numFmtId="0" fontId="0" fillId="56" borderId="0" xfId="0" applyFill="1"/>
    <xf numFmtId="0" fontId="0" fillId="58" borderId="0" xfId="0" applyFill="1"/>
    <xf numFmtId="0" fontId="0" fillId="59" borderId="0" xfId="0" applyFill="1"/>
    <xf numFmtId="0" fontId="0" fillId="57" borderId="0" xfId="0" applyFill="1"/>
    <xf numFmtId="0" fontId="10" fillId="0" borderId="0" xfId="1190" applyFont="1" applyAlignment="1">
      <alignment horizontal="left" vertical="center"/>
    </xf>
    <xf numFmtId="0" fontId="9" fillId="0" borderId="24" xfId="0" applyFont="1" applyBorder="1" applyAlignment="1">
      <alignment horizontal="center" vertical="center" wrapText="1"/>
    </xf>
    <xf numFmtId="0" fontId="9" fillId="0" borderId="81" xfId="0" applyFont="1" applyBorder="1" applyAlignment="1">
      <alignment horizontal="center" vertical="center"/>
    </xf>
    <xf numFmtId="0" fontId="9" fillId="0" borderId="9" xfId="0" applyFont="1" applyBorder="1"/>
    <xf numFmtId="0" fontId="9" fillId="0" borderId="66" xfId="0" applyFont="1" applyBorder="1" applyAlignment="1">
      <alignment horizontal="center" vertical="center"/>
    </xf>
    <xf numFmtId="183" fontId="10" fillId="0" borderId="0" xfId="0" applyNumberFormat="1" applyFont="1" applyAlignment="1">
      <alignment horizontal="center" vertical="center" wrapText="1"/>
    </xf>
    <xf numFmtId="183" fontId="49" fillId="0" borderId="0" xfId="0" applyNumberFormat="1" applyFont="1" applyAlignment="1">
      <alignment horizontal="center" vertical="center" wrapText="1"/>
    </xf>
    <xf numFmtId="0" fontId="36" fillId="38" borderId="45" xfId="1190" applyFont="1" applyFill="1" applyBorder="1" applyAlignment="1">
      <alignment horizontal="center"/>
    </xf>
    <xf numFmtId="0" fontId="10" fillId="0" borderId="21" xfId="1190" applyFont="1" applyBorder="1"/>
    <xf numFmtId="0" fontId="129" fillId="0" borderId="0" xfId="0" applyFont="1"/>
    <xf numFmtId="0" fontId="40" fillId="46" borderId="24" xfId="1165" applyFont="1" applyFill="1" applyBorder="1" applyAlignment="1">
      <alignment horizontal="center"/>
    </xf>
    <xf numFmtId="0" fontId="9" fillId="0" borderId="58" xfId="0" applyFont="1" applyBorder="1" applyAlignment="1">
      <alignment horizontal="center"/>
    </xf>
    <xf numFmtId="0" fontId="114" fillId="39" borderId="22" xfId="1173" applyFill="1" applyBorder="1" applyAlignment="1">
      <alignment textRotation="90"/>
    </xf>
    <xf numFmtId="0" fontId="9" fillId="56" borderId="24" xfId="1190" applyFill="1" applyBorder="1" applyAlignment="1">
      <alignment horizontal="center" vertical="center"/>
    </xf>
    <xf numFmtId="0" fontId="9" fillId="55" borderId="24" xfId="1190" applyFill="1" applyBorder="1" applyAlignment="1">
      <alignment horizontal="center" vertical="center"/>
    </xf>
    <xf numFmtId="0" fontId="7" fillId="59" borderId="24" xfId="0" applyFont="1" applyFill="1" applyBorder="1" applyAlignment="1">
      <alignment horizontal="center" vertical="center"/>
    </xf>
    <xf numFmtId="0" fontId="7" fillId="55" borderId="24" xfId="0" applyFont="1" applyFill="1" applyBorder="1" applyAlignment="1">
      <alignment horizontal="center" vertical="center"/>
    </xf>
    <xf numFmtId="0" fontId="7" fillId="56" borderId="24" xfId="0" applyFont="1" applyFill="1" applyBorder="1" applyAlignment="1">
      <alignment horizontal="center" vertical="center"/>
    </xf>
    <xf numFmtId="0" fontId="9" fillId="0" borderId="0" xfId="0" applyFont="1" applyAlignment="1">
      <alignment horizontal="left"/>
    </xf>
    <xf numFmtId="211" fontId="9" fillId="0" borderId="67" xfId="1190" applyNumberFormat="1" applyBorder="1" applyAlignment="1">
      <alignment horizontal="center" vertical="center"/>
    </xf>
    <xf numFmtId="211" fontId="9" fillId="0" borderId="66" xfId="1190" applyNumberFormat="1" applyBorder="1" applyAlignment="1">
      <alignment horizontal="center" vertical="center"/>
    </xf>
    <xf numFmtId="0" fontId="16" fillId="56" borderId="24" xfId="0" applyFont="1" applyFill="1" applyBorder="1" applyAlignment="1">
      <alignment horizontal="center"/>
    </xf>
    <xf numFmtId="183" fontId="10" fillId="0" borderId="24" xfId="1190" applyNumberFormat="1" applyFont="1" applyBorder="1" applyAlignment="1">
      <alignment horizontal="center" vertical="center"/>
    </xf>
    <xf numFmtId="0" fontId="16" fillId="55" borderId="24" xfId="0" applyFont="1" applyFill="1" applyBorder="1" applyAlignment="1">
      <alignment horizontal="center"/>
    </xf>
    <xf numFmtId="0" fontId="7" fillId="55" borderId="24" xfId="0" applyFont="1" applyFill="1" applyBorder="1" applyAlignment="1">
      <alignment horizontal="center"/>
    </xf>
    <xf numFmtId="0" fontId="9" fillId="0" borderId="109" xfId="876" applyNumberFormat="1" applyFont="1" applyFill="1" applyBorder="1" applyAlignment="1">
      <alignment horizontal="right" vertical="center"/>
    </xf>
    <xf numFmtId="0" fontId="7" fillId="0" borderId="110" xfId="876" applyNumberFormat="1" applyFont="1" applyFill="1" applyBorder="1" applyAlignment="1">
      <alignment horizontal="right" vertical="center"/>
    </xf>
    <xf numFmtId="0" fontId="9" fillId="0" borderId="39" xfId="0" applyFont="1" applyBorder="1" applyAlignment="1">
      <alignment horizontal="right"/>
    </xf>
    <xf numFmtId="0" fontId="9" fillId="0" borderId="0" xfId="876" applyNumberFormat="1" applyFont="1" applyBorder="1" applyAlignment="1">
      <alignment horizontal="right" vertical="center"/>
    </xf>
    <xf numFmtId="0" fontId="7" fillId="0" borderId="0" xfId="876" applyNumberFormat="1" applyFont="1" applyBorder="1" applyAlignment="1">
      <alignment horizontal="right" vertical="center"/>
    </xf>
    <xf numFmtId="170" fontId="9" fillId="0" borderId="0" xfId="613" applyFont="1" applyBorder="1" applyAlignment="1">
      <alignment horizontal="left"/>
    </xf>
    <xf numFmtId="0" fontId="7" fillId="0" borderId="0" xfId="876" applyNumberFormat="1" applyFont="1" applyFill="1" applyBorder="1" applyAlignment="1">
      <alignment horizontal="right" vertical="center"/>
    </xf>
    <xf numFmtId="200" fontId="9" fillId="0" borderId="0" xfId="0" applyNumberFormat="1" applyFont="1"/>
    <xf numFmtId="207" fontId="0" fillId="0" borderId="0" xfId="0" applyNumberFormat="1"/>
    <xf numFmtId="0" fontId="9" fillId="0" borderId="116" xfId="876" applyNumberFormat="1" applyFont="1" applyFill="1" applyBorder="1" applyAlignment="1">
      <alignment horizontal="right" vertical="center"/>
    </xf>
    <xf numFmtId="207" fontId="28" fillId="39" borderId="24" xfId="0" applyNumberFormat="1" applyFont="1" applyFill="1" applyBorder="1" applyAlignment="1">
      <alignment horizontal="right"/>
    </xf>
    <xf numFmtId="207" fontId="28" fillId="39" borderId="24" xfId="0" applyNumberFormat="1" applyFont="1" applyFill="1" applyBorder="1" applyAlignment="1">
      <alignment vertical="center"/>
    </xf>
    <xf numFmtId="207" fontId="28" fillId="39" borderId="24" xfId="0" applyNumberFormat="1" applyFont="1" applyFill="1" applyBorder="1" applyAlignment="1">
      <alignment horizontal="right" vertical="center"/>
    </xf>
    <xf numFmtId="0" fontId="28" fillId="0" borderId="9" xfId="1190" applyFont="1" applyBorder="1" applyAlignment="1">
      <alignment horizontal="left" vertical="center" wrapText="1"/>
    </xf>
    <xf numFmtId="0" fontId="28" fillId="39" borderId="81" xfId="0" applyFont="1" applyFill="1" applyBorder="1" applyAlignment="1">
      <alignment horizontal="center" vertical="center" wrapText="1"/>
    </xf>
    <xf numFmtId="205" fontId="28" fillId="0" borderId="81" xfId="0" applyNumberFormat="1" applyFont="1" applyBorder="1" applyAlignment="1">
      <alignment horizontal="center" vertical="center" wrapText="1"/>
    </xf>
    <xf numFmtId="0" fontId="28" fillId="0" borderId="65" xfId="0" applyFont="1" applyBorder="1" applyAlignment="1">
      <alignment horizontal="center" vertical="center" wrapText="1"/>
    </xf>
    <xf numFmtId="0" fontId="9" fillId="0" borderId="60" xfId="1190" applyBorder="1" applyAlignment="1">
      <alignment horizontal="center" vertical="center"/>
    </xf>
    <xf numFmtId="232" fontId="9" fillId="0" borderId="66" xfId="0" applyNumberFormat="1" applyFont="1" applyBorder="1" applyAlignment="1">
      <alignment horizontal="center" vertical="center"/>
    </xf>
    <xf numFmtId="0" fontId="28" fillId="39" borderId="66" xfId="0" applyFont="1" applyFill="1" applyBorder="1" applyAlignment="1">
      <alignment horizontal="center" vertical="center" wrapText="1"/>
    </xf>
    <xf numFmtId="205" fontId="28" fillId="0" borderId="66" xfId="0" applyNumberFormat="1" applyFont="1" applyBorder="1" applyAlignment="1">
      <alignment horizontal="center" vertical="center" wrapText="1"/>
    </xf>
    <xf numFmtId="0" fontId="28" fillId="0" borderId="67" xfId="0" applyFont="1" applyBorder="1" applyAlignment="1">
      <alignment horizontal="center" vertical="center" wrapText="1"/>
    </xf>
    <xf numFmtId="0" fontId="9" fillId="0" borderId="57" xfId="1190" applyBorder="1" applyAlignment="1">
      <alignment horizontal="center" vertical="center"/>
    </xf>
    <xf numFmtId="232" fontId="9" fillId="0" borderId="42" xfId="0" applyNumberFormat="1" applyFont="1" applyBorder="1" applyAlignment="1">
      <alignment horizontal="center" vertical="center"/>
    </xf>
    <xf numFmtId="0" fontId="28" fillId="39" borderId="42" xfId="0" applyFont="1" applyFill="1" applyBorder="1" applyAlignment="1">
      <alignment horizontal="center" vertical="center" wrapText="1"/>
    </xf>
    <xf numFmtId="205" fontId="28" fillId="0" borderId="42" xfId="0" applyNumberFormat="1" applyFont="1" applyBorder="1" applyAlignment="1">
      <alignment horizontal="center" vertical="center" wrapText="1"/>
    </xf>
    <xf numFmtId="0" fontId="28" fillId="0" borderId="72" xfId="0" applyFont="1" applyBorder="1" applyAlignment="1">
      <alignment horizontal="center" vertical="center" wrapText="1"/>
    </xf>
    <xf numFmtId="0" fontId="28" fillId="0" borderId="50" xfId="0" applyFont="1" applyBorder="1" applyAlignment="1">
      <alignment horizontal="center" vertical="center" wrapText="1"/>
    </xf>
    <xf numFmtId="204" fontId="28" fillId="0" borderId="81" xfId="0" applyNumberFormat="1" applyFont="1" applyBorder="1" applyAlignment="1">
      <alignment horizontal="center" vertical="center" wrapText="1"/>
    </xf>
    <xf numFmtId="0" fontId="28" fillId="0" borderId="60" xfId="0" applyFont="1" applyBorder="1" applyAlignment="1">
      <alignment horizontal="center" vertical="center" wrapText="1"/>
    </xf>
    <xf numFmtId="204" fontId="28" fillId="0" borderId="66" xfId="0" applyNumberFormat="1" applyFont="1" applyBorder="1" applyAlignment="1">
      <alignment horizontal="center" vertical="center" wrapText="1"/>
    </xf>
    <xf numFmtId="0" fontId="28" fillId="0" borderId="66" xfId="0" applyFont="1" applyBorder="1" applyAlignment="1">
      <alignment horizontal="center" vertical="center" wrapText="1"/>
    </xf>
    <xf numFmtId="0" fontId="9" fillId="0" borderId="52" xfId="1190" quotePrefix="1" applyBorder="1" applyAlignment="1">
      <alignment horizontal="center"/>
    </xf>
    <xf numFmtId="0" fontId="9" fillId="0" borderId="51" xfId="1190" quotePrefix="1" applyBorder="1" applyAlignment="1">
      <alignment horizontal="center"/>
    </xf>
    <xf numFmtId="0" fontId="9" fillId="0" borderId="48" xfId="1190" quotePrefix="1" applyBorder="1" applyAlignment="1">
      <alignment horizontal="center"/>
    </xf>
    <xf numFmtId="0" fontId="9" fillId="0" borderId="54" xfId="1190" quotePrefix="1" applyBorder="1" applyAlignment="1">
      <alignment horizontal="center"/>
    </xf>
    <xf numFmtId="0" fontId="9" fillId="0" borderId="88" xfId="1190" quotePrefix="1" applyBorder="1" applyAlignment="1">
      <alignment horizontal="center"/>
    </xf>
    <xf numFmtId="0" fontId="9" fillId="0" borderId="104" xfId="1190" quotePrefix="1" applyBorder="1" applyAlignment="1">
      <alignment horizontal="center"/>
    </xf>
    <xf numFmtId="0" fontId="9" fillId="0" borderId="105" xfId="1190" quotePrefix="1" applyBorder="1" applyAlignment="1">
      <alignment horizontal="center"/>
    </xf>
    <xf numFmtId="0" fontId="0" fillId="0" borderId="33" xfId="0" quotePrefix="1" applyBorder="1"/>
    <xf numFmtId="0" fontId="0" fillId="0" borderId="30" xfId="0" quotePrefix="1" applyBorder="1"/>
    <xf numFmtId="0" fontId="0" fillId="0" borderId="26" xfId="0" quotePrefix="1" applyBorder="1"/>
    <xf numFmtId="0" fontId="9" fillId="0" borderId="25" xfId="1190" applyBorder="1"/>
    <xf numFmtId="14" fontId="32" fillId="39" borderId="34" xfId="1190" applyNumberFormat="1" applyFont="1" applyFill="1" applyBorder="1"/>
    <xf numFmtId="0" fontId="36" fillId="38" borderId="40" xfId="0" applyFont="1" applyFill="1" applyBorder="1" applyAlignment="1">
      <alignment horizontal="center"/>
    </xf>
    <xf numFmtId="0" fontId="36" fillId="38" borderId="42" xfId="0" applyFont="1" applyFill="1" applyBorder="1" applyAlignment="1">
      <alignment horizontal="center"/>
    </xf>
    <xf numFmtId="0" fontId="9" fillId="0" borderId="81" xfId="0" applyFont="1" applyBorder="1" applyAlignment="1">
      <alignment vertical="center"/>
    </xf>
    <xf numFmtId="169" fontId="9" fillId="0" borderId="81" xfId="878" applyFont="1" applyBorder="1" applyAlignment="1">
      <alignment vertical="center"/>
    </xf>
    <xf numFmtId="0" fontId="36" fillId="38" borderId="47" xfId="1190" applyFont="1" applyFill="1" applyBorder="1" applyAlignment="1">
      <alignment horizontal="center"/>
    </xf>
    <xf numFmtId="0" fontId="36" fillId="38" borderId="45" xfId="1190" applyFont="1" applyFill="1" applyBorder="1"/>
    <xf numFmtId="49" fontId="37" fillId="0" borderId="26" xfId="1165" applyNumberFormat="1" applyFont="1" applyBorder="1" applyAlignment="1">
      <alignment vertical="center" wrapText="1"/>
    </xf>
    <xf numFmtId="49" fontId="37" fillId="0" borderId="21" xfId="1165" applyNumberFormat="1" applyFont="1" applyBorder="1" applyAlignment="1">
      <alignment vertical="center"/>
    </xf>
    <xf numFmtId="49" fontId="37" fillId="0" borderId="26" xfId="1165" applyNumberFormat="1" applyFont="1" applyBorder="1" applyAlignment="1">
      <alignment vertical="center"/>
    </xf>
    <xf numFmtId="49" fontId="37" fillId="0" borderId="30" xfId="1165" applyNumberFormat="1" applyFont="1" applyBorder="1" applyAlignment="1">
      <alignment vertical="center" wrapText="1"/>
    </xf>
    <xf numFmtId="0" fontId="10" fillId="0" borderId="129" xfId="1190" applyFont="1" applyBorder="1"/>
    <xf numFmtId="0" fontId="10" fillId="0" borderId="30" xfId="1190" applyFont="1" applyBorder="1" applyAlignment="1">
      <alignment horizontal="right"/>
    </xf>
    <xf numFmtId="0" fontId="10" fillId="0" borderId="30" xfId="1190" applyFont="1" applyBorder="1"/>
    <xf numFmtId="170" fontId="0" fillId="0" borderId="24" xfId="0" applyNumberFormat="1" applyBorder="1"/>
    <xf numFmtId="0" fontId="37" fillId="57" borderId="24" xfId="0" applyFont="1" applyFill="1" applyBorder="1" applyAlignment="1">
      <alignment horizontal="center"/>
    </xf>
    <xf numFmtId="0" fontId="82" fillId="0" borderId="21" xfId="1190" applyFont="1" applyBorder="1" applyAlignment="1">
      <alignment wrapText="1"/>
    </xf>
    <xf numFmtId="0" fontId="37" fillId="58" borderId="24" xfId="0" applyFont="1" applyFill="1" applyBorder="1" applyAlignment="1">
      <alignment horizontal="center"/>
    </xf>
    <xf numFmtId="0" fontId="7" fillId="0" borderId="28" xfId="0" applyFont="1" applyBorder="1" applyAlignment="1">
      <alignment vertical="center"/>
    </xf>
    <xf numFmtId="0" fontId="7" fillId="0" borderId="0" xfId="0" applyFont="1" applyAlignment="1">
      <alignment vertical="center"/>
    </xf>
    <xf numFmtId="9" fontId="0" fillId="0" borderId="33" xfId="1458" applyFont="1" applyBorder="1" applyAlignment="1">
      <alignment vertical="center"/>
    </xf>
    <xf numFmtId="0" fontId="0" fillId="0" borderId="23" xfId="0" applyBorder="1" applyAlignment="1">
      <alignment vertical="center"/>
    </xf>
    <xf numFmtId="211" fontId="0" fillId="0" borderId="24" xfId="1458" applyNumberFormat="1" applyFont="1" applyBorder="1"/>
    <xf numFmtId="211" fontId="9" fillId="0" borderId="24" xfId="1458" applyNumberFormat="1" applyFont="1" applyBorder="1"/>
    <xf numFmtId="9" fontId="0" fillId="0" borderId="0" xfId="1458" applyFont="1" applyFill="1"/>
    <xf numFmtId="0" fontId="28" fillId="0" borderId="0" xfId="1190" applyFont="1" applyAlignment="1">
      <alignment horizontal="center"/>
    </xf>
    <xf numFmtId="0" fontId="28" fillId="0" borderId="0" xfId="1190" applyFont="1" applyAlignment="1">
      <alignment horizontal="center" vertical="center" wrapText="1"/>
    </xf>
    <xf numFmtId="0" fontId="28" fillId="0" borderId="0" xfId="1190" applyFont="1" applyAlignment="1">
      <alignment horizontal="center" vertical="center"/>
    </xf>
    <xf numFmtId="0" fontId="0" fillId="0" borderId="27" xfId="0" applyBorder="1" applyAlignment="1">
      <alignment horizontal="center"/>
    </xf>
    <xf numFmtId="0" fontId="32" fillId="0" borderId="0" xfId="0" applyFont="1" applyAlignment="1">
      <alignment horizontal="center"/>
    </xf>
    <xf numFmtId="0" fontId="10" fillId="0" borderId="9" xfId="1190" applyFont="1" applyBorder="1" applyAlignment="1">
      <alignment vertical="center"/>
    </xf>
    <xf numFmtId="0" fontId="10" fillId="0" borderId="69" xfId="1190" applyFont="1" applyBorder="1" applyAlignment="1">
      <alignment horizontal="left" vertical="center" wrapText="1"/>
    </xf>
    <xf numFmtId="0" fontId="10" fillId="0" borderId="40" xfId="1190" applyFont="1" applyBorder="1" applyAlignment="1">
      <alignment horizontal="left" vertical="center" wrapText="1"/>
    </xf>
    <xf numFmtId="205" fontId="10" fillId="0" borderId="40" xfId="0" applyNumberFormat="1" applyFont="1" applyBorder="1" applyAlignment="1">
      <alignment horizontal="center" vertical="center" wrapText="1"/>
    </xf>
    <xf numFmtId="232" fontId="10" fillId="0" borderId="24" xfId="0" applyNumberFormat="1" applyFont="1" applyBorder="1" applyAlignment="1">
      <alignment horizontal="center" vertical="center"/>
    </xf>
    <xf numFmtId="205" fontId="10" fillId="0" borderId="24" xfId="0" applyNumberFormat="1" applyFont="1" applyBorder="1" applyAlignment="1">
      <alignment horizontal="center" vertical="center" wrapText="1"/>
    </xf>
    <xf numFmtId="0" fontId="10" fillId="0" borderId="9" xfId="1190" applyFont="1" applyBorder="1" applyAlignment="1">
      <alignment horizontal="left" vertical="center" wrapText="1"/>
    </xf>
    <xf numFmtId="0" fontId="14" fillId="0" borderId="59" xfId="0" applyFont="1" applyBorder="1" applyAlignment="1">
      <alignment horizontal="center" vertical="center" wrapText="1"/>
    </xf>
    <xf numFmtId="0" fontId="14" fillId="0" borderId="131" xfId="0" applyFont="1" applyBorder="1" applyAlignment="1">
      <alignment horizontal="center" vertical="center" wrapText="1"/>
    </xf>
    <xf numFmtId="0" fontId="9" fillId="0" borderId="0" xfId="1203"/>
    <xf numFmtId="211" fontId="0" fillId="0" borderId="0" xfId="0" applyNumberFormat="1"/>
    <xf numFmtId="170" fontId="9" fillId="0" borderId="44" xfId="1165" applyNumberFormat="1" applyBorder="1" applyAlignment="1">
      <alignment horizontal="center"/>
    </xf>
    <xf numFmtId="170" fontId="9" fillId="0" borderId="40" xfId="1165" applyNumberFormat="1" applyBorder="1" applyAlignment="1">
      <alignment horizontal="center"/>
    </xf>
    <xf numFmtId="211" fontId="0" fillId="0" borderId="0" xfId="1458" applyNumberFormat="1" applyFont="1"/>
    <xf numFmtId="170" fontId="9" fillId="0" borderId="24" xfId="1165" applyNumberFormat="1" applyBorder="1" applyAlignment="1">
      <alignment horizontal="center"/>
    </xf>
    <xf numFmtId="2" fontId="0" fillId="0" borderId="24" xfId="410" applyNumberFormat="1" applyFont="1" applyBorder="1"/>
    <xf numFmtId="170" fontId="0" fillId="0" borderId="43" xfId="0" applyNumberFormat="1" applyBorder="1" applyAlignment="1">
      <alignment vertical="center"/>
    </xf>
    <xf numFmtId="211" fontId="0" fillId="0" borderId="24" xfId="1458" applyNumberFormat="1" applyFont="1" applyBorder="1" applyAlignment="1">
      <alignment vertical="center"/>
    </xf>
    <xf numFmtId="211" fontId="0" fillId="0" borderId="24" xfId="0" applyNumberFormat="1" applyBorder="1" applyAlignment="1">
      <alignment vertical="center"/>
    </xf>
    <xf numFmtId="211" fontId="0" fillId="0" borderId="9" xfId="1458" applyNumberFormat="1" applyFont="1" applyBorder="1" applyAlignment="1">
      <alignment vertical="center"/>
    </xf>
    <xf numFmtId="169" fontId="28" fillId="0" borderId="24" xfId="878" applyFont="1" applyFill="1" applyBorder="1" applyAlignment="1">
      <alignment vertical="center"/>
    </xf>
    <xf numFmtId="0" fontId="9" fillId="0" borderId="37" xfId="0" applyFont="1" applyBorder="1" applyAlignment="1">
      <alignment wrapText="1"/>
    </xf>
    <xf numFmtId="0" fontId="9" fillId="0" borderId="38" xfId="0" applyFont="1" applyBorder="1" applyAlignment="1">
      <alignment wrapText="1"/>
    </xf>
    <xf numFmtId="0" fontId="25" fillId="0" borderId="24" xfId="1190" applyFont="1" applyBorder="1" applyAlignment="1">
      <alignment horizontal="justify" vertical="center" wrapText="1"/>
    </xf>
    <xf numFmtId="0" fontId="25" fillId="0" borderId="42" xfId="1190" applyFont="1" applyBorder="1" applyAlignment="1">
      <alignment horizontal="justify" vertical="center" wrapText="1"/>
    </xf>
    <xf numFmtId="0" fontId="10" fillId="0" borderId="42" xfId="1363" applyFont="1" applyBorder="1" applyAlignment="1">
      <alignment horizontal="center" vertical="center" wrapText="1"/>
    </xf>
    <xf numFmtId="49" fontId="10" fillId="0" borderId="0" xfId="1363" applyNumberFormat="1" applyFont="1" applyAlignment="1">
      <alignment horizontal="left" vertical="center"/>
    </xf>
    <xf numFmtId="0" fontId="28" fillId="0" borderId="0" xfId="1363" applyFont="1" applyAlignment="1">
      <alignment horizontal="center" vertical="center"/>
    </xf>
    <xf numFmtId="0" fontId="28" fillId="0" borderId="0" xfId="1363" applyFont="1" applyAlignment="1">
      <alignment horizontal="left" vertical="center" wrapText="1"/>
    </xf>
    <xf numFmtId="0" fontId="28" fillId="0" borderId="0" xfId="1363" applyFont="1" applyAlignment="1">
      <alignment vertical="center" wrapText="1"/>
    </xf>
    <xf numFmtId="0" fontId="15" fillId="0" borderId="24" xfId="1190" applyFont="1" applyBorder="1" applyAlignment="1">
      <alignment horizontal="left" vertical="center" wrapText="1"/>
    </xf>
    <xf numFmtId="0" fontId="9" fillId="0" borderId="42" xfId="1363" applyBorder="1" applyAlignment="1">
      <alignment horizontal="left" vertical="center" wrapText="1"/>
    </xf>
    <xf numFmtId="0" fontId="36" fillId="0" borderId="42" xfId="1363" applyFont="1" applyBorder="1" applyAlignment="1">
      <alignment horizontal="center" vertical="center"/>
    </xf>
    <xf numFmtId="0" fontId="9" fillId="0" borderId="23" xfId="0" applyFont="1" applyBorder="1" applyAlignment="1">
      <alignment horizontal="center" vertical="center"/>
    </xf>
    <xf numFmtId="242" fontId="130" fillId="0" borderId="24" xfId="0" applyNumberFormat="1" applyFont="1" applyBorder="1" applyAlignment="1">
      <alignment horizontal="center" vertical="center"/>
    </xf>
    <xf numFmtId="0" fontId="130" fillId="0" borderId="24" xfId="0" applyFont="1" applyBorder="1" applyAlignment="1">
      <alignment horizontal="center"/>
    </xf>
    <xf numFmtId="169" fontId="130" fillId="0" borderId="24" xfId="878" applyFont="1" applyBorder="1"/>
    <xf numFmtId="0" fontId="16" fillId="38" borderId="58" xfId="0" applyFont="1" applyFill="1" applyBorder="1" applyAlignment="1">
      <alignment horizontal="center" vertical="center" wrapText="1"/>
    </xf>
    <xf numFmtId="0" fontId="130" fillId="0" borderId="28" xfId="0" applyFont="1" applyBorder="1" applyAlignment="1">
      <alignment horizontal="center"/>
    </xf>
    <xf numFmtId="0" fontId="0" fillId="0" borderId="28" xfId="0" applyBorder="1" applyAlignment="1">
      <alignment horizontal="center"/>
    </xf>
    <xf numFmtId="0" fontId="15" fillId="0" borderId="0" xfId="0" applyFont="1" applyAlignment="1">
      <alignment horizontal="center"/>
    </xf>
    <xf numFmtId="207" fontId="9" fillId="39" borderId="24" xfId="0" applyNumberFormat="1" applyFont="1" applyFill="1" applyBorder="1" applyAlignment="1">
      <alignment vertical="center"/>
    </xf>
    <xf numFmtId="0" fontId="20" fillId="0" borderId="0" xfId="0" applyFont="1" applyAlignment="1">
      <alignment horizontal="center"/>
    </xf>
    <xf numFmtId="211" fontId="9" fillId="0" borderId="25" xfId="1458" applyNumberFormat="1" applyFont="1" applyFill="1" applyBorder="1" applyAlignment="1">
      <alignment horizontal="center"/>
    </xf>
    <xf numFmtId="9" fontId="0" fillId="0" borderId="0" xfId="1458" applyFont="1" applyAlignment="1">
      <alignment horizontal="center"/>
    </xf>
    <xf numFmtId="9" fontId="0" fillId="0" borderId="24" xfId="1458" applyFont="1" applyBorder="1" applyAlignment="1">
      <alignment horizontal="center"/>
    </xf>
    <xf numFmtId="9" fontId="0" fillId="0" borderId="83" xfId="1458" applyFont="1" applyBorder="1" applyAlignment="1">
      <alignment horizontal="center"/>
    </xf>
    <xf numFmtId="9" fontId="0" fillId="0" borderId="84" xfId="1458" applyFont="1" applyBorder="1" applyAlignment="1">
      <alignment horizontal="center"/>
    </xf>
    <xf numFmtId="0" fontId="0" fillId="0" borderId="60" xfId="0" applyBorder="1" applyAlignment="1">
      <alignment horizontal="center"/>
    </xf>
    <xf numFmtId="0" fontId="10" fillId="0" borderId="28" xfId="0" applyFont="1" applyBorder="1" applyAlignment="1">
      <alignment horizontal="left"/>
    </xf>
    <xf numFmtId="0" fontId="10" fillId="0" borderId="5" xfId="0" applyFont="1" applyBorder="1" applyAlignment="1">
      <alignment horizontal="left"/>
    </xf>
    <xf numFmtId="211" fontId="0" fillId="0" borderId="0" xfId="1458" applyNumberFormat="1" applyFont="1" applyBorder="1"/>
    <xf numFmtId="170" fontId="0" fillId="0" borderId="0" xfId="410" applyFont="1" applyBorder="1"/>
    <xf numFmtId="9" fontId="0" fillId="0" borderId="39" xfId="1458" applyFont="1" applyBorder="1"/>
    <xf numFmtId="9" fontId="9" fillId="0" borderId="0" xfId="1458" applyFont="1"/>
    <xf numFmtId="170" fontId="131" fillId="0" borderId="0" xfId="613" applyFont="1" applyFill="1" applyBorder="1" applyAlignment="1">
      <alignment horizontal="left"/>
    </xf>
    <xf numFmtId="0" fontId="10" fillId="0" borderId="109" xfId="876" applyNumberFormat="1" applyFont="1" applyFill="1" applyBorder="1" applyAlignment="1">
      <alignment horizontal="right" vertical="center"/>
    </xf>
    <xf numFmtId="0" fontId="10" fillId="0" borderId="0" xfId="876" applyNumberFormat="1" applyFont="1" applyFill="1" applyBorder="1" applyAlignment="1">
      <alignment horizontal="right" vertical="center"/>
    </xf>
    <xf numFmtId="0" fontId="36" fillId="0" borderId="110" xfId="876" applyNumberFormat="1" applyFont="1" applyFill="1" applyBorder="1" applyAlignment="1">
      <alignment horizontal="right" vertical="center"/>
    </xf>
    <xf numFmtId="0" fontId="10" fillId="0" borderId="40" xfId="1190" applyFont="1" applyBorder="1" applyAlignment="1">
      <alignment horizontal="center" vertical="center" wrapText="1"/>
    </xf>
    <xf numFmtId="0" fontId="130" fillId="0" borderId="24" xfId="0" applyFont="1" applyBorder="1" applyAlignment="1">
      <alignment horizontal="center" vertical="center"/>
    </xf>
    <xf numFmtId="0" fontId="9" fillId="0" borderId="9" xfId="0" applyFont="1" applyBorder="1" applyAlignment="1">
      <alignment horizontal="center" vertical="center"/>
    </xf>
    <xf numFmtId="0" fontId="9" fillId="0" borderId="69" xfId="0" applyFont="1" applyBorder="1" applyAlignment="1">
      <alignment horizontal="center" vertical="center"/>
    </xf>
    <xf numFmtId="0" fontId="9" fillId="0" borderId="67" xfId="0" applyFont="1" applyBorder="1" applyAlignment="1">
      <alignment horizontal="center" vertical="center"/>
    </xf>
    <xf numFmtId="9" fontId="0" fillId="0" borderId="66" xfId="1458" applyFont="1" applyBorder="1"/>
    <xf numFmtId="0" fontId="9" fillId="0" borderId="60" xfId="0" applyFont="1" applyBorder="1" applyAlignment="1">
      <alignment horizontal="center" vertical="center"/>
    </xf>
    <xf numFmtId="0" fontId="132" fillId="0" borderId="24" xfId="1190" applyFont="1" applyBorder="1" applyAlignment="1">
      <alignment horizontal="center"/>
    </xf>
    <xf numFmtId="0" fontId="132" fillId="41" borderId="24" xfId="0" applyFont="1" applyFill="1" applyBorder="1" applyAlignment="1">
      <alignment horizontal="center"/>
    </xf>
    <xf numFmtId="0" fontId="132" fillId="42" borderId="24" xfId="0" applyFont="1" applyFill="1" applyBorder="1" applyAlignment="1">
      <alignment horizontal="center"/>
    </xf>
    <xf numFmtId="0" fontId="132" fillId="47" borderId="24" xfId="0" applyFont="1" applyFill="1" applyBorder="1" applyAlignment="1">
      <alignment horizontal="center"/>
    </xf>
    <xf numFmtId="0" fontId="9" fillId="57" borderId="0" xfId="0" applyFont="1" applyFill="1"/>
    <xf numFmtId="0" fontId="114" fillId="58" borderId="21" xfId="1173" applyFill="1" applyBorder="1"/>
    <xf numFmtId="0" fontId="114" fillId="58" borderId="22" xfId="1173" applyFill="1" applyBorder="1"/>
    <xf numFmtId="0" fontId="9" fillId="0" borderId="27" xfId="0" applyFont="1" applyBorder="1"/>
    <xf numFmtId="0" fontId="9" fillId="0" borderId="36" xfId="1190" applyBorder="1"/>
    <xf numFmtId="0" fontId="9" fillId="0" borderId="29" xfId="1190" applyBorder="1"/>
    <xf numFmtId="0" fontId="9" fillId="0" borderId="47" xfId="1190" applyBorder="1"/>
    <xf numFmtId="0" fontId="9" fillId="0" borderId="35" xfId="1190" applyBorder="1"/>
    <xf numFmtId="0" fontId="7" fillId="0" borderId="0" xfId="1163" applyFont="1"/>
    <xf numFmtId="0" fontId="7" fillId="0" borderId="45" xfId="1163" applyFont="1" applyBorder="1"/>
    <xf numFmtId="2" fontId="9" fillId="0" borderId="24" xfId="1165" applyNumberFormat="1" applyBorder="1" applyAlignment="1">
      <alignment horizontal="center"/>
    </xf>
    <xf numFmtId="211" fontId="9" fillId="0" borderId="83" xfId="1458" applyNumberFormat="1" applyFont="1" applyFill="1" applyBorder="1" applyAlignment="1">
      <alignment horizontal="center"/>
    </xf>
    <xf numFmtId="211" fontId="0" fillId="0" borderId="9" xfId="1458" applyNumberFormat="1" applyFont="1" applyBorder="1"/>
    <xf numFmtId="0" fontId="9" fillId="55" borderId="26" xfId="1165" applyFill="1" applyBorder="1"/>
    <xf numFmtId="0" fontId="9" fillId="55" borderId="21" xfId="1165" applyFill="1" applyBorder="1"/>
    <xf numFmtId="0" fontId="9" fillId="55" borderId="22" xfId="1165" applyFill="1" applyBorder="1"/>
    <xf numFmtId="0" fontId="9" fillId="59" borderId="26" xfId="1165" applyFill="1" applyBorder="1"/>
    <xf numFmtId="0" fontId="9" fillId="59" borderId="21" xfId="1165" applyFill="1" applyBorder="1"/>
    <xf numFmtId="0" fontId="9" fillId="59" borderId="22" xfId="1165" applyFill="1" applyBorder="1"/>
    <xf numFmtId="0" fontId="10" fillId="0" borderId="26" xfId="0" applyFont="1" applyBorder="1"/>
    <xf numFmtId="0" fontId="37" fillId="0" borderId="26" xfId="0" applyFont="1" applyBorder="1"/>
    <xf numFmtId="0" fontId="28" fillId="0" borderId="24" xfId="0" applyFont="1" applyBorder="1" applyAlignment="1">
      <alignment horizontal="left" vertical="center" wrapText="1"/>
    </xf>
    <xf numFmtId="0" fontId="9" fillId="0" borderId="29" xfId="0" applyFont="1" applyBorder="1" applyAlignment="1">
      <alignment vertical="center" wrapText="1"/>
    </xf>
    <xf numFmtId="0" fontId="9" fillId="0" borderId="37" xfId="0" applyFont="1" applyBorder="1" applyAlignment="1">
      <alignment vertical="center" wrapText="1"/>
    </xf>
    <xf numFmtId="0" fontId="133" fillId="0" borderId="21" xfId="1190" applyFont="1" applyBorder="1"/>
    <xf numFmtId="0" fontId="134" fillId="0" borderId="21" xfId="1190" applyFont="1" applyBorder="1" applyAlignment="1">
      <alignment textRotation="90"/>
    </xf>
    <xf numFmtId="0" fontId="6" fillId="0" borderId="0" xfId="1173" applyFont="1"/>
    <xf numFmtId="0" fontId="6" fillId="0" borderId="21" xfId="1173" applyFont="1" applyBorder="1"/>
    <xf numFmtId="0" fontId="9" fillId="0" borderId="0" xfId="1202"/>
    <xf numFmtId="0" fontId="10" fillId="0" borderId="0" xfId="1192" applyFont="1"/>
    <xf numFmtId="0" fontId="9" fillId="0" borderId="0" xfId="1190" applyAlignment="1">
      <alignment vertical="center"/>
    </xf>
    <xf numFmtId="0" fontId="9" fillId="0" borderId="40" xfId="0" applyFont="1" applyBorder="1" applyAlignment="1">
      <alignment horizontal="center" vertical="center"/>
    </xf>
    <xf numFmtId="0" fontId="19" fillId="0" borderId="27" xfId="0" applyFont="1" applyBorder="1" applyAlignment="1">
      <alignment vertical="center" wrapText="1"/>
    </xf>
    <xf numFmtId="0" fontId="19" fillId="0" borderId="0" xfId="0" applyFont="1" applyAlignment="1">
      <alignment vertical="center" wrapText="1"/>
    </xf>
    <xf numFmtId="243" fontId="19" fillId="0" borderId="0" xfId="0" applyNumberFormat="1" applyFont="1" applyAlignment="1">
      <alignment vertical="center" wrapText="1"/>
    </xf>
    <xf numFmtId="0" fontId="6" fillId="0" borderId="21" xfId="1173" applyFont="1" applyBorder="1" applyAlignment="1">
      <alignment textRotation="90"/>
    </xf>
    <xf numFmtId="0" fontId="136" fillId="0" borderId="21" xfId="1173" applyFont="1" applyBorder="1" applyAlignment="1">
      <alignment textRotation="90"/>
    </xf>
    <xf numFmtId="205" fontId="9" fillId="0" borderId="0" xfId="1190" applyNumberFormat="1"/>
    <xf numFmtId="0" fontId="7" fillId="0" borderId="0" xfId="1190" applyFont="1" applyAlignment="1">
      <alignment horizontal="left"/>
    </xf>
    <xf numFmtId="0" fontId="17" fillId="0" borderId="0" xfId="0" applyFont="1" applyAlignment="1">
      <alignment horizontal="center"/>
    </xf>
    <xf numFmtId="0" fontId="46" fillId="0" borderId="0" xfId="0" applyFont="1" applyAlignment="1">
      <alignment horizontal="center"/>
    </xf>
    <xf numFmtId="2" fontId="0" fillId="0" borderId="0" xfId="0" applyNumberFormat="1" applyAlignment="1">
      <alignment horizontal="center"/>
    </xf>
    <xf numFmtId="170" fontId="0" fillId="0" borderId="24" xfId="410" applyFont="1" applyBorder="1" applyAlignment="1">
      <alignment horizontal="center"/>
    </xf>
    <xf numFmtId="170" fontId="0" fillId="0" borderId="0" xfId="410" applyFont="1" applyAlignment="1">
      <alignment horizontal="center"/>
    </xf>
    <xf numFmtId="170" fontId="0" fillId="0" borderId="24" xfId="410" applyFont="1" applyBorder="1" applyAlignment="1">
      <alignment horizontal="left"/>
    </xf>
    <xf numFmtId="0" fontId="137" fillId="56" borderId="0" xfId="0" applyFont="1" applyFill="1" applyAlignment="1">
      <alignment vertical="center"/>
    </xf>
    <xf numFmtId="0" fontId="137" fillId="0" borderId="0" xfId="0" applyFont="1" applyAlignment="1">
      <alignment vertical="center"/>
    </xf>
    <xf numFmtId="0" fontId="0" fillId="0" borderId="24" xfId="0" applyBorder="1" applyAlignment="1">
      <alignment vertical="center"/>
    </xf>
    <xf numFmtId="0" fontId="9" fillId="0" borderId="21" xfId="1165" applyBorder="1" applyAlignment="1">
      <alignment horizontal="center"/>
    </xf>
    <xf numFmtId="0" fontId="0" fillId="0" borderId="103" xfId="0" applyBorder="1" applyAlignment="1">
      <alignment horizontal="center"/>
    </xf>
    <xf numFmtId="0" fontId="9" fillId="0" borderId="34" xfId="0" applyFont="1" applyBorder="1" applyAlignment="1">
      <alignment horizontal="center" textRotation="90"/>
    </xf>
    <xf numFmtId="0" fontId="9" fillId="0" borderId="21" xfId="0" applyFont="1" applyBorder="1" applyAlignment="1">
      <alignment horizontal="center" textRotation="90"/>
    </xf>
    <xf numFmtId="0" fontId="9" fillId="0" borderId="63" xfId="0" applyFont="1" applyBorder="1" applyAlignment="1">
      <alignment horizontal="center" textRotation="90"/>
    </xf>
    <xf numFmtId="0" fontId="9" fillId="0" borderId="22" xfId="0" applyFont="1" applyBorder="1" applyAlignment="1">
      <alignment horizontal="center" textRotation="90"/>
    </xf>
    <xf numFmtId="0" fontId="9" fillId="0" borderId="22" xfId="0" applyFont="1" applyBorder="1" applyAlignment="1">
      <alignment horizontal="center" vertical="center" textRotation="90"/>
    </xf>
    <xf numFmtId="0" fontId="9" fillId="0" borderId="24" xfId="0" applyFont="1" applyBorder="1"/>
    <xf numFmtId="0" fontId="10" fillId="0" borderId="47" xfId="0" quotePrefix="1" applyFont="1" applyBorder="1" applyAlignment="1">
      <alignment horizontal="center" vertical="center" wrapText="1"/>
    </xf>
    <xf numFmtId="0" fontId="14" fillId="0" borderId="56" xfId="0" applyFont="1" applyBorder="1" applyAlignment="1">
      <alignment horizontal="center"/>
    </xf>
    <xf numFmtId="0" fontId="14" fillId="0" borderId="45" xfId="0" applyFont="1" applyBorder="1" applyAlignment="1">
      <alignment horizontal="center"/>
    </xf>
    <xf numFmtId="0" fontId="14" fillId="0" borderId="46" xfId="0" applyFont="1" applyBorder="1" applyAlignment="1">
      <alignment horizontal="center"/>
    </xf>
    <xf numFmtId="0" fontId="9" fillId="0" borderId="37" xfId="1163" applyBorder="1"/>
    <xf numFmtId="0" fontId="9" fillId="60" borderId="27" xfId="0" applyFont="1" applyFill="1" applyBorder="1"/>
    <xf numFmtId="0" fontId="0" fillId="60" borderId="0" xfId="0" applyFill="1"/>
    <xf numFmtId="0" fontId="7" fillId="60" borderId="0" xfId="0" applyFont="1" applyFill="1"/>
    <xf numFmtId="0" fontId="0" fillId="60" borderId="36" xfId="0" applyFill="1" applyBorder="1"/>
    <xf numFmtId="0" fontId="9" fillId="60" borderId="0" xfId="0" applyFont="1" applyFill="1"/>
    <xf numFmtId="0" fontId="41" fillId="60" borderId="0" xfId="0" applyFont="1" applyFill="1"/>
    <xf numFmtId="0" fontId="119" fillId="60" borderId="36" xfId="388" applyFill="1" applyBorder="1" applyAlignment="1" applyProtection="1"/>
    <xf numFmtId="216" fontId="12" fillId="0" borderId="24" xfId="0" applyNumberFormat="1" applyFont="1" applyBorder="1" applyAlignment="1">
      <alignment horizontal="center" vertical="center" wrapText="1"/>
    </xf>
    <xf numFmtId="2" fontId="12" fillId="0" borderId="24" xfId="0" applyNumberFormat="1" applyFont="1" applyBorder="1" applyAlignment="1">
      <alignment horizontal="center" vertical="center" wrapText="1"/>
    </xf>
    <xf numFmtId="183" fontId="9" fillId="60" borderId="5" xfId="1190" applyNumberFormat="1" applyFill="1" applyBorder="1" applyAlignment="1">
      <alignment horizontal="center" vertical="center"/>
    </xf>
    <xf numFmtId="214" fontId="9" fillId="0" borderId="0" xfId="0" applyNumberFormat="1" applyFont="1"/>
    <xf numFmtId="0" fontId="9" fillId="60" borderId="5" xfId="0" applyFont="1" applyFill="1" applyBorder="1" applyAlignment="1">
      <alignment horizontal="center" vertical="center"/>
    </xf>
    <xf numFmtId="0" fontId="0" fillId="60" borderId="5" xfId="0" applyFill="1" applyBorder="1" applyAlignment="1">
      <alignment horizontal="center"/>
    </xf>
    <xf numFmtId="0" fontId="9" fillId="60" borderId="5" xfId="0" applyFont="1" applyFill="1" applyBorder="1" applyAlignment="1">
      <alignment horizontal="center"/>
    </xf>
    <xf numFmtId="0" fontId="9" fillId="60" borderId="5" xfId="0" applyFont="1" applyFill="1" applyBorder="1"/>
    <xf numFmtId="0" fontId="0" fillId="60" borderId="28" xfId="0" applyFill="1" applyBorder="1" applyAlignment="1" applyProtection="1">
      <alignment horizontal="center" vertical="center"/>
      <protection locked="0"/>
    </xf>
    <xf numFmtId="0" fontId="44" fillId="42" borderId="21" xfId="1165" applyFont="1" applyFill="1" applyBorder="1"/>
    <xf numFmtId="0" fontId="44" fillId="42" borderId="32" xfId="1165" applyFont="1" applyFill="1" applyBorder="1" applyAlignment="1">
      <alignment vertical="center"/>
    </xf>
    <xf numFmtId="9" fontId="9" fillId="0" borderId="0" xfId="1458" applyFont="1" applyFill="1" applyBorder="1" applyAlignment="1">
      <alignment vertical="center"/>
    </xf>
    <xf numFmtId="0" fontId="102" fillId="46" borderId="32" xfId="1165" applyFont="1" applyFill="1" applyBorder="1" applyAlignment="1">
      <alignment horizontal="center" vertical="center"/>
    </xf>
    <xf numFmtId="9" fontId="9" fillId="0" borderId="102" xfId="1458" applyFont="1" applyFill="1" applyBorder="1" applyAlignment="1">
      <alignment vertical="center"/>
    </xf>
    <xf numFmtId="0" fontId="36" fillId="0" borderId="101" xfId="1165" applyFont="1" applyBorder="1" applyAlignment="1">
      <alignment horizontal="center"/>
    </xf>
    <xf numFmtId="0" fontId="9" fillId="0" borderId="117" xfId="1165" applyBorder="1" applyAlignment="1">
      <alignment horizontal="center"/>
    </xf>
    <xf numFmtId="0" fontId="36" fillId="41" borderId="42" xfId="1165" applyFont="1" applyFill="1" applyBorder="1" applyAlignment="1">
      <alignment horizontal="center"/>
    </xf>
    <xf numFmtId="1" fontId="9" fillId="39" borderId="100" xfId="1190" applyNumberFormat="1" applyFill="1" applyBorder="1" applyAlignment="1">
      <alignment horizontal="center" vertical="center" wrapText="1"/>
    </xf>
    <xf numFmtId="0" fontId="37" fillId="40" borderId="23" xfId="1163" applyFont="1" applyFill="1" applyBorder="1" applyAlignment="1">
      <alignment horizontal="center" vertical="center"/>
    </xf>
    <xf numFmtId="1" fontId="9" fillId="39" borderId="132" xfId="1190" applyNumberFormat="1" applyFill="1" applyBorder="1" applyAlignment="1">
      <alignment horizontal="center" vertical="center" wrapText="1"/>
    </xf>
    <xf numFmtId="1" fontId="9" fillId="39" borderId="121" xfId="1190" applyNumberFormat="1" applyFill="1" applyBorder="1" applyAlignment="1">
      <alignment horizontal="center" vertical="center" wrapText="1"/>
    </xf>
    <xf numFmtId="2" fontId="9" fillId="0" borderId="24" xfId="0" applyNumberFormat="1" applyFont="1" applyBorder="1"/>
    <xf numFmtId="2" fontId="28" fillId="60" borderId="32" xfId="1190" applyNumberFormat="1" applyFont="1" applyFill="1" applyBorder="1" applyAlignment="1">
      <alignment horizontal="center" vertical="center"/>
    </xf>
    <xf numFmtId="0" fontId="7" fillId="0" borderId="0" xfId="1163" applyFont="1" applyAlignment="1">
      <alignment horizontal="right"/>
    </xf>
    <xf numFmtId="0" fontId="7" fillId="0" borderId="0" xfId="1163" applyFont="1" applyAlignment="1">
      <alignment textRotation="180"/>
    </xf>
    <xf numFmtId="49" fontId="16" fillId="38" borderId="48" xfId="1163" applyNumberFormat="1" applyFont="1" applyFill="1" applyBorder="1" applyAlignment="1">
      <alignment horizontal="center" vertical="center" wrapText="1"/>
    </xf>
    <xf numFmtId="49" fontId="16" fillId="38" borderId="52" xfId="1163" applyNumberFormat="1" applyFont="1" applyFill="1" applyBorder="1" applyAlignment="1">
      <alignment horizontal="center" vertical="center" wrapText="1"/>
    </xf>
    <xf numFmtId="0" fontId="7" fillId="38" borderId="51" xfId="1163" applyFont="1" applyFill="1" applyBorder="1" applyAlignment="1">
      <alignment horizontal="center" vertical="center"/>
    </xf>
    <xf numFmtId="0" fontId="7" fillId="38" borderId="52" xfId="1163" applyFont="1" applyFill="1" applyBorder="1" applyAlignment="1">
      <alignment horizontal="center" vertical="center"/>
    </xf>
    <xf numFmtId="0" fontId="7" fillId="38" borderId="49" xfId="1163" applyFont="1" applyFill="1" applyBorder="1" applyAlignment="1">
      <alignment horizontal="center" vertical="center" wrapText="1"/>
    </xf>
    <xf numFmtId="0" fontId="7" fillId="38" borderId="52" xfId="1163" applyFont="1" applyFill="1" applyBorder="1" applyAlignment="1">
      <alignment horizontal="center" vertical="center" wrapText="1"/>
    </xf>
    <xf numFmtId="14" fontId="9" fillId="60" borderId="24" xfId="1163" applyNumberFormat="1" applyFill="1" applyBorder="1" applyAlignment="1">
      <alignment horizontal="center" vertical="center"/>
    </xf>
    <xf numFmtId="0" fontId="9" fillId="60" borderId="24" xfId="1163" applyFill="1" applyBorder="1" applyAlignment="1">
      <alignment horizontal="center" vertical="center"/>
    </xf>
    <xf numFmtId="0" fontId="9" fillId="60" borderId="24" xfId="1163" applyFill="1" applyBorder="1" applyAlignment="1">
      <alignment horizontal="center" vertical="center" wrapText="1"/>
    </xf>
    <xf numFmtId="0" fontId="9" fillId="60" borderId="9" xfId="1163" applyFill="1" applyBorder="1" applyAlignment="1">
      <alignment horizontal="center" vertical="center"/>
    </xf>
    <xf numFmtId="0" fontId="9" fillId="60" borderId="24" xfId="1163" applyFill="1" applyBorder="1" applyAlignment="1">
      <alignment horizontal="center" vertical="top" wrapText="1"/>
    </xf>
    <xf numFmtId="14" fontId="9" fillId="60" borderId="24" xfId="1163" applyNumberFormat="1" applyFill="1" applyBorder="1" applyAlignment="1">
      <alignment horizontal="center" vertical="center" wrapText="1"/>
    </xf>
    <xf numFmtId="0" fontId="9" fillId="0" borderId="9" xfId="1163" applyBorder="1" applyAlignment="1">
      <alignment horizontal="center" vertical="center"/>
    </xf>
    <xf numFmtId="1" fontId="130" fillId="60" borderId="24" xfId="1163" applyNumberFormat="1" applyFont="1" applyFill="1" applyBorder="1" applyAlignment="1">
      <alignment horizontal="center" vertical="center" wrapText="1"/>
    </xf>
    <xf numFmtId="0" fontId="9" fillId="0" borderId="67" xfId="1163" applyBorder="1" applyAlignment="1">
      <alignment horizontal="center" vertical="center"/>
    </xf>
    <xf numFmtId="0" fontId="32" fillId="0" borderId="47" xfId="1163" applyFont="1" applyBorder="1"/>
    <xf numFmtId="0" fontId="9" fillId="0" borderId="34" xfId="1163" applyBorder="1" applyAlignment="1">
      <alignment horizontal="center"/>
    </xf>
    <xf numFmtId="0" fontId="10" fillId="0" borderId="34" xfId="1163" applyFont="1" applyBorder="1" applyAlignment="1">
      <alignment horizontal="center"/>
    </xf>
    <xf numFmtId="0" fontId="10" fillId="0" borderId="36" xfId="1163" applyFont="1" applyBorder="1" applyAlignment="1">
      <alignment horizontal="center"/>
    </xf>
    <xf numFmtId="0" fontId="32" fillId="0" borderId="27" xfId="1163" applyFont="1" applyBorder="1"/>
    <xf numFmtId="0" fontId="32" fillId="0" borderId="0" xfId="1163" applyFont="1"/>
    <xf numFmtId="0" fontId="9" fillId="0" borderId="0" xfId="1163" applyAlignment="1">
      <alignment horizontal="center"/>
    </xf>
    <xf numFmtId="0" fontId="10" fillId="0" borderId="0" xfId="1163" applyFont="1" applyAlignment="1">
      <alignment horizontal="center"/>
    </xf>
    <xf numFmtId="0" fontId="32" fillId="0" borderId="29" xfId="1163" applyFont="1" applyBorder="1"/>
    <xf numFmtId="0" fontId="28" fillId="0" borderId="37" xfId="1163" applyFont="1" applyBorder="1"/>
    <xf numFmtId="0" fontId="32" fillId="0" borderId="37" xfId="1163" applyFont="1" applyBorder="1"/>
    <xf numFmtId="0" fontId="10" fillId="39" borderId="37" xfId="1163" applyFont="1" applyFill="1" applyBorder="1" applyAlignment="1">
      <alignment horizontal="center" vertical="center" wrapText="1"/>
    </xf>
    <xf numFmtId="0" fontId="9" fillId="0" borderId="37" xfId="1163" applyBorder="1" applyAlignment="1">
      <alignment horizontal="center"/>
    </xf>
    <xf numFmtId="0" fontId="10" fillId="0" borderId="37" xfId="1163" applyFont="1" applyBorder="1" applyAlignment="1">
      <alignment horizontal="center"/>
    </xf>
    <xf numFmtId="0" fontId="10" fillId="0" borderId="38" xfId="1163" applyFont="1" applyBorder="1" applyAlignment="1">
      <alignment horizontal="center"/>
    </xf>
    <xf numFmtId="0" fontId="10" fillId="0" borderId="0" xfId="1163" applyFont="1"/>
    <xf numFmtId="215" fontId="12" fillId="0" borderId="24" xfId="0" applyNumberFormat="1" applyFont="1" applyBorder="1" applyAlignment="1">
      <alignment horizontal="center" vertical="center" wrapText="1"/>
    </xf>
    <xf numFmtId="0" fontId="17" fillId="0" borderId="0" xfId="1163" applyFont="1"/>
    <xf numFmtId="0" fontId="7" fillId="0" borderId="0" xfId="1163" applyFont="1" applyAlignment="1">
      <alignment horizontal="left"/>
    </xf>
    <xf numFmtId="0" fontId="7" fillId="0" borderId="56" xfId="1163" applyFont="1" applyBorder="1" applyAlignment="1">
      <alignment horizontal="right"/>
    </xf>
    <xf numFmtId="0" fontId="10" fillId="0" borderId="0" xfId="1163" applyFont="1" applyAlignment="1">
      <alignment vertical="center" wrapText="1"/>
    </xf>
    <xf numFmtId="0" fontId="7" fillId="0" borderId="46" xfId="1163" applyFont="1" applyBorder="1"/>
    <xf numFmtId="0" fontId="7" fillId="0" borderId="46" xfId="1163" applyFont="1" applyBorder="1" applyAlignment="1">
      <alignment horizontal="center"/>
    </xf>
    <xf numFmtId="0" fontId="47" fillId="39" borderId="56" xfId="1163" applyFont="1" applyFill="1" applyBorder="1" applyAlignment="1">
      <alignment vertical="center"/>
    </xf>
    <xf numFmtId="0" fontId="47" fillId="39" borderId="0" xfId="1163" applyFont="1" applyFill="1" applyAlignment="1">
      <alignment vertical="center"/>
    </xf>
    <xf numFmtId="0" fontId="10" fillId="42" borderId="56" xfId="1163" applyFont="1" applyFill="1" applyBorder="1" applyAlignment="1">
      <alignment horizontal="center" vertical="center"/>
    </xf>
    <xf numFmtId="0" fontId="37" fillId="39" borderId="0" xfId="1163" applyFont="1" applyFill="1" applyAlignment="1">
      <alignment vertical="center"/>
    </xf>
    <xf numFmtId="0" fontId="47" fillId="39" borderId="45" xfId="1163" applyFont="1" applyFill="1" applyBorder="1" applyAlignment="1">
      <alignment vertical="center"/>
    </xf>
    <xf numFmtId="0" fontId="10" fillId="42" borderId="59" xfId="1163" applyFont="1" applyFill="1" applyBorder="1" applyAlignment="1">
      <alignment horizontal="center" vertical="center"/>
    </xf>
    <xf numFmtId="0" fontId="10" fillId="42" borderId="45" xfId="1163" applyFont="1" applyFill="1" applyBorder="1" applyAlignment="1">
      <alignment horizontal="center" vertical="center"/>
    </xf>
    <xf numFmtId="0" fontId="47" fillId="39" borderId="45" xfId="1163" applyFont="1" applyFill="1" applyBorder="1" applyAlignment="1">
      <alignment horizontal="justify" vertical="center"/>
    </xf>
    <xf numFmtId="0" fontId="47" fillId="39" borderId="0" xfId="1163" applyFont="1" applyFill="1" applyAlignment="1">
      <alignment horizontal="justify" vertical="center"/>
    </xf>
    <xf numFmtId="0" fontId="10" fillId="45" borderId="59" xfId="1163" applyFont="1" applyFill="1" applyBorder="1" applyAlignment="1">
      <alignment horizontal="center" vertical="center"/>
    </xf>
    <xf numFmtId="0" fontId="10" fillId="42" borderId="70" xfId="1163" applyFont="1" applyFill="1" applyBorder="1" applyAlignment="1">
      <alignment horizontal="center" vertical="center"/>
    </xf>
    <xf numFmtId="0" fontId="10" fillId="39" borderId="21" xfId="1163" applyFont="1" applyFill="1" applyBorder="1"/>
    <xf numFmtId="0" fontId="47" fillId="39" borderId="46" xfId="1163" applyFont="1" applyFill="1" applyBorder="1" applyAlignment="1">
      <alignment vertical="center"/>
    </xf>
    <xf numFmtId="0" fontId="47" fillId="39" borderId="29" xfId="1163" applyFont="1" applyFill="1" applyBorder="1" applyAlignment="1">
      <alignment vertical="center"/>
    </xf>
    <xf numFmtId="0" fontId="10" fillId="42" borderId="46" xfId="1163" applyFont="1" applyFill="1" applyBorder="1" applyAlignment="1">
      <alignment horizontal="center" vertical="center"/>
    </xf>
    <xf numFmtId="0" fontId="10" fillId="39" borderId="37" xfId="1163" applyFont="1" applyFill="1" applyBorder="1"/>
    <xf numFmtId="0" fontId="32" fillId="0" borderId="0" xfId="1163" applyFont="1" applyAlignment="1">
      <alignment horizontal="left"/>
    </xf>
    <xf numFmtId="0" fontId="29" fillId="0" borderId="0" xfId="1163" applyFont="1" applyAlignment="1">
      <alignment horizontal="left"/>
    </xf>
    <xf numFmtId="0" fontId="28" fillId="0" borderId="0" xfId="1163" applyFont="1" applyAlignment="1">
      <alignment horizontal="left"/>
    </xf>
    <xf numFmtId="0" fontId="28" fillId="39" borderId="0" xfId="1163" applyFont="1" applyFill="1"/>
    <xf numFmtId="0" fontId="0" fillId="0" borderId="47" xfId="0" applyBorder="1" applyAlignment="1">
      <alignment horizontal="center"/>
    </xf>
    <xf numFmtId="0" fontId="7" fillId="0" borderId="113" xfId="0" applyFont="1" applyBorder="1"/>
    <xf numFmtId="0" fontId="7" fillId="0" borderId="44" xfId="0" applyFont="1" applyBorder="1"/>
    <xf numFmtId="0" fontId="114" fillId="39" borderId="78" xfId="1173" applyFill="1" applyBorder="1" applyAlignment="1">
      <alignment textRotation="90"/>
    </xf>
    <xf numFmtId="0" fontId="114" fillId="39" borderId="37" xfId="1173" applyFill="1" applyBorder="1" applyAlignment="1">
      <alignment textRotation="90"/>
    </xf>
    <xf numFmtId="0" fontId="0" fillId="0" borderId="57" xfId="0" applyBorder="1"/>
    <xf numFmtId="0" fontId="114" fillId="39" borderId="78" xfId="1173" applyFill="1" applyBorder="1"/>
    <xf numFmtId="0" fontId="114" fillId="39" borderId="37" xfId="1173" applyFill="1" applyBorder="1"/>
    <xf numFmtId="0" fontId="9" fillId="0" borderId="57" xfId="0" applyFont="1" applyBorder="1"/>
    <xf numFmtId="0" fontId="9" fillId="0" borderId="26" xfId="1165" applyBorder="1"/>
    <xf numFmtId="0" fontId="10" fillId="60" borderId="24" xfId="1190" applyFont="1" applyFill="1" applyBorder="1" applyAlignment="1">
      <alignment horizontal="center" vertical="center" wrapText="1"/>
    </xf>
    <xf numFmtId="0" fontId="7" fillId="0" borderId="0" xfId="1363" applyFont="1"/>
    <xf numFmtId="183" fontId="10" fillId="60" borderId="24" xfId="1190" quotePrefix="1" applyNumberFormat="1" applyFont="1" applyFill="1" applyBorder="1" applyAlignment="1">
      <alignment horizontal="center" vertical="center"/>
    </xf>
    <xf numFmtId="0" fontId="32" fillId="0" borderId="0" xfId="0" applyFont="1" applyAlignment="1">
      <alignment horizontal="right" vertical="center"/>
    </xf>
    <xf numFmtId="169" fontId="32" fillId="0" borderId="0" xfId="878" applyFont="1" applyBorder="1" applyAlignment="1">
      <alignment vertical="center"/>
    </xf>
    <xf numFmtId="0" fontId="28" fillId="0" borderId="50" xfId="0" applyFont="1" applyBorder="1" applyAlignment="1">
      <alignment horizontal="center" vertical="center"/>
    </xf>
    <xf numFmtId="0" fontId="28" fillId="0" borderId="81" xfId="0" applyFont="1" applyBorder="1" applyAlignment="1">
      <alignment horizontal="center" vertical="center"/>
    </xf>
    <xf numFmtId="183" fontId="28" fillId="0" borderId="81" xfId="1190" quotePrefix="1" applyNumberFormat="1" applyFont="1" applyBorder="1" applyAlignment="1">
      <alignment horizontal="center" vertical="center"/>
    </xf>
    <xf numFmtId="0" fontId="28" fillId="0" borderId="81" xfId="0" applyFont="1" applyBorder="1" applyAlignment="1">
      <alignment vertical="center" wrapText="1"/>
    </xf>
    <xf numFmtId="169" fontId="28" fillId="0" borderId="81" xfId="878" applyFont="1" applyFill="1" applyBorder="1" applyAlignment="1">
      <alignment vertical="center"/>
    </xf>
    <xf numFmtId="0" fontId="0" fillId="0" borderId="65" xfId="0" applyBorder="1"/>
    <xf numFmtId="0" fontId="28" fillId="0" borderId="60" xfId="0" applyFont="1" applyBorder="1" applyAlignment="1">
      <alignment horizontal="center" vertical="center"/>
    </xf>
    <xf numFmtId="0" fontId="28" fillId="0" borderId="66" xfId="0" applyFont="1" applyBorder="1" applyAlignment="1">
      <alignment horizontal="center" vertical="center"/>
    </xf>
    <xf numFmtId="183" fontId="28" fillId="0" borderId="66" xfId="1190" quotePrefix="1" applyNumberFormat="1" applyFont="1" applyBorder="1" applyAlignment="1">
      <alignment horizontal="center" vertical="center"/>
    </xf>
    <xf numFmtId="0" fontId="28" fillId="0" borderId="66" xfId="0" applyFont="1" applyBorder="1" applyAlignment="1">
      <alignment vertical="center"/>
    </xf>
    <xf numFmtId="169" fontId="28" fillId="0" borderId="66" xfId="878" applyFont="1" applyFill="1" applyBorder="1" applyAlignment="1">
      <alignment vertical="center"/>
    </xf>
    <xf numFmtId="0" fontId="9" fillId="0" borderId="9" xfId="1190" applyBorder="1" applyAlignment="1">
      <alignment horizontal="center" vertical="center"/>
    </xf>
    <xf numFmtId="181" fontId="7" fillId="0" borderId="67" xfId="0" applyNumberFormat="1" applyFont="1" applyBorder="1" applyAlignment="1">
      <alignment vertical="center"/>
    </xf>
    <xf numFmtId="0" fontId="7" fillId="0" borderId="60" xfId="0" applyFont="1" applyBorder="1" applyAlignment="1">
      <alignment horizontal="center" vertical="center"/>
    </xf>
    <xf numFmtId="0" fontId="7" fillId="0" borderId="66" xfId="0" applyFont="1" applyBorder="1" applyAlignment="1">
      <alignment horizontal="center" vertical="center"/>
    </xf>
    <xf numFmtId="0" fontId="7" fillId="0" borderId="67" xfId="0" applyFont="1" applyBorder="1" applyAlignment="1">
      <alignment horizontal="center" vertical="center"/>
    </xf>
    <xf numFmtId="3" fontId="7" fillId="0" borderId="0" xfId="0" applyNumberFormat="1" applyFont="1" applyAlignment="1">
      <alignment horizontal="center" vertical="center"/>
    </xf>
    <xf numFmtId="0" fontId="9" fillId="0" borderId="59" xfId="1190" applyBorder="1" applyAlignment="1">
      <alignment horizontal="center" vertical="center"/>
    </xf>
    <xf numFmtId="49" fontId="9" fillId="0" borderId="59" xfId="1190" applyNumberFormat="1" applyBorder="1" applyAlignment="1">
      <alignment horizontal="center" vertical="center"/>
    </xf>
    <xf numFmtId="0" fontId="9" fillId="0" borderId="49" xfId="1190" applyBorder="1" applyAlignment="1">
      <alignment vertical="center"/>
    </xf>
    <xf numFmtId="0" fontId="9" fillId="60" borderId="81" xfId="1163" applyFill="1" applyBorder="1" applyAlignment="1">
      <alignment horizontal="center" vertical="center"/>
    </xf>
    <xf numFmtId="14" fontId="9" fillId="60" borderId="81" xfId="1163" applyNumberFormat="1" applyFill="1" applyBorder="1" applyAlignment="1">
      <alignment horizontal="center" vertical="center"/>
    </xf>
    <xf numFmtId="0" fontId="9" fillId="60" borderId="81" xfId="1163" applyFill="1" applyBorder="1" applyAlignment="1">
      <alignment horizontal="center" vertical="center" wrapText="1"/>
    </xf>
    <xf numFmtId="0" fontId="9" fillId="60" borderId="65" xfId="1163" applyFill="1" applyBorder="1" applyAlignment="1">
      <alignment horizontal="center" vertical="center"/>
    </xf>
    <xf numFmtId="14" fontId="9" fillId="0" borderId="60" xfId="1163" applyNumberFormat="1" applyBorder="1" applyAlignment="1">
      <alignment horizontal="center" vertical="center"/>
    </xf>
    <xf numFmtId="20" fontId="9" fillId="0" borderId="66" xfId="1163" applyNumberFormat="1" applyBorder="1" applyAlignment="1">
      <alignment horizontal="center" vertical="center"/>
    </xf>
    <xf numFmtId="49" fontId="9" fillId="0" borderId="66" xfId="1163" applyNumberFormat="1" applyBorder="1" applyAlignment="1">
      <alignment horizontal="center" vertical="center"/>
    </xf>
    <xf numFmtId="0" fontId="9" fillId="0" borderId="66" xfId="1163" applyBorder="1" applyAlignment="1">
      <alignment horizontal="center" vertical="center"/>
    </xf>
    <xf numFmtId="0" fontId="9" fillId="0" borderId="66" xfId="1163" applyBorder="1" applyAlignment="1">
      <alignment horizontal="center" vertical="center" wrapText="1"/>
    </xf>
    <xf numFmtId="0" fontId="9" fillId="60" borderId="66" xfId="1163" applyFill="1" applyBorder="1" applyAlignment="1">
      <alignment horizontal="center" vertical="center"/>
    </xf>
    <xf numFmtId="1" fontId="130" fillId="0" borderId="66" xfId="1163" applyNumberFormat="1" applyFont="1" applyBorder="1" applyAlignment="1">
      <alignment horizontal="center" vertical="center" wrapText="1"/>
    </xf>
    <xf numFmtId="0" fontId="9" fillId="60" borderId="24" xfId="0" applyFont="1" applyFill="1" applyBorder="1" applyAlignment="1">
      <alignment horizontal="center" vertical="center"/>
    </xf>
    <xf numFmtId="0" fontId="9" fillId="60" borderId="24" xfId="0" applyFont="1" applyFill="1" applyBorder="1" applyAlignment="1">
      <alignment horizontal="center" vertical="center" wrapText="1"/>
    </xf>
    <xf numFmtId="0" fontId="119" fillId="60" borderId="24" xfId="388" applyFill="1" applyBorder="1" applyAlignment="1" applyProtection="1">
      <alignment horizontal="center" vertical="justify"/>
    </xf>
    <xf numFmtId="49" fontId="10" fillId="60" borderId="24" xfId="410" applyNumberFormat="1" applyFont="1" applyFill="1" applyBorder="1" applyAlignment="1">
      <alignment horizontal="center" vertical="center"/>
    </xf>
    <xf numFmtId="0" fontId="10" fillId="60" borderId="33" xfId="0" applyFont="1" applyFill="1" applyBorder="1" applyAlignment="1">
      <alignment horizontal="center" vertical="center"/>
    </xf>
    <xf numFmtId="0" fontId="9" fillId="60" borderId="66" xfId="0" applyFont="1" applyFill="1" applyBorder="1" applyAlignment="1">
      <alignment horizontal="center" vertical="center"/>
    </xf>
    <xf numFmtId="0" fontId="9" fillId="0" borderId="50" xfId="1190" applyBorder="1" applyAlignment="1">
      <alignment horizontal="center" vertical="center"/>
    </xf>
    <xf numFmtId="0" fontId="10" fillId="0" borderId="42" xfId="0" applyFont="1" applyBorder="1" applyAlignment="1">
      <alignment horizontal="center" vertical="center"/>
    </xf>
    <xf numFmtId="0" fontId="10" fillId="60" borderId="24" xfId="1190" applyFont="1" applyFill="1" applyBorder="1" applyAlignment="1">
      <alignment horizontal="center" vertical="center"/>
    </xf>
    <xf numFmtId="0" fontId="10" fillId="60" borderId="24" xfId="0" applyFont="1" applyFill="1" applyBorder="1" applyAlignment="1">
      <alignment horizontal="center" vertical="center"/>
    </xf>
    <xf numFmtId="0" fontId="9" fillId="60" borderId="5" xfId="0" applyFont="1" applyFill="1" applyBorder="1" applyAlignment="1">
      <alignment vertical="center"/>
    </xf>
    <xf numFmtId="0" fontId="9" fillId="60" borderId="60" xfId="1190" applyFill="1" applyBorder="1" applyAlignment="1">
      <alignment horizontal="center" vertical="center"/>
    </xf>
    <xf numFmtId="0" fontId="9" fillId="60" borderId="66" xfId="0" applyFont="1" applyFill="1" applyBorder="1" applyAlignment="1">
      <alignment vertical="center"/>
    </xf>
    <xf numFmtId="169" fontId="9" fillId="60" borderId="66" xfId="878" applyFont="1" applyFill="1" applyBorder="1" applyAlignment="1">
      <alignment vertical="center"/>
    </xf>
    <xf numFmtId="15" fontId="9" fillId="60" borderId="107" xfId="0" applyNumberFormat="1" applyFont="1" applyFill="1" applyBorder="1" applyAlignment="1">
      <alignment horizontal="center" vertical="center"/>
    </xf>
    <xf numFmtId="15" fontId="9" fillId="60" borderId="67" xfId="0" applyNumberFormat="1" applyFont="1" applyFill="1" applyBorder="1" applyAlignment="1">
      <alignment horizontal="center" vertical="center"/>
    </xf>
    <xf numFmtId="0" fontId="9" fillId="60" borderId="50" xfId="0" applyFont="1" applyFill="1" applyBorder="1" applyAlignment="1">
      <alignment horizontal="center" vertical="center"/>
    </xf>
    <xf numFmtId="0" fontId="9" fillId="60" borderId="81" xfId="0" applyFont="1" applyFill="1" applyBorder="1" applyAlignment="1">
      <alignment vertical="center"/>
    </xf>
    <xf numFmtId="169" fontId="9" fillId="60" borderId="81" xfId="878" applyFont="1" applyFill="1" applyBorder="1" applyAlignment="1">
      <alignment vertical="center"/>
    </xf>
    <xf numFmtId="0" fontId="9" fillId="60" borderId="81" xfId="0" applyFont="1" applyFill="1" applyBorder="1" applyAlignment="1">
      <alignment horizontal="center" vertical="center"/>
    </xf>
    <xf numFmtId="15" fontId="9" fillId="60" borderId="81" xfId="0" applyNumberFormat="1" applyFont="1" applyFill="1" applyBorder="1" applyAlignment="1">
      <alignment horizontal="center" vertical="center"/>
    </xf>
    <xf numFmtId="15" fontId="9" fillId="60" borderId="65" xfId="0" applyNumberFormat="1" applyFont="1" applyFill="1" applyBorder="1" applyAlignment="1">
      <alignment horizontal="center" vertical="center"/>
    </xf>
    <xf numFmtId="0" fontId="9" fillId="60" borderId="42" xfId="0" applyFont="1" applyFill="1" applyBorder="1" applyAlignment="1">
      <alignment horizontal="center" vertical="center"/>
    </xf>
    <xf numFmtId="0" fontId="9" fillId="60" borderId="60" xfId="0" applyFont="1" applyFill="1" applyBorder="1" applyAlignment="1">
      <alignment horizontal="center"/>
    </xf>
    <xf numFmtId="0" fontId="9" fillId="60" borderId="67" xfId="0" applyFont="1" applyFill="1" applyBorder="1" applyAlignment="1">
      <alignment vertical="center"/>
    </xf>
    <xf numFmtId="0" fontId="9" fillId="60" borderId="57" xfId="1190" applyFill="1" applyBorder="1" applyAlignment="1">
      <alignment horizontal="center" vertical="center"/>
    </xf>
    <xf numFmtId="169" fontId="9" fillId="60" borderId="42" xfId="878" applyFill="1" applyBorder="1" applyAlignment="1">
      <alignment vertical="center"/>
    </xf>
    <xf numFmtId="0" fontId="9" fillId="60" borderId="89" xfId="1190" applyFill="1" applyBorder="1" applyAlignment="1">
      <alignment horizontal="center" vertical="center"/>
    </xf>
    <xf numFmtId="0" fontId="9" fillId="60" borderId="107" xfId="0" applyFont="1" applyFill="1" applyBorder="1" applyAlignment="1">
      <alignment vertical="center"/>
    </xf>
    <xf numFmtId="169" fontId="9" fillId="60" borderId="107" xfId="878" applyFill="1" applyBorder="1" applyAlignment="1">
      <alignment vertical="center"/>
    </xf>
    <xf numFmtId="0" fontId="9" fillId="60" borderId="107" xfId="0" applyFont="1" applyFill="1" applyBorder="1" applyAlignment="1">
      <alignment horizontal="center" vertical="center"/>
    </xf>
    <xf numFmtId="0" fontId="9" fillId="60" borderId="9" xfId="0" applyFont="1" applyFill="1" applyBorder="1" applyAlignment="1">
      <alignment horizontal="center" vertical="center"/>
    </xf>
    <xf numFmtId="0" fontId="9" fillId="60" borderId="21" xfId="0" applyFont="1" applyFill="1" applyBorder="1"/>
    <xf numFmtId="0" fontId="28" fillId="60" borderId="0" xfId="1163" applyFont="1" applyFill="1"/>
    <xf numFmtId="204" fontId="25" fillId="60" borderId="0" xfId="1362" applyNumberFormat="1" applyFont="1" applyFill="1" applyAlignment="1">
      <alignment horizontal="center" vertical="center" wrapText="1"/>
    </xf>
    <xf numFmtId="0" fontId="0" fillId="60" borderId="0" xfId="0" applyFill="1" applyAlignment="1">
      <alignment horizontal="center" vertical="center"/>
    </xf>
    <xf numFmtId="0" fontId="9" fillId="0" borderId="29"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9" fillId="0" borderId="36" xfId="0" applyFont="1" applyBorder="1" applyAlignment="1">
      <alignment horizontal="center" wrapText="1"/>
    </xf>
    <xf numFmtId="170" fontId="0" fillId="0" borderId="0" xfId="410" applyFont="1" applyFill="1" applyBorder="1"/>
    <xf numFmtId="0" fontId="10" fillId="0" borderId="50" xfId="0" applyFont="1" applyBorder="1" applyAlignment="1">
      <alignment horizontal="center" vertical="center"/>
    </xf>
    <xf numFmtId="0" fontId="10" fillId="0" borderId="81" xfId="1190" applyFont="1" applyBorder="1" applyAlignment="1">
      <alignment horizontal="center" vertical="center" wrapText="1"/>
    </xf>
    <xf numFmtId="0" fontId="10" fillId="0" borderId="81" xfId="0" applyFont="1" applyBorder="1" applyAlignment="1">
      <alignment horizontal="center" vertical="center" wrapText="1"/>
    </xf>
    <xf numFmtId="0" fontId="10" fillId="0" borderId="81" xfId="0" applyFont="1" applyBorder="1" applyAlignment="1">
      <alignment horizontal="center" vertical="center"/>
    </xf>
    <xf numFmtId="0" fontId="10" fillId="0" borderId="81" xfId="1190" applyFont="1" applyBorder="1" applyAlignment="1">
      <alignment horizontal="center" vertical="center"/>
    </xf>
    <xf numFmtId="0" fontId="10" fillId="0" borderId="65" xfId="0" applyFont="1" applyBorder="1" applyAlignment="1">
      <alignment horizontal="center" vertical="center" wrapText="1"/>
    </xf>
    <xf numFmtId="0" fontId="10" fillId="0" borderId="72" xfId="0" applyFont="1" applyBorder="1" applyAlignment="1">
      <alignment horizontal="center" vertical="center" wrapText="1"/>
    </xf>
    <xf numFmtId="0" fontId="10" fillId="0" borderId="66" xfId="0" applyFont="1" applyBorder="1" applyAlignment="1">
      <alignment horizontal="center" vertical="center" wrapText="1"/>
    </xf>
    <xf numFmtId="0" fontId="10" fillId="0" borderId="66" xfId="0" applyFont="1" applyBorder="1" applyAlignment="1">
      <alignment horizontal="center" vertical="center"/>
    </xf>
    <xf numFmtId="180" fontId="10" fillId="60" borderId="66" xfId="410" applyNumberFormat="1" applyFont="1" applyFill="1" applyBorder="1" applyAlignment="1">
      <alignment horizontal="center" vertical="center"/>
    </xf>
    <xf numFmtId="0" fontId="10" fillId="0" borderId="102" xfId="0" applyFont="1" applyBorder="1" applyAlignment="1">
      <alignment horizontal="center" vertical="center" wrapText="1"/>
    </xf>
    <xf numFmtId="0" fontId="36" fillId="38" borderId="104" xfId="0" applyFont="1" applyFill="1" applyBorder="1" applyAlignment="1">
      <alignment horizontal="center"/>
    </xf>
    <xf numFmtId="0" fontId="36" fillId="38" borderId="82" xfId="0" applyFont="1" applyFill="1" applyBorder="1" applyAlignment="1">
      <alignment horizontal="center"/>
    </xf>
    <xf numFmtId="0" fontId="36" fillId="38" borderId="69" xfId="0" applyFont="1" applyFill="1" applyBorder="1" applyAlignment="1">
      <alignment horizontal="center"/>
    </xf>
    <xf numFmtId="0" fontId="9" fillId="60" borderId="66" xfId="0" applyFont="1" applyFill="1" applyBorder="1" applyAlignment="1">
      <alignment horizontal="center" vertical="center" wrapText="1"/>
    </xf>
    <xf numFmtId="0" fontId="9" fillId="0" borderId="42" xfId="0" applyFont="1" applyBorder="1" applyAlignment="1">
      <alignment horizontal="center" vertical="center"/>
    </xf>
    <xf numFmtId="0" fontId="9" fillId="60" borderId="72" xfId="0" applyFont="1" applyFill="1" applyBorder="1" applyAlignment="1">
      <alignment horizontal="center" vertical="center"/>
    </xf>
    <xf numFmtId="0" fontId="9" fillId="0" borderId="72" xfId="0" applyFont="1" applyBorder="1" applyAlignment="1">
      <alignment horizontal="center" vertical="center"/>
    </xf>
    <xf numFmtId="0" fontId="0" fillId="0" borderId="70" xfId="0" applyBorder="1"/>
    <xf numFmtId="0" fontId="28" fillId="0" borderId="42" xfId="0" quotePrefix="1" applyFont="1" applyBorder="1" applyAlignment="1">
      <alignment horizontal="center" vertical="center"/>
    </xf>
    <xf numFmtId="0" fontId="28" fillId="0" borderId="72" xfId="0" quotePrefix="1" applyFont="1" applyBorder="1" applyAlignment="1">
      <alignment horizontal="center" vertical="center"/>
    </xf>
    <xf numFmtId="0" fontId="34" fillId="0" borderId="50" xfId="0" applyFont="1" applyBorder="1" applyAlignment="1">
      <alignment horizontal="center"/>
    </xf>
    <xf numFmtId="0" fontId="34" fillId="0" borderId="81" xfId="0" applyFont="1" applyBorder="1" applyAlignment="1">
      <alignment horizontal="center"/>
    </xf>
    <xf numFmtId="0" fontId="34" fillId="0" borderId="65" xfId="0" applyFont="1" applyBorder="1" applyAlignment="1">
      <alignment horizontal="center"/>
    </xf>
    <xf numFmtId="0" fontId="10" fillId="0" borderId="60" xfId="0" applyFont="1" applyBorder="1" applyAlignment="1">
      <alignment horizontal="center"/>
    </xf>
    <xf numFmtId="0" fontId="10" fillId="0" borderId="66" xfId="0" applyFont="1" applyBorder="1" applyAlignment="1">
      <alignment horizontal="center"/>
    </xf>
    <xf numFmtId="0" fontId="10" fillId="0" borderId="67" xfId="0" applyFont="1" applyBorder="1" applyAlignment="1">
      <alignment horizontal="center"/>
    </xf>
    <xf numFmtId="0" fontId="7" fillId="0" borderId="60" xfId="1251" applyFont="1" applyBorder="1" applyAlignment="1">
      <alignment horizontal="center" vertical="center"/>
    </xf>
    <xf numFmtId="0" fontId="9" fillId="0" borderId="66" xfId="1365" applyFont="1" applyBorder="1" applyAlignment="1">
      <alignment horizontal="center" vertical="center" wrapText="1"/>
    </xf>
    <xf numFmtId="0" fontId="9" fillId="0" borderId="66" xfId="1251" applyBorder="1" applyAlignment="1">
      <alignment horizontal="center" vertical="center" wrapText="1"/>
    </xf>
    <xf numFmtId="0" fontId="9" fillId="0" borderId="66" xfId="1246" applyFont="1" applyBorder="1" applyAlignment="1">
      <alignment horizontal="center" vertical="center" wrapText="1"/>
    </xf>
    <xf numFmtId="207" fontId="9" fillId="0" borderId="66" xfId="0" applyNumberFormat="1" applyFont="1" applyBorder="1" applyAlignment="1">
      <alignment horizontal="center" vertical="center"/>
    </xf>
    <xf numFmtId="14" fontId="9" fillId="0" borderId="66" xfId="1246" applyNumberFormat="1" applyFont="1" applyBorder="1" applyAlignment="1">
      <alignment horizontal="center" vertical="center"/>
    </xf>
    <xf numFmtId="231" fontId="9" fillId="0" borderId="66" xfId="930" applyNumberFormat="1" applyFont="1" applyFill="1" applyBorder="1" applyAlignment="1" applyProtection="1">
      <alignment vertical="center"/>
    </xf>
    <xf numFmtId="230" fontId="9" fillId="0" borderId="67" xfId="1251" applyNumberFormat="1" applyBorder="1" applyAlignment="1">
      <alignment horizontal="center" vertical="center" wrapText="1"/>
    </xf>
    <xf numFmtId="183" fontId="10" fillId="0" borderId="9" xfId="0" applyNumberFormat="1" applyFont="1" applyBorder="1" applyAlignment="1">
      <alignment horizontal="center" vertical="center" wrapText="1"/>
    </xf>
    <xf numFmtId="0" fontId="10" fillId="0" borderId="9" xfId="0" applyFont="1" applyBorder="1" applyAlignment="1">
      <alignment horizontal="center" vertical="center"/>
    </xf>
    <xf numFmtId="49" fontId="10" fillId="0" borderId="66" xfId="410" applyNumberFormat="1" applyFont="1" applyBorder="1" applyAlignment="1">
      <alignment horizontal="center" vertical="center"/>
    </xf>
    <xf numFmtId="0" fontId="10" fillId="0" borderId="102" xfId="0" applyFont="1" applyBorder="1" applyAlignment="1">
      <alignment horizontal="center" vertical="center"/>
    </xf>
    <xf numFmtId="0" fontId="10" fillId="0" borderId="67" xfId="0" applyFont="1" applyBorder="1" applyAlignment="1">
      <alignment horizontal="center" vertical="center"/>
    </xf>
    <xf numFmtId="0" fontId="9" fillId="0" borderId="42" xfId="1365" applyFont="1" applyBorder="1" applyAlignment="1">
      <alignment horizontal="center" vertical="center" wrapText="1"/>
    </xf>
    <xf numFmtId="0" fontId="9" fillId="0" borderId="42" xfId="1251" applyBorder="1" applyAlignment="1">
      <alignment horizontal="center" vertical="center" wrapText="1"/>
    </xf>
    <xf numFmtId="14" fontId="9" fillId="0" borderId="42" xfId="1246" applyNumberFormat="1" applyFont="1" applyBorder="1" applyAlignment="1">
      <alignment horizontal="center" vertical="center"/>
    </xf>
    <xf numFmtId="14" fontId="31" fillId="0" borderId="42" xfId="1246" applyNumberFormat="1" applyBorder="1" applyAlignment="1">
      <alignment horizontal="center" vertical="center"/>
    </xf>
    <xf numFmtId="207" fontId="9" fillId="0" borderId="26" xfId="0" applyNumberFormat="1" applyFont="1" applyBorder="1" applyAlignment="1">
      <alignment horizontal="center" vertical="center"/>
    </xf>
    <xf numFmtId="207" fontId="9" fillId="0" borderId="22" xfId="0" applyNumberFormat="1" applyFont="1" applyBorder="1" applyAlignment="1">
      <alignment horizontal="center" vertical="center"/>
    </xf>
    <xf numFmtId="230" fontId="9" fillId="0" borderId="72" xfId="1251" applyNumberFormat="1" applyBorder="1" applyAlignment="1">
      <alignment horizontal="center" vertical="center" wrapText="1"/>
    </xf>
    <xf numFmtId="0" fontId="7" fillId="0" borderId="66" xfId="1246" applyFont="1" applyBorder="1" applyAlignment="1">
      <alignment horizontal="center" vertical="center"/>
    </xf>
    <xf numFmtId="0" fontId="7" fillId="0" borderId="66" xfId="1246" applyFont="1" applyBorder="1" applyAlignment="1">
      <alignment horizontal="center" vertical="center" wrapText="1"/>
    </xf>
    <xf numFmtId="0" fontId="9" fillId="60" borderId="0" xfId="1190" applyFill="1"/>
    <xf numFmtId="0" fontId="15" fillId="60" borderId="0" xfId="0" applyFont="1" applyFill="1" applyAlignment="1">
      <alignment horizontal="centerContinuous"/>
    </xf>
    <xf numFmtId="0" fontId="20" fillId="60" borderId="0" xfId="0" applyFont="1" applyFill="1" applyAlignment="1">
      <alignment horizontal="centerContinuous"/>
    </xf>
    <xf numFmtId="0" fontId="0" fillId="60" borderId="0" xfId="0" applyFill="1" applyAlignment="1">
      <alignment horizontal="centerContinuous"/>
    </xf>
    <xf numFmtId="0" fontId="16" fillId="60" borderId="0" xfId="0" applyFont="1" applyFill="1"/>
    <xf numFmtId="0" fontId="20" fillId="60" borderId="0" xfId="0" applyFont="1" applyFill="1"/>
    <xf numFmtId="0" fontId="7" fillId="60" borderId="21" xfId="0" applyFont="1" applyFill="1" applyBorder="1"/>
    <xf numFmtId="0" fontId="0" fillId="60" borderId="21" xfId="0" applyFill="1" applyBorder="1"/>
    <xf numFmtId="0" fontId="9" fillId="0" borderId="0" xfId="0" applyFont="1" applyAlignment="1">
      <alignment horizontal="center" wrapText="1"/>
    </xf>
    <xf numFmtId="0" fontId="9" fillId="0" borderId="38" xfId="0" applyFont="1" applyBorder="1" applyAlignment="1">
      <alignment vertical="center" wrapText="1"/>
    </xf>
    <xf numFmtId="0" fontId="10" fillId="60" borderId="24" xfId="1200" applyFont="1" applyFill="1" applyBorder="1" applyAlignment="1">
      <alignment horizontal="center" vertical="center"/>
    </xf>
    <xf numFmtId="0" fontId="76" fillId="0" borderId="81" xfId="0" applyFont="1" applyBorder="1" applyAlignment="1">
      <alignment horizontal="center" vertical="center" wrapText="1"/>
    </xf>
    <xf numFmtId="0" fontId="10" fillId="0" borderId="81" xfId="0" applyFont="1" applyBorder="1" applyAlignment="1">
      <alignment horizontal="justify" vertical="center" wrapText="1"/>
    </xf>
    <xf numFmtId="206" fontId="10" fillId="0" borderId="81" xfId="0" applyNumberFormat="1" applyFont="1" applyBorder="1" applyAlignment="1">
      <alignment horizontal="center" vertical="center" wrapText="1"/>
    </xf>
    <xf numFmtId="0" fontId="76" fillId="0" borderId="65" xfId="0" applyFont="1" applyBorder="1" applyAlignment="1">
      <alignment horizontal="justify" vertical="center" wrapText="1"/>
    </xf>
    <xf numFmtId="232" fontId="10" fillId="0" borderId="66" xfId="0" applyNumberFormat="1" applyFont="1" applyBorder="1" applyAlignment="1">
      <alignment horizontal="center" vertical="center"/>
    </xf>
    <xf numFmtId="0" fontId="10" fillId="0" borderId="66" xfId="1190" applyFont="1" applyBorder="1" applyAlignment="1">
      <alignment horizontal="justify" vertical="center"/>
    </xf>
    <xf numFmtId="205" fontId="10" fillId="0" borderId="66" xfId="0" applyNumberFormat="1" applyFont="1" applyBorder="1" applyAlignment="1">
      <alignment horizontal="center" vertical="center" wrapText="1"/>
    </xf>
    <xf numFmtId="0" fontId="10" fillId="0" borderId="67" xfId="1190" applyFont="1" applyBorder="1" applyAlignment="1">
      <alignment vertical="center"/>
    </xf>
    <xf numFmtId="0" fontId="0" fillId="0" borderId="40" xfId="0" applyBorder="1" applyAlignment="1">
      <alignment horizontal="center"/>
    </xf>
    <xf numFmtId="0" fontId="0" fillId="0" borderId="40" xfId="0" applyBorder="1" applyAlignment="1">
      <alignment horizontal="center" vertical="center"/>
    </xf>
    <xf numFmtId="3" fontId="0" fillId="0" borderId="40" xfId="0" applyNumberFormat="1" applyBorder="1" applyAlignment="1">
      <alignment horizontal="center"/>
    </xf>
    <xf numFmtId="0" fontId="9" fillId="0" borderId="5" xfId="1165" applyBorder="1" applyAlignment="1">
      <alignment horizontal="center"/>
    </xf>
    <xf numFmtId="0" fontId="9" fillId="0" borderId="33" xfId="0" applyFont="1" applyBorder="1"/>
    <xf numFmtId="0" fontId="19" fillId="0" borderId="0" xfId="0" applyFont="1" applyAlignment="1">
      <alignment horizontal="left" vertical="justify" wrapText="1"/>
    </xf>
    <xf numFmtId="0" fontId="0" fillId="0" borderId="42" xfId="0" applyBorder="1" applyAlignment="1">
      <alignment horizontal="center" vertical="center"/>
    </xf>
    <xf numFmtId="0" fontId="0" fillId="0" borderId="42" xfId="0" applyBorder="1" applyAlignment="1">
      <alignment horizontal="center" vertical="center" wrapText="1"/>
    </xf>
    <xf numFmtId="0" fontId="36" fillId="0" borderId="24" xfId="1363" applyFont="1" applyBorder="1" applyAlignment="1">
      <alignment horizontal="center" vertical="center" wrapText="1"/>
    </xf>
    <xf numFmtId="0" fontId="16" fillId="0" borderId="0" xfId="0" applyFont="1" applyAlignment="1">
      <alignment horizontal="left"/>
    </xf>
    <xf numFmtId="0" fontId="7" fillId="0" borderId="34" xfId="1163" applyFont="1" applyBorder="1" applyAlignment="1">
      <alignment horizontal="centerContinuous"/>
    </xf>
    <xf numFmtId="0" fontId="7" fillId="0" borderId="0" xfId="1163" applyFont="1" applyAlignment="1">
      <alignment horizontal="center"/>
    </xf>
    <xf numFmtId="0" fontId="10" fillId="39" borderId="0" xfId="1163" applyFont="1" applyFill="1" applyAlignment="1">
      <alignment vertical="center"/>
    </xf>
    <xf numFmtId="0" fontId="10" fillId="39" borderId="0" xfId="1163" applyFont="1" applyFill="1"/>
    <xf numFmtId="0" fontId="36" fillId="60" borderId="45" xfId="1163" applyFont="1" applyFill="1" applyBorder="1" applyAlignment="1">
      <alignment horizontal="center" vertical="center" wrapText="1"/>
    </xf>
    <xf numFmtId="0" fontId="10" fillId="60" borderId="0" xfId="1163" applyFont="1" applyFill="1" applyAlignment="1">
      <alignment vertical="center" wrapText="1"/>
    </xf>
    <xf numFmtId="0" fontId="7" fillId="38" borderId="22" xfId="0" applyFont="1" applyFill="1" applyBorder="1" applyAlignment="1">
      <alignment horizontal="center"/>
    </xf>
    <xf numFmtId="3" fontId="7" fillId="0" borderId="0" xfId="0" applyNumberFormat="1" applyFont="1" applyAlignment="1">
      <alignment horizontal="center"/>
    </xf>
    <xf numFmtId="0" fontId="7" fillId="0" borderId="0" xfId="1165" applyFont="1" applyAlignment="1">
      <alignment horizontal="left"/>
    </xf>
    <xf numFmtId="0" fontId="7" fillId="0" borderId="21" xfId="1165" applyFont="1" applyBorder="1" applyAlignment="1">
      <alignment horizontal="right"/>
    </xf>
    <xf numFmtId="0" fontId="9" fillId="0" borderId="0" xfId="1165" applyAlignment="1">
      <alignment vertical="center"/>
    </xf>
    <xf numFmtId="233" fontId="9" fillId="60" borderId="5" xfId="0" applyNumberFormat="1" applyFont="1" applyFill="1" applyBorder="1" applyAlignment="1">
      <alignment horizontal="center"/>
    </xf>
    <xf numFmtId="0" fontId="6" fillId="47" borderId="0" xfId="1173" applyFont="1" applyFill="1"/>
    <xf numFmtId="0" fontId="55" fillId="0" borderId="0" xfId="1173" applyFont="1"/>
    <xf numFmtId="0" fontId="10" fillId="0" borderId="23" xfId="0" applyFont="1" applyBorder="1"/>
    <xf numFmtId="0" fontId="37" fillId="0" borderId="33" xfId="0" applyFont="1" applyBorder="1" applyAlignment="1">
      <alignment horizontal="left"/>
    </xf>
    <xf numFmtId="0" fontId="9" fillId="47" borderId="24" xfId="0" applyFont="1" applyFill="1" applyBorder="1" applyAlignment="1">
      <alignment horizontal="center" vertical="center"/>
    </xf>
    <xf numFmtId="0" fontId="9" fillId="40" borderId="24" xfId="0" applyFont="1" applyFill="1" applyBorder="1" applyAlignment="1">
      <alignment horizontal="center" vertical="center"/>
    </xf>
    <xf numFmtId="0" fontId="9" fillId="40" borderId="9" xfId="0" applyFont="1" applyFill="1" applyBorder="1" applyAlignment="1">
      <alignment horizontal="center" vertical="center"/>
    </xf>
    <xf numFmtId="10" fontId="9" fillId="47" borderId="24" xfId="0" applyNumberFormat="1" applyFont="1" applyFill="1" applyBorder="1" applyAlignment="1">
      <alignment horizontal="center" vertical="center"/>
    </xf>
    <xf numFmtId="0" fontId="140" fillId="39" borderId="24" xfId="1173" applyFont="1" applyFill="1" applyBorder="1" applyAlignment="1">
      <alignment horizontal="center" vertical="center"/>
    </xf>
    <xf numFmtId="0" fontId="9" fillId="55" borderId="24" xfId="0" applyFont="1" applyFill="1" applyBorder="1" applyAlignment="1">
      <alignment horizontal="center" vertical="center"/>
    </xf>
    <xf numFmtId="0" fontId="9" fillId="56" borderId="24" xfId="0" applyFont="1" applyFill="1" applyBorder="1" applyAlignment="1">
      <alignment horizontal="center" vertical="center"/>
    </xf>
    <xf numFmtId="10" fontId="9" fillId="0" borderId="24" xfId="0" applyNumberFormat="1" applyFont="1" applyBorder="1" applyAlignment="1">
      <alignment horizontal="center" vertical="center"/>
    </xf>
    <xf numFmtId="2" fontId="9" fillId="0" borderId="24" xfId="0" applyNumberFormat="1" applyFont="1" applyBorder="1" applyAlignment="1">
      <alignment horizontal="center" vertical="center"/>
    </xf>
    <xf numFmtId="1" fontId="9" fillId="0" borderId="24" xfId="0" applyNumberFormat="1" applyFont="1" applyBorder="1" applyAlignment="1">
      <alignment horizontal="center" vertical="center"/>
    </xf>
    <xf numFmtId="10" fontId="9" fillId="0" borderId="9" xfId="1458" applyNumberFormat="1" applyFont="1" applyBorder="1" applyAlignment="1">
      <alignment horizontal="center" vertical="center"/>
    </xf>
    <xf numFmtId="10" fontId="140" fillId="39" borderId="24" xfId="1173" applyNumberFormat="1" applyFont="1" applyFill="1" applyBorder="1" applyAlignment="1">
      <alignment horizontal="center" vertical="center"/>
    </xf>
    <xf numFmtId="10" fontId="9" fillId="55" borderId="24" xfId="0" applyNumberFormat="1" applyFont="1" applyFill="1" applyBorder="1" applyAlignment="1">
      <alignment horizontal="center" vertical="center"/>
    </xf>
    <xf numFmtId="10" fontId="9" fillId="56" borderId="24" xfId="0" applyNumberFormat="1" applyFont="1" applyFill="1" applyBorder="1" applyAlignment="1">
      <alignment horizontal="center" vertical="center"/>
    </xf>
    <xf numFmtId="10" fontId="9" fillId="0" borderId="9" xfId="0" applyNumberFormat="1" applyFont="1" applyBorder="1" applyAlignment="1">
      <alignment horizontal="center" vertical="center"/>
    </xf>
    <xf numFmtId="10" fontId="9" fillId="0" borderId="66" xfId="1458" applyNumberFormat="1" applyFont="1" applyBorder="1" applyAlignment="1">
      <alignment horizontal="center" vertical="center"/>
    </xf>
    <xf numFmtId="10" fontId="9" fillId="0" borderId="66" xfId="0" applyNumberFormat="1" applyFont="1" applyBorder="1" applyAlignment="1">
      <alignment horizontal="center" vertical="center"/>
    </xf>
    <xf numFmtId="1" fontId="9" fillId="0" borderId="66" xfId="0" applyNumberFormat="1" applyFont="1" applyBorder="1" applyAlignment="1">
      <alignment horizontal="center" vertical="center"/>
    </xf>
    <xf numFmtId="10" fontId="9" fillId="0" borderId="67" xfId="1458" applyNumberFormat="1" applyFont="1" applyBorder="1" applyAlignment="1">
      <alignment horizontal="center" vertical="center"/>
    </xf>
    <xf numFmtId="0" fontId="36" fillId="0" borderId="27" xfId="0" applyFont="1" applyBorder="1" applyAlignment="1">
      <alignment horizontal="center"/>
    </xf>
    <xf numFmtId="0" fontId="10" fillId="0" borderId="47" xfId="0" applyFont="1" applyBorder="1"/>
    <xf numFmtId="0" fontId="10" fillId="0" borderId="34" xfId="0" applyFont="1" applyBorder="1"/>
    <xf numFmtId="0" fontId="140" fillId="61" borderId="42" xfId="1173" applyFont="1" applyFill="1" applyBorder="1" applyAlignment="1">
      <alignment horizontal="center" vertical="center"/>
    </xf>
    <xf numFmtId="0" fontId="140" fillId="39" borderId="42" xfId="1173" applyFont="1" applyFill="1" applyBorder="1" applyAlignment="1">
      <alignment horizontal="center" vertical="center"/>
    </xf>
    <xf numFmtId="0" fontId="9" fillId="55" borderId="42" xfId="0" applyFont="1" applyFill="1" applyBorder="1" applyAlignment="1">
      <alignment horizontal="center" vertical="center"/>
    </xf>
    <xf numFmtId="0" fontId="9" fillId="56" borderId="42" xfId="0" applyFont="1" applyFill="1" applyBorder="1" applyAlignment="1">
      <alignment horizontal="center" vertical="center"/>
    </xf>
    <xf numFmtId="0" fontId="9" fillId="47" borderId="42" xfId="0" applyFont="1" applyFill="1" applyBorder="1" applyAlignment="1">
      <alignment horizontal="center" vertical="center"/>
    </xf>
    <xf numFmtId="0" fontId="9" fillId="40" borderId="42" xfId="0" applyFont="1" applyFill="1" applyBorder="1" applyAlignment="1">
      <alignment horizontal="center" vertical="center"/>
    </xf>
    <xf numFmtId="0" fontId="9" fillId="40" borderId="72" xfId="0" applyFont="1" applyFill="1" applyBorder="1" applyAlignment="1">
      <alignment horizontal="center" vertical="center"/>
    </xf>
    <xf numFmtId="0" fontId="0" fillId="0" borderId="48" xfId="0" applyBorder="1" applyAlignment="1">
      <alignment horizontal="center"/>
    </xf>
    <xf numFmtId="0" fontId="0" fillId="0" borderId="49" xfId="0" applyBorder="1" applyAlignment="1">
      <alignment horizontal="center"/>
    </xf>
    <xf numFmtId="0" fontId="0" fillId="0" borderId="53" xfId="0" applyBorder="1" applyAlignment="1">
      <alignment horizontal="center"/>
    </xf>
    <xf numFmtId="0" fontId="0" fillId="0" borderId="52" xfId="0" applyBorder="1" applyAlignment="1">
      <alignment horizontal="center"/>
    </xf>
    <xf numFmtId="0" fontId="0" fillId="0" borderId="54" xfId="0" applyBorder="1" applyAlignment="1">
      <alignment horizontal="center"/>
    </xf>
    <xf numFmtId="0" fontId="10" fillId="60" borderId="42" xfId="0" applyFont="1" applyFill="1" applyBorder="1" applyAlignment="1">
      <alignment horizontal="center" vertical="center" wrapText="1"/>
    </xf>
    <xf numFmtId="0" fontId="137" fillId="0" borderId="0" xfId="0" applyFont="1"/>
    <xf numFmtId="0" fontId="142" fillId="0" borderId="0" xfId="0" applyFont="1"/>
    <xf numFmtId="0" fontId="137" fillId="0" borderId="0" xfId="0" applyFont="1" applyAlignment="1">
      <alignment horizontal="left" vertical="center" wrapText="1"/>
    </xf>
    <xf numFmtId="0" fontId="143" fillId="0" borderId="24" xfId="0" applyFont="1" applyBorder="1" applyAlignment="1">
      <alignment horizontal="center" vertical="center" wrapText="1"/>
    </xf>
    <xf numFmtId="0" fontId="145" fillId="0" borderId="0" xfId="0" applyFont="1"/>
    <xf numFmtId="0" fontId="10" fillId="0" borderId="0" xfId="0" applyFont="1" applyAlignment="1">
      <alignment vertical="center" wrapText="1"/>
    </xf>
    <xf numFmtId="0" fontId="144" fillId="0" borderId="66" xfId="0" applyFont="1" applyBorder="1" applyAlignment="1">
      <alignment horizontal="center" vertical="center" wrapText="1"/>
    </xf>
    <xf numFmtId="0" fontId="0" fillId="0" borderId="50" xfId="0" applyBorder="1" applyAlignment="1">
      <alignment vertical="center"/>
    </xf>
    <xf numFmtId="0" fontId="0" fillId="0" borderId="81" xfId="0" applyBorder="1" applyAlignment="1">
      <alignment vertical="center"/>
    </xf>
    <xf numFmtId="0" fontId="0" fillId="0" borderId="42" xfId="0" applyBorder="1" applyAlignment="1">
      <alignment vertical="center"/>
    </xf>
    <xf numFmtId="0" fontId="0" fillId="0" borderId="65" xfId="0" applyBorder="1" applyAlignment="1">
      <alignment vertical="center"/>
    </xf>
    <xf numFmtId="0" fontId="9" fillId="0" borderId="21" xfId="0" applyFont="1" applyBorder="1" applyAlignment="1">
      <alignment vertical="center"/>
    </xf>
    <xf numFmtId="0" fontId="9" fillId="0" borderId="69" xfId="1163" applyBorder="1" applyAlignment="1">
      <alignment horizontal="center" vertical="center"/>
    </xf>
    <xf numFmtId="14" fontId="9" fillId="60" borderId="23" xfId="1163" applyNumberFormat="1" applyFill="1" applyBorder="1" applyAlignment="1">
      <alignment horizontal="center" vertical="center"/>
    </xf>
    <xf numFmtId="0" fontId="147" fillId="0" borderId="0" xfId="0" applyFont="1" applyAlignment="1">
      <alignment vertical="center" wrapText="1"/>
    </xf>
    <xf numFmtId="0" fontId="147" fillId="0" borderId="0" xfId="0" applyFont="1" applyAlignment="1">
      <alignment vertical="center"/>
    </xf>
    <xf numFmtId="0" fontId="0" fillId="0" borderId="48" xfId="0" applyBorder="1" applyAlignment="1">
      <alignment vertical="center"/>
    </xf>
    <xf numFmtId="0" fontId="0" fillId="0" borderId="54" xfId="0" applyBorder="1" applyAlignment="1">
      <alignment vertical="center"/>
    </xf>
    <xf numFmtId="0" fontId="9" fillId="60" borderId="55" xfId="1163" applyFill="1" applyBorder="1" applyAlignment="1">
      <alignment horizontal="center" vertical="center"/>
    </xf>
    <xf numFmtId="0" fontId="9" fillId="60" borderId="52" xfId="1163" applyFill="1" applyBorder="1" applyAlignment="1">
      <alignment horizontal="center" vertical="center"/>
    </xf>
    <xf numFmtId="0" fontId="9" fillId="60" borderId="54" xfId="1163" applyFill="1" applyBorder="1" applyAlignment="1">
      <alignment horizontal="center" vertical="center"/>
    </xf>
    <xf numFmtId="0" fontId="9" fillId="0" borderId="52" xfId="1163" applyBorder="1" applyAlignment="1">
      <alignment horizontal="center" vertical="center"/>
    </xf>
    <xf numFmtId="0" fontId="9" fillId="0" borderId="53" xfId="1163" applyBorder="1" applyAlignment="1">
      <alignment horizontal="center" vertical="center"/>
    </xf>
    <xf numFmtId="0" fontId="9" fillId="60" borderId="22" xfId="0" applyFont="1" applyFill="1" applyBorder="1" applyAlignment="1">
      <alignment horizontal="center" vertical="center"/>
    </xf>
    <xf numFmtId="0" fontId="9" fillId="60" borderId="23" xfId="0" applyFont="1" applyFill="1" applyBorder="1" applyAlignment="1">
      <alignment horizontal="center" vertical="center"/>
    </xf>
    <xf numFmtId="0" fontId="9" fillId="0" borderId="31" xfId="0" applyFont="1" applyBorder="1" applyAlignment="1">
      <alignment horizontal="center" vertical="center"/>
    </xf>
    <xf numFmtId="0" fontId="9" fillId="0" borderId="121" xfId="0" applyFont="1" applyBorder="1" applyAlignment="1">
      <alignment horizontal="center" vertical="center"/>
    </xf>
    <xf numFmtId="0" fontId="41" fillId="0" borderId="85" xfId="0" applyFont="1" applyBorder="1" applyAlignment="1">
      <alignment vertical="top" wrapText="1"/>
    </xf>
    <xf numFmtId="0" fontId="41" fillId="0" borderId="38" xfId="0" applyFont="1" applyBorder="1" applyAlignment="1">
      <alignment vertical="top" wrapText="1"/>
    </xf>
    <xf numFmtId="0" fontId="9" fillId="60" borderId="42" xfId="0" applyFont="1" applyFill="1" applyBorder="1" applyAlignment="1">
      <alignment horizontal="center" vertical="center" wrapText="1"/>
    </xf>
    <xf numFmtId="0" fontId="12" fillId="0" borderId="0" xfId="1248" applyFont="1"/>
    <xf numFmtId="0" fontId="32" fillId="60" borderId="0" xfId="1163" applyFont="1" applyFill="1"/>
    <xf numFmtId="0" fontId="7" fillId="0" borderId="0" xfId="1163" applyFont="1" applyAlignment="1">
      <alignment horizontal="centerContinuous"/>
    </xf>
    <xf numFmtId="0" fontId="9" fillId="0" borderId="24" xfId="1163" applyBorder="1" applyAlignment="1">
      <alignment vertical="center"/>
    </xf>
    <xf numFmtId="0" fontId="9" fillId="0" borderId="24" xfId="1163" applyBorder="1" applyAlignment="1">
      <alignment horizontal="center" vertical="center"/>
    </xf>
    <xf numFmtId="0" fontId="9" fillId="0" borderId="9" xfId="1163" applyBorder="1" applyAlignment="1">
      <alignment vertical="center" wrapText="1"/>
    </xf>
    <xf numFmtId="0" fontId="23" fillId="60" borderId="0" xfId="0" applyFont="1" applyFill="1" applyAlignment="1">
      <alignment horizontal="center"/>
    </xf>
    <xf numFmtId="0" fontId="9" fillId="60" borderId="41" xfId="0" applyFont="1" applyFill="1" applyBorder="1" applyAlignment="1">
      <alignment wrapText="1"/>
    </xf>
    <xf numFmtId="0" fontId="0" fillId="60" borderId="32" xfId="0" applyFill="1" applyBorder="1" applyAlignment="1">
      <alignment wrapText="1"/>
    </xf>
    <xf numFmtId="0" fontId="0" fillId="60" borderId="85" xfId="0" applyFill="1" applyBorder="1" applyAlignment="1">
      <alignment wrapText="1"/>
    </xf>
    <xf numFmtId="0" fontId="0" fillId="60" borderId="41" xfId="0" applyFill="1" applyBorder="1" applyAlignment="1">
      <alignment vertical="center" wrapText="1"/>
    </xf>
    <xf numFmtId="0" fontId="0" fillId="60" borderId="32" xfId="0" applyFill="1" applyBorder="1" applyAlignment="1">
      <alignment vertical="center" wrapText="1"/>
    </xf>
    <xf numFmtId="0" fontId="0" fillId="60" borderId="85" xfId="0" applyFill="1" applyBorder="1" applyAlignment="1">
      <alignment vertical="center" wrapText="1"/>
    </xf>
    <xf numFmtId="0" fontId="9" fillId="60" borderId="41" xfId="0" applyFont="1" applyFill="1" applyBorder="1" applyAlignment="1">
      <alignment horizontal="left" vertical="center" wrapText="1"/>
    </xf>
    <xf numFmtId="0" fontId="0" fillId="60" borderId="32" xfId="0" applyFill="1" applyBorder="1" applyAlignment="1">
      <alignment horizontal="left" vertical="center" wrapText="1"/>
    </xf>
    <xf numFmtId="0" fontId="0" fillId="60" borderId="85" xfId="0" applyFill="1" applyBorder="1" applyAlignment="1">
      <alignment horizontal="left" vertical="center" wrapText="1"/>
    </xf>
    <xf numFmtId="0" fontId="14" fillId="60" borderId="43" xfId="1190" applyFont="1" applyFill="1" applyBorder="1" applyAlignment="1">
      <alignment vertical="center"/>
    </xf>
    <xf numFmtId="0" fontId="14" fillId="60" borderId="24" xfId="1190" applyFont="1" applyFill="1" applyBorder="1" applyAlignment="1">
      <alignment vertical="top"/>
    </xf>
    <xf numFmtId="0" fontId="0" fillId="60" borderId="9" xfId="0" applyFill="1" applyBorder="1" applyAlignment="1">
      <alignment horizontal="center"/>
    </xf>
    <xf numFmtId="0" fontId="0" fillId="60" borderId="0" xfId="0" applyFill="1" applyAlignment="1">
      <alignment vertical="top"/>
    </xf>
    <xf numFmtId="0" fontId="9" fillId="60" borderId="47" xfId="1190" applyFill="1" applyBorder="1"/>
    <xf numFmtId="0" fontId="9" fillId="60" borderId="34" xfId="1190" applyFill="1" applyBorder="1"/>
    <xf numFmtId="0" fontId="9" fillId="60" borderId="35" xfId="1190" applyFill="1" applyBorder="1"/>
    <xf numFmtId="0" fontId="9" fillId="60" borderId="27" xfId="1190" applyFill="1" applyBorder="1"/>
    <xf numFmtId="0" fontId="9" fillId="60" borderId="36" xfId="1190" applyFill="1" applyBorder="1"/>
    <xf numFmtId="0" fontId="28" fillId="0" borderId="24" xfId="0" applyFont="1" applyBorder="1" applyAlignment="1" applyProtection="1">
      <alignment horizontal="center" vertical="center"/>
      <protection locked="0"/>
    </xf>
    <xf numFmtId="0" fontId="9" fillId="0" borderId="57" xfId="1251" applyBorder="1" applyAlignment="1">
      <alignment horizontal="center" vertical="center"/>
    </xf>
    <xf numFmtId="3" fontId="9" fillId="0" borderId="42" xfId="1246" applyNumberFormat="1" applyFont="1" applyBorder="1" applyAlignment="1">
      <alignment horizontal="center" vertical="center" wrapText="1"/>
    </xf>
    <xf numFmtId="3" fontId="9" fillId="0" borderId="42" xfId="0" applyNumberFormat="1" applyFont="1" applyBorder="1" applyAlignment="1">
      <alignment horizontal="center" vertical="center"/>
    </xf>
    <xf numFmtId="207" fontId="9" fillId="0" borderId="42" xfId="930" applyNumberFormat="1" applyFont="1" applyFill="1" applyBorder="1" applyAlignment="1" applyProtection="1">
      <alignment vertical="center"/>
    </xf>
    <xf numFmtId="0" fontId="9" fillId="60" borderId="44" xfId="1190" applyFill="1" applyBorder="1" applyAlignment="1">
      <alignment horizontal="center" vertical="center"/>
    </xf>
    <xf numFmtId="169" fontId="9" fillId="60" borderId="5" xfId="878" applyFont="1" applyFill="1" applyBorder="1" applyAlignment="1">
      <alignment vertical="center"/>
    </xf>
    <xf numFmtId="0" fontId="9" fillId="60" borderId="66" xfId="1190" applyFill="1" applyBorder="1" applyAlignment="1">
      <alignment horizontal="center" vertical="center"/>
    </xf>
    <xf numFmtId="0" fontId="7" fillId="60" borderId="89" xfId="1190" applyFont="1" applyFill="1" applyBorder="1"/>
    <xf numFmtId="0" fontId="7" fillId="60" borderId="107" xfId="1190" applyFont="1" applyFill="1" applyBorder="1" applyAlignment="1">
      <alignment horizontal="center" vertical="center"/>
    </xf>
    <xf numFmtId="2" fontId="7" fillId="60" borderId="107" xfId="1190" applyNumberFormat="1" applyFont="1" applyFill="1" applyBorder="1" applyAlignment="1">
      <alignment horizontal="center" vertical="center"/>
    </xf>
    <xf numFmtId="2" fontId="9" fillId="60" borderId="37" xfId="0" applyNumberFormat="1" applyFont="1" applyFill="1" applyBorder="1" applyAlignment="1">
      <alignment horizontal="center" vertical="center"/>
    </xf>
    <xf numFmtId="169" fontId="7" fillId="60" borderId="107" xfId="878" applyFont="1" applyFill="1" applyBorder="1" applyAlignment="1">
      <alignment horizontal="center" vertical="center" wrapText="1"/>
    </xf>
    <xf numFmtId="1" fontId="7" fillId="60" borderId="84" xfId="1190" applyNumberFormat="1" applyFont="1" applyFill="1" applyBorder="1" applyAlignment="1">
      <alignment horizontal="center" vertical="center"/>
    </xf>
    <xf numFmtId="0" fontId="7" fillId="60" borderId="27" xfId="1190" applyFont="1" applyFill="1" applyBorder="1"/>
    <xf numFmtId="0" fontId="9" fillId="0" borderId="0" xfId="1163" applyAlignment="1">
      <alignment horizontal="center" vertical="center"/>
    </xf>
    <xf numFmtId="0" fontId="130" fillId="60" borderId="24" xfId="1163" applyFont="1" applyFill="1" applyBorder="1" applyAlignment="1">
      <alignment horizontal="center" vertical="center"/>
    </xf>
    <xf numFmtId="1" fontId="130" fillId="60" borderId="24" xfId="1163" applyNumberFormat="1" applyFont="1" applyFill="1" applyBorder="1" applyAlignment="1">
      <alignment horizontal="center" vertical="center"/>
    </xf>
    <xf numFmtId="0" fontId="130" fillId="60" borderId="24" xfId="1163" applyFont="1" applyFill="1" applyBorder="1" applyAlignment="1">
      <alignment horizontal="center" vertical="center" wrapText="1"/>
    </xf>
    <xf numFmtId="14" fontId="9" fillId="60" borderId="31" xfId="1163" applyNumberFormat="1" applyFill="1" applyBorder="1" applyAlignment="1">
      <alignment horizontal="center" vertical="center"/>
    </xf>
    <xf numFmtId="20" fontId="9" fillId="60" borderId="40" xfId="1163" applyNumberFormat="1" applyFill="1" applyBorder="1" applyAlignment="1">
      <alignment horizontal="center" vertical="center"/>
    </xf>
    <xf numFmtId="49" fontId="9" fillId="60" borderId="40" xfId="1163" applyNumberFormat="1" applyFill="1" applyBorder="1" applyAlignment="1">
      <alignment horizontal="center" vertical="center"/>
    </xf>
    <xf numFmtId="0" fontId="9" fillId="60" borderId="40" xfId="1163" applyFill="1" applyBorder="1" applyAlignment="1">
      <alignment horizontal="center" vertical="center"/>
    </xf>
    <xf numFmtId="0" fontId="9" fillId="60" borderId="40" xfId="1163" applyFill="1" applyBorder="1" applyAlignment="1">
      <alignment horizontal="center" vertical="center" wrapText="1"/>
    </xf>
    <xf numFmtId="0" fontId="130" fillId="60" borderId="40" xfId="1163" applyFont="1" applyFill="1" applyBorder="1" applyAlignment="1">
      <alignment horizontal="center" vertical="center" wrapText="1"/>
    </xf>
    <xf numFmtId="3" fontId="7" fillId="0" borderId="66" xfId="1190" applyNumberFormat="1" applyFont="1" applyBorder="1" applyAlignment="1">
      <alignment horizontal="center" vertical="center"/>
    </xf>
    <xf numFmtId="3" fontId="7" fillId="0" borderId="67" xfId="1190" applyNumberFormat="1" applyFont="1" applyBorder="1" applyAlignment="1">
      <alignment horizontal="center" vertical="center"/>
    </xf>
    <xf numFmtId="3" fontId="7" fillId="60" borderId="66" xfId="1190" applyNumberFormat="1" applyFont="1" applyFill="1" applyBorder="1" applyAlignment="1">
      <alignment horizontal="center" vertical="center" wrapText="1"/>
    </xf>
    <xf numFmtId="3" fontId="7" fillId="60" borderId="67" xfId="1190" applyNumberFormat="1" applyFont="1" applyFill="1" applyBorder="1" applyAlignment="1">
      <alignment horizontal="center" vertical="center" wrapText="1"/>
    </xf>
    <xf numFmtId="0" fontId="9" fillId="60" borderId="62" xfId="0" applyFont="1" applyFill="1" applyBorder="1" applyAlignment="1">
      <alignment horizontal="center" vertical="center"/>
    </xf>
    <xf numFmtId="3" fontId="9" fillId="60" borderId="65" xfId="1190" applyNumberFormat="1" applyFill="1" applyBorder="1" applyAlignment="1">
      <alignment horizontal="center" vertical="center" wrapText="1"/>
    </xf>
    <xf numFmtId="3" fontId="9" fillId="60" borderId="40" xfId="1190" applyNumberFormat="1" applyFill="1" applyBorder="1" applyAlignment="1">
      <alignment horizontal="center" vertical="center" wrapText="1"/>
    </xf>
    <xf numFmtId="3" fontId="9" fillId="60" borderId="83" xfId="1190" applyNumberFormat="1" applyFill="1" applyBorder="1" applyAlignment="1">
      <alignment horizontal="center" vertical="center" wrapText="1"/>
    </xf>
    <xf numFmtId="3" fontId="28" fillId="60" borderId="73" xfId="1190" applyNumberFormat="1" applyFont="1" applyFill="1" applyBorder="1" applyAlignment="1">
      <alignment horizontal="center" vertical="center" wrapText="1"/>
    </xf>
    <xf numFmtId="3" fontId="28" fillId="60" borderId="81" xfId="1190" applyNumberFormat="1" applyFont="1" applyFill="1" applyBorder="1" applyAlignment="1">
      <alignment horizontal="center" vertical="center" wrapText="1"/>
    </xf>
    <xf numFmtId="3" fontId="28" fillId="60" borderId="104" xfId="1190" applyNumberFormat="1" applyFont="1" applyFill="1" applyBorder="1" applyAlignment="1">
      <alignment horizontal="center" vertical="center" wrapText="1"/>
    </xf>
    <xf numFmtId="3" fontId="28" fillId="60" borderId="82" xfId="1190" applyNumberFormat="1" applyFont="1" applyFill="1" applyBorder="1" applyAlignment="1">
      <alignment horizontal="center" vertical="center" wrapText="1"/>
    </xf>
    <xf numFmtId="0" fontId="9" fillId="60" borderId="42" xfId="1190" applyFill="1" applyBorder="1" applyAlignment="1">
      <alignment horizontal="center" vertical="center"/>
    </xf>
    <xf numFmtId="0" fontId="9" fillId="60" borderId="26" xfId="1190" applyFill="1" applyBorder="1" applyAlignment="1">
      <alignment horizontal="center" vertical="center"/>
    </xf>
    <xf numFmtId="3" fontId="28" fillId="60" borderId="50" xfId="1190" applyNumberFormat="1" applyFont="1" applyFill="1" applyBorder="1" applyAlignment="1">
      <alignment horizontal="center" vertical="center" wrapText="1"/>
    </xf>
    <xf numFmtId="3" fontId="28" fillId="60" borderId="65" xfId="1190" applyNumberFormat="1" applyFont="1" applyFill="1" applyBorder="1" applyAlignment="1">
      <alignment horizontal="center" vertical="center" wrapText="1"/>
    </xf>
    <xf numFmtId="3" fontId="28" fillId="60" borderId="43" xfId="1190" applyNumberFormat="1" applyFont="1" applyFill="1" applyBorder="1" applyAlignment="1">
      <alignment horizontal="center" vertical="center" wrapText="1"/>
    </xf>
    <xf numFmtId="3" fontId="28" fillId="60" borderId="24" xfId="1190" applyNumberFormat="1" applyFont="1" applyFill="1" applyBorder="1" applyAlignment="1">
      <alignment horizontal="center" vertical="center" wrapText="1"/>
    </xf>
    <xf numFmtId="3" fontId="28" fillId="60" borderId="9" xfId="1190" applyNumberFormat="1" applyFont="1" applyFill="1" applyBorder="1" applyAlignment="1">
      <alignment horizontal="center" vertical="center" wrapText="1"/>
    </xf>
    <xf numFmtId="0" fontId="28" fillId="60" borderId="24" xfId="1190" applyFont="1" applyFill="1" applyBorder="1" applyAlignment="1">
      <alignment horizontal="center" vertical="center"/>
    </xf>
    <xf numFmtId="0" fontId="28" fillId="60" borderId="9" xfId="1190" applyFont="1" applyFill="1" applyBorder="1" applyAlignment="1">
      <alignment horizontal="center" vertical="center"/>
    </xf>
    <xf numFmtId="0" fontId="28" fillId="60" borderId="43" xfId="1190" applyFont="1" applyFill="1" applyBorder="1" applyAlignment="1">
      <alignment horizontal="center" vertical="center"/>
    </xf>
    <xf numFmtId="0" fontId="28" fillId="60" borderId="33" xfId="1190" applyFont="1" applyFill="1" applyBorder="1" applyAlignment="1">
      <alignment horizontal="center" vertical="center"/>
    </xf>
    <xf numFmtId="3" fontId="28" fillId="60" borderId="33" xfId="1190" applyNumberFormat="1" applyFont="1" applyFill="1" applyBorder="1" applyAlignment="1">
      <alignment horizontal="center" vertical="center" wrapText="1"/>
    </xf>
    <xf numFmtId="3" fontId="28" fillId="60" borderId="60" xfId="1190" applyNumberFormat="1" applyFont="1" applyFill="1" applyBorder="1" applyAlignment="1">
      <alignment horizontal="center" vertical="center" wrapText="1"/>
    </xf>
    <xf numFmtId="3" fontId="28" fillId="60" borderId="66" xfId="1190" applyNumberFormat="1" applyFont="1" applyFill="1" applyBorder="1" applyAlignment="1">
      <alignment horizontal="center" vertical="center" wrapText="1"/>
    </xf>
    <xf numFmtId="0" fontId="28" fillId="60" borderId="60" xfId="1190" applyFont="1" applyFill="1" applyBorder="1" applyAlignment="1">
      <alignment horizontal="center" vertical="center"/>
    </xf>
    <xf numFmtId="0" fontId="28" fillId="60" borderId="66" xfId="1190" applyFont="1" applyFill="1" applyBorder="1" applyAlignment="1">
      <alignment horizontal="center" vertical="center"/>
    </xf>
    <xf numFmtId="0" fontId="28" fillId="60" borderId="67" xfId="1190" applyFont="1" applyFill="1" applyBorder="1" applyAlignment="1">
      <alignment horizontal="center" vertical="center"/>
    </xf>
    <xf numFmtId="0" fontId="28" fillId="60" borderId="102" xfId="1190" applyFont="1" applyFill="1" applyBorder="1" applyAlignment="1">
      <alignment horizontal="center" vertical="center"/>
    </xf>
    <xf numFmtId="4" fontId="10" fillId="0" borderId="24" xfId="1190" applyNumberFormat="1" applyFont="1" applyBorder="1" applyAlignment="1">
      <alignment horizontal="center" vertical="center"/>
    </xf>
    <xf numFmtId="183" fontId="10" fillId="60" borderId="24" xfId="1190" applyNumberFormat="1" applyFont="1" applyFill="1" applyBorder="1" applyAlignment="1">
      <alignment horizontal="center" vertical="center"/>
    </xf>
    <xf numFmtId="0" fontId="10" fillId="60" borderId="24" xfId="1190" quotePrefix="1" applyFont="1" applyFill="1" applyBorder="1" applyAlignment="1">
      <alignment horizontal="center" vertical="center"/>
    </xf>
    <xf numFmtId="0" fontId="119" fillId="60" borderId="0" xfId="388" applyFill="1" applyAlignment="1" applyProtection="1">
      <alignment horizontal="center"/>
    </xf>
    <xf numFmtId="0" fontId="0" fillId="60" borderId="0" xfId="0" applyFill="1" applyAlignment="1">
      <alignment horizontal="left"/>
    </xf>
    <xf numFmtId="0" fontId="10" fillId="0" borderId="29" xfId="0" quotePrefix="1" applyFont="1" applyBorder="1" applyAlignment="1">
      <alignment horizontal="center" vertical="center" wrapText="1"/>
    </xf>
    <xf numFmtId="0" fontId="9" fillId="0" borderId="27" xfId="0" applyFont="1" applyBorder="1" applyAlignment="1">
      <alignment horizontal="center"/>
    </xf>
    <xf numFmtId="0" fontId="0" fillId="0" borderId="0" xfId="0" applyAlignment="1">
      <alignment horizontal="right"/>
    </xf>
    <xf numFmtId="0" fontId="9" fillId="60" borderId="0" xfId="0" applyFont="1" applyFill="1" applyAlignment="1">
      <alignment horizontal="left"/>
    </xf>
    <xf numFmtId="0" fontId="12" fillId="0" borderId="24" xfId="0" applyFont="1" applyBorder="1" applyAlignment="1">
      <alignment horizontal="center" vertical="center" wrapText="1"/>
    </xf>
    <xf numFmtId="0" fontId="10" fillId="0" borderId="37" xfId="0" applyFont="1" applyBorder="1" applyAlignment="1">
      <alignment horizontal="left" vertical="center"/>
    </xf>
    <xf numFmtId="0" fontId="7" fillId="0" borderId="56" xfId="1163" applyFont="1" applyBorder="1" applyAlignment="1">
      <alignment horizontal="center" vertical="center" wrapText="1"/>
    </xf>
    <xf numFmtId="0" fontId="29" fillId="0" borderId="0" xfId="0" applyFont="1" applyAlignment="1">
      <alignment horizontal="left"/>
    </xf>
    <xf numFmtId="0" fontId="28" fillId="0" borderId="0" xfId="0" applyFont="1" applyAlignment="1">
      <alignment wrapText="1"/>
    </xf>
    <xf numFmtId="0" fontId="10" fillId="60" borderId="56" xfId="1163" applyFont="1" applyFill="1" applyBorder="1" applyAlignment="1">
      <alignment horizontal="center" vertical="center"/>
    </xf>
    <xf numFmtId="0" fontId="10" fillId="60" borderId="59" xfId="1163" applyFont="1" applyFill="1" applyBorder="1" applyAlignment="1">
      <alignment horizontal="center" vertical="center"/>
    </xf>
    <xf numFmtId="0" fontId="10" fillId="60" borderId="45" xfId="1163" applyFont="1" applyFill="1" applyBorder="1" applyAlignment="1">
      <alignment horizontal="center" vertical="center"/>
    </xf>
    <xf numFmtId="0" fontId="10" fillId="60" borderId="70" xfId="1163" applyFont="1" applyFill="1" applyBorder="1" applyAlignment="1">
      <alignment horizontal="center" vertical="center"/>
    </xf>
    <xf numFmtId="0" fontId="10" fillId="60" borderId="46" xfId="1163" applyFont="1" applyFill="1" applyBorder="1" applyAlignment="1">
      <alignment horizontal="center" vertical="center"/>
    </xf>
    <xf numFmtId="0" fontId="9" fillId="60" borderId="0" xfId="0" applyFont="1" applyFill="1" applyAlignment="1">
      <alignment horizontal="right"/>
    </xf>
    <xf numFmtId="245" fontId="49" fillId="60" borderId="24" xfId="0" applyNumberFormat="1" applyFont="1" applyFill="1" applyBorder="1" applyAlignment="1">
      <alignment horizontal="center" vertical="center" wrapText="1"/>
    </xf>
    <xf numFmtId="245" fontId="49" fillId="60" borderId="24" xfId="0" applyNumberFormat="1" applyFont="1" applyFill="1" applyBorder="1" applyAlignment="1">
      <alignment horizontal="center"/>
    </xf>
    <xf numFmtId="245" fontId="12" fillId="60" borderId="24" xfId="0" applyNumberFormat="1" applyFont="1" applyFill="1" applyBorder="1" applyAlignment="1">
      <alignment horizontal="center"/>
    </xf>
    <xf numFmtId="245" fontId="49" fillId="0" borderId="24" xfId="0" applyNumberFormat="1" applyFont="1" applyBorder="1" applyAlignment="1">
      <alignment horizontal="center"/>
    </xf>
    <xf numFmtId="245" fontId="12" fillId="0" borderId="24" xfId="0" applyNumberFormat="1" applyFont="1" applyBorder="1" applyAlignment="1">
      <alignment horizontal="center"/>
    </xf>
    <xf numFmtId="0" fontId="148" fillId="0" borderId="0" xfId="0" applyFont="1" applyAlignment="1">
      <alignment vertical="center"/>
    </xf>
    <xf numFmtId="3" fontId="148" fillId="0" borderId="0" xfId="0" applyNumberFormat="1" applyFont="1" applyAlignment="1">
      <alignment vertical="center"/>
    </xf>
    <xf numFmtId="170" fontId="7" fillId="0" borderId="24" xfId="410" applyFont="1" applyFill="1" applyBorder="1" applyAlignment="1">
      <alignment horizontal="center"/>
    </xf>
    <xf numFmtId="170" fontId="7" fillId="0" borderId="24" xfId="410" applyFont="1" applyBorder="1" applyAlignment="1">
      <alignment horizontal="center"/>
    </xf>
    <xf numFmtId="0" fontId="7" fillId="0" borderId="24" xfId="0" applyFont="1" applyBorder="1"/>
    <xf numFmtId="211" fontId="9" fillId="0" borderId="24" xfId="1190" applyNumberFormat="1" applyBorder="1" applyAlignment="1">
      <alignment horizontal="center" vertical="center"/>
    </xf>
    <xf numFmtId="211" fontId="9" fillId="0" borderId="24" xfId="1458" applyNumberFormat="1" applyFont="1" applyFill="1" applyBorder="1" applyAlignment="1">
      <alignment vertical="center"/>
    </xf>
    <xf numFmtId="0" fontId="32" fillId="0" borderId="0" xfId="0" applyFont="1" applyAlignment="1">
      <alignment horizontal="right"/>
    </xf>
    <xf numFmtId="0" fontId="149" fillId="0" borderId="0" xfId="0" applyFont="1"/>
    <xf numFmtId="0" fontId="0" fillId="62" borderId="5" xfId="0" applyFill="1" applyBorder="1" applyAlignment="1">
      <alignment horizontal="center"/>
    </xf>
    <xf numFmtId="0" fontId="9" fillId="0" borderId="27" xfId="1163" applyBorder="1"/>
    <xf numFmtId="0" fontId="9" fillId="0" borderId="36" xfId="1163" applyBorder="1"/>
    <xf numFmtId="0" fontId="16" fillId="0" borderId="21" xfId="0" applyFont="1" applyBorder="1"/>
    <xf numFmtId="0" fontId="9" fillId="0" borderId="0" xfId="1163" applyAlignment="1">
      <alignment vertical="center"/>
    </xf>
    <xf numFmtId="0" fontId="36" fillId="0" borderId="50" xfId="1163" applyFont="1" applyBorder="1" applyAlignment="1">
      <alignment horizontal="center"/>
    </xf>
    <xf numFmtId="0" fontId="36" fillId="0" borderId="81" xfId="1163" applyFont="1" applyBorder="1" applyAlignment="1">
      <alignment horizontal="center"/>
    </xf>
    <xf numFmtId="0" fontId="36" fillId="0" borderId="65" xfId="1163" applyFont="1" applyBorder="1" applyAlignment="1">
      <alignment horizontal="center"/>
    </xf>
    <xf numFmtId="244" fontId="9" fillId="0" borderId="43" xfId="1163" applyNumberFormat="1" applyBorder="1" applyAlignment="1">
      <alignment horizontal="center" vertical="center"/>
    </xf>
    <xf numFmtId="0" fontId="9" fillId="0" borderId="9" xfId="1163" applyBorder="1" applyAlignment="1">
      <alignment vertical="center"/>
    </xf>
    <xf numFmtId="0" fontId="9" fillId="0" borderId="29" xfId="1163" applyBorder="1"/>
    <xf numFmtId="0" fontId="9" fillId="0" borderId="38" xfId="1163" applyBorder="1"/>
    <xf numFmtId="0" fontId="14" fillId="56" borderId="0" xfId="0" applyFont="1" applyFill="1"/>
    <xf numFmtId="0" fontId="32" fillId="56" borderId="0" xfId="0" applyFont="1" applyFill="1"/>
    <xf numFmtId="0" fontId="7" fillId="41" borderId="0" xfId="0" applyFont="1" applyFill="1"/>
    <xf numFmtId="0" fontId="0" fillId="60" borderId="27" xfId="0" applyFill="1" applyBorder="1" applyAlignment="1">
      <alignment vertical="top"/>
    </xf>
    <xf numFmtId="8" fontId="10" fillId="0" borderId="0" xfId="1190" applyNumberFormat="1" applyFont="1"/>
    <xf numFmtId="0" fontId="25" fillId="0" borderId="26" xfId="0" applyFont="1" applyBorder="1" applyAlignment="1">
      <alignment horizontal="center" vertical="center" wrapText="1"/>
    </xf>
    <xf numFmtId="0" fontId="30" fillId="0" borderId="33" xfId="0" applyFont="1" applyBorder="1" applyAlignment="1">
      <alignment horizontal="center" vertical="center" wrapText="1"/>
    </xf>
    <xf numFmtId="0" fontId="30" fillId="0" borderId="26" xfId="0" applyFont="1" applyBorder="1" applyAlignment="1">
      <alignment horizontal="center" vertical="center" wrapText="1"/>
    </xf>
    <xf numFmtId="0" fontId="7" fillId="0" borderId="26" xfId="0" applyFont="1" applyBorder="1" applyAlignment="1">
      <alignment horizontal="center" vertical="center" wrapText="1"/>
    </xf>
    <xf numFmtId="0" fontId="32" fillId="0" borderId="26" xfId="0" applyFont="1" applyBorder="1" applyAlignment="1">
      <alignment horizontal="center" vertical="center" wrapText="1"/>
    </xf>
    <xf numFmtId="0" fontId="32" fillId="0" borderId="101" xfId="0" applyFont="1" applyBorder="1" applyAlignment="1">
      <alignment horizontal="center" vertical="center" wrapText="1"/>
    </xf>
    <xf numFmtId="0" fontId="7" fillId="0" borderId="62" xfId="0" applyFont="1" applyBorder="1" applyAlignment="1">
      <alignment horizontal="center" vertical="center" wrapText="1"/>
    </xf>
    <xf numFmtId="0" fontId="7" fillId="0" borderId="24" xfId="0" applyFont="1" applyBorder="1" applyAlignment="1">
      <alignment horizontal="center" vertical="center" wrapText="1"/>
    </xf>
    <xf numFmtId="14" fontId="9" fillId="60" borderId="24" xfId="0" applyNumberFormat="1" applyFont="1" applyFill="1" applyBorder="1" applyAlignment="1">
      <alignment horizontal="center" vertical="center"/>
    </xf>
    <xf numFmtId="0" fontId="16" fillId="60" borderId="0" xfId="0" applyFont="1" applyFill="1" applyAlignment="1">
      <alignment horizontal="center"/>
    </xf>
    <xf numFmtId="0" fontId="9" fillId="60" borderId="32" xfId="0" applyFont="1" applyFill="1" applyBorder="1" applyAlignment="1">
      <alignment horizontal="left" vertical="center" wrapText="1"/>
    </xf>
    <xf numFmtId="0" fontId="9" fillId="60" borderId="85" xfId="0" applyFont="1" applyFill="1" applyBorder="1" applyAlignment="1">
      <alignment horizontal="left" vertical="center" wrapText="1"/>
    </xf>
    <xf numFmtId="0" fontId="119" fillId="0" borderId="0" xfId="388" applyBorder="1" applyAlignment="1" applyProtection="1"/>
    <xf numFmtId="0" fontId="37" fillId="48" borderId="24" xfId="0" applyFont="1" applyFill="1" applyBorder="1" applyAlignment="1">
      <alignment horizontal="center"/>
    </xf>
    <xf numFmtId="0" fontId="37" fillId="0" borderId="23" xfId="0" applyFont="1" applyBorder="1" applyAlignment="1">
      <alignment horizontal="left"/>
    </xf>
    <xf numFmtId="0" fontId="7" fillId="0" borderId="0" xfId="1165" applyFont="1" applyAlignment="1">
      <alignment vertical="center"/>
    </xf>
    <xf numFmtId="0" fontId="7" fillId="0" borderId="0" xfId="1165" applyFont="1" applyAlignment="1">
      <alignment horizontal="center" vertical="center"/>
    </xf>
    <xf numFmtId="0" fontId="15" fillId="0" borderId="0" xfId="1165" applyFont="1" applyAlignment="1">
      <alignment horizontal="right" vertical="center"/>
    </xf>
    <xf numFmtId="0" fontId="16" fillId="0" borderId="0" xfId="1165" applyFont="1" applyAlignment="1">
      <alignment vertical="center"/>
    </xf>
    <xf numFmtId="0" fontId="9" fillId="0" borderId="22" xfId="1165" applyBorder="1"/>
    <xf numFmtId="0" fontId="15" fillId="0" borderId="25" xfId="1165" applyFont="1" applyBorder="1" applyAlignment="1">
      <alignment horizontal="center" vertical="center" wrapText="1"/>
    </xf>
    <xf numFmtId="0" fontId="16" fillId="0" borderId="39" xfId="1190" applyFont="1" applyBorder="1" applyAlignment="1">
      <alignment horizontal="justify" vertical="center" wrapText="1"/>
    </xf>
    <xf numFmtId="0" fontId="9" fillId="0" borderId="57" xfId="1363" applyBorder="1" applyAlignment="1">
      <alignment horizontal="center" vertical="center"/>
    </xf>
    <xf numFmtId="169" fontId="7" fillId="0" borderId="0" xfId="878" applyFont="1" applyFill="1" applyBorder="1" applyAlignment="1">
      <alignment horizontal="left" vertical="center" wrapText="1"/>
    </xf>
    <xf numFmtId="207" fontId="28" fillId="0" borderId="24" xfId="1363" applyNumberFormat="1" applyFont="1" applyBorder="1" applyAlignment="1">
      <alignment vertical="center"/>
    </xf>
    <xf numFmtId="207" fontId="28" fillId="0" borderId="24" xfId="878" applyNumberFormat="1" applyFont="1" applyBorder="1" applyAlignment="1">
      <alignment horizontal="right" vertical="center"/>
    </xf>
    <xf numFmtId="0" fontId="9" fillId="0" borderId="0" xfId="1363" applyAlignment="1">
      <alignment vertical="center"/>
    </xf>
    <xf numFmtId="0" fontId="9" fillId="0" borderId="0" xfId="1363" applyAlignment="1">
      <alignment horizontal="center" vertical="center"/>
    </xf>
    <xf numFmtId="49" fontId="9" fillId="0" borderId="0" xfId="1363" applyNumberFormat="1" applyAlignment="1">
      <alignment vertical="center"/>
    </xf>
    <xf numFmtId="0" fontId="7" fillId="0" borderId="0" xfId="1363" applyFont="1" applyAlignment="1">
      <alignment vertical="center"/>
    </xf>
    <xf numFmtId="0" fontId="9" fillId="0" borderId="0" xfId="1363" applyAlignment="1">
      <alignment horizontal="justify" vertical="center"/>
    </xf>
    <xf numFmtId="0" fontId="7" fillId="0" borderId="0" xfId="0" applyFont="1" applyAlignment="1">
      <alignment horizontal="center" vertical="center"/>
    </xf>
    <xf numFmtId="0" fontId="49" fillId="0" borderId="121" xfId="1190" applyFont="1" applyBorder="1" applyAlignment="1">
      <alignment horizontal="center"/>
    </xf>
    <xf numFmtId="0" fontId="49" fillId="0" borderId="92" xfId="1190" applyFont="1" applyBorder="1" applyAlignment="1">
      <alignment horizontal="center"/>
    </xf>
    <xf numFmtId="0" fontId="8" fillId="0" borderId="42" xfId="1292" applyFont="1" applyBorder="1" applyAlignment="1">
      <alignment vertical="center"/>
    </xf>
    <xf numFmtId="49" fontId="10" fillId="0" borderId="24" xfId="1292" applyNumberFormat="1" applyFont="1" applyBorder="1" applyAlignment="1">
      <alignment horizontal="center" vertical="center"/>
    </xf>
    <xf numFmtId="0" fontId="10" fillId="0" borderId="33" xfId="1292" applyFont="1" applyBorder="1" applyAlignment="1">
      <alignment vertical="center"/>
    </xf>
    <xf numFmtId="0" fontId="10" fillId="0" borderId="24" xfId="1292" quotePrefix="1" applyFont="1" applyBorder="1" applyAlignment="1">
      <alignment horizontal="center" vertical="center"/>
    </xf>
    <xf numFmtId="0" fontId="10" fillId="0" borderId="32" xfId="1292" applyFont="1" applyBorder="1" applyAlignment="1">
      <alignment horizontal="center" vertical="center"/>
    </xf>
    <xf numFmtId="0" fontId="10" fillId="0" borderId="24" xfId="1292" applyFont="1" applyBorder="1" applyAlignment="1">
      <alignment vertical="center"/>
    </xf>
    <xf numFmtId="0" fontId="9" fillId="0" borderId="24" xfId="1292" applyBorder="1" applyAlignment="1">
      <alignment vertical="center"/>
    </xf>
    <xf numFmtId="0" fontId="9" fillId="0" borderId="30" xfId="0" applyFont="1" applyBorder="1" applyAlignment="1">
      <alignment horizontal="center" vertical="center"/>
    </xf>
    <xf numFmtId="0" fontId="9" fillId="0" borderId="113" xfId="0" applyFont="1" applyBorder="1" applyAlignment="1">
      <alignment horizontal="center" vertical="center"/>
    </xf>
    <xf numFmtId="0" fontId="41" fillId="0" borderId="120" xfId="0" applyFont="1" applyBorder="1" applyAlignment="1">
      <alignment horizontal="left" vertical="top" wrapText="1"/>
    </xf>
    <xf numFmtId="4" fontId="0" fillId="0" borderId="0" xfId="0" applyNumberFormat="1" applyAlignment="1">
      <alignment horizontal="left"/>
    </xf>
    <xf numFmtId="14" fontId="0" fillId="0" borderId="0" xfId="0" applyNumberFormat="1" applyAlignment="1">
      <alignment horizontal="left"/>
    </xf>
    <xf numFmtId="0" fontId="10" fillId="0" borderId="9" xfId="0" applyFont="1" applyBorder="1" applyAlignment="1">
      <alignment horizontal="center" vertical="center" wrapText="1"/>
    </xf>
    <xf numFmtId="0" fontId="9" fillId="0" borderId="43" xfId="1251" applyBorder="1" applyAlignment="1">
      <alignment horizontal="center" vertical="center"/>
    </xf>
    <xf numFmtId="0" fontId="9" fillId="0" borderId="24" xfId="1365" applyFont="1" applyBorder="1" applyAlignment="1">
      <alignment horizontal="center" vertical="center" wrapText="1"/>
    </xf>
    <xf numFmtId="0" fontId="9" fillId="0" borderId="24" xfId="1251" applyBorder="1" applyAlignment="1">
      <alignment horizontal="center" vertical="center" wrapText="1"/>
    </xf>
    <xf numFmtId="3" fontId="9" fillId="0" borderId="24" xfId="1246" applyNumberFormat="1" applyFont="1" applyBorder="1" applyAlignment="1">
      <alignment horizontal="center" vertical="center" wrapText="1"/>
    </xf>
    <xf numFmtId="3" fontId="9" fillId="0" borderId="24" xfId="0" applyNumberFormat="1" applyFont="1" applyBorder="1" applyAlignment="1">
      <alignment horizontal="center" vertical="center"/>
    </xf>
    <xf numFmtId="14" fontId="9" fillId="0" borderId="24" xfId="1246" applyNumberFormat="1" applyFont="1" applyBorder="1" applyAlignment="1">
      <alignment horizontal="center" vertical="center"/>
    </xf>
    <xf numFmtId="14" fontId="31" fillId="0" borderId="24" xfId="1246" applyNumberFormat="1" applyBorder="1" applyAlignment="1">
      <alignment horizontal="center" vertical="center"/>
    </xf>
    <xf numFmtId="207" fontId="9" fillId="0" borderId="24" xfId="0" applyNumberFormat="1" applyFont="1" applyBorder="1" applyAlignment="1">
      <alignment horizontal="center" vertical="center"/>
    </xf>
    <xf numFmtId="230" fontId="9" fillId="0" borderId="9" xfId="1251" applyNumberFormat="1" applyBorder="1" applyAlignment="1">
      <alignment horizontal="center" vertical="center" wrapText="1"/>
    </xf>
    <xf numFmtId="0" fontId="9" fillId="60" borderId="0" xfId="0" applyFont="1" applyFill="1" applyAlignment="1">
      <alignment horizontal="left" vertical="top" wrapText="1"/>
    </xf>
    <xf numFmtId="0" fontId="15" fillId="0" borderId="39" xfId="0" applyFont="1" applyBorder="1"/>
    <xf numFmtId="0" fontId="16" fillId="0" borderId="39" xfId="0" applyFont="1" applyBorder="1"/>
    <xf numFmtId="0" fontId="16" fillId="60" borderId="21" xfId="0" applyFont="1" applyFill="1" applyBorder="1"/>
    <xf numFmtId="20" fontId="9" fillId="60" borderId="104" xfId="1163" applyNumberFormat="1" applyFill="1" applyBorder="1" applyAlignment="1">
      <alignment horizontal="center" vertical="center"/>
    </xf>
    <xf numFmtId="49" fontId="9" fillId="60" borderId="104" xfId="1163" applyNumberFormat="1" applyFill="1" applyBorder="1" applyAlignment="1">
      <alignment horizontal="center" vertical="center"/>
    </xf>
    <xf numFmtId="0" fontId="9" fillId="60" borderId="104" xfId="1163" applyFill="1" applyBorder="1" applyAlignment="1">
      <alignment horizontal="center" vertical="center"/>
    </xf>
    <xf numFmtId="0" fontId="9" fillId="60" borderId="72" xfId="1163" applyFill="1" applyBorder="1" applyAlignment="1">
      <alignment horizontal="center" vertical="center"/>
    </xf>
    <xf numFmtId="14" fontId="9" fillId="0" borderId="24" xfId="0" applyNumberFormat="1" applyFont="1" applyBorder="1" applyAlignment="1">
      <alignment horizontal="center" vertical="center"/>
    </xf>
    <xf numFmtId="14" fontId="130" fillId="0" borderId="133" xfId="0" applyNumberFormat="1" applyFont="1" applyBorder="1" applyAlignment="1">
      <alignment horizontal="center" vertical="center"/>
    </xf>
    <xf numFmtId="246" fontId="130" fillId="0" borderId="133" xfId="0" applyNumberFormat="1" applyFont="1" applyBorder="1" applyAlignment="1">
      <alignment horizontal="center" vertical="center"/>
    </xf>
    <xf numFmtId="20" fontId="9" fillId="0" borderId="24" xfId="1163" applyNumberFormat="1" applyBorder="1" applyAlignment="1">
      <alignment horizontal="center" vertical="center"/>
    </xf>
    <xf numFmtId="49" fontId="9" fillId="0" borderId="24" xfId="1163" applyNumberFormat="1" applyBorder="1" applyAlignment="1">
      <alignment horizontal="center" vertical="center"/>
    </xf>
    <xf numFmtId="20" fontId="9" fillId="0" borderId="40" xfId="1163" applyNumberFormat="1" applyBorder="1" applyAlignment="1">
      <alignment horizontal="center" vertical="center"/>
    </xf>
    <xf numFmtId="49" fontId="9" fillId="0" borderId="40" xfId="1163" applyNumberFormat="1" applyBorder="1" applyAlignment="1">
      <alignment horizontal="center" vertical="center"/>
    </xf>
    <xf numFmtId="0" fontId="9" fillId="60" borderId="73" xfId="0" applyFont="1" applyFill="1" applyBorder="1" applyAlignment="1">
      <alignment horizontal="center" vertical="center"/>
    </xf>
    <xf numFmtId="3" fontId="9" fillId="60" borderId="81" xfId="1190" applyNumberFormat="1" applyFill="1" applyBorder="1" applyAlignment="1">
      <alignment horizontal="center" vertical="center" wrapText="1"/>
    </xf>
    <xf numFmtId="0" fontId="151" fillId="0" borderId="24" xfId="0" applyFont="1" applyBorder="1" applyAlignment="1">
      <alignment horizontal="center" vertical="center"/>
    </xf>
    <xf numFmtId="247" fontId="151" fillId="0" borderId="24" xfId="0" applyNumberFormat="1" applyFont="1" applyBorder="1" applyAlignment="1">
      <alignment horizontal="center" vertical="center"/>
    </xf>
    <xf numFmtId="0" fontId="7" fillId="0" borderId="56" xfId="1190" applyFont="1" applyBorder="1" applyAlignment="1">
      <alignment horizontal="center"/>
    </xf>
    <xf numFmtId="0" fontId="9" fillId="0" borderId="24" xfId="1190" applyBorder="1" applyAlignment="1">
      <alignment horizontal="center" vertical="center" wrapText="1"/>
    </xf>
    <xf numFmtId="0" fontId="9" fillId="0" borderId="50" xfId="1190" applyBorder="1" applyAlignment="1">
      <alignment horizontal="center"/>
    </xf>
    <xf numFmtId="0" fontId="9" fillId="0" borderId="81" xfId="1190" applyBorder="1" applyAlignment="1">
      <alignment horizontal="center"/>
    </xf>
    <xf numFmtId="0" fontId="151" fillId="0" borderId="81" xfId="0" applyFont="1" applyBorder="1" applyAlignment="1">
      <alignment horizontal="center" vertical="center"/>
    </xf>
    <xf numFmtId="0" fontId="9" fillId="0" borderId="43" xfId="1190" applyBorder="1" applyAlignment="1">
      <alignment horizontal="center"/>
    </xf>
    <xf numFmtId="0" fontId="9" fillId="0" borderId="60" xfId="1190" applyBorder="1" applyAlignment="1">
      <alignment horizontal="center"/>
    </xf>
    <xf numFmtId="0" fontId="0" fillId="0" borderId="66" xfId="0" applyBorder="1" applyAlignment="1">
      <alignment horizontal="center"/>
    </xf>
    <xf numFmtId="0" fontId="151" fillId="0" borderId="66" xfId="0" applyFont="1" applyBorder="1" applyAlignment="1">
      <alignment horizontal="center" vertical="center"/>
    </xf>
    <xf numFmtId="0" fontId="9" fillId="0" borderId="33" xfId="1190" applyBorder="1" applyAlignment="1">
      <alignment horizontal="left" vertical="top"/>
    </xf>
    <xf numFmtId="0" fontId="9" fillId="0" borderId="32" xfId="1190" applyBorder="1" applyAlignment="1">
      <alignment horizontal="left" vertical="top"/>
    </xf>
    <xf numFmtId="0" fontId="9" fillId="0" borderId="85" xfId="1190" applyBorder="1" applyAlignment="1">
      <alignment horizontal="left" vertical="top"/>
    </xf>
    <xf numFmtId="0" fontId="9" fillId="0" borderId="102" xfId="1190" applyBorder="1" applyAlignment="1">
      <alignment horizontal="left" vertical="top"/>
    </xf>
    <xf numFmtId="0" fontId="9" fillId="0" borderId="93" xfId="1190" applyBorder="1" applyAlignment="1">
      <alignment horizontal="left" vertical="top"/>
    </xf>
    <xf numFmtId="0" fontId="9" fillId="0" borderId="122" xfId="1190" applyBorder="1" applyAlignment="1">
      <alignment horizontal="left" vertical="top"/>
    </xf>
    <xf numFmtId="0" fontId="9" fillId="0" borderId="66" xfId="0" applyFont="1" applyBorder="1"/>
    <xf numFmtId="0" fontId="7" fillId="0" borderId="24" xfId="0" applyFont="1" applyBorder="1" applyAlignment="1">
      <alignment horizontal="center" vertical="center"/>
    </xf>
    <xf numFmtId="0" fontId="36" fillId="0" borderId="94" xfId="0" quotePrefix="1" applyFont="1" applyBorder="1" applyAlignment="1">
      <alignment horizontal="center"/>
    </xf>
    <xf numFmtId="0" fontId="28" fillId="0" borderId="0" xfId="0" applyFont="1" applyAlignment="1">
      <alignment horizontal="justify" vertical="center" wrapText="1"/>
    </xf>
    <xf numFmtId="0" fontId="60" fillId="0" borderId="0" xfId="388" applyFont="1" applyAlignment="1" applyProtection="1">
      <alignment horizontal="center"/>
    </xf>
    <xf numFmtId="0" fontId="10" fillId="0" borderId="43" xfId="0" applyFont="1" applyBorder="1" applyAlignment="1">
      <alignment horizontal="center" vertical="center"/>
    </xf>
    <xf numFmtId="0" fontId="28" fillId="0" borderId="50" xfId="0" quotePrefix="1" applyFont="1" applyBorder="1" applyAlignment="1">
      <alignment horizontal="center" vertical="center"/>
    </xf>
    <xf numFmtId="0" fontId="28" fillId="0" borderId="81" xfId="0" quotePrefix="1" applyFont="1" applyBorder="1" applyAlignment="1">
      <alignment horizontal="center" vertical="center"/>
    </xf>
    <xf numFmtId="0" fontId="28" fillId="0" borderId="65" xfId="0" quotePrefix="1" applyFont="1" applyBorder="1" applyAlignment="1">
      <alignment horizontal="center" vertical="center"/>
    </xf>
    <xf numFmtId="0" fontId="28" fillId="0" borderId="57" xfId="0" quotePrefix="1" applyFont="1" applyBorder="1" applyAlignment="1">
      <alignment horizontal="center" vertical="center"/>
    </xf>
    <xf numFmtId="0" fontId="28" fillId="0" borderId="26" xfId="0" quotePrefix="1" applyFont="1" applyBorder="1" applyAlignment="1">
      <alignment horizontal="center" vertical="center"/>
    </xf>
    <xf numFmtId="0" fontId="0" fillId="0" borderId="43" xfId="0" applyBorder="1" applyAlignment="1">
      <alignment horizontal="center" vertical="center"/>
    </xf>
    <xf numFmtId="49" fontId="9" fillId="0" borderId="24" xfId="0" applyNumberFormat="1" applyFont="1" applyBorder="1" applyAlignment="1">
      <alignment horizontal="center" vertical="center"/>
    </xf>
    <xf numFmtId="2" fontId="28" fillId="0" borderId="9" xfId="1190" applyNumberFormat="1" applyFont="1" applyBorder="1" applyAlignment="1">
      <alignment horizontal="center" vertical="center"/>
    </xf>
    <xf numFmtId="0" fontId="28" fillId="0" borderId="43" xfId="1190" applyFont="1" applyBorder="1" applyAlignment="1">
      <alignment horizontal="center" vertical="center"/>
    </xf>
    <xf numFmtId="0" fontId="28" fillId="0" borderId="24" xfId="1190" applyFont="1" applyBorder="1" applyAlignment="1">
      <alignment horizontal="center" vertical="center"/>
    </xf>
    <xf numFmtId="0" fontId="28" fillId="0" borderId="9" xfId="1190" applyFont="1" applyBorder="1" applyAlignment="1">
      <alignment horizontal="center" vertical="center"/>
    </xf>
    <xf numFmtId="0" fontId="28" fillId="0" borderId="23" xfId="1190" applyFont="1" applyBorder="1" applyAlignment="1">
      <alignment horizontal="center" vertical="center"/>
    </xf>
    <xf numFmtId="0" fontId="25" fillId="0" borderId="23" xfId="1190" applyFont="1" applyBorder="1" applyAlignment="1">
      <alignment horizontal="center" vertical="center"/>
    </xf>
    <xf numFmtId="3" fontId="28" fillId="0" borderId="43" xfId="1190" applyNumberFormat="1" applyFont="1" applyBorder="1" applyAlignment="1">
      <alignment horizontal="center" vertical="center"/>
    </xf>
    <xf numFmtId="0" fontId="9" fillId="0" borderId="43" xfId="1190" applyBorder="1" applyAlignment="1">
      <alignment horizontal="center" vertical="center"/>
    </xf>
    <xf numFmtId="49" fontId="9" fillId="0" borderId="24" xfId="1190" applyNumberFormat="1" applyBorder="1" applyAlignment="1">
      <alignment horizontal="center" vertical="center"/>
    </xf>
    <xf numFmtId="4" fontId="10" fillId="60" borderId="42" xfId="0" applyNumberFormat="1" applyFont="1" applyFill="1" applyBorder="1" applyAlignment="1">
      <alignment horizontal="center" vertical="center" wrapText="1"/>
    </xf>
    <xf numFmtId="0" fontId="9" fillId="59" borderId="24" xfId="0" applyFont="1" applyFill="1" applyBorder="1" applyAlignment="1">
      <alignment horizontal="center" vertical="center"/>
    </xf>
    <xf numFmtId="0" fontId="36" fillId="0" borderId="0" xfId="1200" applyFont="1" applyAlignment="1">
      <alignment vertical="center" wrapText="1"/>
    </xf>
    <xf numFmtId="0" fontId="10" fillId="0" borderId="24" xfId="1200" applyFont="1" applyBorder="1" applyAlignment="1">
      <alignment horizontal="center" vertical="center" wrapText="1"/>
    </xf>
    <xf numFmtId="0" fontId="10" fillId="0" borderId="24" xfId="1200" applyFont="1" applyBorder="1" applyAlignment="1">
      <alignment horizontal="center"/>
    </xf>
    <xf numFmtId="0" fontId="10" fillId="0" borderId="24" xfId="0" applyFont="1" applyBorder="1" applyAlignment="1">
      <alignment horizontal="center"/>
    </xf>
    <xf numFmtId="0" fontId="36" fillId="0" borderId="0" xfId="1191" applyFont="1" applyAlignment="1">
      <alignment vertical="center" wrapText="1"/>
    </xf>
    <xf numFmtId="0" fontId="10" fillId="0" borderId="24" xfId="1191" applyFont="1" applyBorder="1" applyAlignment="1">
      <alignment horizontal="center" vertical="center"/>
    </xf>
    <xf numFmtId="0" fontId="36" fillId="60" borderId="0" xfId="1200" applyFont="1" applyFill="1" applyAlignment="1">
      <alignment vertical="center" wrapText="1"/>
    </xf>
    <xf numFmtId="0" fontId="10" fillId="0" borderId="24" xfId="1200" applyFont="1" applyBorder="1"/>
    <xf numFmtId="0" fontId="36" fillId="0" borderId="0" xfId="0" applyFont="1" applyAlignment="1">
      <alignment wrapText="1"/>
    </xf>
    <xf numFmtId="0" fontId="36" fillId="0" borderId="21" xfId="0" applyFont="1" applyBorder="1" applyAlignment="1">
      <alignment vertical="center"/>
    </xf>
    <xf numFmtId="49" fontId="10" fillId="0" borderId="24" xfId="1163" applyNumberFormat="1" applyFont="1" applyBorder="1" applyAlignment="1">
      <alignment horizontal="center" vertical="center"/>
    </xf>
    <xf numFmtId="168" fontId="10" fillId="0" borderId="24" xfId="1163" applyNumberFormat="1" applyFont="1" applyBorder="1" applyAlignment="1">
      <alignment horizontal="center" vertical="center"/>
    </xf>
    <xf numFmtId="0" fontId="10" fillId="0" borderId="24" xfId="1367" applyFont="1" applyBorder="1" applyAlignment="1">
      <alignment horizontal="center" vertical="center"/>
    </xf>
    <xf numFmtId="0" fontId="10" fillId="0" borderId="24" xfId="1163" applyFont="1" applyBorder="1" applyAlignment="1">
      <alignment horizontal="center" vertical="center"/>
    </xf>
    <xf numFmtId="0" fontId="10" fillId="0" borderId="40" xfId="1367" applyFont="1" applyBorder="1" applyAlignment="1">
      <alignment horizontal="center" vertical="center"/>
    </xf>
    <xf numFmtId="0" fontId="10" fillId="0" borderId="42" xfId="1163" applyFont="1" applyBorder="1" applyAlignment="1">
      <alignment horizontal="center" vertical="center"/>
    </xf>
    <xf numFmtId="168" fontId="10" fillId="0" borderId="23" xfId="1163" applyNumberFormat="1" applyFont="1" applyBorder="1" applyAlignment="1">
      <alignment horizontal="center" vertical="center"/>
    </xf>
    <xf numFmtId="168" fontId="10" fillId="0" borderId="22" xfId="1163" applyNumberFormat="1" applyFont="1" applyBorder="1" applyAlignment="1">
      <alignment horizontal="center" vertical="center"/>
    </xf>
    <xf numFmtId="0" fontId="10" fillId="0" borderId="40" xfId="1163" applyFont="1" applyBorder="1" applyAlignment="1">
      <alignment horizontal="center" vertical="center"/>
    </xf>
    <xf numFmtId="0" fontId="10" fillId="0" borderId="24" xfId="1367" applyFont="1" applyBorder="1" applyAlignment="1">
      <alignment horizontal="center" vertical="center" wrapText="1"/>
    </xf>
    <xf numFmtId="0" fontId="36" fillId="0" borderId="62" xfId="0" applyFont="1" applyBorder="1"/>
    <xf numFmtId="0" fontId="10" fillId="0" borderId="0" xfId="0" applyFont="1" applyAlignment="1">
      <alignment vertical="center"/>
    </xf>
    <xf numFmtId="207" fontId="10" fillId="0" borderId="0" xfId="0" applyNumberFormat="1" applyFont="1" applyAlignment="1">
      <alignment vertical="center"/>
    </xf>
    <xf numFmtId="0" fontId="131" fillId="0" borderId="24" xfId="1200" applyFont="1" applyBorder="1" applyAlignment="1">
      <alignment horizontal="center" vertical="center"/>
    </xf>
    <xf numFmtId="0" fontId="10" fillId="0" borderId="24" xfId="1200" applyFont="1" applyBorder="1" applyAlignment="1">
      <alignment vertical="center" wrapText="1"/>
    </xf>
    <xf numFmtId="207" fontId="10" fillId="0" borderId="24" xfId="0" applyNumberFormat="1" applyFont="1" applyBorder="1" applyAlignment="1">
      <alignment horizontal="center"/>
    </xf>
    <xf numFmtId="0" fontId="10" fillId="0" borderId="24" xfId="1357" applyFont="1" applyBorder="1" applyAlignment="1">
      <alignment horizontal="center"/>
    </xf>
    <xf numFmtId="210" fontId="10" fillId="0" borderId="24" xfId="1200" applyNumberFormat="1" applyFont="1" applyBorder="1"/>
    <xf numFmtId="0" fontId="10" fillId="0" borderId="0" xfId="0" applyFont="1" applyAlignment="1">
      <alignment horizontal="right"/>
    </xf>
    <xf numFmtId="0" fontId="131" fillId="0" borderId="0" xfId="1200" applyFont="1" applyAlignment="1">
      <alignment horizontal="left"/>
    </xf>
    <xf numFmtId="0" fontId="131" fillId="0" borderId="0" xfId="1200" applyFont="1"/>
    <xf numFmtId="207" fontId="10" fillId="0" borderId="24" xfId="0" applyNumberFormat="1" applyFont="1" applyBorder="1" applyAlignment="1">
      <alignment horizontal="center" vertical="center"/>
    </xf>
    <xf numFmtId="0" fontId="10" fillId="0" borderId="24" xfId="1200" applyFont="1" applyBorder="1" applyAlignment="1">
      <alignment vertical="center"/>
    </xf>
    <xf numFmtId="208" fontId="10" fillId="0" borderId="24" xfId="1200" applyNumberFormat="1" applyFont="1" applyBorder="1" applyAlignment="1">
      <alignment horizontal="center" wrapText="1"/>
    </xf>
    <xf numFmtId="207" fontId="10" fillId="0" borderId="42" xfId="0" applyNumberFormat="1" applyFont="1" applyBorder="1" applyAlignment="1">
      <alignment vertical="center"/>
    </xf>
    <xf numFmtId="0" fontId="10" fillId="0" borderId="24" xfId="2130" applyFont="1" applyBorder="1" applyAlignment="1">
      <alignment horizontal="center" vertical="center"/>
    </xf>
    <xf numFmtId="207" fontId="10" fillId="0" borderId="24" xfId="878" applyNumberFormat="1" applyFont="1" applyFill="1" applyBorder="1"/>
    <xf numFmtId="170" fontId="10" fillId="0" borderId="0" xfId="613" applyFont="1" applyFill="1" applyBorder="1" applyAlignment="1">
      <alignment horizontal="left"/>
    </xf>
    <xf numFmtId="0" fontId="49" fillId="0" borderId="0" xfId="876" applyNumberFormat="1" applyFont="1" applyFill="1" applyBorder="1" applyAlignment="1">
      <alignment horizontal="right" vertical="center"/>
    </xf>
    <xf numFmtId="0" fontId="10" fillId="0" borderId="0" xfId="1202" applyFont="1" applyAlignment="1">
      <alignment vertical="center"/>
    </xf>
    <xf numFmtId="0" fontId="10" fillId="0" borderId="24" xfId="1192" applyFont="1" applyBorder="1" applyAlignment="1">
      <alignment horizontal="center" vertical="center"/>
    </xf>
    <xf numFmtId="0" fontId="10" fillId="0" borderId="24" xfId="1202" applyFont="1" applyBorder="1" applyAlignment="1">
      <alignment horizontal="center" vertical="center"/>
    </xf>
    <xf numFmtId="0" fontId="10" fillId="0" borderId="24" xfId="1202" applyFont="1" applyBorder="1" applyAlignment="1">
      <alignment horizontal="left" vertical="center" wrapText="1"/>
    </xf>
    <xf numFmtId="0" fontId="10" fillId="0" borderId="24" xfId="1202" applyFont="1" applyBorder="1" applyAlignment="1">
      <alignment horizontal="center" vertical="center" wrapText="1"/>
    </xf>
    <xf numFmtId="0" fontId="10" fillId="0" borderId="0" xfId="1202" applyFont="1" applyAlignment="1">
      <alignment horizontal="left"/>
    </xf>
    <xf numFmtId="0" fontId="10" fillId="0" borderId="0" xfId="1202" applyFont="1" applyAlignment="1">
      <alignment horizontal="left" wrapText="1"/>
    </xf>
    <xf numFmtId="170" fontId="10" fillId="0" borderId="0" xfId="614" applyNumberFormat="1" applyFont="1" applyFill="1" applyBorder="1" applyAlignment="1">
      <alignment horizontal="left"/>
    </xf>
    <xf numFmtId="0" fontId="10" fillId="0" borderId="0" xfId="1202" applyFont="1"/>
    <xf numFmtId="0" fontId="10" fillId="0" borderId="0" xfId="1202" applyFont="1" applyAlignment="1">
      <alignment wrapText="1"/>
    </xf>
    <xf numFmtId="210" fontId="36" fillId="0" borderId="24" xfId="1202" applyNumberFormat="1" applyFont="1" applyBorder="1"/>
    <xf numFmtId="0" fontId="36" fillId="0" borderId="0" xfId="876" applyNumberFormat="1" applyFont="1" applyFill="1" applyBorder="1" applyAlignment="1">
      <alignment horizontal="right" vertical="center"/>
    </xf>
    <xf numFmtId="200" fontId="36" fillId="0" borderId="0" xfId="0" applyNumberFormat="1" applyFont="1" applyAlignment="1">
      <alignment vertical="center"/>
    </xf>
    <xf numFmtId="0" fontId="36" fillId="0" borderId="84" xfId="0" applyFont="1" applyBorder="1" applyAlignment="1">
      <alignment horizontal="center"/>
    </xf>
    <xf numFmtId="180" fontId="10" fillId="0" borderId="36" xfId="410" applyNumberFormat="1" applyFont="1" applyFill="1" applyBorder="1" applyAlignment="1">
      <alignment horizontal="center"/>
    </xf>
    <xf numFmtId="170" fontId="28" fillId="0" borderId="9" xfId="410" applyFont="1" applyFill="1" applyBorder="1"/>
    <xf numFmtId="0" fontId="28" fillId="0" borderId="49" xfId="0" applyFont="1" applyBorder="1"/>
    <xf numFmtId="0" fontId="28" fillId="0" borderId="49" xfId="0" applyFont="1" applyBorder="1" applyAlignment="1">
      <alignment vertical="center"/>
    </xf>
    <xf numFmtId="212" fontId="32" fillId="0" borderId="54" xfId="0" applyNumberFormat="1" applyFont="1" applyBorder="1"/>
    <xf numFmtId="0" fontId="10" fillId="0" borderId="88" xfId="0" applyFont="1" applyBorder="1" applyAlignment="1">
      <alignment horizontal="center"/>
    </xf>
    <xf numFmtId="0" fontId="10" fillId="0" borderId="34" xfId="0" applyFont="1" applyBorder="1" applyAlignment="1">
      <alignment horizontal="center"/>
    </xf>
    <xf numFmtId="170" fontId="36" fillId="0" borderId="104" xfId="0" applyNumberFormat="1" applyFont="1" applyBorder="1" applyAlignment="1">
      <alignment horizontal="center" vertical="center"/>
    </xf>
    <xf numFmtId="0" fontId="36" fillId="0" borderId="0" xfId="0" applyFont="1" applyAlignment="1">
      <alignment horizontal="center"/>
    </xf>
    <xf numFmtId="170" fontId="36" fillId="0" borderId="5" xfId="0" applyNumberFormat="1" applyFont="1" applyBorder="1" applyAlignment="1">
      <alignment horizontal="center" vertical="center"/>
    </xf>
    <xf numFmtId="0" fontId="10" fillId="0" borderId="89" xfId="0" applyFont="1" applyBorder="1" applyAlignment="1">
      <alignment horizontal="center"/>
    </xf>
    <xf numFmtId="0" fontId="10" fillId="0" borderId="37" xfId="0" applyFont="1" applyBorder="1" applyAlignment="1">
      <alignment horizontal="center"/>
    </xf>
    <xf numFmtId="170" fontId="36" fillId="0" borderId="107" xfId="0" applyNumberFormat="1" applyFont="1" applyBorder="1" applyAlignment="1">
      <alignment horizontal="center" vertical="center"/>
    </xf>
    <xf numFmtId="0" fontId="9" fillId="0" borderId="0" xfId="1202" applyAlignment="1">
      <alignment vertical="center"/>
    </xf>
    <xf numFmtId="210" fontId="9" fillId="0" borderId="0" xfId="1202" applyNumberFormat="1"/>
    <xf numFmtId="0" fontId="9" fillId="0" borderId="43" xfId="0" applyFont="1" applyBorder="1"/>
    <xf numFmtId="180" fontId="9" fillId="0" borderId="32" xfId="410" applyNumberFormat="1" applyFont="1" applyFill="1" applyBorder="1"/>
    <xf numFmtId="170" fontId="9" fillId="0" borderId="32" xfId="410" applyFont="1" applyFill="1" applyBorder="1" applyAlignment="1">
      <alignment vertical="center"/>
    </xf>
    <xf numFmtId="180" fontId="9" fillId="0" borderId="85" xfId="410" applyNumberFormat="1" applyFont="1" applyFill="1" applyBorder="1"/>
    <xf numFmtId="0" fontId="9" fillId="0" borderId="86" xfId="0" applyFont="1" applyBorder="1" applyAlignment="1">
      <alignment horizontal="center"/>
    </xf>
    <xf numFmtId="0" fontId="28" fillId="0" borderId="111" xfId="0" applyFont="1" applyBorder="1"/>
    <xf numFmtId="213" fontId="28" fillId="0" borderId="24" xfId="0" applyNumberFormat="1" applyFont="1" applyBorder="1" applyAlignment="1">
      <alignment horizontal="right" vertical="center"/>
    </xf>
    <xf numFmtId="4" fontId="28" fillId="0" borderId="31" xfId="0" applyNumberFormat="1" applyFont="1" applyBorder="1"/>
    <xf numFmtId="2" fontId="28" fillId="0" borderId="111" xfId="0" applyNumberFormat="1" applyFont="1" applyBorder="1" applyAlignment="1">
      <alignment vertical="center"/>
    </xf>
    <xf numFmtId="170" fontId="28" fillId="0" borderId="87" xfId="410" applyFont="1" applyFill="1" applyBorder="1"/>
    <xf numFmtId="4" fontId="28" fillId="0" borderId="112" xfId="0" applyNumberFormat="1" applyFont="1" applyBorder="1" applyAlignment="1">
      <alignment horizontal="right"/>
    </xf>
    <xf numFmtId="4" fontId="28" fillId="0" borderId="111" xfId="0" applyNumberFormat="1" applyFont="1" applyBorder="1"/>
    <xf numFmtId="2" fontId="28" fillId="0" borderId="23" xfId="0" applyNumberFormat="1" applyFont="1" applyBorder="1" applyAlignment="1">
      <alignment vertical="center"/>
    </xf>
    <xf numFmtId="0" fontId="9" fillId="0" borderId="113" xfId="0" applyFont="1" applyBorder="1"/>
    <xf numFmtId="0" fontId="9" fillId="0" borderId="44" xfId="0" applyFont="1" applyBorder="1"/>
    <xf numFmtId="0" fontId="9" fillId="0" borderId="46" xfId="0" applyFont="1" applyBorder="1"/>
    <xf numFmtId="0" fontId="7" fillId="0" borderId="49" xfId="0" applyFont="1" applyBorder="1"/>
    <xf numFmtId="0" fontId="9" fillId="0" borderId="0" xfId="0" applyFont="1" applyAlignment="1">
      <alignment vertical="center"/>
    </xf>
    <xf numFmtId="180" fontId="9" fillId="0" borderId="0" xfId="410" applyNumberFormat="1" applyFont="1" applyFill="1" applyBorder="1"/>
    <xf numFmtId="170" fontId="9" fillId="0" borderId="0" xfId="410" applyFont="1" applyFill="1" applyBorder="1" applyAlignment="1">
      <alignment vertical="center"/>
    </xf>
    <xf numFmtId="180" fontId="9" fillId="0" borderId="36" xfId="410" applyNumberFormat="1" applyFont="1" applyFill="1" applyBorder="1"/>
    <xf numFmtId="180" fontId="28" fillId="0" borderId="32" xfId="410" applyNumberFormat="1" applyFont="1" applyFill="1" applyBorder="1"/>
    <xf numFmtId="170" fontId="28" fillId="0" borderId="32" xfId="410" applyFont="1" applyFill="1" applyBorder="1" applyAlignment="1">
      <alignment vertical="center"/>
    </xf>
    <xf numFmtId="170" fontId="28" fillId="0" borderId="96" xfId="410" applyFont="1" applyFill="1" applyBorder="1" applyAlignment="1">
      <alignment horizontal="right"/>
    </xf>
    <xf numFmtId="0" fontId="9" fillId="0" borderId="90" xfId="0" applyFont="1" applyBorder="1" applyAlignment="1">
      <alignment horizontal="center"/>
    </xf>
    <xf numFmtId="0" fontId="32" fillId="0" borderId="95" xfId="0" applyFont="1" applyBorder="1"/>
    <xf numFmtId="2" fontId="28" fillId="0" borderId="99" xfId="0" applyNumberFormat="1" applyFont="1" applyBorder="1" applyAlignment="1">
      <alignment horizontal="right"/>
    </xf>
    <xf numFmtId="170" fontId="28" fillId="0" borderId="91" xfId="410" applyFont="1" applyFill="1" applyBorder="1" applyAlignment="1"/>
    <xf numFmtId="0" fontId="36" fillId="0" borderId="32" xfId="0" applyFont="1" applyBorder="1" applyAlignment="1">
      <alignment horizontal="left" vertical="center"/>
    </xf>
    <xf numFmtId="213" fontId="28" fillId="0" borderId="32" xfId="0" applyNumberFormat="1" applyFont="1" applyBorder="1" applyAlignment="1">
      <alignment horizontal="right" vertical="center"/>
    </xf>
    <xf numFmtId="170" fontId="28" fillId="0" borderId="32" xfId="410" applyFont="1" applyFill="1" applyBorder="1" applyAlignment="1">
      <alignment horizontal="right" vertical="center"/>
    </xf>
    <xf numFmtId="180" fontId="28" fillId="0" borderId="85" xfId="410" applyNumberFormat="1" applyFont="1" applyFill="1" applyBorder="1" applyAlignment="1">
      <alignment horizontal="center" vertical="center"/>
    </xf>
    <xf numFmtId="0" fontId="9" fillId="0" borderId="43" xfId="0" applyFont="1" applyBorder="1" applyAlignment="1">
      <alignment horizontal="center" vertical="center" wrapText="1"/>
    </xf>
    <xf numFmtId="2" fontId="28" fillId="0" borderId="40" xfId="0" applyNumberFormat="1" applyFont="1" applyBorder="1" applyAlignment="1">
      <alignment horizontal="right" vertical="center"/>
    </xf>
    <xf numFmtId="4" fontId="28" fillId="0" borderId="69" xfId="410" applyNumberFormat="1" applyFont="1" applyFill="1" applyBorder="1" applyAlignment="1">
      <alignment horizontal="right" vertical="center"/>
    </xf>
    <xf numFmtId="4" fontId="28" fillId="0" borderId="72" xfId="410" applyNumberFormat="1" applyFont="1" applyFill="1" applyBorder="1" applyAlignment="1">
      <alignment horizontal="right" vertical="center"/>
    </xf>
    <xf numFmtId="0" fontId="9" fillId="0" borderId="43" xfId="0" applyFont="1" applyBorder="1" applyAlignment="1">
      <alignment horizontal="center"/>
    </xf>
    <xf numFmtId="2" fontId="28" fillId="0" borderId="24" xfId="0" applyNumberFormat="1" applyFont="1" applyBorder="1" applyAlignment="1">
      <alignment horizontal="right" vertical="center"/>
    </xf>
    <xf numFmtId="170" fontId="28" fillId="0" borderId="9" xfId="410" applyFont="1" applyFill="1" applyBorder="1" applyAlignment="1">
      <alignment horizontal="right" vertical="center"/>
    </xf>
    <xf numFmtId="0" fontId="9" fillId="0" borderId="71" xfId="0" applyFont="1" applyBorder="1" applyAlignment="1">
      <alignment horizontal="center" vertical="center"/>
    </xf>
    <xf numFmtId="0" fontId="28" fillId="0" borderId="97" xfId="0" applyFont="1" applyBorder="1" applyAlignment="1">
      <alignment horizontal="left" vertical="center" wrapText="1"/>
    </xf>
    <xf numFmtId="2" fontId="28" fillId="0" borderId="100" xfId="0" applyNumberFormat="1" applyFont="1" applyBorder="1" applyAlignment="1">
      <alignment horizontal="right" vertical="center"/>
    </xf>
    <xf numFmtId="170" fontId="28" fillId="0" borderId="98" xfId="410" applyFont="1" applyFill="1" applyBorder="1" applyAlignment="1">
      <alignment horizontal="right" vertical="center"/>
    </xf>
    <xf numFmtId="0" fontId="9" fillId="0" borderId="92" xfId="0" applyFont="1" applyBorder="1"/>
    <xf numFmtId="0" fontId="7" fillId="0" borderId="93" xfId="0" applyFont="1" applyBorder="1"/>
    <xf numFmtId="0" fontId="9" fillId="0" borderId="93" xfId="0" applyFont="1" applyBorder="1"/>
    <xf numFmtId="4" fontId="32" fillId="0" borderId="67" xfId="0" applyNumberFormat="1" applyFont="1" applyBorder="1" applyAlignment="1">
      <alignment horizontal="right"/>
    </xf>
    <xf numFmtId="0" fontId="9" fillId="0" borderId="88" xfId="0" applyFont="1" applyBorder="1"/>
    <xf numFmtId="0" fontId="9" fillId="0" borderId="34" xfId="0" applyFont="1" applyBorder="1"/>
    <xf numFmtId="4" fontId="28" fillId="0" borderId="82" xfId="0" applyNumberFormat="1" applyFont="1" applyBorder="1" applyAlignment="1">
      <alignment horizontal="right"/>
    </xf>
    <xf numFmtId="0" fontId="7" fillId="0" borderId="32" xfId="0" applyFont="1" applyBorder="1"/>
    <xf numFmtId="0" fontId="9" fillId="0" borderId="32" xfId="0" applyFont="1" applyBorder="1"/>
    <xf numFmtId="4" fontId="28" fillId="0" borderId="9" xfId="0" applyNumberFormat="1" applyFont="1" applyBorder="1" applyAlignment="1">
      <alignment horizontal="right"/>
    </xf>
    <xf numFmtId="0" fontId="9" fillId="0" borderId="89" xfId="0" applyFont="1" applyBorder="1"/>
    <xf numFmtId="0" fontId="7" fillId="0" borderId="37" xfId="0" applyFont="1" applyBorder="1"/>
    <xf numFmtId="212" fontId="32" fillId="0" borderId="84" xfId="0" applyNumberFormat="1" applyFont="1" applyBorder="1" applyAlignment="1">
      <alignment horizontal="right"/>
    </xf>
    <xf numFmtId="0" fontId="36" fillId="0" borderId="0" xfId="1202" applyFont="1" applyAlignment="1">
      <alignment vertical="center" wrapText="1"/>
    </xf>
    <xf numFmtId="207" fontId="36" fillId="0" borderId="24" xfId="0" applyNumberFormat="1" applyFont="1" applyBorder="1" applyAlignment="1">
      <alignment vertical="center"/>
    </xf>
    <xf numFmtId="0" fontId="10" fillId="0" borderId="0" xfId="1165" applyFont="1"/>
    <xf numFmtId="0" fontId="36" fillId="0" borderId="21" xfId="0" applyFont="1" applyBorder="1"/>
    <xf numFmtId="0" fontId="10" fillId="0" borderId="21" xfId="1200" applyFont="1" applyBorder="1" applyAlignment="1">
      <alignment vertical="center" wrapText="1"/>
    </xf>
    <xf numFmtId="0" fontId="10" fillId="0" borderId="21" xfId="1200" applyFont="1" applyBorder="1" applyAlignment="1">
      <alignment horizontal="center" vertical="center"/>
    </xf>
    <xf numFmtId="0" fontId="10" fillId="0" borderId="21" xfId="1200" applyFont="1" applyBorder="1" applyAlignment="1">
      <alignment horizontal="center" vertical="center" wrapText="1"/>
    </xf>
    <xf numFmtId="0" fontId="28" fillId="0" borderId="24" xfId="1203" applyFont="1" applyBorder="1" applyAlignment="1">
      <alignment horizontal="center" vertical="center"/>
    </xf>
    <xf numFmtId="0" fontId="36" fillId="0" borderId="0" xfId="1191" applyFont="1"/>
    <xf numFmtId="0" fontId="36" fillId="0" borderId="0" xfId="1200" applyFont="1" applyAlignment="1">
      <alignment horizontal="left" vertical="center"/>
    </xf>
    <xf numFmtId="169" fontId="10" fillId="0" borderId="24" xfId="878" applyFont="1" applyFill="1" applyBorder="1"/>
    <xf numFmtId="169" fontId="36" fillId="0" borderId="24" xfId="878" applyFont="1" applyFill="1" applyBorder="1"/>
    <xf numFmtId="200" fontId="10" fillId="0" borderId="0" xfId="0" applyNumberFormat="1" applyFont="1" applyAlignment="1">
      <alignment vertical="center"/>
    </xf>
    <xf numFmtId="0" fontId="28" fillId="0" borderId="0" xfId="0" applyFont="1" applyAlignment="1">
      <alignment vertical="center" wrapText="1"/>
    </xf>
    <xf numFmtId="219" fontId="9" fillId="0" borderId="0" xfId="0" applyNumberFormat="1" applyFont="1"/>
    <xf numFmtId="213" fontId="28" fillId="0" borderId="0" xfId="0" applyNumberFormat="1" applyFont="1" applyAlignment="1">
      <alignment horizontal="right" vertical="center"/>
    </xf>
    <xf numFmtId="4" fontId="28" fillId="0" borderId="9" xfId="410" applyNumberFormat="1" applyFont="1" applyFill="1" applyBorder="1" applyAlignment="1">
      <alignment horizontal="right" vertical="center"/>
    </xf>
    <xf numFmtId="3" fontId="9" fillId="0" borderId="9" xfId="1190" applyNumberFormat="1" applyBorder="1" applyAlignment="1">
      <alignment horizontal="center" vertical="center"/>
    </xf>
    <xf numFmtId="208" fontId="9" fillId="0" borderId="9" xfId="1190" applyNumberFormat="1" applyBorder="1" applyAlignment="1">
      <alignment horizontal="center" vertical="center"/>
    </xf>
    <xf numFmtId="0" fontId="36" fillId="0" borderId="0" xfId="1200" applyFont="1" applyAlignment="1">
      <alignment wrapText="1"/>
    </xf>
    <xf numFmtId="0" fontId="7" fillId="38" borderId="31" xfId="0" applyFont="1" applyFill="1" applyBorder="1" applyAlignment="1">
      <alignment horizontal="center"/>
    </xf>
    <xf numFmtId="3" fontId="9" fillId="0" borderId="5" xfId="0" applyNumberFormat="1" applyFont="1" applyBorder="1" applyAlignment="1">
      <alignment horizontal="center"/>
    </xf>
    <xf numFmtId="0" fontId="9" fillId="0" borderId="5" xfId="0" applyFont="1" applyBorder="1"/>
    <xf numFmtId="0" fontId="150" fillId="0" borderId="0" xfId="0" applyFont="1" applyAlignment="1">
      <alignment horizontal="center" vertical="center" wrapText="1"/>
    </xf>
    <xf numFmtId="0" fontId="132" fillId="0" borderId="24" xfId="0" applyFont="1" applyBorder="1" applyAlignment="1">
      <alignment horizontal="center"/>
    </xf>
    <xf numFmtId="0" fontId="1" fillId="39" borderId="0" xfId="1173" applyFont="1" applyFill="1"/>
    <xf numFmtId="0" fontId="1" fillId="0" borderId="0" xfId="1173" applyFont="1"/>
    <xf numFmtId="0" fontId="1" fillId="39" borderId="21" xfId="1173" applyFont="1" applyFill="1" applyBorder="1" applyAlignment="1">
      <alignment textRotation="90"/>
    </xf>
    <xf numFmtId="0" fontId="1" fillId="39" borderId="26" xfId="1173" applyFont="1" applyFill="1" applyBorder="1" applyAlignment="1">
      <alignment textRotation="90"/>
    </xf>
    <xf numFmtId="0" fontId="15" fillId="0" borderId="0" xfId="0" applyFont="1" applyAlignment="1">
      <alignment horizontal="left"/>
    </xf>
    <xf numFmtId="0" fontId="14" fillId="0" borderId="34" xfId="0" applyFont="1" applyBorder="1"/>
    <xf numFmtId="0" fontId="14" fillId="60" borderId="0" xfId="0" applyFont="1" applyFill="1"/>
    <xf numFmtId="0" fontId="7" fillId="38" borderId="40" xfId="0" applyFont="1" applyFill="1" applyBorder="1" applyAlignment="1">
      <alignment horizontal="center"/>
    </xf>
    <xf numFmtId="0" fontId="7" fillId="38" borderId="42" xfId="0" applyFont="1" applyFill="1" applyBorder="1" applyAlignment="1">
      <alignment horizontal="center"/>
    </xf>
    <xf numFmtId="0" fontId="8" fillId="0" borderId="0" xfId="1190" applyFont="1" applyAlignment="1">
      <alignment horizontal="centerContinuous"/>
    </xf>
    <xf numFmtId="0" fontId="7" fillId="0" borderId="47" xfId="1190" applyFont="1" applyBorder="1" applyAlignment="1">
      <alignment horizontal="center"/>
    </xf>
    <xf numFmtId="0" fontId="7" fillId="0" borderId="73" xfId="1190" applyFont="1" applyBorder="1" applyAlignment="1">
      <alignment horizontal="centerContinuous"/>
    </xf>
    <xf numFmtId="0" fontId="7" fillId="0" borderId="68" xfId="1190" applyFont="1" applyBorder="1" applyAlignment="1">
      <alignment horizontal="centerContinuous"/>
    </xf>
    <xf numFmtId="0" fontId="7" fillId="41" borderId="24" xfId="1190" applyFont="1" applyFill="1" applyBorder="1" applyAlignment="1">
      <alignment horizontal="center"/>
    </xf>
    <xf numFmtId="0" fontId="7" fillId="40" borderId="72" xfId="1190" applyFont="1" applyFill="1" applyBorder="1" applyAlignment="1">
      <alignment horizontal="center"/>
    </xf>
    <xf numFmtId="0" fontId="1" fillId="0" borderId="21" xfId="1173" applyFont="1" applyBorder="1"/>
    <xf numFmtId="0" fontId="6" fillId="0" borderId="26" xfId="1173" applyFont="1" applyBorder="1"/>
    <xf numFmtId="0" fontId="1" fillId="0" borderId="21" xfId="1173" applyFont="1" applyBorder="1" applyAlignment="1">
      <alignment textRotation="90"/>
    </xf>
    <xf numFmtId="0" fontId="7" fillId="40" borderId="9" xfId="1190" applyFont="1" applyFill="1" applyBorder="1" applyAlignment="1">
      <alignment horizontal="center"/>
    </xf>
    <xf numFmtId="0" fontId="7" fillId="0" borderId="0" xfId="1190" applyFont="1"/>
    <xf numFmtId="211" fontId="9" fillId="42" borderId="24" xfId="1458" applyNumberFormat="1" applyFont="1" applyFill="1" applyBorder="1"/>
    <xf numFmtId="211" fontId="9" fillId="41" borderId="24" xfId="1458" applyNumberFormat="1" applyFont="1" applyFill="1" applyBorder="1"/>
    <xf numFmtId="211" fontId="9" fillId="40" borderId="24" xfId="1458" applyNumberFormat="1" applyFont="1" applyFill="1" applyBorder="1"/>
    <xf numFmtId="9" fontId="9" fillId="0" borderId="0" xfId="0" applyNumberFormat="1" applyFont="1"/>
    <xf numFmtId="211" fontId="9" fillId="55" borderId="24" xfId="1458" applyNumberFormat="1" applyFont="1" applyFill="1" applyBorder="1"/>
    <xf numFmtId="0" fontId="9" fillId="0" borderId="45" xfId="0" applyFont="1" applyBorder="1"/>
    <xf numFmtId="0" fontId="8" fillId="0" borderId="0" xfId="0" applyFont="1" applyAlignment="1">
      <alignment horizontal="centerContinuous"/>
    </xf>
    <xf numFmtId="0" fontId="7" fillId="0" borderId="56" xfId="0" applyFont="1" applyBorder="1" applyAlignment="1">
      <alignment horizontal="center"/>
    </xf>
    <xf numFmtId="0" fontId="6" fillId="0" borderId="0" xfId="1173" applyFont="1" applyAlignment="1">
      <alignment textRotation="90"/>
    </xf>
    <xf numFmtId="0" fontId="6" fillId="41" borderId="0" xfId="1173" applyFont="1" applyFill="1"/>
    <xf numFmtId="9" fontId="1" fillId="39" borderId="24" xfId="1458" applyFont="1" applyFill="1" applyBorder="1" applyAlignment="1">
      <alignment vertical="center"/>
    </xf>
    <xf numFmtId="0" fontId="1" fillId="39" borderId="78" xfId="1173" applyFont="1" applyFill="1" applyBorder="1" applyAlignment="1">
      <alignment textRotation="90"/>
    </xf>
    <xf numFmtId="0" fontId="1" fillId="39" borderId="37" xfId="1173" applyFont="1" applyFill="1" applyBorder="1" applyAlignment="1">
      <alignment textRotation="90"/>
    </xf>
    <xf numFmtId="0" fontId="1" fillId="39" borderId="26" xfId="1173" applyFont="1" applyFill="1" applyBorder="1"/>
    <xf numFmtId="0" fontId="1" fillId="39" borderId="21" xfId="1173" applyFont="1" applyFill="1" applyBorder="1"/>
    <xf numFmtId="9" fontId="1" fillId="39" borderId="24" xfId="1458" applyFont="1" applyFill="1" applyBorder="1"/>
    <xf numFmtId="0" fontId="7" fillId="0" borderId="56" xfId="1190" applyFont="1" applyBorder="1"/>
    <xf numFmtId="0" fontId="7" fillId="0" borderId="34" xfId="1190" applyFont="1" applyBorder="1" applyAlignment="1">
      <alignment horizontal="center"/>
    </xf>
    <xf numFmtId="0" fontId="7" fillId="0" borderId="0" xfId="1190" applyFont="1" applyAlignment="1">
      <alignment horizontal="center"/>
    </xf>
    <xf numFmtId="205" fontId="13" fillId="0" borderId="0" xfId="0" applyNumberFormat="1" applyFont="1"/>
    <xf numFmtId="169" fontId="13" fillId="0" borderId="0" xfId="878" applyFont="1"/>
    <xf numFmtId="0" fontId="60" fillId="0" borderId="0" xfId="388" applyFont="1" applyBorder="1" applyAlignment="1" applyProtection="1"/>
    <xf numFmtId="0" fontId="7" fillId="39" borderId="49" xfId="0" applyFont="1" applyFill="1" applyBorder="1"/>
    <xf numFmtId="0" fontId="25" fillId="60" borderId="0" xfId="0" applyFont="1" applyFill="1" applyAlignment="1">
      <alignment horizontal="center" vertical="center" wrapText="1"/>
    </xf>
    <xf numFmtId="0" fontId="25" fillId="60" borderId="0" xfId="0" applyFont="1" applyFill="1" applyAlignment="1">
      <alignment horizontal="center" vertical="center"/>
    </xf>
    <xf numFmtId="0" fontId="7" fillId="0" borderId="0" xfId="1363" applyFont="1" applyAlignment="1">
      <alignment horizontal="left"/>
    </xf>
    <xf numFmtId="1" fontId="7" fillId="0" borderId="0" xfId="1363" applyNumberFormat="1" applyFont="1" applyAlignment="1">
      <alignment horizontal="center"/>
    </xf>
    <xf numFmtId="0" fontId="7" fillId="44" borderId="33" xfId="1363" applyFont="1" applyFill="1" applyBorder="1" applyAlignment="1">
      <alignment horizontal="center" vertical="center" wrapText="1"/>
    </xf>
    <xf numFmtId="0" fontId="7" fillId="44" borderId="24" xfId="1363" applyFont="1" applyFill="1" applyBorder="1" applyAlignment="1">
      <alignment horizontal="center" vertical="center" wrapText="1"/>
    </xf>
    <xf numFmtId="0" fontId="7" fillId="0" borderId="0" xfId="1363" applyFont="1" applyAlignment="1">
      <alignment horizontal="right" vertical="center"/>
    </xf>
    <xf numFmtId="0" fontId="7" fillId="0" borderId="0" xfId="1363" applyFont="1" applyAlignment="1">
      <alignment horizontal="center" vertical="center"/>
    </xf>
    <xf numFmtId="0" fontId="7" fillId="0" borderId="61" xfId="1363" applyFont="1" applyBorder="1" applyAlignment="1">
      <alignment horizontal="center" vertical="center"/>
    </xf>
    <xf numFmtId="169" fontId="7" fillId="0" borderId="20" xfId="878" applyFont="1" applyBorder="1" applyAlignment="1">
      <alignment horizontal="center" vertical="center"/>
    </xf>
    <xf numFmtId="169" fontId="7" fillId="0" borderId="0" xfId="878" applyFont="1" applyBorder="1" applyAlignment="1">
      <alignment horizontal="center" vertical="justify"/>
    </xf>
    <xf numFmtId="0" fontId="7" fillId="0" borderId="24" xfId="1363" applyFont="1" applyBorder="1" applyAlignment="1">
      <alignment horizontal="center" vertical="center" wrapText="1"/>
    </xf>
    <xf numFmtId="0" fontId="7" fillId="0" borderId="0" xfId="1363" applyFont="1" applyAlignment="1">
      <alignment horizontal="right"/>
    </xf>
    <xf numFmtId="0" fontId="7" fillId="0" borderId="0" xfId="1363" applyFont="1" applyAlignment="1">
      <alignment horizontal="center"/>
    </xf>
    <xf numFmtId="0" fontId="7" fillId="0" borderId="61" xfId="1363" applyFont="1" applyBorder="1" applyAlignment="1">
      <alignment horizontal="center"/>
    </xf>
    <xf numFmtId="170" fontId="7" fillId="0" borderId="0" xfId="410" applyFont="1" applyAlignment="1">
      <alignment horizontal="center"/>
    </xf>
    <xf numFmtId="0" fontId="19" fillId="40" borderId="24" xfId="0" applyFont="1" applyFill="1" applyBorder="1" applyAlignment="1">
      <alignment horizontal="center" vertical="center"/>
    </xf>
    <xf numFmtId="0" fontId="7" fillId="40" borderId="24" xfId="0" applyFont="1" applyFill="1" applyBorder="1" applyAlignment="1">
      <alignment horizontal="center" vertical="center"/>
    </xf>
    <xf numFmtId="0" fontId="7" fillId="42" borderId="24" xfId="0" applyFont="1" applyFill="1" applyBorder="1" applyAlignment="1">
      <alignment horizontal="center" vertical="center"/>
    </xf>
    <xf numFmtId="0" fontId="7" fillId="41" borderId="24" xfId="0" applyFont="1" applyFill="1" applyBorder="1" applyAlignment="1">
      <alignment horizontal="center" vertical="center"/>
    </xf>
    <xf numFmtId="3" fontId="7" fillId="0" borderId="60" xfId="0" applyNumberFormat="1" applyFont="1" applyBorder="1" applyAlignment="1">
      <alignment horizontal="center" vertical="center"/>
    </xf>
    <xf numFmtId="3" fontId="7" fillId="0" borderId="66" xfId="0" applyNumberFormat="1" applyFont="1" applyBorder="1" applyAlignment="1">
      <alignment horizontal="center" vertical="center"/>
    </xf>
    <xf numFmtId="3" fontId="7" fillId="0" borderId="67" xfId="0" applyNumberFormat="1" applyFont="1" applyBorder="1" applyAlignment="1">
      <alignment horizontal="center" vertical="center"/>
    </xf>
    <xf numFmtId="0" fontId="7" fillId="0" borderId="103" xfId="1190" applyFont="1" applyBorder="1" applyAlignment="1">
      <alignment vertical="center"/>
    </xf>
    <xf numFmtId="181" fontId="7" fillId="0" borderId="52" xfId="1190" applyNumberFormat="1" applyFont="1" applyBorder="1" applyAlignment="1">
      <alignment horizontal="center" vertical="center"/>
    </xf>
    <xf numFmtId="3" fontId="7" fillId="0" borderId="107" xfId="1190" applyNumberFormat="1" applyFont="1" applyBorder="1" applyAlignment="1">
      <alignment vertical="center"/>
    </xf>
    <xf numFmtId="3" fontId="7" fillId="0" borderId="107" xfId="1190" applyNumberFormat="1" applyFont="1" applyBorder="1" applyAlignment="1">
      <alignment horizontal="center" vertical="center"/>
    </xf>
    <xf numFmtId="0" fontId="7" fillId="0" borderId="107" xfId="1190" applyFont="1" applyBorder="1" applyAlignment="1">
      <alignment horizontal="center" vertical="center"/>
    </xf>
    <xf numFmtId="3" fontId="7" fillId="0" borderId="84" xfId="1190" applyNumberFormat="1" applyFont="1" applyBorder="1" applyAlignment="1">
      <alignment horizontal="center" vertical="center"/>
    </xf>
    <xf numFmtId="0" fontId="36" fillId="38" borderId="48" xfId="0" applyFont="1" applyFill="1" applyBorder="1" applyAlignment="1">
      <alignment horizontal="center" vertical="center"/>
    </xf>
    <xf numFmtId="0" fontId="7" fillId="60" borderId="60" xfId="0" applyFont="1" applyFill="1" applyBorder="1" applyAlignment="1">
      <alignment horizontal="center" vertical="center"/>
    </xf>
    <xf numFmtId="0" fontId="60" fillId="0" borderId="0" xfId="388" applyFont="1" applyAlignment="1" applyProtection="1"/>
    <xf numFmtId="0" fontId="7" fillId="38" borderId="88" xfId="0" applyFont="1" applyFill="1" applyBorder="1" applyAlignment="1">
      <alignment horizontal="center"/>
    </xf>
    <xf numFmtId="0" fontId="7" fillId="38" borderId="104" xfId="0" applyFont="1" applyFill="1" applyBorder="1" applyAlignment="1">
      <alignment horizontal="center"/>
    </xf>
    <xf numFmtId="0" fontId="7" fillId="38" borderId="57" xfId="0" applyFont="1" applyFill="1" applyBorder="1" applyAlignment="1">
      <alignment horizontal="center"/>
    </xf>
    <xf numFmtId="0" fontId="7" fillId="38" borderId="5" xfId="0" applyFont="1" applyFill="1" applyBorder="1" applyAlignment="1">
      <alignment horizontal="center"/>
    </xf>
    <xf numFmtId="0" fontId="10" fillId="0" borderId="60" xfId="0" applyFont="1" applyBorder="1" applyAlignment="1">
      <alignment horizontal="center" vertical="center"/>
    </xf>
    <xf numFmtId="0" fontId="7" fillId="38" borderId="82" xfId="0" applyFont="1" applyFill="1" applyBorder="1" applyAlignment="1">
      <alignment horizontal="center"/>
    </xf>
    <xf numFmtId="0" fontId="7" fillId="38" borderId="24" xfId="0" applyFont="1" applyFill="1" applyBorder="1" applyAlignment="1">
      <alignment horizontal="center"/>
    </xf>
    <xf numFmtId="0" fontId="7" fillId="38" borderId="72" xfId="0" applyFont="1" applyFill="1" applyBorder="1" applyAlignment="1">
      <alignment horizontal="center"/>
    </xf>
    <xf numFmtId="0" fontId="10" fillId="0" borderId="66" xfId="0" applyFont="1" applyBorder="1" applyAlignment="1">
      <alignment horizontal="center" vertical="justify"/>
    </xf>
    <xf numFmtId="0" fontId="60" fillId="0" borderId="0" xfId="388" quotePrefix="1" applyFont="1" applyAlignment="1" applyProtection="1">
      <alignment horizontal="center"/>
    </xf>
    <xf numFmtId="0" fontId="43" fillId="0" borderId="0" xfId="0" applyFont="1" applyAlignment="1">
      <alignment horizontal="center"/>
    </xf>
    <xf numFmtId="0" fontId="138" fillId="60" borderId="0" xfId="0" applyFont="1" applyFill="1" applyAlignment="1">
      <alignment horizontal="center"/>
    </xf>
    <xf numFmtId="0" fontId="29" fillId="0" borderId="0" xfId="0" applyFont="1" applyAlignment="1">
      <alignment horizontal="center"/>
    </xf>
    <xf numFmtId="0" fontId="41" fillId="0" borderId="0" xfId="0" applyFont="1" applyAlignment="1">
      <alignment horizontal="center" vertical="top" wrapText="1"/>
    </xf>
    <xf numFmtId="0" fontId="14" fillId="0" borderId="0" xfId="0" applyFont="1" applyAlignment="1">
      <alignment horizontal="center" wrapText="1"/>
    </xf>
    <xf numFmtId="0" fontId="41" fillId="0" borderId="0" xfId="0" applyFont="1" applyAlignment="1">
      <alignment horizontal="center" vertical="top"/>
    </xf>
    <xf numFmtId="0" fontId="27" fillId="0" borderId="0" xfId="0" applyFont="1" applyAlignment="1">
      <alignment horizontal="center"/>
    </xf>
    <xf numFmtId="0" fontId="14" fillId="0" borderId="0" xfId="0" applyFont="1" applyAlignment="1">
      <alignment horizontal="center"/>
    </xf>
    <xf numFmtId="0" fontId="42" fillId="0" borderId="0" xfId="0" applyFont="1" applyAlignment="1">
      <alignment horizontal="center"/>
    </xf>
    <xf numFmtId="0" fontId="41" fillId="0" borderId="0" xfId="0" applyFont="1" applyAlignment="1">
      <alignment horizontal="center"/>
    </xf>
    <xf numFmtId="0" fontId="27" fillId="0" borderId="0" xfId="0" applyFont="1" applyAlignment="1">
      <alignment horizontal="center" wrapText="1"/>
    </xf>
    <xf numFmtId="0" fontId="12" fillId="0" borderId="0" xfId="0" applyFont="1" applyAlignment="1">
      <alignment horizontal="center"/>
    </xf>
    <xf numFmtId="0" fontId="12" fillId="0" borderId="0" xfId="1163" applyFont="1" applyAlignment="1">
      <alignment horizontal="center"/>
    </xf>
    <xf numFmtId="0" fontId="110" fillId="0" borderId="47" xfId="0" applyFont="1" applyBorder="1" applyAlignment="1">
      <alignment horizontal="center" vertical="center" wrapText="1"/>
    </xf>
    <xf numFmtId="0" fontId="110" fillId="0" borderId="34" xfId="0" applyFont="1" applyBorder="1" applyAlignment="1">
      <alignment horizontal="center" vertical="center" wrapText="1"/>
    </xf>
    <xf numFmtId="0" fontId="23" fillId="0" borderId="0" xfId="0" applyFont="1" applyAlignment="1">
      <alignment horizontal="center"/>
    </xf>
    <xf numFmtId="0" fontId="9" fillId="60" borderId="0" xfId="0" applyFont="1" applyFill="1" applyAlignment="1">
      <alignment horizontal="left" vertical="top" wrapText="1"/>
    </xf>
    <xf numFmtId="0" fontId="9" fillId="60" borderId="36" xfId="0" applyFont="1" applyFill="1" applyBorder="1" applyAlignment="1">
      <alignment horizontal="left" vertical="top" wrapText="1"/>
    </xf>
    <xf numFmtId="0" fontId="39" fillId="0" borderId="0" xfId="0" applyFont="1" applyAlignment="1">
      <alignment horizontal="center"/>
    </xf>
    <xf numFmtId="0" fontId="0" fillId="60" borderId="0" xfId="0" applyFill="1" applyAlignment="1">
      <alignment horizontal="left"/>
    </xf>
    <xf numFmtId="0" fontId="9" fillId="60" borderId="0" xfId="0" applyFont="1" applyFill="1" applyAlignment="1">
      <alignment horizontal="left"/>
    </xf>
    <xf numFmtId="0" fontId="28" fillId="0" borderId="0" xfId="1163" applyFont="1" applyAlignment="1">
      <alignment horizontal="justify"/>
    </xf>
    <xf numFmtId="0" fontId="42" fillId="0" borderId="0" xfId="1163" applyFont="1" applyAlignment="1">
      <alignment horizontal="center"/>
    </xf>
    <xf numFmtId="0" fontId="29" fillId="0" borderId="0" xfId="1163" applyFont="1" applyAlignment="1">
      <alignment horizontal="center"/>
    </xf>
    <xf numFmtId="0" fontId="23" fillId="0" borderId="0" xfId="1163" applyFont="1" applyAlignment="1">
      <alignment horizontal="center"/>
    </xf>
    <xf numFmtId="0" fontId="9" fillId="0" borderId="0" xfId="1163" applyAlignment="1"/>
    <xf numFmtId="0" fontId="145" fillId="0" borderId="0" xfId="0" applyFont="1" applyAlignment="1">
      <alignment horizontal="left" vertical="center" wrapText="1"/>
    </xf>
    <xf numFmtId="0" fontId="119" fillId="0" borderId="0" xfId="388" applyAlignment="1" applyProtection="1">
      <alignment horizontal="center"/>
    </xf>
    <xf numFmtId="0" fontId="39" fillId="0" borderId="0" xfId="0" applyFont="1" applyAlignment="1">
      <alignment horizontal="center" wrapText="1"/>
    </xf>
    <xf numFmtId="0" fontId="23" fillId="0" borderId="0" xfId="0" applyFont="1" applyAlignment="1">
      <alignment horizontal="center" wrapText="1"/>
    </xf>
    <xf numFmtId="0" fontId="29" fillId="0" borderId="0" xfId="0" applyFont="1" applyAlignment="1">
      <alignment horizontal="center" wrapText="1"/>
    </xf>
    <xf numFmtId="0" fontId="37" fillId="0" borderId="33" xfId="0" applyFont="1" applyBorder="1" applyAlignment="1">
      <alignment horizontal="center"/>
    </xf>
    <xf numFmtId="0" fontId="37" fillId="0" borderId="23" xfId="0" applyFont="1" applyBorder="1" applyAlignment="1">
      <alignment horizontal="center"/>
    </xf>
    <xf numFmtId="0" fontId="150" fillId="0" borderId="40" xfId="0" applyFont="1" applyBorder="1" applyAlignment="1">
      <alignment horizontal="center" vertical="center" wrapText="1"/>
    </xf>
    <xf numFmtId="0" fontId="150" fillId="0" borderId="5" xfId="0" applyFont="1" applyBorder="1" applyAlignment="1">
      <alignment horizontal="center" vertical="center" wrapText="1"/>
    </xf>
    <xf numFmtId="0" fontId="150" fillId="0" borderId="42" xfId="0" applyFont="1" applyBorder="1" applyAlignment="1">
      <alignment horizontal="center" vertical="center" wrapText="1"/>
    </xf>
    <xf numFmtId="0" fontId="0" fillId="0" borderId="24" xfId="0" applyBorder="1" applyAlignment="1"/>
    <xf numFmtId="0" fontId="119" fillId="0" borderId="0" xfId="388" applyFill="1" applyAlignment="1" applyProtection="1">
      <alignment horizontal="center"/>
    </xf>
    <xf numFmtId="0" fontId="36" fillId="0" borderId="113" xfId="1190" applyFont="1" applyBorder="1" applyAlignment="1">
      <alignment horizontal="left" vertical="center"/>
    </xf>
    <xf numFmtId="0" fontId="9" fillId="0" borderId="57" xfId="1190" applyBorder="1" applyAlignment="1">
      <alignment horizontal="left" vertical="center"/>
    </xf>
    <xf numFmtId="0" fontId="10" fillId="0" borderId="0" xfId="1190" applyFont="1" applyAlignment="1">
      <alignment horizontal="justify"/>
    </xf>
    <xf numFmtId="0" fontId="9" fillId="0" borderId="89" xfId="1190" applyBorder="1" applyAlignment="1">
      <alignment horizontal="left" vertical="center"/>
    </xf>
    <xf numFmtId="0" fontId="12" fillId="0" borderId="27" xfId="1190" applyFont="1" applyBorder="1" applyAlignment="1">
      <alignment horizontal="center"/>
    </xf>
    <xf numFmtId="0" fontId="12" fillId="0" borderId="0" xfId="1190" applyFont="1" applyAlignment="1">
      <alignment horizontal="center"/>
    </xf>
    <xf numFmtId="0" fontId="12" fillId="0" borderId="36" xfId="1190" applyFont="1" applyBorder="1" applyAlignment="1">
      <alignment horizontal="center"/>
    </xf>
    <xf numFmtId="0" fontId="36" fillId="0" borderId="41" xfId="1190" applyFont="1" applyBorder="1" applyAlignment="1">
      <alignment horizontal="center"/>
    </xf>
    <xf numFmtId="0" fontId="36" fillId="0" borderId="23" xfId="1190" applyFont="1" applyBorder="1" applyAlignment="1">
      <alignment horizontal="center"/>
    </xf>
    <xf numFmtId="0" fontId="36" fillId="0" borderId="33" xfId="1190" applyFont="1" applyBorder="1" applyAlignment="1">
      <alignment horizontal="center"/>
    </xf>
    <xf numFmtId="0" fontId="36" fillId="0" borderId="44" xfId="1190" applyFont="1" applyBorder="1" applyAlignment="1">
      <alignment horizontal="left" vertical="center"/>
    </xf>
    <xf numFmtId="0" fontId="37" fillId="0" borderId="21" xfId="1190" applyFont="1" applyBorder="1" applyAlignment="1">
      <alignment horizontal="center"/>
    </xf>
    <xf numFmtId="0" fontId="37" fillId="0" borderId="22" xfId="1190" applyFont="1" applyBorder="1" applyAlignment="1">
      <alignment horizontal="center"/>
    </xf>
    <xf numFmtId="1" fontId="37" fillId="0" borderId="21" xfId="1190" applyNumberFormat="1" applyFont="1" applyBorder="1" applyAlignment="1">
      <alignment horizontal="center"/>
    </xf>
    <xf numFmtId="1" fontId="37" fillId="0" borderId="22" xfId="1190" applyNumberFormat="1" applyFont="1" applyBorder="1" applyAlignment="1">
      <alignment horizontal="center"/>
    </xf>
    <xf numFmtId="0" fontId="36" fillId="0" borderId="85" xfId="1190" applyFont="1" applyBorder="1" applyAlignment="1">
      <alignment horizontal="center"/>
    </xf>
    <xf numFmtId="0" fontId="28" fillId="0" borderId="33" xfId="0" applyFont="1" applyBorder="1" applyAlignment="1">
      <alignment horizontal="center"/>
    </xf>
    <xf numFmtId="0" fontId="28" fillId="0" borderId="32" xfId="0" applyFont="1" applyBorder="1" applyAlignment="1">
      <alignment horizontal="center"/>
    </xf>
    <xf numFmtId="0" fontId="28" fillId="0" borderId="23" xfId="0" applyFont="1" applyBorder="1" applyAlignment="1">
      <alignment horizontal="center"/>
    </xf>
    <xf numFmtId="0" fontId="42" fillId="0" borderId="0" xfId="1190" applyFont="1" applyAlignment="1">
      <alignment horizontal="center"/>
    </xf>
    <xf numFmtId="0" fontId="29" fillId="0" borderId="0" xfId="1190" applyFont="1" applyAlignment="1">
      <alignment horizontal="center"/>
    </xf>
    <xf numFmtId="0" fontId="0" fillId="0" borderId="21" xfId="0" applyBorder="1" applyAlignment="1">
      <alignment horizontal="center"/>
    </xf>
    <xf numFmtId="49" fontId="9" fillId="0" borderId="33" xfId="0" applyNumberFormat="1" applyFont="1" applyBorder="1" applyAlignment="1">
      <alignment horizontal="center"/>
    </xf>
    <xf numFmtId="49" fontId="0" fillId="0" borderId="32" xfId="0" applyNumberFormat="1" applyBorder="1" applyAlignment="1">
      <alignment horizontal="center"/>
    </xf>
    <xf numFmtId="49" fontId="0" fillId="0" borderId="23" xfId="0" applyNumberFormat="1" applyBorder="1" applyAlignment="1">
      <alignment horizontal="center"/>
    </xf>
    <xf numFmtId="49" fontId="9" fillId="0" borderId="24" xfId="0" applyNumberFormat="1" applyFont="1" applyBorder="1" applyAlignment="1"/>
    <xf numFmtId="49" fontId="0" fillId="0" borderId="24" xfId="0" applyNumberFormat="1" applyBorder="1" applyAlignment="1"/>
    <xf numFmtId="0" fontId="47" fillId="0" borderId="33" xfId="0" applyFont="1" applyBorder="1" applyAlignment="1">
      <alignment horizontal="center"/>
    </xf>
    <xf numFmtId="0" fontId="47" fillId="0" borderId="23" xfId="0" applyFont="1" applyBorder="1" applyAlignment="1">
      <alignment horizontal="center"/>
    </xf>
    <xf numFmtId="0" fontId="12" fillId="0" borderId="47" xfId="1190" applyFont="1" applyBorder="1" applyAlignment="1">
      <alignment horizontal="center"/>
    </xf>
    <xf numFmtId="0" fontId="12" fillId="0" borderId="34" xfId="1190" applyFont="1" applyBorder="1" applyAlignment="1">
      <alignment horizontal="center"/>
    </xf>
    <xf numFmtId="0" fontId="12" fillId="0" borderId="35" xfId="1190" applyFont="1" applyBorder="1" applyAlignment="1">
      <alignment horizontal="center"/>
    </xf>
    <xf numFmtId="49" fontId="28" fillId="0" borderId="33" xfId="0" applyNumberFormat="1" applyFont="1" applyBorder="1" applyAlignment="1">
      <alignment horizontal="center"/>
    </xf>
    <xf numFmtId="49" fontId="28" fillId="0" borderId="32" xfId="0" applyNumberFormat="1" applyFont="1" applyBorder="1" applyAlignment="1">
      <alignment horizontal="center"/>
    </xf>
    <xf numFmtId="49" fontId="28" fillId="0" borderId="23" xfId="0" applyNumberFormat="1" applyFont="1" applyBorder="1" applyAlignment="1">
      <alignment horizontal="center"/>
    </xf>
    <xf numFmtId="0" fontId="28" fillId="0" borderId="21" xfId="0" applyFont="1" applyBorder="1" applyAlignment="1">
      <alignment horizontal="left"/>
    </xf>
    <xf numFmtId="0" fontId="7" fillId="0" borderId="33" xfId="1165" applyFont="1" applyBorder="1" applyAlignment="1">
      <alignment horizontal="center"/>
    </xf>
    <xf numFmtId="0" fontId="7" fillId="0" borderId="32" xfId="1165" applyFont="1" applyBorder="1" applyAlignment="1">
      <alignment horizontal="center"/>
    </xf>
    <xf numFmtId="0" fontId="12" fillId="0" borderId="47" xfId="1165" applyFont="1" applyBorder="1" applyAlignment="1">
      <alignment horizontal="center"/>
    </xf>
    <xf numFmtId="0" fontId="12" fillId="0" borderId="34" xfId="1165" applyFont="1" applyBorder="1" applyAlignment="1">
      <alignment horizontal="center"/>
    </xf>
    <xf numFmtId="0" fontId="12" fillId="0" borderId="35" xfId="1165" applyFont="1" applyBorder="1" applyAlignment="1">
      <alignment horizontal="center"/>
    </xf>
    <xf numFmtId="0" fontId="0" fillId="0" borderId="24" xfId="0" applyBorder="1" applyAlignment="1">
      <alignment vertical="center"/>
    </xf>
    <xf numFmtId="0" fontId="42" fillId="0" borderId="0" xfId="1165" applyFont="1" applyAlignment="1">
      <alignment horizontal="center"/>
    </xf>
    <xf numFmtId="0" fontId="29" fillId="0" borderId="0" xfId="1165" applyFont="1" applyAlignment="1">
      <alignment horizontal="center"/>
    </xf>
    <xf numFmtId="0" fontId="12" fillId="0" borderId="29" xfId="1165" applyFont="1" applyBorder="1" applyAlignment="1">
      <alignment horizontal="center"/>
    </xf>
    <xf numFmtId="0" fontId="12" fillId="0" borderId="37" xfId="1165" applyFont="1" applyBorder="1" applyAlignment="1">
      <alignment horizontal="center"/>
    </xf>
    <xf numFmtId="0" fontId="12" fillId="0" borderId="38" xfId="1165" applyFont="1" applyBorder="1" applyAlignment="1">
      <alignment horizontal="center"/>
    </xf>
    <xf numFmtId="0" fontId="37" fillId="0" borderId="26" xfId="1165" applyFont="1" applyBorder="1" applyAlignment="1">
      <alignment horizontal="center"/>
    </xf>
    <xf numFmtId="0" fontId="37" fillId="0" borderId="21" xfId="1165" applyFont="1" applyBorder="1" applyAlignment="1">
      <alignment horizontal="center"/>
    </xf>
    <xf numFmtId="0" fontId="37" fillId="0" borderId="22" xfId="1165" applyFont="1" applyBorder="1" applyAlignment="1">
      <alignment horizontal="center"/>
    </xf>
    <xf numFmtId="0" fontId="36" fillId="0" borderId="21" xfId="1165" applyFont="1" applyBorder="1" applyAlignment="1">
      <alignment horizontal="center"/>
    </xf>
    <xf numFmtId="0" fontId="36" fillId="0" borderId="120" xfId="1165" applyFont="1" applyBorder="1" applyAlignment="1">
      <alignment horizontal="center"/>
    </xf>
    <xf numFmtId="0" fontId="12" fillId="0" borderId="27" xfId="1165" applyFont="1" applyBorder="1" applyAlignment="1">
      <alignment horizontal="center"/>
    </xf>
    <xf numFmtId="0" fontId="12" fillId="0" borderId="0" xfId="1165" applyFont="1" applyAlignment="1">
      <alignment horizontal="center"/>
    </xf>
    <xf numFmtId="0" fontId="12" fillId="0" borderId="36" xfId="1165" applyFont="1" applyBorder="1" applyAlignment="1">
      <alignment horizontal="center"/>
    </xf>
    <xf numFmtId="0" fontId="0" fillId="0" borderId="33" xfId="0" applyBorder="1" applyAlignment="1">
      <alignment horizontal="center"/>
    </xf>
    <xf numFmtId="0" fontId="0" fillId="0" borderId="32" xfId="0" applyBorder="1" applyAlignment="1">
      <alignment horizontal="center"/>
    </xf>
    <xf numFmtId="0" fontId="0" fillId="0" borderId="0" xfId="0" applyAlignment="1"/>
    <xf numFmtId="0" fontId="36" fillId="0" borderId="44" xfId="1165" applyFont="1" applyBorder="1" applyAlignment="1">
      <alignment horizontal="left" vertical="center"/>
    </xf>
    <xf numFmtId="0" fontId="9" fillId="0" borderId="57" xfId="1165" applyBorder="1" applyAlignment="1">
      <alignment horizontal="left" vertical="center"/>
    </xf>
    <xf numFmtId="0" fontId="9" fillId="39" borderId="33" xfId="1165" applyFill="1" applyBorder="1" applyAlignment="1">
      <alignment horizontal="center"/>
    </xf>
    <xf numFmtId="0" fontId="9" fillId="39" borderId="32" xfId="1165" applyFill="1" applyBorder="1" applyAlignment="1">
      <alignment horizontal="center"/>
    </xf>
    <xf numFmtId="0" fontId="9" fillId="39" borderId="85" xfId="1165" applyFill="1" applyBorder="1" applyAlignment="1">
      <alignment horizontal="center"/>
    </xf>
    <xf numFmtId="0" fontId="36" fillId="0" borderId="113" xfId="1165" applyFont="1" applyBorder="1" applyAlignment="1">
      <alignment horizontal="left" vertical="center"/>
    </xf>
    <xf numFmtId="0" fontId="9" fillId="0" borderId="89" xfId="1165" applyBorder="1" applyAlignment="1">
      <alignment horizontal="left" vertical="center"/>
    </xf>
    <xf numFmtId="0" fontId="36" fillId="0" borderId="57" xfId="1165" applyFont="1" applyBorder="1" applyAlignment="1">
      <alignment horizontal="left" vertical="center"/>
    </xf>
    <xf numFmtId="0" fontId="37" fillId="0" borderId="62" xfId="1165" applyFont="1" applyBorder="1" applyAlignment="1">
      <alignment horizontal="left"/>
    </xf>
    <xf numFmtId="0" fontId="37" fillId="0" borderId="21" xfId="1165" applyFont="1" applyBorder="1" applyAlignment="1">
      <alignment horizontal="left"/>
    </xf>
    <xf numFmtId="49" fontId="32" fillId="0" borderId="33" xfId="1165" applyNumberFormat="1" applyFont="1" applyBorder="1" applyAlignment="1">
      <alignment horizontal="center" vertical="center"/>
    </xf>
    <xf numFmtId="49" fontId="32" fillId="0" borderId="32" xfId="1165" applyNumberFormat="1" applyFont="1" applyBorder="1" applyAlignment="1">
      <alignment horizontal="center" vertical="center"/>
    </xf>
    <xf numFmtId="49" fontId="32" fillId="0" borderId="23" xfId="1165" applyNumberFormat="1" applyFont="1" applyBorder="1" applyAlignment="1">
      <alignment horizontal="center" vertical="center"/>
    </xf>
    <xf numFmtId="49" fontId="10" fillId="0" borderId="33" xfId="1165" applyNumberFormat="1" applyFont="1" applyBorder="1" applyAlignment="1">
      <alignment horizontal="center" vertical="center"/>
    </xf>
    <xf numFmtId="49" fontId="10" fillId="0" borderId="32" xfId="1165" applyNumberFormat="1" applyFont="1" applyBorder="1" applyAlignment="1">
      <alignment horizontal="center" vertical="center"/>
    </xf>
    <xf numFmtId="49" fontId="10" fillId="0" borderId="23" xfId="1165" applyNumberFormat="1" applyFont="1" applyBorder="1" applyAlignment="1">
      <alignment horizontal="center" vertical="center"/>
    </xf>
    <xf numFmtId="0" fontId="9" fillId="0" borderId="26" xfId="1190" applyBorder="1" applyAlignment="1">
      <alignment horizontal="center"/>
    </xf>
    <xf numFmtId="0" fontId="9" fillId="0" borderId="21" xfId="1190" applyBorder="1" applyAlignment="1">
      <alignment horizontal="center"/>
    </xf>
    <xf numFmtId="0" fontId="9" fillId="0" borderId="26" xfId="1165" applyBorder="1" applyAlignment="1">
      <alignment horizontal="center"/>
    </xf>
    <xf numFmtId="0" fontId="9" fillId="0" borderId="21" xfId="1165" applyBorder="1" applyAlignment="1">
      <alignment horizontal="center"/>
    </xf>
    <xf numFmtId="0" fontId="9" fillId="0" borderId="22" xfId="1165" applyBorder="1" applyAlignment="1">
      <alignment horizontal="center"/>
    </xf>
    <xf numFmtId="0" fontId="36" fillId="0" borderId="41" xfId="1165" applyFont="1" applyBorder="1" applyAlignment="1">
      <alignment horizontal="center"/>
    </xf>
    <xf numFmtId="0" fontId="36" fillId="0" borderId="23" xfId="1165" applyFont="1" applyBorder="1" applyAlignment="1">
      <alignment horizontal="center"/>
    </xf>
    <xf numFmtId="0" fontId="36" fillId="0" borderId="33" xfId="1165" applyFont="1" applyBorder="1" applyAlignment="1">
      <alignment horizontal="center"/>
    </xf>
    <xf numFmtId="0" fontId="36" fillId="0" borderId="85" xfId="1165" applyFont="1" applyBorder="1" applyAlignment="1">
      <alignment horizontal="center"/>
    </xf>
    <xf numFmtId="49" fontId="37" fillId="0" borderId="21" xfId="1165" applyNumberFormat="1" applyFont="1" applyBorder="1" applyAlignment="1">
      <alignment horizontal="center" vertical="center"/>
    </xf>
    <xf numFmtId="49" fontId="37" fillId="0" borderId="22" xfId="1165" applyNumberFormat="1" applyFont="1" applyBorder="1" applyAlignment="1">
      <alignment horizontal="center" vertical="center"/>
    </xf>
    <xf numFmtId="49" fontId="34" fillId="0" borderId="21" xfId="1165" applyNumberFormat="1" applyFont="1" applyBorder="1" applyAlignment="1">
      <alignment horizontal="center" vertical="center"/>
    </xf>
    <xf numFmtId="49" fontId="34" fillId="0" borderId="22" xfId="1165" applyNumberFormat="1" applyFont="1" applyBorder="1" applyAlignment="1">
      <alignment horizontal="center" vertical="center"/>
    </xf>
    <xf numFmtId="0" fontId="9" fillId="39" borderId="26" xfId="1165" applyFill="1" applyBorder="1" applyAlignment="1">
      <alignment horizontal="center"/>
    </xf>
    <xf numFmtId="0" fontId="9" fillId="39" borderId="21" xfId="1165" applyFill="1" applyBorder="1" applyAlignment="1">
      <alignment horizontal="center"/>
    </xf>
    <xf numFmtId="0" fontId="9" fillId="39" borderId="22" xfId="1165" applyFill="1" applyBorder="1" applyAlignment="1">
      <alignment horizontal="center"/>
    </xf>
    <xf numFmtId="0" fontId="9" fillId="42" borderId="39" xfId="1165" applyFill="1" applyBorder="1" applyAlignment="1">
      <alignment horizontal="center"/>
    </xf>
    <xf numFmtId="0" fontId="9" fillId="42" borderId="21" xfId="1165" applyFill="1" applyBorder="1" applyAlignment="1">
      <alignment horizontal="center"/>
    </xf>
    <xf numFmtId="0" fontId="28" fillId="0" borderId="21" xfId="1165" applyFont="1" applyBorder="1" applyAlignment="1">
      <alignment horizontal="center" vertical="center"/>
    </xf>
    <xf numFmtId="0" fontId="10" fillId="0" borderId="21" xfId="0" applyFont="1" applyBorder="1" applyAlignment="1">
      <alignment horizontal="right"/>
    </xf>
    <xf numFmtId="0" fontId="10" fillId="0" borderId="21" xfId="0" applyFont="1" applyBorder="1" applyAlignment="1"/>
    <xf numFmtId="0" fontId="10" fillId="0" borderId="22" xfId="0" applyFont="1" applyBorder="1" applyAlignment="1"/>
    <xf numFmtId="0" fontId="9" fillId="42" borderId="26" xfId="1165" applyFill="1" applyBorder="1" applyAlignment="1">
      <alignment horizontal="center"/>
    </xf>
    <xf numFmtId="0" fontId="9" fillId="55" borderId="26" xfId="1190" applyFill="1" applyBorder="1" applyAlignment="1">
      <alignment horizontal="center"/>
    </xf>
    <xf numFmtId="0" fontId="9" fillId="55" borderId="21" xfId="1190" applyFill="1" applyBorder="1" applyAlignment="1">
      <alignment horizontal="center"/>
    </xf>
    <xf numFmtId="0" fontId="0" fillId="55" borderId="0" xfId="0" applyFill="1" applyAlignment="1"/>
    <xf numFmtId="0" fontId="9" fillId="0" borderId="0" xfId="0" applyFont="1" applyAlignment="1">
      <alignment horizontal="center"/>
    </xf>
    <xf numFmtId="0" fontId="23" fillId="0" borderId="0" xfId="0" applyFont="1" applyAlignment="1">
      <alignment horizontal="center" vertical="center" wrapText="1"/>
    </xf>
    <xf numFmtId="0" fontId="38" fillId="38" borderId="47" xfId="0" applyFont="1" applyFill="1" applyBorder="1" applyAlignment="1">
      <alignment horizontal="center" vertical="center" wrapText="1"/>
    </xf>
    <xf numFmtId="0" fontId="38" fillId="38" borderId="27" xfId="0" applyFont="1" applyFill="1" applyBorder="1" applyAlignment="1">
      <alignment horizontal="center" vertical="center" wrapText="1"/>
    </xf>
    <xf numFmtId="0" fontId="38" fillId="38" borderId="29" xfId="0" applyFont="1" applyFill="1" applyBorder="1" applyAlignment="1">
      <alignment horizontal="center" vertical="center" wrapText="1"/>
    </xf>
    <xf numFmtId="0" fontId="38" fillId="38" borderId="56" xfId="0" applyFont="1" applyFill="1" applyBorder="1" applyAlignment="1">
      <alignment horizontal="center" vertical="center" wrapText="1"/>
    </xf>
    <xf numFmtId="0" fontId="38" fillId="38" borderId="45" xfId="0" applyFont="1" applyFill="1" applyBorder="1" applyAlignment="1">
      <alignment horizontal="center" vertical="center" wrapText="1"/>
    </xf>
    <xf numFmtId="0" fontId="38" fillId="38" borderId="46" xfId="0" applyFont="1" applyFill="1" applyBorder="1" applyAlignment="1">
      <alignment horizontal="center" vertical="center" wrapText="1"/>
    </xf>
    <xf numFmtId="0" fontId="10" fillId="0" borderId="47" xfId="0" quotePrefix="1" applyFont="1" applyBorder="1" applyAlignment="1">
      <alignment horizontal="center" vertical="center" wrapText="1"/>
    </xf>
    <xf numFmtId="0" fontId="10" fillId="0" borderId="27" xfId="0" quotePrefix="1" applyFont="1" applyBorder="1" applyAlignment="1">
      <alignment horizontal="center" vertical="center" wrapText="1"/>
    </xf>
    <xf numFmtId="0" fontId="10" fillId="0" borderId="29" xfId="0" quotePrefix="1" applyFont="1" applyBorder="1" applyAlignment="1">
      <alignment horizontal="center" vertical="center" wrapText="1"/>
    </xf>
    <xf numFmtId="0" fontId="0" fillId="0" borderId="56" xfId="0" applyBorder="1" applyAlignment="1">
      <alignment horizontal="center"/>
    </xf>
    <xf numFmtId="0" fontId="0" fillId="0" borderId="45" xfId="0" applyBorder="1" applyAlignment="1">
      <alignment horizontal="center"/>
    </xf>
    <xf numFmtId="0" fontId="0" fillId="0" borderId="46" xfId="0" applyBorder="1" applyAlignment="1">
      <alignment horizontal="center"/>
    </xf>
    <xf numFmtId="0" fontId="14" fillId="0" borderId="56" xfId="0" applyFont="1" applyBorder="1" applyAlignment="1">
      <alignment horizontal="center"/>
    </xf>
    <xf numFmtId="0" fontId="14" fillId="0" borderId="45" xfId="0" applyFont="1" applyBorder="1" applyAlignment="1">
      <alignment horizontal="center"/>
    </xf>
    <xf numFmtId="0" fontId="14" fillId="0" borderId="46" xfId="0" applyFont="1" applyBorder="1" applyAlignment="1">
      <alignment horizontal="center"/>
    </xf>
    <xf numFmtId="0" fontId="37" fillId="0" borderId="24" xfId="0" applyFont="1" applyBorder="1" applyAlignment="1">
      <alignment horizontal="center"/>
    </xf>
    <xf numFmtId="0" fontId="119" fillId="0" borderId="0" xfId="388" applyBorder="1" applyAlignment="1" applyProtection="1">
      <alignment horizontal="left"/>
    </xf>
    <xf numFmtId="0" fontId="9" fillId="0" borderId="32" xfId="0" applyFont="1" applyBorder="1" applyAlignment="1">
      <alignment horizontal="left" wrapText="1"/>
    </xf>
    <xf numFmtId="0" fontId="7" fillId="38" borderId="33" xfId="0" applyFont="1" applyFill="1" applyBorder="1" applyAlignment="1">
      <alignment horizontal="center"/>
    </xf>
    <xf numFmtId="0" fontId="7" fillId="38" borderId="23" xfId="0" applyFont="1" applyFill="1" applyBorder="1" applyAlignment="1">
      <alignment horizontal="center"/>
    </xf>
    <xf numFmtId="0" fontId="36" fillId="0" borderId="113" xfId="0" applyFont="1" applyBorder="1" applyAlignment="1">
      <alignment horizontal="left" vertical="center"/>
    </xf>
    <xf numFmtId="0" fontId="0" fillId="0" borderId="57" xfId="0" applyBorder="1" applyAlignment="1">
      <alignment horizontal="left" vertical="center"/>
    </xf>
    <xf numFmtId="0" fontId="0" fillId="0" borderId="89" xfId="0" applyBorder="1" applyAlignment="1">
      <alignment horizontal="left" vertical="center"/>
    </xf>
    <xf numFmtId="0" fontId="36" fillId="0" borderId="57" xfId="0" applyFont="1" applyBorder="1" applyAlignment="1">
      <alignment horizontal="left" vertical="center"/>
    </xf>
    <xf numFmtId="0" fontId="36" fillId="0" borderId="113" xfId="0" applyFont="1" applyBorder="1" applyAlignment="1">
      <alignment horizontal="left" vertical="center" wrapText="1"/>
    </xf>
    <xf numFmtId="0" fontId="0" fillId="0" borderId="57" xfId="0" applyBorder="1" applyAlignment="1">
      <alignment horizontal="left" vertical="center" wrapText="1"/>
    </xf>
    <xf numFmtId="0" fontId="0" fillId="0" borderId="62" xfId="0" applyBorder="1" applyAlignment="1">
      <alignment horizontal="left" vertical="center"/>
    </xf>
    <xf numFmtId="0" fontId="12" fillId="0" borderId="34" xfId="0" applyFont="1" applyBorder="1" applyAlignment="1">
      <alignment horizontal="center"/>
    </xf>
    <xf numFmtId="0" fontId="12" fillId="0" borderId="35" xfId="0" applyFont="1" applyBorder="1" applyAlignment="1">
      <alignment horizontal="center"/>
    </xf>
    <xf numFmtId="0" fontId="7" fillId="0" borderId="73" xfId="0" applyFont="1" applyBorder="1" applyAlignment="1">
      <alignment horizontal="center"/>
    </xf>
    <xf numFmtId="0" fontId="7" fillId="0" borderId="68" xfId="0" applyFont="1" applyBorder="1" applyAlignment="1">
      <alignment horizontal="center"/>
    </xf>
    <xf numFmtId="0" fontId="7" fillId="0" borderId="64" xfId="0" applyFont="1" applyBorder="1" applyAlignment="1">
      <alignment horizontal="center"/>
    </xf>
    <xf numFmtId="0" fontId="28" fillId="0" borderId="21" xfId="0" applyFont="1" applyBorder="1" applyAlignment="1">
      <alignment horizontal="center"/>
    </xf>
    <xf numFmtId="0" fontId="36" fillId="0" borderId="51" xfId="0" applyFont="1" applyBorder="1" applyAlignment="1">
      <alignment horizontal="center"/>
    </xf>
    <xf numFmtId="0" fontId="36" fillId="0" borderId="53" xfId="0" applyFont="1" applyBorder="1" applyAlignment="1">
      <alignment horizontal="center"/>
    </xf>
    <xf numFmtId="0" fontId="37" fillId="0" borderId="37" xfId="0" applyFont="1" applyBorder="1" applyAlignment="1">
      <alignment horizontal="center"/>
    </xf>
    <xf numFmtId="0" fontId="37" fillId="0" borderId="94" xfId="0" applyFont="1" applyBorder="1" applyAlignment="1">
      <alignment horizontal="center"/>
    </xf>
    <xf numFmtId="0" fontId="0" fillId="0" borderId="39" xfId="0" applyBorder="1" applyAlignment="1">
      <alignment horizontal="center"/>
    </xf>
    <xf numFmtId="0" fontId="37" fillId="0" borderId="38" xfId="0" applyFont="1" applyBorder="1" applyAlignment="1">
      <alignment horizontal="center"/>
    </xf>
    <xf numFmtId="0" fontId="0" fillId="0" borderId="129" xfId="0" applyBorder="1" applyAlignment="1">
      <alignment horizontal="center"/>
    </xf>
    <xf numFmtId="0" fontId="12" fillId="0" borderId="36" xfId="0" applyFont="1" applyBorder="1" applyAlignment="1">
      <alignment horizontal="center"/>
    </xf>
    <xf numFmtId="0" fontId="12" fillId="0" borderId="37" xfId="0" applyFont="1" applyBorder="1" applyAlignment="1">
      <alignment horizontal="center"/>
    </xf>
    <xf numFmtId="0" fontId="12" fillId="0" borderId="38" xfId="0" applyFont="1" applyBorder="1" applyAlignment="1">
      <alignment horizontal="center"/>
    </xf>
    <xf numFmtId="0" fontId="36" fillId="0" borderId="103" xfId="0" applyFont="1" applyBorder="1" applyAlignment="1">
      <alignment horizontal="center"/>
    </xf>
    <xf numFmtId="0" fontId="36" fillId="0" borderId="55" xfId="0" applyFont="1" applyBorder="1" applyAlignment="1">
      <alignment horizontal="center"/>
    </xf>
    <xf numFmtId="0" fontId="7" fillId="0" borderId="47" xfId="0" applyFont="1" applyBorder="1" applyAlignment="1">
      <alignment horizontal="center"/>
    </xf>
    <xf numFmtId="0" fontId="7" fillId="0" borderId="34" xfId="0" applyFont="1" applyBorder="1" applyAlignment="1">
      <alignment horizontal="center"/>
    </xf>
    <xf numFmtId="0" fontId="7" fillId="0" borderId="35" xfId="0" applyFont="1" applyBorder="1" applyAlignment="1">
      <alignment horizontal="center"/>
    </xf>
    <xf numFmtId="0" fontId="7" fillId="0" borderId="24" xfId="0" applyFont="1" applyBorder="1" applyAlignment="1">
      <alignment horizontal="center" vertical="center"/>
    </xf>
    <xf numFmtId="0" fontId="7" fillId="0" borderId="33" xfId="0" applyFont="1" applyBorder="1" applyAlignment="1">
      <alignment horizontal="center" vertical="center"/>
    </xf>
    <xf numFmtId="0" fontId="7" fillId="0" borderId="32" xfId="0" applyFont="1" applyBorder="1" applyAlignment="1">
      <alignment horizontal="center" vertical="center"/>
    </xf>
    <xf numFmtId="0" fontId="7" fillId="0" borderId="23" xfId="0" applyFont="1" applyBorder="1" applyAlignment="1">
      <alignment horizontal="center" vertical="center"/>
    </xf>
    <xf numFmtId="0" fontId="0" fillId="0" borderId="103" xfId="0" applyBorder="1" applyAlignment="1">
      <alignment horizontal="center"/>
    </xf>
    <xf numFmtId="0" fontId="0" fillId="0" borderId="49" xfId="0" applyBorder="1" applyAlignment="1">
      <alignment horizontal="center"/>
    </xf>
    <xf numFmtId="0" fontId="36" fillId="0" borderId="57" xfId="0" applyFont="1" applyBorder="1" applyAlignment="1"/>
    <xf numFmtId="0" fontId="36" fillId="0" borderId="60" xfId="1165" applyFont="1" applyBorder="1" applyAlignment="1">
      <alignment horizontal="left" vertical="center"/>
    </xf>
    <xf numFmtId="0" fontId="36" fillId="0" borderId="43" xfId="0" applyFont="1" applyBorder="1" applyAlignment="1"/>
    <xf numFmtId="0" fontId="36" fillId="0" borderId="43" xfId="1165" applyFont="1" applyBorder="1" applyAlignment="1">
      <alignment horizontal="left" vertical="center"/>
    </xf>
    <xf numFmtId="0" fontId="0" fillId="0" borderId="53" xfId="0" applyBorder="1" applyAlignment="1">
      <alignment horizontal="center"/>
    </xf>
    <xf numFmtId="0" fontId="9" fillId="39" borderId="30" xfId="1165" applyFill="1" applyBorder="1" applyAlignment="1">
      <alignment horizontal="center" vertical="center"/>
    </xf>
    <xf numFmtId="0" fontId="9" fillId="39" borderId="39" xfId="1165" applyFill="1" applyBorder="1" applyAlignment="1">
      <alignment horizontal="center" vertical="center"/>
    </xf>
    <xf numFmtId="0" fontId="9" fillId="39" borderId="26" xfId="1165" applyFill="1" applyBorder="1" applyAlignment="1">
      <alignment horizontal="center" vertical="center"/>
    </xf>
    <xf numFmtId="0" fontId="9" fillId="39" borderId="21" xfId="1165" applyFill="1" applyBorder="1" applyAlignment="1">
      <alignment horizontal="center" vertical="center"/>
    </xf>
    <xf numFmtId="0" fontId="10" fillId="0" borderId="33" xfId="0" applyFont="1" applyBorder="1" applyAlignment="1">
      <alignment horizontal="left"/>
    </xf>
    <xf numFmtId="0" fontId="10" fillId="0" borderId="32" xfId="0" applyFont="1" applyBorder="1" applyAlignment="1">
      <alignment horizontal="left"/>
    </xf>
    <xf numFmtId="0" fontId="7" fillId="0" borderId="27" xfId="0" applyFont="1" applyBorder="1" applyAlignment="1">
      <alignment horizontal="center"/>
    </xf>
    <xf numFmtId="0" fontId="7" fillId="0" borderId="0" xfId="0" applyFont="1" applyAlignment="1">
      <alignment horizontal="center"/>
    </xf>
    <xf numFmtId="0" fontId="7" fillId="0" borderId="36" xfId="0" applyFont="1" applyBorder="1" applyAlignment="1">
      <alignment horizontal="center"/>
    </xf>
    <xf numFmtId="0" fontId="7" fillId="0" borderId="2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49" fontId="9" fillId="0" borderId="26" xfId="0" applyNumberFormat="1" applyFont="1" applyBorder="1" applyAlignment="1">
      <alignment horizontal="center"/>
    </xf>
    <xf numFmtId="49" fontId="0" fillId="0" borderId="21" xfId="0" applyNumberFormat="1" applyBorder="1" applyAlignment="1">
      <alignment horizontal="center"/>
    </xf>
    <xf numFmtId="0" fontId="10" fillId="0" borderId="23" xfId="0" applyFont="1" applyBorder="1" applyAlignment="1">
      <alignment horizontal="left"/>
    </xf>
    <xf numFmtId="0" fontId="0" fillId="0" borderId="48" xfId="0" applyBorder="1" applyAlignment="1">
      <alignment horizontal="center"/>
    </xf>
    <xf numFmtId="0" fontId="0" fillId="0" borderId="54" xfId="0" applyBorder="1" applyAlignment="1">
      <alignment horizontal="center"/>
    </xf>
    <xf numFmtId="0" fontId="9" fillId="0" borderId="34" xfId="0" applyFont="1" applyBorder="1" applyAlignment="1">
      <alignment horizontal="center" textRotation="90"/>
    </xf>
    <xf numFmtId="0" fontId="9" fillId="0" borderId="21" xfId="0" applyFont="1" applyBorder="1" applyAlignment="1">
      <alignment horizontal="center" textRotation="90"/>
    </xf>
    <xf numFmtId="0" fontId="0" fillId="0" borderId="24" xfId="0" applyBorder="1" applyAlignment="1">
      <alignment horizontal="center"/>
    </xf>
    <xf numFmtId="0" fontId="0" fillId="0" borderId="26" xfId="0" applyBorder="1" applyAlignment="1">
      <alignment horizontal="center"/>
    </xf>
    <xf numFmtId="0" fontId="0" fillId="0" borderId="22" xfId="0" applyBorder="1" applyAlignment="1">
      <alignment horizontal="center"/>
    </xf>
    <xf numFmtId="49" fontId="9" fillId="0" borderId="29" xfId="0" applyNumberFormat="1" applyFont="1" applyBorder="1" applyAlignment="1">
      <alignment horizontal="center"/>
    </xf>
    <xf numFmtId="49" fontId="0" fillId="0" borderId="37" xfId="0" applyNumberFormat="1" applyBorder="1" applyAlignment="1">
      <alignment horizontal="center"/>
    </xf>
    <xf numFmtId="49" fontId="0" fillId="0" borderId="38" xfId="0" applyNumberFormat="1" applyBorder="1" applyAlignment="1">
      <alignment horizontal="center"/>
    </xf>
    <xf numFmtId="0" fontId="9" fillId="56" borderId="24" xfId="0" applyFont="1" applyFill="1" applyBorder="1" applyAlignment="1">
      <alignment horizontal="center"/>
    </xf>
    <xf numFmtId="0" fontId="0" fillId="56" borderId="24" xfId="0" applyFill="1" applyBorder="1" applyAlignment="1">
      <alignment horizontal="center"/>
    </xf>
    <xf numFmtId="0" fontId="9" fillId="0" borderId="63" xfId="0" applyFont="1" applyBorder="1" applyAlignment="1">
      <alignment horizontal="center" textRotation="90"/>
    </xf>
    <xf numFmtId="0" fontId="9" fillId="0" borderId="22" xfId="0" applyFont="1" applyBorder="1" applyAlignment="1">
      <alignment horizontal="center" textRotation="90"/>
    </xf>
    <xf numFmtId="0" fontId="130" fillId="56" borderId="26" xfId="1173" applyFont="1" applyFill="1" applyBorder="1" applyAlignment="1">
      <alignment horizontal="center"/>
    </xf>
    <xf numFmtId="0" fontId="130" fillId="56" borderId="22" xfId="1173" applyFont="1" applyFill="1" applyBorder="1" applyAlignment="1">
      <alignment horizontal="center"/>
    </xf>
    <xf numFmtId="0" fontId="0" fillId="0" borderId="0" xfId="0" applyAlignment="1">
      <alignment horizontal="center"/>
    </xf>
    <xf numFmtId="49" fontId="9" fillId="0" borderId="103" xfId="0" applyNumberFormat="1" applyFont="1" applyBorder="1" applyAlignment="1">
      <alignment horizontal="center"/>
    </xf>
    <xf numFmtId="49" fontId="0" fillId="0" borderId="49" xfId="0" applyNumberFormat="1" applyBorder="1" applyAlignment="1">
      <alignment horizontal="center"/>
    </xf>
    <xf numFmtId="49" fontId="0" fillId="0" borderId="53" xfId="0" applyNumberFormat="1" applyBorder="1" applyAlignment="1">
      <alignment horizontal="center"/>
    </xf>
    <xf numFmtId="0" fontId="9" fillId="0" borderId="103" xfId="0" applyFont="1" applyBorder="1" applyAlignment="1">
      <alignment horizontal="center"/>
    </xf>
    <xf numFmtId="0" fontId="9" fillId="0" borderId="24" xfId="0" applyFont="1" applyBorder="1" applyAlignment="1"/>
    <xf numFmtId="0" fontId="37" fillId="59" borderId="0" xfId="0" applyFont="1" applyFill="1" applyAlignment="1">
      <alignment horizontal="center" vertical="center" textRotation="90"/>
    </xf>
    <xf numFmtId="0" fontId="37" fillId="59" borderId="21" xfId="0" applyFont="1" applyFill="1" applyBorder="1" applyAlignment="1">
      <alignment horizontal="center" vertical="center" textRotation="90"/>
    </xf>
    <xf numFmtId="0" fontId="1" fillId="39" borderId="26" xfId="1173" applyFont="1" applyFill="1" applyBorder="1" applyAlignment="1">
      <alignment horizontal="center"/>
    </xf>
    <xf numFmtId="0" fontId="114" fillId="39" borderId="21" xfId="1173" applyFill="1" applyBorder="1" applyAlignment="1">
      <alignment horizontal="center"/>
    </xf>
    <xf numFmtId="0" fontId="114" fillId="39" borderId="22" xfId="1173" applyFill="1" applyBorder="1" applyAlignment="1">
      <alignment horizontal="center"/>
    </xf>
    <xf numFmtId="0" fontId="9" fillId="0" borderId="105" xfId="0" applyFont="1" applyBorder="1" applyAlignment="1">
      <alignment horizontal="center" vertical="center" textRotation="90"/>
    </xf>
    <xf numFmtId="0" fontId="9" fillId="0" borderId="26" xfId="0" applyFont="1" applyBorder="1" applyAlignment="1">
      <alignment horizontal="center" vertical="center" textRotation="90"/>
    </xf>
    <xf numFmtId="0" fontId="9" fillId="0" borderId="63" xfId="0" applyFont="1" applyBorder="1" applyAlignment="1">
      <alignment horizontal="center" vertical="center" textRotation="90"/>
    </xf>
    <xf numFmtId="0" fontId="9" fillId="0" borderId="22" xfId="0" applyFont="1" applyBorder="1" applyAlignment="1">
      <alignment horizontal="center" vertical="center" textRotation="90"/>
    </xf>
    <xf numFmtId="0" fontId="10" fillId="0" borderId="34" xfId="0" applyFont="1" applyBorder="1" applyAlignment="1">
      <alignment horizontal="center" vertical="center" textRotation="90"/>
    </xf>
    <xf numFmtId="0" fontId="10" fillId="0" borderId="21" xfId="0" applyFont="1" applyBorder="1" applyAlignment="1">
      <alignment horizontal="center" vertical="center" textRotation="90"/>
    </xf>
    <xf numFmtId="0" fontId="9" fillId="58" borderId="24" xfId="0" applyFont="1" applyFill="1" applyBorder="1" applyAlignment="1">
      <alignment horizontal="center"/>
    </xf>
    <xf numFmtId="0" fontId="0" fillId="58" borderId="24" xfId="0" applyFill="1" applyBorder="1" applyAlignment="1">
      <alignment horizontal="center"/>
    </xf>
    <xf numFmtId="0" fontId="130" fillId="58" borderId="24" xfId="1173" applyFont="1" applyFill="1" applyBorder="1" applyAlignment="1">
      <alignment horizontal="center"/>
    </xf>
    <xf numFmtId="0" fontId="114" fillId="39" borderId="26" xfId="1173" applyFill="1" applyBorder="1" applyAlignment="1">
      <alignment horizontal="center"/>
    </xf>
    <xf numFmtId="0" fontId="114" fillId="39" borderId="78" xfId="1173" applyFill="1" applyBorder="1" applyAlignment="1">
      <alignment horizontal="center"/>
    </xf>
    <xf numFmtId="0" fontId="114" fillId="39" borderId="37" xfId="1173" applyFill="1" applyBorder="1" applyAlignment="1">
      <alignment horizontal="center"/>
    </xf>
    <xf numFmtId="0" fontId="114" fillId="39" borderId="94" xfId="1173" applyFill="1" applyBorder="1" applyAlignment="1">
      <alignment horizontal="center"/>
    </xf>
    <xf numFmtId="0" fontId="9" fillId="0" borderId="47"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47" xfId="0" quotePrefix="1" applyFont="1" applyBorder="1" applyAlignment="1">
      <alignment horizontal="center" vertical="center" wrapText="1"/>
    </xf>
    <xf numFmtId="0" fontId="9" fillId="0" borderId="27" xfId="0" quotePrefix="1" applyFont="1" applyBorder="1" applyAlignment="1">
      <alignment horizontal="center" vertical="center" wrapText="1"/>
    </xf>
    <xf numFmtId="0" fontId="9" fillId="0" borderId="29" xfId="0" quotePrefix="1" applyFont="1" applyBorder="1" applyAlignment="1">
      <alignment horizontal="center" vertical="center" wrapText="1"/>
    </xf>
    <xf numFmtId="49" fontId="141" fillId="38" borderId="56" xfId="0" applyNumberFormat="1" applyFont="1" applyFill="1" applyBorder="1" applyAlignment="1">
      <alignment horizontal="center" vertical="center" wrapText="1"/>
    </xf>
    <xf numFmtId="49" fontId="141" fillId="38" borderId="45" xfId="0" applyNumberFormat="1" applyFont="1" applyFill="1" applyBorder="1" applyAlignment="1">
      <alignment horizontal="center" vertical="center" wrapText="1"/>
    </xf>
    <xf numFmtId="49" fontId="141" fillId="38" borderId="46" xfId="0" applyNumberFormat="1" applyFont="1" applyFill="1" applyBorder="1" applyAlignment="1">
      <alignment horizontal="center" vertical="center" wrapText="1"/>
    </xf>
    <xf numFmtId="0" fontId="32" fillId="0" borderId="103" xfId="0" applyFont="1" applyBorder="1" applyAlignment="1">
      <alignment horizontal="center"/>
    </xf>
    <xf numFmtId="0" fontId="32" fillId="0" borderId="49" xfId="0" applyFont="1" applyBorder="1" applyAlignment="1">
      <alignment horizontal="center"/>
    </xf>
    <xf numFmtId="0" fontId="32" fillId="0" borderId="53" xfId="0" applyFont="1" applyBorder="1" applyAlignment="1">
      <alignment horizontal="center"/>
    </xf>
    <xf numFmtId="0" fontId="9" fillId="0" borderId="24" xfId="1190" applyBorder="1" applyAlignment="1">
      <alignment horizontal="justify" vertical="center"/>
    </xf>
    <xf numFmtId="0" fontId="9" fillId="0" borderId="9" xfId="1190" applyBorder="1" applyAlignment="1">
      <alignment horizontal="justify" vertical="center"/>
    </xf>
    <xf numFmtId="0" fontId="7" fillId="0" borderId="47" xfId="1190" applyFont="1" applyBorder="1" applyAlignment="1">
      <alignment horizontal="center"/>
    </xf>
    <xf numFmtId="0" fontId="7" fillId="0" borderId="34" xfId="1190" applyFont="1" applyBorder="1" applyAlignment="1">
      <alignment horizontal="center"/>
    </xf>
    <xf numFmtId="0" fontId="7" fillId="0" borderId="35" xfId="1190" applyFont="1" applyBorder="1" applyAlignment="1">
      <alignment horizontal="center"/>
    </xf>
    <xf numFmtId="0" fontId="9" fillId="0" borderId="81" xfId="1190" applyBorder="1" applyAlignment="1"/>
    <xf numFmtId="0" fontId="9" fillId="0" borderId="65" xfId="1190" applyBorder="1" applyAlignment="1"/>
    <xf numFmtId="0" fontId="47" fillId="0" borderId="33" xfId="1163" applyFont="1" applyBorder="1" applyAlignment="1">
      <alignment horizontal="center"/>
    </xf>
    <xf numFmtId="0" fontId="47" fillId="0" borderId="23" xfId="1163" applyFont="1" applyBorder="1" applyAlignment="1">
      <alignment horizontal="center"/>
    </xf>
    <xf numFmtId="0" fontId="9" fillId="0" borderId="24" xfId="1190" applyBorder="1" applyAlignment="1">
      <alignment horizontal="left" vertical="top"/>
    </xf>
    <xf numFmtId="0" fontId="9" fillId="0" borderId="9" xfId="1190" applyBorder="1" applyAlignment="1">
      <alignment horizontal="left" vertical="top"/>
    </xf>
    <xf numFmtId="0" fontId="9" fillId="0" borderId="24" xfId="1190" applyBorder="1" applyAlignment="1"/>
    <xf numFmtId="0" fontId="9" fillId="0" borderId="9" xfId="1190" applyBorder="1" applyAlignment="1"/>
    <xf numFmtId="0" fontId="19" fillId="0" borderId="0" xfId="0" applyFont="1" applyAlignment="1">
      <alignment horizontal="left" vertical="justify" wrapText="1"/>
    </xf>
    <xf numFmtId="0" fontId="16" fillId="0" borderId="0" xfId="0" applyFont="1" applyAlignment="1">
      <alignment horizontal="center"/>
    </xf>
    <xf numFmtId="0" fontId="32" fillId="0" borderId="56" xfId="0" applyFont="1" applyBorder="1" applyAlignment="1">
      <alignment horizontal="center" vertical="center" wrapText="1"/>
    </xf>
    <xf numFmtId="0" fontId="32" fillId="0" borderId="45" xfId="0" applyFont="1" applyBorder="1" applyAlignment="1">
      <alignment horizontal="center" vertical="center" wrapText="1"/>
    </xf>
    <xf numFmtId="0" fontId="32" fillId="0" borderId="46" xfId="0" applyFont="1" applyBorder="1" applyAlignment="1">
      <alignment horizontal="center" vertical="center" wrapText="1"/>
    </xf>
    <xf numFmtId="0" fontId="7" fillId="0" borderId="56" xfId="1190" applyFont="1" applyBorder="1" applyAlignment="1">
      <alignment horizontal="center" vertical="center"/>
    </xf>
    <xf numFmtId="0" fontId="7" fillId="0" borderId="46" xfId="1190" applyFont="1" applyBorder="1" applyAlignment="1">
      <alignment horizontal="center" vertical="center"/>
    </xf>
    <xf numFmtId="0" fontId="7" fillId="0" borderId="47" xfId="1190" applyFont="1" applyBorder="1" applyAlignment="1">
      <alignment horizontal="center" vertical="center" wrapText="1"/>
    </xf>
    <xf numFmtId="0" fontId="7" fillId="0" borderId="29" xfId="1190" applyFont="1" applyBorder="1" applyAlignment="1">
      <alignment horizontal="center" vertical="center" wrapText="1"/>
    </xf>
    <xf numFmtId="0" fontId="7" fillId="0" borderId="56" xfId="1190" applyFont="1" applyBorder="1" applyAlignment="1">
      <alignment horizontal="center" vertical="center" wrapText="1"/>
    </xf>
    <xf numFmtId="0" fontId="7" fillId="0" borderId="46" xfId="1190" applyFont="1" applyBorder="1" applyAlignment="1">
      <alignment horizontal="center" vertical="center" wrapText="1"/>
    </xf>
    <xf numFmtId="0" fontId="36" fillId="0" borderId="113" xfId="1190" applyFont="1" applyBorder="1" applyAlignment="1">
      <alignment horizontal="center" vertical="center" wrapText="1"/>
    </xf>
    <xf numFmtId="0" fontId="36" fillId="0" borderId="44" xfId="1190" applyFont="1" applyBorder="1" applyAlignment="1">
      <alignment horizontal="center" vertical="center" wrapText="1"/>
    </xf>
    <xf numFmtId="0" fontId="36" fillId="0" borderId="57" xfId="1190" applyFont="1" applyBorder="1" applyAlignment="1">
      <alignment horizontal="center" vertical="center" wrapText="1"/>
    </xf>
    <xf numFmtId="0" fontId="10" fillId="0" borderId="40" xfId="1190" applyFont="1" applyBorder="1" applyAlignment="1">
      <alignment horizontal="center" vertical="center"/>
    </xf>
    <xf numFmtId="0" fontId="10" fillId="0" borderId="5" xfId="1190" applyFont="1" applyBorder="1" applyAlignment="1">
      <alignment horizontal="center" vertical="center"/>
    </xf>
    <xf numFmtId="0" fontId="10" fillId="0" borderId="42" xfId="1190" applyFont="1" applyBorder="1" applyAlignment="1">
      <alignment horizontal="center" vertical="center"/>
    </xf>
    <xf numFmtId="0" fontId="60" fillId="0" borderId="0" xfId="388" applyFont="1" applyAlignment="1" applyProtection="1">
      <alignment horizontal="center"/>
    </xf>
    <xf numFmtId="0" fontId="60" fillId="0" borderId="0" xfId="388" quotePrefix="1" applyFont="1" applyAlignment="1" applyProtection="1">
      <alignment horizontal="center"/>
    </xf>
    <xf numFmtId="0" fontId="24" fillId="0" borderId="88" xfId="0" applyFont="1" applyBorder="1" applyAlignment="1">
      <alignment horizontal="center" vertical="center" wrapText="1"/>
    </xf>
    <xf numFmtId="0" fontId="24" fillId="0" borderId="44" xfId="0" applyFont="1" applyBorder="1" applyAlignment="1">
      <alignment horizontal="center" vertical="center" wrapText="1"/>
    </xf>
    <xf numFmtId="0" fontId="76" fillId="0" borderId="104" xfId="0" applyFont="1" applyBorder="1" applyAlignment="1">
      <alignment horizontal="center" vertical="center" wrapText="1"/>
    </xf>
    <xf numFmtId="0" fontId="76" fillId="0" borderId="5" xfId="0" applyFont="1" applyBorder="1" applyAlignment="1">
      <alignment horizontal="center" vertical="center" wrapText="1"/>
    </xf>
    <xf numFmtId="0" fontId="36" fillId="0" borderId="89" xfId="1190" applyFont="1" applyBorder="1" applyAlignment="1">
      <alignment horizontal="center" vertical="center" wrapText="1"/>
    </xf>
    <xf numFmtId="0" fontId="16" fillId="0" borderId="34" xfId="0" applyFont="1" applyBorder="1" applyAlignment="1">
      <alignment horizontal="left" vertical="center" wrapText="1"/>
    </xf>
    <xf numFmtId="0" fontId="10" fillId="0" borderId="107" xfId="1190" applyFont="1" applyBorder="1" applyAlignment="1">
      <alignment horizontal="center" vertical="center"/>
    </xf>
    <xf numFmtId="0" fontId="36" fillId="0" borderId="113" xfId="1190" applyFont="1" applyBorder="1" applyAlignment="1">
      <alignment horizontal="center" vertical="center"/>
    </xf>
    <xf numFmtId="0" fontId="36" fillId="0" borderId="57" xfId="1190" applyFont="1" applyBorder="1" applyAlignment="1">
      <alignment horizontal="center" vertical="center"/>
    </xf>
    <xf numFmtId="213" fontId="25" fillId="0" borderId="24" xfId="0" applyNumberFormat="1" applyFont="1" applyBorder="1" applyAlignment="1">
      <alignment horizontal="right" vertical="center"/>
    </xf>
    <xf numFmtId="4" fontId="25" fillId="0" borderId="23" xfId="0" applyNumberFormat="1" applyFont="1" applyBorder="1" applyAlignment="1"/>
    <xf numFmtId="4" fontId="25" fillId="0" borderId="33" xfId="0" applyNumberFormat="1" applyFont="1" applyBorder="1" applyAlignment="1"/>
    <xf numFmtId="0" fontId="28" fillId="0" borderId="121" xfId="0" applyFont="1" applyBorder="1" applyAlignment="1"/>
    <xf numFmtId="0" fontId="28" fillId="0" borderId="102" xfId="0" applyFont="1" applyBorder="1" applyAlignment="1"/>
    <xf numFmtId="0" fontId="76" fillId="0" borderId="23" xfId="0" applyFont="1" applyBorder="1" applyAlignment="1">
      <alignment horizontal="center" vertical="center"/>
    </xf>
    <xf numFmtId="0" fontId="76" fillId="0" borderId="33" xfId="0" applyFont="1" applyBorder="1" applyAlignment="1">
      <alignment horizontal="center" vertical="center"/>
    </xf>
    <xf numFmtId="0" fontId="28" fillId="39" borderId="49" xfId="0" applyFont="1" applyFill="1" applyBorder="1" applyAlignment="1"/>
    <xf numFmtId="0" fontId="15" fillId="0" borderId="23" xfId="0" applyFont="1" applyBorder="1" applyAlignment="1"/>
    <xf numFmtId="0" fontId="15" fillId="0" borderId="33" xfId="0" applyFont="1" applyBorder="1" applyAlignment="1"/>
    <xf numFmtId="0" fontId="36" fillId="39" borderId="27" xfId="0" applyFont="1" applyFill="1" applyBorder="1" applyAlignment="1">
      <alignment horizontal="center"/>
    </xf>
    <xf numFmtId="0" fontId="36" fillId="39" borderId="36" xfId="0" applyFont="1" applyFill="1" applyBorder="1" applyAlignment="1">
      <alignment horizontal="center"/>
    </xf>
    <xf numFmtId="0" fontId="0" fillId="39" borderId="117" xfId="0" applyFill="1" applyBorder="1" applyAlignment="1"/>
    <xf numFmtId="0" fontId="0" fillId="39" borderId="101" xfId="0" applyFill="1" applyBorder="1" applyAlignment="1"/>
    <xf numFmtId="0" fontId="0" fillId="39" borderId="0" xfId="0" applyFill="1" applyAlignment="1"/>
    <xf numFmtId="0" fontId="10" fillId="39" borderId="47" xfId="0" applyFont="1" applyFill="1" applyBorder="1" applyAlignment="1">
      <alignment horizontal="center"/>
    </xf>
    <xf numFmtId="0" fontId="10" fillId="39" borderId="35" xfId="0" applyFont="1" applyFill="1" applyBorder="1" applyAlignment="1">
      <alignment horizontal="center"/>
    </xf>
    <xf numFmtId="0" fontId="25" fillId="0" borderId="24" xfId="0" applyFont="1" applyBorder="1" applyAlignment="1">
      <alignment horizontal="center"/>
    </xf>
    <xf numFmtId="0" fontId="10" fillId="39" borderId="29" xfId="0" applyFont="1" applyFill="1" applyBorder="1" applyAlignment="1">
      <alignment horizontal="center"/>
    </xf>
    <xf numFmtId="0" fontId="10" fillId="39" borderId="38" xfId="0" applyFont="1" applyFill="1" applyBorder="1" applyAlignment="1">
      <alignment horizontal="center"/>
    </xf>
    <xf numFmtId="180" fontId="9" fillId="0" borderId="23" xfId="410" applyNumberFormat="1" applyFill="1" applyBorder="1" applyAlignment="1"/>
    <xf numFmtId="180" fontId="9" fillId="0" borderId="33" xfId="410" applyNumberFormat="1" applyFill="1" applyBorder="1" applyAlignment="1"/>
    <xf numFmtId="0" fontId="16" fillId="38" borderId="56" xfId="0" applyFont="1" applyFill="1" applyBorder="1" applyAlignment="1">
      <alignment horizontal="center" vertical="center" wrapText="1"/>
    </xf>
    <xf numFmtId="0" fontId="16" fillId="38" borderId="46" xfId="0" applyFont="1" applyFill="1" applyBorder="1" applyAlignment="1">
      <alignment horizontal="center" vertical="center" wrapText="1"/>
    </xf>
    <xf numFmtId="0" fontId="16" fillId="38" borderId="103" xfId="0" applyFont="1" applyFill="1" applyBorder="1" applyAlignment="1">
      <alignment horizontal="center" vertical="center"/>
    </xf>
    <xf numFmtId="0" fontId="16" fillId="38" borderId="53" xfId="0" applyFont="1" applyFill="1" applyBorder="1" applyAlignment="1">
      <alignment horizontal="center" vertical="center"/>
    </xf>
    <xf numFmtId="0" fontId="36" fillId="0" borderId="28" xfId="0" applyFont="1" applyBorder="1" applyAlignment="1">
      <alignment horizontal="center"/>
    </xf>
    <xf numFmtId="0" fontId="36" fillId="0" borderId="25" xfId="0" applyFont="1" applyBorder="1" applyAlignment="1">
      <alignment horizontal="center"/>
    </xf>
    <xf numFmtId="0" fontId="76" fillId="0" borderId="24" xfId="0" applyFont="1" applyBorder="1" applyAlignment="1">
      <alignment horizontal="center" vertical="center" wrapText="1"/>
    </xf>
    <xf numFmtId="0" fontId="76" fillId="0" borderId="24" xfId="0" applyFont="1" applyBorder="1" applyAlignment="1">
      <alignment horizontal="center" vertical="center"/>
    </xf>
    <xf numFmtId="0" fontId="76" fillId="0" borderId="30" xfId="0" applyFont="1" applyBorder="1" applyAlignment="1">
      <alignment horizontal="center" vertical="center"/>
    </xf>
    <xf numFmtId="0" fontId="76" fillId="0" borderId="31" xfId="0" applyFont="1" applyBorder="1" applyAlignment="1">
      <alignment horizontal="center" vertical="center"/>
    </xf>
    <xf numFmtId="0" fontId="76" fillId="0" borderId="26" xfId="0" applyFont="1" applyBorder="1" applyAlignment="1">
      <alignment horizontal="center" vertical="center"/>
    </xf>
    <xf numFmtId="0" fontId="76" fillId="0" borderId="22" xfId="0" applyFont="1" applyBorder="1" applyAlignment="1">
      <alignment horizontal="center" vertical="center"/>
    </xf>
    <xf numFmtId="0" fontId="45" fillId="0" borderId="0" xfId="0" applyFont="1" applyAlignment="1">
      <alignment horizontal="center"/>
    </xf>
    <xf numFmtId="0" fontId="45" fillId="39" borderId="0" xfId="0" applyFont="1" applyFill="1" applyAlignment="1">
      <alignment horizontal="center"/>
    </xf>
    <xf numFmtId="2" fontId="25" fillId="0" borderId="40" xfId="0" applyNumberFormat="1" applyFont="1" applyBorder="1" applyAlignment="1">
      <alignment horizontal="right" vertical="center"/>
    </xf>
    <xf numFmtId="2" fontId="25" fillId="0" borderId="5" xfId="0" applyNumberFormat="1" applyFont="1" applyBorder="1" applyAlignment="1">
      <alignment horizontal="right" vertical="center"/>
    </xf>
    <xf numFmtId="0" fontId="15" fillId="39" borderId="43" xfId="0" applyFont="1" applyFill="1" applyBorder="1" applyAlignment="1">
      <alignment horizontal="center" vertical="center" wrapText="1"/>
    </xf>
    <xf numFmtId="0" fontId="25" fillId="39" borderId="24" xfId="0" applyFont="1" applyFill="1" applyBorder="1" applyAlignment="1">
      <alignment horizontal="left" vertical="center" wrapText="1"/>
    </xf>
    <xf numFmtId="0" fontId="36" fillId="0" borderId="105" xfId="0" applyFont="1" applyBorder="1" applyAlignment="1">
      <alignment horizontal="center"/>
    </xf>
    <xf numFmtId="0" fontId="36" fillId="0" borderId="63" xfId="0" applyFont="1" applyBorder="1" applyAlignment="1">
      <alignment horizontal="center"/>
    </xf>
    <xf numFmtId="180" fontId="10" fillId="0" borderId="117" xfId="410" applyNumberFormat="1" applyFont="1" applyFill="1" applyBorder="1" applyAlignment="1">
      <alignment horizontal="center"/>
    </xf>
    <xf numFmtId="180" fontId="10" fillId="0" borderId="101" xfId="410" applyNumberFormat="1" applyFont="1" applyFill="1" applyBorder="1" applyAlignment="1">
      <alignment horizontal="center"/>
    </xf>
    <xf numFmtId="0" fontId="36" fillId="0" borderId="78" xfId="0" quotePrefix="1" applyFont="1" applyBorder="1" applyAlignment="1">
      <alignment horizontal="center"/>
    </xf>
    <xf numFmtId="0" fontId="36" fillId="0" borderId="94" xfId="0" quotePrefix="1" applyFont="1" applyBorder="1" applyAlignment="1">
      <alignment horizontal="center"/>
    </xf>
    <xf numFmtId="0" fontId="15" fillId="39" borderId="93" xfId="0" applyFont="1" applyFill="1" applyBorder="1" applyAlignment="1"/>
    <xf numFmtId="0" fontId="15" fillId="0" borderId="34" xfId="0" applyFont="1" applyBorder="1" applyAlignment="1"/>
    <xf numFmtId="0" fontId="15" fillId="0" borderId="0" xfId="0" applyFont="1" applyAlignment="1">
      <alignment horizontal="center"/>
    </xf>
    <xf numFmtId="0" fontId="28" fillId="0" borderId="0" xfId="0" applyFont="1" applyAlignment="1">
      <alignment horizontal="justify" vertical="center" wrapText="1"/>
    </xf>
    <xf numFmtId="0" fontId="15" fillId="0" borderId="93" xfId="0" applyFont="1" applyBorder="1" applyAlignment="1"/>
    <xf numFmtId="0" fontId="9" fillId="0" borderId="0" xfId="0" applyFont="1" applyAlignment="1"/>
    <xf numFmtId="0" fontId="10" fillId="0" borderId="0" xfId="0" applyFont="1" applyAlignment="1">
      <alignment horizontal="right" vertical="center"/>
    </xf>
    <xf numFmtId="0" fontId="10" fillId="0" borderId="0" xfId="0" applyFont="1" applyAlignment="1">
      <alignment horizontal="right" vertical="center" wrapText="1"/>
    </xf>
    <xf numFmtId="0" fontId="36" fillId="0" borderId="27" xfId="0" applyFont="1" applyBorder="1" applyAlignment="1">
      <alignment horizontal="center"/>
    </xf>
    <xf numFmtId="0" fontId="36" fillId="0" borderId="36" xfId="0" applyFont="1" applyBorder="1" applyAlignment="1">
      <alignment horizontal="center"/>
    </xf>
    <xf numFmtId="0" fontId="10" fillId="0" borderId="29" xfId="0" applyFont="1" applyBorder="1" applyAlignment="1">
      <alignment horizontal="center"/>
    </xf>
    <xf numFmtId="0" fontId="10" fillId="0" borderId="38" xfId="0" applyFont="1" applyBorder="1" applyAlignment="1">
      <alignment horizontal="center"/>
    </xf>
    <xf numFmtId="0" fontId="9" fillId="0" borderId="117" xfId="0" applyFont="1" applyBorder="1" applyAlignment="1"/>
    <xf numFmtId="0" fontId="9" fillId="0" borderId="101" xfId="0" applyFont="1" applyBorder="1" applyAlignment="1"/>
    <xf numFmtId="0" fontId="9" fillId="0" borderId="23" xfId="0" applyFont="1" applyBorder="1" applyAlignment="1"/>
    <xf numFmtId="0" fontId="9" fillId="0" borderId="33" xfId="0" applyFont="1" applyBorder="1" applyAlignment="1"/>
    <xf numFmtId="0" fontId="10" fillId="0" borderId="23" xfId="0" applyFont="1" applyBorder="1" applyAlignment="1">
      <alignment horizontal="center" vertical="center"/>
    </xf>
    <xf numFmtId="0" fontId="10" fillId="0" borderId="33" xfId="0" applyFont="1" applyBorder="1" applyAlignment="1">
      <alignment horizontal="center" vertical="center"/>
    </xf>
    <xf numFmtId="0" fontId="28" fillId="0" borderId="24" xfId="0" applyFont="1" applyBorder="1" applyAlignment="1">
      <alignment horizontal="center"/>
    </xf>
    <xf numFmtId="4" fontId="28" fillId="0" borderId="23" xfId="0" applyNumberFormat="1" applyFont="1" applyBorder="1" applyAlignment="1"/>
    <xf numFmtId="4" fontId="28" fillId="0" borderId="33" xfId="0" applyNumberFormat="1" applyFont="1" applyBorder="1" applyAlignment="1"/>
    <xf numFmtId="0" fontId="28" fillId="0" borderId="49" xfId="0" applyFont="1" applyBorder="1" applyAlignment="1"/>
    <xf numFmtId="0" fontId="10" fillId="0" borderId="47" xfId="0" applyFont="1" applyBorder="1" applyAlignment="1">
      <alignment horizontal="center"/>
    </xf>
    <xf numFmtId="0" fontId="10" fillId="0" borderId="35" xfId="0" applyFont="1" applyBorder="1" applyAlignment="1">
      <alignment horizontal="center"/>
    </xf>
    <xf numFmtId="0" fontId="10" fillId="0" borderId="0" xfId="0" applyFont="1" applyAlignment="1">
      <alignment horizontal="right"/>
    </xf>
    <xf numFmtId="213" fontId="28" fillId="0" borderId="24" xfId="0" applyNumberFormat="1" applyFont="1" applyBorder="1" applyAlignment="1">
      <alignment horizontal="right" vertical="center"/>
    </xf>
    <xf numFmtId="180" fontId="9" fillId="0" borderId="23" xfId="410" applyNumberFormat="1" applyFont="1" applyFill="1" applyBorder="1" applyAlignment="1"/>
    <xf numFmtId="180" fontId="9" fillId="0" borderId="33" xfId="410" applyNumberFormat="1" applyFont="1" applyFill="1" applyBorder="1" applyAlignment="1"/>
    <xf numFmtId="2" fontId="28" fillId="0" borderId="40" xfId="0" applyNumberFormat="1" applyFont="1" applyBorder="1" applyAlignment="1">
      <alignment horizontal="right" vertical="center"/>
    </xf>
    <xf numFmtId="2" fontId="28" fillId="0" borderId="5" xfId="0" applyNumberFormat="1" applyFont="1" applyBorder="1" applyAlignment="1">
      <alignment horizontal="right" vertical="center"/>
    </xf>
    <xf numFmtId="0" fontId="10" fillId="0" borderId="24" xfId="0" applyFont="1" applyBorder="1" applyAlignment="1">
      <alignment horizontal="center" vertical="center" wrapText="1"/>
    </xf>
    <xf numFmtId="0" fontId="10" fillId="0" borderId="24" xfId="0" applyFont="1" applyBorder="1" applyAlignment="1">
      <alignment horizontal="center" vertical="center"/>
    </xf>
    <xf numFmtId="0" fontId="9" fillId="0" borderId="93" xfId="0" applyFont="1" applyBorder="1" applyAlignment="1"/>
    <xf numFmtId="0" fontId="9" fillId="0" borderId="34" xfId="0" applyFont="1" applyBorder="1" applyAlignment="1"/>
    <xf numFmtId="0" fontId="9" fillId="0" borderId="37" xfId="0" applyFont="1" applyBorder="1" applyAlignment="1">
      <alignment horizontal="center"/>
    </xf>
    <xf numFmtId="0" fontId="9" fillId="0" borderId="43" xfId="0" applyFont="1" applyBorder="1" applyAlignment="1">
      <alignment horizontal="center" vertical="center" wrapText="1"/>
    </xf>
    <xf numFmtId="0" fontId="28" fillId="0" borderId="24" xfId="0" applyFont="1" applyBorder="1" applyAlignment="1">
      <alignment horizontal="left" vertical="center" wrapText="1"/>
    </xf>
    <xf numFmtId="0" fontId="10" fillId="0" borderId="30" xfId="0" applyFont="1" applyBorder="1" applyAlignment="1">
      <alignment horizontal="center" vertical="center"/>
    </xf>
    <xf numFmtId="0" fontId="10" fillId="0" borderId="31" xfId="0" applyFont="1" applyBorder="1" applyAlignment="1">
      <alignment horizontal="center" vertical="center"/>
    </xf>
    <xf numFmtId="0" fontId="10" fillId="0" borderId="26" xfId="0" applyFont="1" applyBorder="1" applyAlignment="1">
      <alignment horizontal="center" vertical="center"/>
    </xf>
    <xf numFmtId="0" fontId="10" fillId="0" borderId="22" xfId="0" applyFont="1" applyBorder="1" applyAlignment="1">
      <alignment horizontal="center" vertical="center"/>
    </xf>
    <xf numFmtId="0" fontId="10" fillId="0" borderId="0" xfId="0" applyFont="1" applyAlignment="1"/>
    <xf numFmtId="0" fontId="78" fillId="0" borderId="0" xfId="388" applyFont="1" applyFill="1" applyAlignment="1" applyProtection="1">
      <alignment horizontal="center"/>
    </xf>
    <xf numFmtId="0" fontId="9" fillId="0" borderId="0" xfId="0" applyFont="1" applyAlignment="1">
      <alignment horizontal="right"/>
    </xf>
    <xf numFmtId="0" fontId="152" fillId="0" borderId="0" xfId="1712" applyFont="1" applyAlignment="1">
      <alignment horizontal="left" vertical="center" wrapText="1"/>
    </xf>
    <xf numFmtId="0" fontId="28" fillId="0" borderId="0" xfId="0" applyFont="1" applyAlignment="1">
      <alignment horizontal="left" vertical="center" wrapText="1"/>
    </xf>
    <xf numFmtId="0" fontId="16" fillId="38" borderId="33" xfId="0" applyFont="1" applyFill="1" applyBorder="1" applyAlignment="1">
      <alignment horizontal="center" vertical="center"/>
    </xf>
    <xf numFmtId="0" fontId="16" fillId="38" borderId="32" xfId="0" applyFont="1" applyFill="1" applyBorder="1" applyAlignment="1">
      <alignment horizontal="center" vertical="center"/>
    </xf>
    <xf numFmtId="0" fontId="16" fillId="0" borderId="40" xfId="0" applyFont="1" applyBorder="1" applyAlignment="1">
      <alignment horizontal="center" vertical="center"/>
    </xf>
    <xf numFmtId="0" fontId="0" fillId="0" borderId="42" xfId="0" applyBorder="1" applyAlignment="1">
      <alignment horizontal="center" vertical="center"/>
    </xf>
    <xf numFmtId="0" fontId="16" fillId="0" borderId="40" xfId="0" applyFont="1" applyBorder="1" applyAlignment="1">
      <alignment horizontal="center" vertical="center" wrapText="1"/>
    </xf>
    <xf numFmtId="0" fontId="0" fillId="0" borderId="42" xfId="0" applyBorder="1" applyAlignment="1">
      <alignment horizontal="center" vertical="center" wrapText="1"/>
    </xf>
    <xf numFmtId="0" fontId="15" fillId="0" borderId="0" xfId="1165" applyFont="1" applyAlignment="1">
      <alignment horizontal="center" vertical="center"/>
    </xf>
    <xf numFmtId="0" fontId="9" fillId="0" borderId="0" xfId="1165" applyAlignment="1">
      <alignment horizontal="center" vertical="center"/>
    </xf>
    <xf numFmtId="0" fontId="16" fillId="0" borderId="42" xfId="0" applyFont="1" applyBorder="1" applyAlignment="1">
      <alignment horizontal="center" vertical="center"/>
    </xf>
    <xf numFmtId="0" fontId="16" fillId="0" borderId="33" xfId="0" applyFont="1" applyBorder="1" applyAlignment="1">
      <alignment horizontal="center" vertical="center"/>
    </xf>
    <xf numFmtId="0" fontId="16" fillId="0" borderId="23" xfId="0" applyFont="1" applyBorder="1" applyAlignment="1">
      <alignment horizontal="center" vertical="center"/>
    </xf>
    <xf numFmtId="0" fontId="7" fillId="44" borderId="104" xfId="1363" applyFont="1" applyFill="1" applyBorder="1" applyAlignment="1">
      <alignment horizontal="center" vertical="center"/>
    </xf>
    <xf numFmtId="0" fontId="7" fillId="44" borderId="5" xfId="1363" applyFont="1" applyFill="1" applyBorder="1" applyAlignment="1">
      <alignment horizontal="center" vertical="center"/>
    </xf>
    <xf numFmtId="0" fontId="7" fillId="44" borderId="42" xfId="1363" applyFont="1" applyFill="1" applyBorder="1" applyAlignment="1">
      <alignment horizontal="center" vertical="center"/>
    </xf>
    <xf numFmtId="0" fontId="7" fillId="44" borderId="104" xfId="1363" applyFont="1" applyFill="1" applyBorder="1" applyAlignment="1">
      <alignment horizontal="center" vertical="center" wrapText="1"/>
    </xf>
    <xf numFmtId="0" fontId="7" fillId="44" borderId="5" xfId="1363" applyFont="1" applyFill="1" applyBorder="1" applyAlignment="1">
      <alignment horizontal="center" vertical="center" wrapText="1"/>
    </xf>
    <xf numFmtId="0" fontId="7" fillId="44" borderId="42" xfId="1363" applyFont="1" applyFill="1" applyBorder="1" applyAlignment="1">
      <alignment horizontal="center" vertical="center" wrapText="1"/>
    </xf>
    <xf numFmtId="0" fontId="7" fillId="0" borderId="0" xfId="1363" applyFont="1" applyAlignment="1">
      <alignment horizontal="left"/>
    </xf>
    <xf numFmtId="0" fontId="7" fillId="44" borderId="105" xfId="1363" applyFont="1" applyFill="1" applyBorder="1" applyAlignment="1">
      <alignment horizontal="center" vertical="center" wrapText="1"/>
    </xf>
    <xf numFmtId="0" fontId="7" fillId="44" borderId="63" xfId="1363" applyFont="1" applyFill="1" applyBorder="1" applyAlignment="1">
      <alignment horizontal="center" vertical="center" wrapText="1"/>
    </xf>
    <xf numFmtId="0" fontId="7" fillId="44" borderId="88" xfId="1363" applyFont="1" applyFill="1" applyBorder="1" applyAlignment="1">
      <alignment horizontal="center" vertical="center"/>
    </xf>
    <xf numFmtId="0" fontId="7" fillId="44" borderId="44" xfId="1363" applyFont="1" applyFill="1" applyBorder="1" applyAlignment="1">
      <alignment horizontal="center" vertical="center"/>
    </xf>
    <xf numFmtId="0" fontId="7" fillId="44" borderId="57" xfId="1363" applyFont="1" applyFill="1" applyBorder="1" applyAlignment="1">
      <alignment horizontal="center" vertical="center"/>
    </xf>
    <xf numFmtId="0" fontId="7" fillId="0" borderId="0" xfId="1363" applyFont="1" applyAlignment="1">
      <alignment horizontal="left" vertical="center"/>
    </xf>
    <xf numFmtId="0" fontId="7" fillId="44" borderId="26" xfId="1363" applyFont="1" applyFill="1" applyBorder="1" applyAlignment="1">
      <alignment horizontal="center" vertical="center" wrapText="1"/>
    </xf>
    <xf numFmtId="0" fontId="7" fillId="44" borderId="22" xfId="1363" applyFont="1" applyFill="1" applyBorder="1" applyAlignment="1">
      <alignment horizontal="center" vertical="center" wrapText="1"/>
    </xf>
    <xf numFmtId="0" fontId="7" fillId="0" borderId="26" xfId="0" applyFont="1" applyBorder="1" applyAlignment="1">
      <alignment horizontal="center" vertical="center"/>
    </xf>
    <xf numFmtId="0" fontId="7" fillId="0" borderId="21" xfId="0" applyFont="1" applyBorder="1" applyAlignment="1">
      <alignment horizontal="center" vertical="center"/>
    </xf>
    <xf numFmtId="0" fontId="15" fillId="0" borderId="21" xfId="0" applyFont="1" applyBorder="1" applyAlignment="1">
      <alignment horizontal="center" vertical="center"/>
    </xf>
    <xf numFmtId="0" fontId="0" fillId="0" borderId="21" xfId="0" applyBorder="1" applyAlignment="1">
      <alignment horizontal="center" vertical="center"/>
    </xf>
    <xf numFmtId="0" fontId="14" fillId="0" borderId="103" xfId="0" applyFont="1" applyBorder="1" applyAlignment="1">
      <alignment horizontal="center" vertical="center" wrapText="1"/>
    </xf>
    <xf numFmtId="0" fontId="14" fillId="0" borderId="49" xfId="0" applyFont="1" applyBorder="1" applyAlignment="1">
      <alignment horizontal="center" vertical="center" wrapText="1"/>
    </xf>
    <xf numFmtId="0" fontId="9" fillId="0" borderId="0" xfId="0" applyFont="1" applyAlignment="1">
      <alignment horizontal="center" vertical="center"/>
    </xf>
    <xf numFmtId="0" fontId="0" fillId="0" borderId="0" xfId="0" applyAlignment="1">
      <alignment horizontal="center" vertical="center"/>
    </xf>
    <xf numFmtId="0" fontId="7" fillId="0" borderId="48" xfId="0" applyFont="1" applyBorder="1" applyAlignment="1">
      <alignment horizontal="center" vertical="center" wrapText="1"/>
    </xf>
    <xf numFmtId="0" fontId="7" fillId="0" borderId="52" xfId="0" applyFont="1" applyBorder="1" applyAlignment="1">
      <alignment horizontal="center" vertical="center" wrapText="1"/>
    </xf>
    <xf numFmtId="0" fontId="7" fillId="0" borderId="54" xfId="0" applyFont="1" applyBorder="1" applyAlignment="1">
      <alignment horizontal="center" vertical="center" wrapText="1"/>
    </xf>
    <xf numFmtId="0" fontId="7" fillId="0" borderId="50" xfId="0" applyFont="1" applyBorder="1" applyAlignment="1">
      <alignment horizontal="center" vertical="center" wrapText="1"/>
    </xf>
    <xf numFmtId="0" fontId="7" fillId="0" borderId="43" xfId="0" applyFont="1" applyBorder="1" applyAlignment="1">
      <alignment horizontal="center" vertical="center" wrapText="1"/>
    </xf>
    <xf numFmtId="0" fontId="7" fillId="0" borderId="113" xfId="0" applyFont="1" applyBorder="1" applyAlignment="1">
      <alignment horizontal="center" vertical="center" wrapText="1"/>
    </xf>
    <xf numFmtId="0" fontId="7" fillId="0" borderId="60" xfId="0" applyFont="1" applyBorder="1" applyAlignment="1">
      <alignment horizontal="center" vertical="center" wrapText="1"/>
    </xf>
    <xf numFmtId="0" fontId="7" fillId="0" borderId="81"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66" xfId="0" applyFont="1" applyBorder="1" applyAlignment="1">
      <alignment horizontal="center" vertical="center" wrapText="1"/>
    </xf>
    <xf numFmtId="0" fontId="139" fillId="0" borderId="39" xfId="0" applyFont="1" applyBorder="1" applyAlignment="1">
      <alignment horizontal="center" vertical="center" wrapText="1"/>
    </xf>
    <xf numFmtId="0" fontId="139" fillId="0" borderId="37" xfId="0" applyFont="1" applyBorder="1" applyAlignment="1">
      <alignment horizontal="center" vertical="center" wrapText="1"/>
    </xf>
    <xf numFmtId="0" fontId="139" fillId="0" borderId="40" xfId="0" applyFont="1" applyBorder="1" applyAlignment="1">
      <alignment horizontal="center" vertical="center" wrapText="1"/>
    </xf>
    <xf numFmtId="0" fontId="139" fillId="0" borderId="107"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0" xfId="0" applyFont="1" applyAlignment="1">
      <alignment horizontal="center" vertical="center" wrapText="1"/>
    </xf>
    <xf numFmtId="0" fontId="7" fillId="0" borderId="101"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102" xfId="0" applyFont="1" applyBorder="1" applyAlignment="1">
      <alignment horizontal="center" vertical="center" wrapText="1"/>
    </xf>
    <xf numFmtId="0" fontId="146" fillId="0" borderId="0" xfId="0" applyFont="1" applyAlignment="1">
      <alignment horizontal="left" vertical="center" wrapText="1"/>
    </xf>
    <xf numFmtId="0" fontId="15" fillId="0" borderId="0" xfId="0" applyFont="1" applyAlignment="1">
      <alignment horizontal="center" vertical="center"/>
    </xf>
    <xf numFmtId="0" fontId="15" fillId="0" borderId="28" xfId="0" applyFont="1" applyBorder="1" applyAlignment="1">
      <alignment horizontal="center" vertical="center" wrapText="1"/>
    </xf>
    <xf numFmtId="0" fontId="0" fillId="0" borderId="0" xfId="0" applyAlignment="1">
      <alignment vertical="center"/>
    </xf>
    <xf numFmtId="0" fontId="7" fillId="0" borderId="64"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129" xfId="0" applyFont="1" applyBorder="1" applyAlignment="1">
      <alignment horizontal="center" vertical="center" wrapText="1"/>
    </xf>
    <xf numFmtId="0" fontId="7" fillId="0" borderId="122"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5" xfId="0" applyFont="1" applyBorder="1" applyAlignment="1">
      <alignment horizontal="center" vertical="center" wrapText="1"/>
    </xf>
    <xf numFmtId="0" fontId="7" fillId="0" borderId="72" xfId="0" applyFont="1" applyBorder="1" applyAlignment="1">
      <alignment horizontal="center" vertical="center" wrapText="1"/>
    </xf>
    <xf numFmtId="0" fontId="7" fillId="0" borderId="83" xfId="0" applyFont="1" applyBorder="1" applyAlignment="1">
      <alignment horizontal="center" vertical="center" wrapText="1"/>
    </xf>
    <xf numFmtId="0" fontId="7" fillId="0" borderId="67" xfId="0" applyFont="1" applyBorder="1" applyAlignment="1">
      <alignment horizontal="center" vertical="center" wrapText="1"/>
    </xf>
    <xf numFmtId="0" fontId="139" fillId="0" borderId="114" xfId="0" applyFont="1" applyBorder="1" applyAlignment="1">
      <alignment horizontal="center" vertical="center" wrapText="1"/>
    </xf>
    <xf numFmtId="0" fontId="139" fillId="0" borderId="29" xfId="0" applyFont="1" applyBorder="1" applyAlignment="1">
      <alignment horizontal="center" vertical="center" wrapText="1"/>
    </xf>
    <xf numFmtId="0" fontId="7" fillId="0" borderId="123" xfId="0" applyFont="1" applyBorder="1" applyAlignment="1">
      <alignment horizontal="center" vertical="center" wrapText="1"/>
    </xf>
    <xf numFmtId="0" fontId="7" fillId="0" borderId="59" xfId="0" applyFont="1" applyBorder="1" applyAlignment="1">
      <alignment horizontal="center" vertical="center" wrapText="1"/>
    </xf>
    <xf numFmtId="0" fontId="7" fillId="0" borderId="131" xfId="0" applyFont="1" applyBorder="1" applyAlignment="1">
      <alignment horizontal="center" vertical="center" wrapText="1"/>
    </xf>
    <xf numFmtId="0" fontId="7" fillId="0" borderId="106" xfId="0" applyFont="1" applyBorder="1" applyAlignment="1">
      <alignment horizontal="center" vertical="center" wrapText="1"/>
    </xf>
    <xf numFmtId="0" fontId="36" fillId="0" borderId="24" xfId="0" applyFont="1" applyBorder="1" applyAlignment="1">
      <alignment horizontal="center" vertical="center" wrapText="1"/>
    </xf>
    <xf numFmtId="0" fontId="36" fillId="0" borderId="24" xfId="1363" applyFont="1" applyBorder="1" applyAlignment="1">
      <alignment horizontal="center" vertical="center" wrapText="1"/>
    </xf>
    <xf numFmtId="0" fontId="139" fillId="0" borderId="39" xfId="0" applyFont="1" applyBorder="1" applyAlignment="1">
      <alignment horizontal="left" vertical="center" wrapText="1"/>
    </xf>
    <xf numFmtId="0" fontId="137" fillId="0" borderId="0" xfId="0" applyFont="1" applyAlignment="1">
      <alignment horizontal="left" vertical="center" wrapText="1"/>
    </xf>
    <xf numFmtId="0" fontId="119" fillId="0" borderId="0" xfId="388" applyAlignment="1" applyProtection="1">
      <alignment horizontal="center" vertical="center"/>
    </xf>
    <xf numFmtId="0" fontId="36" fillId="0" borderId="30" xfId="1363" applyFont="1" applyBorder="1" applyAlignment="1">
      <alignment horizontal="center" vertical="center" wrapText="1"/>
    </xf>
    <xf numFmtId="0" fontId="36" fillId="0" borderId="31" xfId="1363" applyFont="1" applyBorder="1" applyAlignment="1">
      <alignment horizontal="center" vertical="center" wrapText="1"/>
    </xf>
    <xf numFmtId="0" fontId="36" fillId="0" borderId="26" xfId="1363" applyFont="1" applyBorder="1" applyAlignment="1">
      <alignment horizontal="center" vertical="center" wrapText="1"/>
    </xf>
    <xf numFmtId="0" fontId="36" fillId="0" borderId="22" xfId="1363" applyFont="1" applyBorder="1" applyAlignment="1">
      <alignment horizontal="center" vertical="center" wrapText="1"/>
    </xf>
    <xf numFmtId="0" fontId="14" fillId="39" borderId="21" xfId="0" applyFont="1" applyFill="1" applyBorder="1" applyAlignment="1">
      <alignment horizontal="center"/>
    </xf>
    <xf numFmtId="0" fontId="14" fillId="39" borderId="32" xfId="0" applyFont="1" applyFill="1" applyBorder="1" applyAlignment="1">
      <alignment horizontal="center"/>
    </xf>
    <xf numFmtId="0" fontId="48" fillId="0" borderId="47" xfId="0" applyFont="1" applyBorder="1" applyAlignment="1">
      <alignment horizontal="center" vertical="center"/>
    </xf>
    <xf numFmtId="0" fontId="48" fillId="0" borderId="34" xfId="0" applyFont="1" applyBorder="1" applyAlignment="1">
      <alignment horizontal="center" vertical="center"/>
    </xf>
    <xf numFmtId="0" fontId="0" fillId="0" borderId="35" xfId="0" applyBorder="1" applyAlignment="1"/>
    <xf numFmtId="0" fontId="48" fillId="0" borderId="47" xfId="0" applyFont="1" applyBorder="1" applyAlignment="1">
      <alignment wrapText="1"/>
    </xf>
    <xf numFmtId="0" fontId="48" fillId="0" borderId="34" xfId="0" applyFont="1" applyBorder="1" applyAlignment="1">
      <alignment wrapText="1"/>
    </xf>
    <xf numFmtId="0" fontId="48" fillId="0" borderId="35" xfId="0" applyFont="1" applyBorder="1" applyAlignment="1">
      <alignment wrapText="1"/>
    </xf>
    <xf numFmtId="0" fontId="7" fillId="0" borderId="56" xfId="0" applyFont="1" applyBorder="1" applyAlignment="1">
      <alignment horizontal="center" vertical="center"/>
    </xf>
    <xf numFmtId="0" fontId="7" fillId="0" borderId="46" xfId="0" applyFont="1" applyBorder="1" applyAlignment="1">
      <alignment horizontal="center" vertical="center"/>
    </xf>
    <xf numFmtId="0" fontId="7" fillId="0" borderId="92" xfId="0" applyFont="1" applyBorder="1" applyAlignment="1">
      <alignment horizontal="center" vertical="center"/>
    </xf>
    <xf numFmtId="0" fontId="7" fillId="0" borderId="121" xfId="0" applyFont="1" applyBorder="1" applyAlignment="1">
      <alignment horizontal="center" vertical="center"/>
    </xf>
    <xf numFmtId="0" fontId="7" fillId="0" borderId="0" xfId="0" applyFont="1" applyAlignment="1">
      <alignment horizontal="center" vertical="center"/>
    </xf>
    <xf numFmtId="0" fontId="7" fillId="0" borderId="47" xfId="0" applyFont="1" applyBorder="1" applyAlignment="1">
      <alignment horizontal="center" vertical="center"/>
    </xf>
    <xf numFmtId="0" fontId="7" fillId="0" borderId="29" xfId="0" applyFont="1" applyBorder="1" applyAlignment="1">
      <alignment horizontal="center" vertical="center"/>
    </xf>
    <xf numFmtId="0" fontId="36" fillId="0" borderId="47" xfId="0" applyFont="1" applyBorder="1" applyAlignment="1">
      <alignment horizontal="center" vertical="center" wrapText="1"/>
    </xf>
    <xf numFmtId="0" fontId="36" fillId="0" borderId="34" xfId="0" applyFont="1" applyBorder="1" applyAlignment="1">
      <alignment horizontal="center" vertical="center" wrapText="1"/>
    </xf>
    <xf numFmtId="0" fontId="36" fillId="0" borderId="35"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37" xfId="0" applyFont="1" applyBorder="1" applyAlignment="1">
      <alignment horizontal="center" vertical="center" wrapText="1"/>
    </xf>
    <xf numFmtId="0" fontId="36" fillId="0" borderId="38" xfId="0" applyFont="1" applyBorder="1" applyAlignment="1">
      <alignment horizontal="center" vertical="center" wrapText="1"/>
    </xf>
    <xf numFmtId="0" fontId="36" fillId="0" borderId="47" xfId="0" applyFont="1" applyBorder="1" applyAlignment="1">
      <alignment horizontal="center" vertical="center"/>
    </xf>
    <xf numFmtId="0" fontId="36" fillId="0" borderId="34" xfId="0" applyFont="1" applyBorder="1" applyAlignment="1">
      <alignment horizontal="center" vertical="center"/>
    </xf>
    <xf numFmtId="0" fontId="36" fillId="0" borderId="35" xfId="0" applyFont="1" applyBorder="1" applyAlignment="1">
      <alignment horizontal="center" vertical="center"/>
    </xf>
    <xf numFmtId="0" fontId="36" fillId="0" borderId="29" xfId="0" applyFont="1" applyBorder="1" applyAlignment="1">
      <alignment horizontal="center" vertical="center"/>
    </xf>
    <xf numFmtId="0" fontId="36" fillId="0" borderId="37" xfId="0" applyFont="1" applyBorder="1" applyAlignment="1">
      <alignment horizontal="center" vertical="center"/>
    </xf>
    <xf numFmtId="0" fontId="36" fillId="0" borderId="38" xfId="0" applyFont="1" applyBorder="1" applyAlignment="1">
      <alignment horizontal="center" vertical="center"/>
    </xf>
    <xf numFmtId="0" fontId="7" fillId="0" borderId="34" xfId="0" applyFont="1" applyBorder="1" applyAlignment="1">
      <alignment horizontal="center" vertical="center"/>
    </xf>
    <xf numFmtId="0" fontId="7" fillId="0" borderId="37" xfId="0" applyFont="1" applyBorder="1" applyAlignment="1">
      <alignment horizontal="center" vertical="center"/>
    </xf>
    <xf numFmtId="0" fontId="7" fillId="38" borderId="103" xfId="1163" applyFont="1" applyFill="1" applyBorder="1" applyAlignment="1">
      <alignment horizontal="center" vertical="center" wrapText="1"/>
    </xf>
    <xf numFmtId="0" fontId="7" fillId="38" borderId="53" xfId="1163" applyFont="1" applyFill="1" applyBorder="1" applyAlignment="1">
      <alignment horizontal="center" vertical="center" wrapText="1"/>
    </xf>
    <xf numFmtId="0" fontId="29" fillId="39" borderId="0" xfId="0" applyFont="1" applyFill="1" applyAlignment="1">
      <alignment horizontal="center"/>
    </xf>
    <xf numFmtId="0" fontId="7" fillId="0" borderId="0" xfId="0" applyFont="1" applyAlignment="1">
      <alignment horizontal="right"/>
    </xf>
    <xf numFmtId="0" fontId="16" fillId="38" borderId="49" xfId="0" applyFont="1" applyFill="1" applyBorder="1" applyAlignment="1">
      <alignment horizontal="center" vertical="center"/>
    </xf>
    <xf numFmtId="0" fontId="0" fillId="60" borderId="24" xfId="0" applyFill="1" applyBorder="1" applyAlignment="1">
      <alignment horizontal="center" vertical="center"/>
    </xf>
    <xf numFmtId="0" fontId="36" fillId="38" borderId="88" xfId="0" applyFont="1" applyFill="1" applyBorder="1" applyAlignment="1">
      <alignment horizontal="center" vertical="center"/>
    </xf>
    <xf numFmtId="0" fontId="36" fillId="38" borderId="57" xfId="0" applyFont="1" applyFill="1" applyBorder="1" applyAlignment="1">
      <alignment horizontal="center" vertical="center"/>
    </xf>
    <xf numFmtId="0" fontId="36" fillId="38" borderId="104" xfId="0" applyFont="1" applyFill="1" applyBorder="1" applyAlignment="1">
      <alignment horizontal="center" vertical="center"/>
    </xf>
    <xf numFmtId="0" fontId="36" fillId="38" borderId="42" xfId="0" applyFont="1" applyFill="1" applyBorder="1" applyAlignment="1">
      <alignment horizontal="center" vertical="center"/>
    </xf>
    <xf numFmtId="0" fontId="36" fillId="38" borderId="101" xfId="0" applyFont="1" applyFill="1" applyBorder="1" applyAlignment="1">
      <alignment horizontal="center"/>
    </xf>
    <xf numFmtId="0" fontId="36" fillId="38" borderId="68" xfId="0" applyFont="1" applyFill="1" applyBorder="1" applyAlignment="1">
      <alignment horizontal="center"/>
    </xf>
    <xf numFmtId="0" fontId="36" fillId="38" borderId="117" xfId="0" applyFont="1" applyFill="1" applyBorder="1" applyAlignment="1">
      <alignment horizontal="center"/>
    </xf>
    <xf numFmtId="0" fontId="9" fillId="60" borderId="69" xfId="0" applyFont="1" applyFill="1" applyBorder="1" applyAlignment="1">
      <alignment horizontal="center" vertical="center" wrapText="1"/>
    </xf>
    <xf numFmtId="0" fontId="9" fillId="60" borderId="72" xfId="0" applyFont="1" applyFill="1" applyBorder="1" applyAlignment="1">
      <alignment horizontal="center" vertical="center" wrapText="1"/>
    </xf>
    <xf numFmtId="0" fontId="9" fillId="60" borderId="40" xfId="0" applyFont="1" applyFill="1" applyBorder="1" applyAlignment="1">
      <alignment horizontal="center" vertical="center" wrapText="1"/>
    </xf>
    <xf numFmtId="0" fontId="0" fillId="60" borderId="42" xfId="0" applyFill="1" applyBorder="1" applyAlignment="1">
      <alignment horizontal="center" vertical="center" wrapText="1"/>
    </xf>
    <xf numFmtId="0" fontId="0" fillId="60" borderId="43" xfId="0" applyFill="1" applyBorder="1" applyAlignment="1">
      <alignment horizontal="center" vertical="center"/>
    </xf>
    <xf numFmtId="0" fontId="9" fillId="60" borderId="24" xfId="0" applyFont="1" applyFill="1" applyBorder="1" applyAlignment="1">
      <alignment horizontal="center" vertical="center"/>
    </xf>
    <xf numFmtId="169" fontId="0" fillId="60" borderId="24" xfId="878" applyFont="1" applyFill="1" applyBorder="1" applyAlignment="1">
      <alignment horizontal="center" vertical="center"/>
    </xf>
    <xf numFmtId="14" fontId="9" fillId="60" borderId="24" xfId="0" applyNumberFormat="1" applyFont="1" applyFill="1" applyBorder="1" applyAlignment="1">
      <alignment horizontal="center" vertical="center"/>
    </xf>
    <xf numFmtId="14" fontId="0" fillId="60" borderId="24" xfId="0" applyNumberFormat="1" applyFill="1" applyBorder="1" applyAlignment="1">
      <alignment horizontal="center" vertical="center"/>
    </xf>
    <xf numFmtId="14" fontId="0" fillId="60" borderId="42" xfId="0" applyNumberFormat="1" applyFill="1" applyBorder="1" applyAlignment="1">
      <alignment horizontal="center" vertical="center"/>
    </xf>
    <xf numFmtId="14" fontId="0" fillId="60" borderId="66" xfId="0" applyNumberFormat="1" applyFill="1" applyBorder="1" applyAlignment="1">
      <alignment horizontal="center" vertical="center"/>
    </xf>
    <xf numFmtId="0" fontId="0" fillId="60" borderId="42" xfId="0" applyFill="1" applyBorder="1" applyAlignment="1">
      <alignment horizontal="center" vertical="center"/>
    </xf>
    <xf numFmtId="0" fontId="0" fillId="60" borderId="66" xfId="0" applyFill="1" applyBorder="1" applyAlignment="1">
      <alignment horizontal="center" vertical="center"/>
    </xf>
    <xf numFmtId="0" fontId="9" fillId="60" borderId="83" xfId="0" applyFont="1" applyFill="1" applyBorder="1" applyAlignment="1">
      <alignment horizontal="center" vertical="center" wrapText="1"/>
    </xf>
    <xf numFmtId="0" fontId="9" fillId="60" borderId="84" xfId="0" applyFont="1" applyFill="1" applyBorder="1" applyAlignment="1">
      <alignment horizontal="center" vertical="center" wrapText="1"/>
    </xf>
    <xf numFmtId="0" fontId="137" fillId="0" borderId="0" xfId="0" applyFont="1" applyAlignment="1">
      <alignment horizontal="justify" vertical="center" wrapText="1"/>
    </xf>
    <xf numFmtId="0" fontId="0" fillId="60" borderId="44" xfId="0" applyFill="1" applyBorder="1" applyAlignment="1">
      <alignment horizontal="center" vertical="center"/>
    </xf>
    <xf numFmtId="0" fontId="0" fillId="60" borderId="89" xfId="0" applyFill="1" applyBorder="1" applyAlignment="1">
      <alignment horizontal="center" vertical="center"/>
    </xf>
    <xf numFmtId="0" fontId="9" fillId="60" borderId="5" xfId="0" applyFont="1" applyFill="1" applyBorder="1" applyAlignment="1">
      <alignment horizontal="center" vertical="center" wrapText="1"/>
    </xf>
    <xf numFmtId="0" fontId="0" fillId="60" borderId="107" xfId="0" applyFill="1" applyBorder="1" applyAlignment="1">
      <alignment horizontal="center" vertical="center" wrapText="1"/>
    </xf>
    <xf numFmtId="0" fontId="9" fillId="60" borderId="42" xfId="0" applyFont="1" applyFill="1" applyBorder="1" applyAlignment="1">
      <alignment horizontal="center" vertical="center"/>
    </xf>
    <xf numFmtId="172" fontId="9" fillId="60" borderId="5" xfId="410" applyNumberFormat="1" applyFont="1" applyFill="1" applyBorder="1" applyAlignment="1">
      <alignment horizontal="center" vertical="center"/>
    </xf>
    <xf numFmtId="172" fontId="9" fillId="60" borderId="107" xfId="410" applyNumberFormat="1" applyFont="1" applyFill="1" applyBorder="1" applyAlignment="1">
      <alignment horizontal="center" vertical="center"/>
    </xf>
    <xf numFmtId="0" fontId="7" fillId="38" borderId="101" xfId="0" applyFont="1" applyFill="1" applyBorder="1" applyAlignment="1">
      <alignment horizontal="center"/>
    </xf>
    <xf numFmtId="0" fontId="7" fillId="38" borderId="68" xfId="0" applyFont="1" applyFill="1" applyBorder="1" applyAlignment="1">
      <alignment horizontal="center"/>
    </xf>
    <xf numFmtId="0" fontId="7" fillId="38" borderId="117" xfId="0" applyFont="1" applyFill="1" applyBorder="1" applyAlignment="1">
      <alignment horizontal="center"/>
    </xf>
    <xf numFmtId="0" fontId="7" fillId="38" borderId="105" xfId="0" applyFont="1" applyFill="1" applyBorder="1" applyAlignment="1">
      <alignment horizontal="center"/>
    </xf>
    <xf numFmtId="0" fontId="7" fillId="38" borderId="35" xfId="0" applyFont="1" applyFill="1" applyBorder="1" applyAlignment="1">
      <alignment horizontal="center"/>
    </xf>
    <xf numFmtId="0" fontId="7" fillId="38" borderId="26" xfId="0" applyFont="1" applyFill="1" applyBorder="1" applyAlignment="1">
      <alignment horizontal="center"/>
    </xf>
    <xf numFmtId="0" fontId="7" fillId="38" borderId="120" xfId="0" applyFont="1" applyFill="1" applyBorder="1" applyAlignment="1">
      <alignment horizontal="center"/>
    </xf>
    <xf numFmtId="0" fontId="10" fillId="0" borderId="102" xfId="0" applyFont="1" applyBorder="1" applyAlignment="1">
      <alignment horizontal="center" vertical="center" wrapText="1"/>
    </xf>
    <xf numFmtId="0" fontId="10" fillId="0" borderId="122" xfId="0" applyFont="1" applyBorder="1" applyAlignment="1">
      <alignment horizontal="center" vertical="center" wrapText="1"/>
    </xf>
    <xf numFmtId="0" fontId="7" fillId="38" borderId="104" xfId="0" applyFont="1" applyFill="1" applyBorder="1" applyAlignment="1">
      <alignment horizontal="center" vertical="center"/>
    </xf>
    <xf numFmtId="0" fontId="7" fillId="38" borderId="42" xfId="0" applyFont="1" applyFill="1" applyBorder="1" applyAlignment="1">
      <alignment horizontal="center" vertical="center"/>
    </xf>
    <xf numFmtId="0" fontId="36" fillId="38" borderId="103" xfId="1190" applyFont="1" applyFill="1" applyBorder="1" applyAlignment="1">
      <alignment horizontal="center"/>
    </xf>
    <xf numFmtId="0" fontId="36" fillId="38" borderId="53" xfId="1190" applyFont="1" applyFill="1" applyBorder="1" applyAlignment="1">
      <alignment horizontal="center"/>
    </xf>
    <xf numFmtId="0" fontId="36" fillId="38" borderId="49" xfId="1190" applyFont="1" applyFill="1" applyBorder="1" applyAlignment="1">
      <alignment horizontal="center"/>
    </xf>
    <xf numFmtId="0" fontId="36" fillId="38" borderId="47" xfId="1190" applyFont="1" applyFill="1" applyBorder="1" applyAlignment="1">
      <alignment horizontal="center"/>
    </xf>
    <xf numFmtId="0" fontId="36" fillId="38" borderId="35" xfId="1190" applyFont="1" applyFill="1" applyBorder="1" applyAlignment="1">
      <alignment horizontal="center"/>
    </xf>
    <xf numFmtId="0" fontId="10" fillId="60" borderId="5" xfId="0" applyFont="1" applyFill="1" applyBorder="1" applyAlignment="1">
      <alignment horizontal="center" vertical="center" wrapText="1"/>
    </xf>
    <xf numFmtId="0" fontId="10" fillId="60" borderId="42" xfId="0" applyFont="1" applyFill="1" applyBorder="1" applyAlignment="1">
      <alignment horizontal="center" vertical="center" wrapText="1"/>
    </xf>
    <xf numFmtId="0" fontId="10" fillId="60" borderId="5" xfId="0" applyFont="1" applyFill="1" applyBorder="1" applyAlignment="1">
      <alignment horizontal="center" vertical="center"/>
    </xf>
    <xf numFmtId="0" fontId="10" fillId="60" borderId="42" xfId="0" applyFont="1" applyFill="1" applyBorder="1" applyAlignment="1">
      <alignment horizontal="center" vertical="center"/>
    </xf>
    <xf numFmtId="0" fontId="10" fillId="0" borderId="44" xfId="0" applyFont="1" applyBorder="1" applyAlignment="1">
      <alignment horizontal="center" vertical="center"/>
    </xf>
    <xf numFmtId="0" fontId="10" fillId="0" borderId="57" xfId="0" applyFont="1" applyBorder="1" applyAlignment="1">
      <alignment horizontal="center" vertical="center"/>
    </xf>
    <xf numFmtId="0" fontId="10" fillId="0" borderId="43" xfId="0" applyFont="1" applyBorder="1" applyAlignment="1">
      <alignment horizontal="center" vertical="center"/>
    </xf>
    <xf numFmtId="0" fontId="10" fillId="60" borderId="40" xfId="0" applyFont="1" applyFill="1" applyBorder="1" applyAlignment="1">
      <alignment horizontal="center" vertical="center" wrapText="1"/>
    </xf>
    <xf numFmtId="0" fontId="10" fillId="60" borderId="24" xfId="0" applyFont="1" applyFill="1" applyBorder="1" applyAlignment="1">
      <alignment horizontal="center" vertical="center"/>
    </xf>
    <xf numFmtId="0" fontId="10" fillId="60" borderId="24" xfId="0" applyFont="1" applyFill="1" applyBorder="1" applyAlignment="1">
      <alignment horizontal="center" vertical="center" wrapText="1"/>
    </xf>
    <xf numFmtId="0" fontId="7" fillId="0" borderId="81" xfId="0" applyFont="1" applyBorder="1" applyAlignment="1">
      <alignment horizontal="center" vertical="center"/>
    </xf>
    <xf numFmtId="0" fontId="7" fillId="0" borderId="104" xfId="0" applyFont="1" applyBorder="1" applyAlignment="1">
      <alignment horizontal="center" vertical="center" wrapText="1"/>
    </xf>
    <xf numFmtId="0" fontId="7" fillId="0" borderId="107" xfId="0" applyFont="1" applyBorder="1" applyAlignment="1">
      <alignment horizontal="center" vertical="center" wrapText="1"/>
    </xf>
    <xf numFmtId="0" fontId="29" fillId="60" borderId="0" xfId="0" applyFont="1" applyFill="1" applyAlignment="1">
      <alignment horizontal="center"/>
    </xf>
    <xf numFmtId="0" fontId="7" fillId="0" borderId="65" xfId="0" applyFont="1" applyBorder="1" applyAlignment="1">
      <alignment horizontal="center" vertical="center"/>
    </xf>
    <xf numFmtId="0" fontId="7" fillId="0" borderId="67" xfId="0" applyFont="1" applyBorder="1" applyAlignment="1">
      <alignment horizontal="center" vertical="center"/>
    </xf>
    <xf numFmtId="0" fontId="7" fillId="0" borderId="66" xfId="0" applyFont="1" applyBorder="1" applyAlignment="1">
      <alignment horizontal="center" vertical="center"/>
    </xf>
    <xf numFmtId="0" fontId="9" fillId="0" borderId="21" xfId="0" applyFont="1" applyBorder="1" applyAlignment="1">
      <alignment horizontal="left"/>
    </xf>
    <xf numFmtId="0" fontId="9" fillId="0" borderId="27" xfId="0" applyFont="1" applyBorder="1" applyAlignment="1">
      <alignment horizontal="center"/>
    </xf>
    <xf numFmtId="0" fontId="0" fillId="0" borderId="36" xfId="0" applyBorder="1" applyAlignment="1">
      <alignment horizontal="center"/>
    </xf>
    <xf numFmtId="0" fontId="7" fillId="60" borderId="37" xfId="0" applyFont="1" applyFill="1" applyBorder="1" applyAlignment="1">
      <alignment horizontal="center"/>
    </xf>
    <xf numFmtId="0" fontId="28" fillId="0" borderId="27" xfId="0" applyFont="1" applyBorder="1" applyAlignment="1"/>
    <xf numFmtId="0" fontId="28" fillId="0" borderId="0" xfId="0" applyFont="1" applyAlignment="1"/>
    <xf numFmtId="0" fontId="28" fillId="60" borderId="0" xfId="0" applyFont="1" applyFill="1" applyAlignment="1"/>
    <xf numFmtId="0" fontId="28" fillId="60" borderId="36" xfId="0" applyFont="1" applyFill="1" applyBorder="1" applyAlignment="1"/>
    <xf numFmtId="0" fontId="9" fillId="0" borderId="0" xfId="0" applyFont="1" applyAlignment="1">
      <alignment horizontal="center" vertical="center" wrapText="1"/>
    </xf>
    <xf numFmtId="0" fontId="9" fillId="0" borderId="36"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28" fillId="0" borderId="27" xfId="0" applyFont="1" applyBorder="1" applyAlignment="1">
      <alignment horizontal="center"/>
    </xf>
    <xf numFmtId="0" fontId="28" fillId="0" borderId="0" xfId="0" applyFont="1" applyAlignment="1">
      <alignment horizontal="center"/>
    </xf>
    <xf numFmtId="0" fontId="28" fillId="0" borderId="36" xfId="0" applyFont="1" applyBorder="1" applyAlignment="1">
      <alignment horizontal="center"/>
    </xf>
    <xf numFmtId="0" fontId="28" fillId="0" borderId="36" xfId="0" applyFont="1" applyBorder="1" applyAlignment="1"/>
    <xf numFmtId="0" fontId="0" fillId="0" borderId="34" xfId="0" applyBorder="1" applyAlignment="1"/>
    <xf numFmtId="0" fontId="0" fillId="0" borderId="36" xfId="0" applyBorder="1" applyAlignment="1"/>
    <xf numFmtId="0" fontId="0" fillId="0" borderId="29" xfId="0" applyBorder="1" applyAlignment="1"/>
    <xf numFmtId="0" fontId="0" fillId="0" borderId="37" xfId="0" applyBorder="1" applyAlignment="1"/>
    <xf numFmtId="0" fontId="0" fillId="0" borderId="38" xfId="0" applyBorder="1" applyAlignment="1"/>
    <xf numFmtId="0" fontId="7" fillId="0" borderId="103" xfId="0" applyFont="1" applyBorder="1" applyAlignment="1">
      <alignment horizontal="center"/>
    </xf>
    <xf numFmtId="0" fontId="7" fillId="0" borderId="49" xfId="0" applyFont="1" applyBorder="1" applyAlignment="1">
      <alignment horizontal="center"/>
    </xf>
    <xf numFmtId="0" fontId="7" fillId="0" borderId="53" xfId="0" applyFont="1" applyBorder="1" applyAlignment="1">
      <alignment horizontal="center"/>
    </xf>
    <xf numFmtId="0" fontId="9" fillId="0" borderId="0" xfId="0" applyFont="1" applyAlignment="1">
      <alignment horizontal="center" wrapText="1"/>
    </xf>
    <xf numFmtId="0" fontId="9" fillId="0" borderId="36" xfId="0" applyFont="1" applyBorder="1" applyAlignment="1">
      <alignment horizontal="center" wrapText="1"/>
    </xf>
    <xf numFmtId="0" fontId="119" fillId="0" borderId="0" xfId="388" quotePrefix="1" applyAlignment="1" applyProtection="1">
      <alignment horizontal="center"/>
    </xf>
    <xf numFmtId="0" fontId="9" fillId="60" borderId="41" xfId="0" applyFont="1" applyFill="1" applyBorder="1" applyAlignment="1">
      <alignment horizontal="left" vertical="center" wrapText="1"/>
    </xf>
    <xf numFmtId="0" fontId="9" fillId="60" borderId="32" xfId="0" applyFont="1" applyFill="1" applyBorder="1" applyAlignment="1">
      <alignment horizontal="left" vertical="center" wrapText="1"/>
    </xf>
    <xf numFmtId="0" fontId="9" fillId="60" borderId="85" xfId="0" applyFont="1" applyFill="1" applyBorder="1" applyAlignment="1">
      <alignment horizontal="left" vertical="center" wrapText="1"/>
    </xf>
    <xf numFmtId="0" fontId="60" fillId="60" borderId="0" xfId="388" applyFont="1" applyFill="1" applyAlignment="1" applyProtection="1">
      <alignment horizontal="center"/>
    </xf>
    <xf numFmtId="0" fontId="9" fillId="60" borderId="41" xfId="0" applyFont="1" applyFill="1" applyBorder="1" applyAlignment="1">
      <alignment vertical="top" wrapText="1"/>
    </xf>
    <xf numFmtId="0" fontId="0" fillId="60" borderId="32" xfId="0" applyFill="1" applyBorder="1" applyAlignment="1">
      <alignment vertical="top" wrapText="1"/>
    </xf>
    <xf numFmtId="0" fontId="0" fillId="60" borderId="85" xfId="0" applyFill="1" applyBorder="1" applyAlignment="1">
      <alignment vertical="top" wrapText="1"/>
    </xf>
    <xf numFmtId="0" fontId="9" fillId="60" borderId="60" xfId="0" applyFont="1" applyFill="1" applyBorder="1" applyAlignment="1">
      <alignment horizontal="left" vertical="top" wrapText="1"/>
    </xf>
    <xf numFmtId="0" fontId="9" fillId="60" borderId="66" xfId="0" applyFont="1" applyFill="1" applyBorder="1" applyAlignment="1">
      <alignment horizontal="left" vertical="top" wrapText="1"/>
    </xf>
    <xf numFmtId="0" fontId="9" fillId="60" borderId="67" xfId="0" applyFont="1" applyFill="1" applyBorder="1" applyAlignment="1">
      <alignment horizontal="left" vertical="top" wrapText="1"/>
    </xf>
    <xf numFmtId="0" fontId="9" fillId="60" borderId="43" xfId="0" applyFont="1" applyFill="1" applyBorder="1" applyAlignment="1">
      <alignment horizontal="left" vertical="top" wrapText="1"/>
    </xf>
    <xf numFmtId="0" fontId="9" fillId="60" borderId="24" xfId="0" applyFont="1" applyFill="1" applyBorder="1" applyAlignment="1">
      <alignment horizontal="left" vertical="top" wrapText="1"/>
    </xf>
    <xf numFmtId="0" fontId="9" fillId="60" borderId="9" xfId="0" applyFont="1" applyFill="1" applyBorder="1" applyAlignment="1">
      <alignment horizontal="left" vertical="top" wrapText="1"/>
    </xf>
    <xf numFmtId="0" fontId="0" fillId="60" borderId="32" xfId="0" applyFill="1" applyBorder="1" applyAlignment="1">
      <alignment horizontal="left" vertical="center" wrapText="1"/>
    </xf>
    <xf numFmtId="0" fontId="0" fillId="60" borderId="85" xfId="0" applyFill="1" applyBorder="1" applyAlignment="1">
      <alignment horizontal="left" vertical="center" wrapText="1"/>
    </xf>
    <xf numFmtId="0" fontId="39" fillId="60" borderId="0" xfId="0" applyFont="1" applyFill="1" applyAlignment="1">
      <alignment horizontal="center"/>
    </xf>
    <xf numFmtId="0" fontId="27" fillId="60" borderId="0" xfId="0" applyFont="1" applyFill="1" applyAlignment="1">
      <alignment horizontal="center"/>
    </xf>
    <xf numFmtId="0" fontId="9" fillId="0" borderId="73" xfId="0" applyFont="1" applyBorder="1" applyAlignment="1">
      <alignment horizontal="left" vertical="center" wrapText="1"/>
    </xf>
    <xf numFmtId="0" fontId="0" fillId="0" borderId="68" xfId="0" applyBorder="1" applyAlignment="1">
      <alignment horizontal="left" vertical="center" wrapText="1"/>
    </xf>
    <xf numFmtId="0" fontId="0" fillId="0" borderId="64" xfId="0" applyBorder="1" applyAlignment="1">
      <alignment horizontal="left" vertical="center" wrapText="1"/>
    </xf>
    <xf numFmtId="0" fontId="9" fillId="60" borderId="43" xfId="0" applyFont="1" applyFill="1" applyBorder="1" applyAlignment="1">
      <alignment horizontal="left" vertical="center" wrapText="1"/>
    </xf>
    <xf numFmtId="0" fontId="0" fillId="60" borderId="24" xfId="0" applyFill="1" applyBorder="1" applyAlignment="1">
      <alignment horizontal="left" vertical="center" wrapText="1"/>
    </xf>
    <xf numFmtId="0" fontId="0" fillId="60" borderId="9" xfId="0" applyFill="1" applyBorder="1" applyAlignment="1">
      <alignment horizontal="left" vertical="center" wrapText="1"/>
    </xf>
    <xf numFmtId="0" fontId="9" fillId="60" borderId="41" xfId="0" applyFont="1" applyFill="1" applyBorder="1" applyAlignment="1">
      <alignment vertical="center" wrapText="1"/>
    </xf>
    <xf numFmtId="0" fontId="0" fillId="60" borderId="32" xfId="0" applyFill="1" applyBorder="1" applyAlignment="1">
      <alignment vertical="center" wrapText="1"/>
    </xf>
    <xf numFmtId="0" fontId="0" fillId="60" borderId="85" xfId="0" applyFill="1" applyBorder="1" applyAlignment="1">
      <alignment vertical="center" wrapText="1"/>
    </xf>
    <xf numFmtId="0" fontId="0" fillId="60" borderId="27" xfId="0" applyFill="1" applyBorder="1" applyAlignment="1"/>
    <xf numFmtId="0" fontId="0" fillId="60" borderId="0" xfId="0" applyFill="1" applyAlignment="1"/>
    <xf numFmtId="0" fontId="0" fillId="60" borderId="36" xfId="0" applyFill="1" applyBorder="1" applyAlignment="1"/>
    <xf numFmtId="0" fontId="23" fillId="60" borderId="0" xfId="0" applyFont="1" applyFill="1" applyAlignment="1">
      <alignment horizontal="center"/>
    </xf>
    <xf numFmtId="0" fontId="9" fillId="0" borderId="24" xfId="1163" applyBorder="1" applyAlignment="1">
      <alignment horizontal="left" vertical="center" wrapText="1"/>
    </xf>
    <xf numFmtId="0" fontId="39" fillId="0" borderId="0" xfId="1163" applyFont="1" applyAlignment="1">
      <alignment horizontal="center"/>
    </xf>
    <xf numFmtId="0" fontId="27" fillId="0" borderId="0" xfId="1163" applyFont="1" applyAlignment="1">
      <alignment horizontal="center" vertical="center" wrapText="1"/>
    </xf>
    <xf numFmtId="0" fontId="36" fillId="0" borderId="81" xfId="1163" applyFont="1" applyBorder="1" applyAlignment="1">
      <alignment horizontal="center"/>
    </xf>
  </cellXfs>
  <cellStyles count="2268">
    <cellStyle name="20% - Accent1" xfId="1" xr:uid="{00000000-0005-0000-0000-000000000000}"/>
    <cellStyle name="20% - Accent1 2" xfId="1713" xr:uid="{00000000-0005-0000-0000-000001000000}"/>
    <cellStyle name="20% - Accent2" xfId="2" xr:uid="{00000000-0005-0000-0000-000002000000}"/>
    <cellStyle name="20% - Accent2 2" xfId="1714" xr:uid="{00000000-0005-0000-0000-000003000000}"/>
    <cellStyle name="20% - Accent3" xfId="3" xr:uid="{00000000-0005-0000-0000-000004000000}"/>
    <cellStyle name="20% - Accent3 2" xfId="1715" xr:uid="{00000000-0005-0000-0000-000005000000}"/>
    <cellStyle name="20% - Accent4" xfId="4" xr:uid="{00000000-0005-0000-0000-000006000000}"/>
    <cellStyle name="20% - Accent4 2" xfId="1716" xr:uid="{00000000-0005-0000-0000-000007000000}"/>
    <cellStyle name="20% - Accent5" xfId="5" xr:uid="{00000000-0005-0000-0000-000008000000}"/>
    <cellStyle name="20% - Accent5 2" xfId="1717" xr:uid="{00000000-0005-0000-0000-000009000000}"/>
    <cellStyle name="20% - Accent6" xfId="6" xr:uid="{00000000-0005-0000-0000-00000A000000}"/>
    <cellStyle name="20% - Accent6 2" xfId="1718" xr:uid="{00000000-0005-0000-0000-00000B000000}"/>
    <cellStyle name="20% - Énfasis1" xfId="7" builtinId="30" customBuiltin="1"/>
    <cellStyle name="20% - Énfasis1 2" xfId="8" xr:uid="{00000000-0005-0000-0000-00000D000000}"/>
    <cellStyle name="20% - Énfasis1 2 2" xfId="1719" xr:uid="{00000000-0005-0000-0000-00000E000000}"/>
    <cellStyle name="20% - Énfasis1 3" xfId="9" xr:uid="{00000000-0005-0000-0000-00000F000000}"/>
    <cellStyle name="20% - Énfasis1 3 2" xfId="1720" xr:uid="{00000000-0005-0000-0000-000010000000}"/>
    <cellStyle name="20% - Énfasis1 4" xfId="10" xr:uid="{00000000-0005-0000-0000-000011000000}"/>
    <cellStyle name="20% - Énfasis2" xfId="11" builtinId="34" customBuiltin="1"/>
    <cellStyle name="20% - Énfasis2 2" xfId="12" xr:uid="{00000000-0005-0000-0000-000013000000}"/>
    <cellStyle name="20% - Énfasis2 2 2" xfId="1721" xr:uid="{00000000-0005-0000-0000-000014000000}"/>
    <cellStyle name="20% - Énfasis2 3" xfId="13" xr:uid="{00000000-0005-0000-0000-000015000000}"/>
    <cellStyle name="20% - Énfasis2 3 2" xfId="1722" xr:uid="{00000000-0005-0000-0000-000016000000}"/>
    <cellStyle name="20% - Énfasis2 4" xfId="14" xr:uid="{00000000-0005-0000-0000-000017000000}"/>
    <cellStyle name="20% - Énfasis3" xfId="15" builtinId="38" customBuiltin="1"/>
    <cellStyle name="20% - Énfasis3 2" xfId="16" xr:uid="{00000000-0005-0000-0000-000019000000}"/>
    <cellStyle name="20% - Énfasis3 2 2" xfId="17" xr:uid="{00000000-0005-0000-0000-00001A000000}"/>
    <cellStyle name="20% - Énfasis3 2 3" xfId="18" xr:uid="{00000000-0005-0000-0000-00001B000000}"/>
    <cellStyle name="20% - Énfasis3 2 4" xfId="19" xr:uid="{00000000-0005-0000-0000-00001C000000}"/>
    <cellStyle name="20% - Énfasis3 2 5" xfId="20" xr:uid="{00000000-0005-0000-0000-00001D000000}"/>
    <cellStyle name="20% - Énfasis3 3" xfId="21" xr:uid="{00000000-0005-0000-0000-00001E000000}"/>
    <cellStyle name="20% - Énfasis3 3 2" xfId="1723" xr:uid="{00000000-0005-0000-0000-00001F000000}"/>
    <cellStyle name="20% - Énfasis3 4" xfId="22" xr:uid="{00000000-0005-0000-0000-000020000000}"/>
    <cellStyle name="20% - Énfasis4" xfId="23" builtinId="42" customBuiltin="1"/>
    <cellStyle name="20% - Énfasis4 2" xfId="24" xr:uid="{00000000-0005-0000-0000-000022000000}"/>
    <cellStyle name="20% - Énfasis4 2 2" xfId="1724" xr:uid="{00000000-0005-0000-0000-000023000000}"/>
    <cellStyle name="20% - Énfasis4 3" xfId="25" xr:uid="{00000000-0005-0000-0000-000024000000}"/>
    <cellStyle name="20% - Énfasis4 3 2" xfId="1725" xr:uid="{00000000-0005-0000-0000-000025000000}"/>
    <cellStyle name="20% - Énfasis4 4" xfId="26" xr:uid="{00000000-0005-0000-0000-000026000000}"/>
    <cellStyle name="20% - Énfasis5" xfId="27" builtinId="46" customBuiltin="1"/>
    <cellStyle name="20% - Énfasis5 2" xfId="28" xr:uid="{00000000-0005-0000-0000-000028000000}"/>
    <cellStyle name="20% - Énfasis5 2 2" xfId="29" xr:uid="{00000000-0005-0000-0000-000029000000}"/>
    <cellStyle name="20% - Énfasis5 2 3" xfId="30" xr:uid="{00000000-0005-0000-0000-00002A000000}"/>
    <cellStyle name="20% - Énfasis5 2 4" xfId="31" xr:uid="{00000000-0005-0000-0000-00002B000000}"/>
    <cellStyle name="20% - Énfasis5 2 5" xfId="32" xr:uid="{00000000-0005-0000-0000-00002C000000}"/>
    <cellStyle name="20% - Énfasis5 3" xfId="33" xr:uid="{00000000-0005-0000-0000-00002D000000}"/>
    <cellStyle name="20% - Énfasis5 3 2" xfId="1726" xr:uid="{00000000-0005-0000-0000-00002E000000}"/>
    <cellStyle name="20% - Énfasis5 4" xfId="34" xr:uid="{00000000-0005-0000-0000-00002F000000}"/>
    <cellStyle name="20% - Énfasis6" xfId="35" builtinId="50" customBuiltin="1"/>
    <cellStyle name="20% - Énfasis6 2" xfId="36" xr:uid="{00000000-0005-0000-0000-000031000000}"/>
    <cellStyle name="20% - Énfasis6 2 2" xfId="1727" xr:uid="{00000000-0005-0000-0000-000032000000}"/>
    <cellStyle name="20% - Énfasis6 3" xfId="37" xr:uid="{00000000-0005-0000-0000-000033000000}"/>
    <cellStyle name="20% - Énfasis6 3 2" xfId="1728" xr:uid="{00000000-0005-0000-0000-000034000000}"/>
    <cellStyle name="20% - Énfasis6 4" xfId="38" xr:uid="{00000000-0005-0000-0000-000035000000}"/>
    <cellStyle name="2-decimales" xfId="39" xr:uid="{00000000-0005-0000-0000-000036000000}"/>
    <cellStyle name="2-decimales 2" xfId="40" xr:uid="{00000000-0005-0000-0000-000037000000}"/>
    <cellStyle name="2-decimales 3" xfId="41" xr:uid="{00000000-0005-0000-0000-000038000000}"/>
    <cellStyle name="40% - Accent1" xfId="42" xr:uid="{00000000-0005-0000-0000-000039000000}"/>
    <cellStyle name="40% - Accent1 2" xfId="1729" xr:uid="{00000000-0005-0000-0000-00003A000000}"/>
    <cellStyle name="40% - Accent2" xfId="43" xr:uid="{00000000-0005-0000-0000-00003B000000}"/>
    <cellStyle name="40% - Accent2 2" xfId="1730" xr:uid="{00000000-0005-0000-0000-00003C000000}"/>
    <cellStyle name="40% - Accent3" xfId="44" xr:uid="{00000000-0005-0000-0000-00003D000000}"/>
    <cellStyle name="40% - Accent3 2" xfId="1731" xr:uid="{00000000-0005-0000-0000-00003E000000}"/>
    <cellStyle name="40% - Accent4" xfId="45" xr:uid="{00000000-0005-0000-0000-00003F000000}"/>
    <cellStyle name="40% - Accent4 2" xfId="1732" xr:uid="{00000000-0005-0000-0000-000040000000}"/>
    <cellStyle name="40% - Accent5" xfId="46" xr:uid="{00000000-0005-0000-0000-000041000000}"/>
    <cellStyle name="40% - Accent5 2" xfId="1733" xr:uid="{00000000-0005-0000-0000-000042000000}"/>
    <cellStyle name="40% - Accent6" xfId="47" xr:uid="{00000000-0005-0000-0000-000043000000}"/>
    <cellStyle name="40% - Accent6 2" xfId="1734" xr:uid="{00000000-0005-0000-0000-000044000000}"/>
    <cellStyle name="40% - Énfasis1" xfId="48" builtinId="31" customBuiltin="1"/>
    <cellStyle name="40% - Énfasis1 2" xfId="49" xr:uid="{00000000-0005-0000-0000-000046000000}"/>
    <cellStyle name="40% - Énfasis1 2 2" xfId="50" xr:uid="{00000000-0005-0000-0000-000047000000}"/>
    <cellStyle name="40% - Énfasis1 2 3" xfId="51" xr:uid="{00000000-0005-0000-0000-000048000000}"/>
    <cellStyle name="40% - Énfasis1 2 4" xfId="52" xr:uid="{00000000-0005-0000-0000-000049000000}"/>
    <cellStyle name="40% - Énfasis1 2 5" xfId="53" xr:uid="{00000000-0005-0000-0000-00004A000000}"/>
    <cellStyle name="40% - Énfasis1 3" xfId="54" xr:uid="{00000000-0005-0000-0000-00004B000000}"/>
    <cellStyle name="40% - Énfasis1 3 2" xfId="1735" xr:uid="{00000000-0005-0000-0000-00004C000000}"/>
    <cellStyle name="40% - Énfasis1 4" xfId="55" xr:uid="{00000000-0005-0000-0000-00004D000000}"/>
    <cellStyle name="40% - Énfasis2" xfId="56" builtinId="35" customBuiltin="1"/>
    <cellStyle name="40% - Énfasis2 2" xfId="57" xr:uid="{00000000-0005-0000-0000-00004F000000}"/>
    <cellStyle name="40% - Énfasis2 2 2" xfId="1736" xr:uid="{00000000-0005-0000-0000-000050000000}"/>
    <cellStyle name="40% - Énfasis2 3" xfId="58" xr:uid="{00000000-0005-0000-0000-000051000000}"/>
    <cellStyle name="40% - Énfasis2 3 2" xfId="1737" xr:uid="{00000000-0005-0000-0000-000052000000}"/>
    <cellStyle name="40% - Énfasis2 4" xfId="59" xr:uid="{00000000-0005-0000-0000-000053000000}"/>
    <cellStyle name="40% - Énfasis3" xfId="60" builtinId="39" customBuiltin="1"/>
    <cellStyle name="40% - Énfasis3 2" xfId="61" xr:uid="{00000000-0005-0000-0000-000055000000}"/>
    <cellStyle name="40% - Énfasis3 2 2" xfId="1738" xr:uid="{00000000-0005-0000-0000-000056000000}"/>
    <cellStyle name="40% - Énfasis3 3" xfId="62" xr:uid="{00000000-0005-0000-0000-000057000000}"/>
    <cellStyle name="40% - Énfasis3 3 2" xfId="1739" xr:uid="{00000000-0005-0000-0000-000058000000}"/>
    <cellStyle name="40% - Énfasis3 4" xfId="63" xr:uid="{00000000-0005-0000-0000-000059000000}"/>
    <cellStyle name="40% - Énfasis4" xfId="64" builtinId="43" customBuiltin="1"/>
    <cellStyle name="40% - Énfasis4 2" xfId="65" xr:uid="{00000000-0005-0000-0000-00005B000000}"/>
    <cellStyle name="40% - Énfasis4 2 2" xfId="66" xr:uid="{00000000-0005-0000-0000-00005C000000}"/>
    <cellStyle name="40% - Énfasis4 2 3" xfId="67" xr:uid="{00000000-0005-0000-0000-00005D000000}"/>
    <cellStyle name="40% - Énfasis4 2 4" xfId="68" xr:uid="{00000000-0005-0000-0000-00005E000000}"/>
    <cellStyle name="40% - Énfasis4 2 5" xfId="69" xr:uid="{00000000-0005-0000-0000-00005F000000}"/>
    <cellStyle name="40% - Énfasis4 3" xfId="70" xr:uid="{00000000-0005-0000-0000-000060000000}"/>
    <cellStyle name="40% - Énfasis4 3 2" xfId="1740" xr:uid="{00000000-0005-0000-0000-000061000000}"/>
    <cellStyle name="40% - Énfasis4 4" xfId="71" xr:uid="{00000000-0005-0000-0000-000062000000}"/>
    <cellStyle name="40% - Énfasis5" xfId="72" builtinId="47" customBuiltin="1"/>
    <cellStyle name="40% - Énfasis5 2" xfId="73" xr:uid="{00000000-0005-0000-0000-000064000000}"/>
    <cellStyle name="40% - Énfasis5 2 2" xfId="1741" xr:uid="{00000000-0005-0000-0000-000065000000}"/>
    <cellStyle name="40% - Énfasis5 3" xfId="74" xr:uid="{00000000-0005-0000-0000-000066000000}"/>
    <cellStyle name="40% - Énfasis5 3 2" xfId="1742" xr:uid="{00000000-0005-0000-0000-000067000000}"/>
    <cellStyle name="40% - Énfasis5 4" xfId="75" xr:uid="{00000000-0005-0000-0000-000068000000}"/>
    <cellStyle name="40% - Énfasis6" xfId="76" builtinId="51" customBuiltin="1"/>
    <cellStyle name="40% - Énfasis6 2" xfId="77" xr:uid="{00000000-0005-0000-0000-00006A000000}"/>
    <cellStyle name="40% - Énfasis6 2 2" xfId="78" xr:uid="{00000000-0005-0000-0000-00006B000000}"/>
    <cellStyle name="40% - Énfasis6 2 3" xfId="79" xr:uid="{00000000-0005-0000-0000-00006C000000}"/>
    <cellStyle name="40% - Énfasis6 2 4" xfId="80" xr:uid="{00000000-0005-0000-0000-00006D000000}"/>
    <cellStyle name="40% - Énfasis6 2 5" xfId="81" xr:uid="{00000000-0005-0000-0000-00006E000000}"/>
    <cellStyle name="40% - Énfasis6 3" xfId="82" xr:uid="{00000000-0005-0000-0000-00006F000000}"/>
    <cellStyle name="40% - Énfasis6 3 2" xfId="1743" xr:uid="{00000000-0005-0000-0000-000070000000}"/>
    <cellStyle name="40% - Énfasis6 4" xfId="83" xr:uid="{00000000-0005-0000-0000-000071000000}"/>
    <cellStyle name="60% - Accent1" xfId="84" xr:uid="{00000000-0005-0000-0000-000072000000}"/>
    <cellStyle name="60% - Accent2" xfId="85" xr:uid="{00000000-0005-0000-0000-000073000000}"/>
    <cellStyle name="60% - Accent3" xfId="86" xr:uid="{00000000-0005-0000-0000-000074000000}"/>
    <cellStyle name="60% - Accent4" xfId="87" xr:uid="{00000000-0005-0000-0000-000075000000}"/>
    <cellStyle name="60% - Accent5" xfId="88" xr:uid="{00000000-0005-0000-0000-000076000000}"/>
    <cellStyle name="60% - Accent6" xfId="89" xr:uid="{00000000-0005-0000-0000-000077000000}"/>
    <cellStyle name="60% - Énfasis1" xfId="90" builtinId="32" customBuiltin="1"/>
    <cellStyle name="60% - Énfasis1 2" xfId="91" xr:uid="{00000000-0005-0000-0000-000079000000}"/>
    <cellStyle name="60% - Énfasis1 3" xfId="92" xr:uid="{00000000-0005-0000-0000-00007A000000}"/>
    <cellStyle name="60% - Énfasis1 4" xfId="93" xr:uid="{00000000-0005-0000-0000-00007B000000}"/>
    <cellStyle name="60% - Énfasis2" xfId="94" builtinId="36" customBuiltin="1"/>
    <cellStyle name="60% - Énfasis2 2" xfId="95" xr:uid="{00000000-0005-0000-0000-00007D000000}"/>
    <cellStyle name="60% - Énfasis2 2 2" xfId="96" xr:uid="{00000000-0005-0000-0000-00007E000000}"/>
    <cellStyle name="60% - Énfasis2 2 3" xfId="97" xr:uid="{00000000-0005-0000-0000-00007F000000}"/>
    <cellStyle name="60% - Énfasis2 2 4" xfId="98" xr:uid="{00000000-0005-0000-0000-000080000000}"/>
    <cellStyle name="60% - Énfasis2 2 5" xfId="99" xr:uid="{00000000-0005-0000-0000-000081000000}"/>
    <cellStyle name="60% - Énfasis2 3" xfId="100" xr:uid="{00000000-0005-0000-0000-000082000000}"/>
    <cellStyle name="60% - Énfasis2 4" xfId="101" xr:uid="{00000000-0005-0000-0000-000083000000}"/>
    <cellStyle name="60% - Énfasis3" xfId="102" builtinId="40" customBuiltin="1"/>
    <cellStyle name="60% - Énfasis3 2" xfId="103" xr:uid="{00000000-0005-0000-0000-000085000000}"/>
    <cellStyle name="60% - Énfasis3 3" xfId="104" xr:uid="{00000000-0005-0000-0000-000086000000}"/>
    <cellStyle name="60% - Énfasis3 4" xfId="105" xr:uid="{00000000-0005-0000-0000-000087000000}"/>
    <cellStyle name="60% - Énfasis4" xfId="106" builtinId="44" customBuiltin="1"/>
    <cellStyle name="60% - Énfasis4 2" xfId="107" xr:uid="{00000000-0005-0000-0000-000089000000}"/>
    <cellStyle name="60% - Énfasis4 3" xfId="108" xr:uid="{00000000-0005-0000-0000-00008A000000}"/>
    <cellStyle name="60% - Énfasis4 4" xfId="109" xr:uid="{00000000-0005-0000-0000-00008B000000}"/>
    <cellStyle name="60% - Énfasis5" xfId="110" builtinId="48" customBuiltin="1"/>
    <cellStyle name="60% - Énfasis5 2" xfId="111" xr:uid="{00000000-0005-0000-0000-00008D000000}"/>
    <cellStyle name="60% - Énfasis5 3" xfId="112" xr:uid="{00000000-0005-0000-0000-00008E000000}"/>
    <cellStyle name="60% - Énfasis5 4" xfId="113" xr:uid="{00000000-0005-0000-0000-00008F000000}"/>
    <cellStyle name="60% - Énfasis6" xfId="114" builtinId="52" customBuiltin="1"/>
    <cellStyle name="60% - Énfasis6 2" xfId="115" xr:uid="{00000000-0005-0000-0000-000091000000}"/>
    <cellStyle name="60% - Énfasis6 2 2" xfId="116" xr:uid="{00000000-0005-0000-0000-000092000000}"/>
    <cellStyle name="60% - Énfasis6 2 3" xfId="117" xr:uid="{00000000-0005-0000-0000-000093000000}"/>
    <cellStyle name="60% - Énfasis6 2 4" xfId="118" xr:uid="{00000000-0005-0000-0000-000094000000}"/>
    <cellStyle name="60% - Énfasis6 2 5" xfId="119" xr:uid="{00000000-0005-0000-0000-000095000000}"/>
    <cellStyle name="60% - Énfasis6 3" xfId="120" xr:uid="{00000000-0005-0000-0000-000096000000}"/>
    <cellStyle name="60% - Énfasis6 4" xfId="121" xr:uid="{00000000-0005-0000-0000-000097000000}"/>
    <cellStyle name="Accent1" xfId="122" xr:uid="{00000000-0005-0000-0000-000098000000}"/>
    <cellStyle name="Accent2" xfId="123" xr:uid="{00000000-0005-0000-0000-000099000000}"/>
    <cellStyle name="Accent3" xfId="124" xr:uid="{00000000-0005-0000-0000-00009A000000}"/>
    <cellStyle name="Accent4" xfId="125" xr:uid="{00000000-0005-0000-0000-00009B000000}"/>
    <cellStyle name="Accent5" xfId="126" xr:uid="{00000000-0005-0000-0000-00009C000000}"/>
    <cellStyle name="Accent6" xfId="127" xr:uid="{00000000-0005-0000-0000-00009D000000}"/>
    <cellStyle name="Bad" xfId="128" xr:uid="{00000000-0005-0000-0000-00009E000000}"/>
    <cellStyle name="Buena 2" xfId="129" xr:uid="{00000000-0005-0000-0000-00009F000000}"/>
    <cellStyle name="Buena 3" xfId="130" xr:uid="{00000000-0005-0000-0000-0000A0000000}"/>
    <cellStyle name="Buena 4" xfId="131" xr:uid="{00000000-0005-0000-0000-0000A1000000}"/>
    <cellStyle name="Calculation" xfId="132" xr:uid="{00000000-0005-0000-0000-0000A2000000}"/>
    <cellStyle name="Cálculo" xfId="133" builtinId="22" customBuiltin="1"/>
    <cellStyle name="Cálculo 2" xfId="134" xr:uid="{00000000-0005-0000-0000-0000A4000000}"/>
    <cellStyle name="Cálculo 2 2" xfId="135" xr:uid="{00000000-0005-0000-0000-0000A5000000}"/>
    <cellStyle name="Cálculo 2 2 2" xfId="136" xr:uid="{00000000-0005-0000-0000-0000A6000000}"/>
    <cellStyle name="Cálculo 2 3" xfId="137" xr:uid="{00000000-0005-0000-0000-0000A7000000}"/>
    <cellStyle name="Cálculo 2 3 2" xfId="138" xr:uid="{00000000-0005-0000-0000-0000A8000000}"/>
    <cellStyle name="Cálculo 2 4" xfId="139" xr:uid="{00000000-0005-0000-0000-0000A9000000}"/>
    <cellStyle name="Cálculo 3" xfId="140" xr:uid="{00000000-0005-0000-0000-0000AA000000}"/>
    <cellStyle name="Cálculo 3 2" xfId="141" xr:uid="{00000000-0005-0000-0000-0000AB000000}"/>
    <cellStyle name="Cálculo 3 2 2" xfId="142" xr:uid="{00000000-0005-0000-0000-0000AC000000}"/>
    <cellStyle name="Cálculo 3 3" xfId="143" xr:uid="{00000000-0005-0000-0000-0000AD000000}"/>
    <cellStyle name="Cálculo 3 3 2" xfId="144" xr:uid="{00000000-0005-0000-0000-0000AE000000}"/>
    <cellStyle name="Cálculo 3 4" xfId="145" xr:uid="{00000000-0005-0000-0000-0000AF000000}"/>
    <cellStyle name="Cálculo 4" xfId="146" xr:uid="{00000000-0005-0000-0000-0000B0000000}"/>
    <cellStyle name="Cálculo 4 2" xfId="147" xr:uid="{00000000-0005-0000-0000-0000B1000000}"/>
    <cellStyle name="Cálculo 4 2 2" xfId="148" xr:uid="{00000000-0005-0000-0000-0000B2000000}"/>
    <cellStyle name="Cálculo 4 3" xfId="149" xr:uid="{00000000-0005-0000-0000-0000B3000000}"/>
    <cellStyle name="Cálculo 4 3 2" xfId="150" xr:uid="{00000000-0005-0000-0000-0000B4000000}"/>
    <cellStyle name="Cálculo 4 4" xfId="151" xr:uid="{00000000-0005-0000-0000-0000B5000000}"/>
    <cellStyle name="Cancel" xfId="152" xr:uid="{00000000-0005-0000-0000-0000B6000000}"/>
    <cellStyle name="Cancel 2" xfId="153" xr:uid="{00000000-0005-0000-0000-0000B7000000}"/>
    <cellStyle name="Cancel_CANT OBRA 6003" xfId="154" xr:uid="{00000000-0005-0000-0000-0000B8000000}"/>
    <cellStyle name="Celda de comprobación" xfId="155" builtinId="23" customBuiltin="1"/>
    <cellStyle name="Celda de comprobación 2" xfId="156" xr:uid="{00000000-0005-0000-0000-0000BA000000}"/>
    <cellStyle name="Celda de comprobación 3" xfId="157" xr:uid="{00000000-0005-0000-0000-0000BB000000}"/>
    <cellStyle name="Celda de comprobación 4" xfId="158" xr:uid="{00000000-0005-0000-0000-0000BC000000}"/>
    <cellStyle name="Celda vinculada" xfId="159" builtinId="24" customBuiltin="1"/>
    <cellStyle name="Celda vinculada 2" xfId="160" xr:uid="{00000000-0005-0000-0000-0000BE000000}"/>
    <cellStyle name="Celda vinculada 3" xfId="161" xr:uid="{00000000-0005-0000-0000-0000BF000000}"/>
    <cellStyle name="Celda vinculada 4" xfId="162" xr:uid="{00000000-0005-0000-0000-0000C0000000}"/>
    <cellStyle name="Check Cell" xfId="163" xr:uid="{00000000-0005-0000-0000-0000C1000000}"/>
    <cellStyle name="CIENTOS" xfId="164" xr:uid="{00000000-0005-0000-0000-0000C2000000}"/>
    <cellStyle name="CIENTOS 2D" xfId="165" xr:uid="{00000000-0005-0000-0000-0000C3000000}"/>
    <cellStyle name="CIENTOS 3D" xfId="166" xr:uid="{00000000-0005-0000-0000-0000C4000000}"/>
    <cellStyle name="CIENTOS 4D" xfId="167" xr:uid="{00000000-0005-0000-0000-0000C5000000}"/>
    <cellStyle name="CIENTOS_Acta 1 mena" xfId="168" xr:uid="{00000000-0005-0000-0000-0000C6000000}"/>
    <cellStyle name="Comma" xfId="169" xr:uid="{00000000-0005-0000-0000-0000C7000000}"/>
    <cellStyle name="Comma 2" xfId="170" xr:uid="{00000000-0005-0000-0000-0000C8000000}"/>
    <cellStyle name="Comma 2 2" xfId="171" xr:uid="{00000000-0005-0000-0000-0000C9000000}"/>
    <cellStyle name="Comma 2 2 2" xfId="172" xr:uid="{00000000-0005-0000-0000-0000CA000000}"/>
    <cellStyle name="Comma 2 2 2 2" xfId="173" xr:uid="{00000000-0005-0000-0000-0000CB000000}"/>
    <cellStyle name="Comma 2 2 2 2 2" xfId="1745" xr:uid="{00000000-0005-0000-0000-0000CC000000}"/>
    <cellStyle name="Comma 2 2 2 2 3" xfId="1993" xr:uid="{00000000-0005-0000-0000-0000CD000000}"/>
    <cellStyle name="Comma 2 2 2 2 4" xfId="2132" xr:uid="{00000000-0005-0000-0000-0000CE000000}"/>
    <cellStyle name="Comma 2 2 2 3" xfId="1744" xr:uid="{00000000-0005-0000-0000-0000CF000000}"/>
    <cellStyle name="Comma 2 2 2 4" xfId="1992" xr:uid="{00000000-0005-0000-0000-0000D0000000}"/>
    <cellStyle name="Comma 2 2 2 5" xfId="2131" xr:uid="{00000000-0005-0000-0000-0000D1000000}"/>
    <cellStyle name="Comma 2 2 3" xfId="174" xr:uid="{00000000-0005-0000-0000-0000D2000000}"/>
    <cellStyle name="Comma 2 2 3 2" xfId="1746" xr:uid="{00000000-0005-0000-0000-0000D3000000}"/>
    <cellStyle name="Comma 2 2 3 3" xfId="1994" xr:uid="{00000000-0005-0000-0000-0000D4000000}"/>
    <cellStyle name="Comma 2 2 3 4" xfId="2133" xr:uid="{00000000-0005-0000-0000-0000D5000000}"/>
    <cellStyle name="Comma 2 3" xfId="175" xr:uid="{00000000-0005-0000-0000-0000D6000000}"/>
    <cellStyle name="Comma 2 3 2" xfId="176" xr:uid="{00000000-0005-0000-0000-0000D7000000}"/>
    <cellStyle name="Comma 2 3 2 2" xfId="1748" xr:uid="{00000000-0005-0000-0000-0000D8000000}"/>
    <cellStyle name="Comma 2 3 2 3" xfId="1996" xr:uid="{00000000-0005-0000-0000-0000D9000000}"/>
    <cellStyle name="Comma 2 3 2 4" xfId="2135" xr:uid="{00000000-0005-0000-0000-0000DA000000}"/>
    <cellStyle name="Comma 2 3 3" xfId="1747" xr:uid="{00000000-0005-0000-0000-0000DB000000}"/>
    <cellStyle name="Comma 2 3 4" xfId="1995" xr:uid="{00000000-0005-0000-0000-0000DC000000}"/>
    <cellStyle name="Comma 2 3 5" xfId="2134" xr:uid="{00000000-0005-0000-0000-0000DD000000}"/>
    <cellStyle name="Comma 2 4" xfId="177" xr:uid="{00000000-0005-0000-0000-0000DE000000}"/>
    <cellStyle name="Comma 2 4 2" xfId="178" xr:uid="{00000000-0005-0000-0000-0000DF000000}"/>
    <cellStyle name="Comma 2 4 2 2" xfId="1750" xr:uid="{00000000-0005-0000-0000-0000E0000000}"/>
    <cellStyle name="Comma 2 4 2 3" xfId="1998" xr:uid="{00000000-0005-0000-0000-0000E1000000}"/>
    <cellStyle name="Comma 2 4 2 4" xfId="2137" xr:uid="{00000000-0005-0000-0000-0000E2000000}"/>
    <cellStyle name="Comma 2 4 3" xfId="1749" xr:uid="{00000000-0005-0000-0000-0000E3000000}"/>
    <cellStyle name="Comma 2 4 4" xfId="1997" xr:uid="{00000000-0005-0000-0000-0000E4000000}"/>
    <cellStyle name="Comma 2 4 5" xfId="2136" xr:uid="{00000000-0005-0000-0000-0000E5000000}"/>
    <cellStyle name="Comma 2 5" xfId="179" xr:uid="{00000000-0005-0000-0000-0000E6000000}"/>
    <cellStyle name="Comma0" xfId="180" xr:uid="{00000000-0005-0000-0000-0000E7000000}"/>
    <cellStyle name="Comma0 - Modelo5" xfId="181" xr:uid="{00000000-0005-0000-0000-0000E8000000}"/>
    <cellStyle name="Comma1 - Modelo1" xfId="182" xr:uid="{00000000-0005-0000-0000-0000E9000000}"/>
    <cellStyle name="Curren - Modelo2" xfId="183" xr:uid="{00000000-0005-0000-0000-0000EA000000}"/>
    <cellStyle name="Currency" xfId="184" xr:uid="{00000000-0005-0000-0000-0000EB000000}"/>
    <cellStyle name="Currency [0]_APU" xfId="185" xr:uid="{00000000-0005-0000-0000-0000EC000000}"/>
    <cellStyle name="Currency 2" xfId="186" xr:uid="{00000000-0005-0000-0000-0000ED000000}"/>
    <cellStyle name="Currency 2 2" xfId="187" xr:uid="{00000000-0005-0000-0000-0000EE000000}"/>
    <cellStyle name="Currency_APU" xfId="188" xr:uid="{00000000-0005-0000-0000-0000EF000000}"/>
    <cellStyle name="Currency0" xfId="189" xr:uid="{00000000-0005-0000-0000-0000F0000000}"/>
    <cellStyle name="Date" xfId="190" xr:uid="{00000000-0005-0000-0000-0000F1000000}"/>
    <cellStyle name="Encabezado 4" xfId="191" builtinId="19" customBuiltin="1"/>
    <cellStyle name="Encabezado 4 2" xfId="192" xr:uid="{00000000-0005-0000-0000-0000F3000000}"/>
    <cellStyle name="Encabezado 4 3" xfId="193" xr:uid="{00000000-0005-0000-0000-0000F4000000}"/>
    <cellStyle name="Encabezado 4 4" xfId="194" xr:uid="{00000000-0005-0000-0000-0000F5000000}"/>
    <cellStyle name="Énfasis 1" xfId="195" xr:uid="{00000000-0005-0000-0000-0000F6000000}"/>
    <cellStyle name="Énfasis 2" xfId="196" xr:uid="{00000000-0005-0000-0000-0000F7000000}"/>
    <cellStyle name="Énfasis 3" xfId="197" xr:uid="{00000000-0005-0000-0000-0000F8000000}"/>
    <cellStyle name="Énfasis1" xfId="198" builtinId="29" customBuiltin="1"/>
    <cellStyle name="Énfasis1 - 20%" xfId="199" xr:uid="{00000000-0005-0000-0000-0000FA000000}"/>
    <cellStyle name="Énfasis1 - 20% 2" xfId="1751" xr:uid="{00000000-0005-0000-0000-0000FB000000}"/>
    <cellStyle name="Énfasis1 - 40%" xfId="200" xr:uid="{00000000-0005-0000-0000-0000FC000000}"/>
    <cellStyle name="Énfasis1 - 40% 2" xfId="1752" xr:uid="{00000000-0005-0000-0000-0000FD000000}"/>
    <cellStyle name="Énfasis1 - 60%" xfId="201" xr:uid="{00000000-0005-0000-0000-0000FE000000}"/>
    <cellStyle name="Énfasis1 2" xfId="202" xr:uid="{00000000-0005-0000-0000-0000FF000000}"/>
    <cellStyle name="Énfasis1 3" xfId="203" xr:uid="{00000000-0005-0000-0000-000000010000}"/>
    <cellStyle name="Énfasis1 4" xfId="204" xr:uid="{00000000-0005-0000-0000-000001010000}"/>
    <cellStyle name="Énfasis2" xfId="205" builtinId="33" customBuiltin="1"/>
    <cellStyle name="Énfasis2 - 20%" xfId="206" xr:uid="{00000000-0005-0000-0000-000003010000}"/>
    <cellStyle name="Énfasis2 - 20% 2" xfId="1753" xr:uid="{00000000-0005-0000-0000-000004010000}"/>
    <cellStyle name="Énfasis2 - 40%" xfId="207" xr:uid="{00000000-0005-0000-0000-000005010000}"/>
    <cellStyle name="Énfasis2 - 40% 2" xfId="1754" xr:uid="{00000000-0005-0000-0000-000006010000}"/>
    <cellStyle name="Énfasis2 - 60%" xfId="208" xr:uid="{00000000-0005-0000-0000-000007010000}"/>
    <cellStyle name="Énfasis2 2" xfId="209" xr:uid="{00000000-0005-0000-0000-000008010000}"/>
    <cellStyle name="Énfasis2 3" xfId="210" xr:uid="{00000000-0005-0000-0000-000009010000}"/>
    <cellStyle name="Énfasis2 4" xfId="211" xr:uid="{00000000-0005-0000-0000-00000A010000}"/>
    <cellStyle name="Énfasis3" xfId="212" builtinId="37" customBuiltin="1"/>
    <cellStyle name="Énfasis3 - 20%" xfId="213" xr:uid="{00000000-0005-0000-0000-00000C010000}"/>
    <cellStyle name="Énfasis3 - 20% 2" xfId="1755" xr:uid="{00000000-0005-0000-0000-00000D010000}"/>
    <cellStyle name="Énfasis3 - 40%" xfId="214" xr:uid="{00000000-0005-0000-0000-00000E010000}"/>
    <cellStyle name="Énfasis3 - 40% 2" xfId="1756" xr:uid="{00000000-0005-0000-0000-00000F010000}"/>
    <cellStyle name="Énfasis3 - 60%" xfId="215" xr:uid="{00000000-0005-0000-0000-000010010000}"/>
    <cellStyle name="Énfasis3 2" xfId="216" xr:uid="{00000000-0005-0000-0000-000011010000}"/>
    <cellStyle name="Énfasis3 3" xfId="217" xr:uid="{00000000-0005-0000-0000-000012010000}"/>
    <cellStyle name="Énfasis3 4" xfId="218" xr:uid="{00000000-0005-0000-0000-000013010000}"/>
    <cellStyle name="Énfasis4" xfId="219" builtinId="41" customBuiltin="1"/>
    <cellStyle name="Énfasis4 - 20%" xfId="220" xr:uid="{00000000-0005-0000-0000-000015010000}"/>
    <cellStyle name="Énfasis4 - 20% 2" xfId="1757" xr:uid="{00000000-0005-0000-0000-000016010000}"/>
    <cellStyle name="Énfasis4 - 40%" xfId="221" xr:uid="{00000000-0005-0000-0000-000017010000}"/>
    <cellStyle name="Énfasis4 - 40% 2" xfId="1758" xr:uid="{00000000-0005-0000-0000-000018010000}"/>
    <cellStyle name="Énfasis4 - 60%" xfId="222" xr:uid="{00000000-0005-0000-0000-000019010000}"/>
    <cellStyle name="Énfasis4 2" xfId="223" xr:uid="{00000000-0005-0000-0000-00001A010000}"/>
    <cellStyle name="Énfasis4 3" xfId="224" xr:uid="{00000000-0005-0000-0000-00001B010000}"/>
    <cellStyle name="Énfasis4 4" xfId="225" xr:uid="{00000000-0005-0000-0000-00001C010000}"/>
    <cellStyle name="Énfasis5" xfId="226" builtinId="45" customBuiltin="1"/>
    <cellStyle name="Énfasis5 - 20%" xfId="227" xr:uid="{00000000-0005-0000-0000-00001E010000}"/>
    <cellStyle name="Énfasis5 - 20% 2" xfId="1759" xr:uid="{00000000-0005-0000-0000-00001F010000}"/>
    <cellStyle name="Énfasis5 - 40%" xfId="228" xr:uid="{00000000-0005-0000-0000-000020010000}"/>
    <cellStyle name="Énfasis5 - 40% 2" xfId="1760" xr:uid="{00000000-0005-0000-0000-000021010000}"/>
    <cellStyle name="Énfasis5 - 60%" xfId="229" xr:uid="{00000000-0005-0000-0000-000022010000}"/>
    <cellStyle name="Énfasis5 2" xfId="230" xr:uid="{00000000-0005-0000-0000-000023010000}"/>
    <cellStyle name="Énfasis5 3" xfId="231" xr:uid="{00000000-0005-0000-0000-000024010000}"/>
    <cellStyle name="Énfasis5 4" xfId="232" xr:uid="{00000000-0005-0000-0000-000025010000}"/>
    <cellStyle name="Énfasis6" xfId="233" builtinId="49" customBuiltin="1"/>
    <cellStyle name="Énfasis6 - 20%" xfId="234" xr:uid="{00000000-0005-0000-0000-000027010000}"/>
    <cellStyle name="Énfasis6 - 20% 2" xfId="1761" xr:uid="{00000000-0005-0000-0000-000028010000}"/>
    <cellStyle name="Énfasis6 - 40%" xfId="235" xr:uid="{00000000-0005-0000-0000-000029010000}"/>
    <cellStyle name="Énfasis6 - 40% 2" xfId="1762" xr:uid="{00000000-0005-0000-0000-00002A010000}"/>
    <cellStyle name="Énfasis6 - 60%" xfId="236" xr:uid="{00000000-0005-0000-0000-00002B010000}"/>
    <cellStyle name="Énfasis6 2" xfId="237" xr:uid="{00000000-0005-0000-0000-00002C010000}"/>
    <cellStyle name="Énfasis6 3" xfId="238" xr:uid="{00000000-0005-0000-0000-00002D010000}"/>
    <cellStyle name="Énfasis6 4" xfId="239" xr:uid="{00000000-0005-0000-0000-00002E010000}"/>
    <cellStyle name="ENTERO" xfId="240" xr:uid="{00000000-0005-0000-0000-00002F010000}"/>
    <cellStyle name="ENTERO 2" xfId="241" xr:uid="{00000000-0005-0000-0000-000030010000}"/>
    <cellStyle name="ENTERO 3" xfId="242" xr:uid="{00000000-0005-0000-0000-000031010000}"/>
    <cellStyle name="Entrada" xfId="243" builtinId="20" customBuiltin="1"/>
    <cellStyle name="Entrada 2" xfId="244" xr:uid="{00000000-0005-0000-0000-000033010000}"/>
    <cellStyle name="Entrada 2 2" xfId="245" xr:uid="{00000000-0005-0000-0000-000034010000}"/>
    <cellStyle name="Entrada 2 2 2" xfId="246" xr:uid="{00000000-0005-0000-0000-000035010000}"/>
    <cellStyle name="Entrada 2 3" xfId="247" xr:uid="{00000000-0005-0000-0000-000036010000}"/>
    <cellStyle name="Entrada 2 3 2" xfId="248" xr:uid="{00000000-0005-0000-0000-000037010000}"/>
    <cellStyle name="Entrada 2 4" xfId="249" xr:uid="{00000000-0005-0000-0000-000038010000}"/>
    <cellStyle name="Entrada 3" xfId="250" xr:uid="{00000000-0005-0000-0000-000039010000}"/>
    <cellStyle name="Entrada 3 2" xfId="251" xr:uid="{00000000-0005-0000-0000-00003A010000}"/>
    <cellStyle name="Entrada 3 2 2" xfId="252" xr:uid="{00000000-0005-0000-0000-00003B010000}"/>
    <cellStyle name="Entrada 3 3" xfId="253" xr:uid="{00000000-0005-0000-0000-00003C010000}"/>
    <cellStyle name="Entrada 3 3 2" xfId="254" xr:uid="{00000000-0005-0000-0000-00003D010000}"/>
    <cellStyle name="Entrada 3 4" xfId="255" xr:uid="{00000000-0005-0000-0000-00003E010000}"/>
    <cellStyle name="Entrada 4" xfId="256" xr:uid="{00000000-0005-0000-0000-00003F010000}"/>
    <cellStyle name="Entrada 4 2" xfId="257" xr:uid="{00000000-0005-0000-0000-000040010000}"/>
    <cellStyle name="Entrada 4 2 2" xfId="258" xr:uid="{00000000-0005-0000-0000-000041010000}"/>
    <cellStyle name="Entrada 4 3" xfId="259" xr:uid="{00000000-0005-0000-0000-000042010000}"/>
    <cellStyle name="Entrada 4 3 2" xfId="260" xr:uid="{00000000-0005-0000-0000-000043010000}"/>
    <cellStyle name="Entrada 4 4" xfId="261" xr:uid="{00000000-0005-0000-0000-000044010000}"/>
    <cellStyle name="Estilo 1" xfId="262" xr:uid="{00000000-0005-0000-0000-000045010000}"/>
    <cellStyle name="Estilo 1 2" xfId="263" xr:uid="{00000000-0005-0000-0000-000046010000}"/>
    <cellStyle name="Euro" xfId="264" xr:uid="{00000000-0005-0000-0000-000047010000}"/>
    <cellStyle name="Euro 10" xfId="265" xr:uid="{00000000-0005-0000-0000-000048010000}"/>
    <cellStyle name="Euro 10 2" xfId="266" xr:uid="{00000000-0005-0000-0000-000049010000}"/>
    <cellStyle name="Euro 11" xfId="267" xr:uid="{00000000-0005-0000-0000-00004A010000}"/>
    <cellStyle name="Euro 11 2" xfId="268" xr:uid="{00000000-0005-0000-0000-00004B010000}"/>
    <cellStyle name="Euro 12" xfId="269" xr:uid="{00000000-0005-0000-0000-00004C010000}"/>
    <cellStyle name="Euro 12 2" xfId="270" xr:uid="{00000000-0005-0000-0000-00004D010000}"/>
    <cellStyle name="Euro 13" xfId="271" xr:uid="{00000000-0005-0000-0000-00004E010000}"/>
    <cellStyle name="Euro 14" xfId="272" xr:uid="{00000000-0005-0000-0000-00004F010000}"/>
    <cellStyle name="Euro 15" xfId="273" xr:uid="{00000000-0005-0000-0000-000050010000}"/>
    <cellStyle name="Euro 16" xfId="274" xr:uid="{00000000-0005-0000-0000-000051010000}"/>
    <cellStyle name="Euro 17" xfId="275" xr:uid="{00000000-0005-0000-0000-000052010000}"/>
    <cellStyle name="Euro 18" xfId="276" xr:uid="{00000000-0005-0000-0000-000053010000}"/>
    <cellStyle name="Euro 19" xfId="277" xr:uid="{00000000-0005-0000-0000-000054010000}"/>
    <cellStyle name="Euro 2" xfId="278" xr:uid="{00000000-0005-0000-0000-000055010000}"/>
    <cellStyle name="Euro 2 2" xfId="279" xr:uid="{00000000-0005-0000-0000-000056010000}"/>
    <cellStyle name="Euro 2 2 2" xfId="280" xr:uid="{00000000-0005-0000-0000-000057010000}"/>
    <cellStyle name="Euro 2 2 3" xfId="281" xr:uid="{00000000-0005-0000-0000-000058010000}"/>
    <cellStyle name="Euro 2 2 4" xfId="282" xr:uid="{00000000-0005-0000-0000-000059010000}"/>
    <cellStyle name="Euro 2 3" xfId="283" xr:uid="{00000000-0005-0000-0000-00005A010000}"/>
    <cellStyle name="Euro 2 3 2" xfId="284" xr:uid="{00000000-0005-0000-0000-00005B010000}"/>
    <cellStyle name="Euro 2 4" xfId="285" xr:uid="{00000000-0005-0000-0000-00005C010000}"/>
    <cellStyle name="Euro 2 5" xfId="286" xr:uid="{00000000-0005-0000-0000-00005D010000}"/>
    <cellStyle name="Euro 2 6" xfId="287" xr:uid="{00000000-0005-0000-0000-00005E010000}"/>
    <cellStyle name="Euro 2 7" xfId="288" xr:uid="{00000000-0005-0000-0000-00005F010000}"/>
    <cellStyle name="Euro 2 8" xfId="289" xr:uid="{00000000-0005-0000-0000-000060010000}"/>
    <cellStyle name="Euro 2_CANT OBRA 6003" xfId="290" xr:uid="{00000000-0005-0000-0000-000061010000}"/>
    <cellStyle name="Euro 20" xfId="291" xr:uid="{00000000-0005-0000-0000-000062010000}"/>
    <cellStyle name="Euro 21" xfId="292" xr:uid="{00000000-0005-0000-0000-000063010000}"/>
    <cellStyle name="Euro 22" xfId="293" xr:uid="{00000000-0005-0000-0000-000064010000}"/>
    <cellStyle name="Euro 23" xfId="294" xr:uid="{00000000-0005-0000-0000-000065010000}"/>
    <cellStyle name="Euro 24" xfId="295" xr:uid="{00000000-0005-0000-0000-000066010000}"/>
    <cellStyle name="Euro 25" xfId="296" xr:uid="{00000000-0005-0000-0000-000067010000}"/>
    <cellStyle name="Euro 26" xfId="297" xr:uid="{00000000-0005-0000-0000-000068010000}"/>
    <cellStyle name="Euro 27" xfId="298" xr:uid="{00000000-0005-0000-0000-000069010000}"/>
    <cellStyle name="Euro 28" xfId="299" xr:uid="{00000000-0005-0000-0000-00006A010000}"/>
    <cellStyle name="Euro 29" xfId="300" xr:uid="{00000000-0005-0000-0000-00006B010000}"/>
    <cellStyle name="Euro 3" xfId="301" xr:uid="{00000000-0005-0000-0000-00006C010000}"/>
    <cellStyle name="Euro 3 2" xfId="302" xr:uid="{00000000-0005-0000-0000-00006D010000}"/>
    <cellStyle name="Euro 3 3" xfId="303" xr:uid="{00000000-0005-0000-0000-00006E010000}"/>
    <cellStyle name="Euro 3 4" xfId="304" xr:uid="{00000000-0005-0000-0000-00006F010000}"/>
    <cellStyle name="Euro 3 5" xfId="305" xr:uid="{00000000-0005-0000-0000-000070010000}"/>
    <cellStyle name="Euro 3 6" xfId="306" xr:uid="{00000000-0005-0000-0000-000071010000}"/>
    <cellStyle name="Euro 3_CANT OBRA 6003" xfId="307" xr:uid="{00000000-0005-0000-0000-000072010000}"/>
    <cellStyle name="Euro 30" xfId="308" xr:uid="{00000000-0005-0000-0000-000073010000}"/>
    <cellStyle name="Euro 31" xfId="309" xr:uid="{00000000-0005-0000-0000-000074010000}"/>
    <cellStyle name="Euro 32" xfId="310" xr:uid="{00000000-0005-0000-0000-000075010000}"/>
    <cellStyle name="Euro 33" xfId="311" xr:uid="{00000000-0005-0000-0000-000076010000}"/>
    <cellStyle name="Euro 34" xfId="312" xr:uid="{00000000-0005-0000-0000-000077010000}"/>
    <cellStyle name="Euro 35" xfId="313" xr:uid="{00000000-0005-0000-0000-000078010000}"/>
    <cellStyle name="Euro 36" xfId="314" xr:uid="{00000000-0005-0000-0000-000079010000}"/>
    <cellStyle name="Euro 37" xfId="315" xr:uid="{00000000-0005-0000-0000-00007A010000}"/>
    <cellStyle name="Euro 38" xfId="316" xr:uid="{00000000-0005-0000-0000-00007B010000}"/>
    <cellStyle name="Euro 39" xfId="317" xr:uid="{00000000-0005-0000-0000-00007C010000}"/>
    <cellStyle name="Euro 4" xfId="318" xr:uid="{00000000-0005-0000-0000-00007D010000}"/>
    <cellStyle name="Euro 4 2" xfId="319" xr:uid="{00000000-0005-0000-0000-00007E010000}"/>
    <cellStyle name="Euro 4 3" xfId="320" xr:uid="{00000000-0005-0000-0000-00007F010000}"/>
    <cellStyle name="Euro 4 4" xfId="321" xr:uid="{00000000-0005-0000-0000-000080010000}"/>
    <cellStyle name="Euro 4 5" xfId="322" xr:uid="{00000000-0005-0000-0000-000081010000}"/>
    <cellStyle name="Euro 4 6" xfId="323" xr:uid="{00000000-0005-0000-0000-000082010000}"/>
    <cellStyle name="Euro 40" xfId="324" xr:uid="{00000000-0005-0000-0000-000083010000}"/>
    <cellStyle name="Euro 41" xfId="325" xr:uid="{00000000-0005-0000-0000-000084010000}"/>
    <cellStyle name="Euro 42" xfId="326" xr:uid="{00000000-0005-0000-0000-000085010000}"/>
    <cellStyle name="Euro 43" xfId="327" xr:uid="{00000000-0005-0000-0000-000086010000}"/>
    <cellStyle name="Euro 44" xfId="328" xr:uid="{00000000-0005-0000-0000-000087010000}"/>
    <cellStyle name="Euro 45" xfId="329" xr:uid="{00000000-0005-0000-0000-000088010000}"/>
    <cellStyle name="Euro 46" xfId="330" xr:uid="{00000000-0005-0000-0000-000089010000}"/>
    <cellStyle name="Euro 47" xfId="331" xr:uid="{00000000-0005-0000-0000-00008A010000}"/>
    <cellStyle name="Euro 48" xfId="332" xr:uid="{00000000-0005-0000-0000-00008B010000}"/>
    <cellStyle name="Euro 49" xfId="333" xr:uid="{00000000-0005-0000-0000-00008C010000}"/>
    <cellStyle name="Euro 5" xfId="334" xr:uid="{00000000-0005-0000-0000-00008D010000}"/>
    <cellStyle name="Euro 5 2" xfId="335" xr:uid="{00000000-0005-0000-0000-00008E010000}"/>
    <cellStyle name="Euro 5 3" xfId="336" xr:uid="{00000000-0005-0000-0000-00008F010000}"/>
    <cellStyle name="Euro 5 4" xfId="337" xr:uid="{00000000-0005-0000-0000-000090010000}"/>
    <cellStyle name="Euro 5 5" xfId="338" xr:uid="{00000000-0005-0000-0000-000091010000}"/>
    <cellStyle name="Euro 5 6" xfId="339" xr:uid="{00000000-0005-0000-0000-000092010000}"/>
    <cellStyle name="Euro 50" xfId="340" xr:uid="{00000000-0005-0000-0000-000093010000}"/>
    <cellStyle name="Euro 51" xfId="341" xr:uid="{00000000-0005-0000-0000-000094010000}"/>
    <cellStyle name="Euro 52" xfId="342" xr:uid="{00000000-0005-0000-0000-000095010000}"/>
    <cellStyle name="Euro 53" xfId="343" xr:uid="{00000000-0005-0000-0000-000096010000}"/>
    <cellStyle name="Euro 54" xfId="344" xr:uid="{00000000-0005-0000-0000-000097010000}"/>
    <cellStyle name="Euro 55" xfId="345" xr:uid="{00000000-0005-0000-0000-000098010000}"/>
    <cellStyle name="Euro 6" xfId="346" xr:uid="{00000000-0005-0000-0000-000099010000}"/>
    <cellStyle name="Euro 6 2" xfId="347" xr:uid="{00000000-0005-0000-0000-00009A010000}"/>
    <cellStyle name="Euro 7" xfId="348" xr:uid="{00000000-0005-0000-0000-00009B010000}"/>
    <cellStyle name="Euro 7 2" xfId="349" xr:uid="{00000000-0005-0000-0000-00009C010000}"/>
    <cellStyle name="Euro 8" xfId="350" xr:uid="{00000000-0005-0000-0000-00009D010000}"/>
    <cellStyle name="Euro 8 2" xfId="351" xr:uid="{00000000-0005-0000-0000-00009E010000}"/>
    <cellStyle name="Euro 9" xfId="352" xr:uid="{00000000-0005-0000-0000-00009F010000}"/>
    <cellStyle name="Euro 9 2" xfId="353" xr:uid="{00000000-0005-0000-0000-0000A0010000}"/>
    <cellStyle name="Euro_2302 - 6. Presupuesto interventoria - Mej. y Mant. Ansermna Nuevo - La Virginia (4.000')" xfId="354" xr:uid="{00000000-0005-0000-0000-0000A1010000}"/>
    <cellStyle name="Explanatory Text" xfId="355" xr:uid="{00000000-0005-0000-0000-0000A2010000}"/>
    <cellStyle name="F2" xfId="356" xr:uid="{00000000-0005-0000-0000-0000A3010000}"/>
    <cellStyle name="F2 2" xfId="357" xr:uid="{00000000-0005-0000-0000-0000A4010000}"/>
    <cellStyle name="F2_CANT OBRA 6003" xfId="358" xr:uid="{00000000-0005-0000-0000-0000A5010000}"/>
    <cellStyle name="F3" xfId="359" xr:uid="{00000000-0005-0000-0000-0000A6010000}"/>
    <cellStyle name="F3 2" xfId="360" xr:uid="{00000000-0005-0000-0000-0000A7010000}"/>
    <cellStyle name="F3_CANT OBRA 6003" xfId="361" xr:uid="{00000000-0005-0000-0000-0000A8010000}"/>
    <cellStyle name="F4" xfId="362" xr:uid="{00000000-0005-0000-0000-0000A9010000}"/>
    <cellStyle name="F4 2" xfId="363" xr:uid="{00000000-0005-0000-0000-0000AA010000}"/>
    <cellStyle name="F4_CANT OBRA 6003" xfId="364" xr:uid="{00000000-0005-0000-0000-0000AB010000}"/>
    <cellStyle name="F5" xfId="365" xr:uid="{00000000-0005-0000-0000-0000AC010000}"/>
    <cellStyle name="F5 2" xfId="366" xr:uid="{00000000-0005-0000-0000-0000AD010000}"/>
    <cellStyle name="F5_CANT OBRA 6003" xfId="367" xr:uid="{00000000-0005-0000-0000-0000AE010000}"/>
    <cellStyle name="F6" xfId="368" xr:uid="{00000000-0005-0000-0000-0000AF010000}"/>
    <cellStyle name="F6 2" xfId="369" xr:uid="{00000000-0005-0000-0000-0000B0010000}"/>
    <cellStyle name="F6_CANT OBRA 6003" xfId="370" xr:uid="{00000000-0005-0000-0000-0000B1010000}"/>
    <cellStyle name="F7" xfId="371" xr:uid="{00000000-0005-0000-0000-0000B2010000}"/>
    <cellStyle name="F7 2" xfId="372" xr:uid="{00000000-0005-0000-0000-0000B3010000}"/>
    <cellStyle name="F7_CANT OBRA 6003" xfId="373" xr:uid="{00000000-0005-0000-0000-0000B4010000}"/>
    <cellStyle name="F8" xfId="374" xr:uid="{00000000-0005-0000-0000-0000B5010000}"/>
    <cellStyle name="F8 2" xfId="375" xr:uid="{00000000-0005-0000-0000-0000B6010000}"/>
    <cellStyle name="F8_CANT OBRA 6003" xfId="376" xr:uid="{00000000-0005-0000-0000-0000B7010000}"/>
    <cellStyle name="Fixed" xfId="377" xr:uid="{00000000-0005-0000-0000-0000B8010000}"/>
    <cellStyle name="Good" xfId="378" xr:uid="{00000000-0005-0000-0000-0000B9010000}"/>
    <cellStyle name="GRADOSMINSEG" xfId="379" xr:uid="{00000000-0005-0000-0000-0000BA010000}"/>
    <cellStyle name="GRADOSMINSEG 2" xfId="380" xr:uid="{00000000-0005-0000-0000-0000BB010000}"/>
    <cellStyle name="GRADOSMINSEG 3" xfId="381" xr:uid="{00000000-0005-0000-0000-0000BC010000}"/>
    <cellStyle name="Heading 1" xfId="382" xr:uid="{00000000-0005-0000-0000-0000BD010000}"/>
    <cellStyle name="Heading 2" xfId="383" xr:uid="{00000000-0005-0000-0000-0000BE010000}"/>
    <cellStyle name="Heading 3" xfId="384" xr:uid="{00000000-0005-0000-0000-0000BF010000}"/>
    <cellStyle name="Heading 4" xfId="385" xr:uid="{00000000-0005-0000-0000-0000C0010000}"/>
    <cellStyle name="Heading1" xfId="386" xr:uid="{00000000-0005-0000-0000-0000C1010000}"/>
    <cellStyle name="Heading2" xfId="387" xr:uid="{00000000-0005-0000-0000-0000C2010000}"/>
    <cellStyle name="Hipervínculo" xfId="388" builtinId="8"/>
    <cellStyle name="Hipervínculo 2" xfId="389" xr:uid="{00000000-0005-0000-0000-0000C4010000}"/>
    <cellStyle name="Hipervínculo 2 2" xfId="390" xr:uid="{00000000-0005-0000-0000-0000C5010000}"/>
    <cellStyle name="Hipervínculo 2 2 2" xfId="391" xr:uid="{00000000-0005-0000-0000-0000C6010000}"/>
    <cellStyle name="Hipervínculo 2 3" xfId="392" xr:uid="{00000000-0005-0000-0000-0000C7010000}"/>
    <cellStyle name="Hipervínculo 2 4" xfId="393" xr:uid="{00000000-0005-0000-0000-0000C8010000}"/>
    <cellStyle name="Hipervínculo 2 5" xfId="394" xr:uid="{00000000-0005-0000-0000-0000C9010000}"/>
    <cellStyle name="Hipervínculo 2 6" xfId="395" xr:uid="{00000000-0005-0000-0000-0000CA010000}"/>
    <cellStyle name="Hipervínculo 2 7" xfId="396" xr:uid="{00000000-0005-0000-0000-0000CB010000}"/>
    <cellStyle name="Hipervínculo 2_DESCRIPCIÓN Y PRESUPUSTO" xfId="397" xr:uid="{00000000-0005-0000-0000-0000CC010000}"/>
    <cellStyle name="Hipervínculo 3" xfId="398" xr:uid="{00000000-0005-0000-0000-0000CD010000}"/>
    <cellStyle name="Hipervínculo 4" xfId="399" xr:uid="{00000000-0005-0000-0000-0000CE010000}"/>
    <cellStyle name="Hipervínculo 5" xfId="400" xr:uid="{00000000-0005-0000-0000-0000CF010000}"/>
    <cellStyle name="Hyperlink_28+0300-4504" xfId="401" xr:uid="{00000000-0005-0000-0000-0000D0010000}"/>
    <cellStyle name="Incorrecto" xfId="402" builtinId="27" customBuiltin="1"/>
    <cellStyle name="Incorrecto 2" xfId="403" xr:uid="{00000000-0005-0000-0000-0000D2010000}"/>
    <cellStyle name="Incorrecto 3" xfId="404" xr:uid="{00000000-0005-0000-0000-0000D3010000}"/>
    <cellStyle name="Incorrecto 4" xfId="405" xr:uid="{00000000-0005-0000-0000-0000D4010000}"/>
    <cellStyle name="Input" xfId="406" xr:uid="{00000000-0005-0000-0000-0000D5010000}"/>
    <cellStyle name="Linked Cell" xfId="407" xr:uid="{00000000-0005-0000-0000-0000D6010000}"/>
    <cellStyle name="MILE DE MILLONES" xfId="408" xr:uid="{00000000-0005-0000-0000-0000D7010000}"/>
    <cellStyle name="MILES" xfId="409" xr:uid="{00000000-0005-0000-0000-0000D8010000}"/>
    <cellStyle name="Millares" xfId="410" builtinId="3"/>
    <cellStyle name="Millares [0]" xfId="411" builtinId="6"/>
    <cellStyle name="Millares [0] 2" xfId="412" xr:uid="{00000000-0005-0000-0000-0000DB010000}"/>
    <cellStyle name="Millares [0] 2 10" xfId="413" xr:uid="{00000000-0005-0000-0000-0000DC010000}"/>
    <cellStyle name="Millares [0] 2 10 2" xfId="1763" xr:uid="{00000000-0005-0000-0000-0000DD010000}"/>
    <cellStyle name="Millares [0] 2 11" xfId="414" xr:uid="{00000000-0005-0000-0000-0000DE010000}"/>
    <cellStyle name="Millares [0] 2 11 2" xfId="1764" xr:uid="{00000000-0005-0000-0000-0000DF010000}"/>
    <cellStyle name="Millares [0] 2 2" xfId="415" xr:uid="{00000000-0005-0000-0000-0000E0010000}"/>
    <cellStyle name="Millares [0] 2 2 2" xfId="1765" xr:uid="{00000000-0005-0000-0000-0000E1010000}"/>
    <cellStyle name="Millares [0] 2 3" xfId="416" xr:uid="{00000000-0005-0000-0000-0000E2010000}"/>
    <cellStyle name="Millares [0] 2 3 2" xfId="1766" xr:uid="{00000000-0005-0000-0000-0000E3010000}"/>
    <cellStyle name="Millares [0] 2 4" xfId="417" xr:uid="{00000000-0005-0000-0000-0000E4010000}"/>
    <cellStyle name="Millares [0] 2 4 2" xfId="1767" xr:uid="{00000000-0005-0000-0000-0000E5010000}"/>
    <cellStyle name="Millares [0] 2 5" xfId="418" xr:uid="{00000000-0005-0000-0000-0000E6010000}"/>
    <cellStyle name="Millares [0] 2 5 2" xfId="1768" xr:uid="{00000000-0005-0000-0000-0000E7010000}"/>
    <cellStyle name="Millares [0] 2 6" xfId="419" xr:uid="{00000000-0005-0000-0000-0000E8010000}"/>
    <cellStyle name="Millares [0] 2 6 2" xfId="1769" xr:uid="{00000000-0005-0000-0000-0000E9010000}"/>
    <cellStyle name="Millares [0] 2 7" xfId="420" xr:uid="{00000000-0005-0000-0000-0000EA010000}"/>
    <cellStyle name="Millares [0] 2 7 2" xfId="1770" xr:uid="{00000000-0005-0000-0000-0000EB010000}"/>
    <cellStyle name="Millares [0] 2 8" xfId="421" xr:uid="{00000000-0005-0000-0000-0000EC010000}"/>
    <cellStyle name="Millares [0] 2 8 2" xfId="1771" xr:uid="{00000000-0005-0000-0000-0000ED010000}"/>
    <cellStyle name="Millares [0] 2 9" xfId="422" xr:uid="{00000000-0005-0000-0000-0000EE010000}"/>
    <cellStyle name="Millares [0] 2 9 2" xfId="1772" xr:uid="{00000000-0005-0000-0000-0000EF010000}"/>
    <cellStyle name="Millares [0] 2_CANT OBRA 6003" xfId="423" xr:uid="{00000000-0005-0000-0000-0000F0010000}"/>
    <cellStyle name="Millares [0] 3" xfId="424" xr:uid="{00000000-0005-0000-0000-0000F1010000}"/>
    <cellStyle name="Millares [0] 3 10" xfId="425" xr:uid="{00000000-0005-0000-0000-0000F2010000}"/>
    <cellStyle name="Millares [0] 3 10 2" xfId="1773" xr:uid="{00000000-0005-0000-0000-0000F3010000}"/>
    <cellStyle name="Millares [0] 3 2" xfId="426" xr:uid="{00000000-0005-0000-0000-0000F4010000}"/>
    <cellStyle name="Millares [0] 3 2 2" xfId="427" xr:uid="{00000000-0005-0000-0000-0000F5010000}"/>
    <cellStyle name="Millares [0] 3 2 2 2" xfId="428" xr:uid="{00000000-0005-0000-0000-0000F6010000}"/>
    <cellStyle name="Millares [0] 3 2 2 2 2" xfId="1775" xr:uid="{00000000-0005-0000-0000-0000F7010000}"/>
    <cellStyle name="Millares [0] 3 2 2 2 3" xfId="2000" xr:uid="{00000000-0005-0000-0000-0000F8010000}"/>
    <cellStyle name="Millares [0] 3 2 2 2 4" xfId="2139" xr:uid="{00000000-0005-0000-0000-0000F9010000}"/>
    <cellStyle name="Millares [0] 3 2 2 3" xfId="1774" xr:uid="{00000000-0005-0000-0000-0000FA010000}"/>
    <cellStyle name="Millares [0] 3 2 2 4" xfId="1999" xr:uid="{00000000-0005-0000-0000-0000FB010000}"/>
    <cellStyle name="Millares [0] 3 2 2 5" xfId="2138" xr:uid="{00000000-0005-0000-0000-0000FC010000}"/>
    <cellStyle name="Millares [0] 3 2 3" xfId="429" xr:uid="{00000000-0005-0000-0000-0000FD010000}"/>
    <cellStyle name="Millares [0] 3 2 3 2" xfId="1776" xr:uid="{00000000-0005-0000-0000-0000FE010000}"/>
    <cellStyle name="Millares [0] 3 2 3 3" xfId="2001" xr:uid="{00000000-0005-0000-0000-0000FF010000}"/>
    <cellStyle name="Millares [0] 3 2 3 4" xfId="2140" xr:uid="{00000000-0005-0000-0000-000000020000}"/>
    <cellStyle name="Millares [0] 3 3" xfId="430" xr:uid="{00000000-0005-0000-0000-000001020000}"/>
    <cellStyle name="Millares [0] 3 3 2" xfId="431" xr:uid="{00000000-0005-0000-0000-000002020000}"/>
    <cellStyle name="Millares [0] 3 3 2 2" xfId="1777" xr:uid="{00000000-0005-0000-0000-000003020000}"/>
    <cellStyle name="Millares [0] 3 3 2 3" xfId="2002" xr:uid="{00000000-0005-0000-0000-000004020000}"/>
    <cellStyle name="Millares [0] 3 3 2 4" xfId="2141" xr:uid="{00000000-0005-0000-0000-000005020000}"/>
    <cellStyle name="Millares [0] 3 4" xfId="432" xr:uid="{00000000-0005-0000-0000-000006020000}"/>
    <cellStyle name="Millares [0] 3 4 2" xfId="433" xr:uid="{00000000-0005-0000-0000-000007020000}"/>
    <cellStyle name="Millares [0] 3 4 2 2" xfId="1778" xr:uid="{00000000-0005-0000-0000-000008020000}"/>
    <cellStyle name="Millares [0] 3 4 2 3" xfId="2003" xr:uid="{00000000-0005-0000-0000-000009020000}"/>
    <cellStyle name="Millares [0] 3 4 2 4" xfId="2142" xr:uid="{00000000-0005-0000-0000-00000A020000}"/>
    <cellStyle name="Millares [0] 3 5" xfId="434" xr:uid="{00000000-0005-0000-0000-00000B020000}"/>
    <cellStyle name="Millares [0] 3 5 2" xfId="1779" xr:uid="{00000000-0005-0000-0000-00000C020000}"/>
    <cellStyle name="Millares [0] 3 6" xfId="435" xr:uid="{00000000-0005-0000-0000-00000D020000}"/>
    <cellStyle name="Millares [0] 3 6 2" xfId="1780" xr:uid="{00000000-0005-0000-0000-00000E020000}"/>
    <cellStyle name="Millares [0] 3 7" xfId="436" xr:uid="{00000000-0005-0000-0000-00000F020000}"/>
    <cellStyle name="Millares [0] 3 7 2" xfId="1781" xr:uid="{00000000-0005-0000-0000-000010020000}"/>
    <cellStyle name="Millares [0] 3 8" xfId="437" xr:uid="{00000000-0005-0000-0000-000011020000}"/>
    <cellStyle name="Millares [0] 3 8 2" xfId="1782" xr:uid="{00000000-0005-0000-0000-000012020000}"/>
    <cellStyle name="Millares [0] 3 9" xfId="438" xr:uid="{00000000-0005-0000-0000-000013020000}"/>
    <cellStyle name="Millares [0] 3 9 2" xfId="1783" xr:uid="{00000000-0005-0000-0000-000014020000}"/>
    <cellStyle name="Millares [0] 4" xfId="439" xr:uid="{00000000-0005-0000-0000-000015020000}"/>
    <cellStyle name="Millares [0] 4 10" xfId="440" xr:uid="{00000000-0005-0000-0000-000016020000}"/>
    <cellStyle name="Millares [0] 4 10 2" xfId="1784" xr:uid="{00000000-0005-0000-0000-000017020000}"/>
    <cellStyle name="Millares [0] 4 2" xfId="441" xr:uid="{00000000-0005-0000-0000-000018020000}"/>
    <cellStyle name="Millares [0] 4 2 2" xfId="442" xr:uid="{00000000-0005-0000-0000-000019020000}"/>
    <cellStyle name="Millares [0] 4 2 2 2" xfId="1785" xr:uid="{00000000-0005-0000-0000-00001A020000}"/>
    <cellStyle name="Millares [0] 4 2 2 3" xfId="2004" xr:uid="{00000000-0005-0000-0000-00001B020000}"/>
    <cellStyle name="Millares [0] 4 2 2 4" xfId="2143" xr:uid="{00000000-0005-0000-0000-00001C020000}"/>
    <cellStyle name="Millares [0] 4 3" xfId="443" xr:uid="{00000000-0005-0000-0000-00001D020000}"/>
    <cellStyle name="Millares [0] 4 3 2" xfId="1786" xr:uid="{00000000-0005-0000-0000-00001E020000}"/>
    <cellStyle name="Millares [0] 4 4" xfId="444" xr:uid="{00000000-0005-0000-0000-00001F020000}"/>
    <cellStyle name="Millares [0] 4 4 2" xfId="1787" xr:uid="{00000000-0005-0000-0000-000020020000}"/>
    <cellStyle name="Millares [0] 4 5" xfId="445" xr:uid="{00000000-0005-0000-0000-000021020000}"/>
    <cellStyle name="Millares [0] 4 5 2" xfId="1788" xr:uid="{00000000-0005-0000-0000-000022020000}"/>
    <cellStyle name="Millares [0] 4 6" xfId="446" xr:uid="{00000000-0005-0000-0000-000023020000}"/>
    <cellStyle name="Millares [0] 4 6 2" xfId="1789" xr:uid="{00000000-0005-0000-0000-000024020000}"/>
    <cellStyle name="Millares [0] 4 7" xfId="447" xr:uid="{00000000-0005-0000-0000-000025020000}"/>
    <cellStyle name="Millares [0] 4 7 2" xfId="1790" xr:uid="{00000000-0005-0000-0000-000026020000}"/>
    <cellStyle name="Millares [0] 4 8" xfId="448" xr:uid="{00000000-0005-0000-0000-000027020000}"/>
    <cellStyle name="Millares [0] 4 8 2" xfId="1791" xr:uid="{00000000-0005-0000-0000-000028020000}"/>
    <cellStyle name="Millares [0] 4 9" xfId="449" xr:uid="{00000000-0005-0000-0000-000029020000}"/>
    <cellStyle name="Millares [0] 4 9 2" xfId="1792" xr:uid="{00000000-0005-0000-0000-00002A020000}"/>
    <cellStyle name="Millares [0] 5" xfId="450" xr:uid="{00000000-0005-0000-0000-00002B020000}"/>
    <cellStyle name="Millares [0] 5 2" xfId="451" xr:uid="{00000000-0005-0000-0000-00002C020000}"/>
    <cellStyle name="Millares [0] 5 2 2" xfId="1794" xr:uid="{00000000-0005-0000-0000-00002D020000}"/>
    <cellStyle name="Millares [0] 5 3" xfId="1793" xr:uid="{00000000-0005-0000-0000-00002E020000}"/>
    <cellStyle name="Millares [0] 6" xfId="452" xr:uid="{00000000-0005-0000-0000-00002F020000}"/>
    <cellStyle name="Millares [0] 6 2" xfId="453" xr:uid="{00000000-0005-0000-0000-000030020000}"/>
    <cellStyle name="Millares [0] 6 2 2" xfId="1796" xr:uid="{00000000-0005-0000-0000-000031020000}"/>
    <cellStyle name="Millares [0] 6 2 3" xfId="2006" xr:uid="{00000000-0005-0000-0000-000032020000}"/>
    <cellStyle name="Millares [0] 6 2 4" xfId="2145" xr:uid="{00000000-0005-0000-0000-000033020000}"/>
    <cellStyle name="Millares [0] 6 3" xfId="1795" xr:uid="{00000000-0005-0000-0000-000034020000}"/>
    <cellStyle name="Millares [0] 6 4" xfId="2005" xr:uid="{00000000-0005-0000-0000-000035020000}"/>
    <cellStyle name="Millares [0] 6 5" xfId="2144" xr:uid="{00000000-0005-0000-0000-000036020000}"/>
    <cellStyle name="Millares [2]" xfId="454" xr:uid="{00000000-0005-0000-0000-000037020000}"/>
    <cellStyle name="Millares 10" xfId="455" xr:uid="{00000000-0005-0000-0000-000038020000}"/>
    <cellStyle name="Millares 10 2" xfId="456" xr:uid="{00000000-0005-0000-0000-000039020000}"/>
    <cellStyle name="Millares 10 2 2" xfId="457" xr:uid="{00000000-0005-0000-0000-00003A020000}"/>
    <cellStyle name="Millares 10 2 2 2" xfId="458" xr:uid="{00000000-0005-0000-0000-00003B020000}"/>
    <cellStyle name="Millares 10 2 2 2 2" xfId="1797" xr:uid="{00000000-0005-0000-0000-00003C020000}"/>
    <cellStyle name="Millares 10 2 2 2 3" xfId="2007" xr:uid="{00000000-0005-0000-0000-00003D020000}"/>
    <cellStyle name="Millares 10 2 2 2 4" xfId="2146" xr:uid="{00000000-0005-0000-0000-00003E020000}"/>
    <cellStyle name="Millares 10 2 3" xfId="459" xr:uid="{00000000-0005-0000-0000-00003F020000}"/>
    <cellStyle name="Millares 10 2 4" xfId="460" xr:uid="{00000000-0005-0000-0000-000040020000}"/>
    <cellStyle name="Millares 10 2 4 2" xfId="1798" xr:uid="{00000000-0005-0000-0000-000041020000}"/>
    <cellStyle name="Millares 10 2 4 3" xfId="2008" xr:uid="{00000000-0005-0000-0000-000042020000}"/>
    <cellStyle name="Millares 10 2 4 4" xfId="2147" xr:uid="{00000000-0005-0000-0000-000043020000}"/>
    <cellStyle name="Millares 10 3" xfId="461" xr:uid="{00000000-0005-0000-0000-000044020000}"/>
    <cellStyle name="Millares 10 3 2" xfId="462" xr:uid="{00000000-0005-0000-0000-000045020000}"/>
    <cellStyle name="Millares 10 3 3" xfId="463" xr:uid="{00000000-0005-0000-0000-000046020000}"/>
    <cellStyle name="Millares 10 3 3 2" xfId="1799" xr:uid="{00000000-0005-0000-0000-000047020000}"/>
    <cellStyle name="Millares 10 3 3 3" xfId="2009" xr:uid="{00000000-0005-0000-0000-000048020000}"/>
    <cellStyle name="Millares 10 3 3 4" xfId="2148" xr:uid="{00000000-0005-0000-0000-000049020000}"/>
    <cellStyle name="Millares 10 4" xfId="464" xr:uid="{00000000-0005-0000-0000-00004A020000}"/>
    <cellStyle name="Millares 10 4 2" xfId="465" xr:uid="{00000000-0005-0000-0000-00004B020000}"/>
    <cellStyle name="Millares 10 4 3" xfId="466" xr:uid="{00000000-0005-0000-0000-00004C020000}"/>
    <cellStyle name="Millares 10 4 3 2" xfId="1800" xr:uid="{00000000-0005-0000-0000-00004D020000}"/>
    <cellStyle name="Millares 10 4 3 3" xfId="2010" xr:uid="{00000000-0005-0000-0000-00004E020000}"/>
    <cellStyle name="Millares 10 4 3 4" xfId="2149" xr:uid="{00000000-0005-0000-0000-00004F020000}"/>
    <cellStyle name="Millares 10 5" xfId="467" xr:uid="{00000000-0005-0000-0000-000050020000}"/>
    <cellStyle name="Millares 10 6" xfId="468" xr:uid="{00000000-0005-0000-0000-000051020000}"/>
    <cellStyle name="Millares 10 7" xfId="469" xr:uid="{00000000-0005-0000-0000-000052020000}"/>
    <cellStyle name="Millares 10 8" xfId="470" xr:uid="{00000000-0005-0000-0000-000053020000}"/>
    <cellStyle name="Millares 10_CANT OBRA 6003" xfId="471" xr:uid="{00000000-0005-0000-0000-000054020000}"/>
    <cellStyle name="Millares 100" xfId="472" xr:uid="{00000000-0005-0000-0000-000055020000}"/>
    <cellStyle name="Millares 101" xfId="473" xr:uid="{00000000-0005-0000-0000-000056020000}"/>
    <cellStyle name="Millares 102" xfId="474" xr:uid="{00000000-0005-0000-0000-000057020000}"/>
    <cellStyle name="Millares 103" xfId="475" xr:uid="{00000000-0005-0000-0000-000058020000}"/>
    <cellStyle name="Millares 104" xfId="476" xr:uid="{00000000-0005-0000-0000-000059020000}"/>
    <cellStyle name="Millares 105" xfId="477" xr:uid="{00000000-0005-0000-0000-00005A020000}"/>
    <cellStyle name="Millares 106" xfId="478" xr:uid="{00000000-0005-0000-0000-00005B020000}"/>
    <cellStyle name="Millares 107" xfId="479" xr:uid="{00000000-0005-0000-0000-00005C020000}"/>
    <cellStyle name="Millares 108" xfId="480" xr:uid="{00000000-0005-0000-0000-00005D020000}"/>
    <cellStyle name="Millares 109" xfId="481" xr:uid="{00000000-0005-0000-0000-00005E020000}"/>
    <cellStyle name="Millares 11" xfId="482" xr:uid="{00000000-0005-0000-0000-00005F020000}"/>
    <cellStyle name="Millares 11 2" xfId="483" xr:uid="{00000000-0005-0000-0000-000060020000}"/>
    <cellStyle name="Millares 11 2 2" xfId="484" xr:uid="{00000000-0005-0000-0000-000061020000}"/>
    <cellStyle name="Millares 11 2 3" xfId="485" xr:uid="{00000000-0005-0000-0000-000062020000}"/>
    <cellStyle name="Millares 11 2 3 2" xfId="1802" xr:uid="{00000000-0005-0000-0000-000063020000}"/>
    <cellStyle name="Millares 11 2 3 3" xfId="2011" xr:uid="{00000000-0005-0000-0000-000064020000}"/>
    <cellStyle name="Millares 11 2 3 4" xfId="2150" xr:uid="{00000000-0005-0000-0000-000065020000}"/>
    <cellStyle name="Millares 11 3" xfId="486" xr:uid="{00000000-0005-0000-0000-000066020000}"/>
    <cellStyle name="Millares 11 4" xfId="487" xr:uid="{00000000-0005-0000-0000-000067020000}"/>
    <cellStyle name="Millares 11 4 2" xfId="1803" xr:uid="{00000000-0005-0000-0000-000068020000}"/>
    <cellStyle name="Millares 11 4 3" xfId="2012" xr:uid="{00000000-0005-0000-0000-000069020000}"/>
    <cellStyle name="Millares 11 4 4" xfId="2151" xr:uid="{00000000-0005-0000-0000-00006A020000}"/>
    <cellStyle name="Millares 11 5" xfId="1801" xr:uid="{00000000-0005-0000-0000-00006B020000}"/>
    <cellStyle name="Millares 11_CANT OBRA 6003" xfId="488" xr:uid="{00000000-0005-0000-0000-00006C020000}"/>
    <cellStyle name="Millares 110" xfId="489" xr:uid="{00000000-0005-0000-0000-00006D020000}"/>
    <cellStyle name="Millares 111" xfId="490" xr:uid="{00000000-0005-0000-0000-00006E020000}"/>
    <cellStyle name="Millares 112" xfId="491" xr:uid="{00000000-0005-0000-0000-00006F020000}"/>
    <cellStyle name="Millares 113" xfId="492" xr:uid="{00000000-0005-0000-0000-000070020000}"/>
    <cellStyle name="Millares 114" xfId="493" xr:uid="{00000000-0005-0000-0000-000071020000}"/>
    <cellStyle name="Millares 115" xfId="494" xr:uid="{00000000-0005-0000-0000-000072020000}"/>
    <cellStyle name="Millares 116" xfId="495" xr:uid="{00000000-0005-0000-0000-000073020000}"/>
    <cellStyle name="Millares 116 2" xfId="1804" xr:uid="{00000000-0005-0000-0000-000074020000}"/>
    <cellStyle name="Millares 116 3" xfId="2013" xr:uid="{00000000-0005-0000-0000-000075020000}"/>
    <cellStyle name="Millares 116 4" xfId="2152" xr:uid="{00000000-0005-0000-0000-000076020000}"/>
    <cellStyle name="Millares 117" xfId="496" xr:uid="{00000000-0005-0000-0000-000077020000}"/>
    <cellStyle name="Millares 117 2" xfId="1805" xr:uid="{00000000-0005-0000-0000-000078020000}"/>
    <cellStyle name="Millares 117 3" xfId="2014" xr:uid="{00000000-0005-0000-0000-000079020000}"/>
    <cellStyle name="Millares 117 4" xfId="2153" xr:uid="{00000000-0005-0000-0000-00007A020000}"/>
    <cellStyle name="Millares 118" xfId="497" xr:uid="{00000000-0005-0000-0000-00007B020000}"/>
    <cellStyle name="Millares 118 2" xfId="1806" xr:uid="{00000000-0005-0000-0000-00007C020000}"/>
    <cellStyle name="Millares 118 3" xfId="2015" xr:uid="{00000000-0005-0000-0000-00007D020000}"/>
    <cellStyle name="Millares 118 4" xfId="2154" xr:uid="{00000000-0005-0000-0000-00007E020000}"/>
    <cellStyle name="Millares 12" xfId="498" xr:uid="{00000000-0005-0000-0000-00007F020000}"/>
    <cellStyle name="Millares 12 2" xfId="499" xr:uid="{00000000-0005-0000-0000-000080020000}"/>
    <cellStyle name="Millares 12 2 2" xfId="500" xr:uid="{00000000-0005-0000-0000-000081020000}"/>
    <cellStyle name="Millares 12 2 3" xfId="501" xr:uid="{00000000-0005-0000-0000-000082020000}"/>
    <cellStyle name="Millares 12 2 3 2" xfId="1807" xr:uid="{00000000-0005-0000-0000-000083020000}"/>
    <cellStyle name="Millares 12 2 3 3" xfId="2016" xr:uid="{00000000-0005-0000-0000-000084020000}"/>
    <cellStyle name="Millares 12 2 3 4" xfId="2155" xr:uid="{00000000-0005-0000-0000-000085020000}"/>
    <cellStyle name="Millares 12 3" xfId="502" xr:uid="{00000000-0005-0000-0000-000086020000}"/>
    <cellStyle name="Millares 12 4" xfId="503" xr:uid="{00000000-0005-0000-0000-000087020000}"/>
    <cellStyle name="Millares 12 4 2" xfId="1808" xr:uid="{00000000-0005-0000-0000-000088020000}"/>
    <cellStyle name="Millares 12 4 3" xfId="2017" xr:uid="{00000000-0005-0000-0000-000089020000}"/>
    <cellStyle name="Millares 12 4 4" xfId="2156" xr:uid="{00000000-0005-0000-0000-00008A020000}"/>
    <cellStyle name="Millares 12_CANT OBRA 6003" xfId="504" xr:uid="{00000000-0005-0000-0000-00008B020000}"/>
    <cellStyle name="Millares 13" xfId="505" xr:uid="{00000000-0005-0000-0000-00008C020000}"/>
    <cellStyle name="Millares 13 2" xfId="506" xr:uid="{00000000-0005-0000-0000-00008D020000}"/>
    <cellStyle name="Millares 13 3" xfId="507" xr:uid="{00000000-0005-0000-0000-00008E020000}"/>
    <cellStyle name="Millares 13 4" xfId="508" xr:uid="{00000000-0005-0000-0000-00008F020000}"/>
    <cellStyle name="Millares 13 4 2" xfId="1809" xr:uid="{00000000-0005-0000-0000-000090020000}"/>
    <cellStyle name="Millares 13 4 3" xfId="2018" xr:uid="{00000000-0005-0000-0000-000091020000}"/>
    <cellStyle name="Millares 13 4 4" xfId="2157" xr:uid="{00000000-0005-0000-0000-000092020000}"/>
    <cellStyle name="Millares 14" xfId="509" xr:uid="{00000000-0005-0000-0000-000093020000}"/>
    <cellStyle name="Millares 14 2" xfId="510" xr:uid="{00000000-0005-0000-0000-000094020000}"/>
    <cellStyle name="Millares 14 3" xfId="511" xr:uid="{00000000-0005-0000-0000-000095020000}"/>
    <cellStyle name="Millares 14 4" xfId="512" xr:uid="{00000000-0005-0000-0000-000096020000}"/>
    <cellStyle name="Millares 14 4 2" xfId="1810" xr:uid="{00000000-0005-0000-0000-000097020000}"/>
    <cellStyle name="Millares 14 4 3" xfId="2019" xr:uid="{00000000-0005-0000-0000-000098020000}"/>
    <cellStyle name="Millares 14 4 4" xfId="2158" xr:uid="{00000000-0005-0000-0000-000099020000}"/>
    <cellStyle name="Millares 15" xfId="513" xr:uid="{00000000-0005-0000-0000-00009A020000}"/>
    <cellStyle name="Millares 15 2" xfId="514" xr:uid="{00000000-0005-0000-0000-00009B020000}"/>
    <cellStyle name="Millares 15 3" xfId="515" xr:uid="{00000000-0005-0000-0000-00009C020000}"/>
    <cellStyle name="Millares 15 4" xfId="516" xr:uid="{00000000-0005-0000-0000-00009D020000}"/>
    <cellStyle name="Millares 15 4 2" xfId="1811" xr:uid="{00000000-0005-0000-0000-00009E020000}"/>
    <cellStyle name="Millares 15 4 3" xfId="2020" xr:uid="{00000000-0005-0000-0000-00009F020000}"/>
    <cellStyle name="Millares 15 4 4" xfId="2159" xr:uid="{00000000-0005-0000-0000-0000A0020000}"/>
    <cellStyle name="Millares 15_oficio xxx señalizacion 2014, ppto" xfId="517" xr:uid="{00000000-0005-0000-0000-0000A1020000}"/>
    <cellStyle name="Millares 16" xfId="518" xr:uid="{00000000-0005-0000-0000-0000A2020000}"/>
    <cellStyle name="Millares 16 2" xfId="519" xr:uid="{00000000-0005-0000-0000-0000A3020000}"/>
    <cellStyle name="Millares 16 3" xfId="520" xr:uid="{00000000-0005-0000-0000-0000A4020000}"/>
    <cellStyle name="Millares 16 4" xfId="521" xr:uid="{00000000-0005-0000-0000-0000A5020000}"/>
    <cellStyle name="Millares 16 4 2" xfId="1812" xr:uid="{00000000-0005-0000-0000-0000A6020000}"/>
    <cellStyle name="Millares 16 4 3" xfId="2021" xr:uid="{00000000-0005-0000-0000-0000A7020000}"/>
    <cellStyle name="Millares 16 4 4" xfId="2160" xr:uid="{00000000-0005-0000-0000-0000A8020000}"/>
    <cellStyle name="Millares 17" xfId="522" xr:uid="{00000000-0005-0000-0000-0000A9020000}"/>
    <cellStyle name="Millares 17 2" xfId="523" xr:uid="{00000000-0005-0000-0000-0000AA020000}"/>
    <cellStyle name="Millares 18" xfId="524" xr:uid="{00000000-0005-0000-0000-0000AB020000}"/>
    <cellStyle name="Millares 18 2" xfId="525" xr:uid="{00000000-0005-0000-0000-0000AC020000}"/>
    <cellStyle name="Millares 19" xfId="526" xr:uid="{00000000-0005-0000-0000-0000AD020000}"/>
    <cellStyle name="Millares 19 2" xfId="527" xr:uid="{00000000-0005-0000-0000-0000AE020000}"/>
    <cellStyle name="Millares 2" xfId="528" xr:uid="{00000000-0005-0000-0000-0000AF020000}"/>
    <cellStyle name="Millares 2 10" xfId="529" xr:uid="{00000000-0005-0000-0000-0000B0020000}"/>
    <cellStyle name="Millares 2 10 2" xfId="1814" xr:uid="{00000000-0005-0000-0000-0000B1020000}"/>
    <cellStyle name="Millares 2 11" xfId="530" xr:uid="{00000000-0005-0000-0000-0000B2020000}"/>
    <cellStyle name="Millares 2 12" xfId="531" xr:uid="{00000000-0005-0000-0000-0000B3020000}"/>
    <cellStyle name="Millares 2 13" xfId="532" xr:uid="{00000000-0005-0000-0000-0000B4020000}"/>
    <cellStyle name="Millares 2 13 2" xfId="1815" xr:uid="{00000000-0005-0000-0000-0000B5020000}"/>
    <cellStyle name="Millares 2 14" xfId="1813" xr:uid="{00000000-0005-0000-0000-0000B6020000}"/>
    <cellStyle name="Millares 2 2" xfId="533" xr:uid="{00000000-0005-0000-0000-0000B7020000}"/>
    <cellStyle name="Millares 2 2 10" xfId="2161" xr:uid="{00000000-0005-0000-0000-0000B8020000}"/>
    <cellStyle name="Millares 2 2 2" xfId="534" xr:uid="{00000000-0005-0000-0000-0000B9020000}"/>
    <cellStyle name="Millares 2 2 2 2" xfId="535" xr:uid="{00000000-0005-0000-0000-0000BA020000}"/>
    <cellStyle name="Millares 2 2 2_CANT OBRA 6003" xfId="536" xr:uid="{00000000-0005-0000-0000-0000BB020000}"/>
    <cellStyle name="Millares 2 2 3" xfId="537" xr:uid="{00000000-0005-0000-0000-0000BC020000}"/>
    <cellStyle name="Millares 2 2 4" xfId="538" xr:uid="{00000000-0005-0000-0000-0000BD020000}"/>
    <cellStyle name="Millares 2 2 5" xfId="539" xr:uid="{00000000-0005-0000-0000-0000BE020000}"/>
    <cellStyle name="Millares 2 2 6" xfId="540" xr:uid="{00000000-0005-0000-0000-0000BF020000}"/>
    <cellStyle name="Millares 2 2 7" xfId="1816" xr:uid="{00000000-0005-0000-0000-0000C0020000}"/>
    <cellStyle name="Millares 2 2 8" xfId="2022" xr:uid="{00000000-0005-0000-0000-0000C1020000}"/>
    <cellStyle name="Millares 2 2 9" xfId="2063" xr:uid="{00000000-0005-0000-0000-0000C2020000}"/>
    <cellStyle name="Millares 2 2_ACTA 4 rev1 JAL ENE 20" xfId="541" xr:uid="{00000000-0005-0000-0000-0000C3020000}"/>
    <cellStyle name="Millares 2 3" xfId="542" xr:uid="{00000000-0005-0000-0000-0000C4020000}"/>
    <cellStyle name="Millares 2 3 2" xfId="543" xr:uid="{00000000-0005-0000-0000-0000C5020000}"/>
    <cellStyle name="Millares 2 3 2 2" xfId="1818" xr:uid="{00000000-0005-0000-0000-0000C6020000}"/>
    <cellStyle name="Millares 2 3 3" xfId="544" xr:uid="{00000000-0005-0000-0000-0000C7020000}"/>
    <cellStyle name="Millares 2 3 4" xfId="545" xr:uid="{00000000-0005-0000-0000-0000C8020000}"/>
    <cellStyle name="Millares 2 3 5" xfId="546" xr:uid="{00000000-0005-0000-0000-0000C9020000}"/>
    <cellStyle name="Millares 2 3 5 2" xfId="1819" xr:uid="{00000000-0005-0000-0000-0000CA020000}"/>
    <cellStyle name="Millares 2 3 6" xfId="547" xr:uid="{00000000-0005-0000-0000-0000CB020000}"/>
    <cellStyle name="Millares 2 3 7" xfId="1817" xr:uid="{00000000-0005-0000-0000-0000CC020000}"/>
    <cellStyle name="Millares 2 3_CANT OBRA 6003" xfId="548" xr:uid="{00000000-0005-0000-0000-0000CD020000}"/>
    <cellStyle name="Millares 2 4" xfId="549" xr:uid="{00000000-0005-0000-0000-0000CE020000}"/>
    <cellStyle name="Millares 2 4 2" xfId="550" xr:uid="{00000000-0005-0000-0000-0000CF020000}"/>
    <cellStyle name="Millares 2 4 3" xfId="551" xr:uid="{00000000-0005-0000-0000-0000D0020000}"/>
    <cellStyle name="Millares 2 4 3 2" xfId="552" xr:uid="{00000000-0005-0000-0000-0000D1020000}"/>
    <cellStyle name="Millares 2 4 4" xfId="553" xr:uid="{00000000-0005-0000-0000-0000D2020000}"/>
    <cellStyle name="Millares 2 4 5" xfId="554" xr:uid="{00000000-0005-0000-0000-0000D3020000}"/>
    <cellStyle name="Millares 2 4 5 2" xfId="1821" xr:uid="{00000000-0005-0000-0000-0000D4020000}"/>
    <cellStyle name="Millares 2 4 6" xfId="1820" xr:uid="{00000000-0005-0000-0000-0000D5020000}"/>
    <cellStyle name="Millares 2 4_CANT OBRA 6003" xfId="555" xr:uid="{00000000-0005-0000-0000-0000D6020000}"/>
    <cellStyle name="Millares 2 5" xfId="556" xr:uid="{00000000-0005-0000-0000-0000D7020000}"/>
    <cellStyle name="Millares 2 5 2" xfId="557" xr:uid="{00000000-0005-0000-0000-0000D8020000}"/>
    <cellStyle name="Millares 2 5 3" xfId="558" xr:uid="{00000000-0005-0000-0000-0000D9020000}"/>
    <cellStyle name="Millares 2 5 4" xfId="559" xr:uid="{00000000-0005-0000-0000-0000DA020000}"/>
    <cellStyle name="Millares 2 5 5" xfId="560" xr:uid="{00000000-0005-0000-0000-0000DB020000}"/>
    <cellStyle name="Millares 2 5 6" xfId="1822" xr:uid="{00000000-0005-0000-0000-0000DC020000}"/>
    <cellStyle name="Millares 2 6" xfId="561" xr:uid="{00000000-0005-0000-0000-0000DD020000}"/>
    <cellStyle name="Millares 2 6 2" xfId="1823" xr:uid="{00000000-0005-0000-0000-0000DE020000}"/>
    <cellStyle name="Millares 2 7" xfId="562" xr:uid="{00000000-0005-0000-0000-0000DF020000}"/>
    <cellStyle name="Millares 2 7 2" xfId="1824" xr:uid="{00000000-0005-0000-0000-0000E0020000}"/>
    <cellStyle name="Millares 2 8" xfId="563" xr:uid="{00000000-0005-0000-0000-0000E1020000}"/>
    <cellStyle name="Millares 2 8 2" xfId="1825" xr:uid="{00000000-0005-0000-0000-0000E2020000}"/>
    <cellStyle name="Millares 2 9" xfId="564" xr:uid="{00000000-0005-0000-0000-0000E3020000}"/>
    <cellStyle name="Millares 2 9 2" xfId="1826" xr:uid="{00000000-0005-0000-0000-0000E4020000}"/>
    <cellStyle name="Millares 2_APU - AMV1 -RISARALDA - 2012 corregido" xfId="565" xr:uid="{00000000-0005-0000-0000-0000E5020000}"/>
    <cellStyle name="Millares 20" xfId="566" xr:uid="{00000000-0005-0000-0000-0000E6020000}"/>
    <cellStyle name="Millares 20 2" xfId="567" xr:uid="{00000000-0005-0000-0000-0000E7020000}"/>
    <cellStyle name="Millares 21" xfId="568" xr:uid="{00000000-0005-0000-0000-0000E8020000}"/>
    <cellStyle name="Millares 21 2" xfId="569" xr:uid="{00000000-0005-0000-0000-0000E9020000}"/>
    <cellStyle name="Millares 22" xfId="570" xr:uid="{00000000-0005-0000-0000-0000EA020000}"/>
    <cellStyle name="Millares 22 2" xfId="571" xr:uid="{00000000-0005-0000-0000-0000EB020000}"/>
    <cellStyle name="Millares 22 2 2" xfId="572" xr:uid="{00000000-0005-0000-0000-0000EC020000}"/>
    <cellStyle name="Millares 22 2 2 2" xfId="573" xr:uid="{00000000-0005-0000-0000-0000ED020000}"/>
    <cellStyle name="Millares 22 2 2 2 2" xfId="1829" xr:uid="{00000000-0005-0000-0000-0000EE020000}"/>
    <cellStyle name="Millares 22 2 2 2 3" xfId="2025" xr:uid="{00000000-0005-0000-0000-0000EF020000}"/>
    <cellStyle name="Millares 22 2 2 2 4" xfId="2164" xr:uid="{00000000-0005-0000-0000-0000F0020000}"/>
    <cellStyle name="Millares 22 2 2 3" xfId="1828" xr:uid="{00000000-0005-0000-0000-0000F1020000}"/>
    <cellStyle name="Millares 22 2 2 4" xfId="2024" xr:uid="{00000000-0005-0000-0000-0000F2020000}"/>
    <cellStyle name="Millares 22 2 2 5" xfId="2163" xr:uid="{00000000-0005-0000-0000-0000F3020000}"/>
    <cellStyle name="Millares 22 2 3" xfId="574" xr:uid="{00000000-0005-0000-0000-0000F4020000}"/>
    <cellStyle name="Millares 22 2 4" xfId="575" xr:uid="{00000000-0005-0000-0000-0000F5020000}"/>
    <cellStyle name="Millares 22 2 4 2" xfId="1830" xr:uid="{00000000-0005-0000-0000-0000F6020000}"/>
    <cellStyle name="Millares 22 2 4 3" xfId="2026" xr:uid="{00000000-0005-0000-0000-0000F7020000}"/>
    <cellStyle name="Millares 22 2 4 4" xfId="2165" xr:uid="{00000000-0005-0000-0000-0000F8020000}"/>
    <cellStyle name="Millares 22 2 5" xfId="1827" xr:uid="{00000000-0005-0000-0000-0000F9020000}"/>
    <cellStyle name="Millares 22 2 6" xfId="2023" xr:uid="{00000000-0005-0000-0000-0000FA020000}"/>
    <cellStyle name="Millares 22 2 7" xfId="2162" xr:uid="{00000000-0005-0000-0000-0000FB020000}"/>
    <cellStyle name="Millares 22 3" xfId="576" xr:uid="{00000000-0005-0000-0000-0000FC020000}"/>
    <cellStyle name="Millares 22 3 2" xfId="577" xr:uid="{00000000-0005-0000-0000-0000FD020000}"/>
    <cellStyle name="Millares 22 3 2 2" xfId="1832" xr:uid="{00000000-0005-0000-0000-0000FE020000}"/>
    <cellStyle name="Millares 22 3 2 3" xfId="2028" xr:uid="{00000000-0005-0000-0000-0000FF020000}"/>
    <cellStyle name="Millares 22 3 2 4" xfId="2167" xr:uid="{00000000-0005-0000-0000-000000030000}"/>
    <cellStyle name="Millares 22 3 3" xfId="1831" xr:uid="{00000000-0005-0000-0000-000001030000}"/>
    <cellStyle name="Millares 22 3 4" xfId="2027" xr:uid="{00000000-0005-0000-0000-000002030000}"/>
    <cellStyle name="Millares 22 3 5" xfId="2166" xr:uid="{00000000-0005-0000-0000-000003030000}"/>
    <cellStyle name="Millares 22 4" xfId="578" xr:uid="{00000000-0005-0000-0000-000004030000}"/>
    <cellStyle name="Millares 22 4 2" xfId="579" xr:uid="{00000000-0005-0000-0000-000005030000}"/>
    <cellStyle name="Millares 22 4 2 2" xfId="1834" xr:uid="{00000000-0005-0000-0000-000006030000}"/>
    <cellStyle name="Millares 22 4 2 3" xfId="2030" xr:uid="{00000000-0005-0000-0000-000007030000}"/>
    <cellStyle name="Millares 22 4 2 4" xfId="2169" xr:uid="{00000000-0005-0000-0000-000008030000}"/>
    <cellStyle name="Millares 22 4 3" xfId="1833" xr:uid="{00000000-0005-0000-0000-000009030000}"/>
    <cellStyle name="Millares 22 4 4" xfId="2029" xr:uid="{00000000-0005-0000-0000-00000A030000}"/>
    <cellStyle name="Millares 22 4 5" xfId="2168" xr:uid="{00000000-0005-0000-0000-00000B030000}"/>
    <cellStyle name="Millares 22 5" xfId="580" xr:uid="{00000000-0005-0000-0000-00000C030000}"/>
    <cellStyle name="Millares 23" xfId="581" xr:uid="{00000000-0005-0000-0000-00000D030000}"/>
    <cellStyle name="Millares 23 2" xfId="582" xr:uid="{00000000-0005-0000-0000-00000E030000}"/>
    <cellStyle name="Millares 24" xfId="583" xr:uid="{00000000-0005-0000-0000-00000F030000}"/>
    <cellStyle name="Millares 24 2" xfId="584" xr:uid="{00000000-0005-0000-0000-000010030000}"/>
    <cellStyle name="Millares 25" xfId="585" xr:uid="{00000000-0005-0000-0000-000011030000}"/>
    <cellStyle name="Millares 25 2" xfId="586" xr:uid="{00000000-0005-0000-0000-000012030000}"/>
    <cellStyle name="Millares 26" xfId="587" xr:uid="{00000000-0005-0000-0000-000013030000}"/>
    <cellStyle name="Millares 26 2" xfId="588" xr:uid="{00000000-0005-0000-0000-000014030000}"/>
    <cellStyle name="Millares 27" xfId="589" xr:uid="{00000000-0005-0000-0000-000015030000}"/>
    <cellStyle name="Millares 27 2" xfId="590" xr:uid="{00000000-0005-0000-0000-000016030000}"/>
    <cellStyle name="Millares 28" xfId="591" xr:uid="{00000000-0005-0000-0000-000017030000}"/>
    <cellStyle name="Millares 28 2" xfId="592" xr:uid="{00000000-0005-0000-0000-000018030000}"/>
    <cellStyle name="Millares 29" xfId="593" xr:uid="{00000000-0005-0000-0000-000019030000}"/>
    <cellStyle name="Millares 29 2" xfId="594" xr:uid="{00000000-0005-0000-0000-00001A030000}"/>
    <cellStyle name="Millares 3" xfId="595" xr:uid="{00000000-0005-0000-0000-00001B030000}"/>
    <cellStyle name="Millares 3 10" xfId="596" xr:uid="{00000000-0005-0000-0000-00001C030000}"/>
    <cellStyle name="Millares 3 10 2" xfId="597" xr:uid="{00000000-0005-0000-0000-00001D030000}"/>
    <cellStyle name="Millares 3 10 3" xfId="1836" xr:uid="{00000000-0005-0000-0000-00001E030000}"/>
    <cellStyle name="Millares 3 11" xfId="598" xr:uid="{00000000-0005-0000-0000-00001F030000}"/>
    <cellStyle name="Millares 3 11 2" xfId="599" xr:uid="{00000000-0005-0000-0000-000020030000}"/>
    <cellStyle name="Millares 3 12" xfId="600" xr:uid="{00000000-0005-0000-0000-000021030000}"/>
    <cellStyle name="Millares 3 12 2" xfId="601" xr:uid="{00000000-0005-0000-0000-000022030000}"/>
    <cellStyle name="Millares 3 13" xfId="602" xr:uid="{00000000-0005-0000-0000-000023030000}"/>
    <cellStyle name="Millares 3 14" xfId="603" xr:uid="{00000000-0005-0000-0000-000024030000}"/>
    <cellStyle name="Millares 3 15" xfId="604" xr:uid="{00000000-0005-0000-0000-000025030000}"/>
    <cellStyle name="Millares 3 16" xfId="605" xr:uid="{00000000-0005-0000-0000-000026030000}"/>
    <cellStyle name="Millares 3 17" xfId="606" xr:uid="{00000000-0005-0000-0000-000027030000}"/>
    <cellStyle name="Millares 3 18" xfId="607" xr:uid="{00000000-0005-0000-0000-000028030000}"/>
    <cellStyle name="Millares 3 19" xfId="608" xr:uid="{00000000-0005-0000-0000-000029030000}"/>
    <cellStyle name="Millares 3 2" xfId="609" xr:uid="{00000000-0005-0000-0000-00002A030000}"/>
    <cellStyle name="Millares 3 2 2" xfId="610" xr:uid="{00000000-0005-0000-0000-00002B030000}"/>
    <cellStyle name="Millares 3 2 2 2" xfId="611" xr:uid="{00000000-0005-0000-0000-00002C030000}"/>
    <cellStyle name="Millares 3 2 2_CANT OBRA 6003" xfId="612" xr:uid="{00000000-0005-0000-0000-00002D030000}"/>
    <cellStyle name="Millares 3 2 3" xfId="613" xr:uid="{00000000-0005-0000-0000-00002E030000}"/>
    <cellStyle name="Millares 3 2 3 2" xfId="614" xr:uid="{00000000-0005-0000-0000-00002F030000}"/>
    <cellStyle name="Millares 3 2 3 2 2" xfId="615" xr:uid="{00000000-0005-0000-0000-000030030000}"/>
    <cellStyle name="Millares 3 2 3 2 2 2" xfId="616" xr:uid="{00000000-0005-0000-0000-000031030000}"/>
    <cellStyle name="Millares 3 2 3 2 2 2 2" xfId="1839" xr:uid="{00000000-0005-0000-0000-000032030000}"/>
    <cellStyle name="Millares 3 2 3 2 2 2 3" xfId="2033" xr:uid="{00000000-0005-0000-0000-000033030000}"/>
    <cellStyle name="Millares 3 2 3 2 2 2 4" xfId="2172" xr:uid="{00000000-0005-0000-0000-000034030000}"/>
    <cellStyle name="Millares 3 2 3 2 2 3" xfId="1838" xr:uid="{00000000-0005-0000-0000-000035030000}"/>
    <cellStyle name="Millares 3 2 3 2 2 4" xfId="2032" xr:uid="{00000000-0005-0000-0000-000036030000}"/>
    <cellStyle name="Millares 3 2 3 2 2 5" xfId="2171" xr:uid="{00000000-0005-0000-0000-000037030000}"/>
    <cellStyle name="Millares 3 2 3 2 3" xfId="617" xr:uid="{00000000-0005-0000-0000-000038030000}"/>
    <cellStyle name="Millares 3 2 3 2 3 2" xfId="1840" xr:uid="{00000000-0005-0000-0000-000039030000}"/>
    <cellStyle name="Millares 3 2 3 2 3 3" xfId="2034" xr:uid="{00000000-0005-0000-0000-00003A030000}"/>
    <cellStyle name="Millares 3 2 3 2 3 4" xfId="2173" xr:uid="{00000000-0005-0000-0000-00003B030000}"/>
    <cellStyle name="Millares 3 2 3 2 4" xfId="1837" xr:uid="{00000000-0005-0000-0000-00003C030000}"/>
    <cellStyle name="Millares 3 2 3 2 5" xfId="2031" xr:uid="{00000000-0005-0000-0000-00003D030000}"/>
    <cellStyle name="Millares 3 2 3 2 6" xfId="2170" xr:uid="{00000000-0005-0000-0000-00003E030000}"/>
    <cellStyle name="Millares 3 2 3 3" xfId="618" xr:uid="{00000000-0005-0000-0000-00003F030000}"/>
    <cellStyle name="Millares 3 2 3 3 2" xfId="619" xr:uid="{00000000-0005-0000-0000-000040030000}"/>
    <cellStyle name="Millares 3 2 3 3 2 2" xfId="1842" xr:uid="{00000000-0005-0000-0000-000041030000}"/>
    <cellStyle name="Millares 3 2 3 3 2 3" xfId="2036" xr:uid="{00000000-0005-0000-0000-000042030000}"/>
    <cellStyle name="Millares 3 2 3 3 2 4" xfId="2175" xr:uid="{00000000-0005-0000-0000-000043030000}"/>
    <cellStyle name="Millares 3 2 3 3 3" xfId="1841" xr:uid="{00000000-0005-0000-0000-000044030000}"/>
    <cellStyle name="Millares 3 2 3 3 4" xfId="2035" xr:uid="{00000000-0005-0000-0000-000045030000}"/>
    <cellStyle name="Millares 3 2 3 3 5" xfId="2174" xr:uid="{00000000-0005-0000-0000-000046030000}"/>
    <cellStyle name="Millares 3 2 3 4" xfId="620" xr:uid="{00000000-0005-0000-0000-000047030000}"/>
    <cellStyle name="Millares 3 2 3 4 2" xfId="621" xr:uid="{00000000-0005-0000-0000-000048030000}"/>
    <cellStyle name="Millares 3 2 3 4 2 2" xfId="1844" xr:uid="{00000000-0005-0000-0000-000049030000}"/>
    <cellStyle name="Millares 3 2 3 4 2 3" xfId="2038" xr:uid="{00000000-0005-0000-0000-00004A030000}"/>
    <cellStyle name="Millares 3 2 3 4 2 4" xfId="2177" xr:uid="{00000000-0005-0000-0000-00004B030000}"/>
    <cellStyle name="Millares 3 2 3 4 3" xfId="1843" xr:uid="{00000000-0005-0000-0000-00004C030000}"/>
    <cellStyle name="Millares 3 2 3 4 4" xfId="2037" xr:uid="{00000000-0005-0000-0000-00004D030000}"/>
    <cellStyle name="Millares 3 2 3 4 5" xfId="2176" xr:uid="{00000000-0005-0000-0000-00004E030000}"/>
    <cellStyle name="Millares 3 2 3 5" xfId="622" xr:uid="{00000000-0005-0000-0000-00004F030000}"/>
    <cellStyle name="Millares 3 2 3 5 2" xfId="1845" xr:uid="{00000000-0005-0000-0000-000050030000}"/>
    <cellStyle name="Millares 3 2 3 5 3" xfId="2039" xr:uid="{00000000-0005-0000-0000-000051030000}"/>
    <cellStyle name="Millares 3 2 3 5 4" xfId="2178" xr:uid="{00000000-0005-0000-0000-000052030000}"/>
    <cellStyle name="Millares 3 2 4" xfId="623" xr:uid="{00000000-0005-0000-0000-000053030000}"/>
    <cellStyle name="Millares 3 2 5" xfId="624" xr:uid="{00000000-0005-0000-0000-000054030000}"/>
    <cellStyle name="Millares 3 2 6" xfId="625" xr:uid="{00000000-0005-0000-0000-000055030000}"/>
    <cellStyle name="Millares 3 2_CANT OBRA 6003" xfId="626" xr:uid="{00000000-0005-0000-0000-000056030000}"/>
    <cellStyle name="Millares 3 20" xfId="627" xr:uid="{00000000-0005-0000-0000-000057030000}"/>
    <cellStyle name="Millares 3 21" xfId="628" xr:uid="{00000000-0005-0000-0000-000058030000}"/>
    <cellStyle name="Millares 3 22" xfId="629" xr:uid="{00000000-0005-0000-0000-000059030000}"/>
    <cellStyle name="Millares 3 23" xfId="630" xr:uid="{00000000-0005-0000-0000-00005A030000}"/>
    <cellStyle name="Millares 3 24" xfId="631" xr:uid="{00000000-0005-0000-0000-00005B030000}"/>
    <cellStyle name="Millares 3 25" xfId="632" xr:uid="{00000000-0005-0000-0000-00005C030000}"/>
    <cellStyle name="Millares 3 26" xfId="633" xr:uid="{00000000-0005-0000-0000-00005D030000}"/>
    <cellStyle name="Millares 3 27" xfId="634" xr:uid="{00000000-0005-0000-0000-00005E030000}"/>
    <cellStyle name="Millares 3 28" xfId="635" xr:uid="{00000000-0005-0000-0000-00005F030000}"/>
    <cellStyle name="Millares 3 29" xfId="636" xr:uid="{00000000-0005-0000-0000-000060030000}"/>
    <cellStyle name="Millares 3 3" xfId="637" xr:uid="{00000000-0005-0000-0000-000061030000}"/>
    <cellStyle name="Millares 3 3 2" xfId="638" xr:uid="{00000000-0005-0000-0000-000062030000}"/>
    <cellStyle name="Millares 3 3 3" xfId="639" xr:uid="{00000000-0005-0000-0000-000063030000}"/>
    <cellStyle name="Millares 3 3 3 2" xfId="1846" xr:uid="{00000000-0005-0000-0000-000064030000}"/>
    <cellStyle name="Millares 3 3 3 3" xfId="2040" xr:uid="{00000000-0005-0000-0000-000065030000}"/>
    <cellStyle name="Millares 3 3 3 4" xfId="2179" xr:uid="{00000000-0005-0000-0000-000066030000}"/>
    <cellStyle name="Millares 3 3 4" xfId="640" xr:uid="{00000000-0005-0000-0000-000067030000}"/>
    <cellStyle name="Millares 3 3 4 2" xfId="1847" xr:uid="{00000000-0005-0000-0000-000068030000}"/>
    <cellStyle name="Millares 3 3 4 3" xfId="2041" xr:uid="{00000000-0005-0000-0000-000069030000}"/>
    <cellStyle name="Millares 3 3 4 4" xfId="2180" xr:uid="{00000000-0005-0000-0000-00006A030000}"/>
    <cellStyle name="Millares 3 3 5" xfId="641" xr:uid="{00000000-0005-0000-0000-00006B030000}"/>
    <cellStyle name="Millares 3 3 5 2" xfId="1848" xr:uid="{00000000-0005-0000-0000-00006C030000}"/>
    <cellStyle name="Millares 3 3 5 3" xfId="2042" xr:uid="{00000000-0005-0000-0000-00006D030000}"/>
    <cellStyle name="Millares 3 3 5 4" xfId="2181" xr:uid="{00000000-0005-0000-0000-00006E030000}"/>
    <cellStyle name="Millares 3 30" xfId="642" xr:uid="{00000000-0005-0000-0000-00006F030000}"/>
    <cellStyle name="Millares 3 31" xfId="643" xr:uid="{00000000-0005-0000-0000-000070030000}"/>
    <cellStyle name="Millares 3 32" xfId="644" xr:uid="{00000000-0005-0000-0000-000071030000}"/>
    <cellStyle name="Millares 3 33" xfId="645" xr:uid="{00000000-0005-0000-0000-000072030000}"/>
    <cellStyle name="Millares 3 34" xfId="646" xr:uid="{00000000-0005-0000-0000-000073030000}"/>
    <cellStyle name="Millares 3 35" xfId="647" xr:uid="{00000000-0005-0000-0000-000074030000}"/>
    <cellStyle name="Millares 3 36" xfId="648" xr:uid="{00000000-0005-0000-0000-000075030000}"/>
    <cellStyle name="Millares 3 37" xfId="649" xr:uid="{00000000-0005-0000-0000-000076030000}"/>
    <cellStyle name="Millares 3 38" xfId="650" xr:uid="{00000000-0005-0000-0000-000077030000}"/>
    <cellStyle name="Millares 3 39" xfId="651" xr:uid="{00000000-0005-0000-0000-000078030000}"/>
    <cellStyle name="Millares 3 4" xfId="652" xr:uid="{00000000-0005-0000-0000-000079030000}"/>
    <cellStyle name="Millares 3 4 2" xfId="653" xr:uid="{00000000-0005-0000-0000-00007A030000}"/>
    <cellStyle name="Millares 3 4 3" xfId="654" xr:uid="{00000000-0005-0000-0000-00007B030000}"/>
    <cellStyle name="Millares 3 4 4" xfId="655" xr:uid="{00000000-0005-0000-0000-00007C030000}"/>
    <cellStyle name="Millares 3 4 5" xfId="656" xr:uid="{00000000-0005-0000-0000-00007D030000}"/>
    <cellStyle name="Millares 3 4 6" xfId="1849" xr:uid="{00000000-0005-0000-0000-00007E030000}"/>
    <cellStyle name="Millares 3 40" xfId="657" xr:uid="{00000000-0005-0000-0000-00007F030000}"/>
    <cellStyle name="Millares 3 41" xfId="658" xr:uid="{00000000-0005-0000-0000-000080030000}"/>
    <cellStyle name="Millares 3 42" xfId="659" xr:uid="{00000000-0005-0000-0000-000081030000}"/>
    <cellStyle name="Millares 3 43" xfId="660" xr:uid="{00000000-0005-0000-0000-000082030000}"/>
    <cellStyle name="Millares 3 44" xfId="661" xr:uid="{00000000-0005-0000-0000-000083030000}"/>
    <cellStyle name="Millares 3 45" xfId="662" xr:uid="{00000000-0005-0000-0000-000084030000}"/>
    <cellStyle name="Millares 3 46" xfId="663" xr:uid="{00000000-0005-0000-0000-000085030000}"/>
    <cellStyle name="Millares 3 47" xfId="664" xr:uid="{00000000-0005-0000-0000-000086030000}"/>
    <cellStyle name="Millares 3 48" xfId="665" xr:uid="{00000000-0005-0000-0000-000087030000}"/>
    <cellStyle name="Millares 3 49" xfId="666" xr:uid="{00000000-0005-0000-0000-000088030000}"/>
    <cellStyle name="Millares 3 5" xfId="667" xr:uid="{00000000-0005-0000-0000-000089030000}"/>
    <cellStyle name="Millares 3 5 2" xfId="668" xr:uid="{00000000-0005-0000-0000-00008A030000}"/>
    <cellStyle name="Millares 3 5 3" xfId="1850" xr:uid="{00000000-0005-0000-0000-00008B030000}"/>
    <cellStyle name="Millares 3 50" xfId="669" xr:uid="{00000000-0005-0000-0000-00008C030000}"/>
    <cellStyle name="Millares 3 51" xfId="670" xr:uid="{00000000-0005-0000-0000-00008D030000}"/>
    <cellStyle name="Millares 3 52" xfId="671" xr:uid="{00000000-0005-0000-0000-00008E030000}"/>
    <cellStyle name="Millares 3 53" xfId="672" xr:uid="{00000000-0005-0000-0000-00008F030000}"/>
    <cellStyle name="Millares 3 54" xfId="673" xr:uid="{00000000-0005-0000-0000-000090030000}"/>
    <cellStyle name="Millares 3 55" xfId="674" xr:uid="{00000000-0005-0000-0000-000091030000}"/>
    <cellStyle name="Millares 3 55 2" xfId="1851" xr:uid="{00000000-0005-0000-0000-000092030000}"/>
    <cellStyle name="Millares 3 56" xfId="675" xr:uid="{00000000-0005-0000-0000-000093030000}"/>
    <cellStyle name="Millares 3 56 2" xfId="1852" xr:uid="{00000000-0005-0000-0000-000094030000}"/>
    <cellStyle name="Millares 3 57" xfId="676" xr:uid="{00000000-0005-0000-0000-000095030000}"/>
    <cellStyle name="Millares 3 57 2" xfId="1853" xr:uid="{00000000-0005-0000-0000-000096030000}"/>
    <cellStyle name="Millares 3 58" xfId="1835" xr:uid="{00000000-0005-0000-0000-000097030000}"/>
    <cellStyle name="Millares 3 6" xfId="677" xr:uid="{00000000-0005-0000-0000-000098030000}"/>
    <cellStyle name="Millares 3 6 2" xfId="678" xr:uid="{00000000-0005-0000-0000-000099030000}"/>
    <cellStyle name="Millares 3 6 3" xfId="1854" xr:uid="{00000000-0005-0000-0000-00009A030000}"/>
    <cellStyle name="Millares 3 7" xfId="679" xr:uid="{00000000-0005-0000-0000-00009B030000}"/>
    <cellStyle name="Millares 3 7 2" xfId="680" xr:uid="{00000000-0005-0000-0000-00009C030000}"/>
    <cellStyle name="Millares 3 7 3" xfId="1855" xr:uid="{00000000-0005-0000-0000-00009D030000}"/>
    <cellStyle name="Millares 3 8" xfId="681" xr:uid="{00000000-0005-0000-0000-00009E030000}"/>
    <cellStyle name="Millares 3 8 2" xfId="682" xr:uid="{00000000-0005-0000-0000-00009F030000}"/>
    <cellStyle name="Millares 3 8 3" xfId="1856" xr:uid="{00000000-0005-0000-0000-0000A0030000}"/>
    <cellStyle name="Millares 3 9" xfId="683" xr:uid="{00000000-0005-0000-0000-0000A1030000}"/>
    <cellStyle name="Millares 3 9 2" xfId="684" xr:uid="{00000000-0005-0000-0000-0000A2030000}"/>
    <cellStyle name="Millares 3 9 3" xfId="1857" xr:uid="{00000000-0005-0000-0000-0000A3030000}"/>
    <cellStyle name="Millares 3_6._Presupuesto General Señalización" xfId="685" xr:uid="{00000000-0005-0000-0000-0000A4030000}"/>
    <cellStyle name="Millares 30" xfId="686" xr:uid="{00000000-0005-0000-0000-0000A5030000}"/>
    <cellStyle name="Millares 30 2" xfId="687" xr:uid="{00000000-0005-0000-0000-0000A6030000}"/>
    <cellStyle name="Millares 31" xfId="688" xr:uid="{00000000-0005-0000-0000-0000A7030000}"/>
    <cellStyle name="Millares 31 2" xfId="689" xr:uid="{00000000-0005-0000-0000-0000A8030000}"/>
    <cellStyle name="Millares 32" xfId="690" xr:uid="{00000000-0005-0000-0000-0000A9030000}"/>
    <cellStyle name="Millares 32 2" xfId="691" xr:uid="{00000000-0005-0000-0000-0000AA030000}"/>
    <cellStyle name="Millares 33" xfId="692" xr:uid="{00000000-0005-0000-0000-0000AB030000}"/>
    <cellStyle name="Millares 33 2" xfId="693" xr:uid="{00000000-0005-0000-0000-0000AC030000}"/>
    <cellStyle name="Millares 34" xfId="694" xr:uid="{00000000-0005-0000-0000-0000AD030000}"/>
    <cellStyle name="Millares 34 2" xfId="695" xr:uid="{00000000-0005-0000-0000-0000AE030000}"/>
    <cellStyle name="Millares 35" xfId="696" xr:uid="{00000000-0005-0000-0000-0000AF030000}"/>
    <cellStyle name="Millares 35 2" xfId="697" xr:uid="{00000000-0005-0000-0000-0000B0030000}"/>
    <cellStyle name="Millares 35 3" xfId="1858" xr:uid="{00000000-0005-0000-0000-0000B1030000}"/>
    <cellStyle name="Millares 36" xfId="698" xr:uid="{00000000-0005-0000-0000-0000B2030000}"/>
    <cellStyle name="Millares 36 2" xfId="699" xr:uid="{00000000-0005-0000-0000-0000B3030000}"/>
    <cellStyle name="Millares 36 3" xfId="700" xr:uid="{00000000-0005-0000-0000-0000B4030000}"/>
    <cellStyle name="Millares 36 4" xfId="1859" xr:uid="{00000000-0005-0000-0000-0000B5030000}"/>
    <cellStyle name="Millares 37" xfId="701" xr:uid="{00000000-0005-0000-0000-0000B6030000}"/>
    <cellStyle name="Millares 37 2" xfId="702" xr:uid="{00000000-0005-0000-0000-0000B7030000}"/>
    <cellStyle name="Millares 37 3" xfId="1860" xr:uid="{00000000-0005-0000-0000-0000B8030000}"/>
    <cellStyle name="Millares 38" xfId="703" xr:uid="{00000000-0005-0000-0000-0000B9030000}"/>
    <cellStyle name="Millares 38 2" xfId="704" xr:uid="{00000000-0005-0000-0000-0000BA030000}"/>
    <cellStyle name="Millares 38 3" xfId="1861" xr:uid="{00000000-0005-0000-0000-0000BB030000}"/>
    <cellStyle name="Millares 39" xfId="705" xr:uid="{00000000-0005-0000-0000-0000BC030000}"/>
    <cellStyle name="Millares 39 2" xfId="706" xr:uid="{00000000-0005-0000-0000-0000BD030000}"/>
    <cellStyle name="Millares 39 3" xfId="1862" xr:uid="{00000000-0005-0000-0000-0000BE030000}"/>
    <cellStyle name="Millares 4" xfId="707" xr:uid="{00000000-0005-0000-0000-0000BF030000}"/>
    <cellStyle name="Millares 4 2" xfId="708" xr:uid="{00000000-0005-0000-0000-0000C0030000}"/>
    <cellStyle name="Millares 4 2 2" xfId="709" xr:uid="{00000000-0005-0000-0000-0000C1030000}"/>
    <cellStyle name="Millares 4 2 2 2" xfId="1863" xr:uid="{00000000-0005-0000-0000-0000C2030000}"/>
    <cellStyle name="Millares 4 2 2 3" xfId="2043" xr:uid="{00000000-0005-0000-0000-0000C3030000}"/>
    <cellStyle name="Millares 4 2 2 4" xfId="2182" xr:uid="{00000000-0005-0000-0000-0000C4030000}"/>
    <cellStyle name="Millares 4 2 3" xfId="710" xr:uid="{00000000-0005-0000-0000-0000C5030000}"/>
    <cellStyle name="Millares 4 2 3 2" xfId="1864" xr:uid="{00000000-0005-0000-0000-0000C6030000}"/>
    <cellStyle name="Millares 4 2 3 3" xfId="2044" xr:uid="{00000000-0005-0000-0000-0000C7030000}"/>
    <cellStyle name="Millares 4 2 3 4" xfId="2183" xr:uid="{00000000-0005-0000-0000-0000C8030000}"/>
    <cellStyle name="Millares 4 3" xfId="711" xr:uid="{00000000-0005-0000-0000-0000C9030000}"/>
    <cellStyle name="Millares 4 4" xfId="712" xr:uid="{00000000-0005-0000-0000-0000CA030000}"/>
    <cellStyle name="Millares 4 5" xfId="713" xr:uid="{00000000-0005-0000-0000-0000CB030000}"/>
    <cellStyle name="Millares 4 6" xfId="714" xr:uid="{00000000-0005-0000-0000-0000CC030000}"/>
    <cellStyle name="Millares 4_CANT OBRA 6003" xfId="715" xr:uid="{00000000-0005-0000-0000-0000CD030000}"/>
    <cellStyle name="Millares 40" xfId="716" xr:uid="{00000000-0005-0000-0000-0000CE030000}"/>
    <cellStyle name="Millares 40 2" xfId="717" xr:uid="{00000000-0005-0000-0000-0000CF030000}"/>
    <cellStyle name="Millares 40 3" xfId="1865" xr:uid="{00000000-0005-0000-0000-0000D0030000}"/>
    <cellStyle name="Millares 41" xfId="718" xr:uid="{00000000-0005-0000-0000-0000D1030000}"/>
    <cellStyle name="Millares 41 2" xfId="719" xr:uid="{00000000-0005-0000-0000-0000D2030000}"/>
    <cellStyle name="Millares 41 3" xfId="1866" xr:uid="{00000000-0005-0000-0000-0000D3030000}"/>
    <cellStyle name="Millares 42" xfId="720" xr:uid="{00000000-0005-0000-0000-0000D4030000}"/>
    <cellStyle name="Millares 42 2" xfId="721" xr:uid="{00000000-0005-0000-0000-0000D5030000}"/>
    <cellStyle name="Millares 42 3" xfId="1867" xr:uid="{00000000-0005-0000-0000-0000D6030000}"/>
    <cellStyle name="Millares 43" xfId="722" xr:uid="{00000000-0005-0000-0000-0000D7030000}"/>
    <cellStyle name="Millares 43 2" xfId="723" xr:uid="{00000000-0005-0000-0000-0000D8030000}"/>
    <cellStyle name="Millares 43 3" xfId="1868" xr:uid="{00000000-0005-0000-0000-0000D9030000}"/>
    <cellStyle name="Millares 44" xfId="724" xr:uid="{00000000-0005-0000-0000-0000DA030000}"/>
    <cellStyle name="Millares 44 2" xfId="725" xr:uid="{00000000-0005-0000-0000-0000DB030000}"/>
    <cellStyle name="Millares 44 3" xfId="1869" xr:uid="{00000000-0005-0000-0000-0000DC030000}"/>
    <cellStyle name="Millares 45" xfId="726" xr:uid="{00000000-0005-0000-0000-0000DD030000}"/>
    <cellStyle name="Millares 45 2" xfId="727" xr:uid="{00000000-0005-0000-0000-0000DE030000}"/>
    <cellStyle name="Millares 45 3" xfId="1870" xr:uid="{00000000-0005-0000-0000-0000DF030000}"/>
    <cellStyle name="Millares 46" xfId="728" xr:uid="{00000000-0005-0000-0000-0000E0030000}"/>
    <cellStyle name="Millares 46 2" xfId="729" xr:uid="{00000000-0005-0000-0000-0000E1030000}"/>
    <cellStyle name="Millares 46 3" xfId="1871" xr:uid="{00000000-0005-0000-0000-0000E2030000}"/>
    <cellStyle name="Millares 47" xfId="730" xr:uid="{00000000-0005-0000-0000-0000E3030000}"/>
    <cellStyle name="Millares 47 2" xfId="731" xr:uid="{00000000-0005-0000-0000-0000E4030000}"/>
    <cellStyle name="Millares 47 3" xfId="1872" xr:uid="{00000000-0005-0000-0000-0000E5030000}"/>
    <cellStyle name="Millares 48" xfId="732" xr:uid="{00000000-0005-0000-0000-0000E6030000}"/>
    <cellStyle name="Millares 48 2" xfId="733" xr:uid="{00000000-0005-0000-0000-0000E7030000}"/>
    <cellStyle name="Millares 48 3" xfId="1873" xr:uid="{00000000-0005-0000-0000-0000E8030000}"/>
    <cellStyle name="Millares 49" xfId="734" xr:uid="{00000000-0005-0000-0000-0000E9030000}"/>
    <cellStyle name="Millares 49 2" xfId="735" xr:uid="{00000000-0005-0000-0000-0000EA030000}"/>
    <cellStyle name="Millares 49 3" xfId="1874" xr:uid="{00000000-0005-0000-0000-0000EB030000}"/>
    <cellStyle name="Millares 5" xfId="736" xr:uid="{00000000-0005-0000-0000-0000EC030000}"/>
    <cellStyle name="Millares 5 2" xfId="737" xr:uid="{00000000-0005-0000-0000-0000ED030000}"/>
    <cellStyle name="Millares 5 2 2" xfId="738" xr:uid="{00000000-0005-0000-0000-0000EE030000}"/>
    <cellStyle name="Millares 5 2 3" xfId="739" xr:uid="{00000000-0005-0000-0000-0000EF030000}"/>
    <cellStyle name="Millares 5 2 3 2" xfId="1875" xr:uid="{00000000-0005-0000-0000-0000F0030000}"/>
    <cellStyle name="Millares 5 2_CANT OBRA 6003" xfId="740" xr:uid="{00000000-0005-0000-0000-0000F1030000}"/>
    <cellStyle name="Millares 5 3" xfId="741" xr:uid="{00000000-0005-0000-0000-0000F2030000}"/>
    <cellStyle name="Millares 5 3 2" xfId="742" xr:uid="{00000000-0005-0000-0000-0000F3030000}"/>
    <cellStyle name="Millares 5 3 2 2" xfId="743" xr:uid="{00000000-0005-0000-0000-0000F4030000}"/>
    <cellStyle name="Millares 5 3 2 2 2" xfId="744" xr:uid="{00000000-0005-0000-0000-0000F5030000}"/>
    <cellStyle name="Millares 5 3 2 2 2 2" xfId="745" xr:uid="{00000000-0005-0000-0000-0000F6030000}"/>
    <cellStyle name="Millares 5 3 2 2 3" xfId="746" xr:uid="{00000000-0005-0000-0000-0000F7030000}"/>
    <cellStyle name="Millares 5 3 2 3" xfId="747" xr:uid="{00000000-0005-0000-0000-0000F8030000}"/>
    <cellStyle name="Millares 5 3 2 4" xfId="748" xr:uid="{00000000-0005-0000-0000-0000F9030000}"/>
    <cellStyle name="Millares 5 3 2 4 2" xfId="749" xr:uid="{00000000-0005-0000-0000-0000FA030000}"/>
    <cellStyle name="Millares 5 3 2 5" xfId="750" xr:uid="{00000000-0005-0000-0000-0000FB030000}"/>
    <cellStyle name="Millares 5 3 3" xfId="751" xr:uid="{00000000-0005-0000-0000-0000FC030000}"/>
    <cellStyle name="Millares 5 3 3 2" xfId="752" xr:uid="{00000000-0005-0000-0000-0000FD030000}"/>
    <cellStyle name="Millares 5 3 3 2 2" xfId="753" xr:uid="{00000000-0005-0000-0000-0000FE030000}"/>
    <cellStyle name="Millares 5 3 3 3" xfId="754" xr:uid="{00000000-0005-0000-0000-0000FF030000}"/>
    <cellStyle name="Millares 5 3 4" xfId="755" xr:uid="{00000000-0005-0000-0000-000000040000}"/>
    <cellStyle name="Millares 5 3 5" xfId="756" xr:uid="{00000000-0005-0000-0000-000001040000}"/>
    <cellStyle name="Millares 5 3 5 2" xfId="757" xr:uid="{00000000-0005-0000-0000-000002040000}"/>
    <cellStyle name="Millares 5 4" xfId="758" xr:uid="{00000000-0005-0000-0000-000003040000}"/>
    <cellStyle name="Millares 5 5" xfId="759" xr:uid="{00000000-0005-0000-0000-000004040000}"/>
    <cellStyle name="Millares 5 6" xfId="760" xr:uid="{00000000-0005-0000-0000-000005040000}"/>
    <cellStyle name="Millares 5 6 2" xfId="1876" xr:uid="{00000000-0005-0000-0000-000006040000}"/>
    <cellStyle name="Millares 5 6 3" xfId="2045" xr:uid="{00000000-0005-0000-0000-000007040000}"/>
    <cellStyle name="Millares 5 6 4" xfId="2184" xr:uid="{00000000-0005-0000-0000-000008040000}"/>
    <cellStyle name="Millares 5_CANT OBRA 6003" xfId="761" xr:uid="{00000000-0005-0000-0000-000009040000}"/>
    <cellStyle name="Millares 50" xfId="762" xr:uid="{00000000-0005-0000-0000-00000A040000}"/>
    <cellStyle name="Millares 50 2" xfId="763" xr:uid="{00000000-0005-0000-0000-00000B040000}"/>
    <cellStyle name="Millares 50 3" xfId="1877" xr:uid="{00000000-0005-0000-0000-00000C040000}"/>
    <cellStyle name="Millares 51" xfId="764" xr:uid="{00000000-0005-0000-0000-00000D040000}"/>
    <cellStyle name="Millares 51 2" xfId="765" xr:uid="{00000000-0005-0000-0000-00000E040000}"/>
    <cellStyle name="Millares 51 3" xfId="1878" xr:uid="{00000000-0005-0000-0000-00000F040000}"/>
    <cellStyle name="Millares 52" xfId="766" xr:uid="{00000000-0005-0000-0000-000010040000}"/>
    <cellStyle name="Millares 52 2" xfId="767" xr:uid="{00000000-0005-0000-0000-000011040000}"/>
    <cellStyle name="Millares 52 3" xfId="1879" xr:uid="{00000000-0005-0000-0000-000012040000}"/>
    <cellStyle name="Millares 53" xfId="768" xr:uid="{00000000-0005-0000-0000-000013040000}"/>
    <cellStyle name="Millares 53 2" xfId="769" xr:uid="{00000000-0005-0000-0000-000014040000}"/>
    <cellStyle name="Millares 53 3" xfId="1880" xr:uid="{00000000-0005-0000-0000-000015040000}"/>
    <cellStyle name="Millares 54" xfId="770" xr:uid="{00000000-0005-0000-0000-000016040000}"/>
    <cellStyle name="Millares 54 2" xfId="771" xr:uid="{00000000-0005-0000-0000-000017040000}"/>
    <cellStyle name="Millares 54 3" xfId="1881" xr:uid="{00000000-0005-0000-0000-000018040000}"/>
    <cellStyle name="Millares 55" xfId="772" xr:uid="{00000000-0005-0000-0000-000019040000}"/>
    <cellStyle name="Millares 55 2" xfId="773" xr:uid="{00000000-0005-0000-0000-00001A040000}"/>
    <cellStyle name="Millares 55 3" xfId="1882" xr:uid="{00000000-0005-0000-0000-00001B040000}"/>
    <cellStyle name="Millares 56" xfId="774" xr:uid="{00000000-0005-0000-0000-00001C040000}"/>
    <cellStyle name="Millares 56 2" xfId="775" xr:uid="{00000000-0005-0000-0000-00001D040000}"/>
    <cellStyle name="Millares 56 3" xfId="1883" xr:uid="{00000000-0005-0000-0000-00001E040000}"/>
    <cellStyle name="Millares 57" xfId="776" xr:uid="{00000000-0005-0000-0000-00001F040000}"/>
    <cellStyle name="Millares 57 2" xfId="777" xr:uid="{00000000-0005-0000-0000-000020040000}"/>
    <cellStyle name="Millares 57 3" xfId="1884" xr:uid="{00000000-0005-0000-0000-000021040000}"/>
    <cellStyle name="Millares 58" xfId="778" xr:uid="{00000000-0005-0000-0000-000022040000}"/>
    <cellStyle name="Millares 58 2" xfId="779" xr:uid="{00000000-0005-0000-0000-000023040000}"/>
    <cellStyle name="Millares 58 3" xfId="1885" xr:uid="{00000000-0005-0000-0000-000024040000}"/>
    <cellStyle name="Millares 59" xfId="780" xr:uid="{00000000-0005-0000-0000-000025040000}"/>
    <cellStyle name="Millares 59 2" xfId="781" xr:uid="{00000000-0005-0000-0000-000026040000}"/>
    <cellStyle name="Millares 59 2 2" xfId="782" xr:uid="{00000000-0005-0000-0000-000027040000}"/>
    <cellStyle name="Millares 59 2 2 2" xfId="783" xr:uid="{00000000-0005-0000-0000-000028040000}"/>
    <cellStyle name="Millares 59 2 3" xfId="784" xr:uid="{00000000-0005-0000-0000-000029040000}"/>
    <cellStyle name="Millares 59 3" xfId="785" xr:uid="{00000000-0005-0000-0000-00002A040000}"/>
    <cellStyle name="Millares 59 4" xfId="786" xr:uid="{00000000-0005-0000-0000-00002B040000}"/>
    <cellStyle name="Millares 59 4 2" xfId="787" xr:uid="{00000000-0005-0000-0000-00002C040000}"/>
    <cellStyle name="Millares 59 5" xfId="788" xr:uid="{00000000-0005-0000-0000-00002D040000}"/>
    <cellStyle name="Millares 59 6" xfId="1886" xr:uid="{00000000-0005-0000-0000-00002E040000}"/>
    <cellStyle name="Millares 6" xfId="789" xr:uid="{00000000-0005-0000-0000-00002F040000}"/>
    <cellStyle name="Millares 6 2" xfId="790" xr:uid="{00000000-0005-0000-0000-000030040000}"/>
    <cellStyle name="Millares 6 2 2" xfId="791" xr:uid="{00000000-0005-0000-0000-000031040000}"/>
    <cellStyle name="Millares 6 2 3" xfId="792" xr:uid="{00000000-0005-0000-0000-000032040000}"/>
    <cellStyle name="Millares 6 2 3 2" xfId="1888" xr:uid="{00000000-0005-0000-0000-000033040000}"/>
    <cellStyle name="Millares 6 2_CANT OBRA 6003" xfId="793" xr:uid="{00000000-0005-0000-0000-000034040000}"/>
    <cellStyle name="Millares 6 3" xfId="794" xr:uid="{00000000-0005-0000-0000-000035040000}"/>
    <cellStyle name="Millares 6 3 2" xfId="795" xr:uid="{00000000-0005-0000-0000-000036040000}"/>
    <cellStyle name="Millares 6 4" xfId="796" xr:uid="{00000000-0005-0000-0000-000037040000}"/>
    <cellStyle name="Millares 6 5" xfId="797" xr:uid="{00000000-0005-0000-0000-000038040000}"/>
    <cellStyle name="Millares 6 6" xfId="1887" xr:uid="{00000000-0005-0000-0000-000039040000}"/>
    <cellStyle name="Millares 6_CANT OBRA 6003" xfId="798" xr:uid="{00000000-0005-0000-0000-00003A040000}"/>
    <cellStyle name="Millares 60" xfId="799" xr:uid="{00000000-0005-0000-0000-00003B040000}"/>
    <cellStyle name="Millares 60 2" xfId="800" xr:uid="{00000000-0005-0000-0000-00003C040000}"/>
    <cellStyle name="Millares 60 3" xfId="1889" xr:uid="{00000000-0005-0000-0000-00003D040000}"/>
    <cellStyle name="Millares 61" xfId="801" xr:uid="{00000000-0005-0000-0000-00003E040000}"/>
    <cellStyle name="Millares 61 2" xfId="802" xr:uid="{00000000-0005-0000-0000-00003F040000}"/>
    <cellStyle name="Millares 61 3" xfId="1890" xr:uid="{00000000-0005-0000-0000-000040040000}"/>
    <cellStyle name="Millares 62" xfId="803" xr:uid="{00000000-0005-0000-0000-000041040000}"/>
    <cellStyle name="Millares 62 2" xfId="804" xr:uid="{00000000-0005-0000-0000-000042040000}"/>
    <cellStyle name="Millares 62 3" xfId="1891" xr:uid="{00000000-0005-0000-0000-000043040000}"/>
    <cellStyle name="Millares 63" xfId="805" xr:uid="{00000000-0005-0000-0000-000044040000}"/>
    <cellStyle name="Millares 63 2" xfId="806" xr:uid="{00000000-0005-0000-0000-000045040000}"/>
    <cellStyle name="Millares 63 3" xfId="1892" xr:uid="{00000000-0005-0000-0000-000046040000}"/>
    <cellStyle name="Millares 64" xfId="807" xr:uid="{00000000-0005-0000-0000-000047040000}"/>
    <cellStyle name="Millares 64 2" xfId="808" xr:uid="{00000000-0005-0000-0000-000048040000}"/>
    <cellStyle name="Millares 64 3" xfId="1893" xr:uid="{00000000-0005-0000-0000-000049040000}"/>
    <cellStyle name="Millares 65" xfId="809" xr:uid="{00000000-0005-0000-0000-00004A040000}"/>
    <cellStyle name="Millares 65 2" xfId="810" xr:uid="{00000000-0005-0000-0000-00004B040000}"/>
    <cellStyle name="Millares 65 3" xfId="1894" xr:uid="{00000000-0005-0000-0000-00004C040000}"/>
    <cellStyle name="Millares 66" xfId="811" xr:uid="{00000000-0005-0000-0000-00004D040000}"/>
    <cellStyle name="Millares 66 2" xfId="812" xr:uid="{00000000-0005-0000-0000-00004E040000}"/>
    <cellStyle name="Millares 67" xfId="813" xr:uid="{00000000-0005-0000-0000-00004F040000}"/>
    <cellStyle name="Millares 68" xfId="814" xr:uid="{00000000-0005-0000-0000-000050040000}"/>
    <cellStyle name="Millares 69" xfId="815" xr:uid="{00000000-0005-0000-0000-000051040000}"/>
    <cellStyle name="Millares 7" xfId="816" xr:uid="{00000000-0005-0000-0000-000052040000}"/>
    <cellStyle name="Millares 7 2" xfId="817" xr:uid="{00000000-0005-0000-0000-000053040000}"/>
    <cellStyle name="Millares 7 2 2" xfId="818" xr:uid="{00000000-0005-0000-0000-000054040000}"/>
    <cellStyle name="Millares 7 3" xfId="819" xr:uid="{00000000-0005-0000-0000-000055040000}"/>
    <cellStyle name="Millares 7 4" xfId="820" xr:uid="{00000000-0005-0000-0000-000056040000}"/>
    <cellStyle name="Millares 7 5" xfId="821" xr:uid="{00000000-0005-0000-0000-000057040000}"/>
    <cellStyle name="Millares 7_CANT OBRA 6003" xfId="822" xr:uid="{00000000-0005-0000-0000-000058040000}"/>
    <cellStyle name="Millares 70" xfId="823" xr:uid="{00000000-0005-0000-0000-000059040000}"/>
    <cellStyle name="Millares 71" xfId="824" xr:uid="{00000000-0005-0000-0000-00005A040000}"/>
    <cellStyle name="Millares 72" xfId="825" xr:uid="{00000000-0005-0000-0000-00005B040000}"/>
    <cellStyle name="Millares 72 2" xfId="1895" xr:uid="{00000000-0005-0000-0000-00005C040000}"/>
    <cellStyle name="Millares 72 3" xfId="2046" xr:uid="{00000000-0005-0000-0000-00005D040000}"/>
    <cellStyle name="Millares 72 4" xfId="2185" xr:uid="{00000000-0005-0000-0000-00005E040000}"/>
    <cellStyle name="Millares 73" xfId="826" xr:uid="{00000000-0005-0000-0000-00005F040000}"/>
    <cellStyle name="Millares 73 2" xfId="1896" xr:uid="{00000000-0005-0000-0000-000060040000}"/>
    <cellStyle name="Millares 73 3" xfId="2047" xr:uid="{00000000-0005-0000-0000-000061040000}"/>
    <cellStyle name="Millares 73 4" xfId="2186" xr:uid="{00000000-0005-0000-0000-000062040000}"/>
    <cellStyle name="Millares 74" xfId="827" xr:uid="{00000000-0005-0000-0000-000063040000}"/>
    <cellStyle name="Millares 74 2" xfId="1897" xr:uid="{00000000-0005-0000-0000-000064040000}"/>
    <cellStyle name="Millares 74 3" xfId="2048" xr:uid="{00000000-0005-0000-0000-000065040000}"/>
    <cellStyle name="Millares 74 4" xfId="2187" xr:uid="{00000000-0005-0000-0000-000066040000}"/>
    <cellStyle name="Millares 75" xfId="828" xr:uid="{00000000-0005-0000-0000-000067040000}"/>
    <cellStyle name="Millares 76" xfId="829" xr:uid="{00000000-0005-0000-0000-000068040000}"/>
    <cellStyle name="Millares 77" xfId="830" xr:uid="{00000000-0005-0000-0000-000069040000}"/>
    <cellStyle name="Millares 78" xfId="831" xr:uid="{00000000-0005-0000-0000-00006A040000}"/>
    <cellStyle name="Millares 79" xfId="832" xr:uid="{00000000-0005-0000-0000-00006B040000}"/>
    <cellStyle name="Millares 8" xfId="833" xr:uid="{00000000-0005-0000-0000-00006C040000}"/>
    <cellStyle name="Millares 8 2" xfId="834" xr:uid="{00000000-0005-0000-0000-00006D040000}"/>
    <cellStyle name="Millares 8 2 2" xfId="835" xr:uid="{00000000-0005-0000-0000-00006E040000}"/>
    <cellStyle name="Millares 8 2 3" xfId="836" xr:uid="{00000000-0005-0000-0000-00006F040000}"/>
    <cellStyle name="Millares 8 2 3 2" xfId="1898" xr:uid="{00000000-0005-0000-0000-000070040000}"/>
    <cellStyle name="Millares 8 2_CANT OBRA 6003" xfId="837" xr:uid="{00000000-0005-0000-0000-000071040000}"/>
    <cellStyle name="Millares 8 3" xfId="838" xr:uid="{00000000-0005-0000-0000-000072040000}"/>
    <cellStyle name="Millares 8 3 2" xfId="839" xr:uid="{00000000-0005-0000-0000-000073040000}"/>
    <cellStyle name="Millares 8 4" xfId="840" xr:uid="{00000000-0005-0000-0000-000074040000}"/>
    <cellStyle name="Millares 8 4 2" xfId="841" xr:uid="{00000000-0005-0000-0000-000075040000}"/>
    <cellStyle name="Millares 8 5" xfId="842" xr:uid="{00000000-0005-0000-0000-000076040000}"/>
    <cellStyle name="Millares 8 5 2" xfId="843" xr:uid="{00000000-0005-0000-0000-000077040000}"/>
    <cellStyle name="Millares 8 6" xfId="844" xr:uid="{00000000-0005-0000-0000-000078040000}"/>
    <cellStyle name="Millares 8 7" xfId="845" xr:uid="{00000000-0005-0000-0000-000079040000}"/>
    <cellStyle name="Millares 8 8" xfId="846" xr:uid="{00000000-0005-0000-0000-00007A040000}"/>
    <cellStyle name="Millares 8 9" xfId="847" xr:uid="{00000000-0005-0000-0000-00007B040000}"/>
    <cellStyle name="Millares 8_CANT OBRA 6003" xfId="848" xr:uid="{00000000-0005-0000-0000-00007C040000}"/>
    <cellStyle name="Millares 80" xfId="849" xr:uid="{00000000-0005-0000-0000-00007D040000}"/>
    <cellStyle name="Millares 81" xfId="850" xr:uid="{00000000-0005-0000-0000-00007E040000}"/>
    <cellStyle name="Millares 82" xfId="851" xr:uid="{00000000-0005-0000-0000-00007F040000}"/>
    <cellStyle name="Millares 83" xfId="852" xr:uid="{00000000-0005-0000-0000-000080040000}"/>
    <cellStyle name="Millares 84" xfId="853" xr:uid="{00000000-0005-0000-0000-000081040000}"/>
    <cellStyle name="Millares 85" xfId="854" xr:uid="{00000000-0005-0000-0000-000082040000}"/>
    <cellStyle name="Millares 86" xfId="855" xr:uid="{00000000-0005-0000-0000-000083040000}"/>
    <cellStyle name="Millares 87" xfId="856" xr:uid="{00000000-0005-0000-0000-000084040000}"/>
    <cellStyle name="Millares 88" xfId="857" xr:uid="{00000000-0005-0000-0000-000085040000}"/>
    <cellStyle name="Millares 89" xfId="858" xr:uid="{00000000-0005-0000-0000-000086040000}"/>
    <cellStyle name="Millares 9" xfId="859" xr:uid="{00000000-0005-0000-0000-000087040000}"/>
    <cellStyle name="Millares 9 2" xfId="860" xr:uid="{00000000-0005-0000-0000-000088040000}"/>
    <cellStyle name="Millares 9 2 2" xfId="861" xr:uid="{00000000-0005-0000-0000-000089040000}"/>
    <cellStyle name="Millares 9 3" xfId="862" xr:uid="{00000000-0005-0000-0000-00008A040000}"/>
    <cellStyle name="Millares 9 3 2" xfId="863" xr:uid="{00000000-0005-0000-0000-00008B040000}"/>
    <cellStyle name="Millares 9 3 2 2" xfId="1899" xr:uid="{00000000-0005-0000-0000-00008C040000}"/>
    <cellStyle name="Millares 9 3 2 3" xfId="2049" xr:uid="{00000000-0005-0000-0000-00008D040000}"/>
    <cellStyle name="Millares 9 3 2 4" xfId="2188" xr:uid="{00000000-0005-0000-0000-00008E040000}"/>
    <cellStyle name="Millares 9 4" xfId="864" xr:uid="{00000000-0005-0000-0000-00008F040000}"/>
    <cellStyle name="Millares 9_CANT OBRA 6003" xfId="865" xr:uid="{00000000-0005-0000-0000-000090040000}"/>
    <cellStyle name="Millares 90" xfId="866" xr:uid="{00000000-0005-0000-0000-000091040000}"/>
    <cellStyle name="Millares 91" xfId="867" xr:uid="{00000000-0005-0000-0000-000092040000}"/>
    <cellStyle name="Millares 92" xfId="868" xr:uid="{00000000-0005-0000-0000-000093040000}"/>
    <cellStyle name="Millares 93" xfId="869" xr:uid="{00000000-0005-0000-0000-000094040000}"/>
    <cellStyle name="Millares 94" xfId="870" xr:uid="{00000000-0005-0000-0000-000095040000}"/>
    <cellStyle name="Millares 95" xfId="871" xr:uid="{00000000-0005-0000-0000-000096040000}"/>
    <cellStyle name="Millares 96" xfId="872" xr:uid="{00000000-0005-0000-0000-000097040000}"/>
    <cellStyle name="Millares 97" xfId="873" xr:uid="{00000000-0005-0000-0000-000098040000}"/>
    <cellStyle name="Millares 98" xfId="874" xr:uid="{00000000-0005-0000-0000-000099040000}"/>
    <cellStyle name="Millares 99" xfId="875" xr:uid="{00000000-0005-0000-0000-00009A040000}"/>
    <cellStyle name="Millares_sep03 2" xfId="876" xr:uid="{00000000-0005-0000-0000-00009B040000}"/>
    <cellStyle name="MILLONES" xfId="877" xr:uid="{00000000-0005-0000-0000-00009C040000}"/>
    <cellStyle name="Moneda" xfId="878" builtinId="4"/>
    <cellStyle name="Moneda [0] 2" xfId="879" xr:uid="{00000000-0005-0000-0000-00009E040000}"/>
    <cellStyle name="Moneda [0] 3" xfId="880" xr:uid="{00000000-0005-0000-0000-00009F040000}"/>
    <cellStyle name="Moneda [0] 3 2" xfId="881" xr:uid="{00000000-0005-0000-0000-0000A0040000}"/>
    <cellStyle name="Moneda [0] 3 2 2" xfId="882" xr:uid="{00000000-0005-0000-0000-0000A1040000}"/>
    <cellStyle name="Moneda [0] 3 2 2 2" xfId="1902" xr:uid="{00000000-0005-0000-0000-0000A2040000}"/>
    <cellStyle name="Moneda [0] 3 2 2 3" xfId="2052" xr:uid="{00000000-0005-0000-0000-0000A3040000}"/>
    <cellStyle name="Moneda [0] 3 2 2 4" xfId="2191" xr:uid="{00000000-0005-0000-0000-0000A4040000}"/>
    <cellStyle name="Moneda [0] 3 2 3" xfId="1901" xr:uid="{00000000-0005-0000-0000-0000A5040000}"/>
    <cellStyle name="Moneda [0] 3 2 4" xfId="2051" xr:uid="{00000000-0005-0000-0000-0000A6040000}"/>
    <cellStyle name="Moneda [0] 3 2 5" xfId="2190" xr:uid="{00000000-0005-0000-0000-0000A7040000}"/>
    <cellStyle name="Moneda [0] 3 3" xfId="883" xr:uid="{00000000-0005-0000-0000-0000A8040000}"/>
    <cellStyle name="Moneda [0] 3 3 2" xfId="1903" xr:uid="{00000000-0005-0000-0000-0000A9040000}"/>
    <cellStyle name="Moneda [0] 3 3 3" xfId="2053" xr:uid="{00000000-0005-0000-0000-0000AA040000}"/>
    <cellStyle name="Moneda [0] 3 3 4" xfId="2192" xr:uid="{00000000-0005-0000-0000-0000AB040000}"/>
    <cellStyle name="Moneda [0] 3 4" xfId="1900" xr:uid="{00000000-0005-0000-0000-0000AC040000}"/>
    <cellStyle name="Moneda [0] 3 5" xfId="2050" xr:uid="{00000000-0005-0000-0000-0000AD040000}"/>
    <cellStyle name="Moneda [0] 3 6" xfId="2189" xr:uid="{00000000-0005-0000-0000-0000AE040000}"/>
    <cellStyle name="Moneda [0] 4" xfId="884" xr:uid="{00000000-0005-0000-0000-0000AF040000}"/>
    <cellStyle name="Moneda [0] 4 2" xfId="885" xr:uid="{00000000-0005-0000-0000-0000B0040000}"/>
    <cellStyle name="Moneda [0] 4 2 2" xfId="1905" xr:uid="{00000000-0005-0000-0000-0000B1040000}"/>
    <cellStyle name="Moneda [0] 4 2 3" xfId="2055" xr:uid="{00000000-0005-0000-0000-0000B2040000}"/>
    <cellStyle name="Moneda [0] 4 2 4" xfId="2194" xr:uid="{00000000-0005-0000-0000-0000B3040000}"/>
    <cellStyle name="Moneda [0] 4 3" xfId="1904" xr:uid="{00000000-0005-0000-0000-0000B4040000}"/>
    <cellStyle name="Moneda [0] 4 4" xfId="2054" xr:uid="{00000000-0005-0000-0000-0000B5040000}"/>
    <cellStyle name="Moneda [0] 4 5" xfId="2193" xr:uid="{00000000-0005-0000-0000-0000B6040000}"/>
    <cellStyle name="Moneda [0] 5" xfId="886" xr:uid="{00000000-0005-0000-0000-0000B7040000}"/>
    <cellStyle name="Moneda [0] 5 2" xfId="887" xr:uid="{00000000-0005-0000-0000-0000B8040000}"/>
    <cellStyle name="Moneda [0] 5 2 2" xfId="1907" xr:uid="{00000000-0005-0000-0000-0000B9040000}"/>
    <cellStyle name="Moneda [0] 5 2 3" xfId="2057" xr:uid="{00000000-0005-0000-0000-0000BA040000}"/>
    <cellStyle name="Moneda [0] 5 2 4" xfId="2196" xr:uid="{00000000-0005-0000-0000-0000BB040000}"/>
    <cellStyle name="Moneda [0] 5 3" xfId="1906" xr:uid="{00000000-0005-0000-0000-0000BC040000}"/>
    <cellStyle name="Moneda [0] 5 4" xfId="2056" xr:uid="{00000000-0005-0000-0000-0000BD040000}"/>
    <cellStyle name="Moneda [0] 5 5" xfId="2195" xr:uid="{00000000-0005-0000-0000-0000BE040000}"/>
    <cellStyle name="Moneda [0] 6" xfId="888" xr:uid="{00000000-0005-0000-0000-0000BF040000}"/>
    <cellStyle name="Moneda [0] 7" xfId="889" xr:uid="{00000000-0005-0000-0000-0000C0040000}"/>
    <cellStyle name="Moneda [00]" xfId="890" xr:uid="{00000000-0005-0000-0000-0000C1040000}"/>
    <cellStyle name="Moneda [00] 2" xfId="891" xr:uid="{00000000-0005-0000-0000-0000C2040000}"/>
    <cellStyle name="Moneda [00] 2 2" xfId="892" xr:uid="{00000000-0005-0000-0000-0000C3040000}"/>
    <cellStyle name="Moneda [00] 2 2 2" xfId="893" xr:uid="{00000000-0005-0000-0000-0000C4040000}"/>
    <cellStyle name="Moneda [00] 3" xfId="894" xr:uid="{00000000-0005-0000-0000-0000C5040000}"/>
    <cellStyle name="Moneda [00] 3 2" xfId="895" xr:uid="{00000000-0005-0000-0000-0000C6040000}"/>
    <cellStyle name="Moneda [2]" xfId="896" xr:uid="{00000000-0005-0000-0000-0000C7040000}"/>
    <cellStyle name="Moneda [2] 2" xfId="897" xr:uid="{00000000-0005-0000-0000-0000C8040000}"/>
    <cellStyle name="Moneda [2] 3" xfId="898" xr:uid="{00000000-0005-0000-0000-0000C9040000}"/>
    <cellStyle name="Moneda 10" xfId="899" xr:uid="{00000000-0005-0000-0000-0000CA040000}"/>
    <cellStyle name="Moneda 10 2" xfId="900" xr:uid="{00000000-0005-0000-0000-0000CB040000}"/>
    <cellStyle name="Moneda 10 2 2" xfId="1908" xr:uid="{00000000-0005-0000-0000-0000CC040000}"/>
    <cellStyle name="Moneda 10 3" xfId="901" xr:uid="{00000000-0005-0000-0000-0000CD040000}"/>
    <cellStyle name="Moneda 100" xfId="902" xr:uid="{00000000-0005-0000-0000-0000CE040000}"/>
    <cellStyle name="Moneda 11" xfId="903" xr:uid="{00000000-0005-0000-0000-0000CF040000}"/>
    <cellStyle name="Moneda 11 2" xfId="904" xr:uid="{00000000-0005-0000-0000-0000D0040000}"/>
    <cellStyle name="Moneda 12" xfId="905" xr:uid="{00000000-0005-0000-0000-0000D1040000}"/>
    <cellStyle name="Moneda 12 2" xfId="906" xr:uid="{00000000-0005-0000-0000-0000D2040000}"/>
    <cellStyle name="Moneda 13" xfId="907" xr:uid="{00000000-0005-0000-0000-0000D3040000}"/>
    <cellStyle name="Moneda 13 2" xfId="908" xr:uid="{00000000-0005-0000-0000-0000D4040000}"/>
    <cellStyle name="Moneda 14" xfId="909" xr:uid="{00000000-0005-0000-0000-0000D5040000}"/>
    <cellStyle name="Moneda 14 2" xfId="910" xr:uid="{00000000-0005-0000-0000-0000D6040000}"/>
    <cellStyle name="Moneda 15" xfId="911" xr:uid="{00000000-0005-0000-0000-0000D7040000}"/>
    <cellStyle name="Moneda 15 2" xfId="912" xr:uid="{00000000-0005-0000-0000-0000D8040000}"/>
    <cellStyle name="Moneda 16" xfId="913" xr:uid="{00000000-0005-0000-0000-0000D9040000}"/>
    <cellStyle name="Moneda 16 2" xfId="914" xr:uid="{00000000-0005-0000-0000-0000DA040000}"/>
    <cellStyle name="Moneda 17" xfId="915" xr:uid="{00000000-0005-0000-0000-0000DB040000}"/>
    <cellStyle name="Moneda 17 2" xfId="916" xr:uid="{00000000-0005-0000-0000-0000DC040000}"/>
    <cellStyle name="Moneda 18" xfId="917" xr:uid="{00000000-0005-0000-0000-0000DD040000}"/>
    <cellStyle name="Moneda 18 2" xfId="918" xr:uid="{00000000-0005-0000-0000-0000DE040000}"/>
    <cellStyle name="Moneda 19" xfId="919" xr:uid="{00000000-0005-0000-0000-0000DF040000}"/>
    <cellStyle name="Moneda 19 2" xfId="920" xr:uid="{00000000-0005-0000-0000-0000E0040000}"/>
    <cellStyle name="Moneda 2" xfId="921" xr:uid="{00000000-0005-0000-0000-0000E1040000}"/>
    <cellStyle name="Moneda 2 10" xfId="922" xr:uid="{00000000-0005-0000-0000-0000E2040000}"/>
    <cellStyle name="Moneda 2 11" xfId="923" xr:uid="{00000000-0005-0000-0000-0000E3040000}"/>
    <cellStyle name="Moneda 2 12" xfId="924" xr:uid="{00000000-0005-0000-0000-0000E4040000}"/>
    <cellStyle name="Moneda 2 12 2" xfId="1909" xr:uid="{00000000-0005-0000-0000-0000E5040000}"/>
    <cellStyle name="Moneda 2 13" xfId="925" xr:uid="{00000000-0005-0000-0000-0000E6040000}"/>
    <cellStyle name="Moneda 2 14" xfId="926" xr:uid="{00000000-0005-0000-0000-0000E7040000}"/>
    <cellStyle name="Moneda 2 2" xfId="927" xr:uid="{00000000-0005-0000-0000-0000E8040000}"/>
    <cellStyle name="Moneda 2 2 2" xfId="928" xr:uid="{00000000-0005-0000-0000-0000E9040000}"/>
    <cellStyle name="Moneda 2 2 2 2" xfId="929" xr:uid="{00000000-0005-0000-0000-0000EA040000}"/>
    <cellStyle name="Moneda 2 2 2 2 2" xfId="930" xr:uid="{00000000-0005-0000-0000-0000EB040000}"/>
    <cellStyle name="Moneda 2 2 2 2 2 2" xfId="931" xr:uid="{00000000-0005-0000-0000-0000EC040000}"/>
    <cellStyle name="Moneda 2 2 2 3" xfId="932" xr:uid="{00000000-0005-0000-0000-0000ED040000}"/>
    <cellStyle name="Moneda 2 2 2 4" xfId="933" xr:uid="{00000000-0005-0000-0000-0000EE040000}"/>
    <cellStyle name="Moneda 2 2 2 5" xfId="934" xr:uid="{00000000-0005-0000-0000-0000EF040000}"/>
    <cellStyle name="Moneda 2 2 2 6" xfId="935" xr:uid="{00000000-0005-0000-0000-0000F0040000}"/>
    <cellStyle name="Moneda 2 2 3" xfId="936" xr:uid="{00000000-0005-0000-0000-0000F1040000}"/>
    <cellStyle name="Moneda 2 2 4" xfId="937" xr:uid="{00000000-0005-0000-0000-0000F2040000}"/>
    <cellStyle name="Moneda 2 2 5" xfId="938" xr:uid="{00000000-0005-0000-0000-0000F3040000}"/>
    <cellStyle name="Moneda 2 2 6" xfId="939" xr:uid="{00000000-0005-0000-0000-0000F4040000}"/>
    <cellStyle name="Moneda 2 2_CANT OBRA 6003" xfId="940" xr:uid="{00000000-0005-0000-0000-0000F5040000}"/>
    <cellStyle name="Moneda 2 3" xfId="941" xr:uid="{00000000-0005-0000-0000-0000F6040000}"/>
    <cellStyle name="Moneda 2 3 2" xfId="942" xr:uid="{00000000-0005-0000-0000-0000F7040000}"/>
    <cellStyle name="Moneda 2 3 3" xfId="943" xr:uid="{00000000-0005-0000-0000-0000F8040000}"/>
    <cellStyle name="Moneda 2 3 4" xfId="944" xr:uid="{00000000-0005-0000-0000-0000F9040000}"/>
    <cellStyle name="Moneda 2 3 5" xfId="945" xr:uid="{00000000-0005-0000-0000-0000FA040000}"/>
    <cellStyle name="Moneda 2 4" xfId="946" xr:uid="{00000000-0005-0000-0000-0000FB040000}"/>
    <cellStyle name="Moneda 2 4 2" xfId="947" xr:uid="{00000000-0005-0000-0000-0000FC040000}"/>
    <cellStyle name="Moneda 2 4 3" xfId="948" xr:uid="{00000000-0005-0000-0000-0000FD040000}"/>
    <cellStyle name="Moneda 2 4 4" xfId="949" xr:uid="{00000000-0005-0000-0000-0000FE040000}"/>
    <cellStyle name="Moneda 2 4 5" xfId="950" xr:uid="{00000000-0005-0000-0000-0000FF040000}"/>
    <cellStyle name="Moneda 2 5" xfId="951" xr:uid="{00000000-0005-0000-0000-000000050000}"/>
    <cellStyle name="Moneda 2 5 2" xfId="952" xr:uid="{00000000-0005-0000-0000-000001050000}"/>
    <cellStyle name="Moneda 2 5 3" xfId="953" xr:uid="{00000000-0005-0000-0000-000002050000}"/>
    <cellStyle name="Moneda 2 5 4" xfId="954" xr:uid="{00000000-0005-0000-0000-000003050000}"/>
    <cellStyle name="Moneda 2 5 5" xfId="955" xr:uid="{00000000-0005-0000-0000-000004050000}"/>
    <cellStyle name="Moneda 2 6" xfId="956" xr:uid="{00000000-0005-0000-0000-000005050000}"/>
    <cellStyle name="Moneda 2 7" xfId="957" xr:uid="{00000000-0005-0000-0000-000006050000}"/>
    <cellStyle name="Moneda 2 8" xfId="958" xr:uid="{00000000-0005-0000-0000-000007050000}"/>
    <cellStyle name="Moneda 2 8 2" xfId="959" xr:uid="{00000000-0005-0000-0000-000008050000}"/>
    <cellStyle name="Moneda 2 9" xfId="960" xr:uid="{00000000-0005-0000-0000-000009050000}"/>
    <cellStyle name="Moneda 2 9 2" xfId="961" xr:uid="{00000000-0005-0000-0000-00000A050000}"/>
    <cellStyle name="Moneda 2_2507 - 3. Mej. y Mant Cerritos - Cauya" xfId="962" xr:uid="{00000000-0005-0000-0000-00000B050000}"/>
    <cellStyle name="Moneda 20" xfId="963" xr:uid="{00000000-0005-0000-0000-00000C050000}"/>
    <cellStyle name="Moneda 20 2" xfId="964" xr:uid="{00000000-0005-0000-0000-00000D050000}"/>
    <cellStyle name="Moneda 21" xfId="965" xr:uid="{00000000-0005-0000-0000-00000E050000}"/>
    <cellStyle name="Moneda 21 2" xfId="966" xr:uid="{00000000-0005-0000-0000-00000F050000}"/>
    <cellStyle name="Moneda 22" xfId="967" xr:uid="{00000000-0005-0000-0000-000010050000}"/>
    <cellStyle name="Moneda 22 2" xfId="968" xr:uid="{00000000-0005-0000-0000-000011050000}"/>
    <cellStyle name="Moneda 23" xfId="969" xr:uid="{00000000-0005-0000-0000-000012050000}"/>
    <cellStyle name="Moneda 23 2" xfId="970" xr:uid="{00000000-0005-0000-0000-000013050000}"/>
    <cellStyle name="Moneda 24" xfId="971" xr:uid="{00000000-0005-0000-0000-000014050000}"/>
    <cellStyle name="Moneda 24 2" xfId="972" xr:uid="{00000000-0005-0000-0000-000015050000}"/>
    <cellStyle name="Moneda 25" xfId="973" xr:uid="{00000000-0005-0000-0000-000016050000}"/>
    <cellStyle name="Moneda 25 2" xfId="974" xr:uid="{00000000-0005-0000-0000-000017050000}"/>
    <cellStyle name="Moneda 26" xfId="975" xr:uid="{00000000-0005-0000-0000-000018050000}"/>
    <cellStyle name="Moneda 26 2" xfId="976" xr:uid="{00000000-0005-0000-0000-000019050000}"/>
    <cellStyle name="Moneda 27" xfId="977" xr:uid="{00000000-0005-0000-0000-00001A050000}"/>
    <cellStyle name="Moneda 27 2" xfId="978" xr:uid="{00000000-0005-0000-0000-00001B050000}"/>
    <cellStyle name="Moneda 28" xfId="979" xr:uid="{00000000-0005-0000-0000-00001C050000}"/>
    <cellStyle name="Moneda 28 2" xfId="980" xr:uid="{00000000-0005-0000-0000-00001D050000}"/>
    <cellStyle name="Moneda 29" xfId="981" xr:uid="{00000000-0005-0000-0000-00001E050000}"/>
    <cellStyle name="Moneda 29 2" xfId="982" xr:uid="{00000000-0005-0000-0000-00001F050000}"/>
    <cellStyle name="Moneda 3" xfId="983" xr:uid="{00000000-0005-0000-0000-000020050000}"/>
    <cellStyle name="Moneda 3 10" xfId="984" xr:uid="{00000000-0005-0000-0000-000021050000}"/>
    <cellStyle name="Moneda 3 11" xfId="985" xr:uid="{00000000-0005-0000-0000-000022050000}"/>
    <cellStyle name="Moneda 3 11 2" xfId="1910" xr:uid="{00000000-0005-0000-0000-000023050000}"/>
    <cellStyle name="Moneda 3 12" xfId="986" xr:uid="{00000000-0005-0000-0000-000024050000}"/>
    <cellStyle name="Moneda 3 12 2" xfId="1911" xr:uid="{00000000-0005-0000-0000-000025050000}"/>
    <cellStyle name="Moneda 3 2" xfId="987" xr:uid="{00000000-0005-0000-0000-000026050000}"/>
    <cellStyle name="Moneda 3 2 2" xfId="988" xr:uid="{00000000-0005-0000-0000-000027050000}"/>
    <cellStyle name="Moneda 3 2 3" xfId="989" xr:uid="{00000000-0005-0000-0000-000028050000}"/>
    <cellStyle name="Moneda 3 2 4" xfId="990" xr:uid="{00000000-0005-0000-0000-000029050000}"/>
    <cellStyle name="Moneda 3 2 5" xfId="991" xr:uid="{00000000-0005-0000-0000-00002A050000}"/>
    <cellStyle name="Moneda 3 2 6" xfId="992" xr:uid="{00000000-0005-0000-0000-00002B050000}"/>
    <cellStyle name="Moneda 3 3" xfId="993" xr:uid="{00000000-0005-0000-0000-00002C050000}"/>
    <cellStyle name="Moneda 3 3 2" xfId="994" xr:uid="{00000000-0005-0000-0000-00002D050000}"/>
    <cellStyle name="Moneda 3 3 3" xfId="995" xr:uid="{00000000-0005-0000-0000-00002E050000}"/>
    <cellStyle name="Moneda 3 3 4" xfId="996" xr:uid="{00000000-0005-0000-0000-00002F050000}"/>
    <cellStyle name="Moneda 3 3 5" xfId="997" xr:uid="{00000000-0005-0000-0000-000030050000}"/>
    <cellStyle name="Moneda 3 3 6" xfId="998" xr:uid="{00000000-0005-0000-0000-000031050000}"/>
    <cellStyle name="Moneda 3 4" xfId="999" xr:uid="{00000000-0005-0000-0000-000032050000}"/>
    <cellStyle name="Moneda 3 4 2" xfId="1000" xr:uid="{00000000-0005-0000-0000-000033050000}"/>
    <cellStyle name="Moneda 3 4 3" xfId="1001" xr:uid="{00000000-0005-0000-0000-000034050000}"/>
    <cellStyle name="Moneda 3 4 4" xfId="1002" xr:uid="{00000000-0005-0000-0000-000035050000}"/>
    <cellStyle name="Moneda 3 4 5" xfId="1003" xr:uid="{00000000-0005-0000-0000-000036050000}"/>
    <cellStyle name="Moneda 3 5" xfId="1004" xr:uid="{00000000-0005-0000-0000-000037050000}"/>
    <cellStyle name="Moneda 3 6" xfId="1005" xr:uid="{00000000-0005-0000-0000-000038050000}"/>
    <cellStyle name="Moneda 3 7" xfId="1006" xr:uid="{00000000-0005-0000-0000-000039050000}"/>
    <cellStyle name="Moneda 3 8" xfId="1007" xr:uid="{00000000-0005-0000-0000-00003A050000}"/>
    <cellStyle name="Moneda 3 9" xfId="1008" xr:uid="{00000000-0005-0000-0000-00003B050000}"/>
    <cellStyle name="Moneda 3_APU-DEFINITIVO AMV G2 THUI" xfId="1009" xr:uid="{00000000-0005-0000-0000-00003C050000}"/>
    <cellStyle name="Moneda 30" xfId="1010" xr:uid="{00000000-0005-0000-0000-00003D050000}"/>
    <cellStyle name="Moneda 30 2" xfId="1011" xr:uid="{00000000-0005-0000-0000-00003E050000}"/>
    <cellStyle name="Moneda 31" xfId="1012" xr:uid="{00000000-0005-0000-0000-00003F050000}"/>
    <cellStyle name="Moneda 31 2" xfId="1013" xr:uid="{00000000-0005-0000-0000-000040050000}"/>
    <cellStyle name="Moneda 32" xfId="1014" xr:uid="{00000000-0005-0000-0000-000041050000}"/>
    <cellStyle name="Moneda 32 2" xfId="1015" xr:uid="{00000000-0005-0000-0000-000042050000}"/>
    <cellStyle name="Moneda 33" xfId="1016" xr:uid="{00000000-0005-0000-0000-000043050000}"/>
    <cellStyle name="Moneda 33 2" xfId="1017" xr:uid="{00000000-0005-0000-0000-000044050000}"/>
    <cellStyle name="Moneda 34" xfId="1018" xr:uid="{00000000-0005-0000-0000-000045050000}"/>
    <cellStyle name="Moneda 34 2" xfId="1019" xr:uid="{00000000-0005-0000-0000-000046050000}"/>
    <cellStyle name="Moneda 35" xfId="1020" xr:uid="{00000000-0005-0000-0000-000047050000}"/>
    <cellStyle name="Moneda 35 2" xfId="1021" xr:uid="{00000000-0005-0000-0000-000048050000}"/>
    <cellStyle name="Moneda 36" xfId="1022" xr:uid="{00000000-0005-0000-0000-000049050000}"/>
    <cellStyle name="Moneda 36 2" xfId="1023" xr:uid="{00000000-0005-0000-0000-00004A050000}"/>
    <cellStyle name="Moneda 37" xfId="1024" xr:uid="{00000000-0005-0000-0000-00004B050000}"/>
    <cellStyle name="Moneda 37 2" xfId="1025" xr:uid="{00000000-0005-0000-0000-00004C050000}"/>
    <cellStyle name="Moneda 38" xfId="1026" xr:uid="{00000000-0005-0000-0000-00004D050000}"/>
    <cellStyle name="Moneda 38 2" xfId="1027" xr:uid="{00000000-0005-0000-0000-00004E050000}"/>
    <cellStyle name="Moneda 39" xfId="1028" xr:uid="{00000000-0005-0000-0000-00004F050000}"/>
    <cellStyle name="Moneda 39 2" xfId="1029" xr:uid="{00000000-0005-0000-0000-000050050000}"/>
    <cellStyle name="Moneda 4" xfId="1030" xr:uid="{00000000-0005-0000-0000-000051050000}"/>
    <cellStyle name="Moneda 4 10" xfId="1031" xr:uid="{00000000-0005-0000-0000-000052050000}"/>
    <cellStyle name="Moneda 4 11" xfId="1032" xr:uid="{00000000-0005-0000-0000-000053050000}"/>
    <cellStyle name="Moneda 4 2" xfId="1033" xr:uid="{00000000-0005-0000-0000-000054050000}"/>
    <cellStyle name="Moneda 4 2 2" xfId="1034" xr:uid="{00000000-0005-0000-0000-000055050000}"/>
    <cellStyle name="Moneda 4 2 2 2" xfId="1912" xr:uid="{00000000-0005-0000-0000-000056050000}"/>
    <cellStyle name="Moneda 4 2 3" xfId="1035" xr:uid="{00000000-0005-0000-0000-000057050000}"/>
    <cellStyle name="Moneda 4 2 3 2" xfId="1913" xr:uid="{00000000-0005-0000-0000-000058050000}"/>
    <cellStyle name="Moneda 4 2 3 3" xfId="2058" xr:uid="{00000000-0005-0000-0000-000059050000}"/>
    <cellStyle name="Moneda 4 2 3 4" xfId="2197" xr:uid="{00000000-0005-0000-0000-00005A050000}"/>
    <cellStyle name="Moneda 4 3" xfId="1036" xr:uid="{00000000-0005-0000-0000-00005B050000}"/>
    <cellStyle name="Moneda 4 3 2" xfId="1037" xr:uid="{00000000-0005-0000-0000-00005C050000}"/>
    <cellStyle name="Moneda 4 4" xfId="1038" xr:uid="{00000000-0005-0000-0000-00005D050000}"/>
    <cellStyle name="Moneda 4 5" xfId="1039" xr:uid="{00000000-0005-0000-0000-00005E050000}"/>
    <cellStyle name="Moneda 4 6" xfId="1040" xr:uid="{00000000-0005-0000-0000-00005F050000}"/>
    <cellStyle name="Moneda 4 7" xfId="1041" xr:uid="{00000000-0005-0000-0000-000060050000}"/>
    <cellStyle name="Moneda 4 8" xfId="1042" xr:uid="{00000000-0005-0000-0000-000061050000}"/>
    <cellStyle name="Moneda 4 9" xfId="1043" xr:uid="{00000000-0005-0000-0000-000062050000}"/>
    <cellStyle name="Moneda 4_CANT OBRA 6003" xfId="1044" xr:uid="{00000000-0005-0000-0000-000063050000}"/>
    <cellStyle name="Moneda 40" xfId="1045" xr:uid="{00000000-0005-0000-0000-000064050000}"/>
    <cellStyle name="Moneda 40 2" xfId="1046" xr:uid="{00000000-0005-0000-0000-000065050000}"/>
    <cellStyle name="Moneda 41" xfId="1047" xr:uid="{00000000-0005-0000-0000-000066050000}"/>
    <cellStyle name="Moneda 41 2" xfId="1048" xr:uid="{00000000-0005-0000-0000-000067050000}"/>
    <cellStyle name="Moneda 42" xfId="1049" xr:uid="{00000000-0005-0000-0000-000068050000}"/>
    <cellStyle name="Moneda 42 2" xfId="1050" xr:uid="{00000000-0005-0000-0000-000069050000}"/>
    <cellStyle name="Moneda 43" xfId="1051" xr:uid="{00000000-0005-0000-0000-00006A050000}"/>
    <cellStyle name="Moneda 43 2" xfId="1052" xr:uid="{00000000-0005-0000-0000-00006B050000}"/>
    <cellStyle name="Moneda 44" xfId="1053" xr:uid="{00000000-0005-0000-0000-00006C050000}"/>
    <cellStyle name="Moneda 44 2" xfId="1054" xr:uid="{00000000-0005-0000-0000-00006D050000}"/>
    <cellStyle name="Moneda 45" xfId="1055" xr:uid="{00000000-0005-0000-0000-00006E050000}"/>
    <cellStyle name="Moneda 45 2" xfId="1056" xr:uid="{00000000-0005-0000-0000-00006F050000}"/>
    <cellStyle name="Moneda 46" xfId="1057" xr:uid="{00000000-0005-0000-0000-000070050000}"/>
    <cellStyle name="Moneda 46 2" xfId="1058" xr:uid="{00000000-0005-0000-0000-000071050000}"/>
    <cellStyle name="Moneda 47" xfId="1059" xr:uid="{00000000-0005-0000-0000-000072050000}"/>
    <cellStyle name="Moneda 47 2" xfId="1060" xr:uid="{00000000-0005-0000-0000-000073050000}"/>
    <cellStyle name="Moneda 48" xfId="1061" xr:uid="{00000000-0005-0000-0000-000074050000}"/>
    <cellStyle name="Moneda 48 2" xfId="1062" xr:uid="{00000000-0005-0000-0000-000075050000}"/>
    <cellStyle name="Moneda 49" xfId="1063" xr:uid="{00000000-0005-0000-0000-000076050000}"/>
    <cellStyle name="Moneda 49 2" xfId="1064" xr:uid="{00000000-0005-0000-0000-000077050000}"/>
    <cellStyle name="Moneda 5" xfId="1065" xr:uid="{00000000-0005-0000-0000-000078050000}"/>
    <cellStyle name="Moneda 5 10" xfId="1066" xr:uid="{00000000-0005-0000-0000-000079050000}"/>
    <cellStyle name="Moneda 5 11" xfId="1067" xr:uid="{00000000-0005-0000-0000-00007A050000}"/>
    <cellStyle name="Moneda 5 2" xfId="1068" xr:uid="{00000000-0005-0000-0000-00007B050000}"/>
    <cellStyle name="Moneda 5 3" xfId="1069" xr:uid="{00000000-0005-0000-0000-00007C050000}"/>
    <cellStyle name="Moneda 5 4" xfId="1070" xr:uid="{00000000-0005-0000-0000-00007D050000}"/>
    <cellStyle name="Moneda 5 5" xfId="1071" xr:uid="{00000000-0005-0000-0000-00007E050000}"/>
    <cellStyle name="Moneda 5 6" xfId="1072" xr:uid="{00000000-0005-0000-0000-00007F050000}"/>
    <cellStyle name="Moneda 5 7" xfId="1073" xr:uid="{00000000-0005-0000-0000-000080050000}"/>
    <cellStyle name="Moneda 5 8" xfId="1074" xr:uid="{00000000-0005-0000-0000-000081050000}"/>
    <cellStyle name="Moneda 5 9" xfId="1075" xr:uid="{00000000-0005-0000-0000-000082050000}"/>
    <cellStyle name="Moneda 50" xfId="1076" xr:uid="{00000000-0005-0000-0000-000083050000}"/>
    <cellStyle name="Moneda 51" xfId="1077" xr:uid="{00000000-0005-0000-0000-000084050000}"/>
    <cellStyle name="Moneda 51 2" xfId="1078" xr:uid="{00000000-0005-0000-0000-000085050000}"/>
    <cellStyle name="Moneda 52" xfId="1079" xr:uid="{00000000-0005-0000-0000-000086050000}"/>
    <cellStyle name="Moneda 53" xfId="1080" xr:uid="{00000000-0005-0000-0000-000087050000}"/>
    <cellStyle name="Moneda 54" xfId="1081" xr:uid="{00000000-0005-0000-0000-000088050000}"/>
    <cellStyle name="Moneda 55" xfId="1082" xr:uid="{00000000-0005-0000-0000-000089050000}"/>
    <cellStyle name="Moneda 56" xfId="1083" xr:uid="{00000000-0005-0000-0000-00008A050000}"/>
    <cellStyle name="Moneda 57" xfId="1084" xr:uid="{00000000-0005-0000-0000-00008B050000}"/>
    <cellStyle name="Moneda 58" xfId="1085" xr:uid="{00000000-0005-0000-0000-00008C050000}"/>
    <cellStyle name="Moneda 59" xfId="1086" xr:uid="{00000000-0005-0000-0000-00008D050000}"/>
    <cellStyle name="Moneda 6" xfId="1087" xr:uid="{00000000-0005-0000-0000-00008E050000}"/>
    <cellStyle name="Moneda 6 2" xfId="1088" xr:uid="{00000000-0005-0000-0000-00008F050000}"/>
    <cellStyle name="Moneda 6 2 2" xfId="1089" xr:uid="{00000000-0005-0000-0000-000090050000}"/>
    <cellStyle name="Moneda 6 2 3" xfId="1090" xr:uid="{00000000-0005-0000-0000-000091050000}"/>
    <cellStyle name="Moneda 6 2 3 2" xfId="1915" xr:uid="{00000000-0005-0000-0000-000092050000}"/>
    <cellStyle name="Moneda 6 2 3 3" xfId="2060" xr:uid="{00000000-0005-0000-0000-000093050000}"/>
    <cellStyle name="Moneda 6 2 3 4" xfId="2199" xr:uid="{00000000-0005-0000-0000-000094050000}"/>
    <cellStyle name="Moneda 6 2 4" xfId="1914" xr:uid="{00000000-0005-0000-0000-000095050000}"/>
    <cellStyle name="Moneda 6 2 5" xfId="2059" xr:uid="{00000000-0005-0000-0000-000096050000}"/>
    <cellStyle name="Moneda 6 2 6" xfId="2198" xr:uid="{00000000-0005-0000-0000-000097050000}"/>
    <cellStyle name="Moneda 6 3" xfId="1091" xr:uid="{00000000-0005-0000-0000-000098050000}"/>
    <cellStyle name="Moneda 6 3 2" xfId="1092" xr:uid="{00000000-0005-0000-0000-000099050000}"/>
    <cellStyle name="Moneda 6 3 2 2" xfId="1093" xr:uid="{00000000-0005-0000-0000-00009A050000}"/>
    <cellStyle name="Moneda 6 3 2 2 2" xfId="1094" xr:uid="{00000000-0005-0000-0000-00009B050000}"/>
    <cellStyle name="Moneda 6 3 2 3" xfId="1095" xr:uid="{00000000-0005-0000-0000-00009C050000}"/>
    <cellStyle name="Moneda 6 4" xfId="1096" xr:uid="{00000000-0005-0000-0000-00009D050000}"/>
    <cellStyle name="Moneda 6 4 2" xfId="1916" xr:uid="{00000000-0005-0000-0000-00009E050000}"/>
    <cellStyle name="Moneda 6 4 3" xfId="2061" xr:uid="{00000000-0005-0000-0000-00009F050000}"/>
    <cellStyle name="Moneda 6 4 4" xfId="2200" xr:uid="{00000000-0005-0000-0000-0000A0050000}"/>
    <cellStyle name="Moneda 6 7" xfId="1097" xr:uid="{00000000-0005-0000-0000-0000A1050000}"/>
    <cellStyle name="Moneda 6 7 2" xfId="1098" xr:uid="{00000000-0005-0000-0000-0000A2050000}"/>
    <cellStyle name="Moneda 6 7 2 2" xfId="1099" xr:uid="{00000000-0005-0000-0000-0000A3050000}"/>
    <cellStyle name="Moneda 6 7 2 2 2" xfId="1100" xr:uid="{00000000-0005-0000-0000-0000A4050000}"/>
    <cellStyle name="Moneda 6 7 2 2 2 2" xfId="1101" xr:uid="{00000000-0005-0000-0000-0000A5050000}"/>
    <cellStyle name="Moneda 6 7 2 2 3" xfId="1102" xr:uid="{00000000-0005-0000-0000-0000A6050000}"/>
    <cellStyle name="Moneda 6 7 2 3" xfId="1103" xr:uid="{00000000-0005-0000-0000-0000A7050000}"/>
    <cellStyle name="Moneda 6 7 3" xfId="1104" xr:uid="{00000000-0005-0000-0000-0000A8050000}"/>
    <cellStyle name="Moneda 60" xfId="1105" xr:uid="{00000000-0005-0000-0000-0000A9050000}"/>
    <cellStyle name="Moneda 61" xfId="1106" xr:uid="{00000000-0005-0000-0000-0000AA050000}"/>
    <cellStyle name="Moneda 62" xfId="1107" xr:uid="{00000000-0005-0000-0000-0000AB050000}"/>
    <cellStyle name="Moneda 63" xfId="1108" xr:uid="{00000000-0005-0000-0000-0000AC050000}"/>
    <cellStyle name="Moneda 64" xfId="1109" xr:uid="{00000000-0005-0000-0000-0000AD050000}"/>
    <cellStyle name="Moneda 65" xfId="1110" xr:uid="{00000000-0005-0000-0000-0000AE050000}"/>
    <cellStyle name="Moneda 66" xfId="1111" xr:uid="{00000000-0005-0000-0000-0000AF050000}"/>
    <cellStyle name="Moneda 67" xfId="1112" xr:uid="{00000000-0005-0000-0000-0000B0050000}"/>
    <cellStyle name="Moneda 68" xfId="1113" xr:uid="{00000000-0005-0000-0000-0000B1050000}"/>
    <cellStyle name="Moneda 69" xfId="1114" xr:uid="{00000000-0005-0000-0000-0000B2050000}"/>
    <cellStyle name="Moneda 7" xfId="1115" xr:uid="{00000000-0005-0000-0000-0000B3050000}"/>
    <cellStyle name="Moneda 7 2" xfId="1116" xr:uid="{00000000-0005-0000-0000-0000B4050000}"/>
    <cellStyle name="Moneda 7 2 2" xfId="1117" xr:uid="{00000000-0005-0000-0000-0000B5050000}"/>
    <cellStyle name="Moneda 7 3" xfId="1118" xr:uid="{00000000-0005-0000-0000-0000B6050000}"/>
    <cellStyle name="Moneda 7 4" xfId="1119" xr:uid="{00000000-0005-0000-0000-0000B7050000}"/>
    <cellStyle name="Moneda 7 4 2" xfId="1917" xr:uid="{00000000-0005-0000-0000-0000B8050000}"/>
    <cellStyle name="Moneda 7 4 3" xfId="2062" xr:uid="{00000000-0005-0000-0000-0000B9050000}"/>
    <cellStyle name="Moneda 7 4 4" xfId="2201" xr:uid="{00000000-0005-0000-0000-0000BA050000}"/>
    <cellStyle name="Moneda 70" xfId="1120" xr:uid="{00000000-0005-0000-0000-0000BB050000}"/>
    <cellStyle name="Moneda 71" xfId="1121" xr:uid="{00000000-0005-0000-0000-0000BC050000}"/>
    <cellStyle name="Moneda 72" xfId="1122" xr:uid="{00000000-0005-0000-0000-0000BD050000}"/>
    <cellStyle name="Moneda 73" xfId="1123" xr:uid="{00000000-0005-0000-0000-0000BE050000}"/>
    <cellStyle name="Moneda 74" xfId="1124" xr:uid="{00000000-0005-0000-0000-0000BF050000}"/>
    <cellStyle name="Moneda 75" xfId="1125" xr:uid="{00000000-0005-0000-0000-0000C0050000}"/>
    <cellStyle name="Moneda 76" xfId="1126" xr:uid="{00000000-0005-0000-0000-0000C1050000}"/>
    <cellStyle name="Moneda 77" xfId="1127" xr:uid="{00000000-0005-0000-0000-0000C2050000}"/>
    <cellStyle name="Moneda 78" xfId="1128" xr:uid="{00000000-0005-0000-0000-0000C3050000}"/>
    <cellStyle name="Moneda 79" xfId="1129" xr:uid="{00000000-0005-0000-0000-0000C4050000}"/>
    <cellStyle name="Moneda 8" xfId="1130" xr:uid="{00000000-0005-0000-0000-0000C5050000}"/>
    <cellStyle name="Moneda 8 2" xfId="1131" xr:uid="{00000000-0005-0000-0000-0000C6050000}"/>
    <cellStyle name="Moneda 8 3" xfId="1132" xr:uid="{00000000-0005-0000-0000-0000C7050000}"/>
    <cellStyle name="Moneda 8 4" xfId="1133" xr:uid="{00000000-0005-0000-0000-0000C8050000}"/>
    <cellStyle name="Moneda 8 4 2" xfId="1918" xr:uid="{00000000-0005-0000-0000-0000C9050000}"/>
    <cellStyle name="Moneda 8 4 3" xfId="2064" xr:uid="{00000000-0005-0000-0000-0000CA050000}"/>
    <cellStyle name="Moneda 8 4 4" xfId="2202" xr:uid="{00000000-0005-0000-0000-0000CB050000}"/>
    <cellStyle name="Moneda 80" xfId="1134" xr:uid="{00000000-0005-0000-0000-0000CC050000}"/>
    <cellStyle name="Moneda 81" xfId="1135" xr:uid="{00000000-0005-0000-0000-0000CD050000}"/>
    <cellStyle name="Moneda 82" xfId="1136" xr:uid="{00000000-0005-0000-0000-0000CE050000}"/>
    <cellStyle name="Moneda 83" xfId="1137" xr:uid="{00000000-0005-0000-0000-0000CF050000}"/>
    <cellStyle name="Moneda 84" xfId="1138" xr:uid="{00000000-0005-0000-0000-0000D0050000}"/>
    <cellStyle name="Moneda 85" xfId="1139" xr:uid="{00000000-0005-0000-0000-0000D1050000}"/>
    <cellStyle name="Moneda 86" xfId="1140" xr:uid="{00000000-0005-0000-0000-0000D2050000}"/>
    <cellStyle name="Moneda 87" xfId="1141" xr:uid="{00000000-0005-0000-0000-0000D3050000}"/>
    <cellStyle name="Moneda 88" xfId="1142" xr:uid="{00000000-0005-0000-0000-0000D4050000}"/>
    <cellStyle name="Moneda 89" xfId="1143" xr:uid="{00000000-0005-0000-0000-0000D5050000}"/>
    <cellStyle name="Moneda 9" xfId="1144" xr:uid="{00000000-0005-0000-0000-0000D6050000}"/>
    <cellStyle name="Moneda 9 2" xfId="1145" xr:uid="{00000000-0005-0000-0000-0000D7050000}"/>
    <cellStyle name="Moneda 9 3" xfId="1146" xr:uid="{00000000-0005-0000-0000-0000D8050000}"/>
    <cellStyle name="Moneda 9 4" xfId="1147" xr:uid="{00000000-0005-0000-0000-0000D9050000}"/>
    <cellStyle name="Moneda 9 4 2" xfId="1920" xr:uid="{00000000-0005-0000-0000-0000DA050000}"/>
    <cellStyle name="Moneda 9 4 3" xfId="2066" xr:uid="{00000000-0005-0000-0000-0000DB050000}"/>
    <cellStyle name="Moneda 9 4 4" xfId="2204" xr:uid="{00000000-0005-0000-0000-0000DC050000}"/>
    <cellStyle name="Moneda 9 5" xfId="1919" xr:uid="{00000000-0005-0000-0000-0000DD050000}"/>
    <cellStyle name="Moneda 9 6" xfId="2065" xr:uid="{00000000-0005-0000-0000-0000DE050000}"/>
    <cellStyle name="Moneda 9 7" xfId="2203" xr:uid="{00000000-0005-0000-0000-0000DF050000}"/>
    <cellStyle name="Moneda 90" xfId="1148" xr:uid="{00000000-0005-0000-0000-0000E0050000}"/>
    <cellStyle name="Moneda 91" xfId="1149" xr:uid="{00000000-0005-0000-0000-0000E1050000}"/>
    <cellStyle name="Moneda 92" xfId="1150" xr:uid="{00000000-0005-0000-0000-0000E2050000}"/>
    <cellStyle name="Moneda 93" xfId="1151" xr:uid="{00000000-0005-0000-0000-0000E3050000}"/>
    <cellStyle name="Moneda 94" xfId="1152" xr:uid="{00000000-0005-0000-0000-0000E4050000}"/>
    <cellStyle name="Moneda 95" xfId="1153" xr:uid="{00000000-0005-0000-0000-0000E5050000}"/>
    <cellStyle name="Moneda 96" xfId="1154" xr:uid="{00000000-0005-0000-0000-0000E6050000}"/>
    <cellStyle name="Moneda 97" xfId="1155" xr:uid="{00000000-0005-0000-0000-0000E7050000}"/>
    <cellStyle name="Moneda 98" xfId="1156" xr:uid="{00000000-0005-0000-0000-0000E8050000}"/>
    <cellStyle name="Moneda 98 2" xfId="1921" xr:uid="{00000000-0005-0000-0000-0000E9050000}"/>
    <cellStyle name="Moneda 98 3" xfId="2067" xr:uid="{00000000-0005-0000-0000-0000EA050000}"/>
    <cellStyle name="Moneda 98 4" xfId="2205" xr:uid="{00000000-0005-0000-0000-0000EB050000}"/>
    <cellStyle name="Moneda 99" xfId="1157" xr:uid="{00000000-0005-0000-0000-0000EC050000}"/>
    <cellStyle name="Neutral" xfId="1158" builtinId="28" customBuiltin="1"/>
    <cellStyle name="Neutral 2" xfId="1159" xr:uid="{00000000-0005-0000-0000-0000EE050000}"/>
    <cellStyle name="Neutral 3" xfId="1160" xr:uid="{00000000-0005-0000-0000-0000EF050000}"/>
    <cellStyle name="Neutral 4" xfId="1161" xr:uid="{00000000-0005-0000-0000-0000F0050000}"/>
    <cellStyle name="No. punto" xfId="1162" xr:uid="{00000000-0005-0000-0000-0000F1050000}"/>
    <cellStyle name="Normal" xfId="0" builtinId="0"/>
    <cellStyle name="Normal 10" xfId="1163" xr:uid="{00000000-0005-0000-0000-0000F3050000}"/>
    <cellStyle name="Normal 10 2" xfId="1164" xr:uid="{00000000-0005-0000-0000-0000F4050000}"/>
    <cellStyle name="Normal 10 3" xfId="1165" xr:uid="{00000000-0005-0000-0000-0000F5050000}"/>
    <cellStyle name="Normal 11" xfId="1166" xr:uid="{00000000-0005-0000-0000-0000F6050000}"/>
    <cellStyle name="Normal 11 2" xfId="1167" xr:uid="{00000000-0005-0000-0000-0000F7050000}"/>
    <cellStyle name="Normal 11 2 2" xfId="1168" xr:uid="{00000000-0005-0000-0000-0000F8050000}"/>
    <cellStyle name="Normal 11 2 2 2" xfId="1169" xr:uid="{00000000-0005-0000-0000-0000F9050000}"/>
    <cellStyle name="Normal 11 2 2 2 2" xfId="1923" xr:uid="{00000000-0005-0000-0000-0000FA050000}"/>
    <cellStyle name="Normal 11 2 2 2 3" xfId="2069" xr:uid="{00000000-0005-0000-0000-0000FB050000}"/>
    <cellStyle name="Normal 11 2 2 2 4" xfId="2207" xr:uid="{00000000-0005-0000-0000-0000FC050000}"/>
    <cellStyle name="Normal 11 2 2 3" xfId="1922" xr:uid="{00000000-0005-0000-0000-0000FD050000}"/>
    <cellStyle name="Normal 11 2 2 4" xfId="2068" xr:uid="{00000000-0005-0000-0000-0000FE050000}"/>
    <cellStyle name="Normal 11 2 2 5" xfId="2206" xr:uid="{00000000-0005-0000-0000-0000FF050000}"/>
    <cellStyle name="Normal 11 2 3" xfId="1170" xr:uid="{00000000-0005-0000-0000-000000060000}"/>
    <cellStyle name="Normal 11 2 3 2" xfId="1924" xr:uid="{00000000-0005-0000-0000-000001060000}"/>
    <cellStyle name="Normal 11 2 3 3" xfId="2070" xr:uid="{00000000-0005-0000-0000-000002060000}"/>
    <cellStyle name="Normal 11 2 3 4" xfId="2208" xr:uid="{00000000-0005-0000-0000-000003060000}"/>
    <cellStyle name="Normal 11 3" xfId="1171" xr:uid="{00000000-0005-0000-0000-000004060000}"/>
    <cellStyle name="Normal 11 3 2" xfId="1172" xr:uid="{00000000-0005-0000-0000-000005060000}"/>
    <cellStyle name="Normal 11 3 2 2" xfId="1926" xr:uid="{00000000-0005-0000-0000-000006060000}"/>
    <cellStyle name="Normal 11 3 2 3" xfId="2072" xr:uid="{00000000-0005-0000-0000-000007060000}"/>
    <cellStyle name="Normal 11 3 2 4" xfId="2210" xr:uid="{00000000-0005-0000-0000-000008060000}"/>
    <cellStyle name="Normal 11 3 3" xfId="1925" xr:uid="{00000000-0005-0000-0000-000009060000}"/>
    <cellStyle name="Normal 11 3 4" xfId="2071" xr:uid="{00000000-0005-0000-0000-00000A060000}"/>
    <cellStyle name="Normal 11 3 5" xfId="2209" xr:uid="{00000000-0005-0000-0000-00000B060000}"/>
    <cellStyle name="Normal 12" xfId="1173" xr:uid="{00000000-0005-0000-0000-00000C060000}"/>
    <cellStyle name="Normal 12 2" xfId="1174" xr:uid="{00000000-0005-0000-0000-00000D060000}"/>
    <cellStyle name="Normal 12 2 2" xfId="1175" xr:uid="{00000000-0005-0000-0000-00000E060000}"/>
    <cellStyle name="Normal 12 2 2 2" xfId="1929" xr:uid="{00000000-0005-0000-0000-00000F060000}"/>
    <cellStyle name="Normal 12 2 2 3" xfId="2075" xr:uid="{00000000-0005-0000-0000-000010060000}"/>
    <cellStyle name="Normal 12 2 2 4" xfId="2213" xr:uid="{00000000-0005-0000-0000-000011060000}"/>
    <cellStyle name="Normal 12 2 3" xfId="1928" xr:uid="{00000000-0005-0000-0000-000012060000}"/>
    <cellStyle name="Normal 12 2 4" xfId="2074" xr:uid="{00000000-0005-0000-0000-000013060000}"/>
    <cellStyle name="Normal 12 2 5" xfId="2212" xr:uid="{00000000-0005-0000-0000-000014060000}"/>
    <cellStyle name="Normal 12 3" xfId="1176" xr:uid="{00000000-0005-0000-0000-000015060000}"/>
    <cellStyle name="Normal 12 3 2" xfId="1930" xr:uid="{00000000-0005-0000-0000-000016060000}"/>
    <cellStyle name="Normal 12 3 3" xfId="2076" xr:uid="{00000000-0005-0000-0000-000017060000}"/>
    <cellStyle name="Normal 12 3 4" xfId="2214" xr:uid="{00000000-0005-0000-0000-000018060000}"/>
    <cellStyle name="Normal 12 4" xfId="1927" xr:uid="{00000000-0005-0000-0000-000019060000}"/>
    <cellStyle name="Normal 12 5" xfId="2073" xr:uid="{00000000-0005-0000-0000-00001A060000}"/>
    <cellStyle name="Normal 12 6" xfId="2211" xr:uid="{00000000-0005-0000-0000-00001B060000}"/>
    <cellStyle name="Normal 13" xfId="1177" xr:uid="{00000000-0005-0000-0000-00001C060000}"/>
    <cellStyle name="Normal 13 2" xfId="1931" xr:uid="{00000000-0005-0000-0000-00001D060000}"/>
    <cellStyle name="Normal 13 3" xfId="2077" xr:uid="{00000000-0005-0000-0000-00001E060000}"/>
    <cellStyle name="Normal 13 4" xfId="2215" xr:uid="{00000000-0005-0000-0000-00001F060000}"/>
    <cellStyle name="Normal 14" xfId="1178" xr:uid="{00000000-0005-0000-0000-000020060000}"/>
    <cellStyle name="Normal 14 2" xfId="1179" xr:uid="{00000000-0005-0000-0000-000021060000}"/>
    <cellStyle name="Normal 14 3" xfId="1932" xr:uid="{00000000-0005-0000-0000-000022060000}"/>
    <cellStyle name="Normal 14 4" xfId="2078" xr:uid="{00000000-0005-0000-0000-000023060000}"/>
    <cellStyle name="Normal 14 5" xfId="2216" xr:uid="{00000000-0005-0000-0000-000024060000}"/>
    <cellStyle name="Normal 15" xfId="1180" xr:uid="{00000000-0005-0000-0000-000025060000}"/>
    <cellStyle name="Normal 15 2" xfId="1181" xr:uid="{00000000-0005-0000-0000-000026060000}"/>
    <cellStyle name="Normal 16" xfId="1182" xr:uid="{00000000-0005-0000-0000-000027060000}"/>
    <cellStyle name="Normal 16 2" xfId="1183" xr:uid="{00000000-0005-0000-0000-000028060000}"/>
    <cellStyle name="Normal 16 3" xfId="1933" xr:uid="{00000000-0005-0000-0000-000029060000}"/>
    <cellStyle name="Normal 16 4" xfId="2079" xr:uid="{00000000-0005-0000-0000-00002A060000}"/>
    <cellStyle name="Normal 16 5" xfId="2217" xr:uid="{00000000-0005-0000-0000-00002B060000}"/>
    <cellStyle name="Normal 17" xfId="1184" xr:uid="{00000000-0005-0000-0000-00002C060000}"/>
    <cellStyle name="Normal 17 2" xfId="1185" xr:uid="{00000000-0005-0000-0000-00002D060000}"/>
    <cellStyle name="Normal 18" xfId="1186" xr:uid="{00000000-0005-0000-0000-00002E060000}"/>
    <cellStyle name="Normal 18 2" xfId="1187" xr:uid="{00000000-0005-0000-0000-00002F060000}"/>
    <cellStyle name="Normal 18 3" xfId="1934" xr:uid="{00000000-0005-0000-0000-000030060000}"/>
    <cellStyle name="Normal 18 4" xfId="2080" xr:uid="{00000000-0005-0000-0000-000031060000}"/>
    <cellStyle name="Normal 18 5" xfId="2218" xr:uid="{00000000-0005-0000-0000-000032060000}"/>
    <cellStyle name="Normal 19" xfId="1188" xr:uid="{00000000-0005-0000-0000-000033060000}"/>
    <cellStyle name="Normal 2" xfId="1189" xr:uid="{00000000-0005-0000-0000-000034060000}"/>
    <cellStyle name="Normal 2 10" xfId="1190" xr:uid="{00000000-0005-0000-0000-000035060000}"/>
    <cellStyle name="Normal 2 10 2" xfId="1191" xr:uid="{00000000-0005-0000-0000-000036060000}"/>
    <cellStyle name="Normal 2 10 2 2" xfId="1192" xr:uid="{00000000-0005-0000-0000-000037060000}"/>
    <cellStyle name="Normal 2 10 3" xfId="1193" xr:uid="{00000000-0005-0000-0000-000038060000}"/>
    <cellStyle name="Normal 2 10_Estructura APU 2012 ANTG3f" xfId="1194" xr:uid="{00000000-0005-0000-0000-000039060000}"/>
    <cellStyle name="Normal 2 11" xfId="1195" xr:uid="{00000000-0005-0000-0000-00003A060000}"/>
    <cellStyle name="Normal 2 12" xfId="1196" xr:uid="{00000000-0005-0000-0000-00003B060000}"/>
    <cellStyle name="Normal 2 13" xfId="1197" xr:uid="{00000000-0005-0000-0000-00003C060000}"/>
    <cellStyle name="Normal 2 14" xfId="1198" xr:uid="{00000000-0005-0000-0000-00003D060000}"/>
    <cellStyle name="Normal 2 2" xfId="1199" xr:uid="{00000000-0005-0000-0000-00003E060000}"/>
    <cellStyle name="Normal 2 2 2" xfId="1200" xr:uid="{00000000-0005-0000-0000-00003F060000}"/>
    <cellStyle name="Normal 2 2 2 2" xfId="1201" xr:uid="{00000000-0005-0000-0000-000040060000}"/>
    <cellStyle name="Normal 2 2 2 3" xfId="1202" xr:uid="{00000000-0005-0000-0000-000041060000}"/>
    <cellStyle name="Normal 2 2 3" xfId="1203" xr:uid="{00000000-0005-0000-0000-000042060000}"/>
    <cellStyle name="Normal 2 2 4" xfId="1204" xr:uid="{00000000-0005-0000-0000-000043060000}"/>
    <cellStyle name="Normal 2 2 5" xfId="1205" xr:uid="{00000000-0005-0000-0000-000044060000}"/>
    <cellStyle name="Normal 2 2 6" xfId="1206" xr:uid="{00000000-0005-0000-0000-000045060000}"/>
    <cellStyle name="Normal 2 2_Acta 1 mena" xfId="1207" xr:uid="{00000000-0005-0000-0000-000046060000}"/>
    <cellStyle name="Normal 2 3" xfId="1208" xr:uid="{00000000-0005-0000-0000-000047060000}"/>
    <cellStyle name="Normal 2 3 2" xfId="1209" xr:uid="{00000000-0005-0000-0000-000048060000}"/>
    <cellStyle name="Normal 2 3 2 2" xfId="1210" xr:uid="{00000000-0005-0000-0000-000049060000}"/>
    <cellStyle name="Normal 2 3 2 3" xfId="1211" xr:uid="{00000000-0005-0000-0000-00004A060000}"/>
    <cellStyle name="Normal 2 3 2 4" xfId="1212" xr:uid="{00000000-0005-0000-0000-00004B060000}"/>
    <cellStyle name="Normal 2 3 2 5" xfId="1213" xr:uid="{00000000-0005-0000-0000-00004C060000}"/>
    <cellStyle name="Normal 2 3 3" xfId="1214" xr:uid="{00000000-0005-0000-0000-00004D060000}"/>
    <cellStyle name="Normal 2 3 4" xfId="1215" xr:uid="{00000000-0005-0000-0000-00004E060000}"/>
    <cellStyle name="Normal 2 3 5" xfId="1216" xr:uid="{00000000-0005-0000-0000-00004F060000}"/>
    <cellStyle name="Normal 2 3 6" xfId="1217" xr:uid="{00000000-0005-0000-0000-000050060000}"/>
    <cellStyle name="Normal 2 3 7" xfId="1218" xr:uid="{00000000-0005-0000-0000-000051060000}"/>
    <cellStyle name="Normal 2 3 8" xfId="1219" xr:uid="{00000000-0005-0000-0000-000052060000}"/>
    <cellStyle name="Normal 2 3 9" xfId="1220" xr:uid="{00000000-0005-0000-0000-000053060000}"/>
    <cellStyle name="Normal 2 3_2010 APU GRUPO No. 4 OK" xfId="1221" xr:uid="{00000000-0005-0000-0000-000054060000}"/>
    <cellStyle name="Normal 2 4" xfId="1222" xr:uid="{00000000-0005-0000-0000-000055060000}"/>
    <cellStyle name="Normal 2 4 2" xfId="1223" xr:uid="{00000000-0005-0000-0000-000056060000}"/>
    <cellStyle name="Normal 2 5" xfId="1224" xr:uid="{00000000-0005-0000-0000-000057060000}"/>
    <cellStyle name="Normal 2 5 2" xfId="1225" xr:uid="{00000000-0005-0000-0000-000058060000}"/>
    <cellStyle name="Normal 2 5 2 2" xfId="1226" xr:uid="{00000000-0005-0000-0000-000059060000}"/>
    <cellStyle name="Normal 2 5 2 3" xfId="1227" xr:uid="{00000000-0005-0000-0000-00005A060000}"/>
    <cellStyle name="Normal 2 5 2 4" xfId="1228" xr:uid="{00000000-0005-0000-0000-00005B060000}"/>
    <cellStyle name="Normal 2 5 2 5" xfId="1229" xr:uid="{00000000-0005-0000-0000-00005C060000}"/>
    <cellStyle name="Normal 2 5 3" xfId="1230" xr:uid="{00000000-0005-0000-0000-00005D060000}"/>
    <cellStyle name="Normal 2 5 3 2" xfId="1231" xr:uid="{00000000-0005-0000-0000-00005E060000}"/>
    <cellStyle name="Normal 2 5 4" xfId="1232" xr:uid="{00000000-0005-0000-0000-00005F060000}"/>
    <cellStyle name="Normal 2 5 5" xfId="1233" xr:uid="{00000000-0005-0000-0000-000060060000}"/>
    <cellStyle name="Normal 2 5 6" xfId="1234" xr:uid="{00000000-0005-0000-0000-000061060000}"/>
    <cellStyle name="Normal 2 5 7" xfId="1235" xr:uid="{00000000-0005-0000-0000-000062060000}"/>
    <cellStyle name="Normal 2 6" xfId="1236" xr:uid="{00000000-0005-0000-0000-000063060000}"/>
    <cellStyle name="Normal 2 6 2" xfId="1237" xr:uid="{00000000-0005-0000-0000-000064060000}"/>
    <cellStyle name="Normal 2 7" xfId="1238" xr:uid="{00000000-0005-0000-0000-000065060000}"/>
    <cellStyle name="Normal 2 8" xfId="1239" xr:uid="{00000000-0005-0000-0000-000066060000}"/>
    <cellStyle name="Normal 2 9" xfId="1240" xr:uid="{00000000-0005-0000-0000-000067060000}"/>
    <cellStyle name="Normal 2_2010 APU GRUPO No. 4 OK" xfId="1241" xr:uid="{00000000-0005-0000-0000-000068060000}"/>
    <cellStyle name="Normal 20" xfId="1242" xr:uid="{00000000-0005-0000-0000-000069060000}"/>
    <cellStyle name="Normal 20 2" xfId="1935" xr:uid="{00000000-0005-0000-0000-00006A060000}"/>
    <cellStyle name="Normal 20 3" xfId="2081" xr:uid="{00000000-0005-0000-0000-00006B060000}"/>
    <cellStyle name="Normal 20 4" xfId="2219" xr:uid="{00000000-0005-0000-0000-00006C060000}"/>
    <cellStyle name="Normal 21" xfId="1243" xr:uid="{00000000-0005-0000-0000-00006D060000}"/>
    <cellStyle name="Normal 22" xfId="2267" xr:uid="{00000000-0005-0000-0000-00006E060000}"/>
    <cellStyle name="Normal 23" xfId="1244" xr:uid="{00000000-0005-0000-0000-00006F060000}"/>
    <cellStyle name="Normal 24" xfId="2130" xr:uid="{00000000-0005-0000-0000-000070060000}"/>
    <cellStyle name="Normal 29" xfId="1245" xr:uid="{00000000-0005-0000-0000-000071060000}"/>
    <cellStyle name="Normal 29 2" xfId="1936" xr:uid="{00000000-0005-0000-0000-000072060000}"/>
    <cellStyle name="Normal 29 3" xfId="2082" xr:uid="{00000000-0005-0000-0000-000073060000}"/>
    <cellStyle name="Normal 29 4" xfId="2220" xr:uid="{00000000-0005-0000-0000-000074060000}"/>
    <cellStyle name="Normal 3" xfId="1246" xr:uid="{00000000-0005-0000-0000-000075060000}"/>
    <cellStyle name="Normal 3 10" xfId="1247" xr:uid="{00000000-0005-0000-0000-000076060000}"/>
    <cellStyle name="Normal 3 10 2" xfId="1248" xr:uid="{00000000-0005-0000-0000-000077060000}"/>
    <cellStyle name="Normal 3 10 3" xfId="1937" xr:uid="{00000000-0005-0000-0000-000078060000}"/>
    <cellStyle name="Normal 3 10 4" xfId="2083" xr:uid="{00000000-0005-0000-0000-000079060000}"/>
    <cellStyle name="Normal 3 10 5" xfId="2221" xr:uid="{00000000-0005-0000-0000-00007A060000}"/>
    <cellStyle name="Normal 3 10_CANT OBRA 6003" xfId="1249" xr:uid="{00000000-0005-0000-0000-00007B060000}"/>
    <cellStyle name="Normal 3 11" xfId="1250" xr:uid="{00000000-0005-0000-0000-00007C060000}"/>
    <cellStyle name="Normal 3 11 2" xfId="1938" xr:uid="{00000000-0005-0000-0000-00007D060000}"/>
    <cellStyle name="Normal 3 11 3" xfId="2084" xr:uid="{00000000-0005-0000-0000-00007E060000}"/>
    <cellStyle name="Normal 3 11 4" xfId="2222" xr:uid="{00000000-0005-0000-0000-00007F060000}"/>
    <cellStyle name="Normal 3 2" xfId="1251" xr:uid="{00000000-0005-0000-0000-000080060000}"/>
    <cellStyle name="Normal 3 2 2" xfId="1252" xr:uid="{00000000-0005-0000-0000-000081060000}"/>
    <cellStyle name="Normal 3 2 2 2" xfId="1253" xr:uid="{00000000-0005-0000-0000-000082060000}"/>
    <cellStyle name="Normal 3 2 2 3" xfId="1254" xr:uid="{00000000-0005-0000-0000-000083060000}"/>
    <cellStyle name="Normal 3 2 2 9" xfId="1255" xr:uid="{00000000-0005-0000-0000-000084060000}"/>
    <cellStyle name="Normal 3 2 2_Cantidades Presupuesto La Pintada - Medellín 2012" xfId="1256" xr:uid="{00000000-0005-0000-0000-000085060000}"/>
    <cellStyle name="Normal 3 2 3" xfId="1257" xr:uid="{00000000-0005-0000-0000-000086060000}"/>
    <cellStyle name="Normal 3 2 3 2" xfId="1258" xr:uid="{00000000-0005-0000-0000-000087060000}"/>
    <cellStyle name="Normal 3 2 4" xfId="1259" xr:uid="{00000000-0005-0000-0000-000088060000}"/>
    <cellStyle name="Normal 3 2 4 2" xfId="1260" xr:uid="{00000000-0005-0000-0000-000089060000}"/>
    <cellStyle name="Normal 3 2 5" xfId="1261" xr:uid="{00000000-0005-0000-0000-00008A060000}"/>
    <cellStyle name="Normal 3 2 6" xfId="1262" xr:uid="{00000000-0005-0000-0000-00008B060000}"/>
    <cellStyle name="Normal 3 2_Copia de APU ANCLAJES" xfId="1263" xr:uid="{00000000-0005-0000-0000-00008C060000}"/>
    <cellStyle name="Normal 3 3" xfId="1264" xr:uid="{00000000-0005-0000-0000-00008D060000}"/>
    <cellStyle name="Normal 3 3 2" xfId="1265" xr:uid="{00000000-0005-0000-0000-00008E060000}"/>
    <cellStyle name="Normal 3 3 3" xfId="1939" xr:uid="{00000000-0005-0000-0000-00008F060000}"/>
    <cellStyle name="Normal 3 3_CANT OBRA 6003" xfId="1266" xr:uid="{00000000-0005-0000-0000-000090060000}"/>
    <cellStyle name="Normal 3 4" xfId="1267" xr:uid="{00000000-0005-0000-0000-000091060000}"/>
    <cellStyle name="Normal 3 4 10" xfId="2223" xr:uid="{00000000-0005-0000-0000-000092060000}"/>
    <cellStyle name="Normal 3 4 2" xfId="1268" xr:uid="{00000000-0005-0000-0000-000093060000}"/>
    <cellStyle name="Normal 3 4 2 2" xfId="1269" xr:uid="{00000000-0005-0000-0000-000094060000}"/>
    <cellStyle name="Normal 3 4 2 2 2" xfId="1941" xr:uid="{00000000-0005-0000-0000-000095060000}"/>
    <cellStyle name="Normal 3 4 2 2 3" xfId="2086" xr:uid="{00000000-0005-0000-0000-000096060000}"/>
    <cellStyle name="Normal 3 4 2 2 4" xfId="2224" xr:uid="{00000000-0005-0000-0000-000097060000}"/>
    <cellStyle name="Normal 3 4 3" xfId="1270" xr:uid="{00000000-0005-0000-0000-000098060000}"/>
    <cellStyle name="Normal 3 4 3 2" xfId="1942" xr:uid="{00000000-0005-0000-0000-000099060000}"/>
    <cellStyle name="Normal 3 4 3 3" xfId="2087" xr:uid="{00000000-0005-0000-0000-00009A060000}"/>
    <cellStyle name="Normal 3 4 3 4" xfId="2225" xr:uid="{00000000-0005-0000-0000-00009B060000}"/>
    <cellStyle name="Normal 3 4 4" xfId="1271" xr:uid="{00000000-0005-0000-0000-00009C060000}"/>
    <cellStyle name="Normal 3 4 4 2" xfId="1943" xr:uid="{00000000-0005-0000-0000-00009D060000}"/>
    <cellStyle name="Normal 3 4 4 3" xfId="2088" xr:uid="{00000000-0005-0000-0000-00009E060000}"/>
    <cellStyle name="Normal 3 4 4 4" xfId="2226" xr:uid="{00000000-0005-0000-0000-00009F060000}"/>
    <cellStyle name="Normal 3 4 5" xfId="1272" xr:uid="{00000000-0005-0000-0000-0000A0060000}"/>
    <cellStyle name="Normal 3 4 5 2" xfId="1944" xr:uid="{00000000-0005-0000-0000-0000A1060000}"/>
    <cellStyle name="Normal 3 4 5 3" xfId="2089" xr:uid="{00000000-0005-0000-0000-0000A2060000}"/>
    <cellStyle name="Normal 3 4 5 4" xfId="2227" xr:uid="{00000000-0005-0000-0000-0000A3060000}"/>
    <cellStyle name="Normal 3 4 6" xfId="1273" xr:uid="{00000000-0005-0000-0000-0000A4060000}"/>
    <cellStyle name="Normal 3 4 6 2" xfId="1945" xr:uid="{00000000-0005-0000-0000-0000A5060000}"/>
    <cellStyle name="Normal 3 4 6 3" xfId="2090" xr:uid="{00000000-0005-0000-0000-0000A6060000}"/>
    <cellStyle name="Normal 3 4 6 4" xfId="2228" xr:uid="{00000000-0005-0000-0000-0000A7060000}"/>
    <cellStyle name="Normal 3 4 7" xfId="1274" xr:uid="{00000000-0005-0000-0000-0000A8060000}"/>
    <cellStyle name="Normal 3 4 7 2" xfId="1946" xr:uid="{00000000-0005-0000-0000-0000A9060000}"/>
    <cellStyle name="Normal 3 4 7 3" xfId="2091" xr:uid="{00000000-0005-0000-0000-0000AA060000}"/>
    <cellStyle name="Normal 3 4 7 4" xfId="2229" xr:uid="{00000000-0005-0000-0000-0000AB060000}"/>
    <cellStyle name="Normal 3 4 8" xfId="1940" xr:uid="{00000000-0005-0000-0000-0000AC060000}"/>
    <cellStyle name="Normal 3 4 9" xfId="2085" xr:uid="{00000000-0005-0000-0000-0000AD060000}"/>
    <cellStyle name="Normal 3 4_CANT OBRA 6003" xfId="1275" xr:uid="{00000000-0005-0000-0000-0000AE060000}"/>
    <cellStyle name="Normal 3 5" xfId="1276" xr:uid="{00000000-0005-0000-0000-0000AF060000}"/>
    <cellStyle name="Normal 3 5 2" xfId="1277" xr:uid="{00000000-0005-0000-0000-0000B0060000}"/>
    <cellStyle name="Normal 3 5 3" xfId="1947" xr:uid="{00000000-0005-0000-0000-0000B1060000}"/>
    <cellStyle name="Normal 3 5 4" xfId="2092" xr:uid="{00000000-0005-0000-0000-0000B2060000}"/>
    <cellStyle name="Normal 3 5 5" xfId="2230" xr:uid="{00000000-0005-0000-0000-0000B3060000}"/>
    <cellStyle name="Normal 3 5_CANT OBRA 6003" xfId="1278" xr:uid="{00000000-0005-0000-0000-0000B4060000}"/>
    <cellStyle name="Normal 3 6" xfId="1279" xr:uid="{00000000-0005-0000-0000-0000B5060000}"/>
    <cellStyle name="Normal 3 6 2" xfId="1280" xr:uid="{00000000-0005-0000-0000-0000B6060000}"/>
    <cellStyle name="Normal 3 6 3" xfId="1948" xr:uid="{00000000-0005-0000-0000-0000B7060000}"/>
    <cellStyle name="Normal 3 6 4" xfId="2093" xr:uid="{00000000-0005-0000-0000-0000B8060000}"/>
    <cellStyle name="Normal 3 6 5" xfId="2231" xr:uid="{00000000-0005-0000-0000-0000B9060000}"/>
    <cellStyle name="Normal 3 6_CANT OBRA 6003" xfId="1281" xr:uid="{00000000-0005-0000-0000-0000BA060000}"/>
    <cellStyle name="Normal 3 7" xfId="1282" xr:uid="{00000000-0005-0000-0000-0000BB060000}"/>
    <cellStyle name="Normal 3 7 2" xfId="1283" xr:uid="{00000000-0005-0000-0000-0000BC060000}"/>
    <cellStyle name="Normal 3 7 3" xfId="1949" xr:uid="{00000000-0005-0000-0000-0000BD060000}"/>
    <cellStyle name="Normal 3 7 4" xfId="2094" xr:uid="{00000000-0005-0000-0000-0000BE060000}"/>
    <cellStyle name="Normal 3 7 5" xfId="2232" xr:uid="{00000000-0005-0000-0000-0000BF060000}"/>
    <cellStyle name="Normal 3 7_CANT OBRA 6003" xfId="1284" xr:uid="{00000000-0005-0000-0000-0000C0060000}"/>
    <cellStyle name="Normal 3 8" xfId="1285" xr:uid="{00000000-0005-0000-0000-0000C1060000}"/>
    <cellStyle name="Normal 3 8 2" xfId="1286" xr:uid="{00000000-0005-0000-0000-0000C2060000}"/>
    <cellStyle name="Normal 3 8 3" xfId="1950" xr:uid="{00000000-0005-0000-0000-0000C3060000}"/>
    <cellStyle name="Normal 3 8 4" xfId="2095" xr:uid="{00000000-0005-0000-0000-0000C4060000}"/>
    <cellStyle name="Normal 3 8 5" xfId="2233" xr:uid="{00000000-0005-0000-0000-0000C5060000}"/>
    <cellStyle name="Normal 3 8_CANT OBRA 6003" xfId="1287" xr:uid="{00000000-0005-0000-0000-0000C6060000}"/>
    <cellStyle name="Normal 3 9" xfId="1288" xr:uid="{00000000-0005-0000-0000-0000C7060000}"/>
    <cellStyle name="Normal 3 9 2" xfId="1289" xr:uid="{00000000-0005-0000-0000-0000C8060000}"/>
    <cellStyle name="Normal 3 9 3" xfId="1951" xr:uid="{00000000-0005-0000-0000-0000C9060000}"/>
    <cellStyle name="Normal 3 9 4" xfId="2096" xr:uid="{00000000-0005-0000-0000-0000CA060000}"/>
    <cellStyle name="Normal 3 9 5" xfId="2234" xr:uid="{00000000-0005-0000-0000-0000CB060000}"/>
    <cellStyle name="Normal 3 9_CANT OBRA 6003" xfId="1290" xr:uid="{00000000-0005-0000-0000-0000CC060000}"/>
    <cellStyle name="Normal 3_Acta 1 mena" xfId="1291" xr:uid="{00000000-0005-0000-0000-0000CD060000}"/>
    <cellStyle name="Normal 4" xfId="1292" xr:uid="{00000000-0005-0000-0000-0000CE060000}"/>
    <cellStyle name="Normal 4 2" xfId="1293" xr:uid="{00000000-0005-0000-0000-0000CF060000}"/>
    <cellStyle name="Normal 4 2 2" xfId="1294" xr:uid="{00000000-0005-0000-0000-0000D0060000}"/>
    <cellStyle name="Normal 4 2 3" xfId="1295" xr:uid="{00000000-0005-0000-0000-0000D1060000}"/>
    <cellStyle name="Normal 4 2_CANT OBRA 6003" xfId="1296" xr:uid="{00000000-0005-0000-0000-0000D2060000}"/>
    <cellStyle name="Normal 4 3" xfId="1297" xr:uid="{00000000-0005-0000-0000-0000D3060000}"/>
    <cellStyle name="Normal 4 3 2" xfId="1298" xr:uid="{00000000-0005-0000-0000-0000D4060000}"/>
    <cellStyle name="Normal 4 4" xfId="1299" xr:uid="{00000000-0005-0000-0000-0000D5060000}"/>
    <cellStyle name="Normal 4 5" xfId="1300" xr:uid="{00000000-0005-0000-0000-0000D6060000}"/>
    <cellStyle name="Normal 4 6" xfId="1301" xr:uid="{00000000-0005-0000-0000-0000D7060000}"/>
    <cellStyle name="Normal 4 7" xfId="1302" xr:uid="{00000000-0005-0000-0000-0000D8060000}"/>
    <cellStyle name="Normal 4 8" xfId="1303" xr:uid="{00000000-0005-0000-0000-0000D9060000}"/>
    <cellStyle name="Normal 4_2010 APU GRUPO No. 4 OK" xfId="1304" xr:uid="{00000000-0005-0000-0000-0000DA060000}"/>
    <cellStyle name="Normal 41" xfId="1305" xr:uid="{00000000-0005-0000-0000-0000DB060000}"/>
    <cellStyle name="Normal 5" xfId="1306" xr:uid="{00000000-0005-0000-0000-0000DC060000}"/>
    <cellStyle name="Normal 5 2" xfId="1307" xr:uid="{00000000-0005-0000-0000-0000DD060000}"/>
    <cellStyle name="Normal 5 2 2" xfId="1308" xr:uid="{00000000-0005-0000-0000-0000DE060000}"/>
    <cellStyle name="Normal 5 2 3" xfId="1309" xr:uid="{00000000-0005-0000-0000-0000DF060000}"/>
    <cellStyle name="Normal 5 2 4" xfId="1952" xr:uid="{00000000-0005-0000-0000-0000E0060000}"/>
    <cellStyle name="Normal 5 2_CANT OBRA 6003" xfId="1310" xr:uid="{00000000-0005-0000-0000-0000E1060000}"/>
    <cellStyle name="Normal 5 3" xfId="1311" xr:uid="{00000000-0005-0000-0000-0000E2060000}"/>
    <cellStyle name="Normal 5 3 2" xfId="1953" xr:uid="{00000000-0005-0000-0000-0000E3060000}"/>
    <cellStyle name="Normal 5 4" xfId="1312" xr:uid="{00000000-0005-0000-0000-0000E4060000}"/>
    <cellStyle name="Normal 5 5" xfId="1313" xr:uid="{00000000-0005-0000-0000-0000E5060000}"/>
    <cellStyle name="Normal 5 6" xfId="1314" xr:uid="{00000000-0005-0000-0000-0000E6060000}"/>
    <cellStyle name="Normal 6" xfId="1315" xr:uid="{00000000-0005-0000-0000-0000E7060000}"/>
    <cellStyle name="Normal 6 10" xfId="1316" xr:uid="{00000000-0005-0000-0000-0000E8060000}"/>
    <cellStyle name="Normal 6 10 2" xfId="1955" xr:uid="{00000000-0005-0000-0000-0000E9060000}"/>
    <cellStyle name="Normal 6 10 3" xfId="2098" xr:uid="{00000000-0005-0000-0000-0000EA060000}"/>
    <cellStyle name="Normal 6 10 4" xfId="2236" xr:uid="{00000000-0005-0000-0000-0000EB060000}"/>
    <cellStyle name="Normal 6 11" xfId="1954" xr:uid="{00000000-0005-0000-0000-0000EC060000}"/>
    <cellStyle name="Normal 6 12" xfId="2097" xr:uid="{00000000-0005-0000-0000-0000ED060000}"/>
    <cellStyle name="Normal 6 13" xfId="2235" xr:uid="{00000000-0005-0000-0000-0000EE060000}"/>
    <cellStyle name="Normal 6 2" xfId="1317" xr:uid="{00000000-0005-0000-0000-0000EF060000}"/>
    <cellStyle name="Normal 6 2 2" xfId="1318" xr:uid="{00000000-0005-0000-0000-0000F0060000}"/>
    <cellStyle name="Normal 6 2 2 2" xfId="1319" xr:uid="{00000000-0005-0000-0000-0000F1060000}"/>
    <cellStyle name="Normal 6 2 2 2 2" xfId="1957" xr:uid="{00000000-0005-0000-0000-0000F2060000}"/>
    <cellStyle name="Normal 6 2 2 2 3" xfId="2100" xr:uid="{00000000-0005-0000-0000-0000F3060000}"/>
    <cellStyle name="Normal 6 2 2 2 4" xfId="2238" xr:uid="{00000000-0005-0000-0000-0000F4060000}"/>
    <cellStyle name="Normal 6 2 2 3" xfId="1956" xr:uid="{00000000-0005-0000-0000-0000F5060000}"/>
    <cellStyle name="Normal 6 2 2 4" xfId="2099" xr:uid="{00000000-0005-0000-0000-0000F6060000}"/>
    <cellStyle name="Normal 6 2 2 5" xfId="2237" xr:uid="{00000000-0005-0000-0000-0000F7060000}"/>
    <cellStyle name="Normal 6 2 3" xfId="1320" xr:uid="{00000000-0005-0000-0000-0000F8060000}"/>
    <cellStyle name="Normal 6 2 3 2" xfId="1958" xr:uid="{00000000-0005-0000-0000-0000F9060000}"/>
    <cellStyle name="Normal 6 2 3 3" xfId="2101" xr:uid="{00000000-0005-0000-0000-0000FA060000}"/>
    <cellStyle name="Normal 6 2 3 4" xfId="2239" xr:uid="{00000000-0005-0000-0000-0000FB060000}"/>
    <cellStyle name="Normal 6 2 4" xfId="1321" xr:uid="{00000000-0005-0000-0000-0000FC060000}"/>
    <cellStyle name="Normal 6 2 4 2" xfId="1959" xr:uid="{00000000-0005-0000-0000-0000FD060000}"/>
    <cellStyle name="Normal 6 2 4 3" xfId="2102" xr:uid="{00000000-0005-0000-0000-0000FE060000}"/>
    <cellStyle name="Normal 6 2 4 4" xfId="2240" xr:uid="{00000000-0005-0000-0000-0000FF060000}"/>
    <cellStyle name="Normal 6 3" xfId="1322" xr:uid="{00000000-0005-0000-0000-000000070000}"/>
    <cellStyle name="Normal 6 3 2" xfId="1960" xr:uid="{00000000-0005-0000-0000-000001070000}"/>
    <cellStyle name="Normal 6 4" xfId="1323" xr:uid="{00000000-0005-0000-0000-000002070000}"/>
    <cellStyle name="Normal 6 4 2" xfId="1324" xr:uid="{00000000-0005-0000-0000-000003070000}"/>
    <cellStyle name="Normal 6 4 2 2" xfId="1962" xr:uid="{00000000-0005-0000-0000-000004070000}"/>
    <cellStyle name="Normal 6 4 2 3" xfId="2104" xr:uid="{00000000-0005-0000-0000-000005070000}"/>
    <cellStyle name="Normal 6 4 2 4" xfId="2242" xr:uid="{00000000-0005-0000-0000-000006070000}"/>
    <cellStyle name="Normal 6 4 3" xfId="1961" xr:uid="{00000000-0005-0000-0000-000007070000}"/>
    <cellStyle name="Normal 6 4 4" xfId="2103" xr:uid="{00000000-0005-0000-0000-000008070000}"/>
    <cellStyle name="Normal 6 4 5" xfId="2241" xr:uid="{00000000-0005-0000-0000-000009070000}"/>
    <cellStyle name="Normal 6 5" xfId="1325" xr:uid="{00000000-0005-0000-0000-00000A070000}"/>
    <cellStyle name="Normal 6 5 2" xfId="1326" xr:uid="{00000000-0005-0000-0000-00000B070000}"/>
    <cellStyle name="Normal 6 5 2 2" xfId="1963" xr:uid="{00000000-0005-0000-0000-00000C070000}"/>
    <cellStyle name="Normal 6 5 2 3" xfId="2105" xr:uid="{00000000-0005-0000-0000-00000D070000}"/>
    <cellStyle name="Normal 6 5 2 4" xfId="2243" xr:uid="{00000000-0005-0000-0000-00000E070000}"/>
    <cellStyle name="Normal 6 6" xfId="1327" xr:uid="{00000000-0005-0000-0000-00000F070000}"/>
    <cellStyle name="Normal 6 6 2" xfId="1964" xr:uid="{00000000-0005-0000-0000-000010070000}"/>
    <cellStyle name="Normal 6 6 3" xfId="2106" xr:uid="{00000000-0005-0000-0000-000011070000}"/>
    <cellStyle name="Normal 6 6 4" xfId="2244" xr:uid="{00000000-0005-0000-0000-000012070000}"/>
    <cellStyle name="Normal 6 7" xfId="1328" xr:uid="{00000000-0005-0000-0000-000013070000}"/>
    <cellStyle name="Normal 6 7 2" xfId="1965" xr:uid="{00000000-0005-0000-0000-000014070000}"/>
    <cellStyle name="Normal 6 7 3" xfId="2107" xr:uid="{00000000-0005-0000-0000-000015070000}"/>
    <cellStyle name="Normal 6 7 4" xfId="2245" xr:uid="{00000000-0005-0000-0000-000016070000}"/>
    <cellStyle name="Normal 6 8" xfId="1329" xr:uid="{00000000-0005-0000-0000-000017070000}"/>
    <cellStyle name="Normal 6 8 2" xfId="1966" xr:uid="{00000000-0005-0000-0000-000018070000}"/>
    <cellStyle name="Normal 6 8 3" xfId="2108" xr:uid="{00000000-0005-0000-0000-000019070000}"/>
    <cellStyle name="Normal 6 8 4" xfId="2246" xr:uid="{00000000-0005-0000-0000-00001A070000}"/>
    <cellStyle name="Normal 6 9" xfId="1330" xr:uid="{00000000-0005-0000-0000-00001B070000}"/>
    <cellStyle name="Normal 6 9 2" xfId="1967" xr:uid="{00000000-0005-0000-0000-00001C070000}"/>
    <cellStyle name="Normal 6 9 3" xfId="2109" xr:uid="{00000000-0005-0000-0000-00001D070000}"/>
    <cellStyle name="Normal 6 9 4" xfId="2247" xr:uid="{00000000-0005-0000-0000-00001E070000}"/>
    <cellStyle name="Normal 6_APU+SE%c3%91AL..(1)" xfId="1331" xr:uid="{00000000-0005-0000-0000-00001F070000}"/>
    <cellStyle name="Normal 7" xfId="1332" xr:uid="{00000000-0005-0000-0000-000020070000}"/>
    <cellStyle name="Normal 7 2" xfId="1333" xr:uid="{00000000-0005-0000-0000-000021070000}"/>
    <cellStyle name="Normal 7 2 2" xfId="1334" xr:uid="{00000000-0005-0000-0000-000022070000}"/>
    <cellStyle name="Normal 7 3" xfId="1335" xr:uid="{00000000-0005-0000-0000-000023070000}"/>
    <cellStyle name="Normal 7 3 2" xfId="1968" xr:uid="{00000000-0005-0000-0000-000024070000}"/>
    <cellStyle name="Normal 7 3 3" xfId="2110" xr:uid="{00000000-0005-0000-0000-000025070000}"/>
    <cellStyle name="Normal 7 3 4" xfId="2248" xr:uid="{00000000-0005-0000-0000-000026070000}"/>
    <cellStyle name="Normal 7 4" xfId="1336" xr:uid="{00000000-0005-0000-0000-000027070000}"/>
    <cellStyle name="Normal 7 4 2" xfId="1969" xr:uid="{00000000-0005-0000-0000-000028070000}"/>
    <cellStyle name="Normal 7 4 3" xfId="2111" xr:uid="{00000000-0005-0000-0000-000029070000}"/>
    <cellStyle name="Normal 7 4 4" xfId="2249" xr:uid="{00000000-0005-0000-0000-00002A070000}"/>
    <cellStyle name="Normal 7_CANT OBRA 6003" xfId="1337" xr:uid="{00000000-0005-0000-0000-00002B070000}"/>
    <cellStyle name="Normal 8" xfId="1338" xr:uid="{00000000-0005-0000-0000-00002C070000}"/>
    <cellStyle name="Normal 8 2" xfId="1339" xr:uid="{00000000-0005-0000-0000-00002D070000}"/>
    <cellStyle name="Normal 8 2 2" xfId="1340" xr:uid="{00000000-0005-0000-0000-00002E070000}"/>
    <cellStyle name="Normal 8 2 2 2" xfId="1341" xr:uid="{00000000-0005-0000-0000-00002F070000}"/>
    <cellStyle name="Normal 8 2 2 2 2" xfId="1342" xr:uid="{00000000-0005-0000-0000-000030070000}"/>
    <cellStyle name="Normal 8 2 2 2 2 2" xfId="1973" xr:uid="{00000000-0005-0000-0000-000031070000}"/>
    <cellStyle name="Normal 8 2 2 2 2 3" xfId="2115" xr:uid="{00000000-0005-0000-0000-000032070000}"/>
    <cellStyle name="Normal 8 2 2 2 2 4" xfId="2253" xr:uid="{00000000-0005-0000-0000-000033070000}"/>
    <cellStyle name="Normal 8 2 2 2 3" xfId="1972" xr:uid="{00000000-0005-0000-0000-000034070000}"/>
    <cellStyle name="Normal 8 2 2 2 4" xfId="2114" xr:uid="{00000000-0005-0000-0000-000035070000}"/>
    <cellStyle name="Normal 8 2 2 2 5" xfId="2252" xr:uid="{00000000-0005-0000-0000-000036070000}"/>
    <cellStyle name="Normal 8 2 2 3" xfId="1343" xr:uid="{00000000-0005-0000-0000-000037070000}"/>
    <cellStyle name="Normal 8 2 2 3 2" xfId="1974" xr:uid="{00000000-0005-0000-0000-000038070000}"/>
    <cellStyle name="Normal 8 2 2 3 3" xfId="2116" xr:uid="{00000000-0005-0000-0000-000039070000}"/>
    <cellStyle name="Normal 8 2 2 3 4" xfId="2254" xr:uid="{00000000-0005-0000-0000-00003A070000}"/>
    <cellStyle name="Normal 8 2 2 4" xfId="1971" xr:uid="{00000000-0005-0000-0000-00003B070000}"/>
    <cellStyle name="Normal 8 2 2 5" xfId="2113" xr:uid="{00000000-0005-0000-0000-00003C070000}"/>
    <cellStyle name="Normal 8 2 2 6" xfId="2251" xr:uid="{00000000-0005-0000-0000-00003D070000}"/>
    <cellStyle name="Normal 8 2 3" xfId="1344" xr:uid="{00000000-0005-0000-0000-00003E070000}"/>
    <cellStyle name="Normal 8 2 3 2" xfId="1345" xr:uid="{00000000-0005-0000-0000-00003F070000}"/>
    <cellStyle name="Normal 8 2 3 2 2" xfId="1976" xr:uid="{00000000-0005-0000-0000-000040070000}"/>
    <cellStyle name="Normal 8 2 3 2 3" xfId="2118" xr:uid="{00000000-0005-0000-0000-000041070000}"/>
    <cellStyle name="Normal 8 2 3 2 4" xfId="2256" xr:uid="{00000000-0005-0000-0000-000042070000}"/>
    <cellStyle name="Normal 8 2 3 3" xfId="1975" xr:uid="{00000000-0005-0000-0000-000043070000}"/>
    <cellStyle name="Normal 8 2 3 4" xfId="2117" xr:uid="{00000000-0005-0000-0000-000044070000}"/>
    <cellStyle name="Normal 8 2 3 5" xfId="2255" xr:uid="{00000000-0005-0000-0000-000045070000}"/>
    <cellStyle name="Normal 8 2 4" xfId="1346" xr:uid="{00000000-0005-0000-0000-000046070000}"/>
    <cellStyle name="Normal 8 2 4 2" xfId="1977" xr:uid="{00000000-0005-0000-0000-000047070000}"/>
    <cellStyle name="Normal 8 2 4 3" xfId="2119" xr:uid="{00000000-0005-0000-0000-000048070000}"/>
    <cellStyle name="Normal 8 2 4 4" xfId="2257" xr:uid="{00000000-0005-0000-0000-000049070000}"/>
    <cellStyle name="Normal 8 2 5" xfId="1347" xr:uid="{00000000-0005-0000-0000-00004A070000}"/>
    <cellStyle name="Normal 8 2 5 2" xfId="1978" xr:uid="{00000000-0005-0000-0000-00004B070000}"/>
    <cellStyle name="Normal 8 2 5 3" xfId="2120" xr:uid="{00000000-0005-0000-0000-00004C070000}"/>
    <cellStyle name="Normal 8 2 5 4" xfId="2258" xr:uid="{00000000-0005-0000-0000-00004D070000}"/>
    <cellStyle name="Normal 8 3" xfId="1348" xr:uid="{00000000-0005-0000-0000-00004E070000}"/>
    <cellStyle name="Normal 8 3 2" xfId="1349" xr:uid="{00000000-0005-0000-0000-00004F070000}"/>
    <cellStyle name="Normal 8 4" xfId="1350" xr:uid="{00000000-0005-0000-0000-000050070000}"/>
    <cellStyle name="Normal 8 4 2" xfId="1351" xr:uid="{00000000-0005-0000-0000-000051070000}"/>
    <cellStyle name="Normal 8 4 2 2" xfId="1352" xr:uid="{00000000-0005-0000-0000-000052070000}"/>
    <cellStyle name="Normal 8 4 2 2 2" xfId="1981" xr:uid="{00000000-0005-0000-0000-000053070000}"/>
    <cellStyle name="Normal 8 4 2 2 3" xfId="2123" xr:uid="{00000000-0005-0000-0000-000054070000}"/>
    <cellStyle name="Normal 8 4 2 2 4" xfId="2261" xr:uid="{00000000-0005-0000-0000-000055070000}"/>
    <cellStyle name="Normal 8 4 2 3" xfId="1980" xr:uid="{00000000-0005-0000-0000-000056070000}"/>
    <cellStyle name="Normal 8 4 2 4" xfId="2122" xr:uid="{00000000-0005-0000-0000-000057070000}"/>
    <cellStyle name="Normal 8 4 2 5" xfId="2260" xr:uid="{00000000-0005-0000-0000-000058070000}"/>
    <cellStyle name="Normal 8 4 3" xfId="1353" xr:uid="{00000000-0005-0000-0000-000059070000}"/>
    <cellStyle name="Normal 8 4 3 2" xfId="1982" xr:uid="{00000000-0005-0000-0000-00005A070000}"/>
    <cellStyle name="Normal 8 4 3 3" xfId="2124" xr:uid="{00000000-0005-0000-0000-00005B070000}"/>
    <cellStyle name="Normal 8 4 3 4" xfId="2262" xr:uid="{00000000-0005-0000-0000-00005C070000}"/>
    <cellStyle name="Normal 8 4 4" xfId="1979" xr:uid="{00000000-0005-0000-0000-00005D070000}"/>
    <cellStyle name="Normal 8 4 5" xfId="2121" xr:uid="{00000000-0005-0000-0000-00005E070000}"/>
    <cellStyle name="Normal 8 4 6" xfId="2259" xr:uid="{00000000-0005-0000-0000-00005F070000}"/>
    <cellStyle name="Normal 8 5" xfId="1354" xr:uid="{00000000-0005-0000-0000-000060070000}"/>
    <cellStyle name="Normal 8 5 2" xfId="1355" xr:uid="{00000000-0005-0000-0000-000061070000}"/>
    <cellStyle name="Normal 8 5 2 2" xfId="1984" xr:uid="{00000000-0005-0000-0000-000062070000}"/>
    <cellStyle name="Normal 8 5 2 3" xfId="2126" xr:uid="{00000000-0005-0000-0000-000063070000}"/>
    <cellStyle name="Normal 8 5 2 4" xfId="2264" xr:uid="{00000000-0005-0000-0000-000064070000}"/>
    <cellStyle name="Normal 8 5 3" xfId="1983" xr:uid="{00000000-0005-0000-0000-000065070000}"/>
    <cellStyle name="Normal 8 5 4" xfId="2125" xr:uid="{00000000-0005-0000-0000-000066070000}"/>
    <cellStyle name="Normal 8 5 5" xfId="2263" xr:uid="{00000000-0005-0000-0000-000067070000}"/>
    <cellStyle name="Normal 8 6" xfId="1356" xr:uid="{00000000-0005-0000-0000-000068070000}"/>
    <cellStyle name="Normal 8 7" xfId="1970" xr:uid="{00000000-0005-0000-0000-000069070000}"/>
    <cellStyle name="Normal 8 8" xfId="2112" xr:uid="{00000000-0005-0000-0000-00006A070000}"/>
    <cellStyle name="Normal 8 9" xfId="2250" xr:uid="{00000000-0005-0000-0000-00006B070000}"/>
    <cellStyle name="Normal 9" xfId="1357" xr:uid="{00000000-0005-0000-0000-00006C070000}"/>
    <cellStyle name="Normal 9 2" xfId="1358" xr:uid="{00000000-0005-0000-0000-00006D070000}"/>
    <cellStyle name="Normal 9 2 2" xfId="1359" xr:uid="{00000000-0005-0000-0000-00006E070000}"/>
    <cellStyle name="Normal 9 3" xfId="1360" xr:uid="{00000000-0005-0000-0000-00006F070000}"/>
    <cellStyle name="Normal 9 3 2" xfId="1985" xr:uid="{00000000-0005-0000-0000-000070070000}"/>
    <cellStyle name="Normal 9 3 3" xfId="2127" xr:uid="{00000000-0005-0000-0000-000071070000}"/>
    <cellStyle name="Normal 9 3 4" xfId="2265" xr:uid="{00000000-0005-0000-0000-000072070000}"/>
    <cellStyle name="Normal 9_CANT OBRA 6003" xfId="1361" xr:uid="{00000000-0005-0000-0000-000073070000}"/>
    <cellStyle name="Normal_FORMULARIO 1" xfId="1712" xr:uid="{00000000-0005-0000-0000-000074070000}"/>
    <cellStyle name="Normal_Hoja1 2" xfId="1362" xr:uid="{00000000-0005-0000-0000-000075070000}"/>
    <cellStyle name="Normal_Lista de Puentes  tercera priorización y final" xfId="1363" xr:uid="{00000000-0005-0000-0000-000076070000}"/>
    <cellStyle name="Normal_Lista de Puentes  tercera priorización y final 2" xfId="1364" xr:uid="{00000000-0005-0000-0000-000077070000}"/>
    <cellStyle name="Normal_modelo ACTA OBRA y MODIFICACION" xfId="1365" xr:uid="{00000000-0005-0000-0000-000078070000}"/>
    <cellStyle name="Normal_Priorizacion puentes que requieren atencion 2001 trabajo" xfId="1366" xr:uid="{00000000-0005-0000-0000-000079070000}"/>
    <cellStyle name="Normal_PTO OFICIAL PREPLIEGO (CORREGIDO)" xfId="1367" xr:uid="{00000000-0005-0000-0000-00007A070000}"/>
    <cellStyle name="Notas 2" xfId="1368" xr:uid="{00000000-0005-0000-0000-00007B070000}"/>
    <cellStyle name="Notas 2 10" xfId="1369" xr:uid="{00000000-0005-0000-0000-00007C070000}"/>
    <cellStyle name="Notas 2 10 2" xfId="1370" xr:uid="{00000000-0005-0000-0000-00007D070000}"/>
    <cellStyle name="Notas 2 11" xfId="1371" xr:uid="{00000000-0005-0000-0000-00007E070000}"/>
    <cellStyle name="Notas 2 12" xfId="1986" xr:uid="{00000000-0005-0000-0000-00007F070000}"/>
    <cellStyle name="Notas 2 2" xfId="1372" xr:uid="{00000000-0005-0000-0000-000080070000}"/>
    <cellStyle name="Notas 2 2 2" xfId="1373" xr:uid="{00000000-0005-0000-0000-000081070000}"/>
    <cellStyle name="Notas 2 2 2 2" xfId="1374" xr:uid="{00000000-0005-0000-0000-000082070000}"/>
    <cellStyle name="Notas 2 2 3" xfId="1375" xr:uid="{00000000-0005-0000-0000-000083070000}"/>
    <cellStyle name="Notas 2 2 3 2" xfId="1376" xr:uid="{00000000-0005-0000-0000-000084070000}"/>
    <cellStyle name="Notas 2 2 4" xfId="1377" xr:uid="{00000000-0005-0000-0000-000085070000}"/>
    <cellStyle name="Notas 2 3" xfId="1378" xr:uid="{00000000-0005-0000-0000-000086070000}"/>
    <cellStyle name="Notas 2 3 2" xfId="1379" xr:uid="{00000000-0005-0000-0000-000087070000}"/>
    <cellStyle name="Notas 2 3 2 2" xfId="1380" xr:uid="{00000000-0005-0000-0000-000088070000}"/>
    <cellStyle name="Notas 2 3 3" xfId="1381" xr:uid="{00000000-0005-0000-0000-000089070000}"/>
    <cellStyle name="Notas 2 3 3 2" xfId="1382" xr:uid="{00000000-0005-0000-0000-00008A070000}"/>
    <cellStyle name="Notas 2 3 4" xfId="1383" xr:uid="{00000000-0005-0000-0000-00008B070000}"/>
    <cellStyle name="Notas 2 4" xfId="1384" xr:uid="{00000000-0005-0000-0000-00008C070000}"/>
    <cellStyle name="Notas 2 4 2" xfId="1385" xr:uid="{00000000-0005-0000-0000-00008D070000}"/>
    <cellStyle name="Notas 2 4 2 2" xfId="1386" xr:uid="{00000000-0005-0000-0000-00008E070000}"/>
    <cellStyle name="Notas 2 4 3" xfId="1387" xr:uid="{00000000-0005-0000-0000-00008F070000}"/>
    <cellStyle name="Notas 2 4 3 2" xfId="1388" xr:uid="{00000000-0005-0000-0000-000090070000}"/>
    <cellStyle name="Notas 2 4 4" xfId="1389" xr:uid="{00000000-0005-0000-0000-000091070000}"/>
    <cellStyle name="Notas 2 5" xfId="1390" xr:uid="{00000000-0005-0000-0000-000092070000}"/>
    <cellStyle name="Notas 2 5 2" xfId="1391" xr:uid="{00000000-0005-0000-0000-000093070000}"/>
    <cellStyle name="Notas 2 5 2 2" xfId="1392" xr:uid="{00000000-0005-0000-0000-000094070000}"/>
    <cellStyle name="Notas 2 5 3" xfId="1393" xr:uid="{00000000-0005-0000-0000-000095070000}"/>
    <cellStyle name="Notas 2 5 3 2" xfId="1394" xr:uid="{00000000-0005-0000-0000-000096070000}"/>
    <cellStyle name="Notas 2 5 4" xfId="1395" xr:uid="{00000000-0005-0000-0000-000097070000}"/>
    <cellStyle name="Notas 2 6" xfId="1396" xr:uid="{00000000-0005-0000-0000-000098070000}"/>
    <cellStyle name="Notas 2 6 2" xfId="1397" xr:uid="{00000000-0005-0000-0000-000099070000}"/>
    <cellStyle name="Notas 2 6 2 2" xfId="1398" xr:uid="{00000000-0005-0000-0000-00009A070000}"/>
    <cellStyle name="Notas 2 6 3" xfId="1399" xr:uid="{00000000-0005-0000-0000-00009B070000}"/>
    <cellStyle name="Notas 2 6 3 2" xfId="1400" xr:uid="{00000000-0005-0000-0000-00009C070000}"/>
    <cellStyle name="Notas 2 6 4" xfId="1401" xr:uid="{00000000-0005-0000-0000-00009D070000}"/>
    <cellStyle name="Notas 2 7" xfId="1402" xr:uid="{00000000-0005-0000-0000-00009E070000}"/>
    <cellStyle name="Notas 2 7 2" xfId="1403" xr:uid="{00000000-0005-0000-0000-00009F070000}"/>
    <cellStyle name="Notas 2 7 2 2" xfId="1404" xr:uid="{00000000-0005-0000-0000-0000A0070000}"/>
    <cellStyle name="Notas 2 7 3" xfId="1405" xr:uid="{00000000-0005-0000-0000-0000A1070000}"/>
    <cellStyle name="Notas 2 7 3 2" xfId="1406" xr:uid="{00000000-0005-0000-0000-0000A2070000}"/>
    <cellStyle name="Notas 2 7 4" xfId="1407" xr:uid="{00000000-0005-0000-0000-0000A3070000}"/>
    <cellStyle name="Notas 2 8" xfId="1408" xr:uid="{00000000-0005-0000-0000-0000A4070000}"/>
    <cellStyle name="Notas 2 8 2" xfId="1409" xr:uid="{00000000-0005-0000-0000-0000A5070000}"/>
    <cellStyle name="Notas 2 8 2 2" xfId="1410" xr:uid="{00000000-0005-0000-0000-0000A6070000}"/>
    <cellStyle name="Notas 2 8 3" xfId="1411" xr:uid="{00000000-0005-0000-0000-0000A7070000}"/>
    <cellStyle name="Notas 2 8 3 2" xfId="1412" xr:uid="{00000000-0005-0000-0000-0000A8070000}"/>
    <cellStyle name="Notas 2 8 4" xfId="1413" xr:uid="{00000000-0005-0000-0000-0000A9070000}"/>
    <cellStyle name="Notas 2 9" xfId="1414" xr:uid="{00000000-0005-0000-0000-0000AA070000}"/>
    <cellStyle name="Notas 2 9 2" xfId="1415" xr:uid="{00000000-0005-0000-0000-0000AB070000}"/>
    <cellStyle name="Notas 2_CANT OBRA 6003" xfId="1416" xr:uid="{00000000-0005-0000-0000-0000AC070000}"/>
    <cellStyle name="Notas 3" xfId="1417" xr:uid="{00000000-0005-0000-0000-0000AD070000}"/>
    <cellStyle name="Notas 3 2" xfId="1418" xr:uid="{00000000-0005-0000-0000-0000AE070000}"/>
    <cellStyle name="Notas 3 2 2" xfId="1419" xr:uid="{00000000-0005-0000-0000-0000AF070000}"/>
    <cellStyle name="Notas 3 3" xfId="1420" xr:uid="{00000000-0005-0000-0000-0000B0070000}"/>
    <cellStyle name="Notas 3 3 2" xfId="1421" xr:uid="{00000000-0005-0000-0000-0000B1070000}"/>
    <cellStyle name="Notas 3 4" xfId="1422" xr:uid="{00000000-0005-0000-0000-0000B2070000}"/>
    <cellStyle name="Notas 4" xfId="1423" xr:uid="{00000000-0005-0000-0000-0000B3070000}"/>
    <cellStyle name="Notas 4 2" xfId="1424" xr:uid="{00000000-0005-0000-0000-0000B4070000}"/>
    <cellStyle name="Notas 4 2 2" xfId="1425" xr:uid="{00000000-0005-0000-0000-0000B5070000}"/>
    <cellStyle name="Notas 4 3" xfId="1426" xr:uid="{00000000-0005-0000-0000-0000B6070000}"/>
    <cellStyle name="Notas 4 3 2" xfId="1427" xr:uid="{00000000-0005-0000-0000-0000B7070000}"/>
    <cellStyle name="Notas 4 4" xfId="1428" xr:uid="{00000000-0005-0000-0000-0000B8070000}"/>
    <cellStyle name="Notas 5" xfId="1429" xr:uid="{00000000-0005-0000-0000-0000B9070000}"/>
    <cellStyle name="Notas 6" xfId="1430" xr:uid="{00000000-0005-0000-0000-0000BA070000}"/>
    <cellStyle name="Notas 7" xfId="1431" xr:uid="{00000000-0005-0000-0000-0000BB070000}"/>
    <cellStyle name="Note" xfId="1432" xr:uid="{00000000-0005-0000-0000-0000BC070000}"/>
    <cellStyle name="Note 2" xfId="1433" xr:uid="{00000000-0005-0000-0000-0000BD070000}"/>
    <cellStyle name="Note 3" xfId="1987" xr:uid="{00000000-0005-0000-0000-0000BE070000}"/>
    <cellStyle name="Output" xfId="1434" xr:uid="{00000000-0005-0000-0000-0000BF070000}"/>
    <cellStyle name="Percen - Modelo3" xfId="1435" xr:uid="{00000000-0005-0000-0000-0000C0070000}"/>
    <cellStyle name="Percent" xfId="1436" xr:uid="{00000000-0005-0000-0000-0000C1070000}"/>
    <cellStyle name="Percent 2" xfId="1437" xr:uid="{00000000-0005-0000-0000-0000C2070000}"/>
    <cellStyle name="Percent_FLORENCI" xfId="1438" xr:uid="{00000000-0005-0000-0000-0000C3070000}"/>
    <cellStyle name="Porcentaje" xfId="1458" builtinId="5"/>
    <cellStyle name="Porcentaje 10" xfId="1439" xr:uid="{00000000-0005-0000-0000-0000C5070000}"/>
    <cellStyle name="Porcentaje 11" xfId="1440" xr:uid="{00000000-0005-0000-0000-0000C6070000}"/>
    <cellStyle name="Porcentaje 2" xfId="1441" xr:uid="{00000000-0005-0000-0000-0000C7070000}"/>
    <cellStyle name="Porcentaje 2 2" xfId="1442" xr:uid="{00000000-0005-0000-0000-0000C8070000}"/>
    <cellStyle name="Porcentaje 2 2 2" xfId="1443" xr:uid="{00000000-0005-0000-0000-0000C9070000}"/>
    <cellStyle name="Porcentaje 2 2 3" xfId="1444" xr:uid="{00000000-0005-0000-0000-0000CA070000}"/>
    <cellStyle name="Porcentaje 2 2 4" xfId="1988" xr:uid="{00000000-0005-0000-0000-0000CB070000}"/>
    <cellStyle name="Porcentaje 2 3" xfId="1445" xr:uid="{00000000-0005-0000-0000-0000CC070000}"/>
    <cellStyle name="Porcentaje 2 3 2" xfId="1989" xr:uid="{00000000-0005-0000-0000-0000CD070000}"/>
    <cellStyle name="Porcentaje 3" xfId="1446" xr:uid="{00000000-0005-0000-0000-0000CE070000}"/>
    <cellStyle name="Porcentaje 3 2" xfId="1447" xr:uid="{00000000-0005-0000-0000-0000CF070000}"/>
    <cellStyle name="Porcentaje 4" xfId="1448" xr:uid="{00000000-0005-0000-0000-0000D0070000}"/>
    <cellStyle name="Porcentaje 4 2" xfId="1990" xr:uid="{00000000-0005-0000-0000-0000D1070000}"/>
    <cellStyle name="Porcentaje 5" xfId="1449" xr:uid="{00000000-0005-0000-0000-0000D2070000}"/>
    <cellStyle name="Porcentaje 5 2" xfId="1450" xr:uid="{00000000-0005-0000-0000-0000D3070000}"/>
    <cellStyle name="Porcentaje 6" xfId="1451" xr:uid="{00000000-0005-0000-0000-0000D4070000}"/>
    <cellStyle name="Porcentaje 6 2" xfId="1452" xr:uid="{00000000-0005-0000-0000-0000D5070000}"/>
    <cellStyle name="Porcentaje 6 3" xfId="1453" xr:uid="{00000000-0005-0000-0000-0000D6070000}"/>
    <cellStyle name="Porcentaje 7" xfId="1454" xr:uid="{00000000-0005-0000-0000-0000D7070000}"/>
    <cellStyle name="Porcentaje 7 2" xfId="1455" xr:uid="{00000000-0005-0000-0000-0000D8070000}"/>
    <cellStyle name="Porcentaje 8" xfId="1456" xr:uid="{00000000-0005-0000-0000-0000D9070000}"/>
    <cellStyle name="Porcentaje 9" xfId="1457" xr:uid="{00000000-0005-0000-0000-0000DA070000}"/>
    <cellStyle name="Porcentual 2" xfId="1459" xr:uid="{00000000-0005-0000-0000-0000DB070000}"/>
    <cellStyle name="Porcentual 2 10" xfId="1460" xr:uid="{00000000-0005-0000-0000-0000DC070000}"/>
    <cellStyle name="Porcentual 2 10 2" xfId="1461" xr:uid="{00000000-0005-0000-0000-0000DD070000}"/>
    <cellStyle name="Porcentual 2 11" xfId="1462" xr:uid="{00000000-0005-0000-0000-0000DE070000}"/>
    <cellStyle name="Porcentual 2 12" xfId="1463" xr:uid="{00000000-0005-0000-0000-0000DF070000}"/>
    <cellStyle name="Porcentual 2 13" xfId="1464" xr:uid="{00000000-0005-0000-0000-0000E0070000}"/>
    <cellStyle name="Porcentual 2 14" xfId="1465" xr:uid="{00000000-0005-0000-0000-0000E1070000}"/>
    <cellStyle name="Porcentual 2 15" xfId="1466" xr:uid="{00000000-0005-0000-0000-0000E2070000}"/>
    <cellStyle name="Porcentual 2 16" xfId="1467" xr:uid="{00000000-0005-0000-0000-0000E3070000}"/>
    <cellStyle name="Porcentual 2 17" xfId="1468" xr:uid="{00000000-0005-0000-0000-0000E4070000}"/>
    <cellStyle name="Porcentual 2 18" xfId="1469" xr:uid="{00000000-0005-0000-0000-0000E5070000}"/>
    <cellStyle name="Porcentual 2 19" xfId="1470" xr:uid="{00000000-0005-0000-0000-0000E6070000}"/>
    <cellStyle name="Porcentual 2 2" xfId="1471" xr:uid="{00000000-0005-0000-0000-0000E7070000}"/>
    <cellStyle name="Porcentual 2 2 2" xfId="1472" xr:uid="{00000000-0005-0000-0000-0000E8070000}"/>
    <cellStyle name="Porcentual 2 2 2 2" xfId="1473" xr:uid="{00000000-0005-0000-0000-0000E9070000}"/>
    <cellStyle name="Porcentual 2 2 3" xfId="1474" xr:uid="{00000000-0005-0000-0000-0000EA070000}"/>
    <cellStyle name="Porcentual 2 2 4" xfId="1475" xr:uid="{00000000-0005-0000-0000-0000EB070000}"/>
    <cellStyle name="Porcentual 2 20" xfId="1476" xr:uid="{00000000-0005-0000-0000-0000EC070000}"/>
    <cellStyle name="Porcentual 2 21" xfId="1477" xr:uid="{00000000-0005-0000-0000-0000ED070000}"/>
    <cellStyle name="Porcentual 2 22" xfId="1478" xr:uid="{00000000-0005-0000-0000-0000EE070000}"/>
    <cellStyle name="Porcentual 2 23" xfId="1479" xr:uid="{00000000-0005-0000-0000-0000EF070000}"/>
    <cellStyle name="Porcentual 2 24" xfId="1480" xr:uid="{00000000-0005-0000-0000-0000F0070000}"/>
    <cellStyle name="Porcentual 2 25" xfId="1481" xr:uid="{00000000-0005-0000-0000-0000F1070000}"/>
    <cellStyle name="Porcentual 2 26" xfId="1482" xr:uid="{00000000-0005-0000-0000-0000F2070000}"/>
    <cellStyle name="Porcentual 2 27" xfId="1483" xr:uid="{00000000-0005-0000-0000-0000F3070000}"/>
    <cellStyle name="Porcentual 2 28" xfId="1484" xr:uid="{00000000-0005-0000-0000-0000F4070000}"/>
    <cellStyle name="Porcentual 2 29" xfId="1485" xr:uid="{00000000-0005-0000-0000-0000F5070000}"/>
    <cellStyle name="Porcentual 2 3" xfId="1486" xr:uid="{00000000-0005-0000-0000-0000F6070000}"/>
    <cellStyle name="Porcentual 2 3 2" xfId="1487" xr:uid="{00000000-0005-0000-0000-0000F7070000}"/>
    <cellStyle name="Porcentual 2 3 3" xfId="1488" xr:uid="{00000000-0005-0000-0000-0000F8070000}"/>
    <cellStyle name="Porcentual 2 30" xfId="1489" xr:uid="{00000000-0005-0000-0000-0000F9070000}"/>
    <cellStyle name="Porcentual 2 31" xfId="1490" xr:uid="{00000000-0005-0000-0000-0000FA070000}"/>
    <cellStyle name="Porcentual 2 32" xfId="1491" xr:uid="{00000000-0005-0000-0000-0000FB070000}"/>
    <cellStyle name="Porcentual 2 33" xfId="1492" xr:uid="{00000000-0005-0000-0000-0000FC070000}"/>
    <cellStyle name="Porcentual 2 34" xfId="1493" xr:uid="{00000000-0005-0000-0000-0000FD070000}"/>
    <cellStyle name="Porcentual 2 35" xfId="1494" xr:uid="{00000000-0005-0000-0000-0000FE070000}"/>
    <cellStyle name="Porcentual 2 36" xfId="1495" xr:uid="{00000000-0005-0000-0000-0000FF070000}"/>
    <cellStyle name="Porcentual 2 37" xfId="1496" xr:uid="{00000000-0005-0000-0000-000000080000}"/>
    <cellStyle name="Porcentual 2 38" xfId="1497" xr:uid="{00000000-0005-0000-0000-000001080000}"/>
    <cellStyle name="Porcentual 2 39" xfId="1498" xr:uid="{00000000-0005-0000-0000-000002080000}"/>
    <cellStyle name="Porcentual 2 4" xfId="1499" xr:uid="{00000000-0005-0000-0000-000003080000}"/>
    <cellStyle name="Porcentual 2 4 2" xfId="1500" xr:uid="{00000000-0005-0000-0000-000004080000}"/>
    <cellStyle name="Porcentual 2 40" xfId="1501" xr:uid="{00000000-0005-0000-0000-000005080000}"/>
    <cellStyle name="Porcentual 2 41" xfId="1502" xr:uid="{00000000-0005-0000-0000-000006080000}"/>
    <cellStyle name="Porcentual 2 42" xfId="1503" xr:uid="{00000000-0005-0000-0000-000007080000}"/>
    <cellStyle name="Porcentual 2 43" xfId="1504" xr:uid="{00000000-0005-0000-0000-000008080000}"/>
    <cellStyle name="Porcentual 2 44" xfId="1505" xr:uid="{00000000-0005-0000-0000-000009080000}"/>
    <cellStyle name="Porcentual 2 45" xfId="1506" xr:uid="{00000000-0005-0000-0000-00000A080000}"/>
    <cellStyle name="Porcentual 2 46" xfId="1507" xr:uid="{00000000-0005-0000-0000-00000B080000}"/>
    <cellStyle name="Porcentual 2 47" xfId="1508" xr:uid="{00000000-0005-0000-0000-00000C080000}"/>
    <cellStyle name="Porcentual 2 48" xfId="1509" xr:uid="{00000000-0005-0000-0000-00000D080000}"/>
    <cellStyle name="Porcentual 2 49" xfId="1510" xr:uid="{00000000-0005-0000-0000-00000E080000}"/>
    <cellStyle name="Porcentual 2 5" xfId="1511" xr:uid="{00000000-0005-0000-0000-00000F080000}"/>
    <cellStyle name="Porcentual 2 50" xfId="1512" xr:uid="{00000000-0005-0000-0000-000010080000}"/>
    <cellStyle name="Porcentual 2 51" xfId="1513" xr:uid="{00000000-0005-0000-0000-000011080000}"/>
    <cellStyle name="Porcentual 2 52" xfId="1514" xr:uid="{00000000-0005-0000-0000-000012080000}"/>
    <cellStyle name="Porcentual 2 53" xfId="1515" xr:uid="{00000000-0005-0000-0000-000013080000}"/>
    <cellStyle name="Porcentual 2 54" xfId="1516" xr:uid="{00000000-0005-0000-0000-000014080000}"/>
    <cellStyle name="Porcentual 2 55" xfId="1517" xr:uid="{00000000-0005-0000-0000-000015080000}"/>
    <cellStyle name="Porcentual 2 6" xfId="1518" xr:uid="{00000000-0005-0000-0000-000016080000}"/>
    <cellStyle name="Porcentual 2 7" xfId="1519" xr:uid="{00000000-0005-0000-0000-000017080000}"/>
    <cellStyle name="Porcentual 2 8" xfId="1520" xr:uid="{00000000-0005-0000-0000-000018080000}"/>
    <cellStyle name="Porcentual 2 9" xfId="1521" xr:uid="{00000000-0005-0000-0000-000019080000}"/>
    <cellStyle name="Porcentual 3" xfId="1522" xr:uid="{00000000-0005-0000-0000-00001A080000}"/>
    <cellStyle name="Porcentual 3 10" xfId="1523" xr:uid="{00000000-0005-0000-0000-00001B080000}"/>
    <cellStyle name="Porcentual 3 10 2" xfId="1524" xr:uid="{00000000-0005-0000-0000-00001C080000}"/>
    <cellStyle name="Porcentual 3 11" xfId="1525" xr:uid="{00000000-0005-0000-0000-00001D080000}"/>
    <cellStyle name="Porcentual 3 11 2" xfId="1526" xr:uid="{00000000-0005-0000-0000-00001E080000}"/>
    <cellStyle name="Porcentual 3 12" xfId="1527" xr:uid="{00000000-0005-0000-0000-00001F080000}"/>
    <cellStyle name="Porcentual 3 12 2" xfId="1528" xr:uid="{00000000-0005-0000-0000-000020080000}"/>
    <cellStyle name="Porcentual 3 13" xfId="1529" xr:uid="{00000000-0005-0000-0000-000021080000}"/>
    <cellStyle name="Porcentual 3 14" xfId="1530" xr:uid="{00000000-0005-0000-0000-000022080000}"/>
    <cellStyle name="Porcentual 3 15" xfId="1531" xr:uid="{00000000-0005-0000-0000-000023080000}"/>
    <cellStyle name="Porcentual 3 16" xfId="1532" xr:uid="{00000000-0005-0000-0000-000024080000}"/>
    <cellStyle name="Porcentual 3 17" xfId="1533" xr:uid="{00000000-0005-0000-0000-000025080000}"/>
    <cellStyle name="Porcentual 3 18" xfId="1534" xr:uid="{00000000-0005-0000-0000-000026080000}"/>
    <cellStyle name="Porcentual 3 19" xfId="1535" xr:uid="{00000000-0005-0000-0000-000027080000}"/>
    <cellStyle name="Porcentual 3 2" xfId="1536" xr:uid="{00000000-0005-0000-0000-000028080000}"/>
    <cellStyle name="Porcentual 3 2 2" xfId="1537" xr:uid="{00000000-0005-0000-0000-000029080000}"/>
    <cellStyle name="Porcentual 3 20" xfId="1538" xr:uid="{00000000-0005-0000-0000-00002A080000}"/>
    <cellStyle name="Porcentual 3 21" xfId="1539" xr:uid="{00000000-0005-0000-0000-00002B080000}"/>
    <cellStyle name="Porcentual 3 22" xfId="1540" xr:uid="{00000000-0005-0000-0000-00002C080000}"/>
    <cellStyle name="Porcentual 3 23" xfId="1541" xr:uid="{00000000-0005-0000-0000-00002D080000}"/>
    <cellStyle name="Porcentual 3 24" xfId="1542" xr:uid="{00000000-0005-0000-0000-00002E080000}"/>
    <cellStyle name="Porcentual 3 25" xfId="1543" xr:uid="{00000000-0005-0000-0000-00002F080000}"/>
    <cellStyle name="Porcentual 3 26" xfId="1544" xr:uid="{00000000-0005-0000-0000-000030080000}"/>
    <cellStyle name="Porcentual 3 27" xfId="1545" xr:uid="{00000000-0005-0000-0000-000031080000}"/>
    <cellStyle name="Porcentual 3 28" xfId="1546" xr:uid="{00000000-0005-0000-0000-000032080000}"/>
    <cellStyle name="Porcentual 3 29" xfId="1547" xr:uid="{00000000-0005-0000-0000-000033080000}"/>
    <cellStyle name="Porcentual 3 3" xfId="1548" xr:uid="{00000000-0005-0000-0000-000034080000}"/>
    <cellStyle name="Porcentual 3 3 2" xfId="1549" xr:uid="{00000000-0005-0000-0000-000035080000}"/>
    <cellStyle name="Porcentual 3 30" xfId="1550" xr:uid="{00000000-0005-0000-0000-000036080000}"/>
    <cellStyle name="Porcentual 3 31" xfId="1551" xr:uid="{00000000-0005-0000-0000-000037080000}"/>
    <cellStyle name="Porcentual 3 32" xfId="1552" xr:uid="{00000000-0005-0000-0000-000038080000}"/>
    <cellStyle name="Porcentual 3 33" xfId="1553" xr:uid="{00000000-0005-0000-0000-000039080000}"/>
    <cellStyle name="Porcentual 3 34" xfId="1554" xr:uid="{00000000-0005-0000-0000-00003A080000}"/>
    <cellStyle name="Porcentual 3 35" xfId="1555" xr:uid="{00000000-0005-0000-0000-00003B080000}"/>
    <cellStyle name="Porcentual 3 36" xfId="1556" xr:uid="{00000000-0005-0000-0000-00003C080000}"/>
    <cellStyle name="Porcentual 3 37" xfId="1557" xr:uid="{00000000-0005-0000-0000-00003D080000}"/>
    <cellStyle name="Porcentual 3 38" xfId="1558" xr:uid="{00000000-0005-0000-0000-00003E080000}"/>
    <cellStyle name="Porcentual 3 39" xfId="1559" xr:uid="{00000000-0005-0000-0000-00003F080000}"/>
    <cellStyle name="Porcentual 3 4" xfId="1560" xr:uid="{00000000-0005-0000-0000-000040080000}"/>
    <cellStyle name="Porcentual 3 4 2" xfId="1561" xr:uid="{00000000-0005-0000-0000-000041080000}"/>
    <cellStyle name="Porcentual 3 40" xfId="1562" xr:uid="{00000000-0005-0000-0000-000042080000}"/>
    <cellStyle name="Porcentual 3 41" xfId="1563" xr:uid="{00000000-0005-0000-0000-000043080000}"/>
    <cellStyle name="Porcentual 3 42" xfId="1564" xr:uid="{00000000-0005-0000-0000-000044080000}"/>
    <cellStyle name="Porcentual 3 43" xfId="1565" xr:uid="{00000000-0005-0000-0000-000045080000}"/>
    <cellStyle name="Porcentual 3 44" xfId="1566" xr:uid="{00000000-0005-0000-0000-000046080000}"/>
    <cellStyle name="Porcentual 3 45" xfId="1567" xr:uid="{00000000-0005-0000-0000-000047080000}"/>
    <cellStyle name="Porcentual 3 46" xfId="1568" xr:uid="{00000000-0005-0000-0000-000048080000}"/>
    <cellStyle name="Porcentual 3 47" xfId="1569" xr:uid="{00000000-0005-0000-0000-000049080000}"/>
    <cellStyle name="Porcentual 3 48" xfId="1570" xr:uid="{00000000-0005-0000-0000-00004A080000}"/>
    <cellStyle name="Porcentual 3 49" xfId="1571" xr:uid="{00000000-0005-0000-0000-00004B080000}"/>
    <cellStyle name="Porcentual 3 5" xfId="1572" xr:uid="{00000000-0005-0000-0000-00004C080000}"/>
    <cellStyle name="Porcentual 3 5 2" xfId="1573" xr:uid="{00000000-0005-0000-0000-00004D080000}"/>
    <cellStyle name="Porcentual 3 50" xfId="1574" xr:uid="{00000000-0005-0000-0000-00004E080000}"/>
    <cellStyle name="Porcentual 3 51" xfId="1575" xr:uid="{00000000-0005-0000-0000-00004F080000}"/>
    <cellStyle name="Porcentual 3 52" xfId="1576" xr:uid="{00000000-0005-0000-0000-000050080000}"/>
    <cellStyle name="Porcentual 3 53" xfId="1577" xr:uid="{00000000-0005-0000-0000-000051080000}"/>
    <cellStyle name="Porcentual 3 54" xfId="1578" xr:uid="{00000000-0005-0000-0000-000052080000}"/>
    <cellStyle name="Porcentual 3 6" xfId="1579" xr:uid="{00000000-0005-0000-0000-000053080000}"/>
    <cellStyle name="Porcentual 3 6 2" xfId="1580" xr:uid="{00000000-0005-0000-0000-000054080000}"/>
    <cellStyle name="Porcentual 3 7" xfId="1581" xr:uid="{00000000-0005-0000-0000-000055080000}"/>
    <cellStyle name="Porcentual 3 7 2" xfId="1582" xr:uid="{00000000-0005-0000-0000-000056080000}"/>
    <cellStyle name="Porcentual 3 8" xfId="1583" xr:uid="{00000000-0005-0000-0000-000057080000}"/>
    <cellStyle name="Porcentual 3 8 2" xfId="1584" xr:uid="{00000000-0005-0000-0000-000058080000}"/>
    <cellStyle name="Porcentual 3 9" xfId="1585" xr:uid="{00000000-0005-0000-0000-000059080000}"/>
    <cellStyle name="Porcentual 3 9 2" xfId="1586" xr:uid="{00000000-0005-0000-0000-00005A080000}"/>
    <cellStyle name="Porcentual 4" xfId="1587" xr:uid="{00000000-0005-0000-0000-00005B080000}"/>
    <cellStyle name="Porcentual 4 10" xfId="1588" xr:uid="{00000000-0005-0000-0000-00005C080000}"/>
    <cellStyle name="Porcentual 4 2" xfId="1589" xr:uid="{00000000-0005-0000-0000-00005D080000}"/>
    <cellStyle name="Porcentual 4 2 2" xfId="1590" xr:uid="{00000000-0005-0000-0000-00005E080000}"/>
    <cellStyle name="Porcentual 4 3" xfId="1591" xr:uid="{00000000-0005-0000-0000-00005F080000}"/>
    <cellStyle name="Porcentual 4 4" xfId="1592" xr:uid="{00000000-0005-0000-0000-000060080000}"/>
    <cellStyle name="Porcentual 4 5" xfId="1593" xr:uid="{00000000-0005-0000-0000-000061080000}"/>
    <cellStyle name="Porcentual 4 6" xfId="1594" xr:uid="{00000000-0005-0000-0000-000062080000}"/>
    <cellStyle name="Porcentual 4 7" xfId="1595" xr:uid="{00000000-0005-0000-0000-000063080000}"/>
    <cellStyle name="Porcentual 4 8" xfId="1596" xr:uid="{00000000-0005-0000-0000-000064080000}"/>
    <cellStyle name="Porcentual 4 9" xfId="1597" xr:uid="{00000000-0005-0000-0000-000065080000}"/>
    <cellStyle name="Porcentual 5" xfId="1598" xr:uid="{00000000-0005-0000-0000-000066080000}"/>
    <cellStyle name="Porcentual 5 2" xfId="1599" xr:uid="{00000000-0005-0000-0000-000067080000}"/>
    <cellStyle name="Porcentual 5 2 2" xfId="1600" xr:uid="{00000000-0005-0000-0000-000068080000}"/>
    <cellStyle name="Porcentual 5 2 3" xfId="1601" xr:uid="{00000000-0005-0000-0000-000069080000}"/>
    <cellStyle name="Porcentual 5 2 4" xfId="1602" xr:uid="{00000000-0005-0000-0000-00006A080000}"/>
    <cellStyle name="Porcentual 5 2 5" xfId="1603" xr:uid="{00000000-0005-0000-0000-00006B080000}"/>
    <cellStyle name="Porcentual 5 3" xfId="1604" xr:uid="{00000000-0005-0000-0000-00006C080000}"/>
    <cellStyle name="Porcentual 5 4" xfId="1605" xr:uid="{00000000-0005-0000-0000-00006D080000}"/>
    <cellStyle name="Porcentual 5 4 2" xfId="1606" xr:uid="{00000000-0005-0000-0000-00006E080000}"/>
    <cellStyle name="Porcentual 5 5" xfId="1607" xr:uid="{00000000-0005-0000-0000-00006F080000}"/>
    <cellStyle name="Porcentual 5 6" xfId="1608" xr:uid="{00000000-0005-0000-0000-000070080000}"/>
    <cellStyle name="Porcentual 5 7" xfId="1609" xr:uid="{00000000-0005-0000-0000-000071080000}"/>
    <cellStyle name="Porcentual 5 8" xfId="1610" xr:uid="{00000000-0005-0000-0000-000072080000}"/>
    <cellStyle name="Porcentual 5 9" xfId="1611" xr:uid="{00000000-0005-0000-0000-000073080000}"/>
    <cellStyle name="Porcentual 52" xfId="1612" xr:uid="{00000000-0005-0000-0000-000074080000}"/>
    <cellStyle name="Porcentual 52 2" xfId="1613" xr:uid="{00000000-0005-0000-0000-000075080000}"/>
    <cellStyle name="Porcentual 53" xfId="1614" xr:uid="{00000000-0005-0000-0000-000076080000}"/>
    <cellStyle name="Porcentual 53 2" xfId="1615" xr:uid="{00000000-0005-0000-0000-000077080000}"/>
    <cellStyle name="Porcentual 54" xfId="1616" xr:uid="{00000000-0005-0000-0000-000078080000}"/>
    <cellStyle name="Porcentual 57" xfId="1617" xr:uid="{00000000-0005-0000-0000-000079080000}"/>
    <cellStyle name="Porcentual 6" xfId="1618" xr:uid="{00000000-0005-0000-0000-00007A080000}"/>
    <cellStyle name="Porcentual 6 2" xfId="1619" xr:uid="{00000000-0005-0000-0000-00007B080000}"/>
    <cellStyle name="Porcentual 6 2 2" xfId="1620" xr:uid="{00000000-0005-0000-0000-00007C080000}"/>
    <cellStyle name="Porcentual 6 2 3" xfId="1621" xr:uid="{00000000-0005-0000-0000-00007D080000}"/>
    <cellStyle name="Porcentual 6 2 4" xfId="1622" xr:uid="{00000000-0005-0000-0000-00007E080000}"/>
    <cellStyle name="Porcentual 6 2 5" xfId="1623" xr:uid="{00000000-0005-0000-0000-00007F080000}"/>
    <cellStyle name="Porcentual 6 3" xfId="1624" xr:uid="{00000000-0005-0000-0000-000080080000}"/>
    <cellStyle name="Porcentual 6 4" xfId="1625" xr:uid="{00000000-0005-0000-0000-000081080000}"/>
    <cellStyle name="Porcentual 6 5" xfId="1626" xr:uid="{00000000-0005-0000-0000-000082080000}"/>
    <cellStyle name="Porcentual 6 6" xfId="1627" xr:uid="{00000000-0005-0000-0000-000083080000}"/>
    <cellStyle name="Porcentual 6 7" xfId="1628" xr:uid="{00000000-0005-0000-0000-000084080000}"/>
    <cellStyle name="Porcentual 7" xfId="1629" xr:uid="{00000000-0005-0000-0000-000085080000}"/>
    <cellStyle name="Porcentual 7 2" xfId="1630" xr:uid="{00000000-0005-0000-0000-000086080000}"/>
    <cellStyle name="Porcentual 7 3" xfId="1631" xr:uid="{00000000-0005-0000-0000-000087080000}"/>
    <cellStyle name="Porcentual 7 4" xfId="1632" xr:uid="{00000000-0005-0000-0000-000088080000}"/>
    <cellStyle name="Porcentual 7 5" xfId="1633" xr:uid="{00000000-0005-0000-0000-000089080000}"/>
    <cellStyle name="Porcentual 8" xfId="1634" xr:uid="{00000000-0005-0000-0000-00008A080000}"/>
    <cellStyle name="Porcentual 8 2" xfId="1635" xr:uid="{00000000-0005-0000-0000-00008B080000}"/>
    <cellStyle name="Porcentual 9" xfId="1636" xr:uid="{00000000-0005-0000-0000-00008C080000}"/>
    <cellStyle name="Porcentual 9 2" xfId="1637" xr:uid="{00000000-0005-0000-0000-00008D080000}"/>
    <cellStyle name="Porcentual 9 3" xfId="1638" xr:uid="{00000000-0005-0000-0000-00008E080000}"/>
    <cellStyle name="Porcentual 9 4" xfId="1639" xr:uid="{00000000-0005-0000-0000-00008F080000}"/>
    <cellStyle name="Porcentual 9 5" xfId="1640" xr:uid="{00000000-0005-0000-0000-000090080000}"/>
    <cellStyle name="Salida" xfId="1641" builtinId="21" customBuiltin="1"/>
    <cellStyle name="Salida 2" xfId="1642" xr:uid="{00000000-0005-0000-0000-000092080000}"/>
    <cellStyle name="Salida 2 2" xfId="1643" xr:uid="{00000000-0005-0000-0000-000093080000}"/>
    <cellStyle name="Salida 2 2 2" xfId="1644" xr:uid="{00000000-0005-0000-0000-000094080000}"/>
    <cellStyle name="Salida 2 3" xfId="1645" xr:uid="{00000000-0005-0000-0000-000095080000}"/>
    <cellStyle name="Salida 2 3 2" xfId="1646" xr:uid="{00000000-0005-0000-0000-000096080000}"/>
    <cellStyle name="Salida 2 4" xfId="1647" xr:uid="{00000000-0005-0000-0000-000097080000}"/>
    <cellStyle name="Salida 2 4 2" xfId="1648" xr:uid="{00000000-0005-0000-0000-000098080000}"/>
    <cellStyle name="Salida 2 5" xfId="1649" xr:uid="{00000000-0005-0000-0000-000099080000}"/>
    <cellStyle name="Salida 3" xfId="1650" xr:uid="{00000000-0005-0000-0000-00009A080000}"/>
    <cellStyle name="Salida 3 2" xfId="1651" xr:uid="{00000000-0005-0000-0000-00009B080000}"/>
    <cellStyle name="Salida 3 2 2" xfId="1652" xr:uid="{00000000-0005-0000-0000-00009C080000}"/>
    <cellStyle name="Salida 3 3" xfId="1653" xr:uid="{00000000-0005-0000-0000-00009D080000}"/>
    <cellStyle name="Salida 3 3 2" xfId="1654" xr:uid="{00000000-0005-0000-0000-00009E080000}"/>
    <cellStyle name="Salida 3 4" xfId="1655" xr:uid="{00000000-0005-0000-0000-00009F080000}"/>
    <cellStyle name="Salida 3 4 2" xfId="1656" xr:uid="{00000000-0005-0000-0000-0000A0080000}"/>
    <cellStyle name="Salida 3 5" xfId="1657" xr:uid="{00000000-0005-0000-0000-0000A1080000}"/>
    <cellStyle name="Salida 4" xfId="1658" xr:uid="{00000000-0005-0000-0000-0000A2080000}"/>
    <cellStyle name="Salida 4 2" xfId="1659" xr:uid="{00000000-0005-0000-0000-0000A3080000}"/>
    <cellStyle name="Salida 4 2 2" xfId="1660" xr:uid="{00000000-0005-0000-0000-0000A4080000}"/>
    <cellStyle name="Salida 4 3" xfId="1661" xr:uid="{00000000-0005-0000-0000-0000A5080000}"/>
    <cellStyle name="Salida 4 3 2" xfId="1662" xr:uid="{00000000-0005-0000-0000-0000A6080000}"/>
    <cellStyle name="Salida 4 4" xfId="1663" xr:uid="{00000000-0005-0000-0000-0000A7080000}"/>
    <cellStyle name="Salida 4 4 2" xfId="1664" xr:uid="{00000000-0005-0000-0000-0000A8080000}"/>
    <cellStyle name="Salida 4 5" xfId="1665" xr:uid="{00000000-0005-0000-0000-0000A9080000}"/>
    <cellStyle name="Texto de advertencia" xfId="1666" builtinId="11" customBuiltin="1"/>
    <cellStyle name="Texto de advertencia 2" xfId="1667" xr:uid="{00000000-0005-0000-0000-0000AB080000}"/>
    <cellStyle name="Texto de advertencia 3" xfId="1668" xr:uid="{00000000-0005-0000-0000-0000AC080000}"/>
    <cellStyle name="Texto de advertencia 4" xfId="1669" xr:uid="{00000000-0005-0000-0000-0000AD080000}"/>
    <cellStyle name="Texto explicativo" xfId="1670" builtinId="53" customBuiltin="1"/>
    <cellStyle name="Texto explicativo 2" xfId="1671" xr:uid="{00000000-0005-0000-0000-0000AF080000}"/>
    <cellStyle name="Texto explicativo 3" xfId="1672" xr:uid="{00000000-0005-0000-0000-0000B0080000}"/>
    <cellStyle name="Texto explicativo 4" xfId="1673" xr:uid="{00000000-0005-0000-0000-0000B1080000}"/>
    <cellStyle name="Title" xfId="1674" xr:uid="{00000000-0005-0000-0000-0000B2080000}"/>
    <cellStyle name="TITULO" xfId="1675" xr:uid="{00000000-0005-0000-0000-0000B3080000}"/>
    <cellStyle name="Título" xfId="1676" builtinId="15" customBuiltin="1"/>
    <cellStyle name="Título 1 2" xfId="1677" xr:uid="{00000000-0005-0000-0000-0000B5080000}"/>
    <cellStyle name="Título 1 3" xfId="1678" xr:uid="{00000000-0005-0000-0000-0000B6080000}"/>
    <cellStyle name="TITULO 2" xfId="1991" xr:uid="{00000000-0005-0000-0000-0000B7080000}"/>
    <cellStyle name="Título 2" xfId="1679" builtinId="17" customBuiltin="1"/>
    <cellStyle name="Título 2 2" xfId="1680" xr:uid="{00000000-0005-0000-0000-0000B9080000}"/>
    <cellStyle name="Título 2 3" xfId="1681" xr:uid="{00000000-0005-0000-0000-0000BA080000}"/>
    <cellStyle name="Título 2 4" xfId="1682" xr:uid="{00000000-0005-0000-0000-0000BB080000}"/>
    <cellStyle name="TITULO 3" xfId="2128" xr:uid="{00000000-0005-0000-0000-0000BC080000}"/>
    <cellStyle name="Título 3" xfId="1683" builtinId="18" customBuiltin="1"/>
    <cellStyle name="Título 3 2" xfId="1684" xr:uid="{00000000-0005-0000-0000-0000BE080000}"/>
    <cellStyle name="Título 3 2 2" xfId="1685" xr:uid="{00000000-0005-0000-0000-0000BF080000}"/>
    <cellStyle name="Título 3 3" xfId="1686" xr:uid="{00000000-0005-0000-0000-0000C0080000}"/>
    <cellStyle name="Título 3 3 2" xfId="1687" xr:uid="{00000000-0005-0000-0000-0000C1080000}"/>
    <cellStyle name="Título 3 4" xfId="1688" xr:uid="{00000000-0005-0000-0000-0000C2080000}"/>
    <cellStyle name="Título 3 4 2" xfId="1689" xr:uid="{00000000-0005-0000-0000-0000C3080000}"/>
    <cellStyle name="TITULO 4" xfId="2129" xr:uid="{00000000-0005-0000-0000-0000C4080000}"/>
    <cellStyle name="Título 4" xfId="1690" xr:uid="{00000000-0005-0000-0000-0000C5080000}"/>
    <cellStyle name="TITULO 5" xfId="2266" xr:uid="{00000000-0005-0000-0000-0000C6080000}"/>
    <cellStyle name="Título 5" xfId="1691" xr:uid="{00000000-0005-0000-0000-0000C7080000}"/>
    <cellStyle name="Título 6" xfId="1692" xr:uid="{00000000-0005-0000-0000-0000C8080000}"/>
    <cellStyle name="Título de hoja" xfId="1693" xr:uid="{00000000-0005-0000-0000-0000C9080000}"/>
    <cellStyle name="Total" xfId="1694" builtinId="25" customBuiltin="1"/>
    <cellStyle name="Total 2" xfId="1695" xr:uid="{00000000-0005-0000-0000-0000CB080000}"/>
    <cellStyle name="Total 2 2" xfId="1696" xr:uid="{00000000-0005-0000-0000-0000CC080000}"/>
    <cellStyle name="Total 2 3" xfId="1697" xr:uid="{00000000-0005-0000-0000-0000CD080000}"/>
    <cellStyle name="Total 2 4" xfId="1698" xr:uid="{00000000-0005-0000-0000-0000CE080000}"/>
    <cellStyle name="Total 2 5" xfId="1699" xr:uid="{00000000-0005-0000-0000-0000CF080000}"/>
    <cellStyle name="Total 2_CANT OBRA 6003" xfId="1700" xr:uid="{00000000-0005-0000-0000-0000D0080000}"/>
    <cellStyle name="Total 3" xfId="1701" xr:uid="{00000000-0005-0000-0000-0000D1080000}"/>
    <cellStyle name="Total 3 2" xfId="1702" xr:uid="{00000000-0005-0000-0000-0000D2080000}"/>
    <cellStyle name="Total 3 3" xfId="1703" xr:uid="{00000000-0005-0000-0000-0000D3080000}"/>
    <cellStyle name="Total 3 4" xfId="1704" xr:uid="{00000000-0005-0000-0000-0000D4080000}"/>
    <cellStyle name="Total 3 5" xfId="1705" xr:uid="{00000000-0005-0000-0000-0000D5080000}"/>
    <cellStyle name="Total 4" xfId="1706" xr:uid="{00000000-0005-0000-0000-0000D6080000}"/>
    <cellStyle name="Total 4 2" xfId="1707" xr:uid="{00000000-0005-0000-0000-0000D7080000}"/>
    <cellStyle name="Total 4 3" xfId="1708" xr:uid="{00000000-0005-0000-0000-0000D8080000}"/>
    <cellStyle name="Total 4 4" xfId="1709" xr:uid="{00000000-0005-0000-0000-0000D9080000}"/>
    <cellStyle name="Total 4 5" xfId="1710" xr:uid="{00000000-0005-0000-0000-0000DA080000}"/>
    <cellStyle name="Warning Text" xfId="1711" xr:uid="{00000000-0005-0000-0000-0000DB080000}"/>
  </cellStyles>
  <dxfs count="339">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rgb="FFA6CAF0"/>
      </font>
      <fill>
        <gradientFill degree="90">
          <stop position="0">
            <color theme="0"/>
          </stop>
          <stop position="1">
            <color theme="4"/>
          </stop>
        </gradient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auto="1"/>
      </font>
      <fill>
        <patternFill patternType="solid">
          <fgColor auto="1"/>
          <bgColor rgb="FFFF000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rgb="FF00FF00"/>
      </font>
      <fill>
        <patternFill patternType="solid">
          <fgColor rgb="FF00FF00"/>
          <bgColor rgb="FF00FF0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strike val="0"/>
        <color rgb="FFFF0000"/>
      </font>
      <fill>
        <patternFill>
          <bgColor rgb="FFFF0000"/>
        </patternFill>
      </fill>
    </dxf>
    <dxf>
      <font>
        <color rgb="FFA6CAF0"/>
      </font>
      <fill>
        <gradientFill degree="90">
          <stop position="0">
            <color rgb="FF00B0F0"/>
          </stop>
          <stop position="1">
            <color rgb="FF00B0F0"/>
          </stop>
        </gradient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auto="1"/>
      </font>
      <fill>
        <patternFill patternType="solid">
          <fgColor auto="1"/>
          <bgColor rgb="FFFF0000"/>
        </patternFill>
      </fill>
    </dxf>
    <dxf>
      <font>
        <color rgb="FFA6CAF0"/>
      </font>
      <fill>
        <gradientFill degree="90">
          <stop position="0">
            <color theme="0"/>
          </stop>
          <stop position="1">
            <color theme="4"/>
          </stop>
        </gradient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auto="1"/>
      </font>
      <fill>
        <patternFill patternType="solid">
          <fgColor auto="1"/>
          <bgColor rgb="FFFF0000"/>
        </patternFill>
      </fill>
    </dxf>
    <dxf>
      <font>
        <color rgb="FFA6CAF0"/>
      </font>
      <fill>
        <gradientFill degree="90">
          <stop position="0">
            <color theme="0"/>
          </stop>
          <stop position="1">
            <color theme="4"/>
          </stop>
        </gradient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theme="0"/>
      </font>
      <fill>
        <patternFill>
          <bgColor rgb="FFFFFFFF"/>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rgb="FFA6CAF0"/>
      </font>
      <fill>
        <patternFill>
          <bgColor rgb="FFA6CAF0"/>
        </patternFill>
      </fill>
    </dxf>
    <dxf>
      <font>
        <color rgb="FFCC9CCC"/>
        <name val="Cambria"/>
        <scheme val="none"/>
      </font>
      <fill>
        <patternFill patternType="solid">
          <bgColor rgb="FFCC9CCC"/>
        </patternFill>
      </fill>
    </dxf>
    <dxf>
      <font>
        <color rgb="FFFF0000"/>
      </font>
      <fill>
        <patternFill>
          <bgColor rgb="FFFF0000"/>
        </patternFill>
      </fill>
    </dxf>
    <dxf>
      <font>
        <color rgb="FFFFFF00"/>
      </font>
      <fill>
        <patternFill>
          <bgColor indexed="13"/>
        </patternFill>
      </fill>
    </dxf>
    <dxf>
      <font>
        <color rgb="FF00FF00"/>
        <name val="Cambria"/>
        <scheme val="none"/>
      </font>
      <fill>
        <patternFill>
          <bgColor rgb="FF00FF00"/>
        </patternFill>
      </fill>
    </dxf>
    <dxf>
      <font>
        <color theme="0"/>
      </font>
      <fill>
        <patternFill>
          <bgColor rgb="FFFFFFFF"/>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theme="0"/>
      </font>
      <fill>
        <patternFill>
          <bgColor rgb="FFFFFFFF"/>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FF0000"/>
        <name val="Cambria"/>
        <scheme val="none"/>
      </font>
      <fill>
        <patternFill>
          <bgColor rgb="FFFF000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FF0000"/>
        <name val="Cambria"/>
        <scheme val="none"/>
      </font>
      <fill>
        <patternFill>
          <bgColor rgb="FFFF000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FF0000"/>
        <name val="Cambria"/>
        <scheme val="none"/>
      </font>
      <fill>
        <patternFill>
          <bgColor rgb="FFFF000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FF0000"/>
        <name val="Cambria"/>
        <scheme val="none"/>
      </font>
      <fill>
        <patternFill>
          <bgColor rgb="FFFF000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FF0000"/>
        <name val="Cambria"/>
        <scheme val="none"/>
      </font>
      <fill>
        <patternFill>
          <bgColor rgb="FFFF000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rgb="FFFF0000"/>
        <name val="Cambria"/>
        <scheme val="none"/>
      </font>
      <fill>
        <patternFill>
          <bgColor rgb="FFFF0000"/>
        </patternFill>
      </fill>
    </dxf>
    <dxf>
      <font>
        <color theme="0"/>
      </font>
      <fill>
        <patternFill patternType="none">
          <bgColor indexed="65"/>
        </patternFill>
      </fill>
    </dxf>
    <dxf>
      <font>
        <color theme="0"/>
      </font>
    </dxf>
    <dxf>
      <font>
        <color rgb="FF00FF00"/>
      </font>
      <fill>
        <patternFill patternType="solid">
          <fgColor rgb="FF00FF00"/>
          <bgColor rgb="FF00FF0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auto="1"/>
        <name val="Cambria"/>
        <scheme val="none"/>
      </font>
      <fill>
        <patternFill patternType="solid">
          <bgColor rgb="FFCC9CCC"/>
        </patternFill>
      </fill>
    </dxf>
    <dxf>
      <font>
        <color auto="1"/>
        <name val="Cambria"/>
        <scheme val="none"/>
      </font>
      <fill>
        <patternFill>
          <bgColor rgb="FFA6CAF0"/>
        </patternFill>
      </fill>
    </dxf>
    <dxf>
      <font>
        <color auto="1"/>
        <name val="Cambria"/>
        <scheme val="none"/>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auto="1"/>
        <name val="Cambria"/>
        <scheme val="none"/>
      </font>
      <fill>
        <patternFill patternType="solid">
          <bgColor rgb="FFCC9CCC"/>
        </patternFill>
      </fill>
    </dxf>
    <dxf>
      <font>
        <color auto="1"/>
        <name val="Cambria"/>
        <scheme val="none"/>
      </font>
      <fill>
        <patternFill>
          <bgColor rgb="FFA6CAF0"/>
        </patternFill>
      </fill>
    </dxf>
    <dxf>
      <font>
        <color auto="1"/>
        <name val="Cambria"/>
        <scheme val="none"/>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auto="1"/>
        <name val="Cambria"/>
        <scheme val="none"/>
      </font>
      <fill>
        <patternFill patternType="solid">
          <bgColor rgb="FFCC9CCC"/>
        </patternFill>
      </fill>
    </dxf>
    <dxf>
      <font>
        <color auto="1"/>
        <name val="Cambria"/>
        <scheme val="none"/>
      </font>
      <fill>
        <patternFill>
          <bgColor rgb="FFA6CAF0"/>
        </patternFill>
      </fill>
    </dxf>
    <dxf>
      <font>
        <color auto="1"/>
        <name val="Cambria"/>
        <scheme val="none"/>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auto="1"/>
        <name val="Cambria"/>
        <scheme val="none"/>
      </font>
      <fill>
        <patternFill patternType="solid">
          <bgColor rgb="FFCC9CCC"/>
        </patternFill>
      </fill>
    </dxf>
    <dxf>
      <font>
        <color auto="1"/>
        <name val="Cambria"/>
        <scheme val="none"/>
      </font>
      <fill>
        <patternFill>
          <bgColor rgb="FFA6CAF0"/>
        </patternFill>
      </fill>
    </dxf>
    <dxf>
      <font>
        <color auto="1"/>
        <name val="Cambria"/>
        <scheme val="none"/>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auto="1"/>
        <name val="Cambria"/>
        <scheme val="none"/>
      </font>
      <fill>
        <patternFill patternType="solid">
          <bgColor rgb="FFCC9CCC"/>
        </patternFill>
      </fill>
    </dxf>
    <dxf>
      <font>
        <color auto="1"/>
        <name val="Cambria"/>
        <scheme val="none"/>
      </font>
      <fill>
        <patternFill>
          <bgColor rgb="FFA6CAF0"/>
        </patternFill>
      </fill>
    </dxf>
    <dxf>
      <font>
        <color auto="1"/>
        <name val="Cambria"/>
        <scheme val="none"/>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auto="1"/>
        <name val="Cambria"/>
        <scheme val="none"/>
      </font>
      <fill>
        <patternFill patternType="solid">
          <bgColor rgb="FFCC9CCC"/>
        </patternFill>
      </fill>
    </dxf>
    <dxf>
      <font>
        <color auto="1"/>
        <name val="Cambria"/>
        <scheme val="none"/>
      </font>
      <fill>
        <patternFill>
          <bgColor rgb="FFA6CAF0"/>
        </patternFill>
      </fill>
    </dxf>
    <dxf>
      <font>
        <color auto="1"/>
        <name val="Cambria"/>
        <scheme val="none"/>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auto="1"/>
        <name val="Cambria"/>
        <scheme val="none"/>
      </font>
      <fill>
        <patternFill patternType="solid">
          <bgColor rgb="FFCC9CCC"/>
        </patternFill>
      </fill>
    </dxf>
    <dxf>
      <font>
        <color auto="1"/>
        <name val="Cambria"/>
        <scheme val="none"/>
      </font>
      <fill>
        <patternFill>
          <bgColor rgb="FFA6CAF0"/>
        </patternFill>
      </fill>
    </dxf>
    <dxf>
      <font>
        <color auto="1"/>
        <name val="Cambria"/>
        <scheme val="none"/>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auto="1"/>
        <name val="Cambria"/>
        <scheme val="none"/>
      </font>
      <fill>
        <patternFill patternType="solid">
          <bgColor rgb="FFCC9CCC"/>
        </patternFill>
      </fill>
    </dxf>
    <dxf>
      <font>
        <color auto="1"/>
        <name val="Cambria"/>
        <scheme val="none"/>
      </font>
      <fill>
        <patternFill>
          <bgColor rgb="FFA6CAF0"/>
        </patternFill>
      </fill>
    </dxf>
    <dxf>
      <font>
        <color auto="1"/>
        <name val="Cambria"/>
        <scheme val="none"/>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auto="1"/>
        <name val="Cambria"/>
        <scheme val="none"/>
      </font>
      <fill>
        <patternFill patternType="solid">
          <bgColor rgb="FFCC9CCC"/>
        </patternFill>
      </fill>
    </dxf>
    <dxf>
      <font>
        <color auto="1"/>
        <name val="Cambria"/>
        <scheme val="none"/>
      </font>
      <fill>
        <patternFill>
          <bgColor rgb="FFA6CAF0"/>
        </patternFill>
      </fill>
    </dxf>
    <dxf>
      <font>
        <color auto="1"/>
        <name val="Cambria"/>
        <scheme val="none"/>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auto="1"/>
        <name val="Cambria"/>
        <scheme val="none"/>
      </font>
      <fill>
        <patternFill patternType="solid">
          <bgColor rgb="FFCC9CCC"/>
        </patternFill>
      </fill>
    </dxf>
    <dxf>
      <font>
        <color auto="1"/>
        <name val="Cambria"/>
        <scheme val="none"/>
      </font>
      <fill>
        <patternFill>
          <bgColor rgb="FFA6CAF0"/>
        </patternFill>
      </fill>
    </dxf>
    <dxf>
      <font>
        <color auto="1"/>
        <name val="Cambria"/>
        <scheme val="none"/>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auto="1"/>
        <name val="Cambria"/>
        <scheme val="none"/>
      </font>
      <fill>
        <patternFill patternType="solid">
          <bgColor rgb="FFCC9CCC"/>
        </patternFill>
      </fill>
    </dxf>
    <dxf>
      <font>
        <color auto="1"/>
        <name val="Cambria"/>
        <scheme val="none"/>
      </font>
      <fill>
        <patternFill>
          <bgColor rgb="FFA6CAF0"/>
        </patternFill>
      </fill>
    </dxf>
    <dxf>
      <font>
        <color auto="1"/>
        <name val="Cambria"/>
        <scheme val="none"/>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auto="1"/>
        <name val="Cambria"/>
        <scheme val="none"/>
      </font>
      <fill>
        <patternFill patternType="solid">
          <bgColor rgb="FFCC9CCC"/>
        </patternFill>
      </fill>
    </dxf>
    <dxf>
      <font>
        <color auto="1"/>
        <name val="Cambria"/>
        <scheme val="none"/>
      </font>
      <fill>
        <patternFill>
          <bgColor rgb="FFA6CAF0"/>
        </patternFill>
      </fill>
    </dxf>
    <dxf>
      <font>
        <color auto="1"/>
        <name val="Cambria"/>
        <scheme val="none"/>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auto="1"/>
        <name val="Cambria"/>
        <scheme val="none"/>
      </font>
      <fill>
        <patternFill patternType="solid">
          <bgColor rgb="FFCC9CCC"/>
        </patternFill>
      </fill>
    </dxf>
    <dxf>
      <font>
        <color auto="1"/>
        <name val="Cambria"/>
        <scheme val="none"/>
      </font>
      <fill>
        <patternFill>
          <bgColor rgb="FFA6CAF0"/>
        </patternFill>
      </fill>
    </dxf>
    <dxf>
      <font>
        <color auto="1"/>
        <name val="Cambria"/>
        <scheme val="none"/>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auto="1"/>
        <name val="Cambria"/>
        <scheme val="none"/>
      </font>
      <fill>
        <patternFill patternType="solid">
          <bgColor rgb="FFCC9CCC"/>
        </patternFill>
      </fill>
    </dxf>
    <dxf>
      <font>
        <color auto="1"/>
        <name val="Cambria"/>
        <scheme val="none"/>
      </font>
      <fill>
        <patternFill>
          <bgColor rgb="FFA6CAF0"/>
        </patternFill>
      </fill>
    </dxf>
    <dxf>
      <font>
        <color auto="1"/>
        <name val="Cambria"/>
        <scheme val="none"/>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auto="1"/>
        <name val="Cambria"/>
        <scheme val="none"/>
      </font>
      <fill>
        <patternFill patternType="solid">
          <bgColor rgb="FFCC9CCC"/>
        </patternFill>
      </fill>
    </dxf>
    <dxf>
      <font>
        <color auto="1"/>
        <name val="Cambria"/>
        <scheme val="none"/>
      </font>
      <fill>
        <patternFill>
          <bgColor rgb="FFA6CAF0"/>
        </patternFill>
      </fill>
    </dxf>
    <dxf>
      <font>
        <color auto="1"/>
        <name val="Cambria"/>
        <scheme val="none"/>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auto="1"/>
        <name val="Cambria"/>
        <scheme val="none"/>
      </font>
      <fill>
        <patternFill patternType="solid">
          <bgColor rgb="FFCC9CCC"/>
        </patternFill>
      </fill>
    </dxf>
    <dxf>
      <font>
        <color auto="1"/>
        <name val="Cambria"/>
        <scheme val="none"/>
      </font>
      <fill>
        <patternFill>
          <bgColor rgb="FFA6CAF0"/>
        </patternFill>
      </fill>
    </dxf>
    <dxf>
      <font>
        <color auto="1"/>
        <name val="Cambria"/>
        <scheme val="none"/>
      </font>
      <fill>
        <patternFill>
          <bgColor rgb="FFFF0000"/>
        </patternFill>
      </fill>
    </dxf>
    <dxf>
      <font>
        <color auto="1"/>
        <name val="Cambria"/>
        <scheme val="none"/>
      </font>
      <fill>
        <patternFill>
          <bgColor rgb="FFFF0000"/>
        </patternFill>
      </fill>
    </dxf>
    <dxf>
      <font>
        <color auto="1"/>
        <name val="Cambria"/>
        <scheme val="none"/>
      </font>
      <fill>
        <patternFill>
          <bgColor rgb="FFA6CAF0"/>
        </patternFill>
      </fill>
    </dxf>
    <dxf>
      <font>
        <color auto="1"/>
        <name val="Cambria"/>
        <scheme val="none"/>
      </font>
      <fill>
        <patternFill patternType="solid">
          <bgColor rgb="FFCC9CCC"/>
        </patternFill>
      </fill>
    </dxf>
    <dxf>
      <font>
        <color auto="1"/>
        <name val="Cambria"/>
        <scheme val="none"/>
      </font>
      <fill>
        <patternFill>
          <bgColor indexed="13"/>
        </patternFill>
      </fill>
    </dxf>
    <dxf>
      <font>
        <color auto="1"/>
        <name val="Cambria"/>
        <scheme val="none"/>
      </font>
      <fill>
        <patternFill>
          <bgColor rgb="FF00FF00"/>
        </patternFill>
      </fill>
    </dxf>
    <dxf>
      <font>
        <color auto="1"/>
        <name val="Cambria"/>
        <scheme val="none"/>
      </font>
      <fill>
        <patternFill>
          <bgColor rgb="FFFF0000"/>
        </patternFill>
      </fill>
    </dxf>
    <dxf>
      <font>
        <color auto="1"/>
        <name val="Cambria"/>
        <scheme val="none"/>
      </font>
      <fill>
        <patternFill>
          <bgColor rgb="FFA6CAF0"/>
        </patternFill>
      </fill>
    </dxf>
    <dxf>
      <font>
        <color auto="1"/>
        <name val="Cambria"/>
        <scheme val="none"/>
      </font>
      <fill>
        <patternFill patternType="solid">
          <bgColor rgb="FFCC9CCC"/>
        </patternFill>
      </fill>
    </dxf>
    <dxf>
      <font>
        <color auto="1"/>
        <name val="Cambria"/>
        <scheme val="none"/>
      </font>
      <fill>
        <patternFill>
          <bgColor indexed="13"/>
        </patternFill>
      </fill>
    </dxf>
    <dxf>
      <font>
        <color auto="1"/>
        <name val="Cambria"/>
        <scheme val="none"/>
      </font>
      <fill>
        <patternFill>
          <bgColor rgb="FF00FF00"/>
        </patternFill>
      </fill>
    </dxf>
    <dxf>
      <font>
        <color theme="0"/>
      </font>
      <fill>
        <patternFill>
          <bgColor rgb="FFFFFFFF"/>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theme="0"/>
      </font>
      <fill>
        <patternFill>
          <bgColor rgb="FFFFFFFF"/>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theme="0"/>
      </font>
      <fill>
        <patternFill>
          <bgColor rgb="FFFFFFFF"/>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theme="0"/>
      </font>
      <fill>
        <patternFill>
          <bgColor rgb="FFFFFFFF"/>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ndense val="0"/>
        <extend val="0"/>
        <color indexed="10"/>
      </font>
      <fill>
        <patternFill>
          <bgColor indexed="10"/>
        </patternFill>
      </fill>
    </dxf>
    <dxf>
      <font>
        <color rgb="FFFFFF00"/>
      </font>
      <fill>
        <patternFill>
          <bgColor indexed="13"/>
        </patternFill>
      </fill>
    </dxf>
    <dxf>
      <font>
        <color rgb="FF00FF00"/>
        <name val="Cambria"/>
        <scheme val="none"/>
      </font>
      <fill>
        <patternFill>
          <bgColor rgb="FF00FF00"/>
        </patternFill>
      </fill>
    </dxf>
    <dxf>
      <font>
        <color theme="0"/>
      </font>
    </dxf>
    <dxf>
      <font>
        <color rgb="FFFF0000"/>
      </font>
      <fill>
        <patternFill>
          <bgColor rgb="FFFF0000"/>
        </patternFill>
      </fill>
    </dxf>
    <dxf>
      <font>
        <color theme="0"/>
      </font>
      <fill>
        <patternFill>
          <bgColor rgb="FFFFFFFF"/>
        </patternFill>
      </fill>
    </dxf>
    <dxf>
      <font>
        <color rgb="FF00FF00"/>
      </font>
      <fill>
        <patternFill>
          <bgColor rgb="FF00FF00"/>
        </patternFill>
      </fill>
    </dxf>
    <dxf>
      <font>
        <color rgb="FFFFFF00"/>
      </font>
      <fill>
        <patternFill>
          <bgColor rgb="FFFFFF00"/>
        </patternFill>
      </fill>
    </dxf>
    <dxf>
      <font>
        <color auto="1"/>
        <name val="Cambria"/>
        <scheme val="none"/>
      </font>
      <fill>
        <patternFill patternType="solid">
          <fgColor rgb="FFFFFF00"/>
          <bgColor rgb="FFFFFF00"/>
        </patternFill>
      </fill>
    </dxf>
    <dxf>
      <font>
        <color auto="1"/>
        <name val="Cambria"/>
        <scheme val="none"/>
      </font>
      <fill>
        <patternFill patternType="solid">
          <fgColor rgb="FF00FF00"/>
          <bgColor rgb="FF00FF00"/>
        </patternFill>
      </fill>
    </dxf>
    <dxf>
      <font>
        <color auto="1"/>
        <name val="Cambria"/>
        <scheme val="none"/>
      </font>
      <fill>
        <patternFill>
          <bgColor rgb="FFFF0000"/>
        </patternFill>
      </fill>
    </dxf>
    <dxf>
      <font>
        <color auto="1"/>
        <name val="Cambria"/>
        <scheme val="none"/>
      </font>
      <fill>
        <patternFill patternType="solid">
          <fgColor rgb="FFFFFF00"/>
          <bgColor rgb="FFFFFF00"/>
        </patternFill>
      </fill>
    </dxf>
    <dxf>
      <font>
        <color auto="1"/>
        <name val="Cambria"/>
        <scheme val="none"/>
      </font>
      <fill>
        <patternFill patternType="solid">
          <fgColor rgb="FF00FF00"/>
          <bgColor rgb="FF00FF00"/>
        </patternFill>
      </fill>
    </dxf>
    <dxf>
      <font>
        <color auto="1"/>
        <name val="Cambria"/>
        <scheme val="none"/>
      </font>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99CC"/>
      <color rgb="FFCC9CCC"/>
      <color rgb="FF00FF00"/>
      <color rgb="FFFF0000"/>
      <color rgb="FFA6CAF0"/>
      <color rgb="FFFFFFFF"/>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calcChain" Target="calcChain.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9.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10.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11.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12.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13.xml"/></Relationships>
</file>

<file path=xl/charts/_rels/chart7.xml.rels><?xml version="1.0" encoding="UTF-8" standalone="yes"?>
<Relationships xmlns="http://schemas.openxmlformats.org/package/2006/relationships"><Relationship Id="rId1" Type="http://schemas.openxmlformats.org/officeDocument/2006/relationships/chartUserShapes" Target="../drawings/drawing14.xml"/></Relationships>
</file>

<file path=xl/charts/_rels/chart8.xml.rels><?xml version="1.0" encoding="UTF-8" standalone="yes"?>
<Relationships xmlns="http://schemas.openxmlformats.org/package/2006/relationships"><Relationship Id="rId1" Type="http://schemas.openxmlformats.org/officeDocument/2006/relationships/chartUserShapes" Target="../drawings/drawing15.xml"/></Relationships>
</file>

<file path=xl/charts/_rels/chart9.xml.rels><?xml version="1.0" encoding="UTF-8" standalone="yes"?>
<Relationships xmlns="http://schemas.openxmlformats.org/package/2006/relationships"><Relationship Id="rId1" Type="http://schemas.openxmlformats.org/officeDocument/2006/relationships/chartUserShapes" Target="../drawings/drawing21.xml"/></Relationships>
</file>

<file path=xl/charts/_rels/chart10.xml.rels><?xml version="1.0" encoding="UTF-8" standalone="yes"?>
<Relationships xmlns="http://schemas.openxmlformats.org/package/2006/relationships"><Relationship Id="rId1" Type="http://schemas.openxmlformats.org/officeDocument/2006/relationships/chartUserShapes" Target="../drawings/drawing22.xml"/></Relationships>
</file>

<file path=xl/charts/_rels/chart13.xml.rels><?xml version="1.0" encoding="UTF-8" standalone="yes"?>
<Relationships xmlns="http://schemas.openxmlformats.org/package/2006/relationships"><Relationship Id="rId1" Type="http://schemas.openxmlformats.org/officeDocument/2006/relationships/chartUserShapes" Target="../drawings/drawing23.xml"/></Relationships>
</file>

<file path=xl/charts/_rels/chart14.xml.rels><?xml version="1.0" encoding="UTF-8" standalone="yes"?>
<Relationships xmlns="http://schemas.openxmlformats.org/package/2006/relationships"><Relationship Id="rId1" Type="http://schemas.openxmlformats.org/officeDocument/2006/relationships/chartUserShapes" Target="../drawings/drawing24.xml"/></Relationships>
</file>

<file path=xl/charts/_rels/chart15.xml.rels><?xml version="1.0" encoding="UTF-8" standalone="yes"?>
<Relationships xmlns="http://schemas.openxmlformats.org/package/2006/relationships"><Relationship Id="rId1" Type="http://schemas.openxmlformats.org/officeDocument/2006/relationships/chartUserShapes" Target="../drawings/drawing25.xml"/></Relationships>
</file>

<file path=xl/charts/_rels/chart16.xml.rels><?xml version="1.0" encoding="UTF-8" standalone="yes"?>
<Relationships xmlns="http://schemas.openxmlformats.org/package/2006/relationships"><Relationship Id="rId1" Type="http://schemas.openxmlformats.org/officeDocument/2006/relationships/chartUserShapes" Target="../drawings/drawing26.xml"/></Relationships>
</file>

<file path=xl/charts/_rels/chart17.xml.rels><?xml version="1.0" encoding="UTF-8" standalone="yes"?>
<Relationships xmlns="http://schemas.openxmlformats.org/package/2006/relationships"><Relationship Id="rId1" Type="http://schemas.openxmlformats.org/officeDocument/2006/relationships/chartUserShapes" Target="../drawings/drawing2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6.4046579330422154E-2"/>
          <c:y val="0.10789980732177264"/>
          <c:w val="0.87190684133915575"/>
          <c:h val="0.83044315992292328"/>
        </c:manualLayout>
      </c:layout>
      <c:pie3DChart>
        <c:varyColors val="1"/>
        <c:ser>
          <c:idx val="0"/>
          <c:order val="0"/>
          <c:spPr>
            <a:scene3d>
              <a:camera prst="orthographicFront"/>
              <a:lightRig rig="threePt" dir="t"/>
            </a:scene3d>
            <a:sp3d>
              <a:bevelT w="50800"/>
            </a:sp3d>
          </c:spPr>
          <c:explosion val="25"/>
          <c:dPt>
            <c:idx val="0"/>
            <c:bubble3D val="0"/>
            <c:explosion val="8"/>
            <c:spPr>
              <a:solidFill>
                <a:srgbClr val="00FF00"/>
              </a:solidFill>
              <a:scene3d>
                <a:camera prst="orthographicFront"/>
                <a:lightRig rig="threePt" dir="t"/>
              </a:scene3d>
              <a:sp3d>
                <a:bevelT w="50800"/>
              </a:sp3d>
            </c:spPr>
            <c:extLst>
              <c:ext xmlns:c16="http://schemas.microsoft.com/office/drawing/2014/chart" uri="{C3380CC4-5D6E-409C-BE32-E72D297353CC}">
                <c16:uniqueId val="{00000000-618D-483A-AD5C-B5D641392BB7}"/>
              </c:ext>
            </c:extLst>
          </c:dPt>
          <c:dPt>
            <c:idx val="1"/>
            <c:bubble3D val="0"/>
            <c:explosion val="0"/>
            <c:spPr>
              <a:solidFill>
                <a:srgbClr val="FFFF00"/>
              </a:solidFill>
              <a:scene3d>
                <a:camera prst="orthographicFront"/>
                <a:lightRig rig="threePt" dir="t"/>
              </a:scene3d>
              <a:sp3d>
                <a:bevelT w="50800"/>
              </a:sp3d>
            </c:spPr>
            <c:extLst>
              <c:ext xmlns:c16="http://schemas.microsoft.com/office/drawing/2014/chart" uri="{C3380CC4-5D6E-409C-BE32-E72D297353CC}">
                <c16:uniqueId val="{00000001-618D-483A-AD5C-B5D641392BB7}"/>
              </c:ext>
            </c:extLst>
          </c:dPt>
          <c:dPt>
            <c:idx val="2"/>
            <c:bubble3D val="0"/>
            <c:explosion val="0"/>
            <c:spPr>
              <a:solidFill>
                <a:srgbClr val="FF0000"/>
              </a:solidFill>
              <a:scene3d>
                <a:camera prst="orthographicFront"/>
                <a:lightRig rig="threePt" dir="t"/>
              </a:scene3d>
              <a:sp3d>
                <a:bevelT w="50800"/>
              </a:sp3d>
            </c:spPr>
            <c:extLst>
              <c:ext xmlns:c16="http://schemas.microsoft.com/office/drawing/2014/chart" uri="{C3380CC4-5D6E-409C-BE32-E72D297353CC}">
                <c16:uniqueId val="{00000002-618D-483A-AD5C-B5D641392BB7}"/>
              </c:ext>
            </c:extLst>
          </c:dPt>
          <c:dLbls>
            <c:dLbl>
              <c:idx val="1"/>
              <c:layout>
                <c:manualLayout>
                  <c:x val="-7.7602080561847545E-2"/>
                  <c:y val="-4.361355450469213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18D-483A-AD5C-B5D641392BB7}"/>
                </c:ext>
              </c:extLst>
            </c:dLbl>
            <c:dLbl>
              <c:idx val="2"/>
              <c:layout>
                <c:manualLayout>
                  <c:x val="4.0332218746629275E-2"/>
                  <c:y val="-0.1091241567766720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18D-483A-AD5C-B5D641392BB7}"/>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extLst>
          </c:dLbls>
          <c:val>
            <c:numRef>
              <c:f>'TORTA EST. VIAS VIS '!$G$18:$G$20</c:f>
              <c:numCache>
                <c:formatCode>0.0%</c:formatCode>
                <c:ptCount val="3"/>
                <c:pt idx="0">
                  <c:v>0.94623744104982577</c:v>
                </c:pt>
                <c:pt idx="1">
                  <c:v>5.3762558950174281E-2</c:v>
                </c:pt>
                <c:pt idx="2">
                  <c:v>0</c:v>
                </c:pt>
              </c:numCache>
            </c:numRef>
          </c:val>
          <c:extLst>
            <c:ext xmlns:c16="http://schemas.microsoft.com/office/drawing/2014/chart" uri="{C3380CC4-5D6E-409C-BE32-E72D297353CC}">
              <c16:uniqueId val="{00000003-618D-483A-AD5C-B5D641392BB7}"/>
            </c:ext>
          </c:extLst>
        </c:ser>
        <c:dLbls>
          <c:showLegendKey val="0"/>
          <c:showVal val="0"/>
          <c:showCatName val="0"/>
          <c:showSerName val="0"/>
          <c:showPercent val="0"/>
          <c:showBubbleSize val="0"/>
          <c:showLeaderLines val="0"/>
        </c:dLbls>
      </c:pie3DChart>
      <c:spPr>
        <a:noFill/>
        <a:ln w="25400">
          <a:noFill/>
        </a:ln>
      </c:spPr>
    </c:plotArea>
    <c:plotVisOnly val="1"/>
    <c:dispBlanksAs val="zero"/>
    <c:showDLblsOverMax val="0"/>
  </c:chart>
  <c:spPr>
    <a:ln>
      <a:noFill/>
    </a:ln>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477" l="0.70000000000000062" r="0.70000000000000062" t="0.75000000000000477" header="0.30000000000000032" footer="0.30000000000000032"/>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5.0752136159192149E-2"/>
          <c:y val="6.9948239710259694E-2"/>
          <c:w val="0.88674829743198869"/>
          <c:h val="0.84520594143609162"/>
        </c:manualLayout>
      </c:layout>
      <c:pie3DChart>
        <c:varyColors val="1"/>
        <c:ser>
          <c:idx val="0"/>
          <c:order val="0"/>
          <c:explosion val="25"/>
          <c:dPt>
            <c:idx val="0"/>
            <c:bubble3D val="0"/>
            <c:explosion val="4"/>
            <c:spPr>
              <a:solidFill>
                <a:srgbClr val="00FF00"/>
              </a:solidFill>
            </c:spPr>
            <c:extLst>
              <c:ext xmlns:c16="http://schemas.microsoft.com/office/drawing/2014/chart" uri="{C3380CC4-5D6E-409C-BE32-E72D297353CC}">
                <c16:uniqueId val="{00000000-6A5F-4765-A810-1C9B285DB6A3}"/>
              </c:ext>
            </c:extLst>
          </c:dPt>
          <c:dPt>
            <c:idx val="1"/>
            <c:bubble3D val="0"/>
            <c:explosion val="0"/>
            <c:spPr>
              <a:solidFill>
                <a:srgbClr val="FFFF00"/>
              </a:solidFill>
            </c:spPr>
            <c:extLst>
              <c:ext xmlns:c16="http://schemas.microsoft.com/office/drawing/2014/chart" uri="{C3380CC4-5D6E-409C-BE32-E72D297353CC}">
                <c16:uniqueId val="{00000001-6A5F-4765-A810-1C9B285DB6A3}"/>
              </c:ext>
            </c:extLst>
          </c:dPt>
          <c:dPt>
            <c:idx val="2"/>
            <c:bubble3D val="0"/>
            <c:explosion val="4"/>
            <c:spPr>
              <a:solidFill>
                <a:srgbClr val="FF0000"/>
              </a:solidFill>
            </c:spPr>
            <c:extLst>
              <c:ext xmlns:c16="http://schemas.microsoft.com/office/drawing/2014/chart" uri="{C3380CC4-5D6E-409C-BE32-E72D297353CC}">
                <c16:uniqueId val="{00000002-6A5F-4765-A810-1C9B285DB6A3}"/>
              </c:ext>
            </c:extLst>
          </c:dPt>
          <c:dLbls>
            <c:dLbl>
              <c:idx val="0"/>
              <c:delete val="1"/>
              <c:extLst>
                <c:ext xmlns:c15="http://schemas.microsoft.com/office/drawing/2012/chart" uri="{CE6537A1-D6FC-4f65-9D91-7224C49458BB}"/>
                <c:ext xmlns:c16="http://schemas.microsoft.com/office/drawing/2014/chart" uri="{C3380CC4-5D6E-409C-BE32-E72D297353CC}">
                  <c16:uniqueId val="{00000000-6A5F-4765-A810-1C9B285DB6A3}"/>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extLst>
          </c:dLbls>
          <c:val>
            <c:numRef>
              <c:f>'TORTA EST. VIAS VIS '!$J$28:$J$30</c:f>
              <c:numCache>
                <c:formatCode>0.0%</c:formatCode>
                <c:ptCount val="3"/>
                <c:pt idx="0">
                  <c:v>0</c:v>
                </c:pt>
                <c:pt idx="1">
                  <c:v>0.11784531360432857</c:v>
                </c:pt>
                <c:pt idx="2">
                  <c:v>0.88215468639567141</c:v>
                </c:pt>
              </c:numCache>
            </c:numRef>
          </c:val>
          <c:extLst>
            <c:ext xmlns:c16="http://schemas.microsoft.com/office/drawing/2014/chart" uri="{C3380CC4-5D6E-409C-BE32-E72D297353CC}">
              <c16:uniqueId val="{00000003-6A5F-4765-A810-1C9B285DB6A3}"/>
            </c:ext>
          </c:extLst>
        </c:ser>
        <c:dLbls>
          <c:showLegendKey val="0"/>
          <c:showVal val="0"/>
          <c:showCatName val="0"/>
          <c:showSerName val="0"/>
          <c:showPercent val="0"/>
          <c:showBubbleSize val="0"/>
          <c:showLeaderLines val="0"/>
        </c:dLbls>
      </c:pie3DChart>
      <c:spPr>
        <a:noFill/>
        <a:ln w="25400">
          <a:noFill/>
        </a:ln>
      </c:spPr>
    </c:plotArea>
    <c:plotVisOnly val="1"/>
    <c:dispBlanksAs val="zero"/>
    <c:showDLblsOverMax val="0"/>
  </c:chart>
  <c:spPr>
    <a:ln>
      <a:noFill/>
    </a:ln>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433" l="0.70000000000000062" r="0.70000000000000062" t="0.75000000000000433"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6.4046579330422154E-2"/>
          <c:y val="0.10789980732177264"/>
          <c:w val="0.87190684133915575"/>
          <c:h val="0.83044315992292328"/>
        </c:manualLayout>
      </c:layout>
      <c:pie3DChart>
        <c:varyColors val="1"/>
        <c:ser>
          <c:idx val="0"/>
          <c:order val="0"/>
          <c:explosion val="25"/>
          <c:dPt>
            <c:idx val="0"/>
            <c:bubble3D val="0"/>
            <c:explosion val="8"/>
            <c:spPr>
              <a:solidFill>
                <a:srgbClr val="00FF00"/>
              </a:solidFill>
            </c:spPr>
            <c:extLst>
              <c:ext xmlns:c16="http://schemas.microsoft.com/office/drawing/2014/chart" uri="{C3380CC4-5D6E-409C-BE32-E72D297353CC}">
                <c16:uniqueId val="{00000000-5787-4952-AF79-C25FB58C1C39}"/>
              </c:ext>
            </c:extLst>
          </c:dPt>
          <c:dPt>
            <c:idx val="1"/>
            <c:bubble3D val="0"/>
            <c:explosion val="0"/>
            <c:spPr>
              <a:solidFill>
                <a:srgbClr val="FFFF00"/>
              </a:solidFill>
            </c:spPr>
            <c:extLst>
              <c:ext xmlns:c16="http://schemas.microsoft.com/office/drawing/2014/chart" uri="{C3380CC4-5D6E-409C-BE32-E72D297353CC}">
                <c16:uniqueId val="{00000001-5787-4952-AF79-C25FB58C1C39}"/>
              </c:ext>
            </c:extLst>
          </c:dPt>
          <c:dPt>
            <c:idx val="2"/>
            <c:bubble3D val="0"/>
            <c:explosion val="0"/>
            <c:spPr>
              <a:solidFill>
                <a:srgbClr val="FF0000"/>
              </a:solidFill>
            </c:spPr>
            <c:extLst>
              <c:ext xmlns:c16="http://schemas.microsoft.com/office/drawing/2014/chart" uri="{C3380CC4-5D6E-409C-BE32-E72D297353CC}">
                <c16:uniqueId val="{00000002-5787-4952-AF79-C25FB58C1C39}"/>
              </c:ext>
            </c:extLst>
          </c:dPt>
          <c:dLbls>
            <c:dLbl>
              <c:idx val="0"/>
              <c:layout>
                <c:manualLayout>
                  <c:x val="-9.5051048134403113E-2"/>
                  <c:y val="0.11674664927239196"/>
                </c:manualLayout>
              </c:layout>
              <c:spPr/>
              <c:txPr>
                <a:bodyPr/>
                <a:lstStyle/>
                <a:p>
                  <a:pPr>
                    <a:defRPr sz="1000" b="0" i="0" u="none" strike="noStrike" baseline="0">
                      <a:solidFill>
                        <a:srgbClr val="000000"/>
                      </a:solidFill>
                      <a:latin typeface="Calibri"/>
                      <a:ea typeface="Calibri"/>
                      <a:cs typeface="Calibri"/>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787-4952-AF79-C25FB58C1C39}"/>
                </c:ext>
              </c:extLst>
            </c:dLbl>
            <c:dLbl>
              <c:idx val="1"/>
              <c:layout>
                <c:manualLayout>
                  <c:x val="2.0986349309076092E-2"/>
                  <c:y val="-4.7339050771519786E-2"/>
                </c:manualLayout>
              </c:layout>
              <c:spPr/>
              <c:txPr>
                <a:bodyPr/>
                <a:lstStyle/>
                <a:p>
                  <a:pPr>
                    <a:defRPr sz="1000" b="0" i="0" u="none" strike="noStrike" baseline="0">
                      <a:solidFill>
                        <a:srgbClr val="000000"/>
                      </a:solidFill>
                      <a:latin typeface="Calibri"/>
                      <a:ea typeface="Calibri"/>
                      <a:cs typeface="Calibri"/>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787-4952-AF79-C25FB58C1C39}"/>
                </c:ext>
              </c:extLst>
            </c:dLbl>
            <c:dLbl>
              <c:idx val="2"/>
              <c:delete val="1"/>
              <c:extLst>
                <c:ext xmlns:c15="http://schemas.microsoft.com/office/drawing/2012/chart" uri="{CE6537A1-D6FC-4f65-9D91-7224C49458BB}"/>
                <c:ext xmlns:c16="http://schemas.microsoft.com/office/drawing/2014/chart" uri="{C3380CC4-5D6E-409C-BE32-E72D297353CC}">
                  <c16:uniqueId val="{00000002-5787-4952-AF79-C25FB58C1C39}"/>
                </c:ext>
              </c:extLst>
            </c:dLbl>
            <c:spPr>
              <a:noFill/>
              <a:ln w="25400">
                <a:noFill/>
              </a:ln>
            </c:spPr>
            <c:txPr>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c:ext xmlns:c15="http://schemas.microsoft.com/office/drawing/2012/chart" uri="{CE6537A1-D6FC-4f65-9D91-7224C49458BB}"/>
            </c:extLst>
          </c:dLbls>
          <c:val>
            <c:numRef>
              <c:f>'TORTA EST. VIAS VIS '!$J$18:$J$20</c:f>
              <c:numCache>
                <c:formatCode>0.0%</c:formatCode>
                <c:ptCount val="3"/>
                <c:pt idx="0">
                  <c:v>0.4375</c:v>
                </c:pt>
                <c:pt idx="1">
                  <c:v>0.5625</c:v>
                </c:pt>
                <c:pt idx="2">
                  <c:v>0</c:v>
                </c:pt>
              </c:numCache>
            </c:numRef>
          </c:val>
          <c:extLst>
            <c:ext xmlns:c16="http://schemas.microsoft.com/office/drawing/2014/chart" uri="{C3380CC4-5D6E-409C-BE32-E72D297353CC}">
              <c16:uniqueId val="{00000003-5787-4952-AF79-C25FB58C1C39}"/>
            </c:ext>
          </c:extLst>
        </c:ser>
        <c:dLbls>
          <c:showLegendKey val="0"/>
          <c:showVal val="0"/>
          <c:showCatName val="0"/>
          <c:showSerName val="0"/>
          <c:showPercent val="0"/>
          <c:showBubbleSize val="0"/>
          <c:showLeaderLines val="0"/>
        </c:dLbls>
      </c:pie3DChart>
      <c:spPr>
        <a:noFill/>
        <a:ln w="25400">
          <a:noFill/>
        </a:ln>
      </c:spPr>
    </c:plotArea>
    <c:plotVisOnly val="1"/>
    <c:dispBlanksAs val="zero"/>
    <c:showDLblsOverMax val="0"/>
  </c:chart>
  <c:spPr>
    <a:ln>
      <a:noFill/>
    </a:ln>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477" l="0.70000000000000062" r="0.70000000000000062" t="0.75000000000000477" header="0.30000000000000032" footer="0.30000000000000032"/>
    <c:pageSetup/>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5.7626167515577406E-2"/>
          <c:y val="7.602722966402109E-2"/>
          <c:w val="0.87190684133915575"/>
          <c:h val="0.83044315992292328"/>
        </c:manualLayout>
      </c:layout>
      <c:pie3DChart>
        <c:varyColors val="1"/>
        <c:ser>
          <c:idx val="0"/>
          <c:order val="0"/>
          <c:explosion val="25"/>
          <c:dPt>
            <c:idx val="0"/>
            <c:bubble3D val="0"/>
            <c:explosion val="8"/>
            <c:spPr>
              <a:solidFill>
                <a:srgbClr val="00FF00"/>
              </a:solidFill>
            </c:spPr>
            <c:extLst>
              <c:ext xmlns:c16="http://schemas.microsoft.com/office/drawing/2014/chart" uri="{C3380CC4-5D6E-409C-BE32-E72D297353CC}">
                <c16:uniqueId val="{00000000-3313-47EC-97CF-6AC7FBCA6BFF}"/>
              </c:ext>
            </c:extLst>
          </c:dPt>
          <c:dPt>
            <c:idx val="1"/>
            <c:bubble3D val="0"/>
            <c:explosion val="0"/>
            <c:spPr>
              <a:solidFill>
                <a:srgbClr val="FFFF00"/>
              </a:solidFill>
            </c:spPr>
            <c:extLst>
              <c:ext xmlns:c16="http://schemas.microsoft.com/office/drawing/2014/chart" uri="{C3380CC4-5D6E-409C-BE32-E72D297353CC}">
                <c16:uniqueId val="{00000001-3313-47EC-97CF-6AC7FBCA6BFF}"/>
              </c:ext>
            </c:extLst>
          </c:dPt>
          <c:dPt>
            <c:idx val="2"/>
            <c:bubble3D val="0"/>
            <c:explosion val="0"/>
            <c:spPr>
              <a:solidFill>
                <a:srgbClr val="FF0000"/>
              </a:solidFill>
            </c:spPr>
            <c:extLst>
              <c:ext xmlns:c16="http://schemas.microsoft.com/office/drawing/2014/chart" uri="{C3380CC4-5D6E-409C-BE32-E72D297353CC}">
                <c16:uniqueId val="{00000002-3313-47EC-97CF-6AC7FBCA6BFF}"/>
              </c:ext>
            </c:extLst>
          </c:dPt>
          <c:dLbls>
            <c:dLbl>
              <c:idx val="0"/>
              <c:layout>
                <c:manualLayout>
                  <c:x val="0"/>
                  <c:y val="-9.2485549132947945E-2"/>
                </c:manualLayout>
              </c:layout>
              <c:numFmt formatCode="0.0%" sourceLinked="0"/>
              <c:spPr/>
              <c:txPr>
                <a:bodyPr/>
                <a:lstStyle/>
                <a:p>
                  <a:pPr>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0-3313-47EC-97CF-6AC7FBCA6BFF}"/>
                </c:ext>
              </c:extLst>
            </c:dLbl>
            <c:dLbl>
              <c:idx val="2"/>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2-3313-47EC-97CF-6AC7FBCA6BFF}"/>
                </c:ext>
              </c:extLst>
            </c:dLbl>
            <c:numFmt formatCode="0.0%" sourceLinked="0"/>
            <c:spPr>
              <a:noFill/>
              <a:ln>
                <a:noFill/>
              </a:ln>
              <a:effectLst/>
            </c:spPr>
            <c:dLblPos val="outEnd"/>
            <c:showLegendKey val="0"/>
            <c:showVal val="0"/>
            <c:showCatName val="0"/>
            <c:showSerName val="0"/>
            <c:showPercent val="1"/>
            <c:showBubbleSize val="0"/>
            <c:showLeaderLines val="0"/>
            <c:extLst>
              <c:ext xmlns:c15="http://schemas.microsoft.com/office/drawing/2012/chart" uri="{CE6537A1-D6FC-4f65-9D91-7224C49458BB}"/>
            </c:extLst>
          </c:dLbls>
          <c:val>
            <c:numRef>
              <c:f>'TORTA EST. VIAS VIS '!$G$38:$G$40</c:f>
              <c:numCache>
                <c:formatCode>0.0%</c:formatCode>
                <c:ptCount val="3"/>
                <c:pt idx="0">
                  <c:v>0.24822695035460993</c:v>
                </c:pt>
                <c:pt idx="1">
                  <c:v>0.41063829787234041</c:v>
                </c:pt>
                <c:pt idx="2">
                  <c:v>0.34113475177304964</c:v>
                </c:pt>
              </c:numCache>
            </c:numRef>
          </c:val>
          <c:extLst>
            <c:ext xmlns:c16="http://schemas.microsoft.com/office/drawing/2014/chart" uri="{C3380CC4-5D6E-409C-BE32-E72D297353CC}">
              <c16:uniqueId val="{00000003-3313-47EC-97CF-6AC7FBCA6BFF}"/>
            </c:ext>
          </c:extLst>
        </c:ser>
        <c:dLbls>
          <c:showLegendKey val="0"/>
          <c:showVal val="0"/>
          <c:showCatName val="0"/>
          <c:showSerName val="0"/>
          <c:showPercent val="0"/>
          <c:showBubbleSize val="0"/>
          <c:showLeaderLines val="0"/>
        </c:dLbls>
      </c:pie3DChart>
      <c:spPr>
        <a:noFill/>
        <a:ln w="25400">
          <a:noFill/>
        </a:ln>
      </c:spPr>
    </c:plotArea>
    <c:plotVisOnly val="1"/>
    <c:dispBlanksAs val="zero"/>
    <c:showDLblsOverMax val="0"/>
  </c:chart>
  <c:spPr>
    <a:ln>
      <a:noFill/>
    </a:ln>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477" l="0.70000000000000062" r="0.70000000000000062" t="0.75000000000000477" header="0.30000000000000032" footer="0.30000000000000032"/>
    <c:pageSetup/>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6.4046579330422154E-2"/>
          <c:y val="0.10789980732177264"/>
          <c:w val="0.87190684133915575"/>
          <c:h val="0.83044315992292328"/>
        </c:manualLayout>
      </c:layout>
      <c:pie3DChart>
        <c:varyColors val="1"/>
        <c:ser>
          <c:idx val="0"/>
          <c:order val="0"/>
          <c:explosion val="25"/>
          <c:dPt>
            <c:idx val="0"/>
            <c:bubble3D val="0"/>
            <c:explosion val="8"/>
            <c:spPr>
              <a:solidFill>
                <a:srgbClr val="00FF00"/>
              </a:solidFill>
            </c:spPr>
            <c:extLst>
              <c:ext xmlns:c16="http://schemas.microsoft.com/office/drawing/2014/chart" uri="{C3380CC4-5D6E-409C-BE32-E72D297353CC}">
                <c16:uniqueId val="{00000000-6558-4F32-9050-C979C0C9E89F}"/>
              </c:ext>
            </c:extLst>
          </c:dPt>
          <c:dPt>
            <c:idx val="1"/>
            <c:bubble3D val="0"/>
            <c:explosion val="0"/>
            <c:spPr>
              <a:solidFill>
                <a:srgbClr val="FFFF00"/>
              </a:solidFill>
            </c:spPr>
            <c:extLst>
              <c:ext xmlns:c16="http://schemas.microsoft.com/office/drawing/2014/chart" uri="{C3380CC4-5D6E-409C-BE32-E72D297353CC}">
                <c16:uniqueId val="{00000001-6558-4F32-9050-C979C0C9E89F}"/>
              </c:ext>
            </c:extLst>
          </c:dPt>
          <c:dPt>
            <c:idx val="2"/>
            <c:bubble3D val="0"/>
            <c:explosion val="0"/>
            <c:spPr>
              <a:solidFill>
                <a:srgbClr val="FF0000"/>
              </a:solidFill>
            </c:spPr>
            <c:extLst>
              <c:ext xmlns:c16="http://schemas.microsoft.com/office/drawing/2014/chart" uri="{C3380CC4-5D6E-409C-BE32-E72D297353CC}">
                <c16:uniqueId val="{00000002-6558-4F32-9050-C979C0C9E89F}"/>
              </c:ext>
            </c:extLst>
          </c:dPt>
          <c:dLbls>
            <c:dLbl>
              <c:idx val="0"/>
              <c:layout>
                <c:manualLayout>
                  <c:x val="-0.11544011544011544"/>
                  <c:y val="-0.12195121951219512"/>
                </c:manualLayout>
              </c:layout>
              <c:numFmt formatCode="0.0%" sourceLinked="0"/>
              <c:spPr/>
              <c:txPr>
                <a:bodyPr/>
                <a:lstStyle/>
                <a:p>
                  <a:pPr>
                    <a:defRPr sz="1000" b="0" i="0" u="none" strike="noStrike" baseline="0">
                      <a:solidFill>
                        <a:srgbClr val="000000"/>
                      </a:solidFill>
                      <a:latin typeface="Calibri"/>
                      <a:ea typeface="Calibri"/>
                      <a:cs typeface="Calibri"/>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0-6558-4F32-9050-C979C0C9E89F}"/>
                </c:ext>
              </c:extLst>
            </c:dLbl>
            <c:dLbl>
              <c:idx val="1"/>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1-6558-4F32-9050-C979C0C9E89F}"/>
                </c:ext>
              </c:extLst>
            </c:dLbl>
            <c:dLbl>
              <c:idx val="2"/>
              <c:layout>
                <c:manualLayout>
                  <c:x val="2.147367942643533E-2"/>
                  <c:y val="-4.8780487804878085E-2"/>
                </c:manualLayout>
              </c:layout>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2-6558-4F32-9050-C979C0C9E89F}"/>
                </c:ext>
              </c:extLst>
            </c:dLbl>
            <c:numFmt formatCode="0.0%" sourceLinked="0"/>
            <c:spPr>
              <a:noFill/>
              <a:ln w="25400">
                <a:noFill/>
              </a:ln>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0"/>
            <c:showCatName val="0"/>
            <c:showSerName val="0"/>
            <c:showPercent val="1"/>
            <c:showBubbleSize val="0"/>
            <c:showLeaderLines val="0"/>
            <c:extLst>
              <c:ext xmlns:c15="http://schemas.microsoft.com/office/drawing/2012/chart" uri="{CE6537A1-D6FC-4f65-9D91-7224C49458BB}"/>
            </c:extLst>
          </c:dLbls>
          <c:val>
            <c:numRef>
              <c:f>'TORTA EST. VIAS VIS '!$G$48:$G$50</c:f>
              <c:numCache>
                <c:formatCode>0.0%</c:formatCode>
                <c:ptCount val="3"/>
                <c:pt idx="0">
                  <c:v>0.24612355402412006</c:v>
                </c:pt>
                <c:pt idx="1">
                  <c:v>0.75387644597587977</c:v>
                </c:pt>
                <c:pt idx="2">
                  <c:v>0</c:v>
                </c:pt>
              </c:numCache>
            </c:numRef>
          </c:val>
          <c:extLst>
            <c:ext xmlns:c16="http://schemas.microsoft.com/office/drawing/2014/chart" uri="{C3380CC4-5D6E-409C-BE32-E72D297353CC}">
              <c16:uniqueId val="{00000003-6558-4F32-9050-C979C0C9E89F}"/>
            </c:ext>
          </c:extLst>
        </c:ser>
        <c:dLbls>
          <c:showLegendKey val="0"/>
          <c:showVal val="0"/>
          <c:showCatName val="0"/>
          <c:showSerName val="0"/>
          <c:showPercent val="0"/>
          <c:showBubbleSize val="0"/>
          <c:showLeaderLines val="0"/>
        </c:dLbls>
      </c:pie3DChart>
      <c:spPr>
        <a:noFill/>
        <a:ln w="25400">
          <a:noFill/>
        </a:ln>
      </c:spPr>
    </c:plotArea>
    <c:plotVisOnly val="1"/>
    <c:dispBlanksAs val="zero"/>
    <c:showDLblsOverMax val="0"/>
  </c:chart>
  <c:spPr>
    <a:ln>
      <a:noFill/>
    </a:ln>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477" l="0.70000000000000062" r="0.70000000000000062" t="0.75000000000000477" header="0.30000000000000032" footer="0.30000000000000032"/>
    <c:pageSetup/>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6.4046579330422154E-2"/>
          <c:y val="0.10789980732177264"/>
          <c:w val="0.87190684133915575"/>
          <c:h val="0.83044315992292328"/>
        </c:manualLayout>
      </c:layout>
      <c:pie3DChart>
        <c:varyColors val="1"/>
        <c:ser>
          <c:idx val="0"/>
          <c:order val="0"/>
          <c:explosion val="25"/>
          <c:dPt>
            <c:idx val="0"/>
            <c:bubble3D val="0"/>
            <c:explosion val="8"/>
            <c:spPr>
              <a:solidFill>
                <a:srgbClr val="00FF00"/>
              </a:solidFill>
            </c:spPr>
            <c:extLst>
              <c:ext xmlns:c16="http://schemas.microsoft.com/office/drawing/2014/chart" uri="{C3380CC4-5D6E-409C-BE32-E72D297353CC}">
                <c16:uniqueId val="{00000000-8420-4FD3-80F4-4345B8B8FB6C}"/>
              </c:ext>
            </c:extLst>
          </c:dPt>
          <c:dPt>
            <c:idx val="1"/>
            <c:bubble3D val="0"/>
            <c:explosion val="0"/>
            <c:spPr>
              <a:solidFill>
                <a:srgbClr val="FFFF00"/>
              </a:solidFill>
            </c:spPr>
            <c:extLst>
              <c:ext xmlns:c16="http://schemas.microsoft.com/office/drawing/2014/chart" uri="{C3380CC4-5D6E-409C-BE32-E72D297353CC}">
                <c16:uniqueId val="{00000001-8420-4FD3-80F4-4345B8B8FB6C}"/>
              </c:ext>
            </c:extLst>
          </c:dPt>
          <c:dPt>
            <c:idx val="2"/>
            <c:bubble3D val="0"/>
            <c:explosion val="0"/>
            <c:spPr>
              <a:solidFill>
                <a:srgbClr val="FF0000"/>
              </a:solidFill>
            </c:spPr>
            <c:extLst>
              <c:ext xmlns:c16="http://schemas.microsoft.com/office/drawing/2014/chart" uri="{C3380CC4-5D6E-409C-BE32-E72D297353CC}">
                <c16:uniqueId val="{00000002-8420-4FD3-80F4-4345B8B8FB6C}"/>
              </c:ext>
            </c:extLst>
          </c:dPt>
          <c:dPt>
            <c:idx val="3"/>
            <c:bubble3D val="0"/>
            <c:explosion val="7"/>
            <c:extLst>
              <c:ext xmlns:c16="http://schemas.microsoft.com/office/drawing/2014/chart" uri="{C3380CC4-5D6E-409C-BE32-E72D297353CC}">
                <c16:uniqueId val="{00000003-8420-4FD3-80F4-4345B8B8FB6C}"/>
              </c:ext>
            </c:extLst>
          </c:dPt>
          <c:dLbls>
            <c:dLbl>
              <c:idx val="0"/>
              <c:layout>
                <c:manualLayout>
                  <c:x val="-0.11307915457936189"/>
                  <c:y val="-0.10857179437936111"/>
                </c:manualLayout>
              </c:layout>
              <c:tx>
                <c:rich>
                  <a:bodyPr/>
                  <a:lstStyle/>
                  <a:p>
                    <a:fld id="{FA5C2634-26DB-47C6-A93A-EA7018AA724D}" type="CELLRANGE">
                      <a:rPr lang="en-US"/>
                      <a:pPr/>
                      <a:t>[CELLRANGE]</a:t>
                    </a:fld>
                    <a:endParaRPr lang="es-CO"/>
                  </a:p>
                </c:rich>
              </c:tx>
              <c:dLblPos val="bestFit"/>
              <c:showLegendKey val="0"/>
              <c:showVal val="1"/>
              <c:showCatName val="0"/>
              <c:showSerName val="0"/>
              <c:showPercent val="0"/>
              <c:showBubbleSize val="0"/>
              <c:extLst>
                <c:ext xmlns:c15="http://schemas.microsoft.com/office/drawing/2012/chart" uri="{CE6537A1-D6FC-4f65-9D91-7224C49458BB}">
                  <c15:layout>
                    <c:manualLayout>
                      <c:w val="0.25032140719252199"/>
                      <c:h val="0.22284552845528455"/>
                    </c:manualLayout>
                  </c15:layout>
                  <c15:dlblFieldTable/>
                  <c15:showDataLabelsRange val="1"/>
                </c:ext>
                <c:ext xmlns:c16="http://schemas.microsoft.com/office/drawing/2014/chart" uri="{C3380CC4-5D6E-409C-BE32-E72D297353CC}">
                  <c16:uniqueId val="{00000000-8420-4FD3-80F4-4345B8B8FB6C}"/>
                </c:ext>
              </c:extLst>
            </c:dLbl>
            <c:dLbl>
              <c:idx val="1"/>
              <c:layout>
                <c:manualLayout>
                  <c:x val="0.19917898420592162"/>
                  <c:y val="4.42423660457077E-2"/>
                </c:manualLayout>
              </c:layout>
              <c:tx>
                <c:rich>
                  <a:bodyPr wrap="square" lIns="38100" tIns="19050" rIns="38100" bIns="19050" anchor="ctr">
                    <a:noAutofit/>
                  </a:bodyPr>
                  <a:lstStyle/>
                  <a:p>
                    <a:pPr>
                      <a:defRPr/>
                    </a:pPr>
                    <a:fld id="{5495D3F4-969B-4FD6-8874-B4636ABE1492}" type="CELLRANGE">
                      <a:rPr lang="en-US"/>
                      <a:pPr>
                        <a:defRPr/>
                      </a:pPr>
                      <a:t>[CELLRANGE]</a:t>
                    </a:fld>
                    <a:endParaRPr lang="es-CO"/>
                  </a:p>
                </c:rich>
              </c:tx>
              <c:spPr>
                <a:noFill/>
                <a:ln>
                  <a:noFill/>
                </a:ln>
                <a:effectLst/>
              </c:spPr>
              <c:dLblPos val="bestFit"/>
              <c:showLegendKey val="0"/>
              <c:showVal val="1"/>
              <c:showCatName val="0"/>
              <c:showSerName val="0"/>
              <c:showPercent val="0"/>
              <c:showBubbleSize val="0"/>
              <c:extLst>
                <c:ext xmlns:c15="http://schemas.microsoft.com/office/drawing/2012/chart" uri="{CE6537A1-D6FC-4f65-9D91-7224C49458BB}">
                  <c15:layout>
                    <c:manualLayout>
                      <c:w val="0.27371322005801907"/>
                      <c:h val="0.15780487804878049"/>
                    </c:manualLayout>
                  </c15:layout>
                  <c15:dlblFieldTable/>
                  <c15:showDataLabelsRange val="1"/>
                </c:ext>
                <c:ext xmlns:c16="http://schemas.microsoft.com/office/drawing/2014/chart" uri="{C3380CC4-5D6E-409C-BE32-E72D297353CC}">
                  <c16:uniqueId val="{00000001-8420-4FD3-80F4-4345B8B8FB6C}"/>
                </c:ext>
              </c:extLst>
            </c:dLbl>
            <c:dLbl>
              <c:idx val="2"/>
              <c:layout>
                <c:manualLayout>
                  <c:x val="8.1871345029239734E-2"/>
                  <c:y val="-7.8913641892324457E-2"/>
                </c:manualLayout>
              </c:layout>
              <c:tx>
                <c:rich>
                  <a:bodyPr wrap="square" lIns="38100" tIns="19050" rIns="38100" bIns="19050" anchor="ctr">
                    <a:noAutofit/>
                  </a:bodyPr>
                  <a:lstStyle/>
                  <a:p>
                    <a:pPr>
                      <a:defRPr/>
                    </a:pPr>
                    <a:fld id="{A94FAA7F-A8BB-4899-8216-DEEBE17BD809}" type="CELLRANGE">
                      <a:rPr lang="en-US"/>
                      <a:pPr>
                        <a:defRPr/>
                      </a:pPr>
                      <a:t>[CELLRANGE]</a:t>
                    </a:fld>
                    <a:endParaRPr lang="es-CO"/>
                  </a:p>
                </c:rich>
              </c:tx>
              <c:spPr>
                <a:noFill/>
                <a:ln>
                  <a:noFill/>
                </a:ln>
                <a:effectLst/>
              </c:spPr>
              <c:showLegendKey val="0"/>
              <c:showVal val="0"/>
              <c:showCatName val="0"/>
              <c:showSerName val="0"/>
              <c:showPercent val="0"/>
              <c:showBubbleSize val="0"/>
              <c:extLst>
                <c:ext xmlns:c15="http://schemas.microsoft.com/office/drawing/2012/chart" uri="{CE6537A1-D6FC-4f65-9D91-7224C49458BB}">
                  <c15:layout>
                    <c:manualLayout>
                      <c:w val="0.22368421052631579"/>
                      <c:h val="0.16056910569105692"/>
                    </c:manualLayout>
                  </c15:layout>
                  <c15:dlblFieldTable/>
                  <c15:showDataLabelsRange val="1"/>
                </c:ext>
                <c:ext xmlns:c16="http://schemas.microsoft.com/office/drawing/2014/chart" uri="{C3380CC4-5D6E-409C-BE32-E72D297353CC}">
                  <c16:uniqueId val="{00000002-8420-4FD3-80F4-4345B8B8FB6C}"/>
                </c:ext>
              </c:extLst>
            </c:dLbl>
            <c:spPr>
              <a:noFill/>
              <a:ln>
                <a:noFill/>
              </a:ln>
              <a:effectLst/>
            </c:spPr>
            <c:dLblPos val="bestFit"/>
            <c:showLegendKey val="0"/>
            <c:showVal val="1"/>
            <c:showCatName val="0"/>
            <c:showSerName val="0"/>
            <c:showPercent val="0"/>
            <c:showBubbleSize val="0"/>
            <c:showLeaderLines val="0"/>
            <c:extLst>
              <c:ext xmlns:c15="http://schemas.microsoft.com/office/drawing/2012/chart" uri="{CE6537A1-D6FC-4f65-9D91-7224C49458BB}">
                <c15:showDataLabelsRange val="1"/>
              </c:ext>
            </c:extLst>
          </c:dLbls>
          <c:val>
            <c:numRef>
              <c:f>'TORTA EST. VIAS VIS '!$J$48:$J$50</c:f>
              <c:numCache>
                <c:formatCode>0.0%</c:formatCode>
                <c:ptCount val="3"/>
                <c:pt idx="0">
                  <c:v>0.23685457129322599</c:v>
                </c:pt>
                <c:pt idx="1">
                  <c:v>0.76314542870677415</c:v>
                </c:pt>
                <c:pt idx="2">
                  <c:v>0</c:v>
                </c:pt>
              </c:numCache>
            </c:numRef>
          </c:val>
          <c:extLst>
            <c:ext xmlns:c15="http://schemas.microsoft.com/office/drawing/2012/chart" uri="{02D57815-91ED-43cb-92C2-25804820EDAC}">
              <c15:datalabelsRange>
                <c15:f>'TORTA EST. VIAS VIS '!$J$48:$J$50</c15:f>
                <c15:dlblRangeCache>
                  <c:ptCount val="3"/>
                  <c:pt idx="0">
                    <c:v>23,7%</c:v>
                  </c:pt>
                  <c:pt idx="1">
                    <c:v>76,3%</c:v>
                  </c:pt>
                  <c:pt idx="2">
                    <c:v>0,0%</c:v>
                  </c:pt>
                </c15:dlblRangeCache>
              </c15:datalabelsRange>
            </c:ext>
            <c:ext xmlns:c16="http://schemas.microsoft.com/office/drawing/2014/chart" uri="{C3380CC4-5D6E-409C-BE32-E72D297353CC}">
              <c16:uniqueId val="{00000004-8420-4FD3-80F4-4345B8B8FB6C}"/>
            </c:ext>
          </c:extLst>
        </c:ser>
        <c:dLbls>
          <c:showLegendKey val="0"/>
          <c:showVal val="0"/>
          <c:showCatName val="0"/>
          <c:showSerName val="0"/>
          <c:showPercent val="0"/>
          <c:showBubbleSize val="0"/>
          <c:showLeaderLines val="0"/>
        </c:dLbls>
      </c:pie3DChart>
    </c:plotArea>
    <c:plotVisOnly val="1"/>
    <c:dispBlanksAs val="zero"/>
    <c:showDLblsOverMax val="0"/>
  </c:chart>
  <c:spPr>
    <a:ln>
      <a:noFill/>
    </a:ln>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477" l="0.70000000000000062" r="0.70000000000000062" t="0.75000000000000477" header="0.30000000000000032" footer="0.30000000000000032"/>
    <c:pageSetup/>
  </c:printSettings>
  <c:userShapes r:id="rId1"/>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6.4046579330422154E-2"/>
          <c:y val="0.10789980732177264"/>
          <c:w val="0.87190684133915575"/>
          <c:h val="0.83044315992292328"/>
        </c:manualLayout>
      </c:layout>
      <c:pie3DChart>
        <c:varyColors val="1"/>
        <c:ser>
          <c:idx val="0"/>
          <c:order val="0"/>
          <c:explosion val="25"/>
          <c:dPt>
            <c:idx val="0"/>
            <c:bubble3D val="0"/>
            <c:explosion val="8"/>
            <c:spPr>
              <a:solidFill>
                <a:srgbClr val="00FF00"/>
              </a:solidFill>
            </c:spPr>
            <c:extLst>
              <c:ext xmlns:c16="http://schemas.microsoft.com/office/drawing/2014/chart" uri="{C3380CC4-5D6E-409C-BE32-E72D297353CC}">
                <c16:uniqueId val="{00000000-1412-4180-9EC0-BC26AE041476}"/>
              </c:ext>
            </c:extLst>
          </c:dPt>
          <c:dPt>
            <c:idx val="1"/>
            <c:bubble3D val="0"/>
            <c:explosion val="0"/>
            <c:spPr>
              <a:solidFill>
                <a:srgbClr val="FFFF00"/>
              </a:solidFill>
            </c:spPr>
            <c:extLst>
              <c:ext xmlns:c16="http://schemas.microsoft.com/office/drawing/2014/chart" uri="{C3380CC4-5D6E-409C-BE32-E72D297353CC}">
                <c16:uniqueId val="{00000001-1412-4180-9EC0-BC26AE041476}"/>
              </c:ext>
            </c:extLst>
          </c:dPt>
          <c:dPt>
            <c:idx val="2"/>
            <c:bubble3D val="0"/>
            <c:explosion val="0"/>
            <c:spPr>
              <a:solidFill>
                <a:srgbClr val="FF0000"/>
              </a:solidFill>
            </c:spPr>
            <c:extLst>
              <c:ext xmlns:c16="http://schemas.microsoft.com/office/drawing/2014/chart" uri="{C3380CC4-5D6E-409C-BE32-E72D297353CC}">
                <c16:uniqueId val="{00000002-1412-4180-9EC0-BC26AE041476}"/>
              </c:ext>
            </c:extLst>
          </c:dPt>
          <c:dLbls>
            <c:dLbl>
              <c:idx val="0"/>
              <c:layout>
                <c:manualLayout>
                  <c:x val="0"/>
                  <c:y val="-4.6242774566473945E-2"/>
                </c:manualLayout>
              </c:layout>
              <c:tx>
                <c:rich>
                  <a:bodyPr/>
                  <a:lstStyle/>
                  <a:p>
                    <a:pPr>
                      <a:defRPr/>
                    </a:pPr>
                    <a:fld id="{20E8D6E8-E137-41D5-B0E1-81B5C56B1DEE}" type="CELLRANGE">
                      <a:rPr lang="en-US"/>
                      <a:pPr>
                        <a:defRPr/>
                      </a:pPr>
                      <a:t>[CELLRANGE]</a:t>
                    </a:fld>
                    <a:endParaRPr lang="es-CO"/>
                  </a:p>
                </c:rich>
              </c:tx>
              <c:numFmt formatCode="0.0%" sourceLinked="0"/>
              <c:spPr/>
              <c:dLblPos val="bestFit"/>
              <c:showLegendKey val="0"/>
              <c:showVal val="0"/>
              <c:showCatName val="0"/>
              <c:showSerName val="0"/>
              <c:showPercent val="1"/>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0-1412-4180-9EC0-BC26AE041476}"/>
                </c:ext>
              </c:extLst>
            </c:dLbl>
            <c:dLbl>
              <c:idx val="1"/>
              <c:tx>
                <c:rich>
                  <a:bodyPr/>
                  <a:lstStyle/>
                  <a:p>
                    <a:fld id="{A74F3618-B727-470E-8E54-FE885C6AB138}" type="CELLRANGE">
                      <a:rPr lang="en-US"/>
                      <a:pPr/>
                      <a:t>[CELLRANGE]</a:t>
                    </a:fld>
                    <a:endParaRPr lang="es-CO"/>
                  </a:p>
                </c:rich>
              </c:tx>
              <c:dLblPos val="outEnd"/>
              <c:showLegendKey val="0"/>
              <c:showVal val="0"/>
              <c:showCatName val="0"/>
              <c:showSerName val="0"/>
              <c:showPercent val="1"/>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1412-4180-9EC0-BC26AE041476}"/>
                </c:ext>
              </c:extLst>
            </c:dLbl>
            <c:dLbl>
              <c:idx val="2"/>
              <c:tx>
                <c:rich>
                  <a:bodyPr/>
                  <a:lstStyle/>
                  <a:p>
                    <a:fld id="{182FF6A9-30D1-447D-A169-B615D7E326B6}" type="CELLRANGE">
                      <a:rPr lang="en-US"/>
                      <a:pPr/>
                      <a:t>[CELLRANGE]</a:t>
                    </a:fld>
                    <a:endParaRPr lang="es-CO"/>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2-1412-4180-9EC0-BC26AE041476}"/>
                </c:ext>
              </c:extLst>
            </c:dLbl>
            <c:numFmt formatCode="0.0%" sourceLinked="0"/>
            <c:spPr>
              <a:noFill/>
              <a:ln>
                <a:noFill/>
              </a:ln>
              <a:effectLst/>
            </c:spPr>
            <c:dLblPos val="outEnd"/>
            <c:showLegendKey val="0"/>
            <c:showVal val="0"/>
            <c:showCatName val="0"/>
            <c:showSerName val="0"/>
            <c:showPercent val="1"/>
            <c:showBubbleSize val="0"/>
            <c:showLeaderLines val="0"/>
            <c:extLst>
              <c:ext xmlns:c15="http://schemas.microsoft.com/office/drawing/2012/chart" uri="{CE6537A1-D6FC-4f65-9D91-7224C49458BB}">
                <c15:showDataLabelsRange val="1"/>
              </c:ext>
            </c:extLst>
          </c:dLbls>
          <c:val>
            <c:numRef>
              <c:f>'TORTA EST. VIAS VIS '!$J$38:$J$40</c:f>
              <c:numCache>
                <c:formatCode>0.0%</c:formatCode>
                <c:ptCount val="3"/>
                <c:pt idx="0">
                  <c:v>0.24822695035460993</c:v>
                </c:pt>
                <c:pt idx="1">
                  <c:v>0.41063829787234041</c:v>
                </c:pt>
                <c:pt idx="2">
                  <c:v>0.34113475177304964</c:v>
                </c:pt>
              </c:numCache>
            </c:numRef>
          </c:val>
          <c:extLst>
            <c:ext xmlns:c15="http://schemas.microsoft.com/office/drawing/2012/chart" uri="{02D57815-91ED-43cb-92C2-25804820EDAC}">
              <c15:datalabelsRange>
                <c15:f>'TORTA EST. VIAS VIS '!$J$38:$J$40</c15:f>
                <c15:dlblRangeCache>
                  <c:ptCount val="3"/>
                  <c:pt idx="0">
                    <c:v>24,8%</c:v>
                  </c:pt>
                  <c:pt idx="1">
                    <c:v>41,1%</c:v>
                  </c:pt>
                  <c:pt idx="2">
                    <c:v>34,1%</c:v>
                  </c:pt>
                </c15:dlblRangeCache>
              </c15:datalabelsRange>
            </c:ext>
            <c:ext xmlns:c16="http://schemas.microsoft.com/office/drawing/2014/chart" uri="{C3380CC4-5D6E-409C-BE32-E72D297353CC}">
              <c16:uniqueId val="{00000003-1412-4180-9EC0-BC26AE041476}"/>
            </c:ext>
          </c:extLst>
        </c:ser>
        <c:dLbls>
          <c:showLegendKey val="0"/>
          <c:showVal val="0"/>
          <c:showCatName val="0"/>
          <c:showSerName val="0"/>
          <c:showPercent val="0"/>
          <c:showBubbleSize val="0"/>
          <c:showLeaderLines val="0"/>
        </c:dLbls>
      </c:pie3DChart>
      <c:spPr>
        <a:noFill/>
        <a:ln w="25400">
          <a:noFill/>
        </a:ln>
      </c:spPr>
    </c:plotArea>
    <c:plotVisOnly val="1"/>
    <c:dispBlanksAs val="zero"/>
    <c:showDLblsOverMax val="0"/>
  </c:chart>
  <c:spPr>
    <a:ln>
      <a:noFill/>
    </a:ln>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477" l="0.70000000000000062" r="0.70000000000000062" t="0.75000000000000477" header="0.30000000000000032" footer="0.30000000000000032"/>
    <c:pageSetup/>
  </c:printSettings>
  <c:userShapes r:id="rId1"/>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6.4046579330422154E-2"/>
          <c:y val="0.10789980732177264"/>
          <c:w val="0.87190684133915575"/>
          <c:h val="0.83044315992292328"/>
        </c:manualLayout>
      </c:layout>
      <c:pie3DChart>
        <c:varyColors val="1"/>
        <c:ser>
          <c:idx val="0"/>
          <c:order val="0"/>
          <c:spPr>
            <a:scene3d>
              <a:camera prst="orthographicFront"/>
              <a:lightRig rig="threePt" dir="t"/>
            </a:scene3d>
            <a:sp3d>
              <a:bevelT w="50800"/>
            </a:sp3d>
          </c:spPr>
          <c:explosion val="25"/>
          <c:dPt>
            <c:idx val="0"/>
            <c:bubble3D val="0"/>
            <c:explosion val="8"/>
            <c:spPr>
              <a:solidFill>
                <a:srgbClr val="00FF00"/>
              </a:solidFill>
              <a:scene3d>
                <a:camera prst="orthographicFront"/>
                <a:lightRig rig="threePt" dir="t"/>
              </a:scene3d>
              <a:sp3d>
                <a:bevelT w="50800"/>
              </a:sp3d>
            </c:spPr>
            <c:extLst>
              <c:ext xmlns:c16="http://schemas.microsoft.com/office/drawing/2014/chart" uri="{C3380CC4-5D6E-409C-BE32-E72D297353CC}">
                <c16:uniqueId val="{00000000-9550-4265-B869-400C2E210000}"/>
              </c:ext>
            </c:extLst>
          </c:dPt>
          <c:dPt>
            <c:idx val="1"/>
            <c:bubble3D val="0"/>
            <c:explosion val="0"/>
            <c:spPr>
              <a:solidFill>
                <a:srgbClr val="FFFF00"/>
              </a:solidFill>
              <a:scene3d>
                <a:camera prst="orthographicFront"/>
                <a:lightRig rig="threePt" dir="t"/>
              </a:scene3d>
              <a:sp3d>
                <a:bevelT w="50800"/>
              </a:sp3d>
            </c:spPr>
            <c:extLst>
              <c:ext xmlns:c16="http://schemas.microsoft.com/office/drawing/2014/chart" uri="{C3380CC4-5D6E-409C-BE32-E72D297353CC}">
                <c16:uniqueId val="{00000001-9550-4265-B869-400C2E210000}"/>
              </c:ext>
            </c:extLst>
          </c:dPt>
          <c:dPt>
            <c:idx val="2"/>
            <c:bubble3D val="0"/>
            <c:explosion val="0"/>
            <c:spPr>
              <a:solidFill>
                <a:srgbClr val="FF0000"/>
              </a:solidFill>
              <a:scene3d>
                <a:camera prst="orthographicFront"/>
                <a:lightRig rig="threePt" dir="t"/>
              </a:scene3d>
              <a:sp3d>
                <a:bevelT w="50800"/>
              </a:sp3d>
            </c:spPr>
            <c:extLst>
              <c:ext xmlns:c16="http://schemas.microsoft.com/office/drawing/2014/chart" uri="{C3380CC4-5D6E-409C-BE32-E72D297353CC}">
                <c16:uniqueId val="{00000002-9550-4265-B869-400C2E210000}"/>
              </c:ext>
            </c:extLst>
          </c:dPt>
          <c:dLbls>
            <c:dLbl>
              <c:idx val="0"/>
              <c:delete val="1"/>
              <c:extLst>
                <c:ext xmlns:c15="http://schemas.microsoft.com/office/drawing/2012/chart" uri="{CE6537A1-D6FC-4f65-9D91-7224C49458BB}"/>
                <c:ext xmlns:c16="http://schemas.microsoft.com/office/drawing/2014/chart" uri="{C3380CC4-5D6E-409C-BE32-E72D297353CC}">
                  <c16:uniqueId val="{00000000-9550-4265-B869-400C2E210000}"/>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extLst>
          </c:dLbls>
          <c:val>
            <c:numRef>
              <c:f>'TORTA EST. VIAS VIS '!$G$28:$G$30</c:f>
              <c:numCache>
                <c:formatCode>0.0%</c:formatCode>
                <c:ptCount val="3"/>
                <c:pt idx="0">
                  <c:v>0</c:v>
                </c:pt>
                <c:pt idx="1">
                  <c:v>0.12022260012645257</c:v>
                </c:pt>
                <c:pt idx="2">
                  <c:v>0.87977739987354742</c:v>
                </c:pt>
              </c:numCache>
            </c:numRef>
          </c:val>
          <c:extLst>
            <c:ext xmlns:c16="http://schemas.microsoft.com/office/drawing/2014/chart" uri="{C3380CC4-5D6E-409C-BE32-E72D297353CC}">
              <c16:uniqueId val="{00000003-9550-4265-B869-400C2E210000}"/>
            </c:ext>
          </c:extLst>
        </c:ser>
        <c:dLbls>
          <c:showLegendKey val="0"/>
          <c:showVal val="0"/>
          <c:showCatName val="0"/>
          <c:showSerName val="0"/>
          <c:showPercent val="0"/>
          <c:showBubbleSize val="0"/>
          <c:showLeaderLines val="0"/>
        </c:dLbls>
      </c:pie3DChart>
      <c:spPr>
        <a:noFill/>
        <a:ln w="25400">
          <a:noFill/>
        </a:ln>
      </c:spPr>
    </c:plotArea>
    <c:plotVisOnly val="1"/>
    <c:dispBlanksAs val="zero"/>
    <c:showDLblsOverMax val="0"/>
  </c:chart>
  <c:spPr>
    <a:ln>
      <a:noFill/>
    </a:ln>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477" l="0.70000000000000062" r="0.70000000000000062" t="0.75000000000000477" header="0.30000000000000032" footer="0.30000000000000032"/>
    <c:pageSetup/>
  </c:printSettings>
  <c:userShapes r:id="rId1"/>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11536300253217248"/>
          <c:y val="0.10210389542891297"/>
          <c:w val="0.84563229155826902"/>
          <c:h val="0.82879550947220704"/>
        </c:manualLayout>
      </c:layout>
      <c:pie3DChart>
        <c:varyColors val="0"/>
        <c:ser>
          <c:idx val="0"/>
          <c:order val="0"/>
          <c:spPr>
            <a:solidFill>
              <a:srgbClr val="FF0000"/>
            </a:solidFill>
          </c:spPr>
          <c:explosion val="23"/>
          <c:dPt>
            <c:idx val="0"/>
            <c:bubble3D val="0"/>
            <c:spPr>
              <a:solidFill>
                <a:srgbClr val="A6CAF0"/>
              </a:solidFill>
            </c:spPr>
            <c:extLst>
              <c:ext xmlns:c16="http://schemas.microsoft.com/office/drawing/2014/chart" uri="{C3380CC4-5D6E-409C-BE32-E72D297353CC}">
                <c16:uniqueId val="{00000000-4FEA-4B9A-B31A-70F925322757}"/>
              </c:ext>
            </c:extLst>
          </c:dPt>
          <c:dPt>
            <c:idx val="1"/>
            <c:bubble3D val="0"/>
            <c:explosion val="5"/>
            <c:spPr>
              <a:solidFill>
                <a:srgbClr val="00FF00"/>
              </a:solidFill>
            </c:spPr>
            <c:extLst>
              <c:ext xmlns:c16="http://schemas.microsoft.com/office/drawing/2014/chart" uri="{C3380CC4-5D6E-409C-BE32-E72D297353CC}">
                <c16:uniqueId val="{00000001-4FEA-4B9A-B31A-70F925322757}"/>
              </c:ext>
            </c:extLst>
          </c:dPt>
          <c:dPt>
            <c:idx val="2"/>
            <c:bubble3D val="0"/>
            <c:explosion val="0"/>
            <c:spPr>
              <a:solidFill>
                <a:srgbClr val="FFFF00"/>
              </a:solidFill>
            </c:spPr>
            <c:extLst>
              <c:ext xmlns:c16="http://schemas.microsoft.com/office/drawing/2014/chart" uri="{C3380CC4-5D6E-409C-BE32-E72D297353CC}">
                <c16:uniqueId val="{00000002-4FEA-4B9A-B31A-70F925322757}"/>
              </c:ext>
            </c:extLst>
          </c:dPt>
          <c:dPt>
            <c:idx val="3"/>
            <c:bubble3D val="0"/>
            <c:explosion val="7"/>
            <c:spPr>
              <a:solidFill>
                <a:srgbClr val="CC9CCC"/>
              </a:solidFill>
            </c:spPr>
            <c:extLst>
              <c:ext xmlns:c16="http://schemas.microsoft.com/office/drawing/2014/chart" uri="{C3380CC4-5D6E-409C-BE32-E72D297353CC}">
                <c16:uniqueId val="{00000003-4FEA-4B9A-B31A-70F925322757}"/>
              </c:ext>
            </c:extLst>
          </c:dPt>
          <c:dLbls>
            <c:dLbl>
              <c:idx val="0"/>
              <c:delete val="1"/>
              <c:extLst>
                <c:ext xmlns:c15="http://schemas.microsoft.com/office/drawing/2012/chart" uri="{CE6537A1-D6FC-4f65-9D91-7224C49458BB}"/>
                <c:ext xmlns:c16="http://schemas.microsoft.com/office/drawing/2014/chart" uri="{C3380CC4-5D6E-409C-BE32-E72D297353CC}">
                  <c16:uniqueId val="{00000000-4FEA-4B9A-B31A-70F925322757}"/>
                </c:ext>
              </c:extLst>
            </c:dLbl>
            <c:dLbl>
              <c:idx val="1"/>
              <c:layout>
                <c:manualLayout>
                  <c:x val="-7.6695919617977268E-2"/>
                  <c:y val="-0.1205945791429536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FEA-4B9A-B31A-70F925322757}"/>
                </c:ext>
              </c:extLst>
            </c:dLbl>
            <c:dLbl>
              <c:idx val="2"/>
              <c:layout>
                <c:manualLayout>
                  <c:x val="1.2479100905338375E-2"/>
                  <c:y val="8.671080294067776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FEA-4B9A-B31A-70F925322757}"/>
                </c:ext>
              </c:extLst>
            </c:dLbl>
            <c:dLbl>
              <c:idx val="4"/>
              <c:delete val="1"/>
              <c:extLst>
                <c:ext xmlns:c15="http://schemas.microsoft.com/office/drawing/2012/chart" uri="{CE6537A1-D6FC-4f65-9D91-7224C49458BB}"/>
                <c:ext xmlns:c16="http://schemas.microsoft.com/office/drawing/2014/chart" uri="{C3380CC4-5D6E-409C-BE32-E72D297353CC}">
                  <c16:uniqueId val="{00000004-4FEA-4B9A-B31A-70F925322757}"/>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extLst>
          </c:dLbls>
          <c:val>
            <c:numRef>
              <c:f>'TORTA EST. VIAS TEC'!$K$26:$K$30</c:f>
              <c:numCache>
                <c:formatCode>0.0%</c:formatCode>
                <c:ptCount val="5"/>
                <c:pt idx="0" formatCode="0%">
                  <c:v>0</c:v>
                </c:pt>
                <c:pt idx="1">
                  <c:v>0.34820116703748794</c:v>
                </c:pt>
                <c:pt idx="2">
                  <c:v>0.60700642290416029</c:v>
                </c:pt>
                <c:pt idx="3">
                  <c:v>4.4792410058351877E-2</c:v>
                </c:pt>
                <c:pt idx="4" formatCode="0%">
                  <c:v>0</c:v>
                </c:pt>
              </c:numCache>
            </c:numRef>
          </c:val>
          <c:extLst>
            <c:ext xmlns:c16="http://schemas.microsoft.com/office/drawing/2014/chart" uri="{C3380CC4-5D6E-409C-BE32-E72D297353CC}">
              <c16:uniqueId val="{00000005-4FEA-4B9A-B31A-70F925322757}"/>
            </c:ext>
          </c:extLst>
        </c:ser>
        <c:dLbls>
          <c:showLegendKey val="0"/>
          <c:showVal val="0"/>
          <c:showCatName val="0"/>
          <c:showSerName val="0"/>
          <c:showPercent val="0"/>
          <c:showBubbleSize val="0"/>
          <c:showLeaderLines val="0"/>
        </c:dLbls>
      </c:pie3DChart>
      <c:spPr>
        <a:noFill/>
        <a:ln w="25400">
          <a:noFill/>
        </a:ln>
      </c:spPr>
    </c:plotArea>
    <c:plotVisOnly val="1"/>
    <c:dispBlanksAs val="zero"/>
    <c:showDLblsOverMax val="0"/>
  </c:chart>
  <c:spPr>
    <a:ln>
      <a:noFill/>
    </a:ln>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477" l="0.70000000000000062" r="0.70000000000000062" t="0.75000000000000477" header="0.30000000000000032" footer="0.30000000000000032"/>
    <c:pageSetup/>
  </c:printSettings>
  <c:userShapes r:id="rId1"/>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7.4712643678160939E-2"/>
          <c:y val="7.9710144927537169E-2"/>
          <c:w val="0.87356321839080464"/>
          <c:h val="0.84057971014492761"/>
        </c:manualLayout>
      </c:layout>
      <c:pie3DChart>
        <c:varyColors val="0"/>
        <c:ser>
          <c:idx val="0"/>
          <c:order val="0"/>
          <c:spPr>
            <a:solidFill>
              <a:srgbClr val="FF0000"/>
            </a:solidFill>
          </c:spPr>
          <c:explosion val="25"/>
          <c:dPt>
            <c:idx val="0"/>
            <c:bubble3D val="0"/>
            <c:explosion val="4"/>
            <c:spPr>
              <a:solidFill>
                <a:srgbClr val="A6CAF0"/>
              </a:solidFill>
            </c:spPr>
            <c:extLst>
              <c:ext xmlns:c16="http://schemas.microsoft.com/office/drawing/2014/chart" uri="{C3380CC4-5D6E-409C-BE32-E72D297353CC}">
                <c16:uniqueId val="{00000000-0856-4314-A34A-0B082A88D55A}"/>
              </c:ext>
            </c:extLst>
          </c:dPt>
          <c:dPt>
            <c:idx val="1"/>
            <c:bubble3D val="0"/>
            <c:explosion val="13"/>
            <c:spPr>
              <a:solidFill>
                <a:srgbClr val="00FF00"/>
              </a:solidFill>
            </c:spPr>
            <c:extLst>
              <c:ext xmlns:c16="http://schemas.microsoft.com/office/drawing/2014/chart" uri="{C3380CC4-5D6E-409C-BE32-E72D297353CC}">
                <c16:uniqueId val="{00000001-0856-4314-A34A-0B082A88D55A}"/>
              </c:ext>
            </c:extLst>
          </c:dPt>
          <c:dPt>
            <c:idx val="2"/>
            <c:bubble3D val="0"/>
            <c:explosion val="0"/>
            <c:spPr>
              <a:solidFill>
                <a:srgbClr val="FFFF00"/>
              </a:solidFill>
            </c:spPr>
            <c:extLst>
              <c:ext xmlns:c16="http://schemas.microsoft.com/office/drawing/2014/chart" uri="{C3380CC4-5D6E-409C-BE32-E72D297353CC}">
                <c16:uniqueId val="{00000002-0856-4314-A34A-0B082A88D55A}"/>
              </c:ext>
            </c:extLst>
          </c:dPt>
          <c:dPt>
            <c:idx val="3"/>
            <c:bubble3D val="0"/>
            <c:explosion val="5"/>
            <c:spPr>
              <a:solidFill>
                <a:srgbClr val="CC99CC"/>
              </a:solidFill>
              <a:scene3d>
                <a:camera prst="orthographicFront"/>
                <a:lightRig rig="threePt" dir="t"/>
              </a:scene3d>
              <a:sp3d>
                <a:bevelT w="50800"/>
              </a:sp3d>
            </c:spPr>
            <c:extLst>
              <c:ext xmlns:c16="http://schemas.microsoft.com/office/drawing/2014/chart" uri="{C3380CC4-5D6E-409C-BE32-E72D297353CC}">
                <c16:uniqueId val="{00000003-0856-4314-A34A-0B082A88D55A}"/>
              </c:ext>
            </c:extLst>
          </c:dPt>
          <c:dLbls>
            <c:dLbl>
              <c:idx val="0"/>
              <c:delete val="1"/>
              <c:extLst>
                <c:ext xmlns:c15="http://schemas.microsoft.com/office/drawing/2012/chart" uri="{CE6537A1-D6FC-4f65-9D91-7224C49458BB}"/>
                <c:ext xmlns:c16="http://schemas.microsoft.com/office/drawing/2014/chart" uri="{C3380CC4-5D6E-409C-BE32-E72D297353CC}">
                  <c16:uniqueId val="{00000000-0856-4314-A34A-0B082A88D55A}"/>
                </c:ext>
              </c:extLst>
            </c:dLbl>
            <c:dLbl>
              <c:idx val="1"/>
              <c:delete val="1"/>
              <c:extLst>
                <c:ext xmlns:c15="http://schemas.microsoft.com/office/drawing/2012/chart" uri="{CE6537A1-D6FC-4f65-9D91-7224C49458BB}"/>
                <c:ext xmlns:c16="http://schemas.microsoft.com/office/drawing/2014/chart" uri="{C3380CC4-5D6E-409C-BE32-E72D297353CC}">
                  <c16:uniqueId val="{00000001-0856-4314-A34A-0B082A88D55A}"/>
                </c:ext>
              </c:extLst>
            </c:dLbl>
            <c:dLbl>
              <c:idx val="4"/>
              <c:layout>
                <c:manualLayout>
                  <c:x val="1.7241379310344827E-2"/>
                  <c:y val="-1.7857142857142884E-2"/>
                </c:manualLayout>
              </c:layout>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8-4638-4170-86E6-2DF28B6D37A6}"/>
                </c:ext>
              </c:extLst>
            </c:dLbl>
            <c:numFmt formatCode="0.0%" sourceLinked="0"/>
            <c:spPr>
              <a:noFill/>
              <a:ln>
                <a:noFill/>
              </a:ln>
              <a:effectLst/>
            </c:spPr>
            <c:dLblPos val="outEnd"/>
            <c:showLegendKey val="0"/>
            <c:showVal val="0"/>
            <c:showCatName val="0"/>
            <c:showSerName val="0"/>
            <c:showPercent val="1"/>
            <c:showBubbleSize val="0"/>
            <c:showLeaderLines val="0"/>
            <c:extLst>
              <c:ext xmlns:c15="http://schemas.microsoft.com/office/drawing/2012/chart" uri="{CE6537A1-D6FC-4f65-9D91-7224C49458BB}"/>
            </c:extLst>
          </c:dLbls>
          <c:val>
            <c:numRef>
              <c:f>'TORTA EST. VIAS TEC'!$G$37:$G$41</c:f>
              <c:numCache>
                <c:formatCode>0%</c:formatCode>
                <c:ptCount val="5"/>
                <c:pt idx="0">
                  <c:v>0</c:v>
                </c:pt>
                <c:pt idx="1">
                  <c:v>0</c:v>
                </c:pt>
                <c:pt idx="2" formatCode="0.0%">
                  <c:v>8.7463435018804853E-2</c:v>
                </c:pt>
                <c:pt idx="3" formatCode="0.0%">
                  <c:v>0.87613692109231645</c:v>
                </c:pt>
                <c:pt idx="4" formatCode="0.0%">
                  <c:v>3.6399643888878806E-2</c:v>
                </c:pt>
              </c:numCache>
            </c:numRef>
          </c:val>
          <c:extLst>
            <c:ext xmlns:c16="http://schemas.microsoft.com/office/drawing/2014/chart" uri="{C3380CC4-5D6E-409C-BE32-E72D297353CC}">
              <c16:uniqueId val="{00000004-0856-4314-A34A-0B082A88D55A}"/>
            </c:ext>
          </c:extLst>
        </c:ser>
        <c:dLbls>
          <c:showLegendKey val="0"/>
          <c:showVal val="0"/>
          <c:showCatName val="0"/>
          <c:showSerName val="0"/>
          <c:showPercent val="0"/>
          <c:showBubbleSize val="0"/>
          <c:showLeaderLines val="0"/>
        </c:dLbls>
      </c:pie3DChart>
      <c:spPr>
        <a:noFill/>
        <a:ln w="25400">
          <a:noFill/>
        </a:ln>
      </c:spPr>
    </c:plotArea>
    <c:plotVisOnly val="1"/>
    <c:dispBlanksAs val="zero"/>
    <c:showDLblsOverMax val="0"/>
  </c:chart>
  <c:spPr>
    <a:ln>
      <a:noFill/>
    </a:ln>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433" l="0.70000000000000062" r="0.70000000000000062" t="0.75000000000000433" header="0.30000000000000032" footer="0.30000000000000032"/>
    <c:pageSetup/>
  </c:printSettings>
  <c:userShapes r:id="rId1"/>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7.6358296622613814E-2"/>
          <c:y val="7.2968490878939418E-2"/>
          <c:w val="0.87077826725404406"/>
          <c:h val="0.85406301824212272"/>
        </c:manualLayout>
      </c:layout>
      <c:pie3DChart>
        <c:varyColors val="0"/>
        <c:ser>
          <c:idx val="0"/>
          <c:order val="0"/>
          <c:spPr>
            <a:solidFill>
              <a:srgbClr val="FF0000"/>
            </a:solidFill>
          </c:spPr>
          <c:explosion val="23"/>
          <c:dPt>
            <c:idx val="0"/>
            <c:bubble3D val="0"/>
            <c:spPr>
              <a:solidFill>
                <a:srgbClr val="A6CAF0"/>
              </a:solidFill>
              <a:ln>
                <a:noFill/>
              </a:ln>
            </c:spPr>
            <c:extLst>
              <c:ext xmlns:c16="http://schemas.microsoft.com/office/drawing/2014/chart" uri="{C3380CC4-5D6E-409C-BE32-E72D297353CC}">
                <c16:uniqueId val="{00000003-3BA3-43E1-ACE9-C7D6E1CBBD2A}"/>
              </c:ext>
            </c:extLst>
          </c:dPt>
          <c:dPt>
            <c:idx val="1"/>
            <c:bubble3D val="0"/>
            <c:explosion val="5"/>
            <c:spPr>
              <a:solidFill>
                <a:srgbClr val="00FF00"/>
              </a:solidFill>
            </c:spPr>
            <c:extLst>
              <c:ext xmlns:c16="http://schemas.microsoft.com/office/drawing/2014/chart" uri="{C3380CC4-5D6E-409C-BE32-E72D297353CC}">
                <c16:uniqueId val="{00000000-3BA3-43E1-ACE9-C7D6E1CBBD2A}"/>
              </c:ext>
            </c:extLst>
          </c:dPt>
          <c:dPt>
            <c:idx val="2"/>
            <c:bubble3D val="0"/>
            <c:explosion val="0"/>
            <c:spPr>
              <a:solidFill>
                <a:srgbClr val="FFFF00"/>
              </a:solidFill>
            </c:spPr>
            <c:extLst>
              <c:ext xmlns:c16="http://schemas.microsoft.com/office/drawing/2014/chart" uri="{C3380CC4-5D6E-409C-BE32-E72D297353CC}">
                <c16:uniqueId val="{00000001-3BA3-43E1-ACE9-C7D6E1CBBD2A}"/>
              </c:ext>
            </c:extLst>
          </c:dPt>
          <c:dPt>
            <c:idx val="3"/>
            <c:bubble3D val="0"/>
            <c:explosion val="9"/>
            <c:spPr>
              <a:solidFill>
                <a:srgbClr val="CC99CC"/>
              </a:solidFill>
              <a:scene3d>
                <a:camera prst="orthographicFront"/>
                <a:lightRig rig="threePt" dir="t"/>
              </a:scene3d>
              <a:sp3d>
                <a:bevelT w="50800"/>
              </a:sp3d>
            </c:spPr>
            <c:extLst>
              <c:ext xmlns:c16="http://schemas.microsoft.com/office/drawing/2014/chart" uri="{C3380CC4-5D6E-409C-BE32-E72D297353CC}">
                <c16:uniqueId val="{00000002-3BA3-43E1-ACE9-C7D6E1CBBD2A}"/>
              </c:ext>
            </c:extLst>
          </c:dPt>
          <c:dLbls>
            <c:dLbl>
              <c:idx val="0"/>
              <c:delete val="1"/>
              <c:extLst>
                <c:ext xmlns:c15="http://schemas.microsoft.com/office/drawing/2012/chart" uri="{CE6537A1-D6FC-4f65-9D91-7224C49458BB}"/>
                <c:ext xmlns:c16="http://schemas.microsoft.com/office/drawing/2014/chart" uri="{C3380CC4-5D6E-409C-BE32-E72D297353CC}">
                  <c16:uniqueId val="{00000003-3BA3-43E1-ACE9-C7D6E1CBBD2A}"/>
                </c:ext>
              </c:extLst>
            </c:dLbl>
            <c:dLbl>
              <c:idx val="1"/>
              <c:delete val="1"/>
              <c:extLst>
                <c:ext xmlns:c15="http://schemas.microsoft.com/office/drawing/2012/chart" uri="{CE6537A1-D6FC-4f65-9D91-7224C49458BB}"/>
                <c:ext xmlns:c16="http://schemas.microsoft.com/office/drawing/2014/chart" uri="{C3380CC4-5D6E-409C-BE32-E72D297353CC}">
                  <c16:uniqueId val="{00000000-3BA3-43E1-ACE9-C7D6E1CBBD2A}"/>
                </c:ext>
              </c:extLst>
            </c:dLbl>
            <c:dLbl>
              <c:idx val="2"/>
              <c:layout>
                <c:manualLayout>
                  <c:x val="-1.1747430249632892E-2"/>
                  <c:y val="-0.40964256279559264"/>
                </c:manualLayout>
              </c:layout>
              <c:tx>
                <c:rich>
                  <a:bodyPr/>
                  <a:lstStyle/>
                  <a:p>
                    <a:pPr>
                      <a:defRPr/>
                    </a:pPr>
                    <a:fld id="{6BC5A182-4542-4615-ACD5-C4C2EDBDA854}" type="VALUE">
                      <a:rPr lang="en-US"/>
                      <a:pPr>
                        <a:defRPr/>
                      </a:pPr>
                      <a:t>[VALOR]</a:t>
                    </a:fld>
                    <a:endParaRPr lang="es-CO"/>
                  </a:p>
                </c:rich>
              </c:tx>
              <c:numFmt formatCode="0%" sourceLinked="0"/>
              <c:spPr>
                <a:noFill/>
              </c:spPr>
              <c:dLblPos val="bestFit"/>
              <c:showLegendKey val="0"/>
              <c:showVal val="1"/>
              <c:showCatName val="0"/>
              <c:showSerName val="0"/>
              <c:showPercent val="1"/>
              <c:showBubbleSize val="0"/>
              <c:extLst>
                <c:ext xmlns:c15="http://schemas.microsoft.com/office/drawing/2012/chart" uri="{CE6537A1-D6FC-4f65-9D91-7224C49458BB}">
                  <c15:layout>
                    <c:manualLayout>
                      <c:w val="0.18966226138032305"/>
                      <c:h val="9.4229116882777714E-2"/>
                    </c:manualLayout>
                  </c15:layout>
                  <c15:dlblFieldTable/>
                  <c15:showDataLabelsRange val="0"/>
                </c:ext>
                <c:ext xmlns:c16="http://schemas.microsoft.com/office/drawing/2014/chart" uri="{C3380CC4-5D6E-409C-BE32-E72D297353CC}">
                  <c16:uniqueId val="{00000001-3BA3-43E1-ACE9-C7D6E1CBBD2A}"/>
                </c:ext>
              </c:extLst>
            </c:dLbl>
            <c:dLbl>
              <c:idx val="3"/>
              <c:delete val="1"/>
              <c:extLst>
                <c:ext xmlns:c15="http://schemas.microsoft.com/office/drawing/2012/chart" uri="{CE6537A1-D6FC-4f65-9D91-7224C49458BB}"/>
                <c:ext xmlns:c16="http://schemas.microsoft.com/office/drawing/2014/chart" uri="{C3380CC4-5D6E-409C-BE32-E72D297353CC}">
                  <c16:uniqueId val="{00000002-3BA3-43E1-ACE9-C7D6E1CBBD2A}"/>
                </c:ext>
              </c:extLst>
            </c:dLbl>
            <c:dLbl>
              <c:idx val="4"/>
              <c:delete val="1"/>
              <c:extLst>
                <c:ext xmlns:c15="http://schemas.microsoft.com/office/drawing/2012/chart" uri="{CE6537A1-D6FC-4f65-9D91-7224C49458BB}"/>
                <c:ext xmlns:c16="http://schemas.microsoft.com/office/drawing/2014/chart" uri="{C3380CC4-5D6E-409C-BE32-E72D297353CC}">
                  <c16:uniqueId val="{00000004-3BA3-43E1-ACE9-C7D6E1CBBD2A}"/>
                </c:ext>
              </c:extLst>
            </c:dLbl>
            <c:numFmt formatCode="0.0%" sourceLinked="0"/>
            <c:spPr>
              <a:noFill/>
            </c:spPr>
            <c:dLblPos val="outEnd"/>
            <c:showLegendKey val="0"/>
            <c:showVal val="0"/>
            <c:showCatName val="0"/>
            <c:showSerName val="0"/>
            <c:showPercent val="1"/>
            <c:showBubbleSize val="0"/>
            <c:showLeaderLines val="0"/>
            <c:extLst>
              <c:ext xmlns:c15="http://schemas.microsoft.com/office/drawing/2012/chart" uri="{CE6537A1-D6FC-4f65-9D91-7224C49458BB}"/>
            </c:extLst>
          </c:dLbls>
          <c:val>
            <c:numRef>
              <c:f>'TORTA EST. VIAS TEC'!$G$16:$G$20</c:f>
              <c:numCache>
                <c:formatCode>0.0%</c:formatCode>
                <c:ptCount val="5"/>
                <c:pt idx="0">
                  <c:v>0</c:v>
                </c:pt>
                <c:pt idx="1">
                  <c:v>0</c:v>
                </c:pt>
                <c:pt idx="2">
                  <c:v>1</c:v>
                </c:pt>
                <c:pt idx="3" formatCode="0%">
                  <c:v>0</c:v>
                </c:pt>
                <c:pt idx="4" formatCode="0%">
                  <c:v>0</c:v>
                </c:pt>
              </c:numCache>
            </c:numRef>
          </c:val>
          <c:extLst>
            <c:ext xmlns:c16="http://schemas.microsoft.com/office/drawing/2014/chart" uri="{C3380CC4-5D6E-409C-BE32-E72D297353CC}">
              <c16:uniqueId val="{00000005-3BA3-43E1-ACE9-C7D6E1CBBD2A}"/>
            </c:ext>
          </c:extLst>
        </c:ser>
        <c:dLbls>
          <c:showLegendKey val="0"/>
          <c:showVal val="0"/>
          <c:showCatName val="0"/>
          <c:showSerName val="0"/>
          <c:showPercent val="0"/>
          <c:showBubbleSize val="0"/>
          <c:showLeaderLines val="0"/>
        </c:dLbls>
      </c:pie3DChart>
      <c:spPr>
        <a:noFill/>
      </c:spPr>
    </c:plotArea>
    <c:plotVisOnly val="1"/>
    <c:dispBlanksAs val="zero"/>
    <c:showDLblsOverMax val="0"/>
  </c:chart>
  <c:spPr>
    <a:ln>
      <a:noFill/>
    </a:ln>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455" l="0.70000000000000062" r="0.70000000000000062" t="0.75000000000000455" header="0.30000000000000032" footer="0.30000000000000032"/>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5.8737151248164504E-3"/>
          <c:y val="8.6274265221797763E-2"/>
          <c:w val="0.8707782672540445"/>
          <c:h val="0.82745098039215659"/>
        </c:manualLayout>
      </c:layout>
      <c:pie3DChart>
        <c:varyColors val="0"/>
        <c:ser>
          <c:idx val="0"/>
          <c:order val="0"/>
          <c:spPr>
            <a:solidFill>
              <a:srgbClr val="FF0000"/>
            </a:solidFill>
          </c:spPr>
          <c:explosion val="25"/>
          <c:dPt>
            <c:idx val="0"/>
            <c:bubble3D val="0"/>
            <c:explosion val="7"/>
            <c:spPr>
              <a:solidFill>
                <a:srgbClr val="A6CAF0"/>
              </a:solidFill>
            </c:spPr>
            <c:extLst>
              <c:ext xmlns:c16="http://schemas.microsoft.com/office/drawing/2014/chart" uri="{C3380CC4-5D6E-409C-BE32-E72D297353CC}">
                <c16:uniqueId val="{00000000-D1FE-41AB-90B9-B8279498D37C}"/>
              </c:ext>
            </c:extLst>
          </c:dPt>
          <c:dPt>
            <c:idx val="1"/>
            <c:bubble3D val="0"/>
            <c:explosion val="7"/>
            <c:spPr>
              <a:solidFill>
                <a:srgbClr val="00FF00"/>
              </a:solidFill>
            </c:spPr>
            <c:extLst>
              <c:ext xmlns:c16="http://schemas.microsoft.com/office/drawing/2014/chart" uri="{C3380CC4-5D6E-409C-BE32-E72D297353CC}">
                <c16:uniqueId val="{00000001-D1FE-41AB-90B9-B8279498D37C}"/>
              </c:ext>
            </c:extLst>
          </c:dPt>
          <c:dPt>
            <c:idx val="2"/>
            <c:bubble3D val="0"/>
            <c:explosion val="10"/>
            <c:spPr>
              <a:solidFill>
                <a:srgbClr val="FFFF00"/>
              </a:solidFill>
              <a:scene3d>
                <a:camera prst="orthographicFront"/>
                <a:lightRig rig="threePt" dir="t"/>
              </a:scene3d>
              <a:sp3d>
                <a:bevelT w="50800"/>
              </a:sp3d>
            </c:spPr>
            <c:extLst>
              <c:ext xmlns:c16="http://schemas.microsoft.com/office/drawing/2014/chart" uri="{C3380CC4-5D6E-409C-BE32-E72D297353CC}">
                <c16:uniqueId val="{00000002-D1FE-41AB-90B9-B8279498D37C}"/>
              </c:ext>
            </c:extLst>
          </c:dPt>
          <c:dPt>
            <c:idx val="3"/>
            <c:bubble3D val="0"/>
            <c:explosion val="0"/>
            <c:spPr>
              <a:solidFill>
                <a:srgbClr val="CC9CCC"/>
              </a:solidFill>
            </c:spPr>
            <c:extLst>
              <c:ext xmlns:c16="http://schemas.microsoft.com/office/drawing/2014/chart" uri="{C3380CC4-5D6E-409C-BE32-E72D297353CC}">
                <c16:uniqueId val="{00000003-D1FE-41AB-90B9-B8279498D37C}"/>
              </c:ext>
            </c:extLst>
          </c:dPt>
          <c:dPt>
            <c:idx val="4"/>
            <c:bubble3D val="0"/>
            <c:explosion val="0"/>
            <c:spPr>
              <a:solidFill>
                <a:srgbClr val="FFFF00"/>
              </a:solidFill>
            </c:spPr>
            <c:extLst>
              <c:ext xmlns:c16="http://schemas.microsoft.com/office/drawing/2014/chart" uri="{C3380CC4-5D6E-409C-BE32-E72D297353CC}">
                <c16:uniqueId val="{00000004-D1FE-41AB-90B9-B8279498D37C}"/>
              </c:ext>
            </c:extLst>
          </c:dPt>
          <c:dLbls>
            <c:dLbl>
              <c:idx val="0"/>
              <c:delete val="1"/>
              <c:extLst>
                <c:ext xmlns:c15="http://schemas.microsoft.com/office/drawing/2012/chart" uri="{CE6537A1-D6FC-4f65-9D91-7224C49458BB}"/>
                <c:ext xmlns:c16="http://schemas.microsoft.com/office/drawing/2014/chart" uri="{C3380CC4-5D6E-409C-BE32-E72D297353CC}">
                  <c16:uniqueId val="{00000000-D1FE-41AB-90B9-B8279498D37C}"/>
                </c:ext>
              </c:extLst>
            </c:dLbl>
            <c:dLbl>
              <c:idx val="1"/>
              <c:tx>
                <c:rich>
                  <a:bodyPr/>
                  <a:lstStyle/>
                  <a:p>
                    <a:fld id="{6DDA39B3-4D7B-4E50-8F96-701693A64CE8}" type="VALUE">
                      <a:rPr lang="en-US"/>
                      <a:pPr/>
                      <a:t>[VALOR]</a:t>
                    </a:fld>
                    <a:endParaRPr lang="es-CO"/>
                  </a:p>
                </c:rich>
              </c:tx>
              <c:dLblPos val="outEnd"/>
              <c:showLegendKey val="0"/>
              <c:showVal val="1"/>
              <c:showCatName val="0"/>
              <c:showSerName val="0"/>
              <c:showPercent val="1"/>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1-D1FE-41AB-90B9-B8279498D37C}"/>
                </c:ext>
              </c:extLst>
            </c:dLbl>
            <c:dLbl>
              <c:idx val="2"/>
              <c:layout>
                <c:manualLayout>
                  <c:x val="-1.1747430249632892E-2"/>
                  <c:y val="5.2805280528052806E-2"/>
                </c:manualLayout>
              </c:layout>
              <c:tx>
                <c:rich>
                  <a:bodyPr/>
                  <a:lstStyle/>
                  <a:p>
                    <a:fld id="{E4CCFF80-5CE7-4364-810A-CE4F88BFFAD0}" type="VALUE">
                      <a:rPr lang="en-US"/>
                      <a:pPr/>
                      <a:t>[VALOR]</a:t>
                    </a:fld>
                    <a:endParaRPr lang="es-CO"/>
                  </a:p>
                </c:rich>
              </c:tx>
              <c:dLblPos val="bestFit"/>
              <c:showLegendKey val="0"/>
              <c:showVal val="1"/>
              <c:showCatName val="0"/>
              <c:showSerName val="0"/>
              <c:showPercent val="1"/>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2-D1FE-41AB-90B9-B8279498D37C}"/>
                </c:ext>
              </c:extLst>
            </c:dLbl>
            <c:dLbl>
              <c:idx val="3"/>
              <c:layout>
                <c:manualLayout>
                  <c:x val="1.1747430249632892E-2"/>
                  <c:y val="-4.6204620462046202E-2"/>
                </c:manualLayout>
              </c:layout>
              <c:tx>
                <c:rich>
                  <a:bodyPr/>
                  <a:lstStyle/>
                  <a:p>
                    <a:fld id="{D0AA2D14-57C6-475A-BB8A-00C2EFE93A65}" type="VALUE">
                      <a:rPr lang="en-US"/>
                      <a:pPr/>
                      <a:t>[VALOR]</a:t>
                    </a:fld>
                    <a:endParaRPr lang="es-CO"/>
                  </a:p>
                </c:rich>
              </c:tx>
              <c:dLblPos val="bestFit"/>
              <c:showLegendKey val="0"/>
              <c:showVal val="1"/>
              <c:showCatName val="0"/>
              <c:showSerName val="0"/>
              <c:showPercent val="1"/>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3-D1FE-41AB-90B9-B8279498D37C}"/>
                </c:ext>
              </c:extLst>
            </c:dLbl>
            <c:dLbl>
              <c:idx val="4"/>
              <c:delete val="1"/>
              <c:extLst>
                <c:ext xmlns:c15="http://schemas.microsoft.com/office/drawing/2012/chart" uri="{CE6537A1-D6FC-4f65-9D91-7224C49458BB}"/>
                <c:ext xmlns:c16="http://schemas.microsoft.com/office/drawing/2014/chart" uri="{C3380CC4-5D6E-409C-BE32-E72D297353CC}">
                  <c16:uniqueId val="{00000004-D1FE-41AB-90B9-B8279498D37C}"/>
                </c:ext>
              </c:extLst>
            </c:dLbl>
            <c:spPr>
              <a:ln>
                <a:noFill/>
              </a:ln>
            </c:spPr>
            <c:dLblPos val="outEnd"/>
            <c:showLegendKey val="0"/>
            <c:showVal val="1"/>
            <c:showCatName val="0"/>
            <c:showSerName val="0"/>
            <c:showPercent val="1"/>
            <c:showBubbleSize val="0"/>
            <c:showLeaderLines val="0"/>
            <c:extLst>
              <c:ext xmlns:c15="http://schemas.microsoft.com/office/drawing/2012/chart" uri="{CE6537A1-D6FC-4f65-9D91-7224C49458BB}">
                <c15:spPr xmlns:c15="http://schemas.microsoft.com/office/drawing/2012/chart">
                  <a:prstGeom prst="rect">
                    <a:avLst/>
                  </a:prstGeom>
                </c15:spPr>
              </c:ext>
            </c:extLst>
          </c:dLbls>
          <c:val>
            <c:numRef>
              <c:f>'TORTA EST. VIAS TEC'!$G$26:$G$30</c:f>
              <c:numCache>
                <c:formatCode>0.0%</c:formatCode>
                <c:ptCount val="5"/>
                <c:pt idx="0" formatCode="0%">
                  <c:v>0</c:v>
                </c:pt>
                <c:pt idx="1">
                  <c:v>0.34585912172119071</c:v>
                </c:pt>
                <c:pt idx="2">
                  <c:v>0.62993137131068166</c:v>
                </c:pt>
                <c:pt idx="3">
                  <c:v>2.4209506968127657E-2</c:v>
                </c:pt>
                <c:pt idx="4" formatCode="0%">
                  <c:v>0</c:v>
                </c:pt>
              </c:numCache>
            </c:numRef>
          </c:val>
          <c:extLst>
            <c:ext xmlns:c16="http://schemas.microsoft.com/office/drawing/2014/chart" uri="{C3380CC4-5D6E-409C-BE32-E72D297353CC}">
              <c16:uniqueId val="{00000005-D1FE-41AB-90B9-B8279498D37C}"/>
            </c:ext>
          </c:extLst>
        </c:ser>
        <c:dLbls>
          <c:showLegendKey val="0"/>
          <c:showVal val="0"/>
          <c:showCatName val="0"/>
          <c:showSerName val="0"/>
          <c:showPercent val="0"/>
          <c:showBubbleSize val="0"/>
          <c:showLeaderLines val="0"/>
        </c:dLbls>
      </c:pie3DChart>
      <c:spPr>
        <a:noFill/>
        <a:ln w="25400">
          <a:noFill/>
        </a:ln>
      </c:spPr>
    </c:plotArea>
    <c:plotVisOnly val="1"/>
    <c:dispBlanksAs val="zero"/>
    <c:showDLblsOverMax val="0"/>
  </c:chart>
  <c:spPr>
    <a:noFill/>
    <a:ln>
      <a:noFill/>
    </a:ln>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477" l="0.70000000000000062" r="0.70000000000000062" t="0.75000000000000477" header="0.30000000000000032" footer="0.30000000000000032"/>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11997103810299575"/>
          <c:y val="0.11631133552252157"/>
          <c:w val="0.81178206172504297"/>
          <c:h val="0.80923084166048753"/>
        </c:manualLayout>
      </c:layout>
      <c:pie3DChart>
        <c:varyColors val="0"/>
        <c:ser>
          <c:idx val="0"/>
          <c:order val="0"/>
          <c:spPr>
            <a:solidFill>
              <a:srgbClr val="FF0000"/>
            </a:solidFill>
          </c:spPr>
          <c:explosion val="25"/>
          <c:dPt>
            <c:idx val="0"/>
            <c:bubble3D val="0"/>
            <c:explosion val="0"/>
            <c:spPr>
              <a:solidFill>
                <a:srgbClr val="A6CAF0"/>
              </a:solidFill>
            </c:spPr>
            <c:extLst>
              <c:ext xmlns:c16="http://schemas.microsoft.com/office/drawing/2014/chart" uri="{C3380CC4-5D6E-409C-BE32-E72D297353CC}">
                <c16:uniqueId val="{00000000-9062-416B-9AD7-68AF43FA807E}"/>
              </c:ext>
            </c:extLst>
          </c:dPt>
          <c:dPt>
            <c:idx val="1"/>
            <c:bubble3D val="0"/>
            <c:explosion val="8"/>
            <c:spPr>
              <a:solidFill>
                <a:srgbClr val="00FF00"/>
              </a:solidFill>
            </c:spPr>
            <c:extLst>
              <c:ext xmlns:c16="http://schemas.microsoft.com/office/drawing/2014/chart" uri="{C3380CC4-5D6E-409C-BE32-E72D297353CC}">
                <c16:uniqueId val="{00000001-9062-416B-9AD7-68AF43FA807E}"/>
              </c:ext>
            </c:extLst>
          </c:dPt>
          <c:dPt>
            <c:idx val="2"/>
            <c:bubble3D val="0"/>
            <c:explosion val="0"/>
            <c:spPr>
              <a:solidFill>
                <a:srgbClr val="FFFF00"/>
              </a:solidFill>
            </c:spPr>
            <c:extLst>
              <c:ext xmlns:c16="http://schemas.microsoft.com/office/drawing/2014/chart" uri="{C3380CC4-5D6E-409C-BE32-E72D297353CC}">
                <c16:uniqueId val="{00000002-9062-416B-9AD7-68AF43FA807E}"/>
              </c:ext>
            </c:extLst>
          </c:dPt>
          <c:dPt>
            <c:idx val="3"/>
            <c:bubble3D val="0"/>
            <c:explosion val="7"/>
            <c:spPr>
              <a:solidFill>
                <a:srgbClr val="CC9CCC"/>
              </a:solidFill>
            </c:spPr>
            <c:extLst>
              <c:ext xmlns:c16="http://schemas.microsoft.com/office/drawing/2014/chart" uri="{C3380CC4-5D6E-409C-BE32-E72D297353CC}">
                <c16:uniqueId val="{00000003-9062-416B-9AD7-68AF43FA807E}"/>
              </c:ext>
            </c:extLst>
          </c:dPt>
          <c:dLbls>
            <c:dLbl>
              <c:idx val="0"/>
              <c:delete val="1"/>
              <c:extLst>
                <c:ext xmlns:c15="http://schemas.microsoft.com/office/drawing/2012/chart" uri="{CE6537A1-D6FC-4f65-9D91-7224C49458BB}"/>
                <c:ext xmlns:c16="http://schemas.microsoft.com/office/drawing/2014/chart" uri="{C3380CC4-5D6E-409C-BE32-E72D297353CC}">
                  <c16:uniqueId val="{00000000-9062-416B-9AD7-68AF43FA807E}"/>
                </c:ext>
              </c:extLst>
            </c:dLbl>
            <c:dLbl>
              <c:idx val="1"/>
              <c:delete val="1"/>
              <c:extLst>
                <c:ext xmlns:c15="http://schemas.microsoft.com/office/drawing/2012/chart" uri="{CE6537A1-D6FC-4f65-9D91-7224C49458BB}"/>
                <c:ext xmlns:c16="http://schemas.microsoft.com/office/drawing/2014/chart" uri="{C3380CC4-5D6E-409C-BE32-E72D297353CC}">
                  <c16:uniqueId val="{00000001-9062-416B-9AD7-68AF43FA807E}"/>
                </c:ext>
              </c:extLst>
            </c:dLbl>
            <c:dLbl>
              <c:idx val="4"/>
              <c:delete val="1"/>
              <c:extLst>
                <c:ext xmlns:c15="http://schemas.microsoft.com/office/drawing/2012/chart" uri="{CE6537A1-D6FC-4f65-9D91-7224C49458BB}"/>
                <c:ext xmlns:c16="http://schemas.microsoft.com/office/drawing/2014/chart" uri="{C3380CC4-5D6E-409C-BE32-E72D297353CC}">
                  <c16:uniqueId val="{00000004-9062-416B-9AD7-68AF43FA807E}"/>
                </c:ext>
              </c:extLst>
            </c:dLbl>
            <c:spPr>
              <a:noFill/>
              <a:ln>
                <a:noFill/>
              </a:ln>
              <a:effectLst/>
            </c:spPr>
            <c:showLegendKey val="0"/>
            <c:showVal val="1"/>
            <c:showCatName val="0"/>
            <c:showSerName val="0"/>
            <c:showPercent val="0"/>
            <c:showBubbleSize val="0"/>
            <c:showLeaderLines val="1"/>
            <c:extLst>
              <c:ext xmlns:c15="http://schemas.microsoft.com/office/drawing/2012/chart" uri="{CE6537A1-D6FC-4f65-9D91-7224C49458BB}"/>
            </c:extLst>
          </c:dLbls>
          <c:val>
            <c:numRef>
              <c:f>'TORTA EST. VIAS TEC'!$K$48:$K$52</c:f>
              <c:numCache>
                <c:formatCode>0%</c:formatCode>
                <c:ptCount val="5"/>
                <c:pt idx="0">
                  <c:v>0</c:v>
                </c:pt>
                <c:pt idx="1">
                  <c:v>0</c:v>
                </c:pt>
                <c:pt idx="2" formatCode="0.0%">
                  <c:v>0.35825855766035225</c:v>
                </c:pt>
                <c:pt idx="3" formatCode="0.0%">
                  <c:v>0.64174144233964769</c:v>
                </c:pt>
                <c:pt idx="4">
                  <c:v>0</c:v>
                </c:pt>
              </c:numCache>
            </c:numRef>
          </c:val>
          <c:extLst>
            <c:ext xmlns:c16="http://schemas.microsoft.com/office/drawing/2014/chart" uri="{C3380CC4-5D6E-409C-BE32-E72D297353CC}">
              <c16:uniqueId val="{00000005-9062-416B-9AD7-68AF43FA807E}"/>
            </c:ext>
          </c:extLst>
        </c:ser>
        <c:dLbls>
          <c:showLegendKey val="0"/>
          <c:showVal val="0"/>
          <c:showCatName val="0"/>
          <c:showSerName val="0"/>
          <c:showPercent val="0"/>
          <c:showBubbleSize val="0"/>
          <c:showLeaderLines val="1"/>
        </c:dLbls>
      </c:pie3DChart>
      <c:spPr>
        <a:noFill/>
        <a:ln w="25400">
          <a:noFill/>
        </a:ln>
      </c:spPr>
    </c:plotArea>
    <c:plotVisOnly val="1"/>
    <c:dispBlanksAs val="zero"/>
    <c:showDLblsOverMax val="0"/>
  </c:chart>
  <c:spPr>
    <a:ln>
      <a:noFill/>
    </a:ln>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455" l="0.70000000000000062" r="0.70000000000000062" t="0.75000000000000455" header="0.30000000000000032" footer="0.30000000000000032"/>
    <c:pageSetup/>
  </c:printSettings>
  <c:userShapes r:id="rId1"/>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7.4712643678160939E-2"/>
          <c:y val="7.971014492753721E-2"/>
          <c:w val="0.87356321839080464"/>
          <c:h val="0.84057971014492761"/>
        </c:manualLayout>
      </c:layout>
      <c:pie3DChart>
        <c:varyColors val="0"/>
        <c:ser>
          <c:idx val="0"/>
          <c:order val="0"/>
          <c:spPr>
            <a:solidFill>
              <a:srgbClr val="FF0000"/>
            </a:solidFill>
          </c:spPr>
          <c:explosion val="25"/>
          <c:dPt>
            <c:idx val="0"/>
            <c:bubble3D val="0"/>
            <c:explosion val="4"/>
            <c:spPr>
              <a:solidFill>
                <a:srgbClr val="A6CAF0"/>
              </a:solidFill>
            </c:spPr>
            <c:extLst>
              <c:ext xmlns:c16="http://schemas.microsoft.com/office/drawing/2014/chart" uri="{C3380CC4-5D6E-409C-BE32-E72D297353CC}">
                <c16:uniqueId val="{00000000-C41B-468E-B0A2-CA54124339A6}"/>
              </c:ext>
            </c:extLst>
          </c:dPt>
          <c:dPt>
            <c:idx val="1"/>
            <c:bubble3D val="0"/>
            <c:explosion val="13"/>
            <c:spPr>
              <a:solidFill>
                <a:srgbClr val="00FF00"/>
              </a:solidFill>
            </c:spPr>
            <c:extLst>
              <c:ext xmlns:c16="http://schemas.microsoft.com/office/drawing/2014/chart" uri="{C3380CC4-5D6E-409C-BE32-E72D297353CC}">
                <c16:uniqueId val="{00000001-C41B-468E-B0A2-CA54124339A6}"/>
              </c:ext>
            </c:extLst>
          </c:dPt>
          <c:dPt>
            <c:idx val="2"/>
            <c:bubble3D val="0"/>
            <c:explosion val="0"/>
            <c:spPr>
              <a:solidFill>
                <a:srgbClr val="FFFF00"/>
              </a:solidFill>
            </c:spPr>
            <c:extLst>
              <c:ext xmlns:c16="http://schemas.microsoft.com/office/drawing/2014/chart" uri="{C3380CC4-5D6E-409C-BE32-E72D297353CC}">
                <c16:uniqueId val="{00000002-C41B-468E-B0A2-CA54124339A6}"/>
              </c:ext>
            </c:extLst>
          </c:dPt>
          <c:dPt>
            <c:idx val="3"/>
            <c:bubble3D val="0"/>
            <c:explosion val="5"/>
            <c:spPr>
              <a:solidFill>
                <a:srgbClr val="CC9CCC"/>
              </a:solidFill>
              <a:ln>
                <a:noFill/>
              </a:ln>
              <a:effectLst>
                <a:outerShdw sx="1000" sy="1000" algn="ctr" rotWithShape="0">
                  <a:schemeClr val="bg1"/>
                </a:outerShdw>
              </a:effectLst>
              <a:scene3d>
                <a:camera prst="orthographicFront"/>
                <a:lightRig rig="threePt" dir="t"/>
              </a:scene3d>
              <a:sp3d>
                <a:bevelT w="63500"/>
              </a:sp3d>
            </c:spPr>
            <c:extLst>
              <c:ext xmlns:c16="http://schemas.microsoft.com/office/drawing/2014/chart" uri="{C3380CC4-5D6E-409C-BE32-E72D297353CC}">
                <c16:uniqueId val="{00000003-C41B-468E-B0A2-CA54124339A6}"/>
              </c:ext>
            </c:extLst>
          </c:dPt>
          <c:dLbls>
            <c:dLbl>
              <c:idx val="0"/>
              <c:delete val="1"/>
              <c:extLst>
                <c:ext xmlns:c15="http://schemas.microsoft.com/office/drawing/2012/chart" uri="{CE6537A1-D6FC-4f65-9D91-7224C49458BB}"/>
                <c:ext xmlns:c16="http://schemas.microsoft.com/office/drawing/2014/chart" uri="{C3380CC4-5D6E-409C-BE32-E72D297353CC}">
                  <c16:uniqueId val="{00000000-C41B-468E-B0A2-CA54124339A6}"/>
                </c:ext>
              </c:extLst>
            </c:dLbl>
            <c:dLbl>
              <c:idx val="1"/>
              <c:delete val="1"/>
              <c:extLst>
                <c:ext xmlns:c15="http://schemas.microsoft.com/office/drawing/2012/chart" uri="{CE6537A1-D6FC-4f65-9D91-7224C49458BB}"/>
                <c:ext xmlns:c16="http://schemas.microsoft.com/office/drawing/2014/chart" uri="{C3380CC4-5D6E-409C-BE32-E72D297353CC}">
                  <c16:uniqueId val="{00000001-C41B-468E-B0A2-CA54124339A6}"/>
                </c:ext>
              </c:extLst>
            </c:dLbl>
            <c:dLbl>
              <c:idx val="2"/>
              <c:layout>
                <c:manualLayout>
                  <c:x val="5.7471264367816091E-3"/>
                  <c:y val="-5.3571428571428624E-2"/>
                </c:manualLayout>
              </c:layout>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2-C41B-468E-B0A2-CA54124339A6}"/>
                </c:ext>
              </c:extLst>
            </c:dLbl>
            <c:dLbl>
              <c:idx val="4"/>
              <c:delete val="1"/>
              <c:extLst>
                <c:ext xmlns:c15="http://schemas.microsoft.com/office/drawing/2012/chart" uri="{CE6537A1-D6FC-4f65-9D91-7224C49458BB}"/>
                <c:ext xmlns:c16="http://schemas.microsoft.com/office/drawing/2014/chart" uri="{C3380CC4-5D6E-409C-BE32-E72D297353CC}">
                  <c16:uniqueId val="{00000004-C41B-468E-B0A2-CA54124339A6}"/>
                </c:ext>
              </c:extLst>
            </c:dLbl>
            <c:numFmt formatCode="0.0%" sourceLinked="0"/>
            <c:spPr>
              <a:noFill/>
              <a:ln>
                <a:noFill/>
              </a:ln>
              <a:effectLst/>
            </c:spPr>
            <c:dLblPos val="outEnd"/>
            <c:showLegendKey val="0"/>
            <c:showVal val="0"/>
            <c:showCatName val="0"/>
            <c:showSerName val="0"/>
            <c:showPercent val="1"/>
            <c:showBubbleSize val="0"/>
            <c:showLeaderLines val="0"/>
            <c:extLst>
              <c:ext xmlns:c15="http://schemas.microsoft.com/office/drawing/2012/chart" uri="{CE6537A1-D6FC-4f65-9D91-7224C49458BB}"/>
            </c:extLst>
          </c:dLbls>
          <c:val>
            <c:numRef>
              <c:f>'TORTA EST. VIAS TEC'!$G$48:$G$52</c:f>
              <c:numCache>
                <c:formatCode>0%</c:formatCode>
                <c:ptCount val="5"/>
                <c:pt idx="0">
                  <c:v>0</c:v>
                </c:pt>
                <c:pt idx="1">
                  <c:v>0</c:v>
                </c:pt>
                <c:pt idx="2" formatCode="0.0%">
                  <c:v>0.35825855766035225</c:v>
                </c:pt>
                <c:pt idx="3" formatCode="0.0%">
                  <c:v>0.64174144233964769</c:v>
                </c:pt>
                <c:pt idx="4">
                  <c:v>0</c:v>
                </c:pt>
              </c:numCache>
            </c:numRef>
          </c:val>
          <c:extLst>
            <c:ext xmlns:c16="http://schemas.microsoft.com/office/drawing/2014/chart" uri="{C3380CC4-5D6E-409C-BE32-E72D297353CC}">
              <c16:uniqueId val="{00000005-C41B-468E-B0A2-CA54124339A6}"/>
            </c:ext>
          </c:extLst>
        </c:ser>
        <c:dLbls>
          <c:showLegendKey val="0"/>
          <c:showVal val="0"/>
          <c:showCatName val="0"/>
          <c:showSerName val="0"/>
          <c:showPercent val="0"/>
          <c:showBubbleSize val="0"/>
          <c:showLeaderLines val="0"/>
        </c:dLbls>
      </c:pie3DChart>
      <c:spPr>
        <a:noFill/>
        <a:ln w="25400">
          <a:noFill/>
        </a:ln>
      </c:spPr>
    </c:plotArea>
    <c:plotVisOnly val="1"/>
    <c:dispBlanksAs val="zero"/>
    <c:showDLblsOverMax val="0"/>
  </c:chart>
  <c:spPr>
    <a:ln>
      <a:noFill/>
    </a:ln>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455" l="0.70000000000000062" r="0.70000000000000062" t="0.75000000000000455" header="0.30000000000000032" footer="0.30000000000000032"/>
    <c:pageSetup/>
  </c:printSettings>
  <c:userShapes r:id="rId1"/>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7.4712643678160939E-2"/>
          <c:y val="7.9710144927537266E-2"/>
          <c:w val="0.87356321839080464"/>
          <c:h val="0.84057971014492761"/>
        </c:manualLayout>
      </c:layout>
      <c:pie3DChart>
        <c:varyColors val="0"/>
        <c:ser>
          <c:idx val="0"/>
          <c:order val="0"/>
          <c:spPr>
            <a:solidFill>
              <a:srgbClr val="FF0000"/>
            </a:solidFill>
          </c:spPr>
          <c:explosion val="25"/>
          <c:dPt>
            <c:idx val="0"/>
            <c:bubble3D val="0"/>
            <c:explosion val="4"/>
            <c:spPr>
              <a:solidFill>
                <a:srgbClr val="A6CAF0"/>
              </a:solidFill>
            </c:spPr>
            <c:extLst>
              <c:ext xmlns:c16="http://schemas.microsoft.com/office/drawing/2014/chart" uri="{C3380CC4-5D6E-409C-BE32-E72D297353CC}">
                <c16:uniqueId val="{00000000-D2BD-414F-B1F0-3D7A8EB25F86}"/>
              </c:ext>
            </c:extLst>
          </c:dPt>
          <c:dPt>
            <c:idx val="1"/>
            <c:bubble3D val="0"/>
            <c:explosion val="0"/>
            <c:spPr>
              <a:solidFill>
                <a:srgbClr val="00FF00"/>
              </a:solidFill>
            </c:spPr>
            <c:extLst>
              <c:ext xmlns:c16="http://schemas.microsoft.com/office/drawing/2014/chart" uri="{C3380CC4-5D6E-409C-BE32-E72D297353CC}">
                <c16:uniqueId val="{00000001-D2BD-414F-B1F0-3D7A8EB25F86}"/>
              </c:ext>
            </c:extLst>
          </c:dPt>
          <c:dPt>
            <c:idx val="2"/>
            <c:bubble3D val="0"/>
            <c:explosion val="0"/>
            <c:spPr>
              <a:solidFill>
                <a:srgbClr val="FFFF00"/>
              </a:solidFill>
            </c:spPr>
            <c:extLst>
              <c:ext xmlns:c16="http://schemas.microsoft.com/office/drawing/2014/chart" uri="{C3380CC4-5D6E-409C-BE32-E72D297353CC}">
                <c16:uniqueId val="{00000002-D2BD-414F-B1F0-3D7A8EB25F86}"/>
              </c:ext>
            </c:extLst>
          </c:dPt>
          <c:dPt>
            <c:idx val="3"/>
            <c:bubble3D val="0"/>
            <c:explosion val="5"/>
            <c:spPr>
              <a:solidFill>
                <a:srgbClr val="CC9CCC"/>
              </a:solidFill>
              <a:scene3d>
                <a:camera prst="orthographicFront"/>
                <a:lightRig rig="threePt" dir="t"/>
              </a:scene3d>
              <a:sp3d>
                <a:bevelT w="50800"/>
              </a:sp3d>
            </c:spPr>
            <c:extLst>
              <c:ext xmlns:c16="http://schemas.microsoft.com/office/drawing/2014/chart" uri="{C3380CC4-5D6E-409C-BE32-E72D297353CC}">
                <c16:uniqueId val="{00000003-D2BD-414F-B1F0-3D7A8EB25F86}"/>
              </c:ext>
            </c:extLst>
          </c:dPt>
          <c:dLbls>
            <c:dLbl>
              <c:idx val="0"/>
              <c:delete val="1"/>
              <c:extLst>
                <c:ext xmlns:c15="http://schemas.microsoft.com/office/drawing/2012/chart" uri="{CE6537A1-D6FC-4f65-9D91-7224C49458BB}"/>
                <c:ext xmlns:c16="http://schemas.microsoft.com/office/drawing/2014/chart" uri="{C3380CC4-5D6E-409C-BE32-E72D297353CC}">
                  <c16:uniqueId val="{00000000-D2BD-414F-B1F0-3D7A8EB25F86}"/>
                </c:ext>
              </c:extLst>
            </c:dLbl>
            <c:dLbl>
              <c:idx val="1"/>
              <c:delete val="1"/>
              <c:extLst>
                <c:ext xmlns:c15="http://schemas.microsoft.com/office/drawing/2012/chart" uri="{CE6537A1-D6FC-4f65-9D91-7224C49458BB}"/>
                <c:ext xmlns:c16="http://schemas.microsoft.com/office/drawing/2014/chart" uri="{C3380CC4-5D6E-409C-BE32-E72D297353CC}">
                  <c16:uniqueId val="{00000001-D2BD-414F-B1F0-3D7A8EB25F86}"/>
                </c:ext>
              </c:extLst>
            </c:dLbl>
            <c:dLbl>
              <c:idx val="3"/>
              <c:layout>
                <c:manualLayout>
                  <c:x val="0.1206896551724138"/>
                  <c:y val="0.13095238095238096"/>
                </c:manualLayout>
              </c:layout>
              <c:tx>
                <c:rich>
                  <a:bodyPr/>
                  <a:lstStyle/>
                  <a:p>
                    <a:fld id="{686996F1-D7B1-4287-AE09-FE7CE070EEE9}" type="VALUE">
                      <a:rPr lang="en-US"/>
                      <a:pPr/>
                      <a:t>[VALOR]</a:t>
                    </a:fld>
                    <a:endParaRPr lang="es-CO"/>
                  </a:p>
                </c:rich>
              </c:tx>
              <c:dLblPos val="bestFit"/>
              <c:showLegendKey val="0"/>
              <c:showVal val="1"/>
              <c:showCatName val="0"/>
              <c:showSerName val="0"/>
              <c:showPercent val="1"/>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3-D2BD-414F-B1F0-3D7A8EB25F86}"/>
                </c:ext>
              </c:extLst>
            </c:dLbl>
            <c:dLbl>
              <c:idx val="4"/>
              <c:delete val="1"/>
              <c:extLst>
                <c:ext xmlns:c15="http://schemas.microsoft.com/office/drawing/2012/chart" uri="{CE6537A1-D6FC-4f65-9D91-7224C49458BB}"/>
                <c:ext xmlns:c16="http://schemas.microsoft.com/office/drawing/2014/chart" uri="{C3380CC4-5D6E-409C-BE32-E72D297353CC}">
                  <c16:uniqueId val="{00000008-9EF3-49E5-BA88-5F0CFF48B799}"/>
                </c:ext>
              </c:extLst>
            </c:dLbl>
            <c:spPr>
              <a:solidFill>
                <a:sysClr val="window" lastClr="FFFFFF"/>
              </a:solidFill>
              <a:ln>
                <a:noFill/>
              </a:ln>
              <a:effectLst/>
            </c:sp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ext>
            </c:extLst>
          </c:dLbls>
          <c:val>
            <c:numRef>
              <c:f>'TORTA EST. VIAS TEC'!$G$59:$G$63</c:f>
              <c:numCache>
                <c:formatCode>0%</c:formatCode>
                <c:ptCount val="5"/>
                <c:pt idx="0">
                  <c:v>0</c:v>
                </c:pt>
                <c:pt idx="1">
                  <c:v>0</c:v>
                </c:pt>
                <c:pt idx="2" formatCode="0.0%">
                  <c:v>0.22629554197782301</c:v>
                </c:pt>
                <c:pt idx="3" formatCode="0.0%">
                  <c:v>0.77370445802217691</c:v>
                </c:pt>
                <c:pt idx="4">
                  <c:v>0</c:v>
                </c:pt>
              </c:numCache>
            </c:numRef>
          </c:val>
          <c:extLst>
            <c:ext xmlns:c16="http://schemas.microsoft.com/office/drawing/2014/chart" uri="{C3380CC4-5D6E-409C-BE32-E72D297353CC}">
              <c16:uniqueId val="{00000004-D2BD-414F-B1F0-3D7A8EB25F86}"/>
            </c:ext>
          </c:extLst>
        </c:ser>
        <c:dLbls>
          <c:showLegendKey val="0"/>
          <c:showVal val="0"/>
          <c:showCatName val="0"/>
          <c:showSerName val="0"/>
          <c:showPercent val="0"/>
          <c:showBubbleSize val="0"/>
          <c:showLeaderLines val="0"/>
        </c:dLbls>
      </c:pie3DChart>
      <c:spPr>
        <a:noFill/>
        <a:ln w="25400">
          <a:noFill/>
        </a:ln>
      </c:spPr>
    </c:plotArea>
    <c:plotVisOnly val="1"/>
    <c:dispBlanksAs val="zero"/>
    <c:showDLblsOverMax val="0"/>
  </c:chart>
  <c:spPr>
    <a:ln>
      <a:noFill/>
    </a:ln>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477" l="0.70000000000000062" r="0.70000000000000062" t="0.75000000000000477" header="0.30000000000000032" footer="0.30000000000000032"/>
    <c:pageSetup/>
  </c:printSettings>
  <c:userShapes r:id="rId1"/>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8.5994426908090241E-2"/>
          <c:y val="0.10210389542891297"/>
          <c:w val="0.83975857643345231"/>
          <c:h val="0.82219484940620058"/>
        </c:manualLayout>
      </c:layout>
      <c:pie3DChart>
        <c:varyColors val="0"/>
        <c:ser>
          <c:idx val="0"/>
          <c:order val="0"/>
          <c:spPr>
            <a:solidFill>
              <a:srgbClr val="FF0000"/>
            </a:solidFill>
          </c:spPr>
          <c:explosion val="23"/>
          <c:dPt>
            <c:idx val="0"/>
            <c:bubble3D val="0"/>
            <c:spPr>
              <a:solidFill>
                <a:srgbClr val="A6CAF0"/>
              </a:solidFill>
            </c:spPr>
            <c:extLst>
              <c:ext xmlns:c16="http://schemas.microsoft.com/office/drawing/2014/chart" uri="{C3380CC4-5D6E-409C-BE32-E72D297353CC}">
                <c16:uniqueId val="{00000000-4278-45CA-B16C-56E74C74D539}"/>
              </c:ext>
            </c:extLst>
          </c:dPt>
          <c:dPt>
            <c:idx val="1"/>
            <c:bubble3D val="0"/>
            <c:explosion val="5"/>
            <c:spPr>
              <a:solidFill>
                <a:srgbClr val="00FF00"/>
              </a:solidFill>
            </c:spPr>
            <c:extLst>
              <c:ext xmlns:c16="http://schemas.microsoft.com/office/drawing/2014/chart" uri="{C3380CC4-5D6E-409C-BE32-E72D297353CC}">
                <c16:uniqueId val="{00000001-4278-45CA-B16C-56E74C74D539}"/>
              </c:ext>
            </c:extLst>
          </c:dPt>
          <c:dPt>
            <c:idx val="2"/>
            <c:bubble3D val="0"/>
            <c:explosion val="0"/>
            <c:spPr>
              <a:solidFill>
                <a:srgbClr val="FFFF00"/>
              </a:solidFill>
            </c:spPr>
            <c:extLst>
              <c:ext xmlns:c16="http://schemas.microsoft.com/office/drawing/2014/chart" uri="{C3380CC4-5D6E-409C-BE32-E72D297353CC}">
                <c16:uniqueId val="{00000002-4278-45CA-B16C-56E74C74D539}"/>
              </c:ext>
            </c:extLst>
          </c:dPt>
          <c:dPt>
            <c:idx val="3"/>
            <c:bubble3D val="0"/>
            <c:explosion val="9"/>
            <c:spPr>
              <a:solidFill>
                <a:srgbClr val="CC9CCC"/>
              </a:solidFill>
            </c:spPr>
            <c:extLst>
              <c:ext xmlns:c16="http://schemas.microsoft.com/office/drawing/2014/chart" uri="{C3380CC4-5D6E-409C-BE32-E72D297353CC}">
                <c16:uniqueId val="{00000003-4278-45CA-B16C-56E74C74D539}"/>
              </c:ext>
            </c:extLst>
          </c:dPt>
          <c:dLbls>
            <c:dLbl>
              <c:idx val="0"/>
              <c:delete val="1"/>
              <c:extLst>
                <c:ext xmlns:c15="http://schemas.microsoft.com/office/drawing/2012/chart" uri="{CE6537A1-D6FC-4f65-9D91-7224C49458BB}"/>
                <c:ext xmlns:c16="http://schemas.microsoft.com/office/drawing/2014/chart" uri="{C3380CC4-5D6E-409C-BE32-E72D297353CC}">
                  <c16:uniqueId val="{00000000-4278-45CA-B16C-56E74C74D539}"/>
                </c:ext>
              </c:extLst>
            </c:dLbl>
            <c:dLbl>
              <c:idx val="1"/>
              <c:delete val="1"/>
              <c:extLst>
                <c:ext xmlns:c15="http://schemas.microsoft.com/office/drawing/2012/chart" uri="{CE6537A1-D6FC-4f65-9D91-7224C49458BB}"/>
                <c:ext xmlns:c16="http://schemas.microsoft.com/office/drawing/2014/chart" uri="{C3380CC4-5D6E-409C-BE32-E72D297353CC}">
                  <c16:uniqueId val="{00000001-4278-45CA-B16C-56E74C74D539}"/>
                </c:ext>
              </c:extLst>
            </c:dLbl>
            <c:dLbl>
              <c:idx val="2"/>
              <c:layout>
                <c:manualLayout>
                  <c:x val="1.2479100905338375E-2"/>
                  <c:y val="8.671080294067781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278-45CA-B16C-56E74C74D539}"/>
                </c:ext>
              </c:extLst>
            </c:dLbl>
            <c:spPr>
              <a:ln>
                <a:noFill/>
              </a:ln>
              <a:effectLst/>
            </c:sp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ext>
            </c:extLst>
          </c:dLbls>
          <c:val>
            <c:numRef>
              <c:f>'TORTA EST. VIAS TEC'!$K$37:$K$41</c:f>
              <c:numCache>
                <c:formatCode>0%</c:formatCode>
                <c:ptCount val="5"/>
                <c:pt idx="0">
                  <c:v>0</c:v>
                </c:pt>
                <c:pt idx="1">
                  <c:v>0</c:v>
                </c:pt>
                <c:pt idx="2" formatCode="0.0%">
                  <c:v>9.0973095753056482E-2</c:v>
                </c:pt>
                <c:pt idx="3" formatCode="0.0%">
                  <c:v>0.79758196610046783</c:v>
                </c:pt>
                <c:pt idx="4" formatCode="0.0%">
                  <c:v>0.11144493814647567</c:v>
                </c:pt>
              </c:numCache>
            </c:numRef>
          </c:val>
          <c:extLst>
            <c:ext xmlns:c16="http://schemas.microsoft.com/office/drawing/2014/chart" uri="{C3380CC4-5D6E-409C-BE32-E72D297353CC}">
              <c16:uniqueId val="{00000004-4278-45CA-B16C-56E74C74D539}"/>
            </c:ext>
          </c:extLst>
        </c:ser>
        <c:dLbls>
          <c:showLegendKey val="0"/>
          <c:showVal val="0"/>
          <c:showCatName val="0"/>
          <c:showSerName val="0"/>
          <c:showPercent val="0"/>
          <c:showBubbleSize val="0"/>
          <c:showLeaderLines val="0"/>
        </c:dLbls>
      </c:pie3DChart>
      <c:spPr>
        <a:noFill/>
        <a:ln w="25400">
          <a:noFill/>
        </a:ln>
      </c:spPr>
    </c:plotArea>
    <c:plotVisOnly val="1"/>
    <c:dispBlanksAs val="zero"/>
    <c:showDLblsOverMax val="0"/>
  </c:chart>
  <c:spPr>
    <a:ln>
      <a:noFill/>
    </a:ln>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5" l="0.70000000000000062" r="0.70000000000000062" t="0.750000000000005" header="0.30000000000000032" footer="0.30000000000000032"/>
    <c:pageSetup/>
  </c:printSettings>
  <c:userShapes r:id="rId1"/>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0"/>
      <c:rAngAx val="0"/>
      <c:perspective val="0"/>
    </c:view3D>
    <c:floor>
      <c:thickness val="0"/>
    </c:floor>
    <c:sideWall>
      <c:thickness val="0"/>
    </c:sideWall>
    <c:backWall>
      <c:thickness val="0"/>
    </c:backWall>
    <c:plotArea>
      <c:layout/>
      <c:pie3DChart>
        <c:varyColors val="0"/>
        <c:ser>
          <c:idx val="0"/>
          <c:order val="0"/>
          <c:spPr>
            <a:solidFill>
              <a:srgbClr val="FF0000"/>
            </a:solidFill>
          </c:spPr>
          <c:explosion val="25"/>
          <c:dPt>
            <c:idx val="0"/>
            <c:bubble3D val="0"/>
            <c:explosion val="0"/>
            <c:spPr>
              <a:solidFill>
                <a:srgbClr val="A6CAF0"/>
              </a:solidFill>
            </c:spPr>
            <c:extLst>
              <c:ext xmlns:c16="http://schemas.microsoft.com/office/drawing/2014/chart" uri="{C3380CC4-5D6E-409C-BE32-E72D297353CC}">
                <c16:uniqueId val="{00000000-2C7D-43F8-AA0C-8C9828AB7329}"/>
              </c:ext>
            </c:extLst>
          </c:dPt>
          <c:dPt>
            <c:idx val="1"/>
            <c:bubble3D val="0"/>
            <c:explosion val="0"/>
            <c:spPr>
              <a:solidFill>
                <a:srgbClr val="00FF00"/>
              </a:solidFill>
            </c:spPr>
            <c:extLst>
              <c:ext xmlns:c16="http://schemas.microsoft.com/office/drawing/2014/chart" uri="{C3380CC4-5D6E-409C-BE32-E72D297353CC}">
                <c16:uniqueId val="{00000001-2C7D-43F8-AA0C-8C9828AB7329}"/>
              </c:ext>
            </c:extLst>
          </c:dPt>
          <c:dPt>
            <c:idx val="2"/>
            <c:bubble3D val="0"/>
            <c:explosion val="0"/>
            <c:spPr>
              <a:solidFill>
                <a:srgbClr val="FFFF00"/>
              </a:solidFill>
            </c:spPr>
            <c:extLst>
              <c:ext xmlns:c16="http://schemas.microsoft.com/office/drawing/2014/chart" uri="{C3380CC4-5D6E-409C-BE32-E72D297353CC}">
                <c16:uniqueId val="{00000002-2C7D-43F8-AA0C-8C9828AB7329}"/>
              </c:ext>
            </c:extLst>
          </c:dPt>
          <c:dPt>
            <c:idx val="3"/>
            <c:bubble3D val="0"/>
            <c:explosion val="3"/>
            <c:spPr>
              <a:solidFill>
                <a:srgbClr val="CC9CCC"/>
              </a:solidFill>
            </c:spPr>
            <c:extLst>
              <c:ext xmlns:c16="http://schemas.microsoft.com/office/drawing/2014/chart" uri="{C3380CC4-5D6E-409C-BE32-E72D297353CC}">
                <c16:uniqueId val="{00000003-2C7D-43F8-AA0C-8C9828AB7329}"/>
              </c:ext>
            </c:extLst>
          </c:dPt>
          <c:dLbls>
            <c:dLbl>
              <c:idx val="0"/>
              <c:delete val="1"/>
              <c:extLst>
                <c:ext xmlns:c15="http://schemas.microsoft.com/office/drawing/2012/chart" uri="{CE6537A1-D6FC-4f65-9D91-7224C49458BB}"/>
                <c:ext xmlns:c16="http://schemas.microsoft.com/office/drawing/2014/chart" uri="{C3380CC4-5D6E-409C-BE32-E72D297353CC}">
                  <c16:uniqueId val="{00000000-2C7D-43F8-AA0C-8C9828AB7329}"/>
                </c:ext>
              </c:extLst>
            </c:dLbl>
            <c:dLbl>
              <c:idx val="1"/>
              <c:delete val="1"/>
              <c:extLst>
                <c:ext xmlns:c15="http://schemas.microsoft.com/office/drawing/2012/chart" uri="{CE6537A1-D6FC-4f65-9D91-7224C49458BB}"/>
                <c:ext xmlns:c16="http://schemas.microsoft.com/office/drawing/2014/chart" uri="{C3380CC4-5D6E-409C-BE32-E72D297353CC}">
                  <c16:uniqueId val="{00000001-2C7D-43F8-AA0C-8C9828AB7329}"/>
                </c:ext>
              </c:extLst>
            </c:dLbl>
            <c:dLbl>
              <c:idx val="2"/>
              <c:tx>
                <c:rich>
                  <a:bodyPr/>
                  <a:lstStyle/>
                  <a:p>
                    <a:fld id="{4EEEB1F8-49C5-4FCA-96DA-FD5296464539}" type="VALUE">
                      <a:rPr lang="en-US"/>
                      <a:pPr/>
                      <a:t>[VALOR]</a:t>
                    </a:fld>
                    <a:endParaRPr lang="es-CO"/>
                  </a:p>
                </c:rich>
              </c:tx>
              <c:dLblPos val="bestFit"/>
              <c:showLegendKey val="0"/>
              <c:showVal val="1"/>
              <c:showCatName val="0"/>
              <c:showSerName val="0"/>
              <c:showPercent val="1"/>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2-2C7D-43F8-AA0C-8C9828AB7329}"/>
                </c:ext>
              </c:extLst>
            </c:dLbl>
            <c:dLbl>
              <c:idx val="3"/>
              <c:tx>
                <c:rich>
                  <a:bodyPr/>
                  <a:lstStyle/>
                  <a:p>
                    <a:fld id="{5E8FED63-A6DD-448C-8D7A-3C91B8AA129A}" type="VALUE">
                      <a:rPr lang="en-US"/>
                      <a:pPr/>
                      <a:t>[VALOR]</a:t>
                    </a:fld>
                    <a:endParaRPr lang="es-CO"/>
                  </a:p>
                </c:rich>
              </c:tx>
              <c:dLblPos val="bestFit"/>
              <c:showLegendKey val="0"/>
              <c:showVal val="1"/>
              <c:showCatName val="0"/>
              <c:showSerName val="0"/>
              <c:showPercent val="1"/>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3-2C7D-43F8-AA0C-8C9828AB7329}"/>
                </c:ext>
              </c:extLst>
            </c:dLbl>
            <c:dLbl>
              <c:idx val="4"/>
              <c:delete val="1"/>
              <c:extLst>
                <c:ext xmlns:c15="http://schemas.microsoft.com/office/drawing/2012/chart" uri="{CE6537A1-D6FC-4f65-9D91-7224C49458BB}"/>
                <c:ext xmlns:c16="http://schemas.microsoft.com/office/drawing/2014/chart" uri="{C3380CC4-5D6E-409C-BE32-E72D297353CC}">
                  <c16:uniqueId val="{00000004-2C7D-43F8-AA0C-8C9828AB7329}"/>
                </c:ext>
              </c:extLst>
            </c:dLbl>
            <c:spPr>
              <a:noFill/>
              <a:ln>
                <a:noFill/>
              </a:ln>
              <a:effectLst/>
            </c:spPr>
            <c:dLblPos val="bestFit"/>
            <c:showLegendKey val="0"/>
            <c:showVal val="1"/>
            <c:showCatName val="0"/>
            <c:showSerName val="0"/>
            <c:showPercent val="1"/>
            <c:showBubbleSize val="0"/>
            <c:showLeaderLines val="0"/>
            <c:extLst>
              <c:ext xmlns:c15="http://schemas.microsoft.com/office/drawing/2012/chart" uri="{CE6537A1-D6FC-4f65-9D91-7224C49458BB}"/>
            </c:extLst>
          </c:dLbls>
          <c:val>
            <c:numRef>
              <c:f>'TORTA EST. VIAS TEC'!$K$59:$K$63</c:f>
              <c:numCache>
                <c:formatCode>0%</c:formatCode>
                <c:ptCount val="5"/>
                <c:pt idx="0">
                  <c:v>0</c:v>
                </c:pt>
                <c:pt idx="1">
                  <c:v>0</c:v>
                </c:pt>
                <c:pt idx="2" formatCode="0.0%">
                  <c:v>0.21767522855899002</c:v>
                </c:pt>
                <c:pt idx="3" formatCode="0.0%">
                  <c:v>0.78232477144101009</c:v>
                </c:pt>
                <c:pt idx="4">
                  <c:v>0</c:v>
                </c:pt>
              </c:numCache>
            </c:numRef>
          </c:val>
          <c:extLst>
            <c:ext xmlns:c16="http://schemas.microsoft.com/office/drawing/2014/chart" uri="{C3380CC4-5D6E-409C-BE32-E72D297353CC}">
              <c16:uniqueId val="{00000005-2C7D-43F8-AA0C-8C9828AB7329}"/>
            </c:ext>
          </c:extLst>
        </c:ser>
        <c:dLbls>
          <c:showLegendKey val="0"/>
          <c:showVal val="0"/>
          <c:showCatName val="0"/>
          <c:showSerName val="0"/>
          <c:showPercent val="0"/>
          <c:showBubbleSize val="0"/>
          <c:showLeaderLines val="0"/>
        </c:dLbls>
      </c:pie3DChart>
      <c:spPr>
        <a:noFill/>
        <a:ln w="25400">
          <a:noFill/>
        </a:ln>
      </c:spPr>
    </c:plotArea>
    <c:plotVisOnly val="1"/>
    <c:dispBlanksAs val="zero"/>
    <c:showDLblsOverMax val="0"/>
  </c:chart>
  <c:spPr>
    <a:ln>
      <a:noFill/>
    </a:ln>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477" l="0.70000000000000062" r="0.70000000000000062" t="0.75000000000000477" header="0.30000000000000032" footer="0.30000000000000032"/>
    <c:pageSetup/>
  </c:printSettings>
  <c:userShapes r:id="rId1"/>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5.8737151248164463E-2"/>
          <c:y val="8.6274265221797763E-2"/>
          <c:w val="0.8707782672540445"/>
          <c:h val="0.82745098039215659"/>
        </c:manualLayout>
      </c:layout>
      <c:pie3DChart>
        <c:varyColors val="0"/>
        <c:ser>
          <c:idx val="0"/>
          <c:order val="0"/>
          <c:spPr>
            <a:solidFill>
              <a:srgbClr val="FF0000"/>
            </a:solidFill>
          </c:spPr>
          <c:explosion val="20"/>
          <c:dPt>
            <c:idx val="0"/>
            <c:bubble3D val="0"/>
            <c:explosion val="3"/>
            <c:spPr>
              <a:solidFill>
                <a:srgbClr val="A6CAF0"/>
              </a:solidFill>
            </c:spPr>
            <c:extLst>
              <c:ext xmlns:c16="http://schemas.microsoft.com/office/drawing/2014/chart" uri="{C3380CC4-5D6E-409C-BE32-E72D297353CC}">
                <c16:uniqueId val="{00000001-4F49-402E-BD74-B39A8D8906D2}"/>
              </c:ext>
            </c:extLst>
          </c:dPt>
          <c:dPt>
            <c:idx val="1"/>
            <c:bubble3D val="0"/>
            <c:explosion val="7"/>
            <c:spPr>
              <a:solidFill>
                <a:srgbClr val="00FF00"/>
              </a:solidFill>
            </c:spPr>
            <c:extLst>
              <c:ext xmlns:c16="http://schemas.microsoft.com/office/drawing/2014/chart" uri="{C3380CC4-5D6E-409C-BE32-E72D297353CC}">
                <c16:uniqueId val="{00000003-4F49-402E-BD74-B39A8D8906D2}"/>
              </c:ext>
            </c:extLst>
          </c:dPt>
          <c:dPt>
            <c:idx val="2"/>
            <c:bubble3D val="0"/>
            <c:explosion val="0"/>
            <c:spPr>
              <a:solidFill>
                <a:srgbClr val="FFFF00"/>
              </a:solidFill>
              <a:scene3d>
                <a:camera prst="orthographicFront"/>
                <a:lightRig rig="threePt" dir="t"/>
              </a:scene3d>
              <a:sp3d>
                <a:bevelT w="50800"/>
              </a:sp3d>
            </c:spPr>
            <c:extLst>
              <c:ext xmlns:c16="http://schemas.microsoft.com/office/drawing/2014/chart" uri="{C3380CC4-5D6E-409C-BE32-E72D297353CC}">
                <c16:uniqueId val="{00000005-4F49-402E-BD74-B39A8D8906D2}"/>
              </c:ext>
            </c:extLst>
          </c:dPt>
          <c:dPt>
            <c:idx val="3"/>
            <c:bubble3D val="0"/>
            <c:spPr>
              <a:solidFill>
                <a:srgbClr val="CC9CCC"/>
              </a:solidFill>
            </c:spPr>
            <c:extLst>
              <c:ext xmlns:c16="http://schemas.microsoft.com/office/drawing/2014/chart" uri="{C3380CC4-5D6E-409C-BE32-E72D297353CC}">
                <c16:uniqueId val="{00000007-4F49-402E-BD74-B39A8D8906D2}"/>
              </c:ext>
            </c:extLst>
          </c:dPt>
          <c:dPt>
            <c:idx val="4"/>
            <c:bubble3D val="0"/>
            <c:spPr>
              <a:solidFill>
                <a:srgbClr val="FFFF00"/>
              </a:solidFill>
            </c:spPr>
            <c:extLst>
              <c:ext xmlns:c16="http://schemas.microsoft.com/office/drawing/2014/chart" uri="{C3380CC4-5D6E-409C-BE32-E72D297353CC}">
                <c16:uniqueId val="{00000009-4F49-402E-BD74-B39A8D8906D2}"/>
              </c:ext>
            </c:extLst>
          </c:dPt>
          <c:dLbls>
            <c:dLbl>
              <c:idx val="0"/>
              <c:delete val="1"/>
              <c:extLst>
                <c:ext xmlns:c15="http://schemas.microsoft.com/office/drawing/2012/chart" uri="{CE6537A1-D6FC-4f65-9D91-7224C49458BB}"/>
                <c:ext xmlns:c16="http://schemas.microsoft.com/office/drawing/2014/chart" uri="{C3380CC4-5D6E-409C-BE32-E72D297353CC}">
                  <c16:uniqueId val="{00000001-4F49-402E-BD74-B39A8D8906D2}"/>
                </c:ext>
              </c:extLst>
            </c:dLbl>
            <c:dLbl>
              <c:idx val="1"/>
              <c:delete val="1"/>
              <c:extLst>
                <c:ext xmlns:c15="http://schemas.microsoft.com/office/drawing/2012/chart" uri="{CE6537A1-D6FC-4f65-9D91-7224C49458BB}"/>
                <c:ext xmlns:c16="http://schemas.microsoft.com/office/drawing/2014/chart" uri="{C3380CC4-5D6E-409C-BE32-E72D297353CC}">
                  <c16:uniqueId val="{00000003-4F49-402E-BD74-B39A8D8906D2}"/>
                </c:ext>
              </c:extLst>
            </c:dLbl>
            <c:dLbl>
              <c:idx val="2"/>
              <c:layout>
                <c:manualLayout>
                  <c:x val="6.7547723935389145E-2"/>
                  <c:y val="2.6402640264026403E-2"/>
                </c:manualLayout>
              </c:layout>
              <c:tx>
                <c:rich>
                  <a:bodyPr/>
                  <a:lstStyle/>
                  <a:p>
                    <a:fld id="{E4CCFF80-5CE7-4364-810A-CE4F88BFFAD0}" type="VALUE">
                      <a:rPr lang="en-US"/>
                      <a:pPr/>
                      <a:t>[VALOR]</a:t>
                    </a:fld>
                    <a:endParaRPr lang="es-CO"/>
                  </a:p>
                </c:rich>
              </c:tx>
              <c:dLblPos val="bestFit"/>
              <c:showLegendKey val="0"/>
              <c:showVal val="1"/>
              <c:showCatName val="0"/>
              <c:showSerName val="0"/>
              <c:showPercent val="1"/>
              <c:showBubbleSize val="0"/>
              <c:extLst>
                <c:ext xmlns:c15="http://schemas.microsoft.com/office/drawing/2012/chart" uri="{CE6537A1-D6FC-4f65-9D91-7224C49458BB}">
                  <c15:layout>
                    <c:manualLayout>
                      <c:w val="0.25729832229121141"/>
                      <c:h val="0.18092409240924093"/>
                    </c:manualLayout>
                  </c15:layout>
                  <c15:dlblFieldTable/>
                  <c15:showDataLabelsRange val="0"/>
                </c:ext>
                <c:ext xmlns:c16="http://schemas.microsoft.com/office/drawing/2014/chart" uri="{C3380CC4-5D6E-409C-BE32-E72D297353CC}">
                  <c16:uniqueId val="{00000005-4F49-402E-BD74-B39A8D8906D2}"/>
                </c:ext>
              </c:extLst>
            </c:dLbl>
            <c:dLbl>
              <c:idx val="3"/>
              <c:delete val="1"/>
              <c:extLst>
                <c:ext xmlns:c15="http://schemas.microsoft.com/office/drawing/2012/chart" uri="{CE6537A1-D6FC-4f65-9D91-7224C49458BB}"/>
                <c:ext xmlns:c16="http://schemas.microsoft.com/office/drawing/2014/chart" uri="{C3380CC4-5D6E-409C-BE32-E72D297353CC}">
                  <c16:uniqueId val="{00000007-4F49-402E-BD74-B39A8D8906D2}"/>
                </c:ext>
              </c:extLst>
            </c:dLbl>
            <c:dLbl>
              <c:idx val="4"/>
              <c:delete val="1"/>
              <c:extLst>
                <c:ext xmlns:c15="http://schemas.microsoft.com/office/drawing/2012/chart" uri="{CE6537A1-D6FC-4f65-9D91-7224C49458BB}"/>
                <c:ext xmlns:c16="http://schemas.microsoft.com/office/drawing/2014/chart" uri="{C3380CC4-5D6E-409C-BE32-E72D297353CC}">
                  <c16:uniqueId val="{00000009-4F49-402E-BD74-B39A8D8906D2}"/>
                </c:ext>
              </c:extLst>
            </c:dLbl>
            <c:numFmt formatCode="#.##0.00" sourceLinked="0"/>
            <c:spPr>
              <a:ln>
                <a:noFill/>
              </a:ln>
            </c:spPr>
            <c:dLblPos val="outEnd"/>
            <c:showLegendKey val="0"/>
            <c:showVal val="1"/>
            <c:showCatName val="0"/>
            <c:showSerName val="0"/>
            <c:showPercent val="1"/>
            <c:showBubbleSize val="0"/>
            <c:showLeaderLines val="0"/>
            <c:extLst>
              <c:ext xmlns:c15="http://schemas.microsoft.com/office/drawing/2012/chart" uri="{CE6537A1-D6FC-4f65-9D91-7224C49458BB}">
                <c15:spPr xmlns:c15="http://schemas.microsoft.com/office/drawing/2012/chart">
                  <a:prstGeom prst="rect">
                    <a:avLst/>
                  </a:prstGeom>
                </c15:spPr>
              </c:ext>
            </c:extLst>
          </c:dLbls>
          <c:val>
            <c:numRef>
              <c:f>'TORTA EST. VIAS TEC'!$K$16:$K$20</c:f>
              <c:numCache>
                <c:formatCode>0%</c:formatCode>
                <c:ptCount val="5"/>
                <c:pt idx="0">
                  <c:v>0</c:v>
                </c:pt>
                <c:pt idx="1">
                  <c:v>0</c:v>
                </c:pt>
                <c:pt idx="2" formatCode="0.0%">
                  <c:v>0</c:v>
                </c:pt>
                <c:pt idx="3">
                  <c:v>0</c:v>
                </c:pt>
                <c:pt idx="4">
                  <c:v>0</c:v>
                </c:pt>
              </c:numCache>
            </c:numRef>
          </c:val>
          <c:extLst>
            <c:ext xmlns:c16="http://schemas.microsoft.com/office/drawing/2014/chart" uri="{C3380CC4-5D6E-409C-BE32-E72D297353CC}">
              <c16:uniqueId val="{0000000A-4F49-402E-BD74-B39A8D8906D2}"/>
            </c:ext>
          </c:extLst>
        </c:ser>
        <c:dLbls>
          <c:showLegendKey val="0"/>
          <c:showVal val="0"/>
          <c:showCatName val="0"/>
          <c:showSerName val="0"/>
          <c:showPercent val="0"/>
          <c:showBubbleSize val="0"/>
          <c:showLeaderLines val="0"/>
        </c:dLbls>
      </c:pie3DChart>
      <c:spPr>
        <a:noFill/>
        <a:ln w="25400">
          <a:noFill/>
        </a:ln>
      </c:spPr>
    </c:plotArea>
    <c:plotVisOnly val="1"/>
    <c:dispBlanksAs val="zero"/>
    <c:showDLblsOverMax val="0"/>
  </c:chart>
  <c:spPr>
    <a:noFill/>
    <a:ln>
      <a:noFill/>
    </a:ln>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477" l="0.70000000000000062" r="0.70000000000000062" t="0.75000000000000477"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16.xml.rels><?xml version="1.0" encoding="UTF-8" standalone="yes"?>
<Relationships xmlns="http://schemas.openxmlformats.org/package/2006/relationships"><Relationship Id="rId1" Type="http://schemas.openxmlformats.org/officeDocument/2006/relationships/image" Target="../media/image6.png"/></Relationships>
</file>

<file path=xl/drawings/_rels/drawing17.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8.png"/></Relationships>
</file>

<file path=xl/drawings/_rels/drawing19.xml.rels><?xml version="1.0" encoding="UTF-8" standalone="yes"?>
<Relationships xmlns="http://schemas.openxmlformats.org/package/2006/relationships"><Relationship Id="rId1" Type="http://schemas.openxmlformats.org/officeDocument/2006/relationships/image" Target="../media/image9.png"/></Relationships>
</file>

<file path=xl/drawings/_rels/drawing20.xml.rels><?xml version="1.0" encoding="UTF-8" standalone="yes"?>
<Relationships xmlns="http://schemas.openxmlformats.org/package/2006/relationships"><Relationship Id="rId8" Type="http://schemas.openxmlformats.org/officeDocument/2006/relationships/chart" Target="../charts/chart16.xml"/><Relationship Id="rId3" Type="http://schemas.openxmlformats.org/officeDocument/2006/relationships/chart" Target="../charts/chart11.xml"/><Relationship Id="rId7" Type="http://schemas.openxmlformats.org/officeDocument/2006/relationships/chart" Target="../charts/chart15.xml"/><Relationship Id="rId2" Type="http://schemas.openxmlformats.org/officeDocument/2006/relationships/chart" Target="../charts/chart10.xml"/><Relationship Id="rId1" Type="http://schemas.openxmlformats.org/officeDocument/2006/relationships/chart" Target="../charts/chart9.xml"/><Relationship Id="rId6" Type="http://schemas.openxmlformats.org/officeDocument/2006/relationships/chart" Target="../charts/chart14.xml"/><Relationship Id="rId5" Type="http://schemas.openxmlformats.org/officeDocument/2006/relationships/chart" Target="../charts/chart13.xml"/><Relationship Id="rId10" Type="http://schemas.openxmlformats.org/officeDocument/2006/relationships/chart" Target="../charts/chart18.xml"/><Relationship Id="rId4" Type="http://schemas.openxmlformats.org/officeDocument/2006/relationships/chart" Target="../charts/chart12.xml"/><Relationship Id="rId9" Type="http://schemas.openxmlformats.org/officeDocument/2006/relationships/chart" Target="../charts/chart17.xml"/></Relationships>
</file>

<file path=xl/drawings/_rels/drawing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10.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13.jpeg"/><Relationship Id="rId2" Type="http://schemas.openxmlformats.org/officeDocument/2006/relationships/image" Target="../media/image12.jpeg"/><Relationship Id="rId1" Type="http://schemas.openxmlformats.org/officeDocument/2006/relationships/image" Target="../media/image11.jpeg"/><Relationship Id="rId4" Type="http://schemas.openxmlformats.org/officeDocument/2006/relationships/image" Target="../media/image14.jpeg"/></Relationships>
</file>

<file path=xl/drawings/_rels/drawing35.xml.rels><?xml version="1.0" encoding="UTF-8" standalone="yes"?>
<Relationships xmlns="http://schemas.openxmlformats.org/package/2006/relationships"><Relationship Id="rId3" Type="http://schemas.openxmlformats.org/officeDocument/2006/relationships/image" Target="../media/image17.jpeg"/><Relationship Id="rId2" Type="http://schemas.openxmlformats.org/officeDocument/2006/relationships/image" Target="../media/image16.jpeg"/><Relationship Id="rId1" Type="http://schemas.openxmlformats.org/officeDocument/2006/relationships/image" Target="../media/image15.jpeg"/><Relationship Id="rId4" Type="http://schemas.openxmlformats.org/officeDocument/2006/relationships/image" Target="../media/image18.jpeg"/></Relationships>
</file>

<file path=xl/drawings/_rels/drawing36.xml.rels><?xml version="1.0" encoding="UTF-8" standalone="yes"?>
<Relationships xmlns="http://schemas.openxmlformats.org/package/2006/relationships"><Relationship Id="rId3" Type="http://schemas.openxmlformats.org/officeDocument/2006/relationships/image" Target="../media/image21.jpeg"/><Relationship Id="rId2" Type="http://schemas.openxmlformats.org/officeDocument/2006/relationships/image" Target="../media/image20.jpeg"/><Relationship Id="rId1" Type="http://schemas.openxmlformats.org/officeDocument/2006/relationships/image" Target="../media/image19.jpeg"/><Relationship Id="rId4" Type="http://schemas.openxmlformats.org/officeDocument/2006/relationships/image" Target="../media/image22.jpeg"/></Relationships>
</file>

<file path=xl/drawings/_rels/drawing37.xml.rels><?xml version="1.0" encoding="UTF-8" standalone="yes"?>
<Relationships xmlns="http://schemas.openxmlformats.org/package/2006/relationships"><Relationship Id="rId3" Type="http://schemas.openxmlformats.org/officeDocument/2006/relationships/image" Target="../media/image25.jpeg"/><Relationship Id="rId2" Type="http://schemas.openxmlformats.org/officeDocument/2006/relationships/image" Target="../media/image24.jpeg"/><Relationship Id="rId1" Type="http://schemas.openxmlformats.org/officeDocument/2006/relationships/image" Target="../media/image23.jpeg"/><Relationship Id="rId4" Type="http://schemas.openxmlformats.org/officeDocument/2006/relationships/image" Target="../media/image26.jpeg"/></Relationships>
</file>

<file path=xl/drawings/_rels/drawing38.xml.rels><?xml version="1.0" encoding="UTF-8" standalone="yes"?>
<Relationships xmlns="http://schemas.openxmlformats.org/package/2006/relationships"><Relationship Id="rId3" Type="http://schemas.openxmlformats.org/officeDocument/2006/relationships/image" Target="../media/image29.jpeg"/><Relationship Id="rId2" Type="http://schemas.openxmlformats.org/officeDocument/2006/relationships/image" Target="../media/image28.jpeg"/><Relationship Id="rId1" Type="http://schemas.openxmlformats.org/officeDocument/2006/relationships/image" Target="../media/image27.jpeg"/><Relationship Id="rId4" Type="http://schemas.openxmlformats.org/officeDocument/2006/relationships/image" Target="../media/image30.jpeg"/></Relationships>
</file>

<file path=xl/drawings/_rels/drawing39.xml.rels><?xml version="1.0" encoding="UTF-8" standalone="yes"?>
<Relationships xmlns="http://schemas.openxmlformats.org/package/2006/relationships"><Relationship Id="rId3" Type="http://schemas.openxmlformats.org/officeDocument/2006/relationships/image" Target="../media/image33.jpeg"/><Relationship Id="rId2" Type="http://schemas.openxmlformats.org/officeDocument/2006/relationships/image" Target="../media/image32.jpeg"/><Relationship Id="rId1" Type="http://schemas.openxmlformats.org/officeDocument/2006/relationships/image" Target="../media/image31.jpeg"/><Relationship Id="rId4" Type="http://schemas.openxmlformats.org/officeDocument/2006/relationships/image" Target="../media/image34.jpeg"/></Relationships>
</file>

<file path=xl/drawings/_rels/drawing40.xml.rels><?xml version="1.0" encoding="UTF-8" standalone="yes"?>
<Relationships xmlns="http://schemas.openxmlformats.org/package/2006/relationships"><Relationship Id="rId3" Type="http://schemas.openxmlformats.org/officeDocument/2006/relationships/image" Target="../media/image37.jpeg"/><Relationship Id="rId2" Type="http://schemas.openxmlformats.org/officeDocument/2006/relationships/image" Target="../media/image36.jpeg"/><Relationship Id="rId1" Type="http://schemas.openxmlformats.org/officeDocument/2006/relationships/image" Target="../media/image35.jpeg"/><Relationship Id="rId4" Type="http://schemas.openxmlformats.org/officeDocument/2006/relationships/image" Target="../media/image38.jpeg"/></Relationships>
</file>

<file path=xl/drawings/_rels/drawing41.xml.rels><?xml version="1.0" encoding="UTF-8" standalone="yes"?>
<Relationships xmlns="http://schemas.openxmlformats.org/package/2006/relationships"><Relationship Id="rId3" Type="http://schemas.openxmlformats.org/officeDocument/2006/relationships/image" Target="../media/image41.jpeg"/><Relationship Id="rId2" Type="http://schemas.openxmlformats.org/officeDocument/2006/relationships/image" Target="../media/image40.jpeg"/><Relationship Id="rId1" Type="http://schemas.openxmlformats.org/officeDocument/2006/relationships/image" Target="../media/image39.jpeg"/><Relationship Id="rId4" Type="http://schemas.openxmlformats.org/officeDocument/2006/relationships/image" Target="../media/image42.jpeg"/></Relationships>
</file>

<file path=xl/drawings/_rels/drawing42.xml.rels><?xml version="1.0" encoding="UTF-8" standalone="yes"?>
<Relationships xmlns="http://schemas.openxmlformats.org/package/2006/relationships"><Relationship Id="rId3" Type="http://schemas.openxmlformats.org/officeDocument/2006/relationships/image" Target="../media/image45.jpeg"/><Relationship Id="rId2" Type="http://schemas.openxmlformats.org/officeDocument/2006/relationships/image" Target="../media/image44.jpeg"/><Relationship Id="rId1" Type="http://schemas.openxmlformats.org/officeDocument/2006/relationships/image" Target="../media/image43.jpeg"/><Relationship Id="rId4" Type="http://schemas.openxmlformats.org/officeDocument/2006/relationships/image" Target="../media/image46.jpeg"/></Relationships>
</file>

<file path=xl/drawings/_rels/drawing43.xml.rels><?xml version="1.0" encoding="UTF-8" standalone="yes"?>
<Relationships xmlns="http://schemas.openxmlformats.org/package/2006/relationships"><Relationship Id="rId26" Type="http://schemas.openxmlformats.org/officeDocument/2006/relationships/image" Target="../media/image72.jpeg"/><Relationship Id="rId21" Type="http://schemas.openxmlformats.org/officeDocument/2006/relationships/image" Target="../media/image67.jpeg"/><Relationship Id="rId42" Type="http://schemas.openxmlformats.org/officeDocument/2006/relationships/image" Target="../media/image88.jpeg"/><Relationship Id="rId47" Type="http://schemas.openxmlformats.org/officeDocument/2006/relationships/image" Target="../media/image93.jpeg"/><Relationship Id="rId63" Type="http://schemas.openxmlformats.org/officeDocument/2006/relationships/image" Target="../media/image109.jpeg"/><Relationship Id="rId68" Type="http://schemas.openxmlformats.org/officeDocument/2006/relationships/image" Target="../media/image114.jpeg"/><Relationship Id="rId84" Type="http://schemas.openxmlformats.org/officeDocument/2006/relationships/image" Target="../media/image130.jpeg"/><Relationship Id="rId16" Type="http://schemas.openxmlformats.org/officeDocument/2006/relationships/image" Target="../media/image62.jpeg"/><Relationship Id="rId11" Type="http://schemas.openxmlformats.org/officeDocument/2006/relationships/image" Target="../media/image57.jpeg"/><Relationship Id="rId32" Type="http://schemas.openxmlformats.org/officeDocument/2006/relationships/image" Target="../media/image78.jpeg"/><Relationship Id="rId37" Type="http://schemas.openxmlformats.org/officeDocument/2006/relationships/image" Target="../media/image83.jpeg"/><Relationship Id="rId53" Type="http://schemas.openxmlformats.org/officeDocument/2006/relationships/image" Target="../media/image99.jpeg"/><Relationship Id="rId58" Type="http://schemas.openxmlformats.org/officeDocument/2006/relationships/image" Target="../media/image104.jpeg"/><Relationship Id="rId74" Type="http://schemas.openxmlformats.org/officeDocument/2006/relationships/image" Target="../media/image120.jpeg"/><Relationship Id="rId79" Type="http://schemas.openxmlformats.org/officeDocument/2006/relationships/image" Target="../media/image125.jpeg"/><Relationship Id="rId5" Type="http://schemas.openxmlformats.org/officeDocument/2006/relationships/image" Target="../media/image51.jpeg"/><Relationship Id="rId61" Type="http://schemas.openxmlformats.org/officeDocument/2006/relationships/image" Target="../media/image107.jpeg"/><Relationship Id="rId82" Type="http://schemas.openxmlformats.org/officeDocument/2006/relationships/image" Target="../media/image128.jpeg"/><Relationship Id="rId19" Type="http://schemas.openxmlformats.org/officeDocument/2006/relationships/image" Target="../media/image65.jpeg"/><Relationship Id="rId14" Type="http://schemas.openxmlformats.org/officeDocument/2006/relationships/image" Target="../media/image60.jpeg"/><Relationship Id="rId22" Type="http://schemas.openxmlformats.org/officeDocument/2006/relationships/image" Target="../media/image68.jpeg"/><Relationship Id="rId27" Type="http://schemas.openxmlformats.org/officeDocument/2006/relationships/image" Target="../media/image73.jpeg"/><Relationship Id="rId30" Type="http://schemas.openxmlformats.org/officeDocument/2006/relationships/image" Target="../media/image76.jpeg"/><Relationship Id="rId35" Type="http://schemas.openxmlformats.org/officeDocument/2006/relationships/image" Target="../media/image81.jpeg"/><Relationship Id="rId43" Type="http://schemas.openxmlformats.org/officeDocument/2006/relationships/image" Target="../media/image89.jpeg"/><Relationship Id="rId48" Type="http://schemas.openxmlformats.org/officeDocument/2006/relationships/image" Target="../media/image94.jpeg"/><Relationship Id="rId56" Type="http://schemas.openxmlformats.org/officeDocument/2006/relationships/image" Target="../media/image102.jpeg"/><Relationship Id="rId64" Type="http://schemas.openxmlformats.org/officeDocument/2006/relationships/image" Target="../media/image110.jpeg"/><Relationship Id="rId69" Type="http://schemas.openxmlformats.org/officeDocument/2006/relationships/image" Target="../media/image115.jpeg"/><Relationship Id="rId77" Type="http://schemas.openxmlformats.org/officeDocument/2006/relationships/image" Target="../media/image123.jpeg"/><Relationship Id="rId8" Type="http://schemas.openxmlformats.org/officeDocument/2006/relationships/image" Target="../media/image54.jpeg"/><Relationship Id="rId51" Type="http://schemas.openxmlformats.org/officeDocument/2006/relationships/image" Target="../media/image97.jpeg"/><Relationship Id="rId72" Type="http://schemas.openxmlformats.org/officeDocument/2006/relationships/image" Target="../media/image118.jpeg"/><Relationship Id="rId80" Type="http://schemas.openxmlformats.org/officeDocument/2006/relationships/image" Target="../media/image126.jpeg"/><Relationship Id="rId3" Type="http://schemas.openxmlformats.org/officeDocument/2006/relationships/image" Target="../media/image49.jpeg"/><Relationship Id="rId12" Type="http://schemas.openxmlformats.org/officeDocument/2006/relationships/image" Target="../media/image58.jpeg"/><Relationship Id="rId17" Type="http://schemas.openxmlformats.org/officeDocument/2006/relationships/image" Target="../media/image63.jpeg"/><Relationship Id="rId25" Type="http://schemas.openxmlformats.org/officeDocument/2006/relationships/image" Target="../media/image71.jpeg"/><Relationship Id="rId33" Type="http://schemas.openxmlformats.org/officeDocument/2006/relationships/image" Target="../media/image79.jpeg"/><Relationship Id="rId38" Type="http://schemas.openxmlformats.org/officeDocument/2006/relationships/image" Target="../media/image84.jpeg"/><Relationship Id="rId46" Type="http://schemas.openxmlformats.org/officeDocument/2006/relationships/image" Target="../media/image92.jpeg"/><Relationship Id="rId59" Type="http://schemas.openxmlformats.org/officeDocument/2006/relationships/image" Target="../media/image105.jpeg"/><Relationship Id="rId67" Type="http://schemas.openxmlformats.org/officeDocument/2006/relationships/image" Target="../media/image113.jpeg"/><Relationship Id="rId20" Type="http://schemas.openxmlformats.org/officeDocument/2006/relationships/image" Target="../media/image66.jpeg"/><Relationship Id="rId41" Type="http://schemas.openxmlformats.org/officeDocument/2006/relationships/image" Target="../media/image87.jpeg"/><Relationship Id="rId54" Type="http://schemas.openxmlformats.org/officeDocument/2006/relationships/image" Target="../media/image100.jpeg"/><Relationship Id="rId62" Type="http://schemas.openxmlformats.org/officeDocument/2006/relationships/image" Target="../media/image108.jpeg"/><Relationship Id="rId70" Type="http://schemas.openxmlformats.org/officeDocument/2006/relationships/image" Target="../media/image116.jpeg"/><Relationship Id="rId75" Type="http://schemas.openxmlformats.org/officeDocument/2006/relationships/image" Target="../media/image121.jpeg"/><Relationship Id="rId83" Type="http://schemas.openxmlformats.org/officeDocument/2006/relationships/image" Target="../media/image129.jpeg"/><Relationship Id="rId1" Type="http://schemas.openxmlformats.org/officeDocument/2006/relationships/image" Target="../media/image47.jpeg"/><Relationship Id="rId6" Type="http://schemas.openxmlformats.org/officeDocument/2006/relationships/image" Target="../media/image52.jpeg"/><Relationship Id="rId15" Type="http://schemas.openxmlformats.org/officeDocument/2006/relationships/image" Target="../media/image61.jpeg"/><Relationship Id="rId23" Type="http://schemas.openxmlformats.org/officeDocument/2006/relationships/image" Target="../media/image69.jpeg"/><Relationship Id="rId28" Type="http://schemas.openxmlformats.org/officeDocument/2006/relationships/image" Target="../media/image74.jpeg"/><Relationship Id="rId36" Type="http://schemas.openxmlformats.org/officeDocument/2006/relationships/image" Target="../media/image82.jpeg"/><Relationship Id="rId49" Type="http://schemas.openxmlformats.org/officeDocument/2006/relationships/image" Target="../media/image95.jpeg"/><Relationship Id="rId57" Type="http://schemas.openxmlformats.org/officeDocument/2006/relationships/image" Target="../media/image103.jpeg"/><Relationship Id="rId10" Type="http://schemas.openxmlformats.org/officeDocument/2006/relationships/image" Target="../media/image56.jpeg"/><Relationship Id="rId31" Type="http://schemas.openxmlformats.org/officeDocument/2006/relationships/image" Target="../media/image77.jpeg"/><Relationship Id="rId44" Type="http://schemas.openxmlformats.org/officeDocument/2006/relationships/image" Target="../media/image90.jpeg"/><Relationship Id="rId52" Type="http://schemas.openxmlformats.org/officeDocument/2006/relationships/image" Target="../media/image98.jpeg"/><Relationship Id="rId60" Type="http://schemas.openxmlformats.org/officeDocument/2006/relationships/image" Target="../media/image106.jpeg"/><Relationship Id="rId65" Type="http://schemas.openxmlformats.org/officeDocument/2006/relationships/image" Target="../media/image111.jpeg"/><Relationship Id="rId73" Type="http://schemas.openxmlformats.org/officeDocument/2006/relationships/image" Target="../media/image119.jpeg"/><Relationship Id="rId78" Type="http://schemas.openxmlformats.org/officeDocument/2006/relationships/image" Target="../media/image124.jpeg"/><Relationship Id="rId81" Type="http://schemas.openxmlformats.org/officeDocument/2006/relationships/image" Target="../media/image127.jpeg"/><Relationship Id="rId4" Type="http://schemas.openxmlformats.org/officeDocument/2006/relationships/image" Target="../media/image50.jpeg"/><Relationship Id="rId9" Type="http://schemas.openxmlformats.org/officeDocument/2006/relationships/image" Target="../media/image55.jpeg"/><Relationship Id="rId13" Type="http://schemas.openxmlformats.org/officeDocument/2006/relationships/image" Target="../media/image59.jpeg"/><Relationship Id="rId18" Type="http://schemas.openxmlformats.org/officeDocument/2006/relationships/image" Target="../media/image64.jpeg"/><Relationship Id="rId39" Type="http://schemas.openxmlformats.org/officeDocument/2006/relationships/image" Target="../media/image85.jpeg"/><Relationship Id="rId34" Type="http://schemas.openxmlformats.org/officeDocument/2006/relationships/image" Target="../media/image80.jpeg"/><Relationship Id="rId50" Type="http://schemas.openxmlformats.org/officeDocument/2006/relationships/image" Target="../media/image96.jpeg"/><Relationship Id="rId55" Type="http://schemas.openxmlformats.org/officeDocument/2006/relationships/image" Target="../media/image101.jpeg"/><Relationship Id="rId76" Type="http://schemas.openxmlformats.org/officeDocument/2006/relationships/image" Target="../media/image122.jpeg"/><Relationship Id="rId7" Type="http://schemas.openxmlformats.org/officeDocument/2006/relationships/image" Target="../media/image53.jpeg"/><Relationship Id="rId71" Type="http://schemas.openxmlformats.org/officeDocument/2006/relationships/image" Target="../media/image117.jpeg"/><Relationship Id="rId2" Type="http://schemas.openxmlformats.org/officeDocument/2006/relationships/image" Target="../media/image48.jpeg"/><Relationship Id="rId29" Type="http://schemas.openxmlformats.org/officeDocument/2006/relationships/image" Target="../media/image75.jpeg"/><Relationship Id="rId24" Type="http://schemas.openxmlformats.org/officeDocument/2006/relationships/image" Target="../media/image70.jpeg"/><Relationship Id="rId40" Type="http://schemas.openxmlformats.org/officeDocument/2006/relationships/image" Target="../media/image86.jpeg"/><Relationship Id="rId45" Type="http://schemas.openxmlformats.org/officeDocument/2006/relationships/image" Target="../media/image91.jpeg"/><Relationship Id="rId66" Type="http://schemas.openxmlformats.org/officeDocument/2006/relationships/image" Target="../media/image112.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1.png"/></Relationships>
</file>

<file path=xl/drawings/_rels/drawing45.xml.rels><?xml version="1.0" encoding="UTF-8" standalone="yes"?>
<Relationships xmlns="http://schemas.openxmlformats.org/package/2006/relationships"><Relationship Id="rId13" Type="http://schemas.openxmlformats.org/officeDocument/2006/relationships/image" Target="../media/image144.emf"/><Relationship Id="rId18" Type="http://schemas.openxmlformats.org/officeDocument/2006/relationships/image" Target="../media/image149.png"/><Relationship Id="rId26" Type="http://schemas.openxmlformats.org/officeDocument/2006/relationships/image" Target="../media/image157.jpeg"/><Relationship Id="rId3" Type="http://schemas.openxmlformats.org/officeDocument/2006/relationships/image" Target="../media/image134.jpeg"/><Relationship Id="rId21" Type="http://schemas.openxmlformats.org/officeDocument/2006/relationships/image" Target="../media/image152.jpeg"/><Relationship Id="rId34" Type="http://schemas.openxmlformats.org/officeDocument/2006/relationships/image" Target="../media/image165.jpeg"/><Relationship Id="rId7" Type="http://schemas.openxmlformats.org/officeDocument/2006/relationships/image" Target="../media/image138.jpeg"/><Relationship Id="rId12" Type="http://schemas.openxmlformats.org/officeDocument/2006/relationships/image" Target="../media/image143.emf"/><Relationship Id="rId17" Type="http://schemas.openxmlformats.org/officeDocument/2006/relationships/image" Target="../media/image148.png"/><Relationship Id="rId25" Type="http://schemas.openxmlformats.org/officeDocument/2006/relationships/image" Target="../media/image156.emf"/><Relationship Id="rId33" Type="http://schemas.openxmlformats.org/officeDocument/2006/relationships/image" Target="../media/image164.jpeg"/><Relationship Id="rId2" Type="http://schemas.openxmlformats.org/officeDocument/2006/relationships/image" Target="../media/image133.jpeg"/><Relationship Id="rId16" Type="http://schemas.openxmlformats.org/officeDocument/2006/relationships/image" Target="../media/image147.png"/><Relationship Id="rId20" Type="http://schemas.openxmlformats.org/officeDocument/2006/relationships/image" Target="../media/image151.jpeg"/><Relationship Id="rId29" Type="http://schemas.openxmlformats.org/officeDocument/2006/relationships/image" Target="../media/image160.jpeg"/><Relationship Id="rId1" Type="http://schemas.openxmlformats.org/officeDocument/2006/relationships/image" Target="../media/image132.jpeg"/><Relationship Id="rId6" Type="http://schemas.openxmlformats.org/officeDocument/2006/relationships/image" Target="../media/image137.jpeg"/><Relationship Id="rId11" Type="http://schemas.openxmlformats.org/officeDocument/2006/relationships/image" Target="../media/image142.emf"/><Relationship Id="rId24" Type="http://schemas.openxmlformats.org/officeDocument/2006/relationships/image" Target="../media/image155.emf"/><Relationship Id="rId32" Type="http://schemas.openxmlformats.org/officeDocument/2006/relationships/image" Target="../media/image163.jpeg"/><Relationship Id="rId5" Type="http://schemas.openxmlformats.org/officeDocument/2006/relationships/image" Target="../media/image136.jpeg"/><Relationship Id="rId15" Type="http://schemas.openxmlformats.org/officeDocument/2006/relationships/image" Target="../media/image146.emf"/><Relationship Id="rId23" Type="http://schemas.openxmlformats.org/officeDocument/2006/relationships/image" Target="../media/image154.emf"/><Relationship Id="rId28" Type="http://schemas.openxmlformats.org/officeDocument/2006/relationships/image" Target="../media/image159.jpeg"/><Relationship Id="rId36" Type="http://schemas.openxmlformats.org/officeDocument/2006/relationships/image" Target="../media/image167.emf"/><Relationship Id="rId10" Type="http://schemas.openxmlformats.org/officeDocument/2006/relationships/image" Target="../media/image141.emf"/><Relationship Id="rId19" Type="http://schemas.openxmlformats.org/officeDocument/2006/relationships/image" Target="../media/image150.jpeg"/><Relationship Id="rId31" Type="http://schemas.openxmlformats.org/officeDocument/2006/relationships/image" Target="../media/image162.jpeg"/><Relationship Id="rId4" Type="http://schemas.openxmlformats.org/officeDocument/2006/relationships/image" Target="../media/image135.jpeg"/><Relationship Id="rId9" Type="http://schemas.openxmlformats.org/officeDocument/2006/relationships/image" Target="../media/image140.jpeg"/><Relationship Id="rId14" Type="http://schemas.openxmlformats.org/officeDocument/2006/relationships/image" Target="../media/image145.emf"/><Relationship Id="rId22" Type="http://schemas.openxmlformats.org/officeDocument/2006/relationships/image" Target="../media/image153.emf"/><Relationship Id="rId27" Type="http://schemas.openxmlformats.org/officeDocument/2006/relationships/image" Target="../media/image158.jpeg"/><Relationship Id="rId30" Type="http://schemas.openxmlformats.org/officeDocument/2006/relationships/image" Target="../media/image161.jpeg"/><Relationship Id="rId35" Type="http://schemas.openxmlformats.org/officeDocument/2006/relationships/image" Target="../media/image166.emf"/><Relationship Id="rId8" Type="http://schemas.openxmlformats.org/officeDocument/2006/relationships/image" Target="../media/image139.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31.emf"/></Relationships>
</file>

<file path=xl/drawings/drawing1.xml><?xml version="1.0" encoding="utf-8"?>
<xdr:wsDr xmlns:xdr="http://schemas.openxmlformats.org/drawingml/2006/spreadsheetDrawing" xmlns:a="http://schemas.openxmlformats.org/drawingml/2006/main">
  <xdr:twoCellAnchor editAs="oneCell">
    <xdr:from>
      <xdr:col>0</xdr:col>
      <xdr:colOff>161925</xdr:colOff>
      <xdr:row>0</xdr:row>
      <xdr:rowOff>95250</xdr:rowOff>
    </xdr:from>
    <xdr:to>
      <xdr:col>0</xdr:col>
      <xdr:colOff>752557</xdr:colOff>
      <xdr:row>2</xdr:row>
      <xdr:rowOff>95328</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161925" y="95250"/>
          <a:ext cx="590632" cy="56205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201706</xdr:colOff>
      <xdr:row>0</xdr:row>
      <xdr:rowOff>112059</xdr:rowOff>
    </xdr:from>
    <xdr:to>
      <xdr:col>0</xdr:col>
      <xdr:colOff>792338</xdr:colOff>
      <xdr:row>3</xdr:row>
      <xdr:rowOff>102612</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201706" y="112059"/>
          <a:ext cx="590632" cy="56205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8</xdr:row>
      <xdr:rowOff>19050</xdr:rowOff>
    </xdr:from>
    <xdr:to>
      <xdr:col>1</xdr:col>
      <xdr:colOff>19050</xdr:colOff>
      <xdr:row>10</xdr:row>
      <xdr:rowOff>161925</xdr:rowOff>
    </xdr:to>
    <xdr:sp macro="" textlink="">
      <xdr:nvSpPr>
        <xdr:cNvPr id="2" name="Line 1">
          <a:extLst>
            <a:ext uri="{FF2B5EF4-FFF2-40B4-BE49-F238E27FC236}">
              <a16:creationId xmlns:a16="http://schemas.microsoft.com/office/drawing/2014/main" id="{00000000-0008-0000-0300-000002000000}"/>
            </a:ext>
          </a:extLst>
        </xdr:cNvPr>
        <xdr:cNvSpPr>
          <a:spLocks noChangeShapeType="1"/>
        </xdr:cNvSpPr>
      </xdr:nvSpPr>
      <xdr:spPr bwMode="auto">
        <a:xfrm>
          <a:off x="0" y="1657350"/>
          <a:ext cx="2162175" cy="809625"/>
        </a:xfrm>
        <a:prstGeom prst="line">
          <a:avLst/>
        </a:prstGeom>
        <a:noFill/>
        <a:ln w="1714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xdr:row>
      <xdr:rowOff>0</xdr:rowOff>
    </xdr:from>
    <xdr:to>
      <xdr:col>1</xdr:col>
      <xdr:colOff>0</xdr:colOff>
      <xdr:row>11</xdr:row>
      <xdr:rowOff>0</xdr:rowOff>
    </xdr:to>
    <xdr:sp macro="" textlink="">
      <xdr:nvSpPr>
        <xdr:cNvPr id="3" name="Line 2">
          <a:extLst>
            <a:ext uri="{FF2B5EF4-FFF2-40B4-BE49-F238E27FC236}">
              <a16:creationId xmlns:a16="http://schemas.microsoft.com/office/drawing/2014/main" id="{00000000-0008-0000-0300-000003000000}"/>
            </a:ext>
          </a:extLst>
        </xdr:cNvPr>
        <xdr:cNvSpPr>
          <a:spLocks noChangeShapeType="1"/>
        </xdr:cNvSpPr>
      </xdr:nvSpPr>
      <xdr:spPr bwMode="auto">
        <a:xfrm>
          <a:off x="2143125" y="2476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11</xdr:row>
      <xdr:rowOff>0</xdr:rowOff>
    </xdr:from>
    <xdr:to>
      <xdr:col>3</xdr:col>
      <xdr:colOff>0</xdr:colOff>
      <xdr:row>11</xdr:row>
      <xdr:rowOff>0</xdr:rowOff>
    </xdr:to>
    <xdr:sp macro="" textlink="">
      <xdr:nvSpPr>
        <xdr:cNvPr id="4" name="Line 6">
          <a:extLst>
            <a:ext uri="{FF2B5EF4-FFF2-40B4-BE49-F238E27FC236}">
              <a16:creationId xmlns:a16="http://schemas.microsoft.com/office/drawing/2014/main" id="{00000000-0008-0000-0300-000004000000}"/>
            </a:ext>
          </a:extLst>
        </xdr:cNvPr>
        <xdr:cNvSpPr>
          <a:spLocks noChangeShapeType="1"/>
        </xdr:cNvSpPr>
      </xdr:nvSpPr>
      <xdr:spPr bwMode="auto">
        <a:xfrm>
          <a:off x="3448050" y="2476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11</xdr:row>
      <xdr:rowOff>0</xdr:rowOff>
    </xdr:from>
    <xdr:to>
      <xdr:col>3</xdr:col>
      <xdr:colOff>0</xdr:colOff>
      <xdr:row>11</xdr:row>
      <xdr:rowOff>0</xdr:rowOff>
    </xdr:to>
    <xdr:sp macro="" textlink="">
      <xdr:nvSpPr>
        <xdr:cNvPr id="5" name="Line 7">
          <a:extLst>
            <a:ext uri="{FF2B5EF4-FFF2-40B4-BE49-F238E27FC236}">
              <a16:creationId xmlns:a16="http://schemas.microsoft.com/office/drawing/2014/main" id="{00000000-0008-0000-0300-000005000000}"/>
            </a:ext>
          </a:extLst>
        </xdr:cNvPr>
        <xdr:cNvSpPr>
          <a:spLocks noChangeShapeType="1"/>
        </xdr:cNvSpPr>
      </xdr:nvSpPr>
      <xdr:spPr bwMode="auto">
        <a:xfrm>
          <a:off x="3448050" y="2476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11</xdr:row>
      <xdr:rowOff>0</xdr:rowOff>
    </xdr:from>
    <xdr:to>
      <xdr:col>4</xdr:col>
      <xdr:colOff>0</xdr:colOff>
      <xdr:row>11</xdr:row>
      <xdr:rowOff>0</xdr:rowOff>
    </xdr:to>
    <xdr:sp macro="" textlink="">
      <xdr:nvSpPr>
        <xdr:cNvPr id="6" name="Line 8">
          <a:extLst>
            <a:ext uri="{FF2B5EF4-FFF2-40B4-BE49-F238E27FC236}">
              <a16:creationId xmlns:a16="http://schemas.microsoft.com/office/drawing/2014/main" id="{00000000-0008-0000-0300-000006000000}"/>
            </a:ext>
          </a:extLst>
        </xdr:cNvPr>
        <xdr:cNvSpPr>
          <a:spLocks noChangeShapeType="1"/>
        </xdr:cNvSpPr>
      </xdr:nvSpPr>
      <xdr:spPr bwMode="auto">
        <a:xfrm>
          <a:off x="3505200" y="2476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11</xdr:row>
      <xdr:rowOff>0</xdr:rowOff>
    </xdr:from>
    <xdr:to>
      <xdr:col>4</xdr:col>
      <xdr:colOff>0</xdr:colOff>
      <xdr:row>11</xdr:row>
      <xdr:rowOff>0</xdr:rowOff>
    </xdr:to>
    <xdr:sp macro="" textlink="">
      <xdr:nvSpPr>
        <xdr:cNvPr id="7" name="Line 9">
          <a:extLst>
            <a:ext uri="{FF2B5EF4-FFF2-40B4-BE49-F238E27FC236}">
              <a16:creationId xmlns:a16="http://schemas.microsoft.com/office/drawing/2014/main" id="{00000000-0008-0000-0300-000007000000}"/>
            </a:ext>
          </a:extLst>
        </xdr:cNvPr>
        <xdr:cNvSpPr>
          <a:spLocks noChangeShapeType="1"/>
        </xdr:cNvSpPr>
      </xdr:nvSpPr>
      <xdr:spPr bwMode="auto">
        <a:xfrm>
          <a:off x="3505200" y="2476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11</xdr:row>
      <xdr:rowOff>0</xdr:rowOff>
    </xdr:from>
    <xdr:to>
      <xdr:col>4</xdr:col>
      <xdr:colOff>0</xdr:colOff>
      <xdr:row>11</xdr:row>
      <xdr:rowOff>0</xdr:rowOff>
    </xdr:to>
    <xdr:sp macro="" textlink="">
      <xdr:nvSpPr>
        <xdr:cNvPr id="8" name="Line 10">
          <a:extLst>
            <a:ext uri="{FF2B5EF4-FFF2-40B4-BE49-F238E27FC236}">
              <a16:creationId xmlns:a16="http://schemas.microsoft.com/office/drawing/2014/main" id="{00000000-0008-0000-0300-000008000000}"/>
            </a:ext>
          </a:extLst>
        </xdr:cNvPr>
        <xdr:cNvSpPr>
          <a:spLocks noChangeShapeType="1"/>
        </xdr:cNvSpPr>
      </xdr:nvSpPr>
      <xdr:spPr bwMode="auto">
        <a:xfrm>
          <a:off x="3505200" y="2476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28575</xdr:colOff>
      <xdr:row>27</xdr:row>
      <xdr:rowOff>38100</xdr:rowOff>
    </xdr:from>
    <xdr:to>
      <xdr:col>2</xdr:col>
      <xdr:colOff>104775</xdr:colOff>
      <xdr:row>27</xdr:row>
      <xdr:rowOff>114300</xdr:rowOff>
    </xdr:to>
    <xdr:sp macro="" textlink="">
      <xdr:nvSpPr>
        <xdr:cNvPr id="9" name="Oval 64">
          <a:extLst>
            <a:ext uri="{FF2B5EF4-FFF2-40B4-BE49-F238E27FC236}">
              <a16:creationId xmlns:a16="http://schemas.microsoft.com/office/drawing/2014/main" id="{00000000-0008-0000-0300-000009000000}"/>
            </a:ext>
          </a:extLst>
        </xdr:cNvPr>
        <xdr:cNvSpPr>
          <a:spLocks noChangeArrowheads="1"/>
        </xdr:cNvSpPr>
      </xdr:nvSpPr>
      <xdr:spPr bwMode="auto">
        <a:xfrm>
          <a:off x="2228850" y="6705600"/>
          <a:ext cx="76200" cy="76200"/>
        </a:xfrm>
        <a:prstGeom prst="ellipse">
          <a:avLst/>
        </a:prstGeom>
        <a:solidFill>
          <a:srgbClr val="00FF00"/>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4</xdr:col>
      <xdr:colOff>19050</xdr:colOff>
      <xdr:row>27</xdr:row>
      <xdr:rowOff>38100</xdr:rowOff>
    </xdr:from>
    <xdr:to>
      <xdr:col>4</xdr:col>
      <xdr:colOff>95250</xdr:colOff>
      <xdr:row>27</xdr:row>
      <xdr:rowOff>114300</xdr:rowOff>
    </xdr:to>
    <xdr:sp macro="" textlink="">
      <xdr:nvSpPr>
        <xdr:cNvPr id="10" name="Oval 64">
          <a:extLst>
            <a:ext uri="{FF2B5EF4-FFF2-40B4-BE49-F238E27FC236}">
              <a16:creationId xmlns:a16="http://schemas.microsoft.com/office/drawing/2014/main" id="{00000000-0008-0000-0300-00000A000000}"/>
            </a:ext>
          </a:extLst>
        </xdr:cNvPr>
        <xdr:cNvSpPr>
          <a:spLocks noChangeArrowheads="1"/>
        </xdr:cNvSpPr>
      </xdr:nvSpPr>
      <xdr:spPr bwMode="auto">
        <a:xfrm>
          <a:off x="3524250" y="6705600"/>
          <a:ext cx="76200" cy="76200"/>
        </a:xfrm>
        <a:prstGeom prst="ellipse">
          <a:avLst/>
        </a:prstGeom>
        <a:solidFill>
          <a:srgbClr val="FFFF00"/>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19050</xdr:colOff>
      <xdr:row>27</xdr:row>
      <xdr:rowOff>28575</xdr:rowOff>
    </xdr:from>
    <xdr:to>
      <xdr:col>6</xdr:col>
      <xdr:colOff>95250</xdr:colOff>
      <xdr:row>27</xdr:row>
      <xdr:rowOff>104775</xdr:rowOff>
    </xdr:to>
    <xdr:sp macro="" textlink="">
      <xdr:nvSpPr>
        <xdr:cNvPr id="11" name="Oval 64">
          <a:extLst>
            <a:ext uri="{FF2B5EF4-FFF2-40B4-BE49-F238E27FC236}">
              <a16:creationId xmlns:a16="http://schemas.microsoft.com/office/drawing/2014/main" id="{00000000-0008-0000-0300-00000B000000}"/>
            </a:ext>
          </a:extLst>
        </xdr:cNvPr>
        <xdr:cNvSpPr>
          <a:spLocks noChangeArrowheads="1"/>
        </xdr:cNvSpPr>
      </xdr:nvSpPr>
      <xdr:spPr bwMode="auto">
        <a:xfrm>
          <a:off x="4695825" y="6696075"/>
          <a:ext cx="76200" cy="76200"/>
        </a:xfrm>
        <a:prstGeom prst="ellipse">
          <a:avLst/>
        </a:prstGeom>
        <a:solidFill>
          <a:srgbClr val="FF0000"/>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19050</xdr:colOff>
      <xdr:row>27</xdr:row>
      <xdr:rowOff>28575</xdr:rowOff>
    </xdr:from>
    <xdr:to>
      <xdr:col>8</xdr:col>
      <xdr:colOff>142875</xdr:colOff>
      <xdr:row>27</xdr:row>
      <xdr:rowOff>104775</xdr:rowOff>
    </xdr:to>
    <xdr:sp macro="" textlink="">
      <xdr:nvSpPr>
        <xdr:cNvPr id="12" name="Rectangle 65">
          <a:extLst>
            <a:ext uri="{FF2B5EF4-FFF2-40B4-BE49-F238E27FC236}">
              <a16:creationId xmlns:a16="http://schemas.microsoft.com/office/drawing/2014/main" id="{00000000-0008-0000-0300-00000C000000}"/>
            </a:ext>
          </a:extLst>
        </xdr:cNvPr>
        <xdr:cNvSpPr>
          <a:spLocks noChangeArrowheads="1"/>
        </xdr:cNvSpPr>
      </xdr:nvSpPr>
      <xdr:spPr bwMode="auto">
        <a:xfrm>
          <a:off x="5867400" y="6696075"/>
          <a:ext cx="123825" cy="76200"/>
        </a:xfrm>
        <a:prstGeom prst="rect">
          <a:avLst/>
        </a:prstGeom>
        <a:solidFill>
          <a:srgbClr val="C0C0C0"/>
        </a:solidFill>
        <a:ln w="9525">
          <a:solidFill>
            <a:srgbClr val="C0C0C0"/>
          </a:solidFill>
          <a:miter lim="800000"/>
          <a:headEnd/>
          <a:tailEnd/>
        </a:ln>
      </xdr:spPr>
    </xdr:sp>
    <xdr:clientData/>
  </xdr:twoCellAnchor>
  <xdr:twoCellAnchor>
    <xdr:from>
      <xdr:col>8</xdr:col>
      <xdr:colOff>28575</xdr:colOff>
      <xdr:row>27</xdr:row>
      <xdr:rowOff>9525</xdr:rowOff>
    </xdr:from>
    <xdr:to>
      <xdr:col>8</xdr:col>
      <xdr:colOff>152400</xdr:colOff>
      <xdr:row>27</xdr:row>
      <xdr:rowOff>85725</xdr:rowOff>
    </xdr:to>
    <xdr:sp macro="" textlink="">
      <xdr:nvSpPr>
        <xdr:cNvPr id="13" name="Rectangle 65">
          <a:extLst>
            <a:ext uri="{FF2B5EF4-FFF2-40B4-BE49-F238E27FC236}">
              <a16:creationId xmlns:a16="http://schemas.microsoft.com/office/drawing/2014/main" id="{00000000-0008-0000-0300-00000D000000}"/>
            </a:ext>
          </a:extLst>
        </xdr:cNvPr>
        <xdr:cNvSpPr>
          <a:spLocks noChangeArrowheads="1"/>
        </xdr:cNvSpPr>
      </xdr:nvSpPr>
      <xdr:spPr bwMode="auto">
        <a:xfrm>
          <a:off x="5876925" y="6677025"/>
          <a:ext cx="123825" cy="76200"/>
        </a:xfrm>
        <a:prstGeom prst="rect">
          <a:avLst/>
        </a:prstGeom>
        <a:solidFill>
          <a:srgbClr val="C0C0C0"/>
        </a:solidFill>
        <a:ln w="9525">
          <a:solidFill>
            <a:srgbClr val="C0C0C0"/>
          </a:solidFill>
          <a:miter lim="800000"/>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xdr:colOff>
      <xdr:row>39</xdr:row>
      <xdr:rowOff>9525</xdr:rowOff>
    </xdr:from>
    <xdr:to>
      <xdr:col>1</xdr:col>
      <xdr:colOff>9525</xdr:colOff>
      <xdr:row>41</xdr:row>
      <xdr:rowOff>0</xdr:rowOff>
    </xdr:to>
    <xdr:sp macro="" textlink="">
      <xdr:nvSpPr>
        <xdr:cNvPr id="28402636" name="Line 113">
          <a:extLst>
            <a:ext uri="{FF2B5EF4-FFF2-40B4-BE49-F238E27FC236}">
              <a16:creationId xmlns:a16="http://schemas.microsoft.com/office/drawing/2014/main" id="{00000000-0008-0000-0500-0000CC63B101}"/>
            </a:ext>
          </a:extLst>
        </xdr:cNvPr>
        <xdr:cNvSpPr>
          <a:spLocks noChangeShapeType="1"/>
        </xdr:cNvSpPr>
      </xdr:nvSpPr>
      <xdr:spPr bwMode="auto">
        <a:xfrm>
          <a:off x="9525" y="6886575"/>
          <a:ext cx="1266825" cy="3333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101</xdr:col>
      <xdr:colOff>161925</xdr:colOff>
      <xdr:row>49</xdr:row>
      <xdr:rowOff>0</xdr:rowOff>
    </xdr:from>
    <xdr:to>
      <xdr:col>101</xdr:col>
      <xdr:colOff>161925</xdr:colOff>
      <xdr:row>49</xdr:row>
      <xdr:rowOff>0</xdr:rowOff>
    </xdr:to>
    <xdr:sp macro="" textlink="">
      <xdr:nvSpPr>
        <xdr:cNvPr id="28402638" name="Rectangle 311">
          <a:extLst>
            <a:ext uri="{FF2B5EF4-FFF2-40B4-BE49-F238E27FC236}">
              <a16:creationId xmlns:a16="http://schemas.microsoft.com/office/drawing/2014/main" id="{00000000-0008-0000-0500-0000CE63B101}"/>
            </a:ext>
          </a:extLst>
        </xdr:cNvPr>
        <xdr:cNvSpPr>
          <a:spLocks noChangeArrowheads="1"/>
        </xdr:cNvSpPr>
      </xdr:nvSpPr>
      <xdr:spPr bwMode="auto">
        <a:xfrm>
          <a:off x="7981950" y="8439150"/>
          <a:ext cx="0" cy="0"/>
        </a:xfrm>
        <a:prstGeom prst="rect">
          <a:avLst/>
        </a:prstGeom>
        <a:solidFill>
          <a:srgbClr val="FFFFFF"/>
        </a:solidFill>
        <a:ln w="9525">
          <a:solidFill>
            <a:srgbClr val="000000"/>
          </a:solidFill>
          <a:miter lim="800000"/>
          <a:headEnd/>
          <a:tailEnd/>
        </a:ln>
      </xdr:spPr>
    </xdr:sp>
    <xdr:clientData/>
  </xdr:twoCellAnchor>
  <xdr:twoCellAnchor>
    <xdr:from>
      <xdr:col>101</xdr:col>
      <xdr:colOff>161925</xdr:colOff>
      <xdr:row>53</xdr:row>
      <xdr:rowOff>0</xdr:rowOff>
    </xdr:from>
    <xdr:to>
      <xdr:col>101</xdr:col>
      <xdr:colOff>161925</xdr:colOff>
      <xdr:row>53</xdr:row>
      <xdr:rowOff>0</xdr:rowOff>
    </xdr:to>
    <xdr:sp macro="" textlink="">
      <xdr:nvSpPr>
        <xdr:cNvPr id="28402639" name="Rectangle 314">
          <a:extLst>
            <a:ext uri="{FF2B5EF4-FFF2-40B4-BE49-F238E27FC236}">
              <a16:creationId xmlns:a16="http://schemas.microsoft.com/office/drawing/2014/main" id="{00000000-0008-0000-0500-0000CF63B101}"/>
            </a:ext>
          </a:extLst>
        </xdr:cNvPr>
        <xdr:cNvSpPr>
          <a:spLocks noChangeArrowheads="1"/>
        </xdr:cNvSpPr>
      </xdr:nvSpPr>
      <xdr:spPr bwMode="auto">
        <a:xfrm>
          <a:off x="7981950" y="9086850"/>
          <a:ext cx="0" cy="0"/>
        </a:xfrm>
        <a:prstGeom prst="rect">
          <a:avLst/>
        </a:prstGeom>
        <a:solidFill>
          <a:srgbClr val="FFFFFF"/>
        </a:solidFill>
        <a:ln w="9525">
          <a:solidFill>
            <a:srgbClr val="000000"/>
          </a:solidFill>
          <a:miter lim="800000"/>
          <a:headEnd/>
          <a:tailEnd/>
        </a:ln>
      </xdr:spPr>
    </xdr:sp>
    <xdr:clientData/>
  </xdr:twoCellAnchor>
  <xdr:twoCellAnchor>
    <xdr:from>
      <xdr:col>32</xdr:col>
      <xdr:colOff>19050</xdr:colOff>
      <xdr:row>46</xdr:row>
      <xdr:rowOff>150159</xdr:rowOff>
    </xdr:from>
    <xdr:to>
      <xdr:col>32</xdr:col>
      <xdr:colOff>19050</xdr:colOff>
      <xdr:row>47</xdr:row>
      <xdr:rowOff>161410</xdr:rowOff>
    </xdr:to>
    <xdr:cxnSp macro="">
      <xdr:nvCxnSpPr>
        <xdr:cNvPr id="28402640" name="82 Conector recto">
          <a:extLst>
            <a:ext uri="{FF2B5EF4-FFF2-40B4-BE49-F238E27FC236}">
              <a16:creationId xmlns:a16="http://schemas.microsoft.com/office/drawing/2014/main" id="{00000000-0008-0000-0500-0000D063B101}"/>
            </a:ext>
          </a:extLst>
        </xdr:cNvPr>
        <xdr:cNvCxnSpPr>
          <a:cxnSpLocks noChangeShapeType="1"/>
        </xdr:cNvCxnSpPr>
      </xdr:nvCxnSpPr>
      <xdr:spPr bwMode="auto">
        <a:xfrm>
          <a:off x="2848535" y="8195983"/>
          <a:ext cx="0" cy="173736"/>
        </a:xfrm>
        <a:prstGeom prst="line">
          <a:avLst/>
        </a:prstGeom>
        <a:noFill/>
        <a:ln w="12700"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33</xdr:col>
      <xdr:colOff>28575</xdr:colOff>
      <xdr:row>46</xdr:row>
      <xdr:rowOff>155762</xdr:rowOff>
    </xdr:from>
    <xdr:to>
      <xdr:col>33</xdr:col>
      <xdr:colOff>28575</xdr:colOff>
      <xdr:row>48</xdr:row>
      <xdr:rowOff>4528</xdr:rowOff>
    </xdr:to>
    <xdr:cxnSp macro="">
      <xdr:nvCxnSpPr>
        <xdr:cNvPr id="28402641" name="83 Conector recto">
          <a:extLst>
            <a:ext uri="{FF2B5EF4-FFF2-40B4-BE49-F238E27FC236}">
              <a16:creationId xmlns:a16="http://schemas.microsoft.com/office/drawing/2014/main" id="{00000000-0008-0000-0500-0000D163B101}"/>
            </a:ext>
          </a:extLst>
        </xdr:cNvPr>
        <xdr:cNvCxnSpPr>
          <a:cxnSpLocks noChangeShapeType="1"/>
        </xdr:cNvCxnSpPr>
      </xdr:nvCxnSpPr>
      <xdr:spPr bwMode="auto">
        <a:xfrm>
          <a:off x="2908487" y="8201586"/>
          <a:ext cx="0" cy="173736"/>
        </a:xfrm>
        <a:prstGeom prst="line">
          <a:avLst/>
        </a:prstGeom>
        <a:noFill/>
        <a:ln w="127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34</xdr:col>
      <xdr:colOff>28575</xdr:colOff>
      <xdr:row>46</xdr:row>
      <xdr:rowOff>155762</xdr:rowOff>
    </xdr:from>
    <xdr:to>
      <xdr:col>34</xdr:col>
      <xdr:colOff>28575</xdr:colOff>
      <xdr:row>48</xdr:row>
      <xdr:rowOff>4528</xdr:rowOff>
    </xdr:to>
    <xdr:cxnSp macro="">
      <xdr:nvCxnSpPr>
        <xdr:cNvPr id="28402642" name="84 Conector recto">
          <a:extLst>
            <a:ext uri="{FF2B5EF4-FFF2-40B4-BE49-F238E27FC236}">
              <a16:creationId xmlns:a16="http://schemas.microsoft.com/office/drawing/2014/main" id="{00000000-0008-0000-0500-0000D263B101}"/>
            </a:ext>
          </a:extLst>
        </xdr:cNvPr>
        <xdr:cNvCxnSpPr>
          <a:cxnSpLocks noChangeShapeType="1"/>
        </xdr:cNvCxnSpPr>
      </xdr:nvCxnSpPr>
      <xdr:spPr bwMode="auto">
        <a:xfrm>
          <a:off x="2958913" y="8201586"/>
          <a:ext cx="0" cy="173736"/>
        </a:xfrm>
        <a:prstGeom prst="line">
          <a:avLst/>
        </a:prstGeom>
        <a:noFill/>
        <a:ln w="127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36</xdr:col>
      <xdr:colOff>28575</xdr:colOff>
      <xdr:row>47</xdr:row>
      <xdr:rowOff>0</xdr:rowOff>
    </xdr:from>
    <xdr:to>
      <xdr:col>36</xdr:col>
      <xdr:colOff>28575</xdr:colOff>
      <xdr:row>48</xdr:row>
      <xdr:rowOff>9525</xdr:rowOff>
    </xdr:to>
    <xdr:cxnSp macro="">
      <xdr:nvCxnSpPr>
        <xdr:cNvPr id="28402643" name="85 Conector recto">
          <a:extLst>
            <a:ext uri="{FF2B5EF4-FFF2-40B4-BE49-F238E27FC236}">
              <a16:creationId xmlns:a16="http://schemas.microsoft.com/office/drawing/2014/main" id="{00000000-0008-0000-0500-0000D363B101}"/>
            </a:ext>
          </a:extLst>
        </xdr:cNvPr>
        <xdr:cNvCxnSpPr>
          <a:cxnSpLocks noChangeShapeType="1"/>
        </xdr:cNvCxnSpPr>
      </xdr:nvCxnSpPr>
      <xdr:spPr bwMode="auto">
        <a:xfrm>
          <a:off x="2962275" y="8153400"/>
          <a:ext cx="0" cy="161925"/>
        </a:xfrm>
        <a:prstGeom prst="line">
          <a:avLst/>
        </a:prstGeom>
        <a:noFill/>
        <a:ln w="127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38</xdr:col>
      <xdr:colOff>38100</xdr:colOff>
      <xdr:row>46</xdr:row>
      <xdr:rowOff>150159</xdr:rowOff>
    </xdr:from>
    <xdr:to>
      <xdr:col>38</xdr:col>
      <xdr:colOff>38100</xdr:colOff>
      <xdr:row>47</xdr:row>
      <xdr:rowOff>161410</xdr:rowOff>
    </xdr:to>
    <xdr:cxnSp macro="">
      <xdr:nvCxnSpPr>
        <xdr:cNvPr id="28402644" name="86 Conector recto">
          <a:extLst>
            <a:ext uri="{FF2B5EF4-FFF2-40B4-BE49-F238E27FC236}">
              <a16:creationId xmlns:a16="http://schemas.microsoft.com/office/drawing/2014/main" id="{00000000-0008-0000-0500-0000D463B101}"/>
            </a:ext>
          </a:extLst>
        </xdr:cNvPr>
        <xdr:cNvCxnSpPr>
          <a:cxnSpLocks noChangeShapeType="1"/>
        </xdr:cNvCxnSpPr>
      </xdr:nvCxnSpPr>
      <xdr:spPr bwMode="auto">
        <a:xfrm>
          <a:off x="3170144" y="8195983"/>
          <a:ext cx="0" cy="173736"/>
        </a:xfrm>
        <a:prstGeom prst="line">
          <a:avLst/>
        </a:prstGeom>
        <a:noFill/>
        <a:ln w="12700" algn="ctr">
          <a:solidFill>
            <a:srgbClr val="00FF00"/>
          </a:solidFill>
          <a:round/>
          <a:headEnd/>
          <a:tailEnd/>
        </a:ln>
        <a:extLst>
          <a:ext uri="{909E8E84-426E-40DD-AFC4-6F175D3DCCD1}">
            <a14:hiddenFill xmlns:a14="http://schemas.microsoft.com/office/drawing/2010/main">
              <a:noFill/>
            </a14:hiddenFill>
          </a:ext>
        </a:extLst>
      </xdr:spPr>
    </xdr:cxnSp>
    <xdr:clientData/>
  </xdr:twoCellAnchor>
  <xdr:twoCellAnchor>
    <xdr:from>
      <xdr:col>41</xdr:col>
      <xdr:colOff>28575</xdr:colOff>
      <xdr:row>47</xdr:row>
      <xdr:rowOff>0</xdr:rowOff>
    </xdr:from>
    <xdr:to>
      <xdr:col>41</xdr:col>
      <xdr:colOff>28575</xdr:colOff>
      <xdr:row>48</xdr:row>
      <xdr:rowOff>9525</xdr:rowOff>
    </xdr:to>
    <xdr:cxnSp macro="">
      <xdr:nvCxnSpPr>
        <xdr:cNvPr id="28402645" name="87 Conector recto">
          <a:extLst>
            <a:ext uri="{FF2B5EF4-FFF2-40B4-BE49-F238E27FC236}">
              <a16:creationId xmlns:a16="http://schemas.microsoft.com/office/drawing/2014/main" id="{00000000-0008-0000-0500-0000D563B101}"/>
            </a:ext>
          </a:extLst>
        </xdr:cNvPr>
        <xdr:cNvCxnSpPr>
          <a:cxnSpLocks noChangeShapeType="1"/>
        </xdr:cNvCxnSpPr>
      </xdr:nvCxnSpPr>
      <xdr:spPr bwMode="auto">
        <a:xfrm>
          <a:off x="3200400" y="8153400"/>
          <a:ext cx="0" cy="161925"/>
        </a:xfrm>
        <a:prstGeom prst="line">
          <a:avLst/>
        </a:prstGeom>
        <a:noFill/>
        <a:ln w="127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12</xdr:col>
      <xdr:colOff>38100</xdr:colOff>
      <xdr:row>28</xdr:row>
      <xdr:rowOff>0</xdr:rowOff>
    </xdr:from>
    <xdr:to>
      <xdr:col>12</xdr:col>
      <xdr:colOff>38100</xdr:colOff>
      <xdr:row>28</xdr:row>
      <xdr:rowOff>0</xdr:rowOff>
    </xdr:to>
    <xdr:sp macro="" textlink="">
      <xdr:nvSpPr>
        <xdr:cNvPr id="99" name="98 Forma libre">
          <a:extLst>
            <a:ext uri="{FF2B5EF4-FFF2-40B4-BE49-F238E27FC236}">
              <a16:creationId xmlns:a16="http://schemas.microsoft.com/office/drawing/2014/main" id="{00000000-0008-0000-0500-000063000000}"/>
            </a:ext>
          </a:extLst>
        </xdr:cNvPr>
        <xdr:cNvSpPr/>
      </xdr:nvSpPr>
      <xdr:spPr>
        <a:xfrm>
          <a:off x="1828800" y="5038725"/>
          <a:ext cx="0" cy="0"/>
        </a:xfrm>
        <a:custGeom>
          <a:avLst/>
          <a:gdLst>
            <a:gd name="connsiteX0" fmla="*/ 0 w 0"/>
            <a:gd name="connsiteY0" fmla="*/ 0 h 0"/>
            <a:gd name="connsiteX1" fmla="*/ 0 w 0"/>
            <a:gd name="connsiteY1" fmla="*/ 0 h 0"/>
          </a:gdLst>
          <a:ahLst/>
          <a:cxnLst>
            <a:cxn ang="0">
              <a:pos x="connsiteX0" y="connsiteY0"/>
            </a:cxn>
            <a:cxn ang="0">
              <a:pos x="connsiteX1" y="connsiteY1"/>
            </a:cxn>
          </a:cxnLst>
          <a:rect l="l" t="t" r="r" b="b"/>
          <a:pathLst>
            <a:path>
              <a:moveTo>
                <a:pt x="0" y="0"/>
              </a:moveTo>
              <a:lnTo>
                <a:pt x="0" y="0"/>
              </a:lnTo>
            </a:path>
          </a:pathLst>
        </a:custGeom>
      </xdr:spPr>
      <xdr:style>
        <a:lnRef idx="2">
          <a:schemeClr val="dk1"/>
        </a:lnRef>
        <a:fillRef idx="0">
          <a:schemeClr val="dk1"/>
        </a:fillRef>
        <a:effectRef idx="1">
          <a:schemeClr val="dk1"/>
        </a:effectRef>
        <a:fontRef idx="minor">
          <a:schemeClr val="tx1"/>
        </a:fontRef>
      </xdr:style>
      <xdr:txBody>
        <a:bodyPr vertOverflow="clip" horzOverflow="clip" wrap="square" lIns="18288" tIns="0" rIns="0" bIns="0" rtlCol="0" anchor="t" upright="1"/>
        <a:lstStyle/>
        <a:p>
          <a:endParaRPr lang="es-CO"/>
        </a:p>
      </xdr:txBody>
    </xdr:sp>
    <xdr:clientData/>
  </xdr:twoCellAnchor>
  <xdr:twoCellAnchor>
    <xdr:from>
      <xdr:col>23</xdr:col>
      <xdr:colOff>0</xdr:colOff>
      <xdr:row>29</xdr:row>
      <xdr:rowOff>38100</xdr:rowOff>
    </xdr:from>
    <xdr:to>
      <xdr:col>23</xdr:col>
      <xdr:colOff>0</xdr:colOff>
      <xdr:row>29</xdr:row>
      <xdr:rowOff>38100</xdr:rowOff>
    </xdr:to>
    <xdr:sp macro="" textlink="">
      <xdr:nvSpPr>
        <xdr:cNvPr id="100" name="99 Forma libre">
          <a:extLst>
            <a:ext uri="{FF2B5EF4-FFF2-40B4-BE49-F238E27FC236}">
              <a16:creationId xmlns:a16="http://schemas.microsoft.com/office/drawing/2014/main" id="{00000000-0008-0000-0500-000064000000}"/>
            </a:ext>
          </a:extLst>
        </xdr:cNvPr>
        <xdr:cNvSpPr/>
      </xdr:nvSpPr>
      <xdr:spPr>
        <a:xfrm>
          <a:off x="2314575" y="5238750"/>
          <a:ext cx="0" cy="0"/>
        </a:xfrm>
        <a:custGeom>
          <a:avLst/>
          <a:gdLst>
            <a:gd name="connsiteX0" fmla="*/ 0 w 0"/>
            <a:gd name="connsiteY0" fmla="*/ 0 h 0"/>
            <a:gd name="connsiteX1" fmla="*/ 0 w 0"/>
            <a:gd name="connsiteY1" fmla="*/ 0 h 0"/>
          </a:gdLst>
          <a:ahLst/>
          <a:cxnLst>
            <a:cxn ang="0">
              <a:pos x="connsiteX0" y="connsiteY0"/>
            </a:cxn>
            <a:cxn ang="0">
              <a:pos x="connsiteX1" y="connsiteY1"/>
            </a:cxn>
          </a:cxnLst>
          <a:rect l="l" t="t" r="r" b="b"/>
          <a:pathLst>
            <a:path>
              <a:moveTo>
                <a:pt x="0" y="0"/>
              </a:moveTo>
              <a:lnTo>
                <a:pt x="0" y="0"/>
              </a:lnTo>
            </a:path>
          </a:pathLst>
        </a:custGeom>
        <a:ln>
          <a:solidFill>
            <a:srgbClr val="00FF00"/>
          </a:solidFill>
        </a:ln>
      </xdr:spPr>
      <xdr:style>
        <a:lnRef idx="2">
          <a:schemeClr val="dk1"/>
        </a:lnRef>
        <a:fillRef idx="0">
          <a:schemeClr val="dk1"/>
        </a:fillRef>
        <a:effectRef idx="1">
          <a:schemeClr val="dk1"/>
        </a:effectRef>
        <a:fontRef idx="minor">
          <a:schemeClr val="tx1"/>
        </a:fontRef>
      </xdr:style>
      <xdr:txBody>
        <a:bodyPr vertOverflow="clip" horzOverflow="clip" wrap="square" lIns="18288" tIns="0" rIns="0" bIns="0" rtlCol="0" anchor="t" upright="1"/>
        <a:lstStyle/>
        <a:p>
          <a:endParaRPr lang="es-CO"/>
        </a:p>
      </xdr:txBody>
    </xdr:sp>
    <xdr:clientData/>
  </xdr:twoCellAnchor>
  <xdr:twoCellAnchor>
    <xdr:from>
      <xdr:col>23</xdr:col>
      <xdr:colOff>9525</xdr:colOff>
      <xdr:row>29</xdr:row>
      <xdr:rowOff>28575</xdr:rowOff>
    </xdr:from>
    <xdr:to>
      <xdr:col>23</xdr:col>
      <xdr:colOff>9525</xdr:colOff>
      <xdr:row>29</xdr:row>
      <xdr:rowOff>28575</xdr:rowOff>
    </xdr:to>
    <xdr:sp macro="" textlink="">
      <xdr:nvSpPr>
        <xdr:cNvPr id="101" name="100 Forma libre">
          <a:extLst>
            <a:ext uri="{FF2B5EF4-FFF2-40B4-BE49-F238E27FC236}">
              <a16:creationId xmlns:a16="http://schemas.microsoft.com/office/drawing/2014/main" id="{00000000-0008-0000-0500-000065000000}"/>
            </a:ext>
          </a:extLst>
        </xdr:cNvPr>
        <xdr:cNvSpPr/>
      </xdr:nvSpPr>
      <xdr:spPr>
        <a:xfrm>
          <a:off x="2324100" y="5229225"/>
          <a:ext cx="0" cy="0"/>
        </a:xfrm>
        <a:custGeom>
          <a:avLst/>
          <a:gdLst>
            <a:gd name="connsiteX0" fmla="*/ 0 w 0"/>
            <a:gd name="connsiteY0" fmla="*/ 0 h 0"/>
            <a:gd name="connsiteX1" fmla="*/ 0 w 0"/>
            <a:gd name="connsiteY1" fmla="*/ 0 h 0"/>
          </a:gdLst>
          <a:ahLst/>
          <a:cxnLst>
            <a:cxn ang="0">
              <a:pos x="connsiteX0" y="connsiteY0"/>
            </a:cxn>
            <a:cxn ang="0">
              <a:pos x="connsiteX1" y="connsiteY1"/>
            </a:cxn>
          </a:cxnLst>
          <a:rect l="l" t="t" r="r" b="b"/>
          <a:pathLst>
            <a:path>
              <a:moveTo>
                <a:pt x="0" y="0"/>
              </a:moveTo>
              <a:lnTo>
                <a:pt x="0" y="0"/>
              </a:lnTo>
            </a:path>
          </a:pathLst>
        </a:custGeom>
      </xdr:spPr>
      <xdr:style>
        <a:lnRef idx="2">
          <a:schemeClr val="dk1"/>
        </a:lnRef>
        <a:fillRef idx="0">
          <a:schemeClr val="dk1"/>
        </a:fillRef>
        <a:effectRef idx="1">
          <a:schemeClr val="dk1"/>
        </a:effectRef>
        <a:fontRef idx="minor">
          <a:schemeClr val="tx1"/>
        </a:fontRef>
      </xdr:style>
      <xdr:txBody>
        <a:bodyPr vertOverflow="clip" horzOverflow="clip" wrap="square" lIns="18288" tIns="0" rIns="0" bIns="0" rtlCol="0" anchor="t" upright="1"/>
        <a:lstStyle/>
        <a:p>
          <a:endParaRPr lang="es-CO"/>
        </a:p>
      </xdr:txBody>
    </xdr:sp>
    <xdr:clientData/>
  </xdr:twoCellAnchor>
  <xdr:twoCellAnchor>
    <xdr:from>
      <xdr:col>22</xdr:col>
      <xdr:colOff>1906</xdr:colOff>
      <xdr:row>29</xdr:row>
      <xdr:rowOff>28574</xdr:rowOff>
    </xdr:from>
    <xdr:to>
      <xdr:col>23</xdr:col>
      <xdr:colOff>0</xdr:colOff>
      <xdr:row>29</xdr:row>
      <xdr:rowOff>74293</xdr:rowOff>
    </xdr:to>
    <xdr:sp macro="" textlink="">
      <xdr:nvSpPr>
        <xdr:cNvPr id="102" name="101 Forma libre">
          <a:extLst>
            <a:ext uri="{FF2B5EF4-FFF2-40B4-BE49-F238E27FC236}">
              <a16:creationId xmlns:a16="http://schemas.microsoft.com/office/drawing/2014/main" id="{00000000-0008-0000-0500-000066000000}"/>
            </a:ext>
          </a:extLst>
        </xdr:cNvPr>
        <xdr:cNvSpPr/>
      </xdr:nvSpPr>
      <xdr:spPr>
        <a:xfrm flipH="1">
          <a:off x="2268856" y="5229224"/>
          <a:ext cx="45719" cy="45719"/>
        </a:xfrm>
        <a:custGeom>
          <a:avLst/>
          <a:gdLst>
            <a:gd name="connsiteX0" fmla="*/ 0 w 0"/>
            <a:gd name="connsiteY0" fmla="*/ 0 h 0"/>
            <a:gd name="connsiteX1" fmla="*/ 0 w 0"/>
            <a:gd name="connsiteY1" fmla="*/ 0 h 0"/>
          </a:gdLst>
          <a:ahLst/>
          <a:cxnLst>
            <a:cxn ang="0">
              <a:pos x="connsiteX0" y="connsiteY0"/>
            </a:cxn>
            <a:cxn ang="0">
              <a:pos x="connsiteX1" y="connsiteY1"/>
            </a:cxn>
          </a:cxnLst>
          <a:rect l="l" t="t" r="r" b="b"/>
          <a:pathLst>
            <a:path>
              <a:moveTo>
                <a:pt x="0" y="0"/>
              </a:moveTo>
              <a:lnTo>
                <a:pt x="0" y="0"/>
              </a:lnTo>
            </a:path>
          </a:pathLst>
        </a:custGeom>
        <a:ln>
          <a:solidFill>
            <a:srgbClr val="00FF00"/>
          </a:solidFill>
        </a:ln>
      </xdr:spPr>
      <xdr:style>
        <a:lnRef idx="2">
          <a:schemeClr val="dk1"/>
        </a:lnRef>
        <a:fillRef idx="0">
          <a:schemeClr val="dk1"/>
        </a:fillRef>
        <a:effectRef idx="1">
          <a:schemeClr val="dk1"/>
        </a:effectRef>
        <a:fontRef idx="minor">
          <a:schemeClr val="tx1"/>
        </a:fontRef>
      </xdr:style>
      <xdr:txBody>
        <a:bodyPr vertOverflow="clip" horzOverflow="clip" wrap="square" lIns="18288" tIns="0" rIns="0" bIns="0" rtlCol="0" anchor="t" upright="1"/>
        <a:lstStyle/>
        <a:p>
          <a:endParaRPr lang="es-CO"/>
        </a:p>
      </xdr:txBody>
    </xdr:sp>
    <xdr:clientData/>
  </xdr:twoCellAnchor>
  <xdr:twoCellAnchor>
    <xdr:from>
      <xdr:col>16</xdr:col>
      <xdr:colOff>28575</xdr:colOff>
      <xdr:row>26</xdr:row>
      <xdr:rowOff>95250</xdr:rowOff>
    </xdr:from>
    <xdr:to>
      <xdr:col>100</xdr:col>
      <xdr:colOff>180975</xdr:colOff>
      <xdr:row>32</xdr:row>
      <xdr:rowOff>66675</xdr:rowOff>
    </xdr:to>
    <xdr:sp macro="" textlink="">
      <xdr:nvSpPr>
        <xdr:cNvPr id="28402650" name="18 Forma libre">
          <a:extLst>
            <a:ext uri="{FF2B5EF4-FFF2-40B4-BE49-F238E27FC236}">
              <a16:creationId xmlns:a16="http://schemas.microsoft.com/office/drawing/2014/main" id="{00000000-0008-0000-0500-0000DA63B101}"/>
            </a:ext>
          </a:extLst>
        </xdr:cNvPr>
        <xdr:cNvSpPr>
          <a:spLocks/>
        </xdr:cNvSpPr>
      </xdr:nvSpPr>
      <xdr:spPr bwMode="auto">
        <a:xfrm>
          <a:off x="2009775" y="5038725"/>
          <a:ext cx="5543550" cy="942975"/>
        </a:xfrm>
        <a:custGeom>
          <a:avLst/>
          <a:gdLst>
            <a:gd name="T0" fmla="*/ 0 w 5305425"/>
            <a:gd name="T1" fmla="*/ 13566 h 943456"/>
            <a:gd name="T2" fmla="*/ 1730935232 w 5305425"/>
            <a:gd name="T3" fmla="*/ 102334 h 943456"/>
            <a:gd name="T4" fmla="*/ 2147483647 w 5305425"/>
            <a:gd name="T5" fmla="*/ 772166 h 943456"/>
            <a:gd name="T6" fmla="*/ 2147483647 w 5305425"/>
            <a:gd name="T7" fmla="*/ 667253 h 943456"/>
            <a:gd name="T8" fmla="*/ 2147483647 w 5305425"/>
            <a:gd name="T9" fmla="*/ 651115 h 943456"/>
            <a:gd name="T10" fmla="*/ 2147483647 w 5305425"/>
            <a:gd name="T11" fmla="*/ 360580 h 943456"/>
            <a:gd name="T12" fmla="*/ 2147483647 w 5305425"/>
            <a:gd name="T13" fmla="*/ 441283 h 943456"/>
            <a:gd name="T14" fmla="*/ 0 60000 65536"/>
            <a:gd name="T15" fmla="*/ 0 60000 65536"/>
            <a:gd name="T16" fmla="*/ 0 60000 65536"/>
            <a:gd name="T17" fmla="*/ 0 60000 65536"/>
            <a:gd name="T18" fmla="*/ 0 60000 65536"/>
            <a:gd name="T19" fmla="*/ 0 60000 65536"/>
            <a:gd name="T20" fmla="*/ 0 60000 65536"/>
            <a:gd name="T21" fmla="*/ 0 w 5305425"/>
            <a:gd name="T22" fmla="*/ 0 h 943456"/>
            <a:gd name="T23" fmla="*/ 5305425 w 5305425"/>
            <a:gd name="T24" fmla="*/ 943456 h 943456"/>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5305425" h="943456">
              <a:moveTo>
                <a:pt x="0" y="16003"/>
              </a:moveTo>
              <a:cubicBezTo>
                <a:pt x="314325" y="-6222"/>
                <a:pt x="628650" y="-28447"/>
                <a:pt x="904875" y="120778"/>
              </a:cubicBezTo>
              <a:cubicBezTo>
                <a:pt x="1181100" y="270003"/>
                <a:pt x="1449388" y="800228"/>
                <a:pt x="1657350" y="911353"/>
              </a:cubicBezTo>
              <a:cubicBezTo>
                <a:pt x="1865312" y="1022478"/>
                <a:pt x="1889125" y="811340"/>
                <a:pt x="2152650" y="787528"/>
              </a:cubicBezTo>
              <a:cubicBezTo>
                <a:pt x="2416175" y="763716"/>
                <a:pt x="2833688" y="828803"/>
                <a:pt x="3238500" y="768478"/>
              </a:cubicBezTo>
              <a:cubicBezTo>
                <a:pt x="3643312" y="708153"/>
                <a:pt x="4237038" y="466853"/>
                <a:pt x="4581525" y="425578"/>
              </a:cubicBezTo>
              <a:cubicBezTo>
                <a:pt x="4926013" y="384303"/>
                <a:pt x="5115719" y="452565"/>
                <a:pt x="5305425" y="520828"/>
              </a:cubicBezTo>
            </a:path>
          </a:pathLst>
        </a:cu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22</xdr:col>
      <xdr:colOff>38100</xdr:colOff>
      <xdr:row>23</xdr:row>
      <xdr:rowOff>19050</xdr:rowOff>
    </xdr:from>
    <xdr:to>
      <xdr:col>45</xdr:col>
      <xdr:colOff>28575</xdr:colOff>
      <xdr:row>26</xdr:row>
      <xdr:rowOff>114300</xdr:rowOff>
    </xdr:to>
    <xdr:sp macro="" textlink="">
      <xdr:nvSpPr>
        <xdr:cNvPr id="28402651" name="23 Forma libre">
          <a:extLst>
            <a:ext uri="{FF2B5EF4-FFF2-40B4-BE49-F238E27FC236}">
              <a16:creationId xmlns:a16="http://schemas.microsoft.com/office/drawing/2014/main" id="{00000000-0008-0000-0500-0000DB63B101}"/>
            </a:ext>
          </a:extLst>
        </xdr:cNvPr>
        <xdr:cNvSpPr>
          <a:spLocks/>
        </xdr:cNvSpPr>
      </xdr:nvSpPr>
      <xdr:spPr bwMode="auto">
        <a:xfrm>
          <a:off x="2305050" y="4476750"/>
          <a:ext cx="1085850" cy="581025"/>
        </a:xfrm>
        <a:custGeom>
          <a:avLst/>
          <a:gdLst>
            <a:gd name="T0" fmla="*/ 0 w 1089519"/>
            <a:gd name="T1" fmla="*/ 0 h 579808"/>
            <a:gd name="T2" fmla="*/ 311861 w 1089519"/>
            <a:gd name="T3" fmla="*/ 884931 h 579808"/>
            <a:gd name="T4" fmla="*/ 324593 w 1089519"/>
            <a:gd name="T5" fmla="*/ 658994 h 579808"/>
            <a:gd name="T6" fmla="*/ 0 60000 65536"/>
            <a:gd name="T7" fmla="*/ 0 60000 65536"/>
            <a:gd name="T8" fmla="*/ 0 60000 65536"/>
            <a:gd name="T9" fmla="*/ 0 w 1089519"/>
            <a:gd name="T10" fmla="*/ 0 h 579808"/>
            <a:gd name="T11" fmla="*/ 1089519 w 1089519"/>
            <a:gd name="T12" fmla="*/ 579808 h 579808"/>
          </a:gdLst>
          <a:ahLst/>
          <a:cxnLst>
            <a:cxn ang="T6">
              <a:pos x="T0" y="T1"/>
            </a:cxn>
            <a:cxn ang="T7">
              <a:pos x="T2" y="T3"/>
            </a:cxn>
            <a:cxn ang="T8">
              <a:pos x="T4" y="T5"/>
            </a:cxn>
          </a:cxnLst>
          <a:rect l="T9" t="T10" r="T11" b="T12"/>
          <a:pathLst>
            <a:path w="1089519" h="579808">
              <a:moveTo>
                <a:pt x="0" y="0"/>
              </a:moveTo>
              <a:cubicBezTo>
                <a:pt x="385762" y="196056"/>
                <a:pt x="771525" y="392113"/>
                <a:pt x="933450" y="447675"/>
              </a:cubicBezTo>
              <a:cubicBezTo>
                <a:pt x="1095375" y="503238"/>
                <a:pt x="1166812" y="771525"/>
                <a:pt x="971550" y="333375"/>
              </a:cubicBezTo>
            </a:path>
          </a:pathLst>
        </a:cu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23</xdr:col>
      <xdr:colOff>28575</xdr:colOff>
      <xdr:row>29</xdr:row>
      <xdr:rowOff>57150</xdr:rowOff>
    </xdr:from>
    <xdr:to>
      <xdr:col>23</xdr:col>
      <xdr:colOff>28575</xdr:colOff>
      <xdr:row>29</xdr:row>
      <xdr:rowOff>57150</xdr:rowOff>
    </xdr:to>
    <xdr:sp macro="" textlink="">
      <xdr:nvSpPr>
        <xdr:cNvPr id="7" name="6 Forma libre">
          <a:extLst>
            <a:ext uri="{FF2B5EF4-FFF2-40B4-BE49-F238E27FC236}">
              <a16:creationId xmlns:a16="http://schemas.microsoft.com/office/drawing/2014/main" id="{00000000-0008-0000-0500-000007000000}"/>
            </a:ext>
          </a:extLst>
        </xdr:cNvPr>
        <xdr:cNvSpPr/>
      </xdr:nvSpPr>
      <xdr:spPr>
        <a:xfrm>
          <a:off x="2343150" y="4572000"/>
          <a:ext cx="0" cy="0"/>
        </a:xfrm>
        <a:custGeom>
          <a:avLst/>
          <a:gdLst>
            <a:gd name="connsiteX0" fmla="*/ 0 w 0"/>
            <a:gd name="connsiteY0" fmla="*/ 0 h 0"/>
            <a:gd name="connsiteX1" fmla="*/ 0 w 0"/>
            <a:gd name="connsiteY1" fmla="*/ 0 h 0"/>
          </a:gdLst>
          <a:ahLst/>
          <a:cxnLst>
            <a:cxn ang="0">
              <a:pos x="connsiteX0" y="connsiteY0"/>
            </a:cxn>
            <a:cxn ang="0">
              <a:pos x="connsiteX1" y="connsiteY1"/>
            </a:cxn>
          </a:cxnLst>
          <a:rect l="l" t="t" r="r" b="b"/>
          <a:pathLst>
            <a:path>
              <a:moveTo>
                <a:pt x="0" y="0"/>
              </a:moveTo>
              <a:lnTo>
                <a:pt x="0" y="0"/>
              </a:lnTo>
            </a:path>
          </a:pathLst>
        </a:custGeom>
        <a:ln>
          <a:solidFill>
            <a:srgbClr val="FFFF00"/>
          </a:solidFill>
        </a:ln>
      </xdr:spPr>
      <xdr:style>
        <a:lnRef idx="2">
          <a:schemeClr val="dk1"/>
        </a:lnRef>
        <a:fillRef idx="0">
          <a:schemeClr val="dk1"/>
        </a:fillRef>
        <a:effectRef idx="1">
          <a:schemeClr val="dk1"/>
        </a:effectRef>
        <a:fontRef idx="minor">
          <a:schemeClr val="tx1"/>
        </a:fontRef>
      </xdr:style>
      <xdr:txBody>
        <a:bodyPr vertOverflow="clip" horzOverflow="clip" wrap="square" lIns="18288" tIns="0" rIns="0" bIns="0" rtlCol="0" anchor="t" upright="1"/>
        <a:lstStyle/>
        <a:p>
          <a:endParaRPr lang="es-CO"/>
        </a:p>
      </xdr:txBody>
    </xdr:sp>
    <xdr:clientData/>
  </xdr:twoCellAnchor>
  <xdr:twoCellAnchor>
    <xdr:from>
      <xdr:col>23</xdr:col>
      <xdr:colOff>28575</xdr:colOff>
      <xdr:row>29</xdr:row>
      <xdr:rowOff>57150</xdr:rowOff>
    </xdr:from>
    <xdr:to>
      <xdr:col>23</xdr:col>
      <xdr:colOff>28575</xdr:colOff>
      <xdr:row>29</xdr:row>
      <xdr:rowOff>57150</xdr:rowOff>
    </xdr:to>
    <xdr:sp macro="" textlink="">
      <xdr:nvSpPr>
        <xdr:cNvPr id="9" name="8 Forma libre">
          <a:extLst>
            <a:ext uri="{FF2B5EF4-FFF2-40B4-BE49-F238E27FC236}">
              <a16:creationId xmlns:a16="http://schemas.microsoft.com/office/drawing/2014/main" id="{00000000-0008-0000-0500-000009000000}"/>
            </a:ext>
          </a:extLst>
        </xdr:cNvPr>
        <xdr:cNvSpPr/>
      </xdr:nvSpPr>
      <xdr:spPr>
        <a:xfrm>
          <a:off x="2343150" y="4572000"/>
          <a:ext cx="0" cy="0"/>
        </a:xfrm>
        <a:custGeom>
          <a:avLst/>
          <a:gdLst>
            <a:gd name="connsiteX0" fmla="*/ 0 w 0"/>
            <a:gd name="connsiteY0" fmla="*/ 0 h 0"/>
            <a:gd name="connsiteX1" fmla="*/ 0 w 0"/>
            <a:gd name="connsiteY1" fmla="*/ 0 h 0"/>
          </a:gdLst>
          <a:ahLst/>
          <a:cxnLst>
            <a:cxn ang="0">
              <a:pos x="connsiteX0" y="connsiteY0"/>
            </a:cxn>
            <a:cxn ang="0">
              <a:pos x="connsiteX1" y="connsiteY1"/>
            </a:cxn>
          </a:cxnLst>
          <a:rect l="l" t="t" r="r" b="b"/>
          <a:pathLst>
            <a:path>
              <a:moveTo>
                <a:pt x="0" y="0"/>
              </a:moveTo>
              <a:lnTo>
                <a:pt x="0" y="0"/>
              </a:lnTo>
            </a:path>
          </a:pathLst>
        </a:custGeom>
        <a:ln>
          <a:solidFill>
            <a:srgbClr val="FFFF00"/>
          </a:solidFill>
        </a:ln>
      </xdr:spPr>
      <xdr:style>
        <a:lnRef idx="2">
          <a:schemeClr val="dk1"/>
        </a:lnRef>
        <a:fillRef idx="0">
          <a:schemeClr val="dk1"/>
        </a:fillRef>
        <a:effectRef idx="1">
          <a:schemeClr val="dk1"/>
        </a:effectRef>
        <a:fontRef idx="minor">
          <a:schemeClr val="tx1"/>
        </a:fontRef>
      </xdr:style>
      <xdr:txBody>
        <a:bodyPr vertOverflow="clip" horzOverflow="clip" wrap="square" lIns="18288" tIns="0" rIns="0" bIns="0" rtlCol="0" anchor="t" upright="1"/>
        <a:lstStyle/>
        <a:p>
          <a:endParaRPr lang="es-CO"/>
        </a:p>
      </xdr:txBody>
    </xdr:sp>
    <xdr:clientData/>
  </xdr:twoCellAnchor>
  <xdr:twoCellAnchor>
    <xdr:from>
      <xdr:col>23</xdr:col>
      <xdr:colOff>28575</xdr:colOff>
      <xdr:row>29</xdr:row>
      <xdr:rowOff>57150</xdr:rowOff>
    </xdr:from>
    <xdr:to>
      <xdr:col>23</xdr:col>
      <xdr:colOff>28575</xdr:colOff>
      <xdr:row>29</xdr:row>
      <xdr:rowOff>57150</xdr:rowOff>
    </xdr:to>
    <xdr:sp macro="" textlink="">
      <xdr:nvSpPr>
        <xdr:cNvPr id="28402654" name="9 Forma libre">
          <a:extLst>
            <a:ext uri="{FF2B5EF4-FFF2-40B4-BE49-F238E27FC236}">
              <a16:creationId xmlns:a16="http://schemas.microsoft.com/office/drawing/2014/main" id="{00000000-0008-0000-0500-0000DE63B101}"/>
            </a:ext>
          </a:extLst>
        </xdr:cNvPr>
        <xdr:cNvSpPr>
          <a:spLocks/>
        </xdr:cNvSpPr>
      </xdr:nvSpPr>
      <xdr:spPr bwMode="auto">
        <a:xfrm>
          <a:off x="2343150" y="5486400"/>
          <a:ext cx="0" cy="0"/>
        </a:xfrm>
        <a:custGeom>
          <a:avLst/>
          <a:gdLst>
            <a:gd name="T0" fmla="*/ 0 60000 65536"/>
            <a:gd name="T1" fmla="*/ 0 60000 65536"/>
          </a:gdLst>
          <a:ahLst/>
          <a:cxnLst>
            <a:cxn ang="T0">
              <a:pos x="0" y="0"/>
            </a:cxn>
            <a:cxn ang="T1">
              <a:pos x="0" y="0"/>
            </a:cxn>
          </a:cxnLst>
          <a:rect l="0" t="0" r="0" b="0"/>
          <a:pathLst>
            <a:path>
              <a:moveTo>
                <a:pt x="0" y="0"/>
              </a:moveTo>
              <a:lnTo>
                <a:pt x="0" y="0"/>
              </a:lnTo>
            </a:path>
          </a:pathLst>
        </a:custGeom>
        <a:noFill/>
        <a:ln w="9525">
          <a:solidFill>
            <a:srgbClr val="FFFF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28575</xdr:colOff>
      <xdr:row>29</xdr:row>
      <xdr:rowOff>57150</xdr:rowOff>
    </xdr:from>
    <xdr:to>
      <xdr:col>23</xdr:col>
      <xdr:colOff>28575</xdr:colOff>
      <xdr:row>29</xdr:row>
      <xdr:rowOff>57150</xdr:rowOff>
    </xdr:to>
    <xdr:sp macro="" textlink="">
      <xdr:nvSpPr>
        <xdr:cNvPr id="11" name="10 Forma libre">
          <a:extLst>
            <a:ext uri="{FF2B5EF4-FFF2-40B4-BE49-F238E27FC236}">
              <a16:creationId xmlns:a16="http://schemas.microsoft.com/office/drawing/2014/main" id="{00000000-0008-0000-0500-00000B000000}"/>
            </a:ext>
          </a:extLst>
        </xdr:cNvPr>
        <xdr:cNvSpPr/>
      </xdr:nvSpPr>
      <xdr:spPr>
        <a:xfrm>
          <a:off x="2343150" y="4572000"/>
          <a:ext cx="0" cy="0"/>
        </a:xfrm>
        <a:custGeom>
          <a:avLst/>
          <a:gdLst>
            <a:gd name="connsiteX0" fmla="*/ 0 w 0"/>
            <a:gd name="connsiteY0" fmla="*/ 0 h 0"/>
            <a:gd name="connsiteX1" fmla="*/ 0 w 0"/>
            <a:gd name="connsiteY1" fmla="*/ 0 h 0"/>
          </a:gdLst>
          <a:ahLst/>
          <a:cxnLst>
            <a:cxn ang="0">
              <a:pos x="connsiteX0" y="connsiteY0"/>
            </a:cxn>
            <a:cxn ang="0">
              <a:pos x="connsiteX1" y="connsiteY1"/>
            </a:cxn>
          </a:cxnLst>
          <a:rect l="l" t="t" r="r" b="b"/>
          <a:pathLst>
            <a:path>
              <a:moveTo>
                <a:pt x="0" y="0"/>
              </a:moveTo>
              <a:lnTo>
                <a:pt x="0" y="0"/>
              </a:lnTo>
            </a:path>
          </a:pathLst>
        </a:custGeom>
      </xdr:spPr>
      <xdr:style>
        <a:lnRef idx="2">
          <a:schemeClr val="dk1"/>
        </a:lnRef>
        <a:fillRef idx="0">
          <a:schemeClr val="dk1"/>
        </a:fillRef>
        <a:effectRef idx="1">
          <a:schemeClr val="dk1"/>
        </a:effectRef>
        <a:fontRef idx="minor">
          <a:schemeClr val="tx1"/>
        </a:fontRef>
      </xdr:style>
      <xdr:txBody>
        <a:bodyPr vertOverflow="clip" horzOverflow="clip" wrap="square" lIns="18288" tIns="0" rIns="0" bIns="0" rtlCol="0" anchor="t" upright="1"/>
        <a:lstStyle/>
        <a:p>
          <a:endParaRPr lang="es-CO"/>
        </a:p>
      </xdr:txBody>
    </xdr:sp>
    <xdr:clientData/>
  </xdr:twoCellAnchor>
  <xdr:twoCellAnchor>
    <xdr:from>
      <xdr:col>88</xdr:col>
      <xdr:colOff>38100</xdr:colOff>
      <xdr:row>23</xdr:row>
      <xdr:rowOff>85725</xdr:rowOff>
    </xdr:from>
    <xdr:to>
      <xdr:col>88</xdr:col>
      <xdr:colOff>38100</xdr:colOff>
      <xdr:row>23</xdr:row>
      <xdr:rowOff>85725</xdr:rowOff>
    </xdr:to>
    <xdr:sp macro="" textlink="">
      <xdr:nvSpPr>
        <xdr:cNvPr id="20" name="19 Forma libre">
          <a:extLst>
            <a:ext uri="{FF2B5EF4-FFF2-40B4-BE49-F238E27FC236}">
              <a16:creationId xmlns:a16="http://schemas.microsoft.com/office/drawing/2014/main" id="{00000000-0008-0000-0500-000014000000}"/>
            </a:ext>
          </a:extLst>
        </xdr:cNvPr>
        <xdr:cNvSpPr/>
      </xdr:nvSpPr>
      <xdr:spPr>
        <a:xfrm>
          <a:off x="5448300" y="3629025"/>
          <a:ext cx="0" cy="0"/>
        </a:xfrm>
        <a:custGeom>
          <a:avLst/>
          <a:gdLst>
            <a:gd name="connsiteX0" fmla="*/ 0 w 0"/>
            <a:gd name="connsiteY0" fmla="*/ 0 h 0"/>
            <a:gd name="connsiteX1" fmla="*/ 0 w 0"/>
            <a:gd name="connsiteY1" fmla="*/ 0 h 0"/>
          </a:gdLst>
          <a:ahLst/>
          <a:cxnLst>
            <a:cxn ang="0">
              <a:pos x="connsiteX0" y="connsiteY0"/>
            </a:cxn>
            <a:cxn ang="0">
              <a:pos x="connsiteX1" y="connsiteY1"/>
            </a:cxn>
          </a:cxnLst>
          <a:rect l="l" t="t" r="r" b="b"/>
          <a:pathLst>
            <a:path>
              <a:moveTo>
                <a:pt x="0" y="0"/>
              </a:moveTo>
              <a:lnTo>
                <a:pt x="0" y="0"/>
              </a:lnTo>
            </a:path>
          </a:pathLst>
        </a:custGeom>
        <a:ln>
          <a:solidFill>
            <a:srgbClr val="FFFF00"/>
          </a:solidFill>
        </a:ln>
      </xdr:spPr>
      <xdr:style>
        <a:lnRef idx="2">
          <a:schemeClr val="dk1"/>
        </a:lnRef>
        <a:fillRef idx="0">
          <a:schemeClr val="dk1"/>
        </a:fillRef>
        <a:effectRef idx="1">
          <a:schemeClr val="dk1"/>
        </a:effectRef>
        <a:fontRef idx="minor">
          <a:schemeClr val="tx1"/>
        </a:fontRef>
      </xdr:style>
      <xdr:txBody>
        <a:bodyPr vertOverflow="clip" horzOverflow="clip" wrap="square" lIns="18288" tIns="0" rIns="0" bIns="0" rtlCol="0" anchor="t" upright="1"/>
        <a:lstStyle/>
        <a:p>
          <a:endParaRPr lang="es-CO"/>
        </a:p>
      </xdr:txBody>
    </xdr:sp>
    <xdr:clientData/>
  </xdr:twoCellAnchor>
  <xdr:twoCellAnchor>
    <xdr:from>
      <xdr:col>90</xdr:col>
      <xdr:colOff>0</xdr:colOff>
      <xdr:row>23</xdr:row>
      <xdr:rowOff>114300</xdr:rowOff>
    </xdr:from>
    <xdr:to>
      <xdr:col>90</xdr:col>
      <xdr:colOff>0</xdr:colOff>
      <xdr:row>23</xdr:row>
      <xdr:rowOff>114300</xdr:rowOff>
    </xdr:to>
    <xdr:sp macro="" textlink="">
      <xdr:nvSpPr>
        <xdr:cNvPr id="24" name="23 Forma libre">
          <a:extLst>
            <a:ext uri="{FF2B5EF4-FFF2-40B4-BE49-F238E27FC236}">
              <a16:creationId xmlns:a16="http://schemas.microsoft.com/office/drawing/2014/main" id="{00000000-0008-0000-0500-000018000000}"/>
            </a:ext>
          </a:extLst>
        </xdr:cNvPr>
        <xdr:cNvSpPr/>
      </xdr:nvSpPr>
      <xdr:spPr>
        <a:xfrm>
          <a:off x="5505450" y="3657600"/>
          <a:ext cx="0" cy="0"/>
        </a:xfrm>
        <a:custGeom>
          <a:avLst/>
          <a:gdLst>
            <a:gd name="connsiteX0" fmla="*/ 0 w 0"/>
            <a:gd name="connsiteY0" fmla="*/ 0 h 0"/>
            <a:gd name="connsiteX1" fmla="*/ 0 w 0"/>
            <a:gd name="connsiteY1" fmla="*/ 0 h 0"/>
          </a:gdLst>
          <a:ahLst/>
          <a:cxnLst>
            <a:cxn ang="0">
              <a:pos x="connsiteX0" y="connsiteY0"/>
            </a:cxn>
            <a:cxn ang="0">
              <a:pos x="connsiteX1" y="connsiteY1"/>
            </a:cxn>
          </a:cxnLst>
          <a:rect l="l" t="t" r="r" b="b"/>
          <a:pathLst>
            <a:path>
              <a:moveTo>
                <a:pt x="0" y="0"/>
              </a:moveTo>
              <a:lnTo>
                <a:pt x="0" y="0"/>
              </a:lnTo>
            </a:path>
          </a:pathLst>
        </a:custGeom>
        <a:ln>
          <a:solidFill>
            <a:srgbClr val="FF0000"/>
          </a:solidFill>
        </a:ln>
      </xdr:spPr>
      <xdr:style>
        <a:lnRef idx="2">
          <a:schemeClr val="dk1"/>
        </a:lnRef>
        <a:fillRef idx="0">
          <a:schemeClr val="dk1"/>
        </a:fillRef>
        <a:effectRef idx="1">
          <a:schemeClr val="dk1"/>
        </a:effectRef>
        <a:fontRef idx="minor">
          <a:schemeClr val="tx1"/>
        </a:fontRef>
      </xdr:style>
      <xdr:txBody>
        <a:bodyPr vertOverflow="clip" horzOverflow="clip" wrap="square" lIns="18288" tIns="0" rIns="0" bIns="0" rtlCol="0" anchor="t" upright="1"/>
        <a:lstStyle/>
        <a:p>
          <a:endParaRPr lang="es-CO"/>
        </a:p>
      </xdr:txBody>
    </xdr:sp>
    <xdr:clientData/>
  </xdr:twoCellAnchor>
  <xdr:twoCellAnchor>
    <xdr:from>
      <xdr:col>93</xdr:col>
      <xdr:colOff>28575</xdr:colOff>
      <xdr:row>23</xdr:row>
      <xdr:rowOff>133350</xdr:rowOff>
    </xdr:from>
    <xdr:to>
      <xdr:col>93</xdr:col>
      <xdr:colOff>28575</xdr:colOff>
      <xdr:row>23</xdr:row>
      <xdr:rowOff>133350</xdr:rowOff>
    </xdr:to>
    <xdr:sp macro="" textlink="">
      <xdr:nvSpPr>
        <xdr:cNvPr id="14" name="13 Forma libre">
          <a:extLst>
            <a:ext uri="{FF2B5EF4-FFF2-40B4-BE49-F238E27FC236}">
              <a16:creationId xmlns:a16="http://schemas.microsoft.com/office/drawing/2014/main" id="{00000000-0008-0000-0500-00000E000000}"/>
            </a:ext>
          </a:extLst>
        </xdr:cNvPr>
        <xdr:cNvSpPr/>
      </xdr:nvSpPr>
      <xdr:spPr>
        <a:xfrm>
          <a:off x="5676900" y="3676650"/>
          <a:ext cx="0" cy="0"/>
        </a:xfrm>
        <a:custGeom>
          <a:avLst/>
          <a:gdLst>
            <a:gd name="connsiteX0" fmla="*/ 0 w 0"/>
            <a:gd name="connsiteY0" fmla="*/ 0 h 0"/>
            <a:gd name="connsiteX1" fmla="*/ 0 w 0"/>
            <a:gd name="connsiteY1" fmla="*/ 0 h 0"/>
          </a:gdLst>
          <a:ahLst/>
          <a:cxnLst>
            <a:cxn ang="0">
              <a:pos x="connsiteX0" y="connsiteY0"/>
            </a:cxn>
            <a:cxn ang="0">
              <a:pos x="connsiteX1" y="connsiteY1"/>
            </a:cxn>
          </a:cxnLst>
          <a:rect l="l" t="t" r="r" b="b"/>
          <a:pathLst>
            <a:path>
              <a:moveTo>
                <a:pt x="0" y="0"/>
              </a:moveTo>
              <a:lnTo>
                <a:pt x="0" y="0"/>
              </a:lnTo>
            </a:path>
          </a:pathLst>
        </a:custGeom>
        <a:ln>
          <a:solidFill>
            <a:srgbClr val="00FF00"/>
          </a:solidFill>
        </a:ln>
      </xdr:spPr>
      <xdr:style>
        <a:lnRef idx="2">
          <a:schemeClr val="dk1"/>
        </a:lnRef>
        <a:fillRef idx="0">
          <a:schemeClr val="dk1"/>
        </a:fillRef>
        <a:effectRef idx="1">
          <a:schemeClr val="dk1"/>
        </a:effectRef>
        <a:fontRef idx="minor">
          <a:schemeClr val="tx1"/>
        </a:fontRef>
      </xdr:style>
      <xdr:txBody>
        <a:bodyPr vertOverflow="clip" horzOverflow="clip" wrap="square" lIns="18288" tIns="0" rIns="0" bIns="0" rtlCol="0" anchor="t" upright="1"/>
        <a:lstStyle/>
        <a:p>
          <a:endParaRPr lang="es-CO"/>
        </a:p>
      </xdr:txBody>
    </xdr:sp>
    <xdr:clientData/>
  </xdr:twoCellAnchor>
  <xdr:twoCellAnchor>
    <xdr:from>
      <xdr:col>97</xdr:col>
      <xdr:colOff>133350</xdr:colOff>
      <xdr:row>24</xdr:row>
      <xdr:rowOff>9525</xdr:rowOff>
    </xdr:from>
    <xdr:to>
      <xdr:col>105</xdr:col>
      <xdr:colOff>0</xdr:colOff>
      <xdr:row>25</xdr:row>
      <xdr:rowOff>76200</xdr:rowOff>
    </xdr:to>
    <xdr:sp macro="" textlink="">
      <xdr:nvSpPr>
        <xdr:cNvPr id="28402659" name="1 Forma libre">
          <a:extLst>
            <a:ext uri="{FF2B5EF4-FFF2-40B4-BE49-F238E27FC236}">
              <a16:creationId xmlns:a16="http://schemas.microsoft.com/office/drawing/2014/main" id="{00000000-0008-0000-0500-0000E363B101}"/>
            </a:ext>
          </a:extLst>
        </xdr:cNvPr>
        <xdr:cNvSpPr>
          <a:spLocks/>
        </xdr:cNvSpPr>
      </xdr:nvSpPr>
      <xdr:spPr bwMode="auto">
        <a:xfrm>
          <a:off x="5972175" y="4629150"/>
          <a:ext cx="3248025" cy="228600"/>
        </a:xfrm>
        <a:custGeom>
          <a:avLst/>
          <a:gdLst>
            <a:gd name="T0" fmla="*/ 0 w 4774452"/>
            <a:gd name="T1" fmla="*/ 0 h 229641"/>
            <a:gd name="T2" fmla="*/ 42325 w 4774452"/>
            <a:gd name="T3" fmla="*/ 6074 h 229641"/>
            <a:gd name="T4" fmla="*/ 443965 w 4774452"/>
            <a:gd name="T5" fmla="*/ 60748 h 229641"/>
            <a:gd name="T6" fmla="*/ 0 60000 65536"/>
            <a:gd name="T7" fmla="*/ 0 60000 65536"/>
            <a:gd name="T8" fmla="*/ 0 60000 65536"/>
            <a:gd name="T9" fmla="*/ 0 w 4774452"/>
            <a:gd name="T10" fmla="*/ 0 h 229641"/>
            <a:gd name="T11" fmla="*/ 4774452 w 4774452"/>
            <a:gd name="T12" fmla="*/ 229641 h 229641"/>
          </a:gdLst>
          <a:ahLst/>
          <a:cxnLst>
            <a:cxn ang="T6">
              <a:pos x="T0" y="T1"/>
            </a:cxn>
            <a:cxn ang="T7">
              <a:pos x="T2" y="T3"/>
            </a:cxn>
            <a:cxn ang="T8">
              <a:pos x="T4" y="T5"/>
            </a:cxn>
          </a:cxnLst>
          <a:rect l="T9" t="T10" r="T11" b="T12"/>
          <a:pathLst>
            <a:path w="4774452" h="229641">
              <a:moveTo>
                <a:pt x="0" y="0"/>
              </a:moveTo>
              <a:lnTo>
                <a:pt x="447675" y="9525"/>
              </a:lnTo>
              <a:cubicBezTo>
                <a:pt x="1230312" y="25400"/>
                <a:pt x="5394325" y="434975"/>
                <a:pt x="4695825" y="95250"/>
              </a:cubicBezTo>
            </a:path>
          </a:pathLst>
        </a:cu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97</xdr:col>
      <xdr:colOff>152400</xdr:colOff>
      <xdr:row>23</xdr:row>
      <xdr:rowOff>123825</xdr:rowOff>
    </xdr:from>
    <xdr:to>
      <xdr:col>98</xdr:col>
      <xdr:colOff>276225</xdr:colOff>
      <xdr:row>25</xdr:row>
      <xdr:rowOff>19050</xdr:rowOff>
    </xdr:to>
    <xdr:sp macro="" textlink="">
      <xdr:nvSpPr>
        <xdr:cNvPr id="28402660" name="4 Forma libre">
          <a:extLst>
            <a:ext uri="{FF2B5EF4-FFF2-40B4-BE49-F238E27FC236}">
              <a16:creationId xmlns:a16="http://schemas.microsoft.com/office/drawing/2014/main" id="{00000000-0008-0000-0500-0000E463B101}"/>
            </a:ext>
          </a:extLst>
        </xdr:cNvPr>
        <xdr:cNvSpPr>
          <a:spLocks/>
        </xdr:cNvSpPr>
      </xdr:nvSpPr>
      <xdr:spPr bwMode="auto">
        <a:xfrm>
          <a:off x="5991225" y="4581525"/>
          <a:ext cx="666750" cy="219075"/>
        </a:xfrm>
        <a:custGeom>
          <a:avLst/>
          <a:gdLst>
            <a:gd name="T0" fmla="*/ 0 w 664811"/>
            <a:gd name="T1" fmla="*/ 126660 h 216921"/>
            <a:gd name="T2" fmla="*/ 495620 w 664811"/>
            <a:gd name="T3" fmla="*/ 0 h 216921"/>
            <a:gd name="T4" fmla="*/ 0 60000 65536"/>
            <a:gd name="T5" fmla="*/ 0 60000 65536"/>
            <a:gd name="T6" fmla="*/ 0 w 664811"/>
            <a:gd name="T7" fmla="*/ 0 h 216921"/>
            <a:gd name="T8" fmla="*/ 664811 w 664811"/>
            <a:gd name="T9" fmla="*/ 216921 h 216921"/>
          </a:gdLst>
          <a:ahLst/>
          <a:cxnLst>
            <a:cxn ang="T4">
              <a:pos x="T0" y="T1"/>
            </a:cxn>
            <a:cxn ang="T5">
              <a:pos x="T2" y="T3"/>
            </a:cxn>
          </a:cxnLst>
          <a:rect l="T6" t="T7" r="T8" b="T9"/>
          <a:pathLst>
            <a:path w="664811" h="216921">
              <a:moveTo>
                <a:pt x="0" y="47625"/>
              </a:moveTo>
              <a:cubicBezTo>
                <a:pt x="499268" y="201612"/>
                <a:pt x="998537" y="355600"/>
                <a:pt x="371475" y="0"/>
              </a:cubicBezTo>
            </a:path>
          </a:pathLst>
        </a:cu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38100</xdr:colOff>
      <xdr:row>47</xdr:row>
      <xdr:rowOff>0</xdr:rowOff>
    </xdr:from>
    <xdr:to>
      <xdr:col>13</xdr:col>
      <xdr:colOff>38100</xdr:colOff>
      <xdr:row>48</xdr:row>
      <xdr:rowOff>9525</xdr:rowOff>
    </xdr:to>
    <xdr:cxnSp macro="">
      <xdr:nvCxnSpPr>
        <xdr:cNvPr id="28402661" name="82 Conector recto">
          <a:extLst>
            <a:ext uri="{FF2B5EF4-FFF2-40B4-BE49-F238E27FC236}">
              <a16:creationId xmlns:a16="http://schemas.microsoft.com/office/drawing/2014/main" id="{00000000-0008-0000-0500-0000E563B101}"/>
            </a:ext>
          </a:extLst>
        </xdr:cNvPr>
        <xdr:cNvCxnSpPr>
          <a:cxnSpLocks noChangeShapeType="1"/>
        </xdr:cNvCxnSpPr>
      </xdr:nvCxnSpPr>
      <xdr:spPr bwMode="auto">
        <a:xfrm>
          <a:off x="1876425" y="8153400"/>
          <a:ext cx="0" cy="161925"/>
        </a:xfrm>
        <a:prstGeom prst="line">
          <a:avLst/>
        </a:prstGeom>
        <a:noFill/>
        <a:ln w="12700" algn="ctr">
          <a:solidFill>
            <a:srgbClr val="00FF00"/>
          </a:solidFill>
          <a:round/>
          <a:headEnd/>
          <a:tailEnd/>
        </a:ln>
        <a:extLst>
          <a:ext uri="{909E8E84-426E-40DD-AFC4-6F175D3DCCD1}">
            <a14:hiddenFill xmlns:a14="http://schemas.microsoft.com/office/drawing/2010/main">
              <a:noFill/>
            </a14:hiddenFill>
          </a:ext>
        </a:extLst>
      </xdr:spPr>
    </xdr:cxnSp>
    <xdr:clientData/>
  </xdr:twoCellAnchor>
  <xdr:twoCellAnchor>
    <xdr:from>
      <xdr:col>9</xdr:col>
      <xdr:colOff>28575</xdr:colOff>
      <xdr:row>47</xdr:row>
      <xdr:rowOff>0</xdr:rowOff>
    </xdr:from>
    <xdr:to>
      <xdr:col>9</xdr:col>
      <xdr:colOff>28575</xdr:colOff>
      <xdr:row>48</xdr:row>
      <xdr:rowOff>9525</xdr:rowOff>
    </xdr:to>
    <xdr:cxnSp macro="">
      <xdr:nvCxnSpPr>
        <xdr:cNvPr id="28402662" name="82 Conector recto">
          <a:extLst>
            <a:ext uri="{FF2B5EF4-FFF2-40B4-BE49-F238E27FC236}">
              <a16:creationId xmlns:a16="http://schemas.microsoft.com/office/drawing/2014/main" id="{00000000-0008-0000-0500-0000E663B101}"/>
            </a:ext>
          </a:extLst>
        </xdr:cNvPr>
        <xdr:cNvCxnSpPr>
          <a:cxnSpLocks noChangeShapeType="1"/>
        </xdr:cNvCxnSpPr>
      </xdr:nvCxnSpPr>
      <xdr:spPr bwMode="auto">
        <a:xfrm>
          <a:off x="1676400" y="8153400"/>
          <a:ext cx="0" cy="161925"/>
        </a:xfrm>
        <a:prstGeom prst="line">
          <a:avLst/>
        </a:prstGeom>
        <a:noFill/>
        <a:ln w="12700" algn="ctr">
          <a:solidFill>
            <a:srgbClr val="00FF00"/>
          </a:solidFill>
          <a:round/>
          <a:headEnd/>
          <a:tailEnd/>
        </a:ln>
        <a:extLst>
          <a:ext uri="{909E8E84-426E-40DD-AFC4-6F175D3DCCD1}">
            <a14:hiddenFill xmlns:a14="http://schemas.microsoft.com/office/drawing/2010/main">
              <a:noFill/>
            </a14:hiddenFill>
          </a:ext>
        </a:extLst>
      </xdr:spPr>
    </xdr:cxnSp>
    <xdr:clientData/>
  </xdr:twoCellAnchor>
  <xdr:twoCellAnchor editAs="oneCell">
    <xdr:from>
      <xdr:col>0</xdr:col>
      <xdr:colOff>980149</xdr:colOff>
      <xdr:row>15</xdr:row>
      <xdr:rowOff>41023</xdr:rowOff>
    </xdr:from>
    <xdr:to>
      <xdr:col>99</xdr:col>
      <xdr:colOff>503899</xdr:colOff>
      <xdr:row>34</xdr:row>
      <xdr:rowOff>41023</xdr:rowOff>
    </xdr:to>
    <xdr:pic>
      <xdr:nvPicPr>
        <xdr:cNvPr id="28712973" name="144 Imagen" descr="Sin título2.png">
          <a:extLst>
            <a:ext uri="{FF2B5EF4-FFF2-40B4-BE49-F238E27FC236}">
              <a16:creationId xmlns:a16="http://schemas.microsoft.com/office/drawing/2014/main" id="{00000000-0008-0000-0500-00000D20B601}"/>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980149" y="3238110"/>
          <a:ext cx="6613663" cy="31473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22</xdr:row>
      <xdr:rowOff>85725</xdr:rowOff>
    </xdr:from>
    <xdr:to>
      <xdr:col>0</xdr:col>
      <xdr:colOff>590550</xdr:colOff>
      <xdr:row>28</xdr:row>
      <xdr:rowOff>104775</xdr:rowOff>
    </xdr:to>
    <xdr:sp macro="" textlink="">
      <xdr:nvSpPr>
        <xdr:cNvPr id="71" name="70 CuadroTexto">
          <a:extLst>
            <a:ext uri="{FF2B5EF4-FFF2-40B4-BE49-F238E27FC236}">
              <a16:creationId xmlns:a16="http://schemas.microsoft.com/office/drawing/2014/main" id="{00000000-0008-0000-0500-000047000000}"/>
            </a:ext>
          </a:extLst>
        </xdr:cNvPr>
        <xdr:cNvSpPr txBox="1"/>
      </xdr:nvSpPr>
      <xdr:spPr>
        <a:xfrm>
          <a:off x="314325" y="4381500"/>
          <a:ext cx="276225" cy="990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1100"/>
            <a:t>CHOCÓ</a:t>
          </a:r>
        </a:p>
      </xdr:txBody>
    </xdr:sp>
    <xdr:clientData/>
  </xdr:twoCellAnchor>
  <xdr:twoCellAnchor>
    <xdr:from>
      <xdr:col>58</xdr:col>
      <xdr:colOff>28575</xdr:colOff>
      <xdr:row>25</xdr:row>
      <xdr:rowOff>152400</xdr:rowOff>
    </xdr:from>
    <xdr:to>
      <xdr:col>60</xdr:col>
      <xdr:colOff>24765</xdr:colOff>
      <xdr:row>26</xdr:row>
      <xdr:rowOff>81915</xdr:rowOff>
    </xdr:to>
    <xdr:sp macro="" textlink="">
      <xdr:nvSpPr>
        <xdr:cNvPr id="76" name="75 Conector">
          <a:extLst>
            <a:ext uri="{FF2B5EF4-FFF2-40B4-BE49-F238E27FC236}">
              <a16:creationId xmlns:a16="http://schemas.microsoft.com/office/drawing/2014/main" id="{00000000-0008-0000-0500-00004C000000}"/>
            </a:ext>
          </a:extLst>
        </xdr:cNvPr>
        <xdr:cNvSpPr>
          <a:spLocks/>
        </xdr:cNvSpPr>
      </xdr:nvSpPr>
      <xdr:spPr bwMode="auto">
        <a:xfrm>
          <a:off x="4010025" y="4933950"/>
          <a:ext cx="91440" cy="91440"/>
        </a:xfrm>
        <a:prstGeom prst="flowChartConnector">
          <a:avLst/>
        </a:prstGeom>
        <a:solidFill>
          <a:schemeClr val="tx1"/>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twoCellAnchor>
    <xdr:from>
      <xdr:col>94</xdr:col>
      <xdr:colOff>28575</xdr:colOff>
      <xdr:row>19</xdr:row>
      <xdr:rowOff>152400</xdr:rowOff>
    </xdr:from>
    <xdr:to>
      <xdr:col>96</xdr:col>
      <xdr:colOff>24765</xdr:colOff>
      <xdr:row>20</xdr:row>
      <xdr:rowOff>81915</xdr:rowOff>
    </xdr:to>
    <xdr:sp macro="" textlink="">
      <xdr:nvSpPr>
        <xdr:cNvPr id="78" name="77 Conector">
          <a:extLst>
            <a:ext uri="{FF2B5EF4-FFF2-40B4-BE49-F238E27FC236}">
              <a16:creationId xmlns:a16="http://schemas.microsoft.com/office/drawing/2014/main" id="{00000000-0008-0000-0500-00004E000000}"/>
            </a:ext>
          </a:extLst>
        </xdr:cNvPr>
        <xdr:cNvSpPr>
          <a:spLocks/>
        </xdr:cNvSpPr>
      </xdr:nvSpPr>
      <xdr:spPr bwMode="auto">
        <a:xfrm>
          <a:off x="5724525" y="3962400"/>
          <a:ext cx="91440" cy="91440"/>
        </a:xfrm>
        <a:prstGeom prst="flowChartConnector">
          <a:avLst/>
        </a:prstGeom>
        <a:solidFill>
          <a:schemeClr val="tx1"/>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oneCellAnchor>
    <xdr:from>
      <xdr:col>0</xdr:col>
      <xdr:colOff>1036665</xdr:colOff>
      <xdr:row>31</xdr:row>
      <xdr:rowOff>66638</xdr:rowOff>
    </xdr:from>
    <xdr:ext cx="1177734" cy="109582"/>
    <xdr:sp macro="" textlink="">
      <xdr:nvSpPr>
        <xdr:cNvPr id="84" name="83 Llamada de flecha a la derecha">
          <a:extLst>
            <a:ext uri="{FF2B5EF4-FFF2-40B4-BE49-F238E27FC236}">
              <a16:creationId xmlns:a16="http://schemas.microsoft.com/office/drawing/2014/main" id="{00000000-0008-0000-0500-000054000000}"/>
            </a:ext>
          </a:extLst>
        </xdr:cNvPr>
        <xdr:cNvSpPr/>
      </xdr:nvSpPr>
      <xdr:spPr bwMode="auto">
        <a:xfrm>
          <a:off x="1036665" y="5914160"/>
          <a:ext cx="1177734" cy="109582"/>
        </a:xfrm>
        <a:prstGeom prst="rightArrowCallout">
          <a:avLst>
            <a:gd name="adj1" fmla="val 22092"/>
            <a:gd name="adj2" fmla="val 37398"/>
            <a:gd name="adj3" fmla="val 65549"/>
            <a:gd name="adj4" fmla="val 93554"/>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r>
            <a:rPr lang="es-US" sz="700">
              <a:latin typeface="+mn-lt"/>
              <a:ea typeface="+mn-ea"/>
              <a:cs typeface="+mn-cs"/>
            </a:rPr>
            <a:t>CIUDAD BOLÍVAR</a:t>
          </a:r>
          <a:r>
            <a:rPr lang="es-US" sz="700" baseline="0">
              <a:latin typeface="+mn-lt"/>
              <a:ea typeface="+mn-ea"/>
              <a:cs typeface="+mn-cs"/>
            </a:rPr>
            <a:t> PR 15+0000</a:t>
          </a:r>
          <a:endParaRPr lang="es-US" sz="700">
            <a:latin typeface="+mn-lt"/>
            <a:ea typeface="+mn-ea"/>
            <a:cs typeface="+mn-cs"/>
          </a:endParaRPr>
        </a:p>
      </xdr:txBody>
    </xdr:sp>
    <xdr:clientData/>
  </xdr:oneCellAnchor>
  <xdr:oneCellAnchor>
    <xdr:from>
      <xdr:col>37</xdr:col>
      <xdr:colOff>29311</xdr:colOff>
      <xdr:row>25</xdr:row>
      <xdr:rowOff>121956</xdr:rowOff>
    </xdr:from>
    <xdr:ext cx="889626" cy="109582"/>
    <xdr:sp macro="" textlink="">
      <xdr:nvSpPr>
        <xdr:cNvPr id="85" name="84 Llamada de flecha a la derecha">
          <a:extLst>
            <a:ext uri="{FF2B5EF4-FFF2-40B4-BE49-F238E27FC236}">
              <a16:creationId xmlns:a16="http://schemas.microsoft.com/office/drawing/2014/main" id="{00000000-0008-0000-0500-000055000000}"/>
            </a:ext>
          </a:extLst>
        </xdr:cNvPr>
        <xdr:cNvSpPr/>
      </xdr:nvSpPr>
      <xdr:spPr bwMode="auto">
        <a:xfrm>
          <a:off x="3143253" y="4877129"/>
          <a:ext cx="889626" cy="109582"/>
        </a:xfrm>
        <a:prstGeom prst="rightArrowCallout">
          <a:avLst>
            <a:gd name="adj1" fmla="val 22092"/>
            <a:gd name="adj2" fmla="val 37398"/>
            <a:gd name="adj3" fmla="val 65549"/>
            <a:gd name="adj4" fmla="val 93554"/>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r>
            <a:rPr lang="es-US" sz="700">
              <a:latin typeface="+mn-lt"/>
              <a:ea typeface="+mn-ea"/>
              <a:cs typeface="+mn-cs"/>
            </a:rPr>
            <a:t>PEÑALISA </a:t>
          </a:r>
          <a:r>
            <a:rPr lang="es-US" sz="700" baseline="0">
              <a:latin typeface="+mn-lt"/>
              <a:ea typeface="+mn-ea"/>
              <a:cs typeface="+mn-cs"/>
            </a:rPr>
            <a:t>PR 44+0700</a:t>
          </a:r>
          <a:endParaRPr lang="es-US" sz="700">
            <a:latin typeface="+mn-lt"/>
            <a:ea typeface="+mn-ea"/>
            <a:cs typeface="+mn-cs"/>
          </a:endParaRPr>
        </a:p>
      </xdr:txBody>
    </xdr:sp>
    <xdr:clientData/>
  </xdr:oneCellAnchor>
  <xdr:oneCellAnchor>
    <xdr:from>
      <xdr:col>50</xdr:col>
      <xdr:colOff>13027</xdr:colOff>
      <xdr:row>31</xdr:row>
      <xdr:rowOff>42122</xdr:rowOff>
    </xdr:from>
    <xdr:ext cx="982141" cy="109582"/>
    <xdr:sp macro="" textlink="">
      <xdr:nvSpPr>
        <xdr:cNvPr id="88" name="87 Llamada de flecha a la izquierda">
          <a:extLst>
            <a:ext uri="{FF2B5EF4-FFF2-40B4-BE49-F238E27FC236}">
              <a16:creationId xmlns:a16="http://schemas.microsoft.com/office/drawing/2014/main" id="{00000000-0008-0000-0500-000058000000}"/>
            </a:ext>
          </a:extLst>
        </xdr:cNvPr>
        <xdr:cNvSpPr/>
      </xdr:nvSpPr>
      <xdr:spPr bwMode="auto">
        <a:xfrm>
          <a:off x="3793719" y="5764449"/>
          <a:ext cx="982141" cy="109582"/>
        </a:xfrm>
        <a:prstGeom prst="leftArrowCallout">
          <a:avLst>
            <a:gd name="adj1" fmla="val 25000"/>
            <a:gd name="adj2" fmla="val 25000"/>
            <a:gd name="adj3" fmla="val 25000"/>
            <a:gd name="adj4" fmla="val 92897"/>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pPr algn="ctr"/>
          <a:r>
            <a:rPr lang="es-US" sz="700"/>
            <a:t>REMOLINOS PR 30+0700</a:t>
          </a:r>
        </a:p>
      </xdr:txBody>
    </xdr:sp>
    <xdr:clientData/>
  </xdr:oneCellAnchor>
  <xdr:oneCellAnchor>
    <xdr:from>
      <xdr:col>95</xdr:col>
      <xdr:colOff>40300</xdr:colOff>
      <xdr:row>20</xdr:row>
      <xdr:rowOff>7548</xdr:rowOff>
    </xdr:from>
    <xdr:ext cx="812768" cy="109582"/>
    <xdr:sp macro="" textlink="">
      <xdr:nvSpPr>
        <xdr:cNvPr id="89" name="88 Llamada de flecha a la izquierda">
          <a:extLst>
            <a:ext uri="{FF2B5EF4-FFF2-40B4-BE49-F238E27FC236}">
              <a16:creationId xmlns:a16="http://schemas.microsoft.com/office/drawing/2014/main" id="{00000000-0008-0000-0500-000059000000}"/>
            </a:ext>
          </a:extLst>
        </xdr:cNvPr>
        <xdr:cNvSpPr/>
      </xdr:nvSpPr>
      <xdr:spPr bwMode="auto">
        <a:xfrm>
          <a:off x="5978930" y="4032896"/>
          <a:ext cx="812768" cy="109582"/>
        </a:xfrm>
        <a:prstGeom prst="leftArrowCallout">
          <a:avLst>
            <a:gd name="adj1" fmla="val 25000"/>
            <a:gd name="adj2" fmla="val 25000"/>
            <a:gd name="adj3" fmla="val 25000"/>
            <a:gd name="adj4" fmla="val 92897"/>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r>
            <a:rPr lang="es-US" sz="700">
              <a:latin typeface="+mn-lt"/>
              <a:ea typeface="+mn-ea"/>
              <a:cs typeface="+mn-cs"/>
            </a:rPr>
            <a:t>AMAGA </a:t>
          </a:r>
          <a:r>
            <a:rPr lang="es-US" sz="700" baseline="0">
              <a:latin typeface="+mn-lt"/>
              <a:ea typeface="+mn-ea"/>
              <a:cs typeface="+mn-cs"/>
            </a:rPr>
            <a:t>PR 82+0000</a:t>
          </a:r>
          <a:endParaRPr lang="es-US" sz="700"/>
        </a:p>
      </xdr:txBody>
    </xdr:sp>
    <xdr:clientData/>
  </xdr:oneCellAnchor>
  <xdr:oneCellAnchor>
    <xdr:from>
      <xdr:col>98</xdr:col>
      <xdr:colOff>73260</xdr:colOff>
      <xdr:row>16</xdr:row>
      <xdr:rowOff>154024</xdr:rowOff>
    </xdr:from>
    <xdr:ext cx="975774" cy="109582"/>
    <xdr:sp macro="" textlink="">
      <xdr:nvSpPr>
        <xdr:cNvPr id="90" name="89 Llamada de flecha a la izquierda">
          <a:extLst>
            <a:ext uri="{FF2B5EF4-FFF2-40B4-BE49-F238E27FC236}">
              <a16:creationId xmlns:a16="http://schemas.microsoft.com/office/drawing/2014/main" id="{00000000-0008-0000-0500-00005A000000}"/>
            </a:ext>
          </a:extLst>
        </xdr:cNvPr>
        <xdr:cNvSpPr/>
      </xdr:nvSpPr>
      <xdr:spPr bwMode="auto">
        <a:xfrm>
          <a:off x="6806702" y="3458466"/>
          <a:ext cx="975774" cy="109582"/>
        </a:xfrm>
        <a:prstGeom prst="leftArrowCallout">
          <a:avLst>
            <a:gd name="adj1" fmla="val 25000"/>
            <a:gd name="adj2" fmla="val 25000"/>
            <a:gd name="adj3" fmla="val 25000"/>
            <a:gd name="adj4" fmla="val 92897"/>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r>
            <a:rPr lang="es-US" sz="700">
              <a:latin typeface="+mn-lt"/>
              <a:ea typeface="+mn-ea"/>
              <a:cs typeface="+mn-cs"/>
            </a:rPr>
            <a:t>PRIMAVERA </a:t>
          </a:r>
          <a:r>
            <a:rPr lang="es-US" sz="700" baseline="0">
              <a:latin typeface="+mn-lt"/>
              <a:ea typeface="+mn-ea"/>
              <a:cs typeface="+mn-cs"/>
            </a:rPr>
            <a:t>PR 95+0031</a:t>
          </a:r>
          <a:endParaRPr lang="es-US" sz="700"/>
        </a:p>
      </xdr:txBody>
    </xdr:sp>
    <xdr:clientData/>
  </xdr:oneCellAnchor>
  <xdr:twoCellAnchor>
    <xdr:from>
      <xdr:col>97</xdr:col>
      <xdr:colOff>501894</xdr:colOff>
      <xdr:row>17</xdr:row>
      <xdr:rowOff>13188</xdr:rowOff>
    </xdr:from>
    <xdr:to>
      <xdr:col>98</xdr:col>
      <xdr:colOff>58469</xdr:colOff>
      <xdr:row>17</xdr:row>
      <xdr:rowOff>103896</xdr:rowOff>
    </xdr:to>
    <xdr:sp macro="" textlink="">
      <xdr:nvSpPr>
        <xdr:cNvPr id="91" name="90 Conector">
          <a:extLst>
            <a:ext uri="{FF2B5EF4-FFF2-40B4-BE49-F238E27FC236}">
              <a16:creationId xmlns:a16="http://schemas.microsoft.com/office/drawing/2014/main" id="{00000000-0008-0000-0500-00005B000000}"/>
            </a:ext>
          </a:extLst>
        </xdr:cNvPr>
        <xdr:cNvSpPr>
          <a:spLocks/>
        </xdr:cNvSpPr>
      </xdr:nvSpPr>
      <xdr:spPr bwMode="auto">
        <a:xfrm>
          <a:off x="6693144" y="3478823"/>
          <a:ext cx="98767" cy="90708"/>
        </a:xfrm>
        <a:prstGeom prst="flowChartConnector">
          <a:avLst/>
        </a:prstGeom>
        <a:solidFill>
          <a:schemeClr val="tx1"/>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twoCellAnchor>
    <xdr:from>
      <xdr:col>63</xdr:col>
      <xdr:colOff>18318</xdr:colOff>
      <xdr:row>23</xdr:row>
      <xdr:rowOff>71805</xdr:rowOff>
    </xdr:from>
    <xdr:to>
      <xdr:col>65</xdr:col>
      <xdr:colOff>14508</xdr:colOff>
      <xdr:row>24</xdr:row>
      <xdr:rowOff>1319</xdr:rowOff>
    </xdr:to>
    <xdr:sp macro="" textlink="">
      <xdr:nvSpPr>
        <xdr:cNvPr id="92" name="91 Conector">
          <a:extLst>
            <a:ext uri="{FF2B5EF4-FFF2-40B4-BE49-F238E27FC236}">
              <a16:creationId xmlns:a16="http://schemas.microsoft.com/office/drawing/2014/main" id="{00000000-0008-0000-0500-00005C000000}"/>
            </a:ext>
          </a:extLst>
        </xdr:cNvPr>
        <xdr:cNvSpPr>
          <a:spLocks/>
        </xdr:cNvSpPr>
      </xdr:nvSpPr>
      <xdr:spPr bwMode="auto">
        <a:xfrm>
          <a:off x="4465760" y="4504593"/>
          <a:ext cx="98767" cy="90707"/>
        </a:xfrm>
        <a:prstGeom prst="flowChartConnector">
          <a:avLst/>
        </a:prstGeom>
        <a:solidFill>
          <a:schemeClr val="tx1"/>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oneCellAnchor>
    <xdr:from>
      <xdr:col>39</xdr:col>
      <xdr:colOff>43961</xdr:colOff>
      <xdr:row>23</xdr:row>
      <xdr:rowOff>15149</xdr:rowOff>
    </xdr:from>
    <xdr:ext cx="1034075" cy="109582"/>
    <xdr:sp macro="" textlink="">
      <xdr:nvSpPr>
        <xdr:cNvPr id="93" name="92 Llamada de flecha a la derecha">
          <a:extLst>
            <a:ext uri="{FF2B5EF4-FFF2-40B4-BE49-F238E27FC236}">
              <a16:creationId xmlns:a16="http://schemas.microsoft.com/office/drawing/2014/main" id="{00000000-0008-0000-0500-00005D000000}"/>
            </a:ext>
          </a:extLst>
        </xdr:cNvPr>
        <xdr:cNvSpPr/>
      </xdr:nvSpPr>
      <xdr:spPr bwMode="auto">
        <a:xfrm>
          <a:off x="3260480" y="4447937"/>
          <a:ext cx="1034075" cy="109582"/>
        </a:xfrm>
        <a:prstGeom prst="rightArrowCallout">
          <a:avLst>
            <a:gd name="adj1" fmla="val 22092"/>
            <a:gd name="adj2" fmla="val 37398"/>
            <a:gd name="adj3" fmla="val 65549"/>
            <a:gd name="adj4" fmla="val 93554"/>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r>
            <a:rPr lang="es-US" sz="700">
              <a:latin typeface="+mn-lt"/>
              <a:ea typeface="+mn-ea"/>
              <a:cs typeface="+mn-cs"/>
            </a:rPr>
            <a:t>BOLOMBOLO PR 50+0000</a:t>
          </a:r>
        </a:p>
      </xdr:txBody>
    </xdr:sp>
    <xdr:clientData/>
  </xdr:oneCellAnchor>
  <xdr:oneCellAnchor>
    <xdr:from>
      <xdr:col>3</xdr:col>
      <xdr:colOff>2896</xdr:colOff>
      <xdr:row>26</xdr:row>
      <xdr:rowOff>11206</xdr:rowOff>
    </xdr:from>
    <xdr:ext cx="500968" cy="551563"/>
    <xdr:sp macro="" textlink="">
      <xdr:nvSpPr>
        <xdr:cNvPr id="95" name="94 Llamada de flecha hacia abajo">
          <a:extLst>
            <a:ext uri="{FF2B5EF4-FFF2-40B4-BE49-F238E27FC236}">
              <a16:creationId xmlns:a16="http://schemas.microsoft.com/office/drawing/2014/main" id="{00000000-0008-0000-0500-00005F000000}"/>
            </a:ext>
          </a:extLst>
        </xdr:cNvPr>
        <xdr:cNvSpPr/>
      </xdr:nvSpPr>
      <xdr:spPr bwMode="auto">
        <a:xfrm>
          <a:off x="1358808" y="4852147"/>
          <a:ext cx="500968" cy="551563"/>
        </a:xfrm>
        <a:prstGeom prst="downArrowCallout">
          <a:avLst>
            <a:gd name="adj1" fmla="val 25000"/>
            <a:gd name="adj2" fmla="val 7316"/>
            <a:gd name="adj3" fmla="val 60102"/>
            <a:gd name="adj4" fmla="val 50226"/>
          </a:avLst>
        </a:prstGeom>
        <a:solidFill>
          <a:srgbClr val="FF0000"/>
        </a:solidFill>
        <a:ln w="9525" cap="flat" cmpd="sng" algn="ctr">
          <a:noFill/>
          <a:prstDash val="solid"/>
          <a:round/>
          <a:headEnd type="none" w="med" len="med"/>
          <a:tailEnd type="none" w="med" len="med"/>
        </a:ln>
        <a:effectLst>
          <a:outerShdw blurRad="50800" dist="38100" dir="5400000" algn="t" rotWithShape="0">
            <a:prstClr val="black">
              <a:alpha val="40000"/>
            </a:prstClr>
          </a:outerShdw>
        </a:effectLst>
        <a:scene3d>
          <a:camera prst="orthographicFront"/>
          <a:lightRig rig="threePt" dir="t">
            <a:rot lat="0" lon="0" rev="1800000"/>
          </a:lightRig>
        </a:scene3d>
      </xdr:spPr>
      <xdr:txBody>
        <a:bodyPr vertOverflow="clip" wrap="square" lIns="18288" tIns="0" rIns="0" bIns="0" rtlCol="0" anchor="ctr" upright="1">
          <a:noAutofit/>
        </a:bodyPr>
        <a:lstStyle/>
        <a:p>
          <a:r>
            <a:rPr lang="es-US" sz="800" baseline="0">
              <a:latin typeface="+mn-lt"/>
              <a:ea typeface="+mn-ea"/>
              <a:cs typeface="+mn-cs"/>
            </a:rPr>
            <a:t>PR1+0980</a:t>
          </a:r>
        </a:p>
        <a:p>
          <a:r>
            <a:rPr lang="es-US" sz="800" baseline="0">
              <a:latin typeface="+mn-lt"/>
              <a:ea typeface="+mn-ea"/>
              <a:cs typeface="+mn-cs"/>
            </a:rPr>
            <a:t>PR 4+0060</a:t>
          </a:r>
        </a:p>
      </xdr:txBody>
    </xdr:sp>
    <xdr:clientData/>
  </xdr:oneCellAnchor>
  <xdr:oneCellAnchor>
    <xdr:from>
      <xdr:col>31</xdr:col>
      <xdr:colOff>6418</xdr:colOff>
      <xdr:row>30</xdr:row>
      <xdr:rowOff>16565</xdr:rowOff>
    </xdr:from>
    <xdr:ext cx="490327" cy="527042"/>
    <xdr:sp macro="" textlink="">
      <xdr:nvSpPr>
        <xdr:cNvPr id="96" name="95 Llamada de flecha hacia abajo">
          <a:extLst>
            <a:ext uri="{FF2B5EF4-FFF2-40B4-BE49-F238E27FC236}">
              <a16:creationId xmlns:a16="http://schemas.microsoft.com/office/drawing/2014/main" id="{00000000-0008-0000-0500-000060000000}"/>
            </a:ext>
          </a:extLst>
        </xdr:cNvPr>
        <xdr:cNvSpPr/>
      </xdr:nvSpPr>
      <xdr:spPr bwMode="auto">
        <a:xfrm>
          <a:off x="2764527" y="5698435"/>
          <a:ext cx="490327" cy="527042"/>
        </a:xfrm>
        <a:prstGeom prst="downArrowCallout">
          <a:avLst>
            <a:gd name="adj1" fmla="val 6837"/>
            <a:gd name="adj2" fmla="val 12222"/>
            <a:gd name="adj3" fmla="val 44932"/>
            <a:gd name="adj4" fmla="val 78313"/>
          </a:avLst>
        </a:prstGeom>
        <a:solidFill>
          <a:srgbClr val="FF0000"/>
        </a:solidFill>
        <a:ln w="9525" cap="flat" cmpd="sng" algn="ctr">
          <a:noFill/>
          <a:prstDash val="solid"/>
          <a:round/>
          <a:headEnd type="none" w="med" len="med"/>
          <a:tailEnd type="none" w="med" len="med"/>
        </a:ln>
        <a:effectLst/>
      </xdr:spPr>
      <xdr:txBody>
        <a:bodyPr vertOverflow="clip" wrap="none" lIns="18288" tIns="0" rIns="0" bIns="0" rtlCol="0" anchor="ctr" upright="1">
          <a:noAutofit/>
        </a:bodyPr>
        <a:lstStyle/>
        <a:p>
          <a:r>
            <a:rPr lang="es-CO" sz="800">
              <a:latin typeface="+mn-lt"/>
              <a:ea typeface="+mn-ea"/>
              <a:cs typeface="+mn-cs"/>
            </a:rPr>
            <a:t>PR19+0200</a:t>
          </a:r>
        </a:p>
      </xdr:txBody>
    </xdr:sp>
    <xdr:clientData/>
  </xdr:oneCellAnchor>
  <xdr:oneCellAnchor>
    <xdr:from>
      <xdr:col>0</xdr:col>
      <xdr:colOff>1044087</xdr:colOff>
      <xdr:row>28</xdr:row>
      <xdr:rowOff>73959</xdr:rowOff>
    </xdr:from>
    <xdr:ext cx="816377" cy="167870"/>
    <xdr:sp macro="" textlink="">
      <xdr:nvSpPr>
        <xdr:cNvPr id="83" name="82 Llamada de flecha hacia abajo">
          <a:extLst>
            <a:ext uri="{FF2B5EF4-FFF2-40B4-BE49-F238E27FC236}">
              <a16:creationId xmlns:a16="http://schemas.microsoft.com/office/drawing/2014/main" id="{00000000-0008-0000-0500-000053000000}"/>
            </a:ext>
          </a:extLst>
        </xdr:cNvPr>
        <xdr:cNvSpPr/>
      </xdr:nvSpPr>
      <xdr:spPr bwMode="auto">
        <a:xfrm>
          <a:off x="1044087" y="5341284"/>
          <a:ext cx="816377" cy="167870"/>
        </a:xfrm>
        <a:prstGeom prst="downArrowCallout">
          <a:avLst>
            <a:gd name="adj1" fmla="val 25000"/>
            <a:gd name="adj2" fmla="val 25000"/>
            <a:gd name="adj3" fmla="val 25000"/>
            <a:gd name="adj4" fmla="val 64977"/>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r>
            <a:rPr lang="es-US" sz="700">
              <a:latin typeface="+mn-lt"/>
              <a:ea typeface="+mn-ea"/>
              <a:cs typeface="+mn-cs"/>
            </a:rPr>
            <a:t>LA MANSA</a:t>
          </a:r>
          <a:r>
            <a:rPr lang="es-US" sz="700" baseline="0">
              <a:latin typeface="+mn-lt"/>
              <a:ea typeface="+mn-ea"/>
              <a:cs typeface="+mn-cs"/>
            </a:rPr>
            <a:t> PR 0+0000</a:t>
          </a:r>
          <a:endParaRPr lang="es-US" sz="700">
            <a:latin typeface="+mn-lt"/>
            <a:ea typeface="+mn-ea"/>
            <a:cs typeface="+mn-cs"/>
          </a:endParaRPr>
        </a:p>
      </xdr:txBody>
    </xdr:sp>
    <xdr:clientData/>
  </xdr:oneCellAnchor>
  <xdr:oneCellAnchor>
    <xdr:from>
      <xdr:col>51</xdr:col>
      <xdr:colOff>7733</xdr:colOff>
      <xdr:row>27</xdr:row>
      <xdr:rowOff>49697</xdr:rowOff>
    </xdr:from>
    <xdr:ext cx="762203" cy="506812"/>
    <xdr:sp macro="" textlink="">
      <xdr:nvSpPr>
        <xdr:cNvPr id="105" name="104 Llamada de flecha hacia abajo">
          <a:extLst>
            <a:ext uri="{FF2B5EF4-FFF2-40B4-BE49-F238E27FC236}">
              <a16:creationId xmlns:a16="http://schemas.microsoft.com/office/drawing/2014/main" id="{00000000-0008-0000-0500-000069000000}"/>
            </a:ext>
          </a:extLst>
        </xdr:cNvPr>
        <xdr:cNvSpPr/>
      </xdr:nvSpPr>
      <xdr:spPr bwMode="auto">
        <a:xfrm rot="5400000">
          <a:off x="3887451" y="5106914"/>
          <a:ext cx="506812" cy="762203"/>
        </a:xfrm>
        <a:prstGeom prst="downArrowCallout">
          <a:avLst>
            <a:gd name="adj1" fmla="val 6837"/>
            <a:gd name="adj2" fmla="val 12222"/>
            <a:gd name="adj3" fmla="val 44932"/>
            <a:gd name="adj4" fmla="val 78313"/>
          </a:avLst>
        </a:prstGeom>
        <a:solidFill>
          <a:srgbClr val="FF0000"/>
        </a:solidFill>
        <a:ln w="9525" cap="flat" cmpd="sng" algn="ctr">
          <a:noFill/>
          <a:prstDash val="solid"/>
          <a:round/>
          <a:headEnd type="none" w="med" len="med"/>
          <a:tailEnd type="none" w="med" len="med"/>
        </a:ln>
        <a:effectLst/>
      </xdr:spPr>
      <xdr:txBody>
        <a:bodyPr vertOverflow="clip" wrap="square" lIns="18288" tIns="0" rIns="0" bIns="0" rtlCol="0" anchor="ctr" upright="1">
          <a:noAutofit/>
        </a:bodyPr>
        <a:lstStyle/>
        <a:p>
          <a:r>
            <a:rPr lang="es-CO" sz="800">
              <a:latin typeface="+mn-lt"/>
              <a:ea typeface="+mn-ea"/>
              <a:cs typeface="+mn-cs"/>
            </a:rPr>
            <a:t>PR36+0175</a:t>
          </a:r>
          <a:endParaRPr lang="es-US" sz="800">
            <a:latin typeface="+mn-lt"/>
            <a:ea typeface="+mn-ea"/>
            <a:cs typeface="+mn-cs"/>
          </a:endParaRPr>
        </a:p>
      </xdr:txBody>
    </xdr:sp>
    <xdr:clientData/>
  </xdr:oneCellAnchor>
  <xdr:twoCellAnchor>
    <xdr:from>
      <xdr:col>6</xdr:col>
      <xdr:colOff>11206</xdr:colOff>
      <xdr:row>26</xdr:row>
      <xdr:rowOff>112058</xdr:rowOff>
    </xdr:from>
    <xdr:to>
      <xdr:col>57</xdr:col>
      <xdr:colOff>0</xdr:colOff>
      <xdr:row>33</xdr:row>
      <xdr:rowOff>101048</xdr:rowOff>
    </xdr:to>
    <xdr:sp macro="" textlink="">
      <xdr:nvSpPr>
        <xdr:cNvPr id="94" name="93 Forma libre">
          <a:extLst>
            <a:ext uri="{FF2B5EF4-FFF2-40B4-BE49-F238E27FC236}">
              <a16:creationId xmlns:a16="http://schemas.microsoft.com/office/drawing/2014/main" id="{00000000-0008-0000-0500-00005E000000}"/>
            </a:ext>
          </a:extLst>
        </xdr:cNvPr>
        <xdr:cNvSpPr/>
      </xdr:nvSpPr>
      <xdr:spPr bwMode="auto">
        <a:xfrm>
          <a:off x="1529603" y="5076264"/>
          <a:ext cx="2560544" cy="1126387"/>
        </a:xfrm>
        <a:custGeom>
          <a:avLst/>
          <a:gdLst>
            <a:gd name="connsiteX0" fmla="*/ 0 w 2560544"/>
            <a:gd name="connsiteY0" fmla="*/ 521074 h 1126387"/>
            <a:gd name="connsiteX1" fmla="*/ 50426 w 2560544"/>
            <a:gd name="connsiteY1" fmla="*/ 515471 h 1126387"/>
            <a:gd name="connsiteX2" fmla="*/ 84044 w 2560544"/>
            <a:gd name="connsiteY2" fmla="*/ 498662 h 1126387"/>
            <a:gd name="connsiteX3" fmla="*/ 100853 w 2560544"/>
            <a:gd name="connsiteY3" fmla="*/ 493059 h 1126387"/>
            <a:gd name="connsiteX4" fmla="*/ 134470 w 2560544"/>
            <a:gd name="connsiteY4" fmla="*/ 470647 h 1126387"/>
            <a:gd name="connsiteX5" fmla="*/ 168088 w 2560544"/>
            <a:gd name="connsiteY5" fmla="*/ 459442 h 1126387"/>
            <a:gd name="connsiteX6" fmla="*/ 184897 w 2560544"/>
            <a:gd name="connsiteY6" fmla="*/ 448236 h 1126387"/>
            <a:gd name="connsiteX7" fmla="*/ 235323 w 2560544"/>
            <a:gd name="connsiteY7" fmla="*/ 470647 h 1126387"/>
            <a:gd name="connsiteX8" fmla="*/ 263338 w 2560544"/>
            <a:gd name="connsiteY8" fmla="*/ 493059 h 1126387"/>
            <a:gd name="connsiteX9" fmla="*/ 280147 w 2560544"/>
            <a:gd name="connsiteY9" fmla="*/ 504265 h 1126387"/>
            <a:gd name="connsiteX10" fmla="*/ 313764 w 2560544"/>
            <a:gd name="connsiteY10" fmla="*/ 515471 h 1126387"/>
            <a:gd name="connsiteX11" fmla="*/ 347382 w 2560544"/>
            <a:gd name="connsiteY11" fmla="*/ 532280 h 1126387"/>
            <a:gd name="connsiteX12" fmla="*/ 364191 w 2560544"/>
            <a:gd name="connsiteY12" fmla="*/ 543486 h 1126387"/>
            <a:gd name="connsiteX13" fmla="*/ 414617 w 2560544"/>
            <a:gd name="connsiteY13" fmla="*/ 560294 h 1126387"/>
            <a:gd name="connsiteX14" fmla="*/ 448235 w 2560544"/>
            <a:gd name="connsiteY14" fmla="*/ 571500 h 1126387"/>
            <a:gd name="connsiteX15" fmla="*/ 465044 w 2560544"/>
            <a:gd name="connsiteY15" fmla="*/ 577103 h 1126387"/>
            <a:gd name="connsiteX16" fmla="*/ 509867 w 2560544"/>
            <a:gd name="connsiteY16" fmla="*/ 599515 h 1126387"/>
            <a:gd name="connsiteX17" fmla="*/ 543485 w 2560544"/>
            <a:gd name="connsiteY17" fmla="*/ 610721 h 1126387"/>
            <a:gd name="connsiteX18" fmla="*/ 577103 w 2560544"/>
            <a:gd name="connsiteY18" fmla="*/ 633133 h 1126387"/>
            <a:gd name="connsiteX19" fmla="*/ 593911 w 2560544"/>
            <a:gd name="connsiteY19" fmla="*/ 644339 h 1126387"/>
            <a:gd name="connsiteX20" fmla="*/ 621926 w 2560544"/>
            <a:gd name="connsiteY20" fmla="*/ 666750 h 1126387"/>
            <a:gd name="connsiteX21" fmla="*/ 666750 w 2560544"/>
            <a:gd name="connsiteY21" fmla="*/ 705971 h 1126387"/>
            <a:gd name="connsiteX22" fmla="*/ 700367 w 2560544"/>
            <a:gd name="connsiteY22" fmla="*/ 717177 h 1126387"/>
            <a:gd name="connsiteX23" fmla="*/ 711573 w 2560544"/>
            <a:gd name="connsiteY23" fmla="*/ 733986 h 1126387"/>
            <a:gd name="connsiteX24" fmla="*/ 745191 w 2560544"/>
            <a:gd name="connsiteY24" fmla="*/ 745192 h 1126387"/>
            <a:gd name="connsiteX25" fmla="*/ 778808 w 2560544"/>
            <a:gd name="connsiteY25" fmla="*/ 756397 h 1126387"/>
            <a:gd name="connsiteX26" fmla="*/ 795617 w 2560544"/>
            <a:gd name="connsiteY26" fmla="*/ 767603 h 1126387"/>
            <a:gd name="connsiteX27" fmla="*/ 829235 w 2560544"/>
            <a:gd name="connsiteY27" fmla="*/ 778809 h 1126387"/>
            <a:gd name="connsiteX28" fmla="*/ 862853 w 2560544"/>
            <a:gd name="connsiteY28" fmla="*/ 784412 h 1126387"/>
            <a:gd name="connsiteX29" fmla="*/ 896470 w 2560544"/>
            <a:gd name="connsiteY29" fmla="*/ 790015 h 1126387"/>
            <a:gd name="connsiteX30" fmla="*/ 946897 w 2560544"/>
            <a:gd name="connsiteY30" fmla="*/ 801221 h 1126387"/>
            <a:gd name="connsiteX31" fmla="*/ 980514 w 2560544"/>
            <a:gd name="connsiteY31" fmla="*/ 812427 h 1126387"/>
            <a:gd name="connsiteX32" fmla="*/ 997323 w 2560544"/>
            <a:gd name="connsiteY32" fmla="*/ 818030 h 1126387"/>
            <a:gd name="connsiteX33" fmla="*/ 1030941 w 2560544"/>
            <a:gd name="connsiteY33" fmla="*/ 840442 h 1126387"/>
            <a:gd name="connsiteX34" fmla="*/ 1047750 w 2560544"/>
            <a:gd name="connsiteY34" fmla="*/ 851647 h 1126387"/>
            <a:gd name="connsiteX35" fmla="*/ 1064558 w 2560544"/>
            <a:gd name="connsiteY35" fmla="*/ 857250 h 1126387"/>
            <a:gd name="connsiteX36" fmla="*/ 1103779 w 2560544"/>
            <a:gd name="connsiteY36" fmla="*/ 896471 h 1126387"/>
            <a:gd name="connsiteX37" fmla="*/ 1114985 w 2560544"/>
            <a:gd name="connsiteY37" fmla="*/ 913280 h 1126387"/>
            <a:gd name="connsiteX38" fmla="*/ 1143000 w 2560544"/>
            <a:gd name="connsiteY38" fmla="*/ 941294 h 1126387"/>
            <a:gd name="connsiteX39" fmla="*/ 1165411 w 2560544"/>
            <a:gd name="connsiteY39" fmla="*/ 969309 h 1126387"/>
            <a:gd name="connsiteX40" fmla="*/ 1171014 w 2560544"/>
            <a:gd name="connsiteY40" fmla="*/ 986118 h 1126387"/>
            <a:gd name="connsiteX41" fmla="*/ 1193426 w 2560544"/>
            <a:gd name="connsiteY41" fmla="*/ 1019736 h 1126387"/>
            <a:gd name="connsiteX42" fmla="*/ 1243853 w 2560544"/>
            <a:gd name="connsiteY42" fmla="*/ 1047750 h 1126387"/>
            <a:gd name="connsiteX43" fmla="*/ 1260661 w 2560544"/>
            <a:gd name="connsiteY43" fmla="*/ 1058956 h 1126387"/>
            <a:gd name="connsiteX44" fmla="*/ 1294279 w 2560544"/>
            <a:gd name="connsiteY44" fmla="*/ 1070162 h 1126387"/>
            <a:gd name="connsiteX45" fmla="*/ 1311088 w 2560544"/>
            <a:gd name="connsiteY45" fmla="*/ 1075765 h 1126387"/>
            <a:gd name="connsiteX46" fmla="*/ 1327897 w 2560544"/>
            <a:gd name="connsiteY46" fmla="*/ 1081368 h 1126387"/>
            <a:gd name="connsiteX47" fmla="*/ 1344705 w 2560544"/>
            <a:gd name="connsiteY47" fmla="*/ 1086971 h 1126387"/>
            <a:gd name="connsiteX48" fmla="*/ 1361514 w 2560544"/>
            <a:gd name="connsiteY48" fmla="*/ 1103780 h 1126387"/>
            <a:gd name="connsiteX49" fmla="*/ 1406338 w 2560544"/>
            <a:gd name="connsiteY49" fmla="*/ 1092574 h 1126387"/>
            <a:gd name="connsiteX50" fmla="*/ 1439955 w 2560544"/>
            <a:gd name="connsiteY50" fmla="*/ 1103780 h 1126387"/>
            <a:gd name="connsiteX51" fmla="*/ 1456764 w 2560544"/>
            <a:gd name="connsiteY51" fmla="*/ 1109383 h 1126387"/>
            <a:gd name="connsiteX52" fmla="*/ 1512794 w 2560544"/>
            <a:gd name="connsiteY52" fmla="*/ 1114986 h 1126387"/>
            <a:gd name="connsiteX53" fmla="*/ 1546411 w 2560544"/>
            <a:gd name="connsiteY53" fmla="*/ 1103780 h 1126387"/>
            <a:gd name="connsiteX54" fmla="*/ 1563220 w 2560544"/>
            <a:gd name="connsiteY54" fmla="*/ 1098177 h 1126387"/>
            <a:gd name="connsiteX55" fmla="*/ 1591235 w 2560544"/>
            <a:gd name="connsiteY55" fmla="*/ 1053353 h 1126387"/>
            <a:gd name="connsiteX56" fmla="*/ 1843367 w 2560544"/>
            <a:gd name="connsiteY56" fmla="*/ 1053353 h 1126387"/>
            <a:gd name="connsiteX57" fmla="*/ 1876985 w 2560544"/>
            <a:gd name="connsiteY57" fmla="*/ 1030942 h 1126387"/>
            <a:gd name="connsiteX58" fmla="*/ 1905000 w 2560544"/>
            <a:gd name="connsiteY58" fmla="*/ 991721 h 1126387"/>
            <a:gd name="connsiteX59" fmla="*/ 1921808 w 2560544"/>
            <a:gd name="connsiteY59" fmla="*/ 980515 h 1126387"/>
            <a:gd name="connsiteX60" fmla="*/ 1938617 w 2560544"/>
            <a:gd name="connsiteY60" fmla="*/ 974912 h 1126387"/>
            <a:gd name="connsiteX61" fmla="*/ 1961029 w 2560544"/>
            <a:gd name="connsiteY61" fmla="*/ 924486 h 1126387"/>
            <a:gd name="connsiteX62" fmla="*/ 1977838 w 2560544"/>
            <a:gd name="connsiteY62" fmla="*/ 913280 h 1126387"/>
            <a:gd name="connsiteX63" fmla="*/ 2022661 w 2560544"/>
            <a:gd name="connsiteY63" fmla="*/ 890868 h 1126387"/>
            <a:gd name="connsiteX64" fmla="*/ 2028264 w 2560544"/>
            <a:gd name="connsiteY64" fmla="*/ 874059 h 1126387"/>
            <a:gd name="connsiteX65" fmla="*/ 2067485 w 2560544"/>
            <a:gd name="connsiteY65" fmla="*/ 829236 h 1126387"/>
            <a:gd name="connsiteX66" fmla="*/ 2078691 w 2560544"/>
            <a:gd name="connsiteY66" fmla="*/ 795618 h 1126387"/>
            <a:gd name="connsiteX67" fmla="*/ 2089897 w 2560544"/>
            <a:gd name="connsiteY67" fmla="*/ 778809 h 1126387"/>
            <a:gd name="connsiteX68" fmla="*/ 2095500 w 2560544"/>
            <a:gd name="connsiteY68" fmla="*/ 762000 h 1126387"/>
            <a:gd name="connsiteX69" fmla="*/ 2084294 w 2560544"/>
            <a:gd name="connsiteY69" fmla="*/ 711574 h 1126387"/>
            <a:gd name="connsiteX70" fmla="*/ 2073088 w 2560544"/>
            <a:gd name="connsiteY70" fmla="*/ 694765 h 1126387"/>
            <a:gd name="connsiteX71" fmla="*/ 2061882 w 2560544"/>
            <a:gd name="connsiteY71" fmla="*/ 661147 h 1126387"/>
            <a:gd name="connsiteX72" fmla="*/ 2056279 w 2560544"/>
            <a:gd name="connsiteY72" fmla="*/ 644339 h 1126387"/>
            <a:gd name="connsiteX73" fmla="*/ 2061882 w 2560544"/>
            <a:gd name="connsiteY73" fmla="*/ 610721 h 1126387"/>
            <a:gd name="connsiteX74" fmla="*/ 2073088 w 2560544"/>
            <a:gd name="connsiteY74" fmla="*/ 577103 h 1126387"/>
            <a:gd name="connsiteX75" fmla="*/ 2078691 w 2560544"/>
            <a:gd name="connsiteY75" fmla="*/ 560294 h 1126387"/>
            <a:gd name="connsiteX76" fmla="*/ 2084294 w 2560544"/>
            <a:gd name="connsiteY76" fmla="*/ 543486 h 1126387"/>
            <a:gd name="connsiteX77" fmla="*/ 2089897 w 2560544"/>
            <a:gd name="connsiteY77" fmla="*/ 526677 h 1126387"/>
            <a:gd name="connsiteX78" fmla="*/ 2101103 w 2560544"/>
            <a:gd name="connsiteY78" fmla="*/ 509868 h 1126387"/>
            <a:gd name="connsiteX79" fmla="*/ 2123514 w 2560544"/>
            <a:gd name="connsiteY79" fmla="*/ 442633 h 1126387"/>
            <a:gd name="connsiteX80" fmla="*/ 2134720 w 2560544"/>
            <a:gd name="connsiteY80" fmla="*/ 425824 h 1126387"/>
            <a:gd name="connsiteX81" fmla="*/ 2145926 w 2560544"/>
            <a:gd name="connsiteY81" fmla="*/ 392206 h 1126387"/>
            <a:gd name="connsiteX82" fmla="*/ 2157132 w 2560544"/>
            <a:gd name="connsiteY82" fmla="*/ 375397 h 1126387"/>
            <a:gd name="connsiteX83" fmla="*/ 2185147 w 2560544"/>
            <a:gd name="connsiteY83" fmla="*/ 330574 h 1126387"/>
            <a:gd name="connsiteX84" fmla="*/ 2196353 w 2560544"/>
            <a:gd name="connsiteY84" fmla="*/ 291353 h 1126387"/>
            <a:gd name="connsiteX85" fmla="*/ 2213161 w 2560544"/>
            <a:gd name="connsiteY85" fmla="*/ 280147 h 1126387"/>
            <a:gd name="connsiteX86" fmla="*/ 2252382 w 2560544"/>
            <a:gd name="connsiteY86" fmla="*/ 240927 h 1126387"/>
            <a:gd name="connsiteX87" fmla="*/ 2274794 w 2560544"/>
            <a:gd name="connsiteY87" fmla="*/ 218515 h 1126387"/>
            <a:gd name="connsiteX88" fmla="*/ 2308411 w 2560544"/>
            <a:gd name="connsiteY88" fmla="*/ 196103 h 1126387"/>
            <a:gd name="connsiteX89" fmla="*/ 2319617 w 2560544"/>
            <a:gd name="connsiteY89" fmla="*/ 179294 h 1126387"/>
            <a:gd name="connsiteX90" fmla="*/ 2336426 w 2560544"/>
            <a:gd name="connsiteY90" fmla="*/ 173692 h 1126387"/>
            <a:gd name="connsiteX91" fmla="*/ 2358838 w 2560544"/>
            <a:gd name="connsiteY91" fmla="*/ 140074 h 1126387"/>
            <a:gd name="connsiteX92" fmla="*/ 2370044 w 2560544"/>
            <a:gd name="connsiteY92" fmla="*/ 123265 h 1126387"/>
            <a:gd name="connsiteX93" fmla="*/ 2381250 w 2560544"/>
            <a:gd name="connsiteY93" fmla="*/ 106456 h 1126387"/>
            <a:gd name="connsiteX94" fmla="*/ 2386853 w 2560544"/>
            <a:gd name="connsiteY94" fmla="*/ 84044 h 1126387"/>
            <a:gd name="connsiteX95" fmla="*/ 2470897 w 2560544"/>
            <a:gd name="connsiteY95" fmla="*/ 67236 h 1126387"/>
            <a:gd name="connsiteX96" fmla="*/ 2504514 w 2560544"/>
            <a:gd name="connsiteY96" fmla="*/ 50427 h 1126387"/>
            <a:gd name="connsiteX97" fmla="*/ 2515720 w 2560544"/>
            <a:gd name="connsiteY97" fmla="*/ 33618 h 1126387"/>
            <a:gd name="connsiteX98" fmla="*/ 2549338 w 2560544"/>
            <a:gd name="connsiteY98" fmla="*/ 11206 h 1126387"/>
            <a:gd name="connsiteX99" fmla="*/ 2560544 w 2560544"/>
            <a:gd name="connsiteY99" fmla="*/ 0 h 112638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 ang="0">
              <a:pos x="connsiteX57" y="connsiteY57"/>
            </a:cxn>
            <a:cxn ang="0">
              <a:pos x="connsiteX58" y="connsiteY58"/>
            </a:cxn>
            <a:cxn ang="0">
              <a:pos x="connsiteX59" y="connsiteY59"/>
            </a:cxn>
            <a:cxn ang="0">
              <a:pos x="connsiteX60" y="connsiteY60"/>
            </a:cxn>
            <a:cxn ang="0">
              <a:pos x="connsiteX61" y="connsiteY61"/>
            </a:cxn>
            <a:cxn ang="0">
              <a:pos x="connsiteX62" y="connsiteY62"/>
            </a:cxn>
            <a:cxn ang="0">
              <a:pos x="connsiteX63" y="connsiteY63"/>
            </a:cxn>
            <a:cxn ang="0">
              <a:pos x="connsiteX64" y="connsiteY64"/>
            </a:cxn>
            <a:cxn ang="0">
              <a:pos x="connsiteX65" y="connsiteY65"/>
            </a:cxn>
            <a:cxn ang="0">
              <a:pos x="connsiteX66" y="connsiteY66"/>
            </a:cxn>
            <a:cxn ang="0">
              <a:pos x="connsiteX67" y="connsiteY67"/>
            </a:cxn>
            <a:cxn ang="0">
              <a:pos x="connsiteX68" y="connsiteY68"/>
            </a:cxn>
            <a:cxn ang="0">
              <a:pos x="connsiteX69" y="connsiteY69"/>
            </a:cxn>
            <a:cxn ang="0">
              <a:pos x="connsiteX70" y="connsiteY70"/>
            </a:cxn>
            <a:cxn ang="0">
              <a:pos x="connsiteX71" y="connsiteY71"/>
            </a:cxn>
            <a:cxn ang="0">
              <a:pos x="connsiteX72" y="connsiteY72"/>
            </a:cxn>
            <a:cxn ang="0">
              <a:pos x="connsiteX73" y="connsiteY73"/>
            </a:cxn>
            <a:cxn ang="0">
              <a:pos x="connsiteX74" y="connsiteY74"/>
            </a:cxn>
            <a:cxn ang="0">
              <a:pos x="connsiteX75" y="connsiteY75"/>
            </a:cxn>
            <a:cxn ang="0">
              <a:pos x="connsiteX76" y="connsiteY76"/>
            </a:cxn>
            <a:cxn ang="0">
              <a:pos x="connsiteX77" y="connsiteY77"/>
            </a:cxn>
            <a:cxn ang="0">
              <a:pos x="connsiteX78" y="connsiteY78"/>
            </a:cxn>
            <a:cxn ang="0">
              <a:pos x="connsiteX79" y="connsiteY79"/>
            </a:cxn>
            <a:cxn ang="0">
              <a:pos x="connsiteX80" y="connsiteY80"/>
            </a:cxn>
            <a:cxn ang="0">
              <a:pos x="connsiteX81" y="connsiteY81"/>
            </a:cxn>
            <a:cxn ang="0">
              <a:pos x="connsiteX82" y="connsiteY82"/>
            </a:cxn>
            <a:cxn ang="0">
              <a:pos x="connsiteX83" y="connsiteY83"/>
            </a:cxn>
            <a:cxn ang="0">
              <a:pos x="connsiteX84" y="connsiteY84"/>
            </a:cxn>
            <a:cxn ang="0">
              <a:pos x="connsiteX85" y="connsiteY85"/>
            </a:cxn>
            <a:cxn ang="0">
              <a:pos x="connsiteX86" y="connsiteY86"/>
            </a:cxn>
            <a:cxn ang="0">
              <a:pos x="connsiteX87" y="connsiteY87"/>
            </a:cxn>
            <a:cxn ang="0">
              <a:pos x="connsiteX88" y="connsiteY88"/>
            </a:cxn>
            <a:cxn ang="0">
              <a:pos x="connsiteX89" y="connsiteY89"/>
            </a:cxn>
            <a:cxn ang="0">
              <a:pos x="connsiteX90" y="connsiteY90"/>
            </a:cxn>
            <a:cxn ang="0">
              <a:pos x="connsiteX91" y="connsiteY91"/>
            </a:cxn>
            <a:cxn ang="0">
              <a:pos x="connsiteX92" y="connsiteY92"/>
            </a:cxn>
            <a:cxn ang="0">
              <a:pos x="connsiteX93" y="connsiteY93"/>
            </a:cxn>
            <a:cxn ang="0">
              <a:pos x="connsiteX94" y="connsiteY94"/>
            </a:cxn>
            <a:cxn ang="0">
              <a:pos x="connsiteX95" y="connsiteY95"/>
            </a:cxn>
            <a:cxn ang="0">
              <a:pos x="connsiteX96" y="connsiteY96"/>
            </a:cxn>
            <a:cxn ang="0">
              <a:pos x="connsiteX97" y="connsiteY97"/>
            </a:cxn>
            <a:cxn ang="0">
              <a:pos x="connsiteX98" y="connsiteY98"/>
            </a:cxn>
            <a:cxn ang="0">
              <a:pos x="connsiteX99" y="connsiteY99"/>
            </a:cxn>
          </a:cxnLst>
          <a:rect l="l" t="t" r="r" b="b"/>
          <a:pathLst>
            <a:path w="2560544" h="1126387">
              <a:moveTo>
                <a:pt x="0" y="521074"/>
              </a:moveTo>
              <a:cubicBezTo>
                <a:pt x="16809" y="519206"/>
                <a:pt x="33744" y="518251"/>
                <a:pt x="50426" y="515471"/>
              </a:cubicBezTo>
              <a:cubicBezTo>
                <a:pt x="71551" y="511950"/>
                <a:pt x="64684" y="508342"/>
                <a:pt x="84044" y="498662"/>
              </a:cubicBezTo>
              <a:cubicBezTo>
                <a:pt x="89327" y="496021"/>
                <a:pt x="95250" y="494927"/>
                <a:pt x="100853" y="493059"/>
              </a:cubicBezTo>
              <a:lnTo>
                <a:pt x="134470" y="470647"/>
              </a:lnTo>
              <a:cubicBezTo>
                <a:pt x="144298" y="464095"/>
                <a:pt x="168088" y="459442"/>
                <a:pt x="168088" y="459442"/>
              </a:cubicBezTo>
              <a:cubicBezTo>
                <a:pt x="173691" y="455707"/>
                <a:pt x="178163" y="448236"/>
                <a:pt x="184897" y="448236"/>
              </a:cubicBezTo>
              <a:cubicBezTo>
                <a:pt x="204897" y="448236"/>
                <a:pt x="220090" y="460493"/>
                <a:pt x="235323" y="470647"/>
              </a:cubicBezTo>
              <a:cubicBezTo>
                <a:pt x="254213" y="498982"/>
                <a:pt x="236274" y="479527"/>
                <a:pt x="263338" y="493059"/>
              </a:cubicBezTo>
              <a:cubicBezTo>
                <a:pt x="269361" y="496071"/>
                <a:pt x="273993" y="501530"/>
                <a:pt x="280147" y="504265"/>
              </a:cubicBezTo>
              <a:cubicBezTo>
                <a:pt x="290941" y="509062"/>
                <a:pt x="313764" y="515471"/>
                <a:pt x="313764" y="515471"/>
              </a:cubicBezTo>
              <a:cubicBezTo>
                <a:pt x="361936" y="547586"/>
                <a:pt x="300987" y="509083"/>
                <a:pt x="347382" y="532280"/>
              </a:cubicBezTo>
              <a:cubicBezTo>
                <a:pt x="353405" y="535292"/>
                <a:pt x="358037" y="540751"/>
                <a:pt x="364191" y="543486"/>
              </a:cubicBezTo>
              <a:cubicBezTo>
                <a:pt x="364220" y="543499"/>
                <a:pt x="406198" y="557488"/>
                <a:pt x="414617" y="560294"/>
              </a:cubicBezTo>
              <a:lnTo>
                <a:pt x="448235" y="571500"/>
              </a:lnTo>
              <a:lnTo>
                <a:pt x="465044" y="577103"/>
              </a:lnTo>
              <a:cubicBezTo>
                <a:pt x="484142" y="605751"/>
                <a:pt x="466924" y="588779"/>
                <a:pt x="509867" y="599515"/>
              </a:cubicBezTo>
              <a:cubicBezTo>
                <a:pt x="521326" y="602380"/>
                <a:pt x="543485" y="610721"/>
                <a:pt x="543485" y="610721"/>
              </a:cubicBezTo>
              <a:lnTo>
                <a:pt x="577103" y="633133"/>
              </a:lnTo>
              <a:lnTo>
                <a:pt x="593911" y="644339"/>
              </a:lnTo>
              <a:cubicBezTo>
                <a:pt x="626027" y="692511"/>
                <a:pt x="583262" y="635819"/>
                <a:pt x="621926" y="666750"/>
              </a:cubicBezTo>
              <a:cubicBezTo>
                <a:pt x="654611" y="692898"/>
                <a:pt x="599513" y="683558"/>
                <a:pt x="666750" y="705971"/>
              </a:cubicBezTo>
              <a:lnTo>
                <a:pt x="700367" y="717177"/>
              </a:lnTo>
              <a:cubicBezTo>
                <a:pt x="704102" y="722780"/>
                <a:pt x="705863" y="730417"/>
                <a:pt x="711573" y="733986"/>
              </a:cubicBezTo>
              <a:cubicBezTo>
                <a:pt x="721590" y="740246"/>
                <a:pt x="733985" y="741457"/>
                <a:pt x="745191" y="745192"/>
              </a:cubicBezTo>
              <a:lnTo>
                <a:pt x="778808" y="756397"/>
              </a:lnTo>
              <a:cubicBezTo>
                <a:pt x="785196" y="758527"/>
                <a:pt x="789463" y="764868"/>
                <a:pt x="795617" y="767603"/>
              </a:cubicBezTo>
              <a:cubicBezTo>
                <a:pt x="806411" y="772400"/>
                <a:pt x="829235" y="778809"/>
                <a:pt x="829235" y="778809"/>
              </a:cubicBezTo>
              <a:cubicBezTo>
                <a:pt x="864183" y="802107"/>
                <a:pt x="828057" y="784412"/>
                <a:pt x="862853" y="784412"/>
              </a:cubicBezTo>
              <a:cubicBezTo>
                <a:pt x="874213" y="784412"/>
                <a:pt x="885293" y="787983"/>
                <a:pt x="896470" y="790015"/>
              </a:cubicBezTo>
              <a:cubicBezTo>
                <a:pt x="910004" y="792476"/>
                <a:pt x="933062" y="797070"/>
                <a:pt x="946897" y="801221"/>
              </a:cubicBezTo>
              <a:cubicBezTo>
                <a:pt x="958211" y="804615"/>
                <a:pt x="969308" y="808692"/>
                <a:pt x="980514" y="812427"/>
              </a:cubicBezTo>
              <a:lnTo>
                <a:pt x="997323" y="818030"/>
              </a:lnTo>
              <a:cubicBezTo>
                <a:pt x="1017018" y="847573"/>
                <a:pt x="997173" y="825971"/>
                <a:pt x="1030941" y="840442"/>
              </a:cubicBezTo>
              <a:cubicBezTo>
                <a:pt x="1037130" y="843094"/>
                <a:pt x="1041727" y="848636"/>
                <a:pt x="1047750" y="851647"/>
              </a:cubicBezTo>
              <a:cubicBezTo>
                <a:pt x="1053032" y="854288"/>
                <a:pt x="1058955" y="855382"/>
                <a:pt x="1064558" y="857250"/>
              </a:cubicBezTo>
              <a:cubicBezTo>
                <a:pt x="1090246" y="895782"/>
                <a:pt x="1074193" y="886609"/>
                <a:pt x="1103779" y="896471"/>
              </a:cubicBezTo>
              <a:cubicBezTo>
                <a:pt x="1107514" y="902074"/>
                <a:pt x="1110223" y="908518"/>
                <a:pt x="1114985" y="913280"/>
              </a:cubicBezTo>
              <a:cubicBezTo>
                <a:pt x="1152341" y="950636"/>
                <a:pt x="1113115" y="896470"/>
                <a:pt x="1143000" y="941294"/>
              </a:cubicBezTo>
              <a:cubicBezTo>
                <a:pt x="1157084" y="983545"/>
                <a:pt x="1136448" y="933103"/>
                <a:pt x="1165411" y="969309"/>
              </a:cubicBezTo>
              <a:cubicBezTo>
                <a:pt x="1169100" y="973921"/>
                <a:pt x="1168146" y="980955"/>
                <a:pt x="1171014" y="986118"/>
              </a:cubicBezTo>
              <a:cubicBezTo>
                <a:pt x="1177555" y="997891"/>
                <a:pt x="1185955" y="1008530"/>
                <a:pt x="1193426" y="1019736"/>
              </a:cubicBezTo>
              <a:cubicBezTo>
                <a:pt x="1204434" y="1036248"/>
                <a:pt x="1226338" y="1041912"/>
                <a:pt x="1243853" y="1047750"/>
              </a:cubicBezTo>
              <a:cubicBezTo>
                <a:pt x="1249456" y="1051485"/>
                <a:pt x="1254508" y="1056221"/>
                <a:pt x="1260661" y="1058956"/>
              </a:cubicBezTo>
              <a:cubicBezTo>
                <a:pt x="1271455" y="1063753"/>
                <a:pt x="1283073" y="1066427"/>
                <a:pt x="1294279" y="1070162"/>
              </a:cubicBezTo>
              <a:lnTo>
                <a:pt x="1311088" y="1075765"/>
              </a:lnTo>
              <a:lnTo>
                <a:pt x="1327897" y="1081368"/>
              </a:lnTo>
              <a:lnTo>
                <a:pt x="1344705" y="1086971"/>
              </a:lnTo>
              <a:cubicBezTo>
                <a:pt x="1350308" y="1092574"/>
                <a:pt x="1353827" y="1101858"/>
                <a:pt x="1361514" y="1103780"/>
              </a:cubicBezTo>
              <a:cubicBezTo>
                <a:pt x="1369241" y="1105712"/>
                <a:pt x="1396668" y="1095797"/>
                <a:pt x="1406338" y="1092574"/>
              </a:cubicBezTo>
              <a:lnTo>
                <a:pt x="1439955" y="1103780"/>
              </a:lnTo>
              <a:lnTo>
                <a:pt x="1456764" y="1109383"/>
              </a:lnTo>
              <a:cubicBezTo>
                <a:pt x="1482269" y="1126387"/>
                <a:pt x="1471402" y="1124538"/>
                <a:pt x="1512794" y="1114986"/>
              </a:cubicBezTo>
              <a:cubicBezTo>
                <a:pt x="1524303" y="1112330"/>
                <a:pt x="1535205" y="1107515"/>
                <a:pt x="1546411" y="1103780"/>
              </a:cubicBezTo>
              <a:lnTo>
                <a:pt x="1563220" y="1098177"/>
              </a:lnTo>
              <a:cubicBezTo>
                <a:pt x="1576555" y="1058171"/>
                <a:pt x="1564598" y="1071111"/>
                <a:pt x="1591235" y="1053353"/>
              </a:cubicBezTo>
              <a:cubicBezTo>
                <a:pt x="1682465" y="1076160"/>
                <a:pt x="1660570" y="1072799"/>
                <a:pt x="1843367" y="1053353"/>
              </a:cubicBezTo>
              <a:cubicBezTo>
                <a:pt x="1856759" y="1051928"/>
                <a:pt x="1876985" y="1030942"/>
                <a:pt x="1876985" y="1030942"/>
              </a:cubicBezTo>
              <a:cubicBezTo>
                <a:pt x="1890059" y="991721"/>
                <a:pt x="1876985" y="1001059"/>
                <a:pt x="1905000" y="991721"/>
              </a:cubicBezTo>
              <a:cubicBezTo>
                <a:pt x="1910603" y="987986"/>
                <a:pt x="1915785" y="983526"/>
                <a:pt x="1921808" y="980515"/>
              </a:cubicBezTo>
              <a:cubicBezTo>
                <a:pt x="1927091" y="977874"/>
                <a:pt x="1935184" y="979718"/>
                <a:pt x="1938617" y="974912"/>
              </a:cubicBezTo>
              <a:cubicBezTo>
                <a:pt x="1966357" y="936076"/>
                <a:pt x="1935059" y="950455"/>
                <a:pt x="1961029" y="924486"/>
              </a:cubicBezTo>
              <a:cubicBezTo>
                <a:pt x="1965791" y="919724"/>
                <a:pt x="1972235" y="917015"/>
                <a:pt x="1977838" y="913280"/>
              </a:cubicBezTo>
              <a:cubicBezTo>
                <a:pt x="2005748" y="871414"/>
                <a:pt x="1964852" y="923903"/>
                <a:pt x="2022661" y="890868"/>
              </a:cubicBezTo>
              <a:cubicBezTo>
                <a:pt x="2027789" y="887938"/>
                <a:pt x="2025396" y="879222"/>
                <a:pt x="2028264" y="874059"/>
              </a:cubicBezTo>
              <a:cubicBezTo>
                <a:pt x="2047490" y="839454"/>
                <a:pt x="2042931" y="845605"/>
                <a:pt x="2067485" y="829236"/>
              </a:cubicBezTo>
              <a:lnTo>
                <a:pt x="2078691" y="795618"/>
              </a:lnTo>
              <a:cubicBezTo>
                <a:pt x="2080820" y="789230"/>
                <a:pt x="2086885" y="784832"/>
                <a:pt x="2089897" y="778809"/>
              </a:cubicBezTo>
              <a:cubicBezTo>
                <a:pt x="2092538" y="773526"/>
                <a:pt x="2093632" y="767603"/>
                <a:pt x="2095500" y="762000"/>
              </a:cubicBezTo>
              <a:cubicBezTo>
                <a:pt x="2093348" y="749089"/>
                <a:pt x="2091190" y="725367"/>
                <a:pt x="2084294" y="711574"/>
              </a:cubicBezTo>
              <a:cubicBezTo>
                <a:pt x="2081282" y="705551"/>
                <a:pt x="2075823" y="700919"/>
                <a:pt x="2073088" y="694765"/>
              </a:cubicBezTo>
              <a:cubicBezTo>
                <a:pt x="2068291" y="683971"/>
                <a:pt x="2065617" y="672353"/>
                <a:pt x="2061882" y="661147"/>
              </a:cubicBezTo>
              <a:lnTo>
                <a:pt x="2056279" y="644339"/>
              </a:lnTo>
              <a:cubicBezTo>
                <a:pt x="2058147" y="633133"/>
                <a:pt x="2059127" y="621742"/>
                <a:pt x="2061882" y="610721"/>
              </a:cubicBezTo>
              <a:cubicBezTo>
                <a:pt x="2064747" y="599262"/>
                <a:pt x="2069353" y="588309"/>
                <a:pt x="2073088" y="577103"/>
              </a:cubicBezTo>
              <a:lnTo>
                <a:pt x="2078691" y="560294"/>
              </a:lnTo>
              <a:lnTo>
                <a:pt x="2084294" y="543486"/>
              </a:lnTo>
              <a:cubicBezTo>
                <a:pt x="2086162" y="537883"/>
                <a:pt x="2086621" y="531591"/>
                <a:pt x="2089897" y="526677"/>
              </a:cubicBezTo>
              <a:lnTo>
                <a:pt x="2101103" y="509868"/>
              </a:lnTo>
              <a:lnTo>
                <a:pt x="2123514" y="442633"/>
              </a:lnTo>
              <a:cubicBezTo>
                <a:pt x="2125643" y="436245"/>
                <a:pt x="2131985" y="431978"/>
                <a:pt x="2134720" y="425824"/>
              </a:cubicBezTo>
              <a:cubicBezTo>
                <a:pt x="2139517" y="415030"/>
                <a:pt x="2142191" y="403412"/>
                <a:pt x="2145926" y="392206"/>
              </a:cubicBezTo>
              <a:cubicBezTo>
                <a:pt x="2148055" y="385818"/>
                <a:pt x="2154397" y="381551"/>
                <a:pt x="2157132" y="375397"/>
              </a:cubicBezTo>
              <a:cubicBezTo>
                <a:pt x="2176784" y="331181"/>
                <a:pt x="2154909" y="350733"/>
                <a:pt x="2185147" y="330574"/>
              </a:cubicBezTo>
              <a:cubicBezTo>
                <a:pt x="2185513" y="329109"/>
                <a:pt x="2193430" y="295007"/>
                <a:pt x="2196353" y="291353"/>
              </a:cubicBezTo>
              <a:cubicBezTo>
                <a:pt x="2200559" y="286095"/>
                <a:pt x="2207558" y="283882"/>
                <a:pt x="2213161" y="280147"/>
              </a:cubicBezTo>
              <a:cubicBezTo>
                <a:pt x="2238849" y="241616"/>
                <a:pt x="2222796" y="250789"/>
                <a:pt x="2252382" y="240927"/>
              </a:cubicBezTo>
              <a:cubicBezTo>
                <a:pt x="2261890" y="212402"/>
                <a:pt x="2250344" y="232098"/>
                <a:pt x="2274794" y="218515"/>
              </a:cubicBezTo>
              <a:cubicBezTo>
                <a:pt x="2286567" y="211974"/>
                <a:pt x="2308411" y="196103"/>
                <a:pt x="2308411" y="196103"/>
              </a:cubicBezTo>
              <a:cubicBezTo>
                <a:pt x="2312146" y="190500"/>
                <a:pt x="2314359" y="183501"/>
                <a:pt x="2319617" y="179294"/>
              </a:cubicBezTo>
              <a:cubicBezTo>
                <a:pt x="2324229" y="175605"/>
                <a:pt x="2332250" y="177868"/>
                <a:pt x="2336426" y="173692"/>
              </a:cubicBezTo>
              <a:cubicBezTo>
                <a:pt x="2345949" y="164169"/>
                <a:pt x="2351367" y="151280"/>
                <a:pt x="2358838" y="140074"/>
              </a:cubicBezTo>
              <a:lnTo>
                <a:pt x="2370044" y="123265"/>
              </a:lnTo>
              <a:lnTo>
                <a:pt x="2381250" y="106456"/>
              </a:lnTo>
              <a:cubicBezTo>
                <a:pt x="2383118" y="98985"/>
                <a:pt x="2382582" y="90451"/>
                <a:pt x="2386853" y="84044"/>
              </a:cubicBezTo>
              <a:cubicBezTo>
                <a:pt x="2401478" y="62105"/>
                <a:pt x="2466740" y="67582"/>
                <a:pt x="2470897" y="67236"/>
              </a:cubicBezTo>
              <a:cubicBezTo>
                <a:pt x="2484567" y="62679"/>
                <a:pt x="2493653" y="61288"/>
                <a:pt x="2504514" y="50427"/>
              </a:cubicBezTo>
              <a:cubicBezTo>
                <a:pt x="2509276" y="45665"/>
                <a:pt x="2510652" y="38052"/>
                <a:pt x="2515720" y="33618"/>
              </a:cubicBezTo>
              <a:cubicBezTo>
                <a:pt x="2525856" y="24749"/>
                <a:pt x="2539815" y="20729"/>
                <a:pt x="2549338" y="11206"/>
              </a:cubicBezTo>
              <a:lnTo>
                <a:pt x="2560544" y="0"/>
              </a:lnTo>
            </a:path>
          </a:pathLst>
        </a:custGeom>
        <a:noFill/>
        <a:ln w="50800" cap="flat" cmpd="sng" algn="ctr">
          <a:solidFill>
            <a:srgbClr val="00FF00"/>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twoCellAnchor>
    <xdr:from>
      <xdr:col>18</xdr:col>
      <xdr:colOff>19050</xdr:colOff>
      <xdr:row>30</xdr:row>
      <xdr:rowOff>114300</xdr:rowOff>
    </xdr:from>
    <xdr:to>
      <xdr:col>22</xdr:col>
      <xdr:colOff>11430</xdr:colOff>
      <xdr:row>31</xdr:row>
      <xdr:rowOff>43815</xdr:rowOff>
    </xdr:to>
    <xdr:sp macro="" textlink="">
      <xdr:nvSpPr>
        <xdr:cNvPr id="72" name="71 Conector">
          <a:extLst>
            <a:ext uri="{FF2B5EF4-FFF2-40B4-BE49-F238E27FC236}">
              <a16:creationId xmlns:a16="http://schemas.microsoft.com/office/drawing/2014/main" id="{00000000-0008-0000-0500-000048000000}"/>
            </a:ext>
          </a:extLst>
        </xdr:cNvPr>
        <xdr:cNvSpPr>
          <a:spLocks/>
        </xdr:cNvSpPr>
      </xdr:nvSpPr>
      <xdr:spPr bwMode="auto">
        <a:xfrm>
          <a:off x="2095500" y="5705475"/>
          <a:ext cx="182880" cy="91440"/>
        </a:xfrm>
        <a:prstGeom prst="flowChartConnector">
          <a:avLst/>
        </a:prstGeom>
        <a:solidFill>
          <a:schemeClr val="tx1"/>
        </a:solidFill>
        <a:ln w="9525" cap="flat" cmpd="sng" algn="ctr">
          <a:solidFill>
            <a:schemeClr val="tx1"/>
          </a:solidFill>
          <a:prstDash val="solid"/>
          <a:round/>
          <a:headEnd type="none" w="med" len="med"/>
          <a:tailEnd type="none" w="med" len="med"/>
        </a:ln>
        <a:effectLst/>
        <a:scene3d>
          <a:camera prst="orthographicFront">
            <a:rot lat="0" lon="0" rev="9000000"/>
          </a:camera>
          <a:lightRig rig="threePt" dir="t"/>
        </a:scene3d>
      </xdr:spPr>
      <xdr:txBody>
        <a:bodyPr vertOverflow="clip" wrap="square" lIns="18288" tIns="0" rIns="0" bIns="0" rtlCol="0" anchor="ctr" upright="1"/>
        <a:lstStyle/>
        <a:p>
          <a:pPr algn="ctr"/>
          <a:endParaRPr lang="es-US" sz="1100"/>
        </a:p>
      </xdr:txBody>
    </xdr:sp>
    <xdr:clientData/>
  </xdr:twoCellAnchor>
  <xdr:twoCellAnchor>
    <xdr:from>
      <xdr:col>4</xdr:col>
      <xdr:colOff>38100</xdr:colOff>
      <xdr:row>29</xdr:row>
      <xdr:rowOff>114299</xdr:rowOff>
    </xdr:from>
    <xdr:to>
      <xdr:col>6</xdr:col>
      <xdr:colOff>34290</xdr:colOff>
      <xdr:row>30</xdr:row>
      <xdr:rowOff>43814</xdr:rowOff>
    </xdr:to>
    <xdr:sp macro="" textlink="">
      <xdr:nvSpPr>
        <xdr:cNvPr id="69" name="68 Conector">
          <a:extLst>
            <a:ext uri="{FF2B5EF4-FFF2-40B4-BE49-F238E27FC236}">
              <a16:creationId xmlns:a16="http://schemas.microsoft.com/office/drawing/2014/main" id="{00000000-0008-0000-0500-000045000000}"/>
            </a:ext>
          </a:extLst>
        </xdr:cNvPr>
        <xdr:cNvSpPr>
          <a:spLocks/>
        </xdr:cNvSpPr>
      </xdr:nvSpPr>
      <xdr:spPr bwMode="auto">
        <a:xfrm>
          <a:off x="1447800" y="5543549"/>
          <a:ext cx="91440" cy="91440"/>
        </a:xfrm>
        <a:prstGeom prst="flowChartConnector">
          <a:avLst/>
        </a:prstGeom>
        <a:solidFill>
          <a:schemeClr val="tx1"/>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twoCellAnchor>
    <xdr:from>
      <xdr:col>8</xdr:col>
      <xdr:colOff>30823</xdr:colOff>
      <xdr:row>29</xdr:row>
      <xdr:rowOff>101719</xdr:rowOff>
    </xdr:from>
    <xdr:to>
      <xdr:col>9</xdr:col>
      <xdr:colOff>13606</xdr:colOff>
      <xdr:row>29</xdr:row>
      <xdr:rowOff>108919</xdr:rowOff>
    </xdr:to>
    <xdr:cxnSp macro="">
      <xdr:nvCxnSpPr>
        <xdr:cNvPr id="146" name="Conector recto 168">
          <a:extLst>
            <a:ext uri="{FF2B5EF4-FFF2-40B4-BE49-F238E27FC236}">
              <a16:creationId xmlns:a16="http://schemas.microsoft.com/office/drawing/2014/main" id="{00000000-0008-0000-0500-000092000000}"/>
            </a:ext>
          </a:extLst>
        </xdr:cNvPr>
        <xdr:cNvCxnSpPr>
          <a:cxnSpLocks noChangeShapeType="1"/>
        </xdr:cNvCxnSpPr>
      </xdr:nvCxnSpPr>
      <xdr:spPr bwMode="auto">
        <a:xfrm>
          <a:off x="1650073" y="5553381"/>
          <a:ext cx="33209" cy="7200"/>
        </a:xfrm>
        <a:prstGeom prst="line">
          <a:avLst/>
        </a:prstGeom>
        <a:noFill/>
        <a:ln w="50800" algn="ctr">
          <a:solidFill>
            <a:srgbClr val="00FF00"/>
          </a:solidFill>
          <a:round/>
          <a:headEnd/>
          <a:tailEnd/>
        </a:ln>
        <a:scene3d>
          <a:camera prst="orthographicFront">
            <a:rot lat="0" lon="0" rev="3600000"/>
          </a:camera>
          <a:lightRig rig="threePt" dir="t"/>
        </a:scene3d>
        <a:extLst>
          <a:ext uri="{909E8E84-426E-40DD-AFC4-6F175D3DCCD1}">
            <a14:hiddenFill xmlns:a14="http://schemas.microsoft.com/office/drawing/2010/main">
              <a:noFill/>
            </a14:hiddenFill>
          </a:ext>
        </a:extLst>
      </xdr:spPr>
    </xdr:cxnSp>
    <xdr:clientData/>
  </xdr:twoCellAnchor>
  <xdr:twoCellAnchor>
    <xdr:from>
      <xdr:col>10</xdr:col>
      <xdr:colOff>11224</xdr:colOff>
      <xdr:row>29</xdr:row>
      <xdr:rowOff>78440</xdr:rowOff>
    </xdr:from>
    <xdr:to>
      <xdr:col>10</xdr:col>
      <xdr:colOff>44433</xdr:colOff>
      <xdr:row>29</xdr:row>
      <xdr:rowOff>85640</xdr:rowOff>
    </xdr:to>
    <xdr:cxnSp macro="">
      <xdr:nvCxnSpPr>
        <xdr:cNvPr id="147" name="Conector recto 168">
          <a:extLst>
            <a:ext uri="{FF2B5EF4-FFF2-40B4-BE49-F238E27FC236}">
              <a16:creationId xmlns:a16="http://schemas.microsoft.com/office/drawing/2014/main" id="{00000000-0008-0000-0500-000093000000}"/>
            </a:ext>
          </a:extLst>
        </xdr:cNvPr>
        <xdr:cNvCxnSpPr>
          <a:cxnSpLocks noChangeShapeType="1"/>
        </xdr:cNvCxnSpPr>
      </xdr:nvCxnSpPr>
      <xdr:spPr bwMode="auto">
        <a:xfrm>
          <a:off x="1731327" y="5530102"/>
          <a:ext cx="33209" cy="7200"/>
        </a:xfrm>
        <a:prstGeom prst="line">
          <a:avLst/>
        </a:prstGeom>
        <a:noFill/>
        <a:ln w="50800" algn="ctr">
          <a:solidFill>
            <a:srgbClr val="00FF00"/>
          </a:solidFill>
          <a:round/>
          <a:headEnd/>
          <a:tailEnd/>
        </a:ln>
        <a:scene3d>
          <a:camera prst="orthographicFront">
            <a:rot lat="0" lon="0" rev="1800000"/>
          </a:camera>
          <a:lightRig rig="threePt" dir="t"/>
        </a:scene3d>
        <a:extLst>
          <a:ext uri="{909E8E84-426E-40DD-AFC4-6F175D3DCCD1}">
            <a14:hiddenFill xmlns:a14="http://schemas.microsoft.com/office/drawing/2010/main">
              <a:noFill/>
            </a14:hiddenFill>
          </a:ext>
        </a:extLst>
      </xdr:spPr>
    </xdr:cxnSp>
    <xdr:clientData/>
  </xdr:twoCellAnchor>
  <xdr:twoCellAnchor>
    <xdr:from>
      <xdr:col>11</xdr:col>
      <xdr:colOff>33637</xdr:colOff>
      <xdr:row>29</xdr:row>
      <xdr:rowOff>123261</xdr:rowOff>
    </xdr:from>
    <xdr:to>
      <xdr:col>12</xdr:col>
      <xdr:colOff>16419</xdr:colOff>
      <xdr:row>29</xdr:row>
      <xdr:rowOff>130461</xdr:rowOff>
    </xdr:to>
    <xdr:cxnSp macro="">
      <xdr:nvCxnSpPr>
        <xdr:cNvPr id="148" name="Conector recto 168">
          <a:extLst>
            <a:ext uri="{FF2B5EF4-FFF2-40B4-BE49-F238E27FC236}">
              <a16:creationId xmlns:a16="http://schemas.microsoft.com/office/drawing/2014/main" id="{00000000-0008-0000-0500-000094000000}"/>
            </a:ext>
          </a:extLst>
        </xdr:cNvPr>
        <xdr:cNvCxnSpPr>
          <a:cxnSpLocks noChangeShapeType="1"/>
        </xdr:cNvCxnSpPr>
      </xdr:nvCxnSpPr>
      <xdr:spPr bwMode="auto">
        <a:xfrm>
          <a:off x="1804166" y="5574923"/>
          <a:ext cx="33209" cy="7200"/>
        </a:xfrm>
        <a:prstGeom prst="line">
          <a:avLst/>
        </a:prstGeom>
        <a:noFill/>
        <a:ln w="50800" algn="ctr">
          <a:solidFill>
            <a:srgbClr val="00FF00"/>
          </a:solidFill>
          <a:round/>
          <a:headEnd/>
          <a:tailEnd/>
        </a:ln>
        <a:scene3d>
          <a:camera prst="orthographicFront">
            <a:rot lat="0" lon="0" rev="0"/>
          </a:camera>
          <a:lightRig rig="threePt" dir="t"/>
        </a:scene3d>
        <a:extLst>
          <a:ext uri="{909E8E84-426E-40DD-AFC4-6F175D3DCCD1}">
            <a14:hiddenFill xmlns:a14="http://schemas.microsoft.com/office/drawing/2010/main">
              <a:noFill/>
            </a14:hiddenFill>
          </a:ext>
        </a:extLst>
      </xdr:spPr>
    </xdr:cxnSp>
    <xdr:clientData/>
  </xdr:twoCellAnchor>
  <xdr:twoCellAnchor>
    <xdr:from>
      <xdr:col>12</xdr:col>
      <xdr:colOff>35298</xdr:colOff>
      <xdr:row>29</xdr:row>
      <xdr:rowOff>156875</xdr:rowOff>
    </xdr:from>
    <xdr:to>
      <xdr:col>13</xdr:col>
      <xdr:colOff>18081</xdr:colOff>
      <xdr:row>30</xdr:row>
      <xdr:rowOff>1590</xdr:rowOff>
    </xdr:to>
    <xdr:cxnSp macro="">
      <xdr:nvCxnSpPr>
        <xdr:cNvPr id="149" name="Conector recto 168">
          <a:extLst>
            <a:ext uri="{FF2B5EF4-FFF2-40B4-BE49-F238E27FC236}">
              <a16:creationId xmlns:a16="http://schemas.microsoft.com/office/drawing/2014/main" id="{00000000-0008-0000-0500-000095000000}"/>
            </a:ext>
          </a:extLst>
        </xdr:cNvPr>
        <xdr:cNvCxnSpPr>
          <a:cxnSpLocks noChangeShapeType="1"/>
        </xdr:cNvCxnSpPr>
      </xdr:nvCxnSpPr>
      <xdr:spPr bwMode="auto">
        <a:xfrm>
          <a:off x="1825998" y="5586125"/>
          <a:ext cx="30408" cy="6640"/>
        </a:xfrm>
        <a:prstGeom prst="line">
          <a:avLst/>
        </a:prstGeom>
        <a:noFill/>
        <a:ln w="50800" algn="ctr">
          <a:solidFill>
            <a:srgbClr val="00FF00"/>
          </a:solidFill>
          <a:round/>
          <a:headEnd/>
          <a:tailEnd/>
        </a:ln>
        <a:scene3d>
          <a:camera prst="orthographicFront">
            <a:rot lat="0" lon="0" rev="0"/>
          </a:camera>
          <a:lightRig rig="threePt" dir="t"/>
        </a:scene3d>
        <a:extLst>
          <a:ext uri="{909E8E84-426E-40DD-AFC4-6F175D3DCCD1}">
            <a14:hiddenFill xmlns:a14="http://schemas.microsoft.com/office/drawing/2010/main">
              <a:noFill/>
            </a14:hiddenFill>
          </a:ext>
        </a:extLst>
      </xdr:spPr>
    </xdr:cxnSp>
    <xdr:clientData/>
  </xdr:twoCellAnchor>
  <xdr:twoCellAnchor>
    <xdr:from>
      <xdr:col>14</xdr:col>
      <xdr:colOff>5606</xdr:colOff>
      <xdr:row>30</xdr:row>
      <xdr:rowOff>28008</xdr:rowOff>
    </xdr:from>
    <xdr:to>
      <xdr:col>14</xdr:col>
      <xdr:colOff>38815</xdr:colOff>
      <xdr:row>30</xdr:row>
      <xdr:rowOff>35208</xdr:rowOff>
    </xdr:to>
    <xdr:cxnSp macro="">
      <xdr:nvCxnSpPr>
        <xdr:cNvPr id="150" name="Conector recto 168">
          <a:extLst>
            <a:ext uri="{FF2B5EF4-FFF2-40B4-BE49-F238E27FC236}">
              <a16:creationId xmlns:a16="http://schemas.microsoft.com/office/drawing/2014/main" id="{00000000-0008-0000-0500-000096000000}"/>
            </a:ext>
          </a:extLst>
        </xdr:cNvPr>
        <xdr:cNvCxnSpPr>
          <a:cxnSpLocks noChangeShapeType="1"/>
        </xdr:cNvCxnSpPr>
      </xdr:nvCxnSpPr>
      <xdr:spPr bwMode="auto">
        <a:xfrm>
          <a:off x="1927415" y="5642155"/>
          <a:ext cx="33209" cy="7200"/>
        </a:xfrm>
        <a:prstGeom prst="line">
          <a:avLst/>
        </a:prstGeom>
        <a:noFill/>
        <a:ln w="50800" algn="ctr">
          <a:solidFill>
            <a:srgbClr val="00FF00"/>
          </a:solidFill>
          <a:round/>
          <a:headEnd/>
          <a:tailEnd/>
        </a:ln>
        <a:scene3d>
          <a:camera prst="orthographicFront">
            <a:rot lat="0" lon="0" rev="0"/>
          </a:camera>
          <a:lightRig rig="threePt" dir="t"/>
        </a:scene3d>
        <a:extLst>
          <a:ext uri="{909E8E84-426E-40DD-AFC4-6F175D3DCCD1}">
            <a14:hiddenFill xmlns:a14="http://schemas.microsoft.com/office/drawing/2010/main">
              <a:noFill/>
            </a14:hiddenFill>
          </a:ext>
        </a:extLst>
      </xdr:spPr>
    </xdr:cxnSp>
    <xdr:clientData/>
  </xdr:twoCellAnchor>
  <xdr:twoCellAnchor>
    <xdr:from>
      <xdr:col>15</xdr:col>
      <xdr:colOff>31097</xdr:colOff>
      <xdr:row>30</xdr:row>
      <xdr:rowOff>61625</xdr:rowOff>
    </xdr:from>
    <xdr:to>
      <xdr:col>16</xdr:col>
      <xdr:colOff>16681</xdr:colOff>
      <xdr:row>30</xdr:row>
      <xdr:rowOff>67228</xdr:rowOff>
    </xdr:to>
    <xdr:cxnSp macro="">
      <xdr:nvCxnSpPr>
        <xdr:cNvPr id="151" name="Conector recto 168">
          <a:extLst>
            <a:ext uri="{FF2B5EF4-FFF2-40B4-BE49-F238E27FC236}">
              <a16:creationId xmlns:a16="http://schemas.microsoft.com/office/drawing/2014/main" id="{00000000-0008-0000-0500-000097000000}"/>
            </a:ext>
          </a:extLst>
        </xdr:cNvPr>
        <xdr:cNvCxnSpPr>
          <a:cxnSpLocks noChangeShapeType="1"/>
        </xdr:cNvCxnSpPr>
      </xdr:nvCxnSpPr>
      <xdr:spPr bwMode="auto">
        <a:xfrm>
          <a:off x="1964672" y="5652800"/>
          <a:ext cx="33209" cy="5603"/>
        </a:xfrm>
        <a:prstGeom prst="line">
          <a:avLst/>
        </a:prstGeom>
        <a:noFill/>
        <a:ln w="50800" algn="ctr">
          <a:solidFill>
            <a:srgbClr val="FFFF00"/>
          </a:solidFill>
          <a:round/>
          <a:headEnd/>
          <a:tailEnd/>
        </a:ln>
        <a:scene3d>
          <a:camera prst="orthographicFront">
            <a:rot lat="0" lon="0" rev="0"/>
          </a:camera>
          <a:lightRig rig="threePt" dir="t"/>
        </a:scene3d>
        <a:extLst>
          <a:ext uri="{909E8E84-426E-40DD-AFC4-6F175D3DCCD1}">
            <a14:hiddenFill xmlns:a14="http://schemas.microsoft.com/office/drawing/2010/main">
              <a:noFill/>
            </a14:hiddenFill>
          </a:ext>
        </a:extLst>
      </xdr:spPr>
    </xdr:cxnSp>
    <xdr:clientData/>
  </xdr:twoCellAnchor>
  <xdr:twoCellAnchor>
    <xdr:from>
      <xdr:col>13</xdr:col>
      <xdr:colOff>19062</xdr:colOff>
      <xdr:row>30</xdr:row>
      <xdr:rowOff>9458</xdr:rowOff>
    </xdr:from>
    <xdr:to>
      <xdr:col>14</xdr:col>
      <xdr:colOff>1845</xdr:colOff>
      <xdr:row>30</xdr:row>
      <xdr:rowOff>15061</xdr:rowOff>
    </xdr:to>
    <xdr:cxnSp macro="">
      <xdr:nvCxnSpPr>
        <xdr:cNvPr id="153" name="Conector recto 168">
          <a:extLst>
            <a:ext uri="{FF2B5EF4-FFF2-40B4-BE49-F238E27FC236}">
              <a16:creationId xmlns:a16="http://schemas.microsoft.com/office/drawing/2014/main" id="{00000000-0008-0000-0500-000099000000}"/>
            </a:ext>
          </a:extLst>
        </xdr:cNvPr>
        <xdr:cNvCxnSpPr>
          <a:cxnSpLocks noChangeShapeType="1"/>
        </xdr:cNvCxnSpPr>
      </xdr:nvCxnSpPr>
      <xdr:spPr bwMode="auto">
        <a:xfrm>
          <a:off x="1857387" y="5600633"/>
          <a:ext cx="30408" cy="5603"/>
        </a:xfrm>
        <a:prstGeom prst="line">
          <a:avLst/>
        </a:prstGeom>
        <a:noFill/>
        <a:ln w="50800" algn="ctr">
          <a:solidFill>
            <a:srgbClr val="FFFF00"/>
          </a:solidFill>
          <a:round/>
          <a:headEnd/>
          <a:tailEnd/>
        </a:ln>
        <a:scene3d>
          <a:camera prst="orthographicFront">
            <a:rot lat="0" lon="0" rev="0"/>
          </a:camera>
          <a:lightRig rig="threePt" dir="t"/>
        </a:scene3d>
        <a:extLst>
          <a:ext uri="{909E8E84-426E-40DD-AFC4-6F175D3DCCD1}">
            <a14:hiddenFill xmlns:a14="http://schemas.microsoft.com/office/drawing/2010/main">
              <a:noFill/>
            </a14:hiddenFill>
          </a:ext>
        </a:extLst>
      </xdr:spPr>
    </xdr:cxnSp>
    <xdr:clientData/>
  </xdr:twoCellAnchor>
  <xdr:twoCellAnchor>
    <xdr:from>
      <xdr:col>46</xdr:col>
      <xdr:colOff>38100</xdr:colOff>
      <xdr:row>31</xdr:row>
      <xdr:rowOff>38100</xdr:rowOff>
    </xdr:from>
    <xdr:to>
      <xdr:col>48</xdr:col>
      <xdr:colOff>34290</xdr:colOff>
      <xdr:row>31</xdr:row>
      <xdr:rowOff>129540</xdr:rowOff>
    </xdr:to>
    <xdr:sp macro="" textlink="">
      <xdr:nvSpPr>
        <xdr:cNvPr id="74" name="73 Conector">
          <a:extLst>
            <a:ext uri="{FF2B5EF4-FFF2-40B4-BE49-F238E27FC236}">
              <a16:creationId xmlns:a16="http://schemas.microsoft.com/office/drawing/2014/main" id="{00000000-0008-0000-0500-00004A000000}"/>
            </a:ext>
          </a:extLst>
        </xdr:cNvPr>
        <xdr:cNvSpPr>
          <a:spLocks/>
        </xdr:cNvSpPr>
      </xdr:nvSpPr>
      <xdr:spPr bwMode="auto">
        <a:xfrm>
          <a:off x="3448050" y="5791200"/>
          <a:ext cx="91440" cy="91440"/>
        </a:xfrm>
        <a:prstGeom prst="flowChartConnector">
          <a:avLst/>
        </a:prstGeom>
        <a:solidFill>
          <a:schemeClr val="tx1"/>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twoCellAnchor>
    <xdr:from>
      <xdr:col>97</xdr:col>
      <xdr:colOff>495352</xdr:colOff>
      <xdr:row>17</xdr:row>
      <xdr:rowOff>111094</xdr:rowOff>
    </xdr:from>
    <xdr:to>
      <xdr:col>97</xdr:col>
      <xdr:colOff>525760</xdr:colOff>
      <xdr:row>17</xdr:row>
      <xdr:rowOff>116697</xdr:rowOff>
    </xdr:to>
    <xdr:cxnSp macro="">
      <xdr:nvCxnSpPr>
        <xdr:cNvPr id="155" name="Conector recto 168">
          <a:extLst>
            <a:ext uri="{FF2B5EF4-FFF2-40B4-BE49-F238E27FC236}">
              <a16:creationId xmlns:a16="http://schemas.microsoft.com/office/drawing/2014/main" id="{00000000-0008-0000-0500-00009B000000}"/>
            </a:ext>
          </a:extLst>
        </xdr:cNvPr>
        <xdr:cNvCxnSpPr>
          <a:cxnSpLocks noChangeShapeType="1"/>
        </xdr:cNvCxnSpPr>
      </xdr:nvCxnSpPr>
      <xdr:spPr bwMode="auto">
        <a:xfrm>
          <a:off x="6686602" y="3576729"/>
          <a:ext cx="30408" cy="5603"/>
        </a:xfrm>
        <a:prstGeom prst="line">
          <a:avLst/>
        </a:prstGeom>
        <a:noFill/>
        <a:ln w="63500" algn="ctr">
          <a:solidFill>
            <a:srgbClr val="00FF00"/>
          </a:solidFill>
          <a:round/>
          <a:headEnd/>
          <a:tailEnd/>
        </a:ln>
        <a:scene3d>
          <a:camera prst="orthographicFront">
            <a:rot lat="0" lon="0" rev="7200000"/>
          </a:camera>
          <a:lightRig rig="threePt" dir="t"/>
        </a:scene3d>
        <a:extLst>
          <a:ext uri="{909E8E84-426E-40DD-AFC4-6F175D3DCCD1}">
            <a14:hiddenFill xmlns:a14="http://schemas.microsoft.com/office/drawing/2010/main">
              <a:noFill/>
            </a14:hiddenFill>
          </a:ext>
        </a:extLst>
      </xdr:spPr>
    </xdr:cxnSp>
    <xdr:clientData/>
  </xdr:twoCellAnchor>
  <xdr:twoCellAnchor>
    <xdr:from>
      <xdr:col>97</xdr:col>
      <xdr:colOff>347534</xdr:colOff>
      <xdr:row>18</xdr:row>
      <xdr:rowOff>39556</xdr:rowOff>
    </xdr:from>
    <xdr:to>
      <xdr:col>97</xdr:col>
      <xdr:colOff>377942</xdr:colOff>
      <xdr:row>18</xdr:row>
      <xdr:rowOff>45159</xdr:rowOff>
    </xdr:to>
    <xdr:cxnSp macro="">
      <xdr:nvCxnSpPr>
        <xdr:cNvPr id="156" name="Conector recto 168">
          <a:extLst>
            <a:ext uri="{FF2B5EF4-FFF2-40B4-BE49-F238E27FC236}">
              <a16:creationId xmlns:a16="http://schemas.microsoft.com/office/drawing/2014/main" id="{00000000-0008-0000-0500-00009C000000}"/>
            </a:ext>
          </a:extLst>
        </xdr:cNvPr>
        <xdr:cNvCxnSpPr>
          <a:cxnSpLocks noChangeShapeType="1"/>
        </xdr:cNvCxnSpPr>
      </xdr:nvCxnSpPr>
      <xdr:spPr bwMode="auto">
        <a:xfrm>
          <a:off x="6538784" y="3666383"/>
          <a:ext cx="30408" cy="5603"/>
        </a:xfrm>
        <a:prstGeom prst="line">
          <a:avLst/>
        </a:prstGeom>
        <a:noFill/>
        <a:ln w="63500" algn="ctr">
          <a:solidFill>
            <a:srgbClr val="FFFF00"/>
          </a:solidFill>
          <a:round/>
          <a:headEnd/>
          <a:tailEnd/>
        </a:ln>
        <a:scene3d>
          <a:camera prst="orthographicFront">
            <a:rot lat="0" lon="0" rev="7200000"/>
          </a:camera>
          <a:lightRig rig="threePt" dir="t"/>
        </a:scene3d>
        <a:extLst>
          <a:ext uri="{909E8E84-426E-40DD-AFC4-6F175D3DCCD1}">
            <a14:hiddenFill xmlns:a14="http://schemas.microsoft.com/office/drawing/2010/main">
              <a:noFill/>
            </a14:hiddenFill>
          </a:ext>
        </a:extLst>
      </xdr:spPr>
    </xdr:cxnSp>
    <xdr:clientData/>
  </xdr:twoCellAnchor>
  <xdr:oneCellAnchor>
    <xdr:from>
      <xdr:col>97</xdr:col>
      <xdr:colOff>33617</xdr:colOff>
      <xdr:row>15</xdr:row>
      <xdr:rowOff>44825</xdr:rowOff>
    </xdr:from>
    <xdr:ext cx="505511" cy="377892"/>
    <xdr:sp macro="" textlink="">
      <xdr:nvSpPr>
        <xdr:cNvPr id="106" name="105 Llamada de flecha hacia abajo">
          <a:extLst>
            <a:ext uri="{FF2B5EF4-FFF2-40B4-BE49-F238E27FC236}">
              <a16:creationId xmlns:a16="http://schemas.microsoft.com/office/drawing/2014/main" id="{00000000-0008-0000-0500-00006A000000}"/>
            </a:ext>
          </a:extLst>
        </xdr:cNvPr>
        <xdr:cNvSpPr/>
      </xdr:nvSpPr>
      <xdr:spPr bwMode="auto">
        <a:xfrm>
          <a:off x="5602941" y="3160060"/>
          <a:ext cx="505511" cy="377892"/>
        </a:xfrm>
        <a:prstGeom prst="downArrowCallout">
          <a:avLst>
            <a:gd name="adj1" fmla="val 25000"/>
            <a:gd name="adj2" fmla="val 7316"/>
            <a:gd name="adj3" fmla="val 62334"/>
            <a:gd name="adj4" fmla="val 50226"/>
          </a:avLst>
        </a:prstGeom>
        <a:solidFill>
          <a:srgbClr val="FF0000"/>
        </a:solidFill>
        <a:ln w="9525" cap="flat" cmpd="sng" algn="ctr">
          <a:noFill/>
          <a:prstDash val="solid"/>
          <a:round/>
          <a:headEnd type="none" w="med" len="med"/>
          <a:tailEnd type="none" w="med" len="med"/>
        </a:ln>
        <a:effectLst>
          <a:outerShdw blurRad="50800" dist="38100" dir="5400000" algn="t" rotWithShape="0">
            <a:prstClr val="black">
              <a:alpha val="40000"/>
            </a:prstClr>
          </a:outerShdw>
        </a:effectLst>
        <a:scene3d>
          <a:camera prst="orthographicFront"/>
          <a:lightRig rig="threePt" dir="t">
            <a:rot lat="0" lon="0" rev="1800000"/>
          </a:lightRig>
        </a:scene3d>
      </xdr:spPr>
      <xdr:txBody>
        <a:bodyPr vertOverflow="clip" wrap="square" lIns="18288" tIns="0" rIns="0" bIns="0" rtlCol="0" anchor="ctr" upright="1">
          <a:noAutofit/>
        </a:bodyPr>
        <a:lstStyle/>
        <a:p>
          <a:r>
            <a:rPr lang="es-US" sz="600" baseline="0">
              <a:latin typeface="+mn-lt"/>
              <a:ea typeface="+mn-ea"/>
              <a:cs typeface="+mn-cs"/>
            </a:rPr>
            <a:t>PR 92+0325</a:t>
          </a:r>
          <a:endParaRPr lang="es-US" sz="600">
            <a:latin typeface="+mn-lt"/>
            <a:ea typeface="+mn-ea"/>
            <a:cs typeface="+mn-cs"/>
          </a:endParaRPr>
        </a:p>
      </xdr:txBody>
    </xdr:sp>
    <xdr:clientData/>
  </xdr:oneCellAnchor>
  <xdr:twoCellAnchor>
    <xdr:from>
      <xdr:col>54</xdr:col>
      <xdr:colOff>47632</xdr:colOff>
      <xdr:row>26</xdr:row>
      <xdr:rowOff>159550</xdr:rowOff>
    </xdr:from>
    <xdr:to>
      <xdr:col>56</xdr:col>
      <xdr:colOff>21900</xdr:colOff>
      <xdr:row>27</xdr:row>
      <xdr:rowOff>44060</xdr:rowOff>
    </xdr:to>
    <xdr:sp macro="" textlink="">
      <xdr:nvSpPr>
        <xdr:cNvPr id="97" name="144 Forma libre">
          <a:extLst>
            <a:ext uri="{FF2B5EF4-FFF2-40B4-BE49-F238E27FC236}">
              <a16:creationId xmlns:a16="http://schemas.microsoft.com/office/drawing/2014/main" id="{00000000-0008-0000-0500-000061000000}"/>
            </a:ext>
          </a:extLst>
        </xdr:cNvPr>
        <xdr:cNvSpPr/>
      </xdr:nvSpPr>
      <xdr:spPr>
        <a:xfrm rot="20259177">
          <a:off x="3986500" y="5123756"/>
          <a:ext cx="75121" cy="46995"/>
        </a:xfrm>
        <a:custGeom>
          <a:avLst/>
          <a:gdLst>
            <a:gd name="connsiteX0" fmla="*/ 0 w 87313"/>
            <a:gd name="connsiteY0" fmla="*/ 0 h 0"/>
            <a:gd name="connsiteX1" fmla="*/ 87313 w 87313"/>
            <a:gd name="connsiteY1" fmla="*/ 0 h 0"/>
          </a:gdLst>
          <a:ahLst/>
          <a:cxnLst>
            <a:cxn ang="0">
              <a:pos x="connsiteX0" y="connsiteY0"/>
            </a:cxn>
            <a:cxn ang="0">
              <a:pos x="connsiteX1" y="connsiteY1"/>
            </a:cxn>
          </a:cxnLst>
          <a:rect l="l" t="t" r="r" b="b"/>
          <a:pathLst>
            <a:path w="87313">
              <a:moveTo>
                <a:pt x="0" y="0"/>
              </a:moveTo>
              <a:lnTo>
                <a:pt x="87313" y="0"/>
              </a:lnTo>
            </a:path>
          </a:pathLst>
        </a:custGeom>
        <a:ln w="50800">
          <a:solidFill>
            <a:srgbClr val="FF0000"/>
          </a:solidFill>
        </a:ln>
        <a:scene3d>
          <a:camera prst="orthographicFront">
            <a:rot lat="0" lon="0" rev="10200000"/>
          </a:camera>
          <a:lightRig rig="threePt" dir="t"/>
        </a:scene3d>
      </xdr:spPr>
      <xdr:style>
        <a:lnRef idx="2">
          <a:schemeClr val="dk1"/>
        </a:lnRef>
        <a:fillRef idx="0">
          <a:schemeClr val="dk1"/>
        </a:fillRef>
        <a:effectRef idx="1">
          <a:schemeClr val="dk1"/>
        </a:effectRef>
        <a:fontRef idx="minor">
          <a:schemeClr val="tx1"/>
        </a:fontRef>
      </xdr:style>
      <xdr:txBody>
        <a:bodyPr vertOverflow="clip" horzOverflow="clip" wrap="square" lIns="18288" tIns="0" rIns="0" bIns="0" rtlCol="0" anchor="t" upright="1"/>
        <a:lstStyle/>
        <a:p>
          <a:endParaRPr lang="es-CO"/>
        </a:p>
      </xdr:txBody>
    </xdr:sp>
    <xdr:clientData/>
  </xdr:twoCellAnchor>
  <xdr:twoCellAnchor>
    <xdr:from>
      <xdr:col>7</xdr:col>
      <xdr:colOff>36444</xdr:colOff>
      <xdr:row>46</xdr:row>
      <xdr:rowOff>160689</xdr:rowOff>
    </xdr:from>
    <xdr:to>
      <xdr:col>7</xdr:col>
      <xdr:colOff>36444</xdr:colOff>
      <xdr:row>48</xdr:row>
      <xdr:rowOff>4562</xdr:rowOff>
    </xdr:to>
    <xdr:cxnSp macro="">
      <xdr:nvCxnSpPr>
        <xdr:cNvPr id="60" name="82 Conector recto">
          <a:extLst>
            <a:ext uri="{FF2B5EF4-FFF2-40B4-BE49-F238E27FC236}">
              <a16:creationId xmlns:a16="http://schemas.microsoft.com/office/drawing/2014/main" id="{00000000-0008-0000-0500-00003C000000}"/>
            </a:ext>
          </a:extLst>
        </xdr:cNvPr>
        <xdr:cNvCxnSpPr>
          <a:cxnSpLocks noChangeShapeType="1"/>
        </xdr:cNvCxnSpPr>
      </xdr:nvCxnSpPr>
      <xdr:spPr bwMode="auto">
        <a:xfrm>
          <a:off x="1601857" y="8294211"/>
          <a:ext cx="0" cy="175177"/>
        </a:xfrm>
        <a:prstGeom prst="line">
          <a:avLst/>
        </a:prstGeom>
        <a:noFill/>
        <a:ln w="12700" algn="ctr">
          <a:solidFill>
            <a:srgbClr val="00FF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9525</xdr:colOff>
      <xdr:row>42</xdr:row>
      <xdr:rowOff>9525</xdr:rowOff>
    </xdr:from>
    <xdr:to>
      <xdr:col>1</xdr:col>
      <xdr:colOff>9525</xdr:colOff>
      <xdr:row>44</xdr:row>
      <xdr:rowOff>0</xdr:rowOff>
    </xdr:to>
    <xdr:sp macro="" textlink="">
      <xdr:nvSpPr>
        <xdr:cNvPr id="27421601" name="Line 113">
          <a:extLst>
            <a:ext uri="{FF2B5EF4-FFF2-40B4-BE49-F238E27FC236}">
              <a16:creationId xmlns:a16="http://schemas.microsoft.com/office/drawing/2014/main" id="{00000000-0008-0000-0600-0000A16BA201}"/>
            </a:ext>
          </a:extLst>
        </xdr:cNvPr>
        <xdr:cNvSpPr>
          <a:spLocks noChangeShapeType="1"/>
        </xdr:cNvSpPr>
      </xdr:nvSpPr>
      <xdr:spPr bwMode="auto">
        <a:xfrm>
          <a:off x="9525" y="7258050"/>
          <a:ext cx="1314450" cy="3714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56</xdr:col>
      <xdr:colOff>0</xdr:colOff>
      <xdr:row>40</xdr:row>
      <xdr:rowOff>47625</xdr:rowOff>
    </xdr:from>
    <xdr:to>
      <xdr:col>56</xdr:col>
      <xdr:colOff>0</xdr:colOff>
      <xdr:row>43</xdr:row>
      <xdr:rowOff>9525</xdr:rowOff>
    </xdr:to>
    <xdr:sp macro="" textlink="">
      <xdr:nvSpPr>
        <xdr:cNvPr id="27421602" name="Line 257">
          <a:extLst>
            <a:ext uri="{FF2B5EF4-FFF2-40B4-BE49-F238E27FC236}">
              <a16:creationId xmlns:a16="http://schemas.microsoft.com/office/drawing/2014/main" id="{00000000-0008-0000-0600-0000A26BA201}"/>
            </a:ext>
          </a:extLst>
        </xdr:cNvPr>
        <xdr:cNvSpPr>
          <a:spLocks noChangeShapeType="1"/>
        </xdr:cNvSpPr>
      </xdr:nvSpPr>
      <xdr:spPr bwMode="auto">
        <a:xfrm>
          <a:off x="3409950" y="6924675"/>
          <a:ext cx="0" cy="523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60</xdr:col>
      <xdr:colOff>161925</xdr:colOff>
      <xdr:row>51</xdr:row>
      <xdr:rowOff>0</xdr:rowOff>
    </xdr:from>
    <xdr:to>
      <xdr:col>60</xdr:col>
      <xdr:colOff>161925</xdr:colOff>
      <xdr:row>51</xdr:row>
      <xdr:rowOff>0</xdr:rowOff>
    </xdr:to>
    <xdr:sp macro="" textlink="">
      <xdr:nvSpPr>
        <xdr:cNvPr id="27421603" name="Rectangle 311">
          <a:extLst>
            <a:ext uri="{FF2B5EF4-FFF2-40B4-BE49-F238E27FC236}">
              <a16:creationId xmlns:a16="http://schemas.microsoft.com/office/drawing/2014/main" id="{00000000-0008-0000-0600-0000A36BA201}"/>
            </a:ext>
          </a:extLst>
        </xdr:cNvPr>
        <xdr:cNvSpPr>
          <a:spLocks noChangeArrowheads="1"/>
        </xdr:cNvSpPr>
      </xdr:nvSpPr>
      <xdr:spPr bwMode="auto">
        <a:xfrm>
          <a:off x="5343525" y="8715375"/>
          <a:ext cx="0" cy="0"/>
        </a:xfrm>
        <a:prstGeom prst="rect">
          <a:avLst/>
        </a:prstGeom>
        <a:solidFill>
          <a:srgbClr val="FFFFFF"/>
        </a:solidFill>
        <a:ln w="9525">
          <a:solidFill>
            <a:srgbClr val="000000"/>
          </a:solidFill>
          <a:miter lim="800000"/>
          <a:headEnd/>
          <a:tailEnd/>
        </a:ln>
      </xdr:spPr>
    </xdr:sp>
    <xdr:clientData/>
  </xdr:twoCellAnchor>
  <xdr:twoCellAnchor>
    <xdr:from>
      <xdr:col>0</xdr:col>
      <xdr:colOff>238125</xdr:colOff>
      <xdr:row>11</xdr:row>
      <xdr:rowOff>114301</xdr:rowOff>
    </xdr:from>
    <xdr:to>
      <xdr:col>59</xdr:col>
      <xdr:colOff>409575</xdr:colOff>
      <xdr:row>37</xdr:row>
      <xdr:rowOff>152401</xdr:rowOff>
    </xdr:to>
    <xdr:grpSp>
      <xdr:nvGrpSpPr>
        <xdr:cNvPr id="27421605" name="97 Grupo">
          <a:extLst>
            <a:ext uri="{FF2B5EF4-FFF2-40B4-BE49-F238E27FC236}">
              <a16:creationId xmlns:a16="http://schemas.microsoft.com/office/drawing/2014/main" id="{00000000-0008-0000-0600-0000A56BA201}"/>
            </a:ext>
          </a:extLst>
        </xdr:cNvPr>
        <xdr:cNvGrpSpPr>
          <a:grpSpLocks/>
        </xdr:cNvGrpSpPr>
      </xdr:nvGrpSpPr>
      <xdr:grpSpPr bwMode="auto">
        <a:xfrm>
          <a:off x="238125" y="2423161"/>
          <a:ext cx="5010150" cy="4396740"/>
          <a:chOff x="174419" y="1789438"/>
          <a:chExt cx="6376942" cy="5353955"/>
        </a:xfrm>
      </xdr:grpSpPr>
      <xdr:pic>
        <xdr:nvPicPr>
          <xdr:cNvPr id="27421608" name="0 Imagen">
            <a:extLst>
              <a:ext uri="{FF2B5EF4-FFF2-40B4-BE49-F238E27FC236}">
                <a16:creationId xmlns:a16="http://schemas.microsoft.com/office/drawing/2014/main" id="{00000000-0008-0000-0600-0000A86BA201}"/>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174419" y="1789438"/>
            <a:ext cx="6376942" cy="52997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40" name="3 Cuadro de texto">
            <a:extLst>
              <a:ext uri="{FF2B5EF4-FFF2-40B4-BE49-F238E27FC236}">
                <a16:creationId xmlns:a16="http://schemas.microsoft.com/office/drawing/2014/main" id="{00000000-0008-0000-0600-000028000000}"/>
              </a:ext>
            </a:extLst>
          </xdr:cNvPr>
          <xdr:cNvSpPr txBox="1"/>
        </xdr:nvSpPr>
        <xdr:spPr>
          <a:xfrm>
            <a:off x="3235015" y="6275478"/>
            <a:ext cx="1275518" cy="379713"/>
          </a:xfrm>
          <a:prstGeom prst="rect">
            <a:avLst/>
          </a:prstGeom>
          <a:solidFill>
            <a:schemeClr val="bg1"/>
          </a:solidFill>
          <a:ln w="6350">
            <a:solidFill>
              <a:prstClr val="black"/>
            </a:solid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nSpc>
                <a:spcPct val="115000"/>
              </a:lnSpc>
              <a:spcAft>
                <a:spcPts val="1000"/>
              </a:spcAft>
            </a:pPr>
            <a:r>
              <a:rPr lang="es-CO" sz="1100">
                <a:effectLst/>
                <a:ea typeface="Calibri"/>
                <a:cs typeface="Times New Roman"/>
              </a:rPr>
              <a:t>PR71+0000</a:t>
            </a:r>
          </a:p>
        </xdr:txBody>
      </xdr:sp>
      <xdr:sp macro="" textlink="">
        <xdr:nvSpPr>
          <xdr:cNvPr id="43" name="8 Cuadro de texto">
            <a:extLst>
              <a:ext uri="{FF2B5EF4-FFF2-40B4-BE49-F238E27FC236}">
                <a16:creationId xmlns:a16="http://schemas.microsoft.com/office/drawing/2014/main" id="{00000000-0008-0000-0600-00002B000000}"/>
              </a:ext>
            </a:extLst>
          </xdr:cNvPr>
          <xdr:cNvSpPr txBox="1"/>
        </xdr:nvSpPr>
        <xdr:spPr>
          <a:xfrm>
            <a:off x="2966485" y="6845047"/>
            <a:ext cx="1342650" cy="298346"/>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nSpc>
                <a:spcPct val="115000"/>
              </a:lnSpc>
              <a:spcAft>
                <a:spcPts val="1000"/>
              </a:spcAft>
            </a:pPr>
            <a:r>
              <a:rPr lang="es-CO" sz="1000" b="1">
                <a:effectLst/>
                <a:latin typeface="Calibri"/>
                <a:ea typeface="Calibri"/>
                <a:cs typeface="Times New Roman"/>
              </a:rPr>
              <a:t>MEDELLÍN</a:t>
            </a:r>
            <a:endParaRPr lang="es-CO" sz="1100">
              <a:effectLst/>
              <a:latin typeface="Calibri"/>
              <a:ea typeface="Calibri"/>
              <a:cs typeface="Times New Roman"/>
            </a:endParaRPr>
          </a:p>
        </xdr:txBody>
      </xdr:sp>
      <xdr:sp macro="" textlink="">
        <xdr:nvSpPr>
          <xdr:cNvPr id="27421615" name="14 Cuadro de texto">
            <a:extLst>
              <a:ext uri="{FF2B5EF4-FFF2-40B4-BE49-F238E27FC236}">
                <a16:creationId xmlns:a16="http://schemas.microsoft.com/office/drawing/2014/main" id="{00000000-0008-0000-0600-0000AF6BA201}"/>
              </a:ext>
            </a:extLst>
          </xdr:cNvPr>
          <xdr:cNvSpPr txBox="1">
            <a:spLocks noChangeArrowheads="1"/>
          </xdr:cNvSpPr>
        </xdr:nvSpPr>
        <xdr:spPr bwMode="auto">
          <a:xfrm>
            <a:off x="294612" y="6085621"/>
            <a:ext cx="2376491" cy="5560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6350">
                <a:solidFill>
                  <a:srgbClr val="000000"/>
                </a:solidFill>
                <a:miter lim="800000"/>
                <a:headEnd/>
                <a:tailEnd/>
              </a14:hiddenLine>
            </a:ext>
          </a:extLst>
        </xdr:spPr>
      </xdr:sp>
    </xdr:grpSp>
    <xdr:clientData/>
  </xdr:twoCellAnchor>
  <xdr:twoCellAnchor>
    <xdr:from>
      <xdr:col>0</xdr:col>
      <xdr:colOff>371476</xdr:colOff>
      <xdr:row>11</xdr:row>
      <xdr:rowOff>152401</xdr:rowOff>
    </xdr:from>
    <xdr:to>
      <xdr:col>51</xdr:col>
      <xdr:colOff>28575</xdr:colOff>
      <xdr:row>32</xdr:row>
      <xdr:rowOff>19050</xdr:rowOff>
    </xdr:to>
    <xdr:sp macro="" textlink="">
      <xdr:nvSpPr>
        <xdr:cNvPr id="47" name="23 Forma libre">
          <a:extLst>
            <a:ext uri="{FF2B5EF4-FFF2-40B4-BE49-F238E27FC236}">
              <a16:creationId xmlns:a16="http://schemas.microsoft.com/office/drawing/2014/main" id="{00000000-0008-0000-0600-00002F000000}"/>
            </a:ext>
          </a:extLst>
        </xdr:cNvPr>
        <xdr:cNvSpPr/>
      </xdr:nvSpPr>
      <xdr:spPr bwMode="auto">
        <a:xfrm>
          <a:off x="371476" y="2495551"/>
          <a:ext cx="2876549" cy="3267074"/>
        </a:xfrm>
        <a:custGeom>
          <a:avLst/>
          <a:gdLst>
            <a:gd name="connsiteX0" fmla="*/ 0 w 2952750"/>
            <a:gd name="connsiteY0" fmla="*/ 9525 h 2952750"/>
            <a:gd name="connsiteX1" fmla="*/ 47625 w 2952750"/>
            <a:gd name="connsiteY1" fmla="*/ 19050 h 2952750"/>
            <a:gd name="connsiteX2" fmla="*/ 190500 w 2952750"/>
            <a:gd name="connsiteY2" fmla="*/ 0 h 2952750"/>
            <a:gd name="connsiteX3" fmla="*/ 228600 w 2952750"/>
            <a:gd name="connsiteY3" fmla="*/ 9525 h 2952750"/>
            <a:gd name="connsiteX4" fmla="*/ 247650 w 2952750"/>
            <a:gd name="connsiteY4" fmla="*/ 38100 h 2952750"/>
            <a:gd name="connsiteX5" fmla="*/ 285750 w 2952750"/>
            <a:gd name="connsiteY5" fmla="*/ 28575 h 2952750"/>
            <a:gd name="connsiteX6" fmla="*/ 323850 w 2952750"/>
            <a:gd name="connsiteY6" fmla="*/ 66675 h 2952750"/>
            <a:gd name="connsiteX7" fmla="*/ 352425 w 2952750"/>
            <a:gd name="connsiteY7" fmla="*/ 76200 h 2952750"/>
            <a:gd name="connsiteX8" fmla="*/ 419100 w 2952750"/>
            <a:gd name="connsiteY8" fmla="*/ 142875 h 2952750"/>
            <a:gd name="connsiteX9" fmla="*/ 438150 w 2952750"/>
            <a:gd name="connsiteY9" fmla="*/ 171450 h 2952750"/>
            <a:gd name="connsiteX10" fmla="*/ 447675 w 2952750"/>
            <a:gd name="connsiteY10" fmla="*/ 200025 h 2952750"/>
            <a:gd name="connsiteX11" fmla="*/ 504825 w 2952750"/>
            <a:gd name="connsiteY11" fmla="*/ 209550 h 2952750"/>
            <a:gd name="connsiteX12" fmla="*/ 561975 w 2952750"/>
            <a:gd name="connsiteY12" fmla="*/ 266700 h 2952750"/>
            <a:gd name="connsiteX13" fmla="*/ 819150 w 2952750"/>
            <a:gd name="connsiteY13" fmla="*/ 247650 h 2952750"/>
            <a:gd name="connsiteX14" fmla="*/ 876300 w 2952750"/>
            <a:gd name="connsiteY14" fmla="*/ 219075 h 2952750"/>
            <a:gd name="connsiteX15" fmla="*/ 942975 w 2952750"/>
            <a:gd name="connsiteY15" fmla="*/ 200025 h 2952750"/>
            <a:gd name="connsiteX16" fmla="*/ 971550 w 2952750"/>
            <a:gd name="connsiteY16" fmla="*/ 190500 h 2952750"/>
            <a:gd name="connsiteX17" fmla="*/ 1009650 w 2952750"/>
            <a:gd name="connsiteY17" fmla="*/ 228600 h 2952750"/>
            <a:gd name="connsiteX18" fmla="*/ 1066800 w 2952750"/>
            <a:gd name="connsiteY18" fmla="*/ 257175 h 2952750"/>
            <a:gd name="connsiteX19" fmla="*/ 1038225 w 2952750"/>
            <a:gd name="connsiteY19" fmla="*/ 276225 h 2952750"/>
            <a:gd name="connsiteX20" fmla="*/ 1000125 w 2952750"/>
            <a:gd name="connsiteY20" fmla="*/ 285750 h 2952750"/>
            <a:gd name="connsiteX21" fmla="*/ 971550 w 2952750"/>
            <a:gd name="connsiteY21" fmla="*/ 314325 h 2952750"/>
            <a:gd name="connsiteX22" fmla="*/ 962025 w 2952750"/>
            <a:gd name="connsiteY22" fmla="*/ 342900 h 2952750"/>
            <a:gd name="connsiteX23" fmla="*/ 971550 w 2952750"/>
            <a:gd name="connsiteY23" fmla="*/ 381000 h 2952750"/>
            <a:gd name="connsiteX24" fmla="*/ 981075 w 2952750"/>
            <a:gd name="connsiteY24" fmla="*/ 466725 h 2952750"/>
            <a:gd name="connsiteX25" fmla="*/ 1019175 w 2952750"/>
            <a:gd name="connsiteY25" fmla="*/ 476250 h 2952750"/>
            <a:gd name="connsiteX26" fmla="*/ 1047750 w 2952750"/>
            <a:gd name="connsiteY26" fmla="*/ 495300 h 2952750"/>
            <a:gd name="connsiteX27" fmla="*/ 1085850 w 2952750"/>
            <a:gd name="connsiteY27" fmla="*/ 514350 h 2952750"/>
            <a:gd name="connsiteX28" fmla="*/ 1057275 w 2952750"/>
            <a:gd name="connsiteY28" fmla="*/ 523875 h 2952750"/>
            <a:gd name="connsiteX29" fmla="*/ 1000125 w 2952750"/>
            <a:gd name="connsiteY29" fmla="*/ 533400 h 2952750"/>
            <a:gd name="connsiteX30" fmla="*/ 952500 w 2952750"/>
            <a:gd name="connsiteY30" fmla="*/ 619125 h 2952750"/>
            <a:gd name="connsiteX31" fmla="*/ 962025 w 2952750"/>
            <a:gd name="connsiteY31" fmla="*/ 647700 h 2952750"/>
            <a:gd name="connsiteX32" fmla="*/ 1019175 w 2952750"/>
            <a:gd name="connsiteY32" fmla="*/ 676275 h 2952750"/>
            <a:gd name="connsiteX33" fmla="*/ 1028700 w 2952750"/>
            <a:gd name="connsiteY33" fmla="*/ 762000 h 2952750"/>
            <a:gd name="connsiteX34" fmla="*/ 1095375 w 2952750"/>
            <a:gd name="connsiteY34" fmla="*/ 771525 h 2952750"/>
            <a:gd name="connsiteX35" fmla="*/ 1085850 w 2952750"/>
            <a:gd name="connsiteY35" fmla="*/ 857250 h 2952750"/>
            <a:gd name="connsiteX36" fmla="*/ 1066800 w 2952750"/>
            <a:gd name="connsiteY36" fmla="*/ 914400 h 2952750"/>
            <a:gd name="connsiteX37" fmla="*/ 1085850 w 2952750"/>
            <a:gd name="connsiteY37" fmla="*/ 942975 h 2952750"/>
            <a:gd name="connsiteX38" fmla="*/ 1123950 w 2952750"/>
            <a:gd name="connsiteY38" fmla="*/ 1028700 h 2952750"/>
            <a:gd name="connsiteX39" fmla="*/ 1171575 w 2952750"/>
            <a:gd name="connsiteY39" fmla="*/ 1019175 h 2952750"/>
            <a:gd name="connsiteX40" fmla="*/ 1190625 w 2952750"/>
            <a:gd name="connsiteY40" fmla="*/ 1104900 h 2952750"/>
            <a:gd name="connsiteX41" fmla="*/ 1152525 w 2952750"/>
            <a:gd name="connsiteY41" fmla="*/ 1095375 h 2952750"/>
            <a:gd name="connsiteX42" fmla="*/ 1123950 w 2952750"/>
            <a:gd name="connsiteY42" fmla="*/ 1085850 h 2952750"/>
            <a:gd name="connsiteX43" fmla="*/ 1104900 w 2952750"/>
            <a:gd name="connsiteY43" fmla="*/ 1114425 h 2952750"/>
            <a:gd name="connsiteX44" fmla="*/ 1047750 w 2952750"/>
            <a:gd name="connsiteY44" fmla="*/ 1133475 h 2952750"/>
            <a:gd name="connsiteX45" fmla="*/ 1095375 w 2952750"/>
            <a:gd name="connsiteY45" fmla="*/ 1219200 h 2952750"/>
            <a:gd name="connsiteX46" fmla="*/ 1076325 w 2952750"/>
            <a:gd name="connsiteY46" fmla="*/ 1247775 h 2952750"/>
            <a:gd name="connsiteX47" fmla="*/ 1114425 w 2952750"/>
            <a:gd name="connsiteY47" fmla="*/ 1304925 h 2952750"/>
            <a:gd name="connsiteX48" fmla="*/ 1152525 w 2952750"/>
            <a:gd name="connsiteY48" fmla="*/ 1295400 h 2952750"/>
            <a:gd name="connsiteX49" fmla="*/ 1190625 w 2952750"/>
            <a:gd name="connsiteY49" fmla="*/ 1304925 h 2952750"/>
            <a:gd name="connsiteX50" fmla="*/ 1200150 w 2952750"/>
            <a:gd name="connsiteY50" fmla="*/ 1333500 h 2952750"/>
            <a:gd name="connsiteX51" fmla="*/ 1209675 w 2952750"/>
            <a:gd name="connsiteY51" fmla="*/ 1371600 h 2952750"/>
            <a:gd name="connsiteX52" fmla="*/ 1076325 w 2952750"/>
            <a:gd name="connsiteY52" fmla="*/ 1409700 h 2952750"/>
            <a:gd name="connsiteX53" fmla="*/ 1057275 w 2952750"/>
            <a:gd name="connsiteY53" fmla="*/ 1466850 h 2952750"/>
            <a:gd name="connsiteX54" fmla="*/ 1047750 w 2952750"/>
            <a:gd name="connsiteY54" fmla="*/ 1581150 h 2952750"/>
            <a:gd name="connsiteX55" fmla="*/ 1057275 w 2952750"/>
            <a:gd name="connsiteY55" fmla="*/ 1609725 h 2952750"/>
            <a:gd name="connsiteX56" fmla="*/ 1095375 w 2952750"/>
            <a:gd name="connsiteY56" fmla="*/ 1619250 h 2952750"/>
            <a:gd name="connsiteX57" fmla="*/ 1123950 w 2952750"/>
            <a:gd name="connsiteY57" fmla="*/ 1638300 h 2952750"/>
            <a:gd name="connsiteX58" fmla="*/ 1171575 w 2952750"/>
            <a:gd name="connsiteY58" fmla="*/ 1647825 h 2952750"/>
            <a:gd name="connsiteX59" fmla="*/ 1200150 w 2952750"/>
            <a:gd name="connsiteY59" fmla="*/ 1657350 h 2952750"/>
            <a:gd name="connsiteX60" fmla="*/ 1228725 w 2952750"/>
            <a:gd name="connsiteY60" fmla="*/ 1685925 h 2952750"/>
            <a:gd name="connsiteX61" fmla="*/ 1257300 w 2952750"/>
            <a:gd name="connsiteY61" fmla="*/ 1695450 h 2952750"/>
            <a:gd name="connsiteX62" fmla="*/ 1295400 w 2952750"/>
            <a:gd name="connsiteY62" fmla="*/ 1724025 h 2952750"/>
            <a:gd name="connsiteX63" fmla="*/ 1304925 w 2952750"/>
            <a:gd name="connsiteY63" fmla="*/ 1752600 h 2952750"/>
            <a:gd name="connsiteX64" fmla="*/ 1333500 w 2952750"/>
            <a:gd name="connsiteY64" fmla="*/ 1771650 h 2952750"/>
            <a:gd name="connsiteX65" fmla="*/ 1352550 w 2952750"/>
            <a:gd name="connsiteY65" fmla="*/ 1800225 h 2952750"/>
            <a:gd name="connsiteX66" fmla="*/ 1343025 w 2952750"/>
            <a:gd name="connsiteY66" fmla="*/ 1838325 h 2952750"/>
            <a:gd name="connsiteX67" fmla="*/ 1314450 w 2952750"/>
            <a:gd name="connsiteY67" fmla="*/ 1847850 h 2952750"/>
            <a:gd name="connsiteX68" fmla="*/ 1247775 w 2952750"/>
            <a:gd name="connsiteY68" fmla="*/ 1857375 h 2952750"/>
            <a:gd name="connsiteX69" fmla="*/ 1228725 w 2952750"/>
            <a:gd name="connsiteY69" fmla="*/ 1885950 h 2952750"/>
            <a:gd name="connsiteX70" fmla="*/ 1247775 w 2952750"/>
            <a:gd name="connsiteY70" fmla="*/ 1914525 h 2952750"/>
            <a:gd name="connsiteX71" fmla="*/ 1257300 w 2952750"/>
            <a:gd name="connsiteY71" fmla="*/ 1943100 h 2952750"/>
            <a:gd name="connsiteX72" fmla="*/ 1266825 w 2952750"/>
            <a:gd name="connsiteY72" fmla="*/ 1981200 h 2952750"/>
            <a:gd name="connsiteX73" fmla="*/ 1295400 w 2952750"/>
            <a:gd name="connsiteY73" fmla="*/ 2000250 h 2952750"/>
            <a:gd name="connsiteX74" fmla="*/ 1371600 w 2952750"/>
            <a:gd name="connsiteY74" fmla="*/ 2047875 h 2952750"/>
            <a:gd name="connsiteX75" fmla="*/ 1400175 w 2952750"/>
            <a:gd name="connsiteY75" fmla="*/ 2057400 h 2952750"/>
            <a:gd name="connsiteX76" fmla="*/ 1428750 w 2952750"/>
            <a:gd name="connsiteY76" fmla="*/ 2047875 h 2952750"/>
            <a:gd name="connsiteX77" fmla="*/ 1504950 w 2952750"/>
            <a:gd name="connsiteY77" fmla="*/ 2028825 h 2952750"/>
            <a:gd name="connsiteX78" fmla="*/ 1543050 w 2952750"/>
            <a:gd name="connsiteY78" fmla="*/ 2038350 h 2952750"/>
            <a:gd name="connsiteX79" fmla="*/ 1609725 w 2952750"/>
            <a:gd name="connsiteY79" fmla="*/ 2019300 h 2952750"/>
            <a:gd name="connsiteX80" fmla="*/ 1647825 w 2952750"/>
            <a:gd name="connsiteY80" fmla="*/ 2028825 h 2952750"/>
            <a:gd name="connsiteX81" fmla="*/ 1704975 w 2952750"/>
            <a:gd name="connsiteY81" fmla="*/ 2038350 h 2952750"/>
            <a:gd name="connsiteX82" fmla="*/ 1695450 w 2952750"/>
            <a:gd name="connsiteY82" fmla="*/ 2066925 h 2952750"/>
            <a:gd name="connsiteX83" fmla="*/ 1666875 w 2952750"/>
            <a:gd name="connsiteY83" fmla="*/ 2076450 h 2952750"/>
            <a:gd name="connsiteX84" fmla="*/ 1647825 w 2952750"/>
            <a:gd name="connsiteY84" fmla="*/ 2105025 h 2952750"/>
            <a:gd name="connsiteX85" fmla="*/ 1676400 w 2952750"/>
            <a:gd name="connsiteY85" fmla="*/ 2114550 h 2952750"/>
            <a:gd name="connsiteX86" fmla="*/ 1714500 w 2952750"/>
            <a:gd name="connsiteY86" fmla="*/ 2124075 h 2952750"/>
            <a:gd name="connsiteX87" fmla="*/ 1724025 w 2952750"/>
            <a:gd name="connsiteY87" fmla="*/ 2152650 h 2952750"/>
            <a:gd name="connsiteX88" fmla="*/ 1781175 w 2952750"/>
            <a:gd name="connsiteY88" fmla="*/ 2200275 h 2952750"/>
            <a:gd name="connsiteX89" fmla="*/ 1790700 w 2952750"/>
            <a:gd name="connsiteY89" fmla="*/ 2276475 h 2952750"/>
            <a:gd name="connsiteX90" fmla="*/ 1752600 w 2952750"/>
            <a:gd name="connsiteY90" fmla="*/ 2295525 h 2952750"/>
            <a:gd name="connsiteX91" fmla="*/ 1743075 w 2952750"/>
            <a:gd name="connsiteY91" fmla="*/ 2324100 h 2952750"/>
            <a:gd name="connsiteX92" fmla="*/ 1771650 w 2952750"/>
            <a:gd name="connsiteY92" fmla="*/ 2333625 h 2952750"/>
            <a:gd name="connsiteX93" fmla="*/ 1809750 w 2952750"/>
            <a:gd name="connsiteY93" fmla="*/ 2371725 h 2952750"/>
            <a:gd name="connsiteX94" fmla="*/ 1943100 w 2952750"/>
            <a:gd name="connsiteY94" fmla="*/ 2390775 h 2952750"/>
            <a:gd name="connsiteX95" fmla="*/ 2028825 w 2952750"/>
            <a:gd name="connsiteY95" fmla="*/ 2447925 h 2952750"/>
            <a:gd name="connsiteX96" fmla="*/ 2085975 w 2952750"/>
            <a:gd name="connsiteY96" fmla="*/ 2457450 h 2952750"/>
            <a:gd name="connsiteX97" fmla="*/ 2105025 w 2952750"/>
            <a:gd name="connsiteY97" fmla="*/ 2486025 h 2952750"/>
            <a:gd name="connsiteX98" fmla="*/ 2133600 w 2952750"/>
            <a:gd name="connsiteY98" fmla="*/ 2505075 h 2952750"/>
            <a:gd name="connsiteX99" fmla="*/ 2143125 w 2952750"/>
            <a:gd name="connsiteY99" fmla="*/ 2543175 h 2952750"/>
            <a:gd name="connsiteX100" fmla="*/ 2162175 w 2952750"/>
            <a:gd name="connsiteY100" fmla="*/ 2581275 h 2952750"/>
            <a:gd name="connsiteX101" fmla="*/ 2171700 w 2952750"/>
            <a:gd name="connsiteY101" fmla="*/ 2609850 h 2952750"/>
            <a:gd name="connsiteX102" fmla="*/ 2200275 w 2952750"/>
            <a:gd name="connsiteY102" fmla="*/ 2619375 h 2952750"/>
            <a:gd name="connsiteX103" fmla="*/ 2257425 w 2952750"/>
            <a:gd name="connsiteY103" fmla="*/ 2628900 h 2952750"/>
            <a:gd name="connsiteX104" fmla="*/ 2276475 w 2952750"/>
            <a:gd name="connsiteY104" fmla="*/ 2667000 h 2952750"/>
            <a:gd name="connsiteX105" fmla="*/ 2286000 w 2952750"/>
            <a:gd name="connsiteY105" fmla="*/ 2695575 h 2952750"/>
            <a:gd name="connsiteX106" fmla="*/ 2314575 w 2952750"/>
            <a:gd name="connsiteY106" fmla="*/ 2714625 h 2952750"/>
            <a:gd name="connsiteX107" fmla="*/ 2333625 w 2952750"/>
            <a:gd name="connsiteY107" fmla="*/ 2743200 h 2952750"/>
            <a:gd name="connsiteX108" fmla="*/ 2362200 w 2952750"/>
            <a:gd name="connsiteY108" fmla="*/ 2800350 h 2952750"/>
            <a:gd name="connsiteX109" fmla="*/ 2390775 w 2952750"/>
            <a:gd name="connsiteY109" fmla="*/ 2809875 h 2952750"/>
            <a:gd name="connsiteX110" fmla="*/ 2409825 w 2952750"/>
            <a:gd name="connsiteY110" fmla="*/ 2838450 h 2952750"/>
            <a:gd name="connsiteX111" fmla="*/ 2438400 w 2952750"/>
            <a:gd name="connsiteY111" fmla="*/ 2905125 h 2952750"/>
            <a:gd name="connsiteX112" fmla="*/ 2486025 w 2952750"/>
            <a:gd name="connsiteY112" fmla="*/ 2895600 h 2952750"/>
            <a:gd name="connsiteX113" fmla="*/ 2514600 w 2952750"/>
            <a:gd name="connsiteY113" fmla="*/ 2905125 h 2952750"/>
            <a:gd name="connsiteX114" fmla="*/ 2581275 w 2952750"/>
            <a:gd name="connsiteY114" fmla="*/ 2933700 h 2952750"/>
            <a:gd name="connsiteX115" fmla="*/ 2638425 w 2952750"/>
            <a:gd name="connsiteY115" fmla="*/ 2924175 h 2952750"/>
            <a:gd name="connsiteX116" fmla="*/ 2667000 w 2952750"/>
            <a:gd name="connsiteY116" fmla="*/ 2914650 h 2952750"/>
            <a:gd name="connsiteX117" fmla="*/ 2695575 w 2952750"/>
            <a:gd name="connsiteY117" fmla="*/ 2933700 h 2952750"/>
            <a:gd name="connsiteX118" fmla="*/ 2771775 w 2952750"/>
            <a:gd name="connsiteY118" fmla="*/ 2943225 h 2952750"/>
            <a:gd name="connsiteX119" fmla="*/ 2847975 w 2952750"/>
            <a:gd name="connsiteY119" fmla="*/ 2933700 h 2952750"/>
            <a:gd name="connsiteX120" fmla="*/ 2876550 w 2952750"/>
            <a:gd name="connsiteY120" fmla="*/ 2914650 h 2952750"/>
            <a:gd name="connsiteX121" fmla="*/ 2952750 w 2952750"/>
            <a:gd name="connsiteY121" fmla="*/ 2905125 h 2952750"/>
            <a:gd name="connsiteX122" fmla="*/ 2924175 w 2952750"/>
            <a:gd name="connsiteY122" fmla="*/ 2924175 h 2952750"/>
            <a:gd name="connsiteX123" fmla="*/ 2905125 w 2952750"/>
            <a:gd name="connsiteY123" fmla="*/ 2952750 h 29527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 ang="0">
              <a:pos x="connsiteX57" y="connsiteY57"/>
            </a:cxn>
            <a:cxn ang="0">
              <a:pos x="connsiteX58" y="connsiteY58"/>
            </a:cxn>
            <a:cxn ang="0">
              <a:pos x="connsiteX59" y="connsiteY59"/>
            </a:cxn>
            <a:cxn ang="0">
              <a:pos x="connsiteX60" y="connsiteY60"/>
            </a:cxn>
            <a:cxn ang="0">
              <a:pos x="connsiteX61" y="connsiteY61"/>
            </a:cxn>
            <a:cxn ang="0">
              <a:pos x="connsiteX62" y="connsiteY62"/>
            </a:cxn>
            <a:cxn ang="0">
              <a:pos x="connsiteX63" y="connsiteY63"/>
            </a:cxn>
            <a:cxn ang="0">
              <a:pos x="connsiteX64" y="connsiteY64"/>
            </a:cxn>
            <a:cxn ang="0">
              <a:pos x="connsiteX65" y="connsiteY65"/>
            </a:cxn>
            <a:cxn ang="0">
              <a:pos x="connsiteX66" y="connsiteY66"/>
            </a:cxn>
            <a:cxn ang="0">
              <a:pos x="connsiteX67" y="connsiteY67"/>
            </a:cxn>
            <a:cxn ang="0">
              <a:pos x="connsiteX68" y="connsiteY68"/>
            </a:cxn>
            <a:cxn ang="0">
              <a:pos x="connsiteX69" y="connsiteY69"/>
            </a:cxn>
            <a:cxn ang="0">
              <a:pos x="connsiteX70" y="connsiteY70"/>
            </a:cxn>
            <a:cxn ang="0">
              <a:pos x="connsiteX71" y="connsiteY71"/>
            </a:cxn>
            <a:cxn ang="0">
              <a:pos x="connsiteX72" y="connsiteY72"/>
            </a:cxn>
            <a:cxn ang="0">
              <a:pos x="connsiteX73" y="connsiteY73"/>
            </a:cxn>
            <a:cxn ang="0">
              <a:pos x="connsiteX74" y="connsiteY74"/>
            </a:cxn>
            <a:cxn ang="0">
              <a:pos x="connsiteX75" y="connsiteY75"/>
            </a:cxn>
            <a:cxn ang="0">
              <a:pos x="connsiteX76" y="connsiteY76"/>
            </a:cxn>
            <a:cxn ang="0">
              <a:pos x="connsiteX77" y="connsiteY77"/>
            </a:cxn>
            <a:cxn ang="0">
              <a:pos x="connsiteX78" y="connsiteY78"/>
            </a:cxn>
            <a:cxn ang="0">
              <a:pos x="connsiteX79" y="connsiteY79"/>
            </a:cxn>
            <a:cxn ang="0">
              <a:pos x="connsiteX80" y="connsiteY80"/>
            </a:cxn>
            <a:cxn ang="0">
              <a:pos x="connsiteX81" y="connsiteY81"/>
            </a:cxn>
            <a:cxn ang="0">
              <a:pos x="connsiteX82" y="connsiteY82"/>
            </a:cxn>
            <a:cxn ang="0">
              <a:pos x="connsiteX83" y="connsiteY83"/>
            </a:cxn>
            <a:cxn ang="0">
              <a:pos x="connsiteX84" y="connsiteY84"/>
            </a:cxn>
            <a:cxn ang="0">
              <a:pos x="connsiteX85" y="connsiteY85"/>
            </a:cxn>
            <a:cxn ang="0">
              <a:pos x="connsiteX86" y="connsiteY86"/>
            </a:cxn>
            <a:cxn ang="0">
              <a:pos x="connsiteX87" y="connsiteY87"/>
            </a:cxn>
            <a:cxn ang="0">
              <a:pos x="connsiteX88" y="connsiteY88"/>
            </a:cxn>
            <a:cxn ang="0">
              <a:pos x="connsiteX89" y="connsiteY89"/>
            </a:cxn>
            <a:cxn ang="0">
              <a:pos x="connsiteX90" y="connsiteY90"/>
            </a:cxn>
            <a:cxn ang="0">
              <a:pos x="connsiteX91" y="connsiteY91"/>
            </a:cxn>
            <a:cxn ang="0">
              <a:pos x="connsiteX92" y="connsiteY92"/>
            </a:cxn>
            <a:cxn ang="0">
              <a:pos x="connsiteX93" y="connsiteY93"/>
            </a:cxn>
            <a:cxn ang="0">
              <a:pos x="connsiteX94" y="connsiteY94"/>
            </a:cxn>
            <a:cxn ang="0">
              <a:pos x="connsiteX95" y="connsiteY95"/>
            </a:cxn>
            <a:cxn ang="0">
              <a:pos x="connsiteX96" y="connsiteY96"/>
            </a:cxn>
            <a:cxn ang="0">
              <a:pos x="connsiteX97" y="connsiteY97"/>
            </a:cxn>
            <a:cxn ang="0">
              <a:pos x="connsiteX98" y="connsiteY98"/>
            </a:cxn>
            <a:cxn ang="0">
              <a:pos x="connsiteX99" y="connsiteY99"/>
            </a:cxn>
            <a:cxn ang="0">
              <a:pos x="connsiteX100" y="connsiteY100"/>
            </a:cxn>
            <a:cxn ang="0">
              <a:pos x="connsiteX101" y="connsiteY101"/>
            </a:cxn>
            <a:cxn ang="0">
              <a:pos x="connsiteX102" y="connsiteY102"/>
            </a:cxn>
            <a:cxn ang="0">
              <a:pos x="connsiteX103" y="connsiteY103"/>
            </a:cxn>
            <a:cxn ang="0">
              <a:pos x="connsiteX104" y="connsiteY104"/>
            </a:cxn>
            <a:cxn ang="0">
              <a:pos x="connsiteX105" y="connsiteY105"/>
            </a:cxn>
            <a:cxn ang="0">
              <a:pos x="connsiteX106" y="connsiteY106"/>
            </a:cxn>
            <a:cxn ang="0">
              <a:pos x="connsiteX107" y="connsiteY107"/>
            </a:cxn>
            <a:cxn ang="0">
              <a:pos x="connsiteX108" y="connsiteY108"/>
            </a:cxn>
            <a:cxn ang="0">
              <a:pos x="connsiteX109" y="connsiteY109"/>
            </a:cxn>
            <a:cxn ang="0">
              <a:pos x="connsiteX110" y="connsiteY110"/>
            </a:cxn>
            <a:cxn ang="0">
              <a:pos x="connsiteX111" y="connsiteY111"/>
            </a:cxn>
            <a:cxn ang="0">
              <a:pos x="connsiteX112" y="connsiteY112"/>
            </a:cxn>
            <a:cxn ang="0">
              <a:pos x="connsiteX113" y="connsiteY113"/>
            </a:cxn>
            <a:cxn ang="0">
              <a:pos x="connsiteX114" y="connsiteY114"/>
            </a:cxn>
            <a:cxn ang="0">
              <a:pos x="connsiteX115" y="connsiteY115"/>
            </a:cxn>
            <a:cxn ang="0">
              <a:pos x="connsiteX116" y="connsiteY116"/>
            </a:cxn>
            <a:cxn ang="0">
              <a:pos x="connsiteX117" y="connsiteY117"/>
            </a:cxn>
            <a:cxn ang="0">
              <a:pos x="connsiteX118" y="connsiteY118"/>
            </a:cxn>
            <a:cxn ang="0">
              <a:pos x="connsiteX119" y="connsiteY119"/>
            </a:cxn>
            <a:cxn ang="0">
              <a:pos x="connsiteX120" y="connsiteY120"/>
            </a:cxn>
            <a:cxn ang="0">
              <a:pos x="connsiteX121" y="connsiteY121"/>
            </a:cxn>
            <a:cxn ang="0">
              <a:pos x="connsiteX122" y="connsiteY122"/>
            </a:cxn>
            <a:cxn ang="0">
              <a:pos x="connsiteX123" y="connsiteY123"/>
            </a:cxn>
          </a:cxnLst>
          <a:rect l="l" t="t" r="r" b="b"/>
          <a:pathLst>
            <a:path w="2952750" h="2952750">
              <a:moveTo>
                <a:pt x="0" y="9525"/>
              </a:moveTo>
              <a:cubicBezTo>
                <a:pt x="15875" y="12700"/>
                <a:pt x="31436" y="19050"/>
                <a:pt x="47625" y="19050"/>
              </a:cubicBezTo>
              <a:cubicBezTo>
                <a:pt x="140854" y="19050"/>
                <a:pt x="133816" y="18895"/>
                <a:pt x="190500" y="0"/>
              </a:cubicBezTo>
              <a:cubicBezTo>
                <a:pt x="203200" y="3175"/>
                <a:pt x="217708" y="2263"/>
                <a:pt x="228600" y="9525"/>
              </a:cubicBezTo>
              <a:cubicBezTo>
                <a:pt x="238125" y="15875"/>
                <a:pt x="236790" y="34480"/>
                <a:pt x="247650" y="38100"/>
              </a:cubicBezTo>
              <a:cubicBezTo>
                <a:pt x="260069" y="42240"/>
                <a:pt x="273050" y="31750"/>
                <a:pt x="285750" y="28575"/>
              </a:cubicBezTo>
              <a:cubicBezTo>
                <a:pt x="361950" y="53975"/>
                <a:pt x="273050" y="15875"/>
                <a:pt x="323850" y="66675"/>
              </a:cubicBezTo>
              <a:cubicBezTo>
                <a:pt x="330950" y="73775"/>
                <a:pt x="342900" y="73025"/>
                <a:pt x="352425" y="76200"/>
              </a:cubicBezTo>
              <a:cubicBezTo>
                <a:pt x="396094" y="141704"/>
                <a:pt x="368805" y="126110"/>
                <a:pt x="419100" y="142875"/>
              </a:cubicBezTo>
              <a:cubicBezTo>
                <a:pt x="425450" y="152400"/>
                <a:pt x="433030" y="161211"/>
                <a:pt x="438150" y="171450"/>
              </a:cubicBezTo>
              <a:cubicBezTo>
                <a:pt x="442640" y="180430"/>
                <a:pt x="438958" y="195044"/>
                <a:pt x="447675" y="200025"/>
              </a:cubicBezTo>
              <a:cubicBezTo>
                <a:pt x="464443" y="209607"/>
                <a:pt x="485775" y="206375"/>
                <a:pt x="504825" y="209550"/>
              </a:cubicBezTo>
              <a:cubicBezTo>
                <a:pt x="523875" y="228600"/>
                <a:pt x="535081" y="268282"/>
                <a:pt x="561975" y="266700"/>
              </a:cubicBezTo>
              <a:cubicBezTo>
                <a:pt x="755753" y="255301"/>
                <a:pt x="670100" y="262555"/>
                <a:pt x="819150" y="247650"/>
              </a:cubicBezTo>
              <a:cubicBezTo>
                <a:pt x="890974" y="223709"/>
                <a:pt x="802442" y="256004"/>
                <a:pt x="876300" y="219075"/>
              </a:cubicBezTo>
              <a:cubicBezTo>
                <a:pt x="891525" y="211462"/>
                <a:pt x="928733" y="204094"/>
                <a:pt x="942975" y="200025"/>
              </a:cubicBezTo>
              <a:cubicBezTo>
                <a:pt x="952629" y="197267"/>
                <a:pt x="962025" y="193675"/>
                <a:pt x="971550" y="190500"/>
              </a:cubicBezTo>
              <a:cubicBezTo>
                <a:pt x="1033895" y="211282"/>
                <a:pt x="972705" y="182418"/>
                <a:pt x="1009650" y="228600"/>
              </a:cubicBezTo>
              <a:cubicBezTo>
                <a:pt x="1023079" y="245386"/>
                <a:pt x="1047976" y="250900"/>
                <a:pt x="1066800" y="257175"/>
              </a:cubicBezTo>
              <a:cubicBezTo>
                <a:pt x="1057275" y="263525"/>
                <a:pt x="1048747" y="271716"/>
                <a:pt x="1038225" y="276225"/>
              </a:cubicBezTo>
              <a:cubicBezTo>
                <a:pt x="1026193" y="281382"/>
                <a:pt x="1011491" y="279255"/>
                <a:pt x="1000125" y="285750"/>
              </a:cubicBezTo>
              <a:cubicBezTo>
                <a:pt x="988429" y="292433"/>
                <a:pt x="981075" y="304800"/>
                <a:pt x="971550" y="314325"/>
              </a:cubicBezTo>
              <a:cubicBezTo>
                <a:pt x="968375" y="323850"/>
                <a:pt x="962025" y="332860"/>
                <a:pt x="962025" y="342900"/>
              </a:cubicBezTo>
              <a:cubicBezTo>
                <a:pt x="962025" y="355991"/>
                <a:pt x="969559" y="368061"/>
                <a:pt x="971550" y="381000"/>
              </a:cubicBezTo>
              <a:cubicBezTo>
                <a:pt x="975922" y="409417"/>
                <a:pt x="968217" y="441009"/>
                <a:pt x="981075" y="466725"/>
              </a:cubicBezTo>
              <a:cubicBezTo>
                <a:pt x="986929" y="478434"/>
                <a:pt x="1006475" y="473075"/>
                <a:pt x="1019175" y="476250"/>
              </a:cubicBezTo>
              <a:cubicBezTo>
                <a:pt x="1028700" y="482600"/>
                <a:pt x="1037811" y="489620"/>
                <a:pt x="1047750" y="495300"/>
              </a:cubicBezTo>
              <a:cubicBezTo>
                <a:pt x="1060078" y="502345"/>
                <a:pt x="1081360" y="500880"/>
                <a:pt x="1085850" y="514350"/>
              </a:cubicBezTo>
              <a:cubicBezTo>
                <a:pt x="1089025" y="523875"/>
                <a:pt x="1067076" y="521697"/>
                <a:pt x="1057275" y="523875"/>
              </a:cubicBezTo>
              <a:cubicBezTo>
                <a:pt x="1038422" y="528065"/>
                <a:pt x="1019175" y="530225"/>
                <a:pt x="1000125" y="533400"/>
              </a:cubicBezTo>
              <a:cubicBezTo>
                <a:pt x="956456" y="598904"/>
                <a:pt x="969265" y="568830"/>
                <a:pt x="952500" y="619125"/>
              </a:cubicBezTo>
              <a:cubicBezTo>
                <a:pt x="955675" y="628650"/>
                <a:pt x="955753" y="639860"/>
                <a:pt x="962025" y="647700"/>
              </a:cubicBezTo>
              <a:cubicBezTo>
                <a:pt x="975454" y="664486"/>
                <a:pt x="1000351" y="670000"/>
                <a:pt x="1019175" y="676275"/>
              </a:cubicBezTo>
              <a:cubicBezTo>
                <a:pt x="1022350" y="704850"/>
                <a:pt x="1010739" y="739549"/>
                <a:pt x="1028700" y="762000"/>
              </a:cubicBezTo>
              <a:cubicBezTo>
                <a:pt x="1042725" y="779531"/>
                <a:pt x="1083824" y="752274"/>
                <a:pt x="1095375" y="771525"/>
              </a:cubicBezTo>
              <a:cubicBezTo>
                <a:pt x="1110167" y="796179"/>
                <a:pt x="1091489" y="829057"/>
                <a:pt x="1085850" y="857250"/>
              </a:cubicBezTo>
              <a:cubicBezTo>
                <a:pt x="1081912" y="876941"/>
                <a:pt x="1066800" y="914400"/>
                <a:pt x="1066800" y="914400"/>
              </a:cubicBezTo>
              <a:cubicBezTo>
                <a:pt x="1073150" y="923925"/>
                <a:pt x="1081201" y="932514"/>
                <a:pt x="1085850" y="942975"/>
              </a:cubicBezTo>
              <a:cubicBezTo>
                <a:pt x="1131190" y="1044990"/>
                <a:pt x="1080837" y="964031"/>
                <a:pt x="1123950" y="1028700"/>
              </a:cubicBezTo>
              <a:cubicBezTo>
                <a:pt x="1139825" y="1025525"/>
                <a:pt x="1156416" y="1024859"/>
                <a:pt x="1171575" y="1019175"/>
              </a:cubicBezTo>
              <a:cubicBezTo>
                <a:pt x="1227744" y="998112"/>
                <a:pt x="1206043" y="935300"/>
                <a:pt x="1190625" y="1104900"/>
              </a:cubicBezTo>
              <a:cubicBezTo>
                <a:pt x="1177925" y="1101725"/>
                <a:pt x="1165112" y="1098971"/>
                <a:pt x="1152525" y="1095375"/>
              </a:cubicBezTo>
              <a:cubicBezTo>
                <a:pt x="1142871" y="1092617"/>
                <a:pt x="1133272" y="1082121"/>
                <a:pt x="1123950" y="1085850"/>
              </a:cubicBezTo>
              <a:cubicBezTo>
                <a:pt x="1113321" y="1090102"/>
                <a:pt x="1114608" y="1108358"/>
                <a:pt x="1104900" y="1114425"/>
              </a:cubicBezTo>
              <a:cubicBezTo>
                <a:pt x="1087872" y="1125068"/>
                <a:pt x="1047750" y="1133475"/>
                <a:pt x="1047750" y="1133475"/>
              </a:cubicBezTo>
              <a:cubicBezTo>
                <a:pt x="1095860" y="1181585"/>
                <a:pt x="1119434" y="1171082"/>
                <a:pt x="1095375" y="1219200"/>
              </a:cubicBezTo>
              <a:cubicBezTo>
                <a:pt x="1090255" y="1229439"/>
                <a:pt x="1082675" y="1238250"/>
                <a:pt x="1076325" y="1247775"/>
              </a:cubicBezTo>
              <a:cubicBezTo>
                <a:pt x="1083112" y="1268137"/>
                <a:pt x="1088139" y="1297415"/>
                <a:pt x="1114425" y="1304925"/>
              </a:cubicBezTo>
              <a:cubicBezTo>
                <a:pt x="1127012" y="1308521"/>
                <a:pt x="1139825" y="1298575"/>
                <a:pt x="1152525" y="1295400"/>
              </a:cubicBezTo>
              <a:cubicBezTo>
                <a:pt x="1165225" y="1298575"/>
                <a:pt x="1180403" y="1296747"/>
                <a:pt x="1190625" y="1304925"/>
              </a:cubicBezTo>
              <a:cubicBezTo>
                <a:pt x="1198465" y="1311197"/>
                <a:pt x="1197392" y="1323846"/>
                <a:pt x="1200150" y="1333500"/>
              </a:cubicBezTo>
              <a:cubicBezTo>
                <a:pt x="1203746" y="1346087"/>
                <a:pt x="1206500" y="1358900"/>
                <a:pt x="1209675" y="1371600"/>
              </a:cubicBezTo>
              <a:cubicBezTo>
                <a:pt x="1182065" y="1454429"/>
                <a:pt x="1230751" y="1337635"/>
                <a:pt x="1076325" y="1409700"/>
              </a:cubicBezTo>
              <a:cubicBezTo>
                <a:pt x="1058128" y="1418192"/>
                <a:pt x="1057275" y="1466850"/>
                <a:pt x="1057275" y="1466850"/>
              </a:cubicBezTo>
              <a:cubicBezTo>
                <a:pt x="1054100" y="1504950"/>
                <a:pt x="1047750" y="1542918"/>
                <a:pt x="1047750" y="1581150"/>
              </a:cubicBezTo>
              <a:cubicBezTo>
                <a:pt x="1047750" y="1591190"/>
                <a:pt x="1049435" y="1603453"/>
                <a:pt x="1057275" y="1609725"/>
              </a:cubicBezTo>
              <a:cubicBezTo>
                <a:pt x="1067497" y="1617903"/>
                <a:pt x="1082675" y="1616075"/>
                <a:pt x="1095375" y="1619250"/>
              </a:cubicBezTo>
              <a:cubicBezTo>
                <a:pt x="1104900" y="1625600"/>
                <a:pt x="1113231" y="1634280"/>
                <a:pt x="1123950" y="1638300"/>
              </a:cubicBezTo>
              <a:cubicBezTo>
                <a:pt x="1139109" y="1643984"/>
                <a:pt x="1155869" y="1643898"/>
                <a:pt x="1171575" y="1647825"/>
              </a:cubicBezTo>
              <a:cubicBezTo>
                <a:pt x="1181315" y="1650260"/>
                <a:pt x="1190625" y="1654175"/>
                <a:pt x="1200150" y="1657350"/>
              </a:cubicBezTo>
              <a:cubicBezTo>
                <a:pt x="1209675" y="1666875"/>
                <a:pt x="1217517" y="1678453"/>
                <a:pt x="1228725" y="1685925"/>
              </a:cubicBezTo>
              <a:cubicBezTo>
                <a:pt x="1237079" y="1691494"/>
                <a:pt x="1248583" y="1690469"/>
                <a:pt x="1257300" y="1695450"/>
              </a:cubicBezTo>
              <a:cubicBezTo>
                <a:pt x="1271083" y="1703326"/>
                <a:pt x="1282700" y="1714500"/>
                <a:pt x="1295400" y="1724025"/>
              </a:cubicBezTo>
              <a:cubicBezTo>
                <a:pt x="1298575" y="1733550"/>
                <a:pt x="1298653" y="1744760"/>
                <a:pt x="1304925" y="1752600"/>
              </a:cubicBezTo>
              <a:cubicBezTo>
                <a:pt x="1312076" y="1761539"/>
                <a:pt x="1325405" y="1763555"/>
                <a:pt x="1333500" y="1771650"/>
              </a:cubicBezTo>
              <a:cubicBezTo>
                <a:pt x="1341595" y="1779745"/>
                <a:pt x="1346200" y="1790700"/>
                <a:pt x="1352550" y="1800225"/>
              </a:cubicBezTo>
              <a:cubicBezTo>
                <a:pt x="1349375" y="1812925"/>
                <a:pt x="1351203" y="1828103"/>
                <a:pt x="1343025" y="1838325"/>
              </a:cubicBezTo>
              <a:cubicBezTo>
                <a:pt x="1336753" y="1846165"/>
                <a:pt x="1324295" y="1845881"/>
                <a:pt x="1314450" y="1847850"/>
              </a:cubicBezTo>
              <a:cubicBezTo>
                <a:pt x="1292435" y="1852253"/>
                <a:pt x="1270000" y="1854200"/>
                <a:pt x="1247775" y="1857375"/>
              </a:cubicBezTo>
              <a:cubicBezTo>
                <a:pt x="1241425" y="1866900"/>
                <a:pt x="1228725" y="1874502"/>
                <a:pt x="1228725" y="1885950"/>
              </a:cubicBezTo>
              <a:cubicBezTo>
                <a:pt x="1228725" y="1897398"/>
                <a:pt x="1242655" y="1904286"/>
                <a:pt x="1247775" y="1914525"/>
              </a:cubicBezTo>
              <a:cubicBezTo>
                <a:pt x="1252265" y="1923505"/>
                <a:pt x="1254542" y="1933446"/>
                <a:pt x="1257300" y="1943100"/>
              </a:cubicBezTo>
              <a:cubicBezTo>
                <a:pt x="1260896" y="1955687"/>
                <a:pt x="1259563" y="1970308"/>
                <a:pt x="1266825" y="1981200"/>
              </a:cubicBezTo>
              <a:cubicBezTo>
                <a:pt x="1273175" y="1990725"/>
                <a:pt x="1285875" y="1993900"/>
                <a:pt x="1295400" y="2000250"/>
              </a:cubicBezTo>
              <a:cubicBezTo>
                <a:pt x="1325589" y="2045533"/>
                <a:pt x="1303590" y="2025205"/>
                <a:pt x="1371600" y="2047875"/>
              </a:cubicBezTo>
              <a:lnTo>
                <a:pt x="1400175" y="2057400"/>
              </a:lnTo>
              <a:cubicBezTo>
                <a:pt x="1409700" y="2054225"/>
                <a:pt x="1419010" y="2050310"/>
                <a:pt x="1428750" y="2047875"/>
              </a:cubicBezTo>
              <a:lnTo>
                <a:pt x="1504950" y="2028825"/>
              </a:lnTo>
              <a:cubicBezTo>
                <a:pt x="1517650" y="2032000"/>
                <a:pt x="1529959" y="2038350"/>
                <a:pt x="1543050" y="2038350"/>
              </a:cubicBezTo>
              <a:cubicBezTo>
                <a:pt x="1555010" y="2038350"/>
                <a:pt x="1596250" y="2023792"/>
                <a:pt x="1609725" y="2019300"/>
              </a:cubicBezTo>
              <a:cubicBezTo>
                <a:pt x="1622425" y="2022475"/>
                <a:pt x="1634988" y="2026258"/>
                <a:pt x="1647825" y="2028825"/>
              </a:cubicBezTo>
              <a:cubicBezTo>
                <a:pt x="1666763" y="2032613"/>
                <a:pt x="1689894" y="2026285"/>
                <a:pt x="1704975" y="2038350"/>
              </a:cubicBezTo>
              <a:cubicBezTo>
                <a:pt x="1712815" y="2044622"/>
                <a:pt x="1702550" y="2059825"/>
                <a:pt x="1695450" y="2066925"/>
              </a:cubicBezTo>
              <a:cubicBezTo>
                <a:pt x="1688350" y="2074025"/>
                <a:pt x="1676400" y="2073275"/>
                <a:pt x="1666875" y="2076450"/>
              </a:cubicBezTo>
              <a:cubicBezTo>
                <a:pt x="1660525" y="2085975"/>
                <a:pt x="1645049" y="2093919"/>
                <a:pt x="1647825" y="2105025"/>
              </a:cubicBezTo>
              <a:cubicBezTo>
                <a:pt x="1650260" y="2114765"/>
                <a:pt x="1666746" y="2111792"/>
                <a:pt x="1676400" y="2114550"/>
              </a:cubicBezTo>
              <a:cubicBezTo>
                <a:pt x="1688987" y="2118146"/>
                <a:pt x="1701800" y="2120900"/>
                <a:pt x="1714500" y="2124075"/>
              </a:cubicBezTo>
              <a:cubicBezTo>
                <a:pt x="1717675" y="2133600"/>
                <a:pt x="1718456" y="2144296"/>
                <a:pt x="1724025" y="2152650"/>
              </a:cubicBezTo>
              <a:cubicBezTo>
                <a:pt x="1738693" y="2174652"/>
                <a:pt x="1760090" y="2186218"/>
                <a:pt x="1781175" y="2200275"/>
              </a:cubicBezTo>
              <a:cubicBezTo>
                <a:pt x="1784350" y="2225675"/>
                <a:pt x="1798055" y="2251957"/>
                <a:pt x="1790700" y="2276475"/>
              </a:cubicBezTo>
              <a:cubicBezTo>
                <a:pt x="1786620" y="2290075"/>
                <a:pt x="1762640" y="2285485"/>
                <a:pt x="1752600" y="2295525"/>
              </a:cubicBezTo>
              <a:cubicBezTo>
                <a:pt x="1745500" y="2302625"/>
                <a:pt x="1746250" y="2314575"/>
                <a:pt x="1743075" y="2324100"/>
              </a:cubicBezTo>
              <a:cubicBezTo>
                <a:pt x="1752600" y="2327275"/>
                <a:pt x="1766669" y="2324908"/>
                <a:pt x="1771650" y="2333625"/>
              </a:cubicBezTo>
              <a:cubicBezTo>
                <a:pt x="1803118" y="2388693"/>
                <a:pt x="1753215" y="2409415"/>
                <a:pt x="1809750" y="2371725"/>
              </a:cubicBezTo>
              <a:cubicBezTo>
                <a:pt x="1811770" y="2371949"/>
                <a:pt x="1923477" y="2381855"/>
                <a:pt x="1943100" y="2390775"/>
              </a:cubicBezTo>
              <a:lnTo>
                <a:pt x="2028825" y="2447925"/>
              </a:lnTo>
              <a:cubicBezTo>
                <a:pt x="2044894" y="2458638"/>
                <a:pt x="2066925" y="2454275"/>
                <a:pt x="2085975" y="2457450"/>
              </a:cubicBezTo>
              <a:cubicBezTo>
                <a:pt x="2092325" y="2466975"/>
                <a:pt x="2096930" y="2477930"/>
                <a:pt x="2105025" y="2486025"/>
              </a:cubicBezTo>
              <a:cubicBezTo>
                <a:pt x="2113120" y="2494120"/>
                <a:pt x="2127250" y="2495550"/>
                <a:pt x="2133600" y="2505075"/>
              </a:cubicBezTo>
              <a:cubicBezTo>
                <a:pt x="2140862" y="2515967"/>
                <a:pt x="2138528" y="2530918"/>
                <a:pt x="2143125" y="2543175"/>
              </a:cubicBezTo>
              <a:cubicBezTo>
                <a:pt x="2148111" y="2556470"/>
                <a:pt x="2156582" y="2568224"/>
                <a:pt x="2162175" y="2581275"/>
              </a:cubicBezTo>
              <a:cubicBezTo>
                <a:pt x="2166130" y="2590503"/>
                <a:pt x="2164600" y="2602750"/>
                <a:pt x="2171700" y="2609850"/>
              </a:cubicBezTo>
              <a:cubicBezTo>
                <a:pt x="2178800" y="2616950"/>
                <a:pt x="2190474" y="2617197"/>
                <a:pt x="2200275" y="2619375"/>
              </a:cubicBezTo>
              <a:cubicBezTo>
                <a:pt x="2219128" y="2623565"/>
                <a:pt x="2238375" y="2625725"/>
                <a:pt x="2257425" y="2628900"/>
              </a:cubicBezTo>
              <a:cubicBezTo>
                <a:pt x="2263775" y="2641600"/>
                <a:pt x="2270882" y="2653949"/>
                <a:pt x="2276475" y="2667000"/>
              </a:cubicBezTo>
              <a:cubicBezTo>
                <a:pt x="2280430" y="2676228"/>
                <a:pt x="2279728" y="2687735"/>
                <a:pt x="2286000" y="2695575"/>
              </a:cubicBezTo>
              <a:cubicBezTo>
                <a:pt x="2293151" y="2704514"/>
                <a:pt x="2305050" y="2708275"/>
                <a:pt x="2314575" y="2714625"/>
              </a:cubicBezTo>
              <a:cubicBezTo>
                <a:pt x="2320925" y="2724150"/>
                <a:pt x="2328505" y="2732961"/>
                <a:pt x="2333625" y="2743200"/>
              </a:cubicBezTo>
              <a:cubicBezTo>
                <a:pt x="2345129" y="2766207"/>
                <a:pt x="2339452" y="2782152"/>
                <a:pt x="2362200" y="2800350"/>
              </a:cubicBezTo>
              <a:cubicBezTo>
                <a:pt x="2370040" y="2806622"/>
                <a:pt x="2381250" y="2806700"/>
                <a:pt x="2390775" y="2809875"/>
              </a:cubicBezTo>
              <a:cubicBezTo>
                <a:pt x="2397125" y="2819400"/>
                <a:pt x="2405316" y="2827928"/>
                <a:pt x="2409825" y="2838450"/>
              </a:cubicBezTo>
              <a:cubicBezTo>
                <a:pt x="2446729" y="2924560"/>
                <a:pt x="2390574" y="2833386"/>
                <a:pt x="2438400" y="2905125"/>
              </a:cubicBezTo>
              <a:cubicBezTo>
                <a:pt x="2454275" y="2901950"/>
                <a:pt x="2469836" y="2895600"/>
                <a:pt x="2486025" y="2895600"/>
              </a:cubicBezTo>
              <a:cubicBezTo>
                <a:pt x="2496065" y="2895600"/>
                <a:pt x="2505372" y="2901170"/>
                <a:pt x="2514600" y="2905125"/>
              </a:cubicBezTo>
              <a:cubicBezTo>
                <a:pt x="2596990" y="2940435"/>
                <a:pt x="2514262" y="2911362"/>
                <a:pt x="2581275" y="2933700"/>
              </a:cubicBezTo>
              <a:cubicBezTo>
                <a:pt x="2600325" y="2930525"/>
                <a:pt x="2619572" y="2928365"/>
                <a:pt x="2638425" y="2924175"/>
              </a:cubicBezTo>
              <a:cubicBezTo>
                <a:pt x="2648226" y="2921997"/>
                <a:pt x="2657096" y="2912999"/>
                <a:pt x="2667000" y="2914650"/>
              </a:cubicBezTo>
              <a:cubicBezTo>
                <a:pt x="2678292" y="2916532"/>
                <a:pt x="2684531" y="2930688"/>
                <a:pt x="2695575" y="2933700"/>
              </a:cubicBezTo>
              <a:cubicBezTo>
                <a:pt x="2720271" y="2940435"/>
                <a:pt x="2746375" y="2940050"/>
                <a:pt x="2771775" y="2943225"/>
              </a:cubicBezTo>
              <a:cubicBezTo>
                <a:pt x="2797175" y="2940050"/>
                <a:pt x="2823279" y="2940435"/>
                <a:pt x="2847975" y="2933700"/>
              </a:cubicBezTo>
              <a:cubicBezTo>
                <a:pt x="2859019" y="2930688"/>
                <a:pt x="2865506" y="2917662"/>
                <a:pt x="2876550" y="2914650"/>
              </a:cubicBezTo>
              <a:cubicBezTo>
                <a:pt x="2901246" y="2907915"/>
                <a:pt x="2927350" y="2908300"/>
                <a:pt x="2952750" y="2905125"/>
              </a:cubicBezTo>
              <a:cubicBezTo>
                <a:pt x="2943225" y="2911475"/>
                <a:pt x="2932270" y="2916080"/>
                <a:pt x="2924175" y="2924175"/>
              </a:cubicBezTo>
              <a:cubicBezTo>
                <a:pt x="2916080" y="2932270"/>
                <a:pt x="2905125" y="2952750"/>
                <a:pt x="2905125" y="2952750"/>
              </a:cubicBezTo>
            </a:path>
          </a:pathLst>
        </a:custGeom>
        <a:ln>
          <a:solidFill>
            <a:srgbClr val="FF0000"/>
          </a:solidFill>
          <a:headEnd type="none" w="med" len="med"/>
          <a:tailEnd type="none" w="med" len="med"/>
        </a:ln>
      </xdr:spPr>
      <xdr:style>
        <a:lnRef idx="3">
          <a:schemeClr val="dk1"/>
        </a:lnRef>
        <a:fillRef idx="0">
          <a:schemeClr val="dk1"/>
        </a:fillRef>
        <a:effectRef idx="2">
          <a:schemeClr val="dk1"/>
        </a:effectRef>
        <a:fontRef idx="minor">
          <a:schemeClr val="tx1"/>
        </a:fontRef>
      </xdr:style>
      <xdr:txBody>
        <a:bodyPr vertOverflow="clip" horzOverflow="clip" wrap="square" lIns="18288" tIns="0" rIns="0" bIns="0" rtlCol="0" anchor="t" upright="1"/>
        <a:lstStyle/>
        <a:p>
          <a:endParaRPr lang="es-CO"/>
        </a:p>
      </xdr:txBody>
    </xdr:sp>
    <xdr:clientData/>
  </xdr:twoCellAnchor>
  <xdr:twoCellAnchor>
    <xdr:from>
      <xdr:col>40</xdr:col>
      <xdr:colOff>6191</xdr:colOff>
      <xdr:row>31</xdr:row>
      <xdr:rowOff>158411</xdr:rowOff>
    </xdr:from>
    <xdr:to>
      <xdr:col>48</xdr:col>
      <xdr:colOff>15716</xdr:colOff>
      <xdr:row>33</xdr:row>
      <xdr:rowOff>44111</xdr:rowOff>
    </xdr:to>
    <xdr:sp macro="" textlink="">
      <xdr:nvSpPr>
        <xdr:cNvPr id="48" name="25 Forma libre">
          <a:extLst>
            <a:ext uri="{FF2B5EF4-FFF2-40B4-BE49-F238E27FC236}">
              <a16:creationId xmlns:a16="http://schemas.microsoft.com/office/drawing/2014/main" id="{00000000-0008-0000-0600-000030000000}"/>
            </a:ext>
          </a:extLst>
        </xdr:cNvPr>
        <xdr:cNvSpPr/>
      </xdr:nvSpPr>
      <xdr:spPr bwMode="auto">
        <a:xfrm>
          <a:off x="2806541" y="5740061"/>
          <a:ext cx="314325" cy="209550"/>
        </a:xfrm>
        <a:custGeom>
          <a:avLst/>
          <a:gdLst>
            <a:gd name="connsiteX0" fmla="*/ 390525 w 390525"/>
            <a:gd name="connsiteY0" fmla="*/ 0 h 209550"/>
            <a:gd name="connsiteX1" fmla="*/ 342900 w 390525"/>
            <a:gd name="connsiteY1" fmla="*/ 28575 h 209550"/>
            <a:gd name="connsiteX2" fmla="*/ 314325 w 390525"/>
            <a:gd name="connsiteY2" fmla="*/ 104775 h 209550"/>
            <a:gd name="connsiteX3" fmla="*/ 266700 w 390525"/>
            <a:gd name="connsiteY3" fmla="*/ 114300 h 209550"/>
            <a:gd name="connsiteX4" fmla="*/ 190500 w 390525"/>
            <a:gd name="connsiteY4" fmla="*/ 123825 h 209550"/>
            <a:gd name="connsiteX5" fmla="*/ 142875 w 390525"/>
            <a:gd name="connsiteY5" fmla="*/ 133350 h 209550"/>
            <a:gd name="connsiteX6" fmla="*/ 133350 w 390525"/>
            <a:gd name="connsiteY6" fmla="*/ 180975 h 209550"/>
            <a:gd name="connsiteX7" fmla="*/ 104775 w 390525"/>
            <a:gd name="connsiteY7" fmla="*/ 171450 h 209550"/>
            <a:gd name="connsiteX8" fmla="*/ 47625 w 390525"/>
            <a:gd name="connsiteY8" fmla="*/ 180975 h 209550"/>
            <a:gd name="connsiteX9" fmla="*/ 0 w 390525"/>
            <a:gd name="connsiteY9" fmla="*/ 209550 h 209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390525" h="209550">
              <a:moveTo>
                <a:pt x="390525" y="0"/>
              </a:moveTo>
              <a:cubicBezTo>
                <a:pt x="374650" y="9525"/>
                <a:pt x="354008" y="13764"/>
                <a:pt x="342900" y="28575"/>
              </a:cubicBezTo>
              <a:cubicBezTo>
                <a:pt x="322799" y="55377"/>
                <a:pt x="348246" y="85391"/>
                <a:pt x="314325" y="104775"/>
              </a:cubicBezTo>
              <a:cubicBezTo>
                <a:pt x="300269" y="112807"/>
                <a:pt x="282575" y="111125"/>
                <a:pt x="266700" y="114300"/>
              </a:cubicBezTo>
              <a:cubicBezTo>
                <a:pt x="212171" y="150653"/>
                <a:pt x="267005" y="123825"/>
                <a:pt x="190500" y="123825"/>
              </a:cubicBezTo>
              <a:cubicBezTo>
                <a:pt x="174311" y="123825"/>
                <a:pt x="158750" y="130175"/>
                <a:pt x="142875" y="133350"/>
              </a:cubicBezTo>
              <a:cubicBezTo>
                <a:pt x="139700" y="149225"/>
                <a:pt x="144798" y="169527"/>
                <a:pt x="133350" y="180975"/>
              </a:cubicBezTo>
              <a:cubicBezTo>
                <a:pt x="126250" y="188075"/>
                <a:pt x="114815" y="171450"/>
                <a:pt x="104775" y="171450"/>
              </a:cubicBezTo>
              <a:cubicBezTo>
                <a:pt x="85462" y="171450"/>
                <a:pt x="66675" y="177800"/>
                <a:pt x="47625" y="180975"/>
              </a:cubicBezTo>
              <a:cubicBezTo>
                <a:pt x="10531" y="193340"/>
                <a:pt x="26150" y="183400"/>
                <a:pt x="0" y="209550"/>
              </a:cubicBezTo>
            </a:path>
          </a:pathLst>
        </a:custGeom>
        <a:ln>
          <a:solidFill>
            <a:srgbClr val="FFFF00"/>
          </a:solidFill>
          <a:headEnd type="none" w="med" len="med"/>
          <a:tailEnd type="none" w="med" len="med"/>
        </a:ln>
      </xdr:spPr>
      <xdr:style>
        <a:lnRef idx="3">
          <a:schemeClr val="dk1"/>
        </a:lnRef>
        <a:fillRef idx="0">
          <a:schemeClr val="dk1"/>
        </a:fillRef>
        <a:effectRef idx="2">
          <a:schemeClr val="dk1"/>
        </a:effectRef>
        <a:fontRef idx="minor">
          <a:schemeClr val="tx1"/>
        </a:fontRef>
      </xdr:style>
      <xdr:txBody>
        <a:bodyPr vertOverflow="clip" horzOverflow="clip" wrap="square" lIns="18288" tIns="0" rIns="0" bIns="0" rtlCol="0" anchor="t" upright="1"/>
        <a:lstStyle/>
        <a:p>
          <a:endParaRPr lang="es-CO"/>
        </a:p>
      </xdr:txBody>
    </xdr:sp>
    <xdr:clientData/>
  </xdr:twoCellAnchor>
  <xdr:oneCellAnchor>
    <xdr:from>
      <xdr:col>0</xdr:col>
      <xdr:colOff>1209674</xdr:colOff>
      <xdr:row>14</xdr:row>
      <xdr:rowOff>8979</xdr:rowOff>
    </xdr:from>
    <xdr:ext cx="1552575" cy="124371"/>
    <xdr:sp macro="" textlink="">
      <xdr:nvSpPr>
        <xdr:cNvPr id="17" name="16 Llamada de flecha a la izquierda">
          <a:extLst>
            <a:ext uri="{FF2B5EF4-FFF2-40B4-BE49-F238E27FC236}">
              <a16:creationId xmlns:a16="http://schemas.microsoft.com/office/drawing/2014/main" id="{00000000-0008-0000-0600-000011000000}"/>
            </a:ext>
          </a:extLst>
        </xdr:cNvPr>
        <xdr:cNvSpPr/>
      </xdr:nvSpPr>
      <xdr:spPr bwMode="auto">
        <a:xfrm>
          <a:off x="1209674" y="2837904"/>
          <a:ext cx="1552575" cy="124371"/>
        </a:xfrm>
        <a:prstGeom prst="leftArrowCallout">
          <a:avLst>
            <a:gd name="adj1" fmla="val 25000"/>
            <a:gd name="adj2" fmla="val 25000"/>
            <a:gd name="adj3" fmla="val 0"/>
            <a:gd name="adj4" fmla="val 92897"/>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spAutoFit/>
        </a:bodyPr>
        <a:lstStyle/>
        <a:p>
          <a:r>
            <a:rPr lang="es-US" sz="800">
              <a:latin typeface="+mn-lt"/>
              <a:ea typeface="+mn-ea"/>
              <a:cs typeface="+mn-cs"/>
            </a:rPr>
            <a:t>SAN</a:t>
          </a:r>
          <a:r>
            <a:rPr lang="es-US" sz="800" baseline="0">
              <a:latin typeface="+mn-lt"/>
              <a:ea typeface="+mn-ea"/>
              <a:cs typeface="+mn-cs"/>
            </a:rPr>
            <a:t> JERÓNIMO</a:t>
          </a:r>
          <a:r>
            <a:rPr lang="es-US" sz="800">
              <a:latin typeface="+mn-lt"/>
              <a:ea typeface="+mn-ea"/>
              <a:cs typeface="+mn-cs"/>
            </a:rPr>
            <a:t> </a:t>
          </a:r>
          <a:r>
            <a:rPr lang="es-US" sz="800" baseline="0">
              <a:latin typeface="+mn-lt"/>
              <a:ea typeface="+mn-ea"/>
              <a:cs typeface="+mn-cs"/>
            </a:rPr>
            <a:t>PR 22+0700</a:t>
          </a:r>
          <a:endParaRPr lang="es-US" sz="800"/>
        </a:p>
      </xdr:txBody>
    </xdr:sp>
    <xdr:clientData/>
  </xdr:oneCellAnchor>
  <xdr:oneCellAnchor>
    <xdr:from>
      <xdr:col>0</xdr:col>
      <xdr:colOff>794148</xdr:colOff>
      <xdr:row>18</xdr:row>
      <xdr:rowOff>70246</xdr:rowOff>
    </xdr:from>
    <xdr:ext cx="529827" cy="398860"/>
    <xdr:sp macro="" textlink="">
      <xdr:nvSpPr>
        <xdr:cNvPr id="19" name="18 Llamada de flecha a la derecha">
          <a:extLst>
            <a:ext uri="{FF2B5EF4-FFF2-40B4-BE49-F238E27FC236}">
              <a16:creationId xmlns:a16="http://schemas.microsoft.com/office/drawing/2014/main" id="{00000000-0008-0000-0600-000013000000}"/>
            </a:ext>
          </a:extLst>
        </xdr:cNvPr>
        <xdr:cNvSpPr/>
      </xdr:nvSpPr>
      <xdr:spPr bwMode="auto">
        <a:xfrm>
          <a:off x="794148" y="3546871"/>
          <a:ext cx="529827" cy="398860"/>
        </a:xfrm>
        <a:prstGeom prst="rightArrowCallout">
          <a:avLst>
            <a:gd name="adj1" fmla="val 8956"/>
            <a:gd name="adj2" fmla="val 11837"/>
            <a:gd name="adj3" fmla="val 0"/>
            <a:gd name="adj4" fmla="val 84159"/>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noAutofit/>
        </a:bodyPr>
        <a:lstStyle/>
        <a:p>
          <a:r>
            <a:rPr lang="es-US" sz="700" baseline="0">
              <a:latin typeface="+mn-lt"/>
              <a:ea typeface="+mn-ea"/>
              <a:cs typeface="+mn-cs"/>
            </a:rPr>
            <a:t>PR36+0090</a:t>
          </a:r>
        </a:p>
        <a:p>
          <a:r>
            <a:rPr lang="es-US" sz="700" baseline="0">
              <a:latin typeface="+mn-lt"/>
              <a:ea typeface="+mn-ea"/>
              <a:cs typeface="+mn-cs"/>
            </a:rPr>
            <a:t>PR36+0366</a:t>
          </a:r>
        </a:p>
        <a:p>
          <a:r>
            <a:rPr lang="es-US" sz="700" baseline="0">
              <a:latin typeface="+mn-lt"/>
              <a:ea typeface="+mn-ea"/>
              <a:cs typeface="+mn-cs"/>
            </a:rPr>
            <a:t>PR38+0100</a:t>
          </a:r>
        </a:p>
        <a:p>
          <a:endParaRPr lang="es-US" sz="700">
            <a:latin typeface="+mn-lt"/>
            <a:ea typeface="+mn-ea"/>
            <a:cs typeface="+mn-cs"/>
          </a:endParaRPr>
        </a:p>
      </xdr:txBody>
    </xdr:sp>
    <xdr:clientData/>
  </xdr:oneCellAnchor>
  <xdr:oneCellAnchor>
    <xdr:from>
      <xdr:col>0</xdr:col>
      <xdr:colOff>1224970</xdr:colOff>
      <xdr:row>25</xdr:row>
      <xdr:rowOff>35879</xdr:rowOff>
    </xdr:from>
    <xdr:ext cx="476250" cy="1360724"/>
    <xdr:sp macro="" textlink="">
      <xdr:nvSpPr>
        <xdr:cNvPr id="20" name="19 Llamada de flecha hacia arriba">
          <a:extLst>
            <a:ext uri="{FF2B5EF4-FFF2-40B4-BE49-F238E27FC236}">
              <a16:creationId xmlns:a16="http://schemas.microsoft.com/office/drawing/2014/main" id="{00000000-0008-0000-0600-000014000000}"/>
            </a:ext>
          </a:extLst>
        </xdr:cNvPr>
        <xdr:cNvSpPr/>
      </xdr:nvSpPr>
      <xdr:spPr bwMode="auto">
        <a:xfrm>
          <a:off x="1224970" y="4645979"/>
          <a:ext cx="476250" cy="1360724"/>
        </a:xfrm>
        <a:prstGeom prst="upArrowCallout">
          <a:avLst>
            <a:gd name="adj1" fmla="val 21740"/>
            <a:gd name="adj2" fmla="val 10870"/>
            <a:gd name="adj3" fmla="val 26086"/>
            <a:gd name="adj4" fmla="val 88000"/>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noAutofit/>
        </a:bodyPr>
        <a:lstStyle/>
        <a:p>
          <a:pPr algn="ctr"/>
          <a:r>
            <a:rPr lang="es-CO" sz="700">
              <a:latin typeface="+mn-lt"/>
              <a:ea typeface="+mn-ea"/>
              <a:cs typeface="+mn-cs"/>
            </a:rPr>
            <a:t>PR44+0020</a:t>
          </a:r>
        </a:p>
        <a:p>
          <a:pPr algn="ctr"/>
          <a:r>
            <a:rPr lang="es-CO" sz="700">
              <a:latin typeface="+mn-lt"/>
              <a:ea typeface="+mn-ea"/>
              <a:cs typeface="+mn-cs"/>
            </a:rPr>
            <a:t>PR45+0340</a:t>
          </a:r>
        </a:p>
        <a:p>
          <a:pPr algn="ctr"/>
          <a:r>
            <a:rPr lang="es-CO" sz="700">
              <a:latin typeface="+mn-lt"/>
              <a:ea typeface="+mn-ea"/>
              <a:cs typeface="+mn-cs"/>
            </a:rPr>
            <a:t>PR 45+0450</a:t>
          </a:r>
        </a:p>
        <a:p>
          <a:pPr algn="ctr"/>
          <a:r>
            <a:rPr lang="es-CO" sz="700">
              <a:latin typeface="+mn-lt"/>
              <a:ea typeface="+mn-ea"/>
              <a:cs typeface="+mn-cs"/>
            </a:rPr>
            <a:t>PR46+0100</a:t>
          </a:r>
        </a:p>
        <a:p>
          <a:pPr algn="ctr"/>
          <a:r>
            <a:rPr lang="es-CO" sz="700">
              <a:latin typeface="+mn-lt"/>
              <a:ea typeface="+mn-ea"/>
              <a:cs typeface="+mn-cs"/>
            </a:rPr>
            <a:t>PR53+0760</a:t>
          </a:r>
          <a:endParaRPr lang="es-US" sz="700">
            <a:latin typeface="+mn-lt"/>
            <a:ea typeface="+mn-ea"/>
            <a:cs typeface="+mn-cs"/>
          </a:endParaRPr>
        </a:p>
        <a:p>
          <a:pPr algn="ctr"/>
          <a:r>
            <a:rPr lang="es-CO" sz="700" baseline="0">
              <a:latin typeface="+mn-lt"/>
              <a:ea typeface="+mn-ea"/>
              <a:cs typeface="+mn-cs"/>
            </a:rPr>
            <a:t>PR55+0468</a:t>
          </a:r>
          <a:endParaRPr lang="es-US" sz="700" baseline="0">
            <a:latin typeface="+mn-lt"/>
            <a:ea typeface="+mn-ea"/>
            <a:cs typeface="+mn-cs"/>
          </a:endParaRPr>
        </a:p>
        <a:p>
          <a:pPr algn="ctr"/>
          <a:r>
            <a:rPr lang="es-CO" sz="700" baseline="0">
              <a:latin typeface="+mn-lt"/>
              <a:ea typeface="+mn-ea"/>
              <a:cs typeface="+mn-cs"/>
            </a:rPr>
            <a:t>PR 56+0447</a:t>
          </a:r>
        </a:p>
        <a:p>
          <a:pPr algn="ctr"/>
          <a:r>
            <a:rPr lang="es-CO" sz="700" baseline="0">
              <a:latin typeface="+mn-lt"/>
              <a:ea typeface="+mn-ea"/>
              <a:cs typeface="+mn-cs"/>
            </a:rPr>
            <a:t>PR 57+0550</a:t>
          </a:r>
        </a:p>
        <a:p>
          <a:pPr algn="ctr"/>
          <a:r>
            <a:rPr lang="es-CO" sz="700" baseline="0">
              <a:latin typeface="+mn-lt"/>
              <a:ea typeface="+mn-ea"/>
              <a:cs typeface="+mn-cs"/>
            </a:rPr>
            <a:t>PR 59+0570</a:t>
          </a:r>
        </a:p>
      </xdr:txBody>
    </xdr:sp>
    <xdr:clientData/>
  </xdr:oneCellAnchor>
  <xdr:oneCellAnchor>
    <xdr:from>
      <xdr:col>37</xdr:col>
      <xdr:colOff>20240</xdr:colOff>
      <xdr:row>23</xdr:row>
      <xdr:rowOff>142875</xdr:rowOff>
    </xdr:from>
    <xdr:ext cx="375047" cy="1241820"/>
    <xdr:sp macro="" textlink="">
      <xdr:nvSpPr>
        <xdr:cNvPr id="21" name="20 Llamada de flecha hacia abajo">
          <a:extLst>
            <a:ext uri="{FF2B5EF4-FFF2-40B4-BE49-F238E27FC236}">
              <a16:creationId xmlns:a16="http://schemas.microsoft.com/office/drawing/2014/main" id="{00000000-0008-0000-0600-000015000000}"/>
            </a:ext>
          </a:extLst>
        </xdr:cNvPr>
        <xdr:cNvSpPr/>
      </xdr:nvSpPr>
      <xdr:spPr bwMode="auto">
        <a:xfrm>
          <a:off x="2706290" y="4429125"/>
          <a:ext cx="375047" cy="1241820"/>
        </a:xfrm>
        <a:prstGeom prst="downArrowCallout">
          <a:avLst>
            <a:gd name="adj1" fmla="val 0"/>
            <a:gd name="adj2" fmla="val 14886"/>
            <a:gd name="adj3" fmla="val 53686"/>
            <a:gd name="adj4" fmla="val 79451"/>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noAutofit/>
        </a:bodyPr>
        <a:lstStyle/>
        <a:p>
          <a:r>
            <a:rPr lang="es-CO" sz="600">
              <a:latin typeface="+mn-lt"/>
              <a:ea typeface="+mn-ea"/>
              <a:cs typeface="+mn-cs"/>
            </a:rPr>
            <a:t>PR61+0110</a:t>
          </a:r>
        </a:p>
        <a:p>
          <a:r>
            <a:rPr lang="es-CO" sz="600">
              <a:latin typeface="+mn-lt"/>
              <a:ea typeface="+mn-ea"/>
              <a:cs typeface="+mn-cs"/>
            </a:rPr>
            <a:t>PR62+0740</a:t>
          </a:r>
        </a:p>
        <a:p>
          <a:r>
            <a:rPr lang="es-CO" sz="600">
              <a:latin typeface="+mn-lt"/>
              <a:ea typeface="+mn-ea"/>
              <a:cs typeface="+mn-cs"/>
            </a:rPr>
            <a:t>PR62+0950</a:t>
          </a:r>
        </a:p>
        <a:p>
          <a:r>
            <a:rPr lang="es-CO" sz="600">
              <a:latin typeface="+mn-lt"/>
              <a:ea typeface="+mn-ea"/>
              <a:cs typeface="+mn-cs"/>
            </a:rPr>
            <a:t>PR64+0150</a:t>
          </a:r>
        </a:p>
        <a:p>
          <a:r>
            <a:rPr lang="es-CO" sz="600">
              <a:latin typeface="+mn-lt"/>
              <a:ea typeface="+mn-ea"/>
              <a:cs typeface="+mn-cs"/>
            </a:rPr>
            <a:t>PR65+0850</a:t>
          </a:r>
        </a:p>
        <a:p>
          <a:r>
            <a:rPr lang="es-CO" sz="600">
              <a:latin typeface="+mn-lt"/>
              <a:ea typeface="+mn-ea"/>
              <a:cs typeface="+mn-cs"/>
            </a:rPr>
            <a:t>PR66+0515</a:t>
          </a:r>
        </a:p>
        <a:p>
          <a:r>
            <a:rPr lang="es-CO" sz="600">
              <a:latin typeface="+mn-lt"/>
              <a:ea typeface="+mn-ea"/>
              <a:cs typeface="+mn-cs"/>
            </a:rPr>
            <a:t>PR66+0910</a:t>
          </a:r>
        </a:p>
        <a:p>
          <a:r>
            <a:rPr lang="es-CO" sz="600">
              <a:latin typeface="+mn-lt"/>
              <a:ea typeface="+mn-ea"/>
              <a:cs typeface="+mn-cs"/>
            </a:rPr>
            <a:t>PR67+0100</a:t>
          </a:r>
        </a:p>
        <a:p>
          <a:r>
            <a:rPr lang="es-CO" sz="600">
              <a:latin typeface="+mn-lt"/>
              <a:ea typeface="+mn-ea"/>
              <a:cs typeface="+mn-cs"/>
            </a:rPr>
            <a:t>PR67+0390</a:t>
          </a:r>
        </a:p>
        <a:p>
          <a:r>
            <a:rPr lang="es-CO" sz="600">
              <a:latin typeface="+mn-lt"/>
              <a:ea typeface="+mn-ea"/>
              <a:cs typeface="+mn-cs"/>
            </a:rPr>
            <a:t>PR67+0400</a:t>
          </a:r>
        </a:p>
        <a:p>
          <a:endParaRPr lang="es-CO" sz="600">
            <a:latin typeface="+mn-lt"/>
            <a:ea typeface="+mn-ea"/>
            <a:cs typeface="+mn-cs"/>
          </a:endParaRPr>
        </a:p>
      </xdr:txBody>
    </xdr:sp>
    <xdr:clientData/>
  </xdr:oneCellAnchor>
  <xdr:oneCellAnchor>
    <xdr:from>
      <xdr:col>25</xdr:col>
      <xdr:colOff>33338</xdr:colOff>
      <xdr:row>27</xdr:row>
      <xdr:rowOff>47623</xdr:rowOff>
    </xdr:from>
    <xdr:ext cx="1473896" cy="198837"/>
    <xdr:sp macro="" textlink="">
      <xdr:nvSpPr>
        <xdr:cNvPr id="22" name="21 Llamada de flecha a la izquierda">
          <a:extLst>
            <a:ext uri="{FF2B5EF4-FFF2-40B4-BE49-F238E27FC236}">
              <a16:creationId xmlns:a16="http://schemas.microsoft.com/office/drawing/2014/main" id="{00000000-0008-0000-0600-000016000000}"/>
            </a:ext>
          </a:extLst>
        </xdr:cNvPr>
        <xdr:cNvSpPr/>
      </xdr:nvSpPr>
      <xdr:spPr bwMode="auto">
        <a:xfrm>
          <a:off x="2262188" y="4981573"/>
          <a:ext cx="1473896" cy="198837"/>
        </a:xfrm>
        <a:prstGeom prst="leftArrowCallout">
          <a:avLst>
            <a:gd name="adj1" fmla="val 25000"/>
            <a:gd name="adj2" fmla="val 25000"/>
            <a:gd name="adj3" fmla="val 25000"/>
            <a:gd name="adj4" fmla="val 92897"/>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noAutofit/>
        </a:bodyPr>
        <a:lstStyle/>
        <a:p>
          <a:r>
            <a:rPr lang="es-US" sz="800" baseline="0">
              <a:latin typeface="+mn-lt"/>
              <a:ea typeface="+mn-ea"/>
              <a:cs typeface="+mn-cs"/>
            </a:rPr>
            <a:t>PR 49+0400 DESVÍO A PALMITAS</a:t>
          </a:r>
          <a:endParaRPr lang="es-US" sz="800"/>
        </a:p>
      </xdr:txBody>
    </xdr:sp>
    <xdr:clientData/>
  </xdr:oneCellAnchor>
  <xdr:oneCellAnchor>
    <xdr:from>
      <xdr:col>6</xdr:col>
      <xdr:colOff>22500</xdr:colOff>
      <xdr:row>16</xdr:row>
      <xdr:rowOff>35746</xdr:rowOff>
    </xdr:from>
    <xdr:ext cx="833133" cy="187872"/>
    <xdr:sp macro="" textlink="">
      <xdr:nvSpPr>
        <xdr:cNvPr id="23" name="22 Llamada de flecha a la izquierda">
          <a:extLst>
            <a:ext uri="{FF2B5EF4-FFF2-40B4-BE49-F238E27FC236}">
              <a16:creationId xmlns:a16="http://schemas.microsoft.com/office/drawing/2014/main" id="{00000000-0008-0000-0600-000017000000}"/>
            </a:ext>
          </a:extLst>
        </xdr:cNvPr>
        <xdr:cNvSpPr/>
      </xdr:nvSpPr>
      <xdr:spPr bwMode="auto">
        <a:xfrm>
          <a:off x="1527450" y="3188521"/>
          <a:ext cx="833133" cy="187872"/>
        </a:xfrm>
        <a:prstGeom prst="leftArrowCallout">
          <a:avLst>
            <a:gd name="adj1" fmla="val 25000"/>
            <a:gd name="adj2" fmla="val 25000"/>
            <a:gd name="adj3" fmla="val 118599"/>
            <a:gd name="adj4" fmla="val 64977"/>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pPr algn="ctr"/>
          <a:r>
            <a:rPr lang="es-US" sz="600"/>
            <a:t>PR2</a:t>
          </a:r>
          <a:r>
            <a:rPr lang="es-CO" sz="600">
              <a:latin typeface="+mn-lt"/>
              <a:ea typeface="+mn-ea"/>
              <a:cs typeface="+mn-cs"/>
            </a:rPr>
            <a:t>7+0620</a:t>
          </a:r>
        </a:p>
        <a:p>
          <a:pPr algn="ctr"/>
          <a:r>
            <a:rPr lang="es-CO" sz="600">
              <a:latin typeface="+mn-lt"/>
              <a:ea typeface="+mn-ea"/>
              <a:cs typeface="+mn-cs"/>
            </a:rPr>
            <a:t>PR28+0270</a:t>
          </a:r>
          <a:endParaRPr lang="es-US" sz="600"/>
        </a:p>
      </xdr:txBody>
    </xdr:sp>
    <xdr:clientData/>
  </xdr:oneCellAnchor>
  <xdr:oneCellAnchor>
    <xdr:from>
      <xdr:col>0</xdr:col>
      <xdr:colOff>712171</xdr:colOff>
      <xdr:row>11</xdr:row>
      <xdr:rowOff>95250</xdr:rowOff>
    </xdr:from>
    <xdr:ext cx="548304" cy="125227"/>
    <xdr:sp macro="" textlink="">
      <xdr:nvSpPr>
        <xdr:cNvPr id="24" name="23 Llamada de flecha a la izquierda">
          <a:extLst>
            <a:ext uri="{FF2B5EF4-FFF2-40B4-BE49-F238E27FC236}">
              <a16:creationId xmlns:a16="http://schemas.microsoft.com/office/drawing/2014/main" id="{00000000-0008-0000-0600-000018000000}"/>
            </a:ext>
          </a:extLst>
        </xdr:cNvPr>
        <xdr:cNvSpPr/>
      </xdr:nvSpPr>
      <xdr:spPr bwMode="auto">
        <a:xfrm>
          <a:off x="712171" y="2438400"/>
          <a:ext cx="548304" cy="125227"/>
        </a:xfrm>
        <a:prstGeom prst="leftArrowCallout">
          <a:avLst>
            <a:gd name="adj1" fmla="val 25000"/>
            <a:gd name="adj2" fmla="val 25000"/>
            <a:gd name="adj3" fmla="val 25000"/>
            <a:gd name="adj4" fmla="val 92897"/>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r>
            <a:rPr lang="es-US" sz="800" baseline="0">
              <a:latin typeface="+mn-lt"/>
              <a:ea typeface="+mn-ea"/>
              <a:cs typeface="+mn-cs"/>
            </a:rPr>
            <a:t>PR 16+0000</a:t>
          </a:r>
          <a:endParaRPr lang="es-US" sz="800"/>
        </a:p>
      </xdr:txBody>
    </xdr:sp>
    <xdr:clientData/>
  </xdr:oneCellAnchor>
  <xdr:oneCellAnchor>
    <xdr:from>
      <xdr:col>0</xdr:col>
      <xdr:colOff>115491</xdr:colOff>
      <xdr:row>12</xdr:row>
      <xdr:rowOff>104775</xdr:rowOff>
    </xdr:from>
    <xdr:ext cx="521626" cy="109582"/>
    <xdr:sp macro="" textlink="">
      <xdr:nvSpPr>
        <xdr:cNvPr id="26" name="18 Llamada de flecha a la derecha">
          <a:extLst>
            <a:ext uri="{FF2B5EF4-FFF2-40B4-BE49-F238E27FC236}">
              <a16:creationId xmlns:a16="http://schemas.microsoft.com/office/drawing/2014/main" id="{00000000-0008-0000-0600-00001A000000}"/>
            </a:ext>
          </a:extLst>
        </xdr:cNvPr>
        <xdr:cNvSpPr/>
      </xdr:nvSpPr>
      <xdr:spPr bwMode="auto">
        <a:xfrm>
          <a:off x="115491" y="2609850"/>
          <a:ext cx="521626" cy="109582"/>
        </a:xfrm>
        <a:prstGeom prst="rightArrowCallout">
          <a:avLst>
            <a:gd name="adj1" fmla="val 22092"/>
            <a:gd name="adj2" fmla="val 37398"/>
            <a:gd name="adj3" fmla="val 65549"/>
            <a:gd name="adj4" fmla="val 93554"/>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r>
            <a:rPr lang="es-US" sz="700" baseline="0">
              <a:latin typeface="+mn-lt"/>
              <a:ea typeface="+mn-ea"/>
              <a:cs typeface="+mn-cs"/>
            </a:rPr>
            <a:t>PR 16+0200</a:t>
          </a:r>
          <a:endParaRPr lang="es-US" sz="700">
            <a:latin typeface="+mn-lt"/>
            <a:ea typeface="+mn-ea"/>
            <a:cs typeface="+mn-cs"/>
          </a:endParaRPr>
        </a:p>
      </xdr:txBody>
    </xdr:sp>
    <xdr:clientData/>
  </xdr:oneCellAnchor>
  <xdr:twoCellAnchor>
    <xdr:from>
      <xdr:col>0</xdr:col>
      <xdr:colOff>771525</xdr:colOff>
      <xdr:row>13</xdr:row>
      <xdr:rowOff>9525</xdr:rowOff>
    </xdr:from>
    <xdr:to>
      <xdr:col>3</xdr:col>
      <xdr:colOff>9525</xdr:colOff>
      <xdr:row>13</xdr:row>
      <xdr:rowOff>118049</xdr:rowOff>
    </xdr:to>
    <xdr:sp macro="" textlink="">
      <xdr:nvSpPr>
        <xdr:cNvPr id="3" name="Forma libre 2">
          <a:extLst>
            <a:ext uri="{FF2B5EF4-FFF2-40B4-BE49-F238E27FC236}">
              <a16:creationId xmlns:a16="http://schemas.microsoft.com/office/drawing/2014/main" id="{00000000-0008-0000-0600-000003000000}"/>
            </a:ext>
          </a:extLst>
        </xdr:cNvPr>
        <xdr:cNvSpPr/>
      </xdr:nvSpPr>
      <xdr:spPr bwMode="auto">
        <a:xfrm>
          <a:off x="771525" y="2676525"/>
          <a:ext cx="628650" cy="108524"/>
        </a:xfrm>
        <a:custGeom>
          <a:avLst/>
          <a:gdLst>
            <a:gd name="connsiteX0" fmla="*/ 0 w 628650"/>
            <a:gd name="connsiteY0" fmla="*/ 0 h 108524"/>
            <a:gd name="connsiteX1" fmla="*/ 142875 w 628650"/>
            <a:gd name="connsiteY1" fmla="*/ 95250 h 108524"/>
            <a:gd name="connsiteX2" fmla="*/ 295275 w 628650"/>
            <a:gd name="connsiteY2" fmla="*/ 104775 h 108524"/>
            <a:gd name="connsiteX3" fmla="*/ 476250 w 628650"/>
            <a:gd name="connsiteY3" fmla="*/ 66675 h 108524"/>
            <a:gd name="connsiteX4" fmla="*/ 590550 w 628650"/>
            <a:gd name="connsiteY4" fmla="*/ 38100 h 108524"/>
            <a:gd name="connsiteX5" fmla="*/ 628650 w 628650"/>
            <a:gd name="connsiteY5" fmla="*/ 95250 h 1085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628650" h="108524">
              <a:moveTo>
                <a:pt x="0" y="0"/>
              </a:moveTo>
              <a:cubicBezTo>
                <a:pt x="46831" y="38894"/>
                <a:pt x="93663" y="77788"/>
                <a:pt x="142875" y="95250"/>
              </a:cubicBezTo>
              <a:cubicBezTo>
                <a:pt x="192087" y="112712"/>
                <a:pt x="239713" y="109538"/>
                <a:pt x="295275" y="104775"/>
              </a:cubicBezTo>
              <a:cubicBezTo>
                <a:pt x="350838" y="100013"/>
                <a:pt x="427038" y="77787"/>
                <a:pt x="476250" y="66675"/>
              </a:cubicBezTo>
              <a:cubicBezTo>
                <a:pt x="525462" y="55563"/>
                <a:pt x="565150" y="33338"/>
                <a:pt x="590550" y="38100"/>
              </a:cubicBezTo>
              <a:cubicBezTo>
                <a:pt x="615950" y="42862"/>
                <a:pt x="488950" y="131762"/>
                <a:pt x="628650" y="95250"/>
              </a:cubicBezTo>
            </a:path>
          </a:pathLst>
        </a:custGeom>
        <a:noFill/>
        <a:ln w="47625" cap="flat" cmpd="sng" algn="ctr">
          <a:solidFill>
            <a:srgbClr val="FFFF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clientData/>
  </xdr:twoCellAnchor>
  <xdr:oneCellAnchor>
    <xdr:from>
      <xdr:col>45</xdr:col>
      <xdr:colOff>32025</xdr:colOff>
      <xdr:row>32</xdr:row>
      <xdr:rowOff>26221</xdr:rowOff>
    </xdr:from>
    <xdr:ext cx="833133" cy="187872"/>
    <xdr:sp macro="" textlink="">
      <xdr:nvSpPr>
        <xdr:cNvPr id="27" name="22 Llamada de flecha a la izquierda">
          <a:extLst>
            <a:ext uri="{FF2B5EF4-FFF2-40B4-BE49-F238E27FC236}">
              <a16:creationId xmlns:a16="http://schemas.microsoft.com/office/drawing/2014/main" id="{00000000-0008-0000-0600-00001B000000}"/>
            </a:ext>
          </a:extLst>
        </xdr:cNvPr>
        <xdr:cNvSpPr/>
      </xdr:nvSpPr>
      <xdr:spPr bwMode="auto">
        <a:xfrm>
          <a:off x="3022875" y="5769796"/>
          <a:ext cx="833133" cy="187872"/>
        </a:xfrm>
        <a:prstGeom prst="leftArrowCallout">
          <a:avLst>
            <a:gd name="adj1" fmla="val 25000"/>
            <a:gd name="adj2" fmla="val 25000"/>
            <a:gd name="adj3" fmla="val 118599"/>
            <a:gd name="adj4" fmla="val 64977"/>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pPr algn="ctr"/>
          <a:r>
            <a:rPr lang="es-US" sz="600"/>
            <a:t>PR68+0900</a:t>
          </a:r>
          <a:endParaRPr lang="es-CO" sz="600">
            <a:latin typeface="+mn-lt"/>
            <a:ea typeface="+mn-ea"/>
            <a:cs typeface="+mn-cs"/>
          </a:endParaRPr>
        </a:p>
        <a:p>
          <a:pPr algn="ctr"/>
          <a:r>
            <a:rPr lang="es-CO" sz="600">
              <a:latin typeface="+mn-lt"/>
              <a:ea typeface="+mn-ea"/>
              <a:cs typeface="+mn-cs"/>
            </a:rPr>
            <a:t>PR70+0000</a:t>
          </a:r>
          <a:endParaRPr lang="es-US" sz="600"/>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0</xdr:col>
      <xdr:colOff>19050</xdr:colOff>
      <xdr:row>39</xdr:row>
      <xdr:rowOff>28575</xdr:rowOff>
    </xdr:from>
    <xdr:to>
      <xdr:col>0</xdr:col>
      <xdr:colOff>1247775</xdr:colOff>
      <xdr:row>41</xdr:row>
      <xdr:rowOff>0</xdr:rowOff>
    </xdr:to>
    <xdr:sp macro="" textlink="">
      <xdr:nvSpPr>
        <xdr:cNvPr id="27440105" name="Line 113">
          <a:extLst>
            <a:ext uri="{FF2B5EF4-FFF2-40B4-BE49-F238E27FC236}">
              <a16:creationId xmlns:a16="http://schemas.microsoft.com/office/drawing/2014/main" id="{00000000-0008-0000-0700-0000E9B3A201}"/>
            </a:ext>
          </a:extLst>
        </xdr:cNvPr>
        <xdr:cNvSpPr>
          <a:spLocks noChangeShapeType="1"/>
        </xdr:cNvSpPr>
      </xdr:nvSpPr>
      <xdr:spPr bwMode="auto">
        <a:xfrm>
          <a:off x="19050" y="6877050"/>
          <a:ext cx="1228725"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0</xdr:colOff>
      <xdr:row>41</xdr:row>
      <xdr:rowOff>104775</xdr:rowOff>
    </xdr:from>
    <xdr:to>
      <xdr:col>18</xdr:col>
      <xdr:colOff>0</xdr:colOff>
      <xdr:row>42</xdr:row>
      <xdr:rowOff>19050</xdr:rowOff>
    </xdr:to>
    <xdr:sp macro="" textlink="">
      <xdr:nvSpPr>
        <xdr:cNvPr id="27440106" name="Rectangle 163">
          <a:extLst>
            <a:ext uri="{FF2B5EF4-FFF2-40B4-BE49-F238E27FC236}">
              <a16:creationId xmlns:a16="http://schemas.microsoft.com/office/drawing/2014/main" id="{00000000-0008-0000-0700-0000EAB3A201}"/>
            </a:ext>
          </a:extLst>
        </xdr:cNvPr>
        <xdr:cNvSpPr>
          <a:spLocks noChangeArrowheads="1"/>
        </xdr:cNvSpPr>
      </xdr:nvSpPr>
      <xdr:spPr bwMode="auto">
        <a:xfrm>
          <a:off x="3095625" y="7381875"/>
          <a:ext cx="0" cy="76200"/>
        </a:xfrm>
        <a:prstGeom prst="rect">
          <a:avLst/>
        </a:prstGeom>
        <a:solidFill>
          <a:srgbClr val="00FF00"/>
        </a:solidFill>
        <a:ln w="9525">
          <a:solidFill>
            <a:srgbClr val="000000"/>
          </a:solidFill>
          <a:miter lim="800000"/>
          <a:headEnd/>
          <a:tailEnd/>
        </a:ln>
      </xdr:spPr>
    </xdr:sp>
    <xdr:clientData/>
  </xdr:twoCellAnchor>
  <xdr:twoCellAnchor>
    <xdr:from>
      <xdr:col>17</xdr:col>
      <xdr:colOff>0</xdr:colOff>
      <xdr:row>51</xdr:row>
      <xdr:rowOff>114300</xdr:rowOff>
    </xdr:from>
    <xdr:to>
      <xdr:col>18</xdr:col>
      <xdr:colOff>0</xdr:colOff>
      <xdr:row>52</xdr:row>
      <xdr:rowOff>28575</xdr:rowOff>
    </xdr:to>
    <xdr:sp macro="" textlink="">
      <xdr:nvSpPr>
        <xdr:cNvPr id="27440107" name="Rectangle 211">
          <a:extLst>
            <a:ext uri="{FF2B5EF4-FFF2-40B4-BE49-F238E27FC236}">
              <a16:creationId xmlns:a16="http://schemas.microsoft.com/office/drawing/2014/main" id="{00000000-0008-0000-0700-0000EBB3A201}"/>
            </a:ext>
          </a:extLst>
        </xdr:cNvPr>
        <xdr:cNvSpPr>
          <a:spLocks noChangeArrowheads="1"/>
        </xdr:cNvSpPr>
      </xdr:nvSpPr>
      <xdr:spPr bwMode="auto">
        <a:xfrm>
          <a:off x="3095625" y="9010650"/>
          <a:ext cx="0" cy="76200"/>
        </a:xfrm>
        <a:prstGeom prst="rect">
          <a:avLst/>
        </a:prstGeom>
        <a:solidFill>
          <a:srgbClr val="FF0000"/>
        </a:solidFill>
        <a:ln w="9525">
          <a:solidFill>
            <a:srgbClr val="000000"/>
          </a:solidFill>
          <a:miter lim="800000"/>
          <a:headEnd/>
          <a:tailEnd/>
        </a:ln>
      </xdr:spPr>
    </xdr:sp>
    <xdr:clientData/>
  </xdr:twoCellAnchor>
  <xdr:twoCellAnchor>
    <xdr:from>
      <xdr:col>17</xdr:col>
      <xdr:colOff>0</xdr:colOff>
      <xdr:row>43</xdr:row>
      <xdr:rowOff>104775</xdr:rowOff>
    </xdr:from>
    <xdr:to>
      <xdr:col>18</xdr:col>
      <xdr:colOff>0</xdr:colOff>
      <xdr:row>44</xdr:row>
      <xdr:rowOff>19050</xdr:rowOff>
    </xdr:to>
    <xdr:sp macro="" textlink="">
      <xdr:nvSpPr>
        <xdr:cNvPr id="27440108" name="Rectangle 238">
          <a:extLst>
            <a:ext uri="{FF2B5EF4-FFF2-40B4-BE49-F238E27FC236}">
              <a16:creationId xmlns:a16="http://schemas.microsoft.com/office/drawing/2014/main" id="{00000000-0008-0000-0700-0000ECB3A201}"/>
            </a:ext>
          </a:extLst>
        </xdr:cNvPr>
        <xdr:cNvSpPr>
          <a:spLocks noChangeArrowheads="1"/>
        </xdr:cNvSpPr>
      </xdr:nvSpPr>
      <xdr:spPr bwMode="auto">
        <a:xfrm>
          <a:off x="3095625" y="7705725"/>
          <a:ext cx="0" cy="76200"/>
        </a:xfrm>
        <a:prstGeom prst="rect">
          <a:avLst/>
        </a:prstGeom>
        <a:solidFill>
          <a:srgbClr val="00FF00"/>
        </a:solidFill>
        <a:ln w="9525">
          <a:solidFill>
            <a:srgbClr val="000000"/>
          </a:solidFill>
          <a:miter lim="800000"/>
          <a:headEnd/>
          <a:tailEnd/>
        </a:ln>
      </xdr:spPr>
    </xdr:sp>
    <xdr:clientData/>
  </xdr:twoCellAnchor>
  <xdr:twoCellAnchor>
    <xdr:from>
      <xdr:col>22</xdr:col>
      <xdr:colOff>161925</xdr:colOff>
      <xdr:row>49</xdr:row>
      <xdr:rowOff>0</xdr:rowOff>
    </xdr:from>
    <xdr:to>
      <xdr:col>22</xdr:col>
      <xdr:colOff>161925</xdr:colOff>
      <xdr:row>49</xdr:row>
      <xdr:rowOff>0</xdr:rowOff>
    </xdr:to>
    <xdr:sp macro="" textlink="">
      <xdr:nvSpPr>
        <xdr:cNvPr id="27440109" name="Rectangle 311">
          <a:extLst>
            <a:ext uri="{FF2B5EF4-FFF2-40B4-BE49-F238E27FC236}">
              <a16:creationId xmlns:a16="http://schemas.microsoft.com/office/drawing/2014/main" id="{00000000-0008-0000-0700-0000EDB3A201}"/>
            </a:ext>
          </a:extLst>
        </xdr:cNvPr>
        <xdr:cNvSpPr>
          <a:spLocks noChangeArrowheads="1"/>
        </xdr:cNvSpPr>
      </xdr:nvSpPr>
      <xdr:spPr bwMode="auto">
        <a:xfrm>
          <a:off x="5038725" y="8572500"/>
          <a:ext cx="0" cy="0"/>
        </a:xfrm>
        <a:prstGeom prst="rect">
          <a:avLst/>
        </a:prstGeom>
        <a:solidFill>
          <a:srgbClr val="FFFFFF"/>
        </a:solidFill>
        <a:ln w="9525">
          <a:solidFill>
            <a:srgbClr val="000000"/>
          </a:solidFill>
          <a:miter lim="800000"/>
          <a:headEnd/>
          <a:tailEnd/>
        </a:ln>
      </xdr:spPr>
    </xdr:sp>
    <xdr:clientData/>
  </xdr:twoCellAnchor>
  <xdr:twoCellAnchor>
    <xdr:from>
      <xdr:col>22</xdr:col>
      <xdr:colOff>161925</xdr:colOff>
      <xdr:row>53</xdr:row>
      <xdr:rowOff>0</xdr:rowOff>
    </xdr:from>
    <xdr:to>
      <xdr:col>22</xdr:col>
      <xdr:colOff>161925</xdr:colOff>
      <xdr:row>53</xdr:row>
      <xdr:rowOff>0</xdr:rowOff>
    </xdr:to>
    <xdr:sp macro="" textlink="">
      <xdr:nvSpPr>
        <xdr:cNvPr id="27440110" name="Rectangle 314">
          <a:extLst>
            <a:ext uri="{FF2B5EF4-FFF2-40B4-BE49-F238E27FC236}">
              <a16:creationId xmlns:a16="http://schemas.microsoft.com/office/drawing/2014/main" id="{00000000-0008-0000-0700-0000EEB3A201}"/>
            </a:ext>
          </a:extLst>
        </xdr:cNvPr>
        <xdr:cNvSpPr>
          <a:spLocks noChangeArrowheads="1"/>
        </xdr:cNvSpPr>
      </xdr:nvSpPr>
      <xdr:spPr bwMode="auto">
        <a:xfrm>
          <a:off x="5038725" y="9220200"/>
          <a:ext cx="0" cy="0"/>
        </a:xfrm>
        <a:prstGeom prst="rect">
          <a:avLst/>
        </a:prstGeom>
        <a:solidFill>
          <a:srgbClr val="FFFFFF"/>
        </a:solidFill>
        <a:ln w="9525">
          <a:solidFill>
            <a:srgbClr val="000000"/>
          </a:solidFill>
          <a:miter lim="800000"/>
          <a:headEnd/>
          <a:tailEnd/>
        </a:ln>
      </xdr:spPr>
    </xdr:sp>
    <xdr:clientData/>
  </xdr:twoCellAnchor>
  <xdr:twoCellAnchor editAs="oneCell">
    <xdr:from>
      <xdr:col>0</xdr:col>
      <xdr:colOff>438150</xdr:colOff>
      <xdr:row>13</xdr:row>
      <xdr:rowOff>38100</xdr:rowOff>
    </xdr:from>
    <xdr:to>
      <xdr:col>23</xdr:col>
      <xdr:colOff>219075</xdr:colOff>
      <xdr:row>32</xdr:row>
      <xdr:rowOff>104775</xdr:rowOff>
    </xdr:to>
    <xdr:pic>
      <xdr:nvPicPr>
        <xdr:cNvPr id="27440111" name="162 Imagen">
          <a:extLst>
            <a:ext uri="{FF2B5EF4-FFF2-40B4-BE49-F238E27FC236}">
              <a16:creationId xmlns:a16="http://schemas.microsoft.com/office/drawing/2014/main" id="{00000000-0008-0000-0700-0000EFB3A201}"/>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438150" y="2590800"/>
          <a:ext cx="5105400"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22</xdr:col>
      <xdr:colOff>114300</xdr:colOff>
      <xdr:row>17</xdr:row>
      <xdr:rowOff>95250</xdr:rowOff>
    </xdr:from>
    <xdr:to>
      <xdr:col>22</xdr:col>
      <xdr:colOff>209550</xdr:colOff>
      <xdr:row>17</xdr:row>
      <xdr:rowOff>142875</xdr:rowOff>
    </xdr:to>
    <xdr:sp macro="" textlink="">
      <xdr:nvSpPr>
        <xdr:cNvPr id="27440112" name="Forma libre 128">
          <a:extLst>
            <a:ext uri="{FF2B5EF4-FFF2-40B4-BE49-F238E27FC236}">
              <a16:creationId xmlns:a16="http://schemas.microsoft.com/office/drawing/2014/main" id="{00000000-0008-0000-0700-0000F0B3A201}"/>
            </a:ext>
          </a:extLst>
        </xdr:cNvPr>
        <xdr:cNvSpPr>
          <a:spLocks/>
        </xdr:cNvSpPr>
      </xdr:nvSpPr>
      <xdr:spPr bwMode="auto">
        <a:xfrm>
          <a:off x="4991100" y="3295650"/>
          <a:ext cx="95250" cy="47625"/>
        </a:xfrm>
        <a:custGeom>
          <a:avLst/>
          <a:gdLst>
            <a:gd name="T0" fmla="*/ 1 w 231321"/>
            <a:gd name="T1" fmla="*/ 214906 h 45443"/>
            <a:gd name="T2" fmla="*/ 1 w 231321"/>
            <a:gd name="T3" fmla="*/ 107661 h 45443"/>
            <a:gd name="T4" fmla="*/ 1 w 231321"/>
            <a:gd name="T5" fmla="*/ 21863 h 45443"/>
            <a:gd name="T6" fmla="*/ 0 w 231321"/>
            <a:gd name="T7" fmla="*/ 43315 h 45443"/>
            <a:gd name="T8" fmla="*/ 0 w 231321"/>
            <a:gd name="T9" fmla="*/ 64752 h 45443"/>
            <a:gd name="T10" fmla="*/ 0 w 231321"/>
            <a:gd name="T11" fmla="*/ 21863 h 45443"/>
            <a:gd name="T12" fmla="*/ 0 w 231321"/>
            <a:gd name="T13" fmla="*/ 407 h 45443"/>
            <a:gd name="T14" fmla="*/ 0 60000 65536"/>
            <a:gd name="T15" fmla="*/ 0 60000 65536"/>
            <a:gd name="T16" fmla="*/ 0 60000 65536"/>
            <a:gd name="T17" fmla="*/ 0 60000 65536"/>
            <a:gd name="T18" fmla="*/ 0 60000 65536"/>
            <a:gd name="T19" fmla="*/ 0 60000 65536"/>
            <a:gd name="T20" fmla="*/ 0 60000 65536"/>
            <a:gd name="T21" fmla="*/ 0 w 231321"/>
            <a:gd name="T22" fmla="*/ 0 h 45443"/>
            <a:gd name="T23" fmla="*/ 231321 w 231321"/>
            <a:gd name="T24" fmla="*/ 45443 h 45443"/>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231321" h="45443">
              <a:moveTo>
                <a:pt x="231321" y="45443"/>
              </a:moveTo>
              <a:cubicBezTo>
                <a:pt x="226785" y="37884"/>
                <a:pt x="223948" y="28999"/>
                <a:pt x="217714" y="22765"/>
              </a:cubicBezTo>
              <a:cubicBezTo>
                <a:pt x="193523" y="-1426"/>
                <a:pt x="211667" y="40907"/>
                <a:pt x="199571" y="4622"/>
              </a:cubicBezTo>
              <a:cubicBezTo>
                <a:pt x="173869" y="6134"/>
                <a:pt x="148083" y="6596"/>
                <a:pt x="122464" y="9158"/>
              </a:cubicBezTo>
              <a:cubicBezTo>
                <a:pt x="117707" y="9634"/>
                <a:pt x="113632" y="13932"/>
                <a:pt x="108857" y="13693"/>
              </a:cubicBezTo>
              <a:cubicBezTo>
                <a:pt x="83010" y="12401"/>
                <a:pt x="57452" y="7646"/>
                <a:pt x="31750" y="4622"/>
              </a:cubicBezTo>
              <a:cubicBezTo>
                <a:pt x="9207" y="-1014"/>
                <a:pt x="19841" y="86"/>
                <a:pt x="0" y="86"/>
              </a:cubicBezTo>
            </a:path>
          </a:pathLst>
        </a:custGeom>
        <a:noFill/>
        <a:ln w="57150" cap="flat" cmpd="sng" algn="ctr">
          <a:solidFill>
            <a:srgbClr val="FFFF00"/>
          </a:solidFill>
          <a:prstDash val="solid"/>
          <a:round/>
          <a:headEnd type="none" w="med" len="med"/>
          <a:tailEnd type="none" w="med" len="me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419100</xdr:colOff>
      <xdr:row>17</xdr:row>
      <xdr:rowOff>76200</xdr:rowOff>
    </xdr:from>
    <xdr:to>
      <xdr:col>22</xdr:col>
      <xdr:colOff>66675</xdr:colOff>
      <xdr:row>17</xdr:row>
      <xdr:rowOff>123825</xdr:rowOff>
    </xdr:to>
    <xdr:sp macro="" textlink="">
      <xdr:nvSpPr>
        <xdr:cNvPr id="27440113" name="Forma libre 128">
          <a:extLst>
            <a:ext uri="{FF2B5EF4-FFF2-40B4-BE49-F238E27FC236}">
              <a16:creationId xmlns:a16="http://schemas.microsoft.com/office/drawing/2014/main" id="{00000000-0008-0000-0700-0000F1B3A201}"/>
            </a:ext>
          </a:extLst>
        </xdr:cNvPr>
        <xdr:cNvSpPr>
          <a:spLocks/>
        </xdr:cNvSpPr>
      </xdr:nvSpPr>
      <xdr:spPr bwMode="auto">
        <a:xfrm>
          <a:off x="4848225" y="3276600"/>
          <a:ext cx="95250" cy="47625"/>
        </a:xfrm>
        <a:custGeom>
          <a:avLst/>
          <a:gdLst>
            <a:gd name="T0" fmla="*/ 1 w 231321"/>
            <a:gd name="T1" fmla="*/ 214906 h 45443"/>
            <a:gd name="T2" fmla="*/ 1 w 231321"/>
            <a:gd name="T3" fmla="*/ 107661 h 45443"/>
            <a:gd name="T4" fmla="*/ 1 w 231321"/>
            <a:gd name="T5" fmla="*/ 21863 h 45443"/>
            <a:gd name="T6" fmla="*/ 0 w 231321"/>
            <a:gd name="T7" fmla="*/ 43315 h 45443"/>
            <a:gd name="T8" fmla="*/ 0 w 231321"/>
            <a:gd name="T9" fmla="*/ 64752 h 45443"/>
            <a:gd name="T10" fmla="*/ 0 w 231321"/>
            <a:gd name="T11" fmla="*/ 21863 h 45443"/>
            <a:gd name="T12" fmla="*/ 0 w 231321"/>
            <a:gd name="T13" fmla="*/ 407 h 45443"/>
            <a:gd name="T14" fmla="*/ 0 60000 65536"/>
            <a:gd name="T15" fmla="*/ 0 60000 65536"/>
            <a:gd name="T16" fmla="*/ 0 60000 65536"/>
            <a:gd name="T17" fmla="*/ 0 60000 65536"/>
            <a:gd name="T18" fmla="*/ 0 60000 65536"/>
            <a:gd name="T19" fmla="*/ 0 60000 65536"/>
            <a:gd name="T20" fmla="*/ 0 60000 65536"/>
            <a:gd name="T21" fmla="*/ 0 w 231321"/>
            <a:gd name="T22" fmla="*/ 0 h 45443"/>
            <a:gd name="T23" fmla="*/ 231321 w 231321"/>
            <a:gd name="T24" fmla="*/ 45443 h 45443"/>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231321" h="45443">
              <a:moveTo>
                <a:pt x="231321" y="45443"/>
              </a:moveTo>
              <a:cubicBezTo>
                <a:pt x="226785" y="37884"/>
                <a:pt x="223948" y="28999"/>
                <a:pt x="217714" y="22765"/>
              </a:cubicBezTo>
              <a:cubicBezTo>
                <a:pt x="193523" y="-1426"/>
                <a:pt x="211667" y="40907"/>
                <a:pt x="199571" y="4622"/>
              </a:cubicBezTo>
              <a:cubicBezTo>
                <a:pt x="173869" y="6134"/>
                <a:pt x="148083" y="6596"/>
                <a:pt x="122464" y="9158"/>
              </a:cubicBezTo>
              <a:cubicBezTo>
                <a:pt x="117707" y="9634"/>
                <a:pt x="113632" y="13932"/>
                <a:pt x="108857" y="13693"/>
              </a:cubicBezTo>
              <a:cubicBezTo>
                <a:pt x="83010" y="12401"/>
                <a:pt x="57452" y="7646"/>
                <a:pt x="31750" y="4622"/>
              </a:cubicBezTo>
              <a:cubicBezTo>
                <a:pt x="9207" y="-1014"/>
                <a:pt x="19841" y="86"/>
                <a:pt x="0" y="86"/>
              </a:cubicBezTo>
            </a:path>
          </a:pathLst>
        </a:custGeom>
        <a:solidFill>
          <a:srgbClr val="00FF00"/>
        </a:solidFill>
        <a:ln w="57150" cap="flat" cmpd="sng" algn="ctr">
          <a:solidFill>
            <a:srgbClr val="FF0000"/>
          </a:solidFill>
          <a:prstDash val="solid"/>
          <a:round/>
          <a:headEnd type="none" w="med" len="med"/>
          <a:tailEnd type="none" w="med" len="med"/>
        </a:ln>
      </xdr:spPr>
    </xdr:sp>
    <xdr:clientData/>
  </xdr:twoCellAnchor>
  <xdr:twoCellAnchor>
    <xdr:from>
      <xdr:col>0</xdr:col>
      <xdr:colOff>828675</xdr:colOff>
      <xdr:row>31</xdr:row>
      <xdr:rowOff>19050</xdr:rowOff>
    </xdr:from>
    <xdr:to>
      <xdr:col>0</xdr:col>
      <xdr:colOff>923925</xdr:colOff>
      <xdr:row>31</xdr:row>
      <xdr:rowOff>66675</xdr:rowOff>
    </xdr:to>
    <xdr:sp macro="" textlink="">
      <xdr:nvSpPr>
        <xdr:cNvPr id="19" name="Forma libre 128">
          <a:extLst>
            <a:ext uri="{FF2B5EF4-FFF2-40B4-BE49-F238E27FC236}">
              <a16:creationId xmlns:a16="http://schemas.microsoft.com/office/drawing/2014/main" id="{00000000-0008-0000-0700-000013000000}"/>
            </a:ext>
          </a:extLst>
        </xdr:cNvPr>
        <xdr:cNvSpPr>
          <a:spLocks/>
        </xdr:cNvSpPr>
      </xdr:nvSpPr>
      <xdr:spPr bwMode="auto">
        <a:xfrm>
          <a:off x="828675" y="5486400"/>
          <a:ext cx="95250" cy="47625"/>
        </a:xfrm>
        <a:custGeom>
          <a:avLst/>
          <a:gdLst>
            <a:gd name="T0" fmla="*/ 2 w 231321"/>
            <a:gd name="T1" fmla="*/ 205060 h 45443"/>
            <a:gd name="T2" fmla="*/ 2 w 231321"/>
            <a:gd name="T3" fmla="*/ 102728 h 45443"/>
            <a:gd name="T4" fmla="*/ 2 w 231321"/>
            <a:gd name="T5" fmla="*/ 20861 h 45443"/>
            <a:gd name="T6" fmla="*/ 1 w 231321"/>
            <a:gd name="T7" fmla="*/ 41330 h 45443"/>
            <a:gd name="T8" fmla="*/ 1 w 231321"/>
            <a:gd name="T9" fmla="*/ 61785 h 45443"/>
            <a:gd name="T10" fmla="*/ 0 w 231321"/>
            <a:gd name="T11" fmla="*/ 20861 h 45443"/>
            <a:gd name="T12" fmla="*/ 0 w 231321"/>
            <a:gd name="T13" fmla="*/ 388 h 45443"/>
            <a:gd name="T14" fmla="*/ 0 60000 65536"/>
            <a:gd name="T15" fmla="*/ 0 60000 65536"/>
            <a:gd name="T16" fmla="*/ 0 60000 65536"/>
            <a:gd name="T17" fmla="*/ 0 60000 65536"/>
            <a:gd name="T18" fmla="*/ 0 60000 65536"/>
            <a:gd name="T19" fmla="*/ 0 60000 65536"/>
            <a:gd name="T20" fmla="*/ 0 60000 65536"/>
            <a:gd name="T21" fmla="*/ 0 w 231321"/>
            <a:gd name="T22" fmla="*/ 0 h 45443"/>
            <a:gd name="T23" fmla="*/ 231321 w 231321"/>
            <a:gd name="T24" fmla="*/ 45443 h 45443"/>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231321" h="45443">
              <a:moveTo>
                <a:pt x="231321" y="45443"/>
              </a:moveTo>
              <a:cubicBezTo>
                <a:pt x="226785" y="37884"/>
                <a:pt x="223948" y="28999"/>
                <a:pt x="217714" y="22765"/>
              </a:cubicBezTo>
              <a:cubicBezTo>
                <a:pt x="193523" y="-1426"/>
                <a:pt x="211667" y="40907"/>
                <a:pt x="199571" y="4622"/>
              </a:cubicBezTo>
              <a:cubicBezTo>
                <a:pt x="173869" y="6134"/>
                <a:pt x="148083" y="6596"/>
                <a:pt x="122464" y="9158"/>
              </a:cubicBezTo>
              <a:cubicBezTo>
                <a:pt x="117707" y="9634"/>
                <a:pt x="113632" y="13932"/>
                <a:pt x="108857" y="13693"/>
              </a:cubicBezTo>
              <a:cubicBezTo>
                <a:pt x="83010" y="12401"/>
                <a:pt x="57452" y="7646"/>
                <a:pt x="31750" y="4622"/>
              </a:cubicBezTo>
              <a:cubicBezTo>
                <a:pt x="9207" y="-1014"/>
                <a:pt x="19841" y="86"/>
                <a:pt x="0" y="86"/>
              </a:cubicBezTo>
            </a:path>
          </a:pathLst>
        </a:custGeom>
        <a:noFill/>
        <a:ln w="57150" cap="flat" cmpd="sng" algn="ctr">
          <a:solidFill>
            <a:srgbClr val="00FF00"/>
          </a:solidFill>
          <a:prstDash val="solid"/>
          <a:round/>
          <a:headEnd type="none" w="med" len="med"/>
          <a:tailEnd type="none" w="med" len="med"/>
        </a:ln>
        <a:scene3d>
          <a:camera prst="orthographicFront">
            <a:rot lat="0" lon="0" rev="5400000"/>
          </a:camera>
          <a:lightRig rig="threePt" dir="t"/>
        </a:scene3d>
      </xdr:spPr>
      <xdr:txBody>
        <a:bodyPr/>
        <a:lstStyle/>
        <a:p>
          <a:endParaRPr lang="es-CO"/>
        </a:p>
      </xdr:txBody>
    </xdr:sp>
    <xdr:clientData/>
  </xdr:twoCellAnchor>
  <xdr:twoCellAnchor>
    <xdr:from>
      <xdr:col>22</xdr:col>
      <xdr:colOff>257175</xdr:colOff>
      <xdr:row>17</xdr:row>
      <xdr:rowOff>76200</xdr:rowOff>
    </xdr:from>
    <xdr:to>
      <xdr:col>22</xdr:col>
      <xdr:colOff>355942</xdr:colOff>
      <xdr:row>18</xdr:row>
      <xdr:rowOff>4983</xdr:rowOff>
    </xdr:to>
    <xdr:sp macro="" textlink="">
      <xdr:nvSpPr>
        <xdr:cNvPr id="15" name="14 Conector">
          <a:extLst>
            <a:ext uri="{FF2B5EF4-FFF2-40B4-BE49-F238E27FC236}">
              <a16:creationId xmlns:a16="http://schemas.microsoft.com/office/drawing/2014/main" id="{00000000-0008-0000-0700-00000F000000}"/>
            </a:ext>
          </a:extLst>
        </xdr:cNvPr>
        <xdr:cNvSpPr>
          <a:spLocks/>
        </xdr:cNvSpPr>
      </xdr:nvSpPr>
      <xdr:spPr bwMode="auto">
        <a:xfrm>
          <a:off x="5133975" y="3276600"/>
          <a:ext cx="98767" cy="90708"/>
        </a:xfrm>
        <a:prstGeom prst="flowChartConnector">
          <a:avLst/>
        </a:prstGeom>
        <a:solidFill>
          <a:schemeClr val="tx1"/>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oneCellAnchor>
    <xdr:from>
      <xdr:col>20</xdr:col>
      <xdr:colOff>381000</xdr:colOff>
      <xdr:row>16</xdr:row>
      <xdr:rowOff>0</xdr:rowOff>
    </xdr:from>
    <xdr:ext cx="974690" cy="191837"/>
    <xdr:sp macro="" textlink="">
      <xdr:nvSpPr>
        <xdr:cNvPr id="16" name="15 Llamada de flecha hacia abajo">
          <a:extLst>
            <a:ext uri="{FF2B5EF4-FFF2-40B4-BE49-F238E27FC236}">
              <a16:creationId xmlns:a16="http://schemas.microsoft.com/office/drawing/2014/main" id="{00000000-0008-0000-0700-000010000000}"/>
            </a:ext>
          </a:extLst>
        </xdr:cNvPr>
        <xdr:cNvSpPr/>
      </xdr:nvSpPr>
      <xdr:spPr bwMode="auto">
        <a:xfrm>
          <a:off x="4362450" y="3038475"/>
          <a:ext cx="974690" cy="191837"/>
        </a:xfrm>
        <a:prstGeom prst="downArrowCallout">
          <a:avLst>
            <a:gd name="adj1" fmla="val 25000"/>
            <a:gd name="adj2" fmla="val 25000"/>
            <a:gd name="adj3" fmla="val 25000"/>
            <a:gd name="adj4" fmla="val 64977"/>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r>
            <a:rPr lang="es-US" sz="800" baseline="0">
              <a:latin typeface="+mn-lt"/>
              <a:ea typeface="+mn-ea"/>
              <a:cs typeface="+mn-cs"/>
            </a:rPr>
            <a:t>CISNEROS PR 53+0000</a:t>
          </a:r>
          <a:endParaRPr lang="es-US" sz="800">
            <a:latin typeface="+mn-lt"/>
            <a:ea typeface="+mn-ea"/>
            <a:cs typeface="+mn-cs"/>
          </a:endParaRPr>
        </a:p>
      </xdr:txBody>
    </xdr:sp>
    <xdr:clientData/>
  </xdr:oneCellAnchor>
  <xdr:twoCellAnchor>
    <xdr:from>
      <xdr:col>0</xdr:col>
      <xdr:colOff>361950</xdr:colOff>
      <xdr:row>32</xdr:row>
      <xdr:rowOff>9525</xdr:rowOff>
    </xdr:from>
    <xdr:to>
      <xdr:col>1</xdr:col>
      <xdr:colOff>76200</xdr:colOff>
      <xdr:row>33</xdr:row>
      <xdr:rowOff>104775</xdr:rowOff>
    </xdr:to>
    <xdr:sp macro="" textlink="">
      <xdr:nvSpPr>
        <xdr:cNvPr id="17" name="16 Llamada de flecha hacia arriba">
          <a:extLst>
            <a:ext uri="{FF2B5EF4-FFF2-40B4-BE49-F238E27FC236}">
              <a16:creationId xmlns:a16="http://schemas.microsoft.com/office/drawing/2014/main" id="{00000000-0008-0000-0700-000011000000}"/>
            </a:ext>
          </a:extLst>
        </xdr:cNvPr>
        <xdr:cNvSpPr/>
      </xdr:nvSpPr>
      <xdr:spPr bwMode="auto">
        <a:xfrm>
          <a:off x="361950" y="5638800"/>
          <a:ext cx="981075" cy="257175"/>
        </a:xfrm>
        <a:prstGeom prst="upArrowCallout">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lstStyle/>
        <a:p>
          <a:pPr algn="ctr"/>
          <a:r>
            <a:rPr lang="es-US" sz="800"/>
            <a:t>BARBOSA PR 9+0000</a:t>
          </a:r>
        </a:p>
      </xdr:txBody>
    </xdr:sp>
    <xdr:clientData/>
  </xdr:twoCellAnchor>
  <xdr:twoCellAnchor>
    <xdr:from>
      <xdr:col>0</xdr:col>
      <xdr:colOff>790575</xdr:colOff>
      <xdr:row>31</xdr:row>
      <xdr:rowOff>85725</xdr:rowOff>
    </xdr:from>
    <xdr:to>
      <xdr:col>0</xdr:col>
      <xdr:colOff>885825</xdr:colOff>
      <xdr:row>32</xdr:row>
      <xdr:rowOff>14508</xdr:rowOff>
    </xdr:to>
    <xdr:sp macro="" textlink="">
      <xdr:nvSpPr>
        <xdr:cNvPr id="18" name="17 Conector">
          <a:extLst>
            <a:ext uri="{FF2B5EF4-FFF2-40B4-BE49-F238E27FC236}">
              <a16:creationId xmlns:a16="http://schemas.microsoft.com/office/drawing/2014/main" id="{00000000-0008-0000-0700-000012000000}"/>
            </a:ext>
          </a:extLst>
        </xdr:cNvPr>
        <xdr:cNvSpPr>
          <a:spLocks/>
        </xdr:cNvSpPr>
      </xdr:nvSpPr>
      <xdr:spPr bwMode="auto">
        <a:xfrm>
          <a:off x="790575" y="5553075"/>
          <a:ext cx="95250" cy="90708"/>
        </a:xfrm>
        <a:prstGeom prst="flowChartConnector">
          <a:avLst/>
        </a:prstGeom>
        <a:solidFill>
          <a:schemeClr val="tx1"/>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oneCellAnchor>
    <xdr:from>
      <xdr:col>19</xdr:col>
      <xdr:colOff>127669</xdr:colOff>
      <xdr:row>16</xdr:row>
      <xdr:rowOff>137444</xdr:rowOff>
    </xdr:from>
    <xdr:ext cx="459036" cy="191837"/>
    <xdr:sp macro="" textlink="">
      <xdr:nvSpPr>
        <xdr:cNvPr id="23" name="22 Llamada de flecha hacia arriba">
          <a:extLst>
            <a:ext uri="{FF2B5EF4-FFF2-40B4-BE49-F238E27FC236}">
              <a16:creationId xmlns:a16="http://schemas.microsoft.com/office/drawing/2014/main" id="{00000000-0008-0000-0700-000017000000}"/>
            </a:ext>
          </a:extLst>
        </xdr:cNvPr>
        <xdr:cNvSpPr/>
      </xdr:nvSpPr>
      <xdr:spPr bwMode="auto">
        <a:xfrm>
          <a:off x="3661444" y="3175919"/>
          <a:ext cx="459036" cy="191837"/>
        </a:xfrm>
        <a:prstGeom prst="upArrowCallout">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pPr algn="ctr"/>
          <a:r>
            <a:rPr lang="es-US" sz="800"/>
            <a:t>SANTIAGO</a:t>
          </a:r>
        </a:p>
      </xdr:txBody>
    </xdr:sp>
    <xdr:clientData/>
  </xdr:oneCellAnchor>
  <xdr:twoCellAnchor>
    <xdr:from>
      <xdr:col>21</xdr:col>
      <xdr:colOff>257175</xdr:colOff>
      <xdr:row>18</xdr:row>
      <xdr:rowOff>28575</xdr:rowOff>
    </xdr:from>
    <xdr:to>
      <xdr:col>23</xdr:col>
      <xdr:colOff>342900</xdr:colOff>
      <xdr:row>19</xdr:row>
      <xdr:rowOff>123825</xdr:rowOff>
    </xdr:to>
    <xdr:sp macro="" textlink="">
      <xdr:nvSpPr>
        <xdr:cNvPr id="20" name="16 Llamada de flecha hacia arriba">
          <a:extLst>
            <a:ext uri="{FF2B5EF4-FFF2-40B4-BE49-F238E27FC236}">
              <a16:creationId xmlns:a16="http://schemas.microsoft.com/office/drawing/2014/main" id="{00000000-0008-0000-0700-000014000000}"/>
            </a:ext>
          </a:extLst>
        </xdr:cNvPr>
        <xdr:cNvSpPr/>
      </xdr:nvSpPr>
      <xdr:spPr bwMode="auto">
        <a:xfrm>
          <a:off x="4686300" y="3390900"/>
          <a:ext cx="981075" cy="257175"/>
        </a:xfrm>
        <a:prstGeom prst="upArrowCallout">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lstStyle/>
        <a:p>
          <a:pPr algn="ctr"/>
          <a:r>
            <a:rPr lang="es-US" sz="800"/>
            <a:t>CISNEROS</a:t>
          </a:r>
          <a:r>
            <a:rPr lang="es-US" sz="800" baseline="0"/>
            <a:t> PR54+1158</a:t>
          </a:r>
          <a:endParaRPr lang="es-US" sz="8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9525</xdr:colOff>
      <xdr:row>28</xdr:row>
      <xdr:rowOff>9525</xdr:rowOff>
    </xdr:from>
    <xdr:to>
      <xdr:col>1</xdr:col>
      <xdr:colOff>0</xdr:colOff>
      <xdr:row>30</xdr:row>
      <xdr:rowOff>0</xdr:rowOff>
    </xdr:to>
    <xdr:sp macro="" textlink="">
      <xdr:nvSpPr>
        <xdr:cNvPr id="28691468" name="Line 113">
          <a:extLst>
            <a:ext uri="{FF2B5EF4-FFF2-40B4-BE49-F238E27FC236}">
              <a16:creationId xmlns:a16="http://schemas.microsoft.com/office/drawing/2014/main" id="{00000000-0008-0000-0800-00000CCCB501}"/>
            </a:ext>
          </a:extLst>
        </xdr:cNvPr>
        <xdr:cNvSpPr>
          <a:spLocks noChangeShapeType="1"/>
        </xdr:cNvSpPr>
      </xdr:nvSpPr>
      <xdr:spPr bwMode="auto">
        <a:xfrm>
          <a:off x="9525" y="5019675"/>
          <a:ext cx="1257300" cy="419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0</xdr:colOff>
      <xdr:row>30</xdr:row>
      <xdr:rowOff>104775</xdr:rowOff>
    </xdr:from>
    <xdr:to>
      <xdr:col>26</xdr:col>
      <xdr:colOff>0</xdr:colOff>
      <xdr:row>31</xdr:row>
      <xdr:rowOff>19050</xdr:rowOff>
    </xdr:to>
    <xdr:sp macro="" textlink="">
      <xdr:nvSpPr>
        <xdr:cNvPr id="28691469" name="Rectangle 163">
          <a:extLst>
            <a:ext uri="{FF2B5EF4-FFF2-40B4-BE49-F238E27FC236}">
              <a16:creationId xmlns:a16="http://schemas.microsoft.com/office/drawing/2014/main" id="{00000000-0008-0000-0800-00000DCCB501}"/>
            </a:ext>
          </a:extLst>
        </xdr:cNvPr>
        <xdr:cNvSpPr>
          <a:spLocks noChangeArrowheads="1"/>
        </xdr:cNvSpPr>
      </xdr:nvSpPr>
      <xdr:spPr bwMode="auto">
        <a:xfrm>
          <a:off x="4010025" y="5543550"/>
          <a:ext cx="0" cy="76200"/>
        </a:xfrm>
        <a:prstGeom prst="rect">
          <a:avLst/>
        </a:prstGeom>
        <a:solidFill>
          <a:srgbClr val="00FF00"/>
        </a:solidFill>
        <a:ln w="9525">
          <a:solidFill>
            <a:srgbClr val="000000"/>
          </a:solidFill>
          <a:miter lim="800000"/>
          <a:headEnd/>
          <a:tailEnd/>
        </a:ln>
      </xdr:spPr>
    </xdr:sp>
    <xdr:clientData/>
  </xdr:twoCellAnchor>
  <xdr:twoCellAnchor>
    <xdr:from>
      <xdr:col>25</xdr:col>
      <xdr:colOff>0</xdr:colOff>
      <xdr:row>40</xdr:row>
      <xdr:rowOff>114300</xdr:rowOff>
    </xdr:from>
    <xdr:to>
      <xdr:col>26</xdr:col>
      <xdr:colOff>0</xdr:colOff>
      <xdr:row>41</xdr:row>
      <xdr:rowOff>28575</xdr:rowOff>
    </xdr:to>
    <xdr:sp macro="" textlink="">
      <xdr:nvSpPr>
        <xdr:cNvPr id="28691470" name="Rectangle 211">
          <a:extLst>
            <a:ext uri="{FF2B5EF4-FFF2-40B4-BE49-F238E27FC236}">
              <a16:creationId xmlns:a16="http://schemas.microsoft.com/office/drawing/2014/main" id="{00000000-0008-0000-0800-00000ECCB501}"/>
            </a:ext>
          </a:extLst>
        </xdr:cNvPr>
        <xdr:cNvSpPr>
          <a:spLocks noChangeArrowheads="1"/>
        </xdr:cNvSpPr>
      </xdr:nvSpPr>
      <xdr:spPr bwMode="auto">
        <a:xfrm>
          <a:off x="4010025" y="7172325"/>
          <a:ext cx="0" cy="76200"/>
        </a:xfrm>
        <a:prstGeom prst="rect">
          <a:avLst/>
        </a:prstGeom>
        <a:solidFill>
          <a:srgbClr val="FF0000"/>
        </a:solidFill>
        <a:ln w="9525">
          <a:solidFill>
            <a:srgbClr val="000000"/>
          </a:solidFill>
          <a:miter lim="800000"/>
          <a:headEnd/>
          <a:tailEnd/>
        </a:ln>
      </xdr:spPr>
    </xdr:sp>
    <xdr:clientData/>
  </xdr:twoCellAnchor>
  <xdr:twoCellAnchor>
    <xdr:from>
      <xdr:col>25</xdr:col>
      <xdr:colOff>0</xdr:colOff>
      <xdr:row>32</xdr:row>
      <xdr:rowOff>104775</xdr:rowOff>
    </xdr:from>
    <xdr:to>
      <xdr:col>26</xdr:col>
      <xdr:colOff>0</xdr:colOff>
      <xdr:row>33</xdr:row>
      <xdr:rowOff>19050</xdr:rowOff>
    </xdr:to>
    <xdr:sp macro="" textlink="">
      <xdr:nvSpPr>
        <xdr:cNvPr id="28691471" name="Rectangle 238">
          <a:extLst>
            <a:ext uri="{FF2B5EF4-FFF2-40B4-BE49-F238E27FC236}">
              <a16:creationId xmlns:a16="http://schemas.microsoft.com/office/drawing/2014/main" id="{00000000-0008-0000-0800-00000FCCB501}"/>
            </a:ext>
          </a:extLst>
        </xdr:cNvPr>
        <xdr:cNvSpPr>
          <a:spLocks noChangeArrowheads="1"/>
        </xdr:cNvSpPr>
      </xdr:nvSpPr>
      <xdr:spPr bwMode="auto">
        <a:xfrm>
          <a:off x="4010025" y="5867400"/>
          <a:ext cx="0" cy="76200"/>
        </a:xfrm>
        <a:prstGeom prst="rect">
          <a:avLst/>
        </a:prstGeom>
        <a:solidFill>
          <a:srgbClr val="00FF00"/>
        </a:solidFill>
        <a:ln w="9525">
          <a:solidFill>
            <a:srgbClr val="000000"/>
          </a:solidFill>
          <a:miter lim="800000"/>
          <a:headEnd/>
          <a:tailEnd/>
        </a:ln>
      </xdr:spPr>
    </xdr:sp>
    <xdr:clientData/>
  </xdr:twoCellAnchor>
  <xdr:twoCellAnchor>
    <xdr:from>
      <xdr:col>26</xdr:col>
      <xdr:colOff>0</xdr:colOff>
      <xdr:row>27</xdr:row>
      <xdr:rowOff>47625</xdr:rowOff>
    </xdr:from>
    <xdr:to>
      <xdr:col>26</xdr:col>
      <xdr:colOff>0</xdr:colOff>
      <xdr:row>30</xdr:row>
      <xdr:rowOff>9525</xdr:rowOff>
    </xdr:to>
    <xdr:sp macro="" textlink="">
      <xdr:nvSpPr>
        <xdr:cNvPr id="28691472" name="Line 257">
          <a:extLst>
            <a:ext uri="{FF2B5EF4-FFF2-40B4-BE49-F238E27FC236}">
              <a16:creationId xmlns:a16="http://schemas.microsoft.com/office/drawing/2014/main" id="{00000000-0008-0000-0800-000010CCB501}"/>
            </a:ext>
          </a:extLst>
        </xdr:cNvPr>
        <xdr:cNvSpPr>
          <a:spLocks noChangeShapeType="1"/>
        </xdr:cNvSpPr>
      </xdr:nvSpPr>
      <xdr:spPr bwMode="auto">
        <a:xfrm>
          <a:off x="4010025" y="4867275"/>
          <a:ext cx="0" cy="5810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161925</xdr:colOff>
      <xdr:row>38</xdr:row>
      <xdr:rowOff>0</xdr:rowOff>
    </xdr:from>
    <xdr:to>
      <xdr:col>30</xdr:col>
      <xdr:colOff>161925</xdr:colOff>
      <xdr:row>38</xdr:row>
      <xdr:rowOff>0</xdr:rowOff>
    </xdr:to>
    <xdr:sp macro="" textlink="">
      <xdr:nvSpPr>
        <xdr:cNvPr id="28691473" name="Rectangle 311">
          <a:extLst>
            <a:ext uri="{FF2B5EF4-FFF2-40B4-BE49-F238E27FC236}">
              <a16:creationId xmlns:a16="http://schemas.microsoft.com/office/drawing/2014/main" id="{00000000-0008-0000-0800-000011CCB501}"/>
            </a:ext>
          </a:extLst>
        </xdr:cNvPr>
        <xdr:cNvSpPr>
          <a:spLocks noChangeArrowheads="1"/>
        </xdr:cNvSpPr>
      </xdr:nvSpPr>
      <xdr:spPr bwMode="auto">
        <a:xfrm>
          <a:off x="5962650" y="6734175"/>
          <a:ext cx="0" cy="0"/>
        </a:xfrm>
        <a:prstGeom prst="rect">
          <a:avLst/>
        </a:prstGeom>
        <a:solidFill>
          <a:srgbClr val="FFFFFF"/>
        </a:solidFill>
        <a:ln w="9525">
          <a:solidFill>
            <a:srgbClr val="000000"/>
          </a:solidFill>
          <a:miter lim="800000"/>
          <a:headEnd/>
          <a:tailEnd/>
        </a:ln>
      </xdr:spPr>
    </xdr:sp>
    <xdr:clientData/>
  </xdr:twoCellAnchor>
  <xdr:twoCellAnchor editAs="oneCell">
    <xdr:from>
      <xdr:col>0</xdr:col>
      <xdr:colOff>371475</xdr:colOff>
      <xdr:row>14</xdr:row>
      <xdr:rowOff>57150</xdr:rowOff>
    </xdr:from>
    <xdr:to>
      <xdr:col>31</xdr:col>
      <xdr:colOff>66675</xdr:colOff>
      <xdr:row>24</xdr:row>
      <xdr:rowOff>95250</xdr:rowOff>
    </xdr:to>
    <xdr:pic>
      <xdr:nvPicPr>
        <xdr:cNvPr id="28691474" name="162 Imagen">
          <a:extLst>
            <a:ext uri="{FF2B5EF4-FFF2-40B4-BE49-F238E27FC236}">
              <a16:creationId xmlns:a16="http://schemas.microsoft.com/office/drawing/2014/main" id="{00000000-0008-0000-0800-000012CCB501}"/>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71475" y="2733675"/>
          <a:ext cx="5991225" cy="1657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28</xdr:col>
      <xdr:colOff>390525</xdr:colOff>
      <xdr:row>16</xdr:row>
      <xdr:rowOff>47625</xdr:rowOff>
    </xdr:from>
    <xdr:to>
      <xdr:col>29</xdr:col>
      <xdr:colOff>9525</xdr:colOff>
      <xdr:row>18</xdr:row>
      <xdr:rowOff>123825</xdr:rowOff>
    </xdr:to>
    <xdr:cxnSp macro="">
      <xdr:nvCxnSpPr>
        <xdr:cNvPr id="28691476" name="54 Conector recto de flecha">
          <a:extLst>
            <a:ext uri="{FF2B5EF4-FFF2-40B4-BE49-F238E27FC236}">
              <a16:creationId xmlns:a16="http://schemas.microsoft.com/office/drawing/2014/main" id="{00000000-0008-0000-0800-000014CCB501}"/>
            </a:ext>
          </a:extLst>
        </xdr:cNvPr>
        <xdr:cNvCxnSpPr>
          <a:cxnSpLocks noChangeShapeType="1"/>
        </xdr:cNvCxnSpPr>
      </xdr:nvCxnSpPr>
      <xdr:spPr bwMode="auto">
        <a:xfrm flipV="1">
          <a:off x="5295900" y="3048000"/>
          <a:ext cx="66675" cy="400050"/>
        </a:xfrm>
        <a:prstGeom prst="straightConnector1">
          <a:avLst/>
        </a:prstGeom>
        <a:noFill/>
        <a:ln w="9525" algn="ctr">
          <a:solidFill>
            <a:srgbClr val="00FF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0</xdr:col>
      <xdr:colOff>1190625</xdr:colOff>
      <xdr:row>18</xdr:row>
      <xdr:rowOff>38100</xdr:rowOff>
    </xdr:from>
    <xdr:to>
      <xdr:col>1</xdr:col>
      <xdr:colOff>19050</xdr:colOff>
      <xdr:row>18</xdr:row>
      <xdr:rowOff>38100</xdr:rowOff>
    </xdr:to>
    <xdr:sp macro="" textlink="">
      <xdr:nvSpPr>
        <xdr:cNvPr id="28691478" name="Forma libre 112">
          <a:extLst>
            <a:ext uri="{FF2B5EF4-FFF2-40B4-BE49-F238E27FC236}">
              <a16:creationId xmlns:a16="http://schemas.microsoft.com/office/drawing/2014/main" id="{00000000-0008-0000-0800-000016CCB501}"/>
            </a:ext>
          </a:extLst>
        </xdr:cNvPr>
        <xdr:cNvSpPr>
          <a:spLocks/>
        </xdr:cNvSpPr>
      </xdr:nvSpPr>
      <xdr:spPr bwMode="auto">
        <a:xfrm>
          <a:off x="1190625" y="3362325"/>
          <a:ext cx="95250" cy="0"/>
        </a:xfrm>
        <a:custGeom>
          <a:avLst/>
          <a:gdLst>
            <a:gd name="T0" fmla="*/ 0 w 95250"/>
            <a:gd name="T1" fmla="*/ 95250 w 95250"/>
            <a:gd name="T2" fmla="*/ 0 60000 65536"/>
            <a:gd name="T3" fmla="*/ 0 60000 65536"/>
            <a:gd name="T4" fmla="*/ 0 w 95250"/>
            <a:gd name="T5" fmla="*/ 95250 w 95250"/>
          </a:gdLst>
          <a:ahLst/>
          <a:cxnLst>
            <a:cxn ang="T2">
              <a:pos x="T0" y="0"/>
            </a:cxn>
            <a:cxn ang="T3">
              <a:pos x="T1" y="0"/>
            </a:cxn>
          </a:cxnLst>
          <a:rect l="T4" t="0" r="T5" b="0"/>
          <a:pathLst>
            <a:path w="95250">
              <a:moveTo>
                <a:pt x="0" y="0"/>
              </a:moveTo>
              <a:lnTo>
                <a:pt x="95250" y="0"/>
              </a:lnTo>
            </a:path>
          </a:pathLst>
        </a:custGeom>
        <a:noFill/>
        <a:ln w="57150" cap="flat" cmpd="sng" algn="ctr">
          <a:solidFill>
            <a:srgbClr val="00FF00"/>
          </a:solidFill>
          <a:prstDash val="solid"/>
          <a:round/>
          <a:headEnd type="none" w="med" len="med"/>
          <a:tailEnd type="none" w="med" len="med"/>
        </a:ln>
        <a:extLst>
          <a:ext uri="{909E8E84-426E-40DD-AFC4-6F175D3DCCD1}">
            <a14:hiddenFill xmlns:a14="http://schemas.microsoft.com/office/drawing/2010/main">
              <a:solidFill>
                <a:srgbClr val="FFFFFF"/>
              </a:solidFill>
            </a14:hiddenFill>
          </a:ext>
        </a:extLst>
      </xdr:spPr>
    </xdr:sp>
    <xdr:clientData/>
  </xdr:twoCellAnchor>
  <xdr:twoCellAnchor>
    <xdr:from>
      <xdr:col>28</xdr:col>
      <xdr:colOff>228599</xdr:colOff>
      <xdr:row>19</xdr:row>
      <xdr:rowOff>142875</xdr:rowOff>
    </xdr:from>
    <xdr:to>
      <xdr:col>28</xdr:col>
      <xdr:colOff>346562</xdr:colOff>
      <xdr:row>20</xdr:row>
      <xdr:rowOff>38100</xdr:rowOff>
    </xdr:to>
    <xdr:sp macro="" textlink="">
      <xdr:nvSpPr>
        <xdr:cNvPr id="28691479" name="Forma libre 115">
          <a:extLst>
            <a:ext uri="{FF2B5EF4-FFF2-40B4-BE49-F238E27FC236}">
              <a16:creationId xmlns:a16="http://schemas.microsoft.com/office/drawing/2014/main" id="{00000000-0008-0000-0800-000017CCB501}"/>
            </a:ext>
          </a:extLst>
        </xdr:cNvPr>
        <xdr:cNvSpPr>
          <a:spLocks/>
        </xdr:cNvSpPr>
      </xdr:nvSpPr>
      <xdr:spPr bwMode="auto">
        <a:xfrm>
          <a:off x="5172074" y="3629025"/>
          <a:ext cx="117963" cy="57150"/>
        </a:xfrm>
        <a:custGeom>
          <a:avLst/>
          <a:gdLst>
            <a:gd name="T0" fmla="*/ 209550 w 209550"/>
            <a:gd name="T1" fmla="*/ 188333 h 36299"/>
            <a:gd name="T2" fmla="*/ 0 w 209550"/>
            <a:gd name="T3" fmla="*/ 56550 h 36299"/>
            <a:gd name="T4" fmla="*/ 0 60000 65536"/>
            <a:gd name="T5" fmla="*/ 0 60000 65536"/>
            <a:gd name="T6" fmla="*/ 0 w 209550"/>
            <a:gd name="T7" fmla="*/ 0 h 36299"/>
            <a:gd name="T8" fmla="*/ 209550 w 209550"/>
            <a:gd name="T9" fmla="*/ 36299 h 36299"/>
          </a:gdLst>
          <a:ahLst/>
          <a:cxnLst>
            <a:cxn ang="T4">
              <a:pos x="T0" y="T1"/>
            </a:cxn>
            <a:cxn ang="T5">
              <a:pos x="T2" y="T3"/>
            </a:cxn>
          </a:cxnLst>
          <a:rect l="T6" t="T7" r="T8" b="T9"/>
          <a:pathLst>
            <a:path w="209550" h="36299">
              <a:moveTo>
                <a:pt x="209550" y="36299"/>
              </a:moveTo>
              <a:cubicBezTo>
                <a:pt x="131521" y="-26125"/>
                <a:pt x="191353" y="10899"/>
                <a:pt x="0" y="10899"/>
              </a:cubicBezTo>
            </a:path>
          </a:pathLst>
        </a:custGeom>
        <a:noFill/>
        <a:ln w="76200" cap="flat" cmpd="sng" algn="ctr">
          <a:solidFill>
            <a:srgbClr val="FFFF00"/>
          </a:solidFill>
          <a:prstDash val="solid"/>
          <a:round/>
          <a:headEnd type="none" w="med" len="med"/>
          <a:tailEnd type="none" w="med" len="med"/>
        </a:ln>
        <a:extLst>
          <a:ext uri="{909E8E84-426E-40DD-AFC4-6F175D3DCCD1}">
            <a14:hiddenFill xmlns:a14="http://schemas.microsoft.com/office/drawing/2010/main">
              <a:solidFill>
                <a:srgbClr val="FFFFFF"/>
              </a:solidFill>
            </a14:hiddenFill>
          </a:ext>
        </a:extLst>
      </xdr:spPr>
    </xdr:sp>
    <xdr:clientData/>
  </xdr:twoCellAnchor>
  <xdr:twoCellAnchor>
    <xdr:from>
      <xdr:col>28</xdr:col>
      <xdr:colOff>123092</xdr:colOff>
      <xdr:row>19</xdr:row>
      <xdr:rowOff>157529</xdr:rowOff>
    </xdr:from>
    <xdr:to>
      <xdr:col>28</xdr:col>
      <xdr:colOff>218342</xdr:colOff>
      <xdr:row>19</xdr:row>
      <xdr:rowOff>157529</xdr:rowOff>
    </xdr:to>
    <xdr:sp macro="" textlink="">
      <xdr:nvSpPr>
        <xdr:cNvPr id="28691482" name="Forma libre 112">
          <a:extLst>
            <a:ext uri="{FF2B5EF4-FFF2-40B4-BE49-F238E27FC236}">
              <a16:creationId xmlns:a16="http://schemas.microsoft.com/office/drawing/2014/main" id="{00000000-0008-0000-0800-00001ACCB501}"/>
            </a:ext>
          </a:extLst>
        </xdr:cNvPr>
        <xdr:cNvSpPr>
          <a:spLocks/>
        </xdr:cNvSpPr>
      </xdr:nvSpPr>
      <xdr:spPr bwMode="auto">
        <a:xfrm>
          <a:off x="5066567" y="3643679"/>
          <a:ext cx="95250" cy="0"/>
        </a:xfrm>
        <a:custGeom>
          <a:avLst/>
          <a:gdLst>
            <a:gd name="T0" fmla="*/ 0 w 95250"/>
            <a:gd name="T1" fmla="*/ 95250 w 95250"/>
            <a:gd name="T2" fmla="*/ 0 60000 65536"/>
            <a:gd name="T3" fmla="*/ 0 60000 65536"/>
            <a:gd name="T4" fmla="*/ 0 w 95250"/>
            <a:gd name="T5" fmla="*/ 95250 w 95250"/>
          </a:gdLst>
          <a:ahLst/>
          <a:cxnLst>
            <a:cxn ang="T2">
              <a:pos x="T0" y="0"/>
            </a:cxn>
            <a:cxn ang="T3">
              <a:pos x="T1" y="0"/>
            </a:cxn>
          </a:cxnLst>
          <a:rect l="T4" t="0" r="T5" b="0"/>
          <a:pathLst>
            <a:path w="95250">
              <a:moveTo>
                <a:pt x="0" y="0"/>
              </a:moveTo>
              <a:lnTo>
                <a:pt x="95250" y="0"/>
              </a:lnTo>
            </a:path>
          </a:pathLst>
        </a:custGeom>
        <a:noFill/>
        <a:ln w="57150" cap="flat" cmpd="sng" algn="ctr">
          <a:solidFill>
            <a:srgbClr val="FFFF00"/>
          </a:solidFill>
          <a:prstDash val="solid"/>
          <a:round/>
          <a:headEnd type="none" w="med" len="med"/>
          <a:tailEnd type="none" w="med" len="me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1095375</xdr:colOff>
      <xdr:row>17</xdr:row>
      <xdr:rowOff>133350</xdr:rowOff>
    </xdr:from>
    <xdr:to>
      <xdr:col>0</xdr:col>
      <xdr:colOff>1190625</xdr:colOff>
      <xdr:row>18</xdr:row>
      <xdr:rowOff>62133</xdr:rowOff>
    </xdr:to>
    <xdr:sp macro="" textlink="">
      <xdr:nvSpPr>
        <xdr:cNvPr id="18" name="17 Conector">
          <a:extLst>
            <a:ext uri="{FF2B5EF4-FFF2-40B4-BE49-F238E27FC236}">
              <a16:creationId xmlns:a16="http://schemas.microsoft.com/office/drawing/2014/main" id="{00000000-0008-0000-0800-000012000000}"/>
            </a:ext>
          </a:extLst>
        </xdr:cNvPr>
        <xdr:cNvSpPr>
          <a:spLocks/>
        </xdr:cNvSpPr>
      </xdr:nvSpPr>
      <xdr:spPr bwMode="auto">
        <a:xfrm>
          <a:off x="1095375" y="3295650"/>
          <a:ext cx="95250" cy="90708"/>
        </a:xfrm>
        <a:prstGeom prst="flowChartConnector">
          <a:avLst/>
        </a:prstGeom>
        <a:solidFill>
          <a:schemeClr val="tx1"/>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oneCellAnchor>
    <xdr:from>
      <xdr:col>0</xdr:col>
      <xdr:colOff>702608</xdr:colOff>
      <xdr:row>16</xdr:row>
      <xdr:rowOff>66115</xdr:rowOff>
    </xdr:from>
    <xdr:ext cx="899477" cy="191837"/>
    <xdr:sp macro="" textlink="">
      <xdr:nvSpPr>
        <xdr:cNvPr id="19" name="18 Llamada de flecha hacia abajo">
          <a:extLst>
            <a:ext uri="{FF2B5EF4-FFF2-40B4-BE49-F238E27FC236}">
              <a16:creationId xmlns:a16="http://schemas.microsoft.com/office/drawing/2014/main" id="{00000000-0008-0000-0800-000013000000}"/>
            </a:ext>
          </a:extLst>
        </xdr:cNvPr>
        <xdr:cNvSpPr/>
      </xdr:nvSpPr>
      <xdr:spPr bwMode="auto">
        <a:xfrm>
          <a:off x="702608" y="2990850"/>
          <a:ext cx="899477" cy="191837"/>
        </a:xfrm>
        <a:prstGeom prst="downArrowCallout">
          <a:avLst>
            <a:gd name="adj1" fmla="val 25000"/>
            <a:gd name="adj2" fmla="val 25000"/>
            <a:gd name="adj3" fmla="val 25000"/>
            <a:gd name="adj4" fmla="val 64977"/>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r>
            <a:rPr lang="es-US" sz="800" baseline="0">
              <a:latin typeface="+mn-lt"/>
              <a:ea typeface="+mn-ea"/>
              <a:cs typeface="+mn-cs"/>
            </a:rPr>
            <a:t>CISNEROS PR 1+0000</a:t>
          </a:r>
          <a:endParaRPr lang="es-US" sz="800">
            <a:latin typeface="+mn-lt"/>
            <a:ea typeface="+mn-ea"/>
            <a:cs typeface="+mn-cs"/>
          </a:endParaRPr>
        </a:p>
      </xdr:txBody>
    </xdr:sp>
    <xdr:clientData/>
  </xdr:oneCellAnchor>
  <xdr:oneCellAnchor>
    <xdr:from>
      <xdr:col>27</xdr:col>
      <xdr:colOff>205628</xdr:colOff>
      <xdr:row>18</xdr:row>
      <xdr:rowOff>10646</xdr:rowOff>
    </xdr:from>
    <xdr:ext cx="1213602" cy="191837"/>
    <xdr:sp macro="" textlink="">
      <xdr:nvSpPr>
        <xdr:cNvPr id="20" name="19 Llamada de flecha hacia abajo">
          <a:extLst>
            <a:ext uri="{FF2B5EF4-FFF2-40B4-BE49-F238E27FC236}">
              <a16:creationId xmlns:a16="http://schemas.microsoft.com/office/drawing/2014/main" id="{00000000-0008-0000-0800-000014000000}"/>
            </a:ext>
          </a:extLst>
        </xdr:cNvPr>
        <xdr:cNvSpPr/>
      </xdr:nvSpPr>
      <xdr:spPr bwMode="auto">
        <a:xfrm>
          <a:off x="4609540" y="3249146"/>
          <a:ext cx="1213602" cy="191837"/>
        </a:xfrm>
        <a:prstGeom prst="downArrowCallout">
          <a:avLst>
            <a:gd name="adj1" fmla="val 25000"/>
            <a:gd name="adj2" fmla="val 25000"/>
            <a:gd name="adj3" fmla="val 25000"/>
            <a:gd name="adj4" fmla="val 64977"/>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r>
            <a:rPr lang="es-US" sz="800" baseline="0">
              <a:latin typeface="+mn-lt"/>
              <a:ea typeface="+mn-ea"/>
              <a:cs typeface="+mn-cs"/>
            </a:rPr>
            <a:t>PUERTO BERRÍO PR 97+0000</a:t>
          </a:r>
          <a:endParaRPr lang="es-US" sz="800">
            <a:latin typeface="+mn-lt"/>
            <a:ea typeface="+mn-ea"/>
            <a:cs typeface="+mn-cs"/>
          </a:endParaRPr>
        </a:p>
      </xdr:txBody>
    </xdr:sp>
    <xdr:clientData/>
  </xdr:oneCellAnchor>
  <xdr:twoCellAnchor>
    <xdr:from>
      <xdr:col>28</xdr:col>
      <xdr:colOff>301869</xdr:colOff>
      <xdr:row>20</xdr:row>
      <xdr:rowOff>48358</xdr:rowOff>
    </xdr:from>
    <xdr:to>
      <xdr:col>28</xdr:col>
      <xdr:colOff>399904</xdr:colOff>
      <xdr:row>20</xdr:row>
      <xdr:rowOff>138333</xdr:rowOff>
    </xdr:to>
    <xdr:sp macro="" textlink="">
      <xdr:nvSpPr>
        <xdr:cNvPr id="21" name="20 Conector">
          <a:extLst>
            <a:ext uri="{FF2B5EF4-FFF2-40B4-BE49-F238E27FC236}">
              <a16:creationId xmlns:a16="http://schemas.microsoft.com/office/drawing/2014/main" id="{00000000-0008-0000-0800-000015000000}"/>
            </a:ext>
          </a:extLst>
        </xdr:cNvPr>
        <xdr:cNvSpPr>
          <a:spLocks/>
        </xdr:cNvSpPr>
      </xdr:nvSpPr>
      <xdr:spPr bwMode="auto">
        <a:xfrm>
          <a:off x="5276850" y="3675185"/>
          <a:ext cx="98035" cy="89975"/>
        </a:xfrm>
        <a:prstGeom prst="flowChartConnector">
          <a:avLst/>
        </a:prstGeom>
        <a:solidFill>
          <a:schemeClr val="tx1"/>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oneCellAnchor>
    <xdr:from>
      <xdr:col>0</xdr:col>
      <xdr:colOff>1019175</xdr:colOff>
      <xdr:row>18</xdr:row>
      <xdr:rowOff>104776</xdr:rowOff>
    </xdr:from>
    <xdr:ext cx="438150" cy="333374"/>
    <xdr:sp macro="" textlink="">
      <xdr:nvSpPr>
        <xdr:cNvPr id="22" name="21 Llamada de flecha hacia arriba">
          <a:extLst>
            <a:ext uri="{FF2B5EF4-FFF2-40B4-BE49-F238E27FC236}">
              <a16:creationId xmlns:a16="http://schemas.microsoft.com/office/drawing/2014/main" id="{00000000-0008-0000-0800-000016000000}"/>
            </a:ext>
          </a:extLst>
        </xdr:cNvPr>
        <xdr:cNvSpPr/>
      </xdr:nvSpPr>
      <xdr:spPr bwMode="auto">
        <a:xfrm>
          <a:off x="1019175" y="3429001"/>
          <a:ext cx="438150" cy="333374"/>
        </a:xfrm>
        <a:prstGeom prst="upArrowCallout">
          <a:avLst>
            <a:gd name="adj1" fmla="val 8697"/>
            <a:gd name="adj2" fmla="val 8696"/>
            <a:gd name="adj3" fmla="val 41304"/>
            <a:gd name="adj4" fmla="val 36066"/>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noAutofit/>
        </a:bodyPr>
        <a:lstStyle/>
        <a:p>
          <a:pPr algn="ctr"/>
          <a:r>
            <a:rPr lang="es-CO" sz="800">
              <a:latin typeface="+mn-lt"/>
              <a:ea typeface="+mn-ea"/>
              <a:cs typeface="+mn-cs"/>
            </a:rPr>
            <a:t>0+0203</a:t>
          </a:r>
          <a:endParaRPr lang="es-US" sz="800">
            <a:latin typeface="+mn-lt"/>
            <a:ea typeface="+mn-ea"/>
            <a:cs typeface="+mn-cs"/>
          </a:endParaRPr>
        </a:p>
      </xdr:txBody>
    </xdr:sp>
    <xdr:clientData/>
  </xdr:oneCellAnchor>
  <xdr:twoCellAnchor>
    <xdr:from>
      <xdr:col>28</xdr:col>
      <xdr:colOff>19050</xdr:colOff>
      <xdr:row>20</xdr:row>
      <xdr:rowOff>9524</xdr:rowOff>
    </xdr:from>
    <xdr:to>
      <xdr:col>28</xdr:col>
      <xdr:colOff>114300</xdr:colOff>
      <xdr:row>20</xdr:row>
      <xdr:rowOff>95249</xdr:rowOff>
    </xdr:to>
    <xdr:sp macro="" textlink="">
      <xdr:nvSpPr>
        <xdr:cNvPr id="24" name="Forma libre 112">
          <a:extLst>
            <a:ext uri="{FF2B5EF4-FFF2-40B4-BE49-F238E27FC236}">
              <a16:creationId xmlns:a16="http://schemas.microsoft.com/office/drawing/2014/main" id="{00000000-0008-0000-0800-000018000000}"/>
            </a:ext>
          </a:extLst>
        </xdr:cNvPr>
        <xdr:cNvSpPr>
          <a:spLocks/>
        </xdr:cNvSpPr>
      </xdr:nvSpPr>
      <xdr:spPr bwMode="auto">
        <a:xfrm flipH="1">
          <a:off x="4962525" y="3657599"/>
          <a:ext cx="95250" cy="85725"/>
        </a:xfrm>
        <a:custGeom>
          <a:avLst/>
          <a:gdLst>
            <a:gd name="T0" fmla="*/ 0 w 95250"/>
            <a:gd name="T1" fmla="*/ 95250 w 95250"/>
            <a:gd name="T2" fmla="*/ 0 60000 65536"/>
            <a:gd name="T3" fmla="*/ 0 60000 65536"/>
            <a:gd name="T4" fmla="*/ 0 w 95250"/>
            <a:gd name="T5" fmla="*/ 95250 w 95250"/>
          </a:gdLst>
          <a:ahLst/>
          <a:cxnLst>
            <a:cxn ang="T2">
              <a:pos x="T0" y="0"/>
            </a:cxn>
            <a:cxn ang="T3">
              <a:pos x="T1" y="0"/>
            </a:cxn>
          </a:cxnLst>
          <a:rect l="T4" t="0" r="T5" b="0"/>
          <a:pathLst>
            <a:path w="95250">
              <a:moveTo>
                <a:pt x="0" y="0"/>
              </a:moveTo>
              <a:lnTo>
                <a:pt x="95250" y="0"/>
              </a:lnTo>
            </a:path>
          </a:pathLst>
        </a:custGeom>
        <a:noFill/>
        <a:ln w="57150" cap="flat" cmpd="sng" algn="ctr">
          <a:solidFill>
            <a:srgbClr val="FF0000"/>
          </a:solidFill>
          <a:prstDash val="solid"/>
          <a:round/>
          <a:headEnd type="none" w="med" len="med"/>
          <a:tailEnd type="none" w="med" len="med"/>
        </a:ln>
        <a:extLst>
          <a:ext uri="{909E8E84-426E-40DD-AFC4-6F175D3DCCD1}">
            <a14:hiddenFill xmlns:a14="http://schemas.microsoft.com/office/drawing/2010/main">
              <a:solidFill>
                <a:srgbClr val="FFFFFF"/>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333375</xdr:colOff>
      <xdr:row>26</xdr:row>
      <xdr:rowOff>133350</xdr:rowOff>
    </xdr:from>
    <xdr:to>
      <xdr:col>1</xdr:col>
      <xdr:colOff>981075</xdr:colOff>
      <xdr:row>27</xdr:row>
      <xdr:rowOff>47625</xdr:rowOff>
    </xdr:to>
    <xdr:sp macro="" textlink="">
      <xdr:nvSpPr>
        <xdr:cNvPr id="13" name="12 CuadroTexto">
          <a:extLst>
            <a:ext uri="{FF2B5EF4-FFF2-40B4-BE49-F238E27FC236}">
              <a16:creationId xmlns:a16="http://schemas.microsoft.com/office/drawing/2014/main" id="{00000000-0008-0000-0900-00000D000000}"/>
            </a:ext>
          </a:extLst>
        </xdr:cNvPr>
        <xdr:cNvSpPr txBox="1"/>
      </xdr:nvSpPr>
      <xdr:spPr>
        <a:xfrm>
          <a:off x="2047875" y="3400425"/>
          <a:ext cx="647700" cy="238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es-CO"/>
        </a:p>
      </xdr:txBody>
    </xdr:sp>
    <xdr:clientData/>
  </xdr:twoCellAnchor>
  <xdr:twoCellAnchor>
    <xdr:from>
      <xdr:col>1</xdr:col>
      <xdr:colOff>19050</xdr:colOff>
      <xdr:row>17</xdr:row>
      <xdr:rowOff>38100</xdr:rowOff>
    </xdr:from>
    <xdr:to>
      <xdr:col>1</xdr:col>
      <xdr:colOff>704850</xdr:colOff>
      <xdr:row>18</xdr:row>
      <xdr:rowOff>104775</xdr:rowOff>
    </xdr:to>
    <xdr:sp macro="" textlink="">
      <xdr:nvSpPr>
        <xdr:cNvPr id="15" name="14 CuadroTexto">
          <a:extLst>
            <a:ext uri="{FF2B5EF4-FFF2-40B4-BE49-F238E27FC236}">
              <a16:creationId xmlns:a16="http://schemas.microsoft.com/office/drawing/2014/main" id="{00000000-0008-0000-0900-00000F000000}"/>
            </a:ext>
          </a:extLst>
        </xdr:cNvPr>
        <xdr:cNvSpPr txBox="1"/>
      </xdr:nvSpPr>
      <xdr:spPr>
        <a:xfrm>
          <a:off x="1733550" y="6762750"/>
          <a:ext cx="685800"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es-CO"/>
        </a:p>
      </xdr:txBody>
    </xdr:sp>
    <xdr:clientData/>
  </xdr:twoCellAnchor>
  <xdr:twoCellAnchor>
    <xdr:from>
      <xdr:col>1</xdr:col>
      <xdr:colOff>66675</xdr:colOff>
      <xdr:row>15</xdr:row>
      <xdr:rowOff>47625</xdr:rowOff>
    </xdr:from>
    <xdr:to>
      <xdr:col>1</xdr:col>
      <xdr:colOff>2152650</xdr:colOff>
      <xdr:row>24</xdr:row>
      <xdr:rowOff>85725</xdr:rowOff>
    </xdr:to>
    <xdr:graphicFrame macro="">
      <xdr:nvGraphicFramePr>
        <xdr:cNvPr id="28320084" name="12 Gráfico">
          <a:extLst>
            <a:ext uri="{FF2B5EF4-FFF2-40B4-BE49-F238E27FC236}">
              <a16:creationId xmlns:a16="http://schemas.microsoft.com/office/drawing/2014/main" id="{00000000-0008-0000-0900-00005421B0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73025</xdr:colOff>
      <xdr:row>25</xdr:row>
      <xdr:rowOff>79375</xdr:rowOff>
    </xdr:from>
    <xdr:to>
      <xdr:col>2</xdr:col>
      <xdr:colOff>2159000</xdr:colOff>
      <xdr:row>34</xdr:row>
      <xdr:rowOff>28575</xdr:rowOff>
    </xdr:to>
    <xdr:graphicFrame macro="">
      <xdr:nvGraphicFramePr>
        <xdr:cNvPr id="28320085" name="12 Gráfico">
          <a:extLst>
            <a:ext uri="{FF2B5EF4-FFF2-40B4-BE49-F238E27FC236}">
              <a16:creationId xmlns:a16="http://schemas.microsoft.com/office/drawing/2014/main" id="{00000000-0008-0000-0900-00005521B0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85725</xdr:colOff>
      <xdr:row>15</xdr:row>
      <xdr:rowOff>104775</xdr:rowOff>
    </xdr:from>
    <xdr:to>
      <xdr:col>2</xdr:col>
      <xdr:colOff>2171700</xdr:colOff>
      <xdr:row>24</xdr:row>
      <xdr:rowOff>57150</xdr:rowOff>
    </xdr:to>
    <xdr:graphicFrame macro="">
      <xdr:nvGraphicFramePr>
        <xdr:cNvPr id="28320087" name="12 Gráfico">
          <a:extLst>
            <a:ext uri="{FF2B5EF4-FFF2-40B4-BE49-F238E27FC236}">
              <a16:creationId xmlns:a16="http://schemas.microsoft.com/office/drawing/2014/main" id="{00000000-0008-0000-0900-00005721B0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165100</xdr:colOff>
      <xdr:row>35</xdr:row>
      <xdr:rowOff>57150</xdr:rowOff>
    </xdr:from>
    <xdr:to>
      <xdr:col>1</xdr:col>
      <xdr:colOff>2143125</xdr:colOff>
      <xdr:row>44</xdr:row>
      <xdr:rowOff>79375</xdr:rowOff>
    </xdr:to>
    <xdr:graphicFrame macro="">
      <xdr:nvGraphicFramePr>
        <xdr:cNvPr id="28320089" name="12 Gráfico">
          <a:extLst>
            <a:ext uri="{FF2B5EF4-FFF2-40B4-BE49-F238E27FC236}">
              <a16:creationId xmlns:a16="http://schemas.microsoft.com/office/drawing/2014/main" id="{00000000-0008-0000-0900-00005921B0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88901</xdr:colOff>
      <xdr:row>45</xdr:row>
      <xdr:rowOff>53975</xdr:rowOff>
    </xdr:from>
    <xdr:to>
      <xdr:col>1</xdr:col>
      <xdr:colOff>2190751</xdr:colOff>
      <xdr:row>54</xdr:row>
      <xdr:rowOff>0</xdr:rowOff>
    </xdr:to>
    <xdr:graphicFrame macro="">
      <xdr:nvGraphicFramePr>
        <xdr:cNvPr id="28320090" name="12 Gráfico">
          <a:extLst>
            <a:ext uri="{FF2B5EF4-FFF2-40B4-BE49-F238E27FC236}">
              <a16:creationId xmlns:a16="http://schemas.microsoft.com/office/drawing/2014/main" id="{00000000-0008-0000-0900-00005A21B0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xdr:col>
      <xdr:colOff>130175</xdr:colOff>
      <xdr:row>45</xdr:row>
      <xdr:rowOff>19050</xdr:rowOff>
    </xdr:from>
    <xdr:to>
      <xdr:col>2</xdr:col>
      <xdr:colOff>2127250</xdr:colOff>
      <xdr:row>53</xdr:row>
      <xdr:rowOff>142875</xdr:rowOff>
    </xdr:to>
    <xdr:graphicFrame macro="">
      <xdr:nvGraphicFramePr>
        <xdr:cNvPr id="28320091" name="12 Gráfico">
          <a:extLst>
            <a:ext uri="{FF2B5EF4-FFF2-40B4-BE49-F238E27FC236}">
              <a16:creationId xmlns:a16="http://schemas.microsoft.com/office/drawing/2014/main" id="{00000000-0008-0000-0900-00005B21B0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xdr:col>
      <xdr:colOff>174625</xdr:colOff>
      <xdr:row>35</xdr:row>
      <xdr:rowOff>12700</xdr:rowOff>
    </xdr:from>
    <xdr:to>
      <xdr:col>2</xdr:col>
      <xdr:colOff>2159000</xdr:colOff>
      <xdr:row>44</xdr:row>
      <xdr:rowOff>63500</xdr:rowOff>
    </xdr:to>
    <xdr:graphicFrame macro="">
      <xdr:nvGraphicFramePr>
        <xdr:cNvPr id="28320092" name="12 Gráfico">
          <a:extLst>
            <a:ext uri="{FF2B5EF4-FFF2-40B4-BE49-F238E27FC236}">
              <a16:creationId xmlns:a16="http://schemas.microsoft.com/office/drawing/2014/main" id="{00000000-0008-0000-0900-00005C21B0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981075</xdr:colOff>
      <xdr:row>58</xdr:row>
      <xdr:rowOff>0</xdr:rowOff>
    </xdr:from>
    <xdr:to>
      <xdr:col>1</xdr:col>
      <xdr:colOff>0</xdr:colOff>
      <xdr:row>59</xdr:row>
      <xdr:rowOff>0</xdr:rowOff>
    </xdr:to>
    <xdr:sp macro="" textlink="">
      <xdr:nvSpPr>
        <xdr:cNvPr id="28320093" name="Rectangle 12">
          <a:extLst>
            <a:ext uri="{FF2B5EF4-FFF2-40B4-BE49-F238E27FC236}">
              <a16:creationId xmlns:a16="http://schemas.microsoft.com/office/drawing/2014/main" id="{00000000-0008-0000-0900-00005D21B001}"/>
            </a:ext>
          </a:extLst>
        </xdr:cNvPr>
        <xdr:cNvSpPr>
          <a:spLocks noChangeArrowheads="1"/>
        </xdr:cNvSpPr>
      </xdr:nvSpPr>
      <xdr:spPr bwMode="auto">
        <a:xfrm>
          <a:off x="981075" y="12058650"/>
          <a:ext cx="1419225" cy="161925"/>
        </a:xfrm>
        <a:prstGeom prst="rect">
          <a:avLst/>
        </a:prstGeom>
        <a:solidFill>
          <a:srgbClr val="00FF00"/>
        </a:solidFill>
        <a:ln w="9525">
          <a:solidFill>
            <a:srgbClr val="000000"/>
          </a:solidFill>
          <a:miter lim="800000"/>
          <a:headEnd/>
          <a:tailEnd/>
        </a:ln>
      </xdr:spPr>
    </xdr:sp>
    <xdr:clientData/>
  </xdr:twoCellAnchor>
  <xdr:twoCellAnchor>
    <xdr:from>
      <xdr:col>0</xdr:col>
      <xdr:colOff>981075</xdr:colOff>
      <xdr:row>59</xdr:row>
      <xdr:rowOff>0</xdr:rowOff>
    </xdr:from>
    <xdr:to>
      <xdr:col>1</xdr:col>
      <xdr:colOff>0</xdr:colOff>
      <xdr:row>60</xdr:row>
      <xdr:rowOff>0</xdr:rowOff>
    </xdr:to>
    <xdr:sp macro="" textlink="">
      <xdr:nvSpPr>
        <xdr:cNvPr id="28320094" name="Rectangle 13">
          <a:extLst>
            <a:ext uri="{FF2B5EF4-FFF2-40B4-BE49-F238E27FC236}">
              <a16:creationId xmlns:a16="http://schemas.microsoft.com/office/drawing/2014/main" id="{00000000-0008-0000-0900-00005E21B001}"/>
            </a:ext>
          </a:extLst>
        </xdr:cNvPr>
        <xdr:cNvSpPr>
          <a:spLocks noChangeArrowheads="1"/>
        </xdr:cNvSpPr>
      </xdr:nvSpPr>
      <xdr:spPr bwMode="auto">
        <a:xfrm>
          <a:off x="981075" y="12220575"/>
          <a:ext cx="1419225" cy="161925"/>
        </a:xfrm>
        <a:prstGeom prst="rect">
          <a:avLst/>
        </a:prstGeom>
        <a:solidFill>
          <a:srgbClr val="FFFF00"/>
        </a:solidFill>
        <a:ln w="9525">
          <a:solidFill>
            <a:srgbClr val="000000"/>
          </a:solidFill>
          <a:miter lim="800000"/>
          <a:headEnd/>
          <a:tailEnd/>
        </a:ln>
      </xdr:spPr>
    </xdr:sp>
    <xdr:clientData/>
  </xdr:twoCellAnchor>
  <xdr:twoCellAnchor>
    <xdr:from>
      <xdr:col>0</xdr:col>
      <xdr:colOff>981075</xdr:colOff>
      <xdr:row>59</xdr:row>
      <xdr:rowOff>152400</xdr:rowOff>
    </xdr:from>
    <xdr:to>
      <xdr:col>1</xdr:col>
      <xdr:colOff>0</xdr:colOff>
      <xdr:row>61</xdr:row>
      <xdr:rowOff>9525</xdr:rowOff>
    </xdr:to>
    <xdr:sp macro="" textlink="">
      <xdr:nvSpPr>
        <xdr:cNvPr id="28320095" name="Rectangle 3">
          <a:extLst>
            <a:ext uri="{FF2B5EF4-FFF2-40B4-BE49-F238E27FC236}">
              <a16:creationId xmlns:a16="http://schemas.microsoft.com/office/drawing/2014/main" id="{00000000-0008-0000-0900-00005F21B001}"/>
            </a:ext>
          </a:extLst>
        </xdr:cNvPr>
        <xdr:cNvSpPr>
          <a:spLocks noChangeArrowheads="1"/>
        </xdr:cNvSpPr>
      </xdr:nvSpPr>
      <xdr:spPr bwMode="auto">
        <a:xfrm>
          <a:off x="981075" y="12372975"/>
          <a:ext cx="1419225" cy="180975"/>
        </a:xfrm>
        <a:prstGeom prst="rect">
          <a:avLst/>
        </a:prstGeom>
        <a:solidFill>
          <a:srgbClr val="FF0000"/>
        </a:solidFill>
        <a:ln w="9525">
          <a:solidFill>
            <a:srgbClr val="000000"/>
          </a:solidFill>
          <a:miter lim="800000"/>
          <a:headEnd/>
          <a:tailEnd/>
        </a:ln>
      </xdr:spPr>
    </xdr:sp>
    <xdr:clientData/>
  </xdr:twoCellAnchor>
  <xdr:twoCellAnchor>
    <xdr:from>
      <xdr:col>1</xdr:col>
      <xdr:colOff>104775</xdr:colOff>
      <xdr:row>25</xdr:row>
      <xdr:rowOff>66675</xdr:rowOff>
    </xdr:from>
    <xdr:to>
      <xdr:col>1</xdr:col>
      <xdr:colOff>2190750</xdr:colOff>
      <xdr:row>34</xdr:row>
      <xdr:rowOff>104775</xdr:rowOff>
    </xdr:to>
    <xdr:graphicFrame macro="">
      <xdr:nvGraphicFramePr>
        <xdr:cNvPr id="28320096" name="12 Gráfico">
          <a:extLst>
            <a:ext uri="{FF2B5EF4-FFF2-40B4-BE49-F238E27FC236}">
              <a16:creationId xmlns:a16="http://schemas.microsoft.com/office/drawing/2014/main" id="{00000000-0008-0000-0900-00006021B0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981075</xdr:colOff>
      <xdr:row>58</xdr:row>
      <xdr:rowOff>0</xdr:rowOff>
    </xdr:from>
    <xdr:to>
      <xdr:col>1</xdr:col>
      <xdr:colOff>0</xdr:colOff>
      <xdr:row>59</xdr:row>
      <xdr:rowOff>0</xdr:rowOff>
    </xdr:to>
    <xdr:sp macro="" textlink="">
      <xdr:nvSpPr>
        <xdr:cNvPr id="19" name="Rectangle 12">
          <a:extLst>
            <a:ext uri="{FF2B5EF4-FFF2-40B4-BE49-F238E27FC236}">
              <a16:creationId xmlns:a16="http://schemas.microsoft.com/office/drawing/2014/main" id="{00000000-0008-0000-0900-000013000000}"/>
            </a:ext>
          </a:extLst>
        </xdr:cNvPr>
        <xdr:cNvSpPr>
          <a:spLocks noChangeArrowheads="1"/>
        </xdr:cNvSpPr>
      </xdr:nvSpPr>
      <xdr:spPr bwMode="auto">
        <a:xfrm>
          <a:off x="981075" y="8382000"/>
          <a:ext cx="733425" cy="161925"/>
        </a:xfrm>
        <a:prstGeom prst="rect">
          <a:avLst/>
        </a:prstGeom>
        <a:solidFill>
          <a:srgbClr val="00FF00"/>
        </a:solidFill>
        <a:ln w="9525">
          <a:solidFill>
            <a:srgbClr val="000000"/>
          </a:solidFill>
          <a:miter lim="800000"/>
          <a:headEnd/>
          <a:tailEnd/>
        </a:ln>
      </xdr:spPr>
    </xdr:sp>
    <xdr:clientData/>
  </xdr:twoCellAnchor>
  <xdr:twoCellAnchor>
    <xdr:from>
      <xdr:col>0</xdr:col>
      <xdr:colOff>981075</xdr:colOff>
      <xdr:row>59</xdr:row>
      <xdr:rowOff>0</xdr:rowOff>
    </xdr:from>
    <xdr:to>
      <xdr:col>1</xdr:col>
      <xdr:colOff>0</xdr:colOff>
      <xdr:row>60</xdr:row>
      <xdr:rowOff>0</xdr:rowOff>
    </xdr:to>
    <xdr:sp macro="" textlink="">
      <xdr:nvSpPr>
        <xdr:cNvPr id="20" name="Rectangle 13">
          <a:extLst>
            <a:ext uri="{FF2B5EF4-FFF2-40B4-BE49-F238E27FC236}">
              <a16:creationId xmlns:a16="http://schemas.microsoft.com/office/drawing/2014/main" id="{00000000-0008-0000-0900-000014000000}"/>
            </a:ext>
          </a:extLst>
        </xdr:cNvPr>
        <xdr:cNvSpPr>
          <a:spLocks noChangeArrowheads="1"/>
        </xdr:cNvSpPr>
      </xdr:nvSpPr>
      <xdr:spPr bwMode="auto">
        <a:xfrm>
          <a:off x="981075" y="8543925"/>
          <a:ext cx="733425" cy="161925"/>
        </a:xfrm>
        <a:prstGeom prst="rect">
          <a:avLst/>
        </a:prstGeom>
        <a:solidFill>
          <a:srgbClr val="FFFF00"/>
        </a:solidFill>
        <a:ln w="9525">
          <a:solidFill>
            <a:srgbClr val="000000"/>
          </a:solidFill>
          <a:miter lim="800000"/>
          <a:headEnd/>
          <a:tailEnd/>
        </a:ln>
      </xdr:spPr>
    </xdr:sp>
    <xdr:clientData/>
  </xdr:twoCellAnchor>
  <xdr:twoCellAnchor>
    <xdr:from>
      <xdr:col>0</xdr:col>
      <xdr:colOff>981075</xdr:colOff>
      <xdr:row>60</xdr:row>
      <xdr:rowOff>0</xdr:rowOff>
    </xdr:from>
    <xdr:to>
      <xdr:col>1</xdr:col>
      <xdr:colOff>0</xdr:colOff>
      <xdr:row>61</xdr:row>
      <xdr:rowOff>0</xdr:rowOff>
    </xdr:to>
    <xdr:sp macro="" textlink="">
      <xdr:nvSpPr>
        <xdr:cNvPr id="21" name="Rectangle 14">
          <a:extLst>
            <a:ext uri="{FF2B5EF4-FFF2-40B4-BE49-F238E27FC236}">
              <a16:creationId xmlns:a16="http://schemas.microsoft.com/office/drawing/2014/main" id="{00000000-0008-0000-0900-000015000000}"/>
            </a:ext>
          </a:extLst>
        </xdr:cNvPr>
        <xdr:cNvSpPr>
          <a:spLocks noChangeArrowheads="1"/>
        </xdr:cNvSpPr>
      </xdr:nvSpPr>
      <xdr:spPr bwMode="auto">
        <a:xfrm>
          <a:off x="981075" y="8705850"/>
          <a:ext cx="733425" cy="161925"/>
        </a:xfrm>
        <a:prstGeom prst="rect">
          <a:avLst/>
        </a:prstGeom>
        <a:solidFill>
          <a:srgbClr val="FF0000"/>
        </a:solidFill>
        <a:ln w="9525">
          <a:solidFill>
            <a:srgbClr val="000000"/>
          </a:solidFill>
          <a:miter lim="800000"/>
          <a:headEnd/>
          <a:tailEnd/>
        </a:ln>
      </xdr:spPr>
    </xdr:sp>
    <xdr:clientData/>
  </xdr:twoCellAnchor>
</xdr:wsDr>
</file>

<file path=xl/drawings/drawing9.xml><?xml version="1.0" encoding="utf-8"?>
<c:userShapes xmlns:c="http://schemas.openxmlformats.org/drawingml/2006/chart">
  <cdr:relSizeAnchor xmlns:cdr="http://schemas.openxmlformats.org/drawingml/2006/chartDrawing">
    <cdr:from>
      <cdr:x>0.36269</cdr:x>
      <cdr:y>0.71008</cdr:y>
    </cdr:from>
    <cdr:to>
      <cdr:x>0.67249</cdr:x>
      <cdr:y>0.86053</cdr:y>
    </cdr:to>
    <cdr:sp macro="" textlink="">
      <cdr:nvSpPr>
        <cdr:cNvPr id="2" name="1 CuadroTexto"/>
        <cdr:cNvSpPr txBox="1"/>
      </cdr:nvSpPr>
      <cdr:spPr>
        <a:xfrm xmlns:a="http://schemas.openxmlformats.org/drawingml/2006/main">
          <a:off x="790575" y="1238250"/>
          <a:ext cx="676275" cy="2571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CO"/>
        </a:p>
      </cdr:txBody>
    </cdr:sp>
  </cdr:relSizeAnchor>
  <cdr:relSizeAnchor xmlns:cdr="http://schemas.openxmlformats.org/drawingml/2006/chartDrawing">
    <cdr:from>
      <cdr:x>0.01747</cdr:x>
      <cdr:y>0.23004</cdr:y>
    </cdr:from>
    <cdr:to>
      <cdr:x>0.32727</cdr:x>
      <cdr:y>0.37939</cdr:y>
    </cdr:to>
    <cdr:sp macro="" textlink="">
      <cdr:nvSpPr>
        <cdr:cNvPr id="3" name="1 CuadroTexto"/>
        <cdr:cNvSpPr txBox="1"/>
      </cdr:nvSpPr>
      <cdr:spPr>
        <a:xfrm xmlns:a="http://schemas.openxmlformats.org/drawingml/2006/main">
          <a:off x="38099" y="381000"/>
          <a:ext cx="676267" cy="247650"/>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endParaRPr lang="es-CO"/>
        </a:p>
      </cdr:txBody>
    </cdr:sp>
  </cdr:relSizeAnchor>
</c:userShapes>
</file>

<file path=xl/drawings/drawing10.xml><?xml version="1.0" encoding="utf-8"?>
<c:userShapes xmlns:c="http://schemas.openxmlformats.org/drawingml/2006/chart">
  <cdr:relSizeAnchor xmlns:cdr="http://schemas.openxmlformats.org/drawingml/2006/chartDrawing">
    <cdr:from>
      <cdr:x>0.01747</cdr:x>
      <cdr:y>0.22981</cdr:y>
    </cdr:from>
    <cdr:to>
      <cdr:x>0.32727</cdr:x>
      <cdr:y>0.3794</cdr:y>
    </cdr:to>
    <cdr:sp macro="" textlink="">
      <cdr:nvSpPr>
        <cdr:cNvPr id="3" name="1 CuadroTexto"/>
        <cdr:cNvSpPr txBox="1"/>
      </cdr:nvSpPr>
      <cdr:spPr>
        <a:xfrm xmlns:a="http://schemas.openxmlformats.org/drawingml/2006/main">
          <a:off x="38099" y="381000"/>
          <a:ext cx="676267" cy="247650"/>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endParaRPr lang="es-CO"/>
        </a:p>
      </cdr:txBody>
    </cdr:sp>
  </cdr:relSizeAnchor>
  <cdr:relSizeAnchor xmlns:cdr="http://schemas.openxmlformats.org/drawingml/2006/chartDrawing">
    <cdr:from>
      <cdr:x>0.31441</cdr:x>
      <cdr:y>0.13007</cdr:y>
    </cdr:from>
    <cdr:to>
      <cdr:x>0.55919</cdr:x>
      <cdr:y>0.27772</cdr:y>
    </cdr:to>
    <cdr:sp macro="" textlink="">
      <cdr:nvSpPr>
        <cdr:cNvPr id="4" name="1 CuadroTexto"/>
        <cdr:cNvSpPr txBox="1"/>
      </cdr:nvSpPr>
      <cdr:spPr>
        <a:xfrm xmlns:a="http://schemas.openxmlformats.org/drawingml/2006/main">
          <a:off x="685799" y="215487"/>
          <a:ext cx="533402" cy="24445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endParaRPr lang="es-MX" sz="1100"/>
        </a:p>
        <a:p xmlns:a="http://schemas.openxmlformats.org/drawingml/2006/main">
          <a:endParaRPr lang="es-MX" sz="1100"/>
        </a:p>
        <a:p xmlns:a="http://schemas.openxmlformats.org/drawingml/2006/main">
          <a:endParaRPr lang="es-MX" sz="1100"/>
        </a:p>
        <a:p xmlns:a="http://schemas.openxmlformats.org/drawingml/2006/main">
          <a:endParaRPr lang="es-MX" sz="1100"/>
        </a:p>
      </cdr:txBody>
    </cdr:sp>
  </cdr:relSizeAnchor>
</c:userShapes>
</file>

<file path=xl/drawings/drawing11.xml><?xml version="1.0" encoding="utf-8"?>
<c:userShapes xmlns:c="http://schemas.openxmlformats.org/drawingml/2006/chart">
  <cdr:relSizeAnchor xmlns:cdr="http://schemas.openxmlformats.org/drawingml/2006/chartDrawing">
    <cdr:from>
      <cdr:x>0.36269</cdr:x>
      <cdr:y>0.71008</cdr:y>
    </cdr:from>
    <cdr:to>
      <cdr:x>0.67249</cdr:x>
      <cdr:y>0.86053</cdr:y>
    </cdr:to>
    <cdr:sp macro="" textlink="">
      <cdr:nvSpPr>
        <cdr:cNvPr id="2" name="1 CuadroTexto"/>
        <cdr:cNvSpPr txBox="1"/>
      </cdr:nvSpPr>
      <cdr:spPr>
        <a:xfrm xmlns:a="http://schemas.openxmlformats.org/drawingml/2006/main">
          <a:off x="790575" y="1238250"/>
          <a:ext cx="676275" cy="2571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CO"/>
        </a:p>
      </cdr:txBody>
    </cdr:sp>
  </cdr:relSizeAnchor>
  <cdr:relSizeAnchor xmlns:cdr="http://schemas.openxmlformats.org/drawingml/2006/chartDrawing">
    <cdr:from>
      <cdr:x>0.01747</cdr:x>
      <cdr:y>0.23004</cdr:y>
    </cdr:from>
    <cdr:to>
      <cdr:x>0.32727</cdr:x>
      <cdr:y>0.37939</cdr:y>
    </cdr:to>
    <cdr:sp macro="" textlink="">
      <cdr:nvSpPr>
        <cdr:cNvPr id="3" name="1 CuadroTexto"/>
        <cdr:cNvSpPr txBox="1"/>
      </cdr:nvSpPr>
      <cdr:spPr>
        <a:xfrm xmlns:a="http://schemas.openxmlformats.org/drawingml/2006/main">
          <a:off x="38099" y="381000"/>
          <a:ext cx="676267" cy="247650"/>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endParaRPr lang="es-CO"/>
        </a:p>
      </cdr:txBody>
    </cdr:sp>
  </cdr:relSizeAnchor>
</c:userShapes>
</file>

<file path=xl/drawings/drawing12.xml><?xml version="1.0" encoding="utf-8"?>
<c:userShapes xmlns:c="http://schemas.openxmlformats.org/drawingml/2006/chart">
  <cdr:relSizeAnchor xmlns:cdr="http://schemas.openxmlformats.org/drawingml/2006/chartDrawing">
    <cdr:from>
      <cdr:x>0.01747</cdr:x>
      <cdr:y>0.22981</cdr:y>
    </cdr:from>
    <cdr:to>
      <cdr:x>0.32727</cdr:x>
      <cdr:y>0.3794</cdr:y>
    </cdr:to>
    <cdr:sp macro="" textlink="">
      <cdr:nvSpPr>
        <cdr:cNvPr id="3" name="1 CuadroTexto"/>
        <cdr:cNvSpPr txBox="1"/>
      </cdr:nvSpPr>
      <cdr:spPr>
        <a:xfrm xmlns:a="http://schemas.openxmlformats.org/drawingml/2006/main">
          <a:off x="38099" y="381000"/>
          <a:ext cx="676267" cy="247650"/>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endParaRPr lang="es-CO"/>
        </a:p>
      </cdr:txBody>
    </cdr:sp>
  </cdr:relSizeAnchor>
</c:userShapes>
</file>

<file path=xl/drawings/drawing13.xml><?xml version="1.0" encoding="utf-8"?>
<c:userShapes xmlns:c="http://schemas.openxmlformats.org/drawingml/2006/chart">
  <cdr:relSizeAnchor xmlns:cdr="http://schemas.openxmlformats.org/drawingml/2006/chartDrawing">
    <cdr:from>
      <cdr:x>0.01747</cdr:x>
      <cdr:y>0.22981</cdr:y>
    </cdr:from>
    <cdr:to>
      <cdr:x>0.32727</cdr:x>
      <cdr:y>0.3794</cdr:y>
    </cdr:to>
    <cdr:sp macro="" textlink="">
      <cdr:nvSpPr>
        <cdr:cNvPr id="3" name="1 CuadroTexto"/>
        <cdr:cNvSpPr txBox="1"/>
      </cdr:nvSpPr>
      <cdr:spPr>
        <a:xfrm xmlns:a="http://schemas.openxmlformats.org/drawingml/2006/main">
          <a:off x="38099" y="381000"/>
          <a:ext cx="676267" cy="247650"/>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endParaRPr lang="es-CO"/>
        </a:p>
      </cdr:txBody>
    </cdr:sp>
  </cdr:relSizeAnchor>
</c:userShapes>
</file>

<file path=xl/drawings/drawing14.xml><?xml version="1.0" encoding="utf-8"?>
<c:userShapes xmlns:c="http://schemas.openxmlformats.org/drawingml/2006/chart">
  <cdr:relSizeAnchor xmlns:cdr="http://schemas.openxmlformats.org/drawingml/2006/chartDrawing">
    <cdr:from>
      <cdr:x>0.36269</cdr:x>
      <cdr:y>0.71008</cdr:y>
    </cdr:from>
    <cdr:to>
      <cdr:x>0.67249</cdr:x>
      <cdr:y>0.86053</cdr:y>
    </cdr:to>
    <cdr:sp macro="" textlink="">
      <cdr:nvSpPr>
        <cdr:cNvPr id="2" name="1 CuadroTexto"/>
        <cdr:cNvSpPr txBox="1"/>
      </cdr:nvSpPr>
      <cdr:spPr>
        <a:xfrm xmlns:a="http://schemas.openxmlformats.org/drawingml/2006/main">
          <a:off x="790575" y="1238250"/>
          <a:ext cx="676275" cy="2571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CO"/>
        </a:p>
      </cdr:txBody>
    </cdr:sp>
  </cdr:relSizeAnchor>
  <cdr:relSizeAnchor xmlns:cdr="http://schemas.openxmlformats.org/drawingml/2006/chartDrawing">
    <cdr:from>
      <cdr:x>0.01747</cdr:x>
      <cdr:y>0.23004</cdr:y>
    </cdr:from>
    <cdr:to>
      <cdr:x>0.32727</cdr:x>
      <cdr:y>0.37939</cdr:y>
    </cdr:to>
    <cdr:sp macro="" textlink="">
      <cdr:nvSpPr>
        <cdr:cNvPr id="3" name="1 CuadroTexto"/>
        <cdr:cNvSpPr txBox="1"/>
      </cdr:nvSpPr>
      <cdr:spPr>
        <a:xfrm xmlns:a="http://schemas.openxmlformats.org/drawingml/2006/main">
          <a:off x="38099" y="381000"/>
          <a:ext cx="676267" cy="247650"/>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endParaRPr lang="es-CO"/>
        </a:p>
      </cdr:txBody>
    </cdr:sp>
  </cdr:relSizeAnchor>
</c:userShapes>
</file>

<file path=xl/drawings/drawing15.xml><?xml version="1.0" encoding="utf-8"?>
<c:userShapes xmlns:c="http://schemas.openxmlformats.org/drawingml/2006/chart">
  <cdr:relSizeAnchor xmlns:cdr="http://schemas.openxmlformats.org/drawingml/2006/chartDrawing">
    <cdr:from>
      <cdr:x>0.36269</cdr:x>
      <cdr:y>0.71008</cdr:y>
    </cdr:from>
    <cdr:to>
      <cdr:x>0.67249</cdr:x>
      <cdr:y>0.86053</cdr:y>
    </cdr:to>
    <cdr:sp macro="" textlink="">
      <cdr:nvSpPr>
        <cdr:cNvPr id="2" name="1 CuadroTexto"/>
        <cdr:cNvSpPr txBox="1"/>
      </cdr:nvSpPr>
      <cdr:spPr>
        <a:xfrm xmlns:a="http://schemas.openxmlformats.org/drawingml/2006/main">
          <a:off x="790575" y="1238250"/>
          <a:ext cx="676275" cy="2571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CO"/>
        </a:p>
      </cdr:txBody>
    </cdr:sp>
  </cdr:relSizeAnchor>
  <cdr:relSizeAnchor xmlns:cdr="http://schemas.openxmlformats.org/drawingml/2006/chartDrawing">
    <cdr:from>
      <cdr:x>0.01747</cdr:x>
      <cdr:y>0.23004</cdr:y>
    </cdr:from>
    <cdr:to>
      <cdr:x>0.32727</cdr:x>
      <cdr:y>0.37939</cdr:y>
    </cdr:to>
    <cdr:sp macro="" textlink="">
      <cdr:nvSpPr>
        <cdr:cNvPr id="3" name="1 CuadroTexto"/>
        <cdr:cNvSpPr txBox="1"/>
      </cdr:nvSpPr>
      <cdr:spPr>
        <a:xfrm xmlns:a="http://schemas.openxmlformats.org/drawingml/2006/main">
          <a:off x="38099" y="381000"/>
          <a:ext cx="676267" cy="247650"/>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endParaRPr lang="es-CO"/>
        </a:p>
      </cdr:txBody>
    </cdr:sp>
  </cdr:relSizeAnchor>
</c:userShapes>
</file>

<file path=xl/drawings/drawing16.xml><?xml version="1.0" encoding="utf-8"?>
<xdr:wsDr xmlns:xdr="http://schemas.openxmlformats.org/drawingml/2006/spreadsheetDrawing" xmlns:a="http://schemas.openxmlformats.org/drawingml/2006/main">
  <xdr:twoCellAnchor>
    <xdr:from>
      <xdr:col>0</xdr:col>
      <xdr:colOff>9525</xdr:colOff>
      <xdr:row>38</xdr:row>
      <xdr:rowOff>9525</xdr:rowOff>
    </xdr:from>
    <xdr:to>
      <xdr:col>1</xdr:col>
      <xdr:colOff>9525</xdr:colOff>
      <xdr:row>40</xdr:row>
      <xdr:rowOff>0</xdr:rowOff>
    </xdr:to>
    <xdr:sp macro="" textlink="">
      <xdr:nvSpPr>
        <xdr:cNvPr id="28537843" name="Line 1">
          <a:extLst>
            <a:ext uri="{FF2B5EF4-FFF2-40B4-BE49-F238E27FC236}">
              <a16:creationId xmlns:a16="http://schemas.microsoft.com/office/drawing/2014/main" id="{00000000-0008-0000-0B00-0000F373B301}"/>
            </a:ext>
          </a:extLst>
        </xdr:cNvPr>
        <xdr:cNvSpPr>
          <a:spLocks noChangeShapeType="1"/>
        </xdr:cNvSpPr>
      </xdr:nvSpPr>
      <xdr:spPr bwMode="auto">
        <a:xfrm>
          <a:off x="9525" y="6619875"/>
          <a:ext cx="1447800" cy="3619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96</xdr:col>
      <xdr:colOff>0</xdr:colOff>
      <xdr:row>50</xdr:row>
      <xdr:rowOff>114300</xdr:rowOff>
    </xdr:from>
    <xdr:to>
      <xdr:col>96</xdr:col>
      <xdr:colOff>0</xdr:colOff>
      <xdr:row>51</xdr:row>
      <xdr:rowOff>28575</xdr:rowOff>
    </xdr:to>
    <xdr:sp macro="" textlink="">
      <xdr:nvSpPr>
        <xdr:cNvPr id="28537844" name="Rectangle 3">
          <a:extLst>
            <a:ext uri="{FF2B5EF4-FFF2-40B4-BE49-F238E27FC236}">
              <a16:creationId xmlns:a16="http://schemas.microsoft.com/office/drawing/2014/main" id="{00000000-0008-0000-0B00-0000F473B301}"/>
            </a:ext>
          </a:extLst>
        </xdr:cNvPr>
        <xdr:cNvSpPr>
          <a:spLocks noChangeArrowheads="1"/>
        </xdr:cNvSpPr>
      </xdr:nvSpPr>
      <xdr:spPr bwMode="auto">
        <a:xfrm>
          <a:off x="5972175" y="8715375"/>
          <a:ext cx="0" cy="76200"/>
        </a:xfrm>
        <a:prstGeom prst="rect">
          <a:avLst/>
        </a:prstGeom>
        <a:solidFill>
          <a:srgbClr val="FF0000"/>
        </a:solidFill>
        <a:ln w="9525">
          <a:solidFill>
            <a:srgbClr val="000000"/>
          </a:solidFill>
          <a:miter lim="800000"/>
          <a:headEnd/>
          <a:tailEnd/>
        </a:ln>
      </xdr:spPr>
    </xdr:sp>
    <xdr:clientData/>
  </xdr:twoCellAnchor>
  <xdr:twoCellAnchor>
    <xdr:from>
      <xdr:col>104</xdr:col>
      <xdr:colOff>161925</xdr:colOff>
      <xdr:row>48</xdr:row>
      <xdr:rowOff>0</xdr:rowOff>
    </xdr:from>
    <xdr:to>
      <xdr:col>104</xdr:col>
      <xdr:colOff>161925</xdr:colOff>
      <xdr:row>48</xdr:row>
      <xdr:rowOff>0</xdr:rowOff>
    </xdr:to>
    <xdr:sp macro="" textlink="">
      <xdr:nvSpPr>
        <xdr:cNvPr id="28537845" name="Rectangle 10">
          <a:extLst>
            <a:ext uri="{FF2B5EF4-FFF2-40B4-BE49-F238E27FC236}">
              <a16:creationId xmlns:a16="http://schemas.microsoft.com/office/drawing/2014/main" id="{00000000-0008-0000-0B00-0000F573B301}"/>
            </a:ext>
          </a:extLst>
        </xdr:cNvPr>
        <xdr:cNvSpPr>
          <a:spLocks noChangeArrowheads="1"/>
        </xdr:cNvSpPr>
      </xdr:nvSpPr>
      <xdr:spPr bwMode="auto">
        <a:xfrm>
          <a:off x="9972675" y="8277225"/>
          <a:ext cx="0" cy="0"/>
        </a:xfrm>
        <a:prstGeom prst="rect">
          <a:avLst/>
        </a:prstGeom>
        <a:solidFill>
          <a:srgbClr val="FFFFFF"/>
        </a:solidFill>
        <a:ln w="9525">
          <a:solidFill>
            <a:srgbClr val="000000"/>
          </a:solidFill>
          <a:miter lim="800000"/>
          <a:headEnd/>
          <a:tailEnd/>
        </a:ln>
      </xdr:spPr>
    </xdr:sp>
    <xdr:clientData/>
  </xdr:twoCellAnchor>
  <xdr:twoCellAnchor>
    <xdr:from>
      <xdr:col>104</xdr:col>
      <xdr:colOff>161925</xdr:colOff>
      <xdr:row>52</xdr:row>
      <xdr:rowOff>0</xdr:rowOff>
    </xdr:from>
    <xdr:to>
      <xdr:col>104</xdr:col>
      <xdr:colOff>161925</xdr:colOff>
      <xdr:row>52</xdr:row>
      <xdr:rowOff>0</xdr:rowOff>
    </xdr:to>
    <xdr:sp macro="" textlink="">
      <xdr:nvSpPr>
        <xdr:cNvPr id="28537846" name="Rectangle 13">
          <a:extLst>
            <a:ext uri="{FF2B5EF4-FFF2-40B4-BE49-F238E27FC236}">
              <a16:creationId xmlns:a16="http://schemas.microsoft.com/office/drawing/2014/main" id="{00000000-0008-0000-0B00-0000F673B301}"/>
            </a:ext>
          </a:extLst>
        </xdr:cNvPr>
        <xdr:cNvSpPr>
          <a:spLocks noChangeArrowheads="1"/>
        </xdr:cNvSpPr>
      </xdr:nvSpPr>
      <xdr:spPr bwMode="auto">
        <a:xfrm>
          <a:off x="9972675" y="8924925"/>
          <a:ext cx="0" cy="0"/>
        </a:xfrm>
        <a:prstGeom prst="rect">
          <a:avLst/>
        </a:prstGeom>
        <a:solidFill>
          <a:srgbClr val="FFFFFF"/>
        </a:solidFill>
        <a:ln w="9525">
          <a:solidFill>
            <a:srgbClr val="000000"/>
          </a:solidFill>
          <a:miter lim="800000"/>
          <a:headEnd/>
          <a:tailEnd/>
        </a:ln>
      </xdr:spPr>
    </xdr:sp>
    <xdr:clientData/>
  </xdr:twoCellAnchor>
  <xdr:twoCellAnchor>
    <xdr:from>
      <xdr:col>47</xdr:col>
      <xdr:colOff>28575</xdr:colOff>
      <xdr:row>28</xdr:row>
      <xdr:rowOff>66675</xdr:rowOff>
    </xdr:from>
    <xdr:to>
      <xdr:col>51</xdr:col>
      <xdr:colOff>19050</xdr:colOff>
      <xdr:row>30</xdr:row>
      <xdr:rowOff>19050</xdr:rowOff>
    </xdr:to>
    <xdr:sp macro="" textlink="">
      <xdr:nvSpPr>
        <xdr:cNvPr id="28537847" name="3 Forma libre">
          <a:extLst>
            <a:ext uri="{FF2B5EF4-FFF2-40B4-BE49-F238E27FC236}">
              <a16:creationId xmlns:a16="http://schemas.microsoft.com/office/drawing/2014/main" id="{00000000-0008-0000-0B00-0000F773B301}"/>
            </a:ext>
          </a:extLst>
        </xdr:cNvPr>
        <xdr:cNvSpPr>
          <a:spLocks/>
        </xdr:cNvSpPr>
      </xdr:nvSpPr>
      <xdr:spPr bwMode="auto">
        <a:xfrm>
          <a:off x="3667125" y="4972050"/>
          <a:ext cx="180975" cy="276225"/>
        </a:xfrm>
        <a:custGeom>
          <a:avLst/>
          <a:gdLst>
            <a:gd name="T0" fmla="*/ 0 w 179032"/>
            <a:gd name="T1" fmla="*/ 1711 h 278090"/>
            <a:gd name="T2" fmla="*/ 896247 w 179032"/>
            <a:gd name="T3" fmla="*/ 0 h 278090"/>
            <a:gd name="T4" fmla="*/ 0 60000 65536"/>
            <a:gd name="T5" fmla="*/ 0 60000 65536"/>
            <a:gd name="T6" fmla="*/ 0 w 179032"/>
            <a:gd name="T7" fmla="*/ 0 h 278090"/>
            <a:gd name="T8" fmla="*/ 179032 w 179032"/>
            <a:gd name="T9" fmla="*/ 278090 h 278090"/>
          </a:gdLst>
          <a:ahLst/>
          <a:cxnLst>
            <a:cxn ang="T4">
              <a:pos x="T0" y="T1"/>
            </a:cxn>
            <a:cxn ang="T5">
              <a:pos x="T2" y="T3"/>
            </a:cxn>
          </a:cxnLst>
          <a:rect l="T6" t="T7" r="T8" b="T9"/>
          <a:pathLst>
            <a:path w="179032" h="278090">
              <a:moveTo>
                <a:pt x="0" y="9525"/>
              </a:moveTo>
              <a:cubicBezTo>
                <a:pt x="144462" y="243681"/>
                <a:pt x="288925" y="477837"/>
                <a:pt x="57150" y="0"/>
              </a:cubicBezTo>
            </a:path>
          </a:pathLst>
        </a:cu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49</xdr:col>
      <xdr:colOff>38100</xdr:colOff>
      <xdr:row>27</xdr:row>
      <xdr:rowOff>76200</xdr:rowOff>
    </xdr:from>
    <xdr:to>
      <xdr:col>53</xdr:col>
      <xdr:colOff>9525</xdr:colOff>
      <xdr:row>28</xdr:row>
      <xdr:rowOff>57150</xdr:rowOff>
    </xdr:to>
    <xdr:sp macro="" textlink="">
      <xdr:nvSpPr>
        <xdr:cNvPr id="28537848" name="24 Forma libre">
          <a:extLst>
            <a:ext uri="{FF2B5EF4-FFF2-40B4-BE49-F238E27FC236}">
              <a16:creationId xmlns:a16="http://schemas.microsoft.com/office/drawing/2014/main" id="{00000000-0008-0000-0B00-0000F873B301}"/>
            </a:ext>
          </a:extLst>
        </xdr:cNvPr>
        <xdr:cNvSpPr>
          <a:spLocks/>
        </xdr:cNvSpPr>
      </xdr:nvSpPr>
      <xdr:spPr bwMode="auto">
        <a:xfrm>
          <a:off x="3771900" y="4819650"/>
          <a:ext cx="161925" cy="142875"/>
        </a:xfrm>
        <a:custGeom>
          <a:avLst/>
          <a:gdLst>
            <a:gd name="T0" fmla="*/ 0 w 161925"/>
            <a:gd name="T1" fmla="*/ 142875 h 142875"/>
            <a:gd name="T2" fmla="*/ 66675 w 161925"/>
            <a:gd name="T3" fmla="*/ 133350 h 142875"/>
            <a:gd name="T4" fmla="*/ 95250 w 161925"/>
            <a:gd name="T5" fmla="*/ 123825 h 142875"/>
            <a:gd name="T6" fmla="*/ 142875 w 161925"/>
            <a:gd name="T7" fmla="*/ 114300 h 142875"/>
            <a:gd name="T8" fmla="*/ 161925 w 161925"/>
            <a:gd name="T9" fmla="*/ 85725 h 142875"/>
            <a:gd name="T10" fmla="*/ 142875 w 161925"/>
            <a:gd name="T11" fmla="*/ 28575 h 142875"/>
            <a:gd name="T12" fmla="*/ 142875 w 161925"/>
            <a:gd name="T13" fmla="*/ 0 h 142875"/>
            <a:gd name="T14" fmla="*/ 0 60000 65536"/>
            <a:gd name="T15" fmla="*/ 0 60000 65536"/>
            <a:gd name="T16" fmla="*/ 0 60000 65536"/>
            <a:gd name="T17" fmla="*/ 0 60000 65536"/>
            <a:gd name="T18" fmla="*/ 0 60000 65536"/>
            <a:gd name="T19" fmla="*/ 0 60000 65536"/>
            <a:gd name="T20" fmla="*/ 0 60000 65536"/>
            <a:gd name="T21" fmla="*/ 0 w 161925"/>
            <a:gd name="T22" fmla="*/ 0 h 142875"/>
            <a:gd name="T23" fmla="*/ 161925 w 161925"/>
            <a:gd name="T24" fmla="*/ 142875 h 142875"/>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161925" h="142875">
              <a:moveTo>
                <a:pt x="0" y="142875"/>
              </a:moveTo>
              <a:cubicBezTo>
                <a:pt x="22225" y="139700"/>
                <a:pt x="44660" y="137753"/>
                <a:pt x="66675" y="133350"/>
              </a:cubicBezTo>
              <a:cubicBezTo>
                <a:pt x="76520" y="131381"/>
                <a:pt x="85510" y="126260"/>
                <a:pt x="95250" y="123825"/>
              </a:cubicBezTo>
              <a:cubicBezTo>
                <a:pt x="110956" y="119898"/>
                <a:pt x="127000" y="117475"/>
                <a:pt x="142875" y="114300"/>
              </a:cubicBezTo>
              <a:cubicBezTo>
                <a:pt x="149225" y="104775"/>
                <a:pt x="161925" y="97173"/>
                <a:pt x="161925" y="85725"/>
              </a:cubicBezTo>
              <a:cubicBezTo>
                <a:pt x="161925" y="65645"/>
                <a:pt x="149225" y="47625"/>
                <a:pt x="142875" y="28575"/>
              </a:cubicBezTo>
              <a:cubicBezTo>
                <a:pt x="139863" y="19539"/>
                <a:pt x="142875" y="9525"/>
                <a:pt x="142875" y="0"/>
              </a:cubicBezTo>
            </a:path>
          </a:pathLst>
        </a:cu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54</xdr:col>
      <xdr:colOff>0</xdr:colOff>
      <xdr:row>27</xdr:row>
      <xdr:rowOff>66675</xdr:rowOff>
    </xdr:from>
    <xdr:to>
      <xdr:col>54</xdr:col>
      <xdr:colOff>0</xdr:colOff>
      <xdr:row>27</xdr:row>
      <xdr:rowOff>66675</xdr:rowOff>
    </xdr:to>
    <xdr:sp macro="" textlink="">
      <xdr:nvSpPr>
        <xdr:cNvPr id="3534062" name="3534061 Forma libre">
          <a:extLst>
            <a:ext uri="{FF2B5EF4-FFF2-40B4-BE49-F238E27FC236}">
              <a16:creationId xmlns:a16="http://schemas.microsoft.com/office/drawing/2014/main" id="{00000000-0008-0000-0B00-0000EEEC3500}"/>
            </a:ext>
          </a:extLst>
        </xdr:cNvPr>
        <xdr:cNvSpPr/>
      </xdr:nvSpPr>
      <xdr:spPr>
        <a:xfrm>
          <a:off x="3829050" y="4162425"/>
          <a:ext cx="0" cy="0"/>
        </a:xfrm>
        <a:custGeom>
          <a:avLst/>
          <a:gdLst>
            <a:gd name="connsiteX0" fmla="*/ 0 w 0"/>
            <a:gd name="connsiteY0" fmla="*/ 0 h 0"/>
            <a:gd name="connsiteX1" fmla="*/ 0 w 0"/>
            <a:gd name="connsiteY1" fmla="*/ 0 h 0"/>
          </a:gdLst>
          <a:ahLst/>
          <a:cxnLst>
            <a:cxn ang="0">
              <a:pos x="connsiteX0" y="connsiteY0"/>
            </a:cxn>
            <a:cxn ang="0">
              <a:pos x="connsiteX1" y="connsiteY1"/>
            </a:cxn>
          </a:cxnLst>
          <a:rect l="l" t="t" r="r" b="b"/>
          <a:pathLst>
            <a:path>
              <a:moveTo>
                <a:pt x="0" y="0"/>
              </a:moveTo>
              <a:lnTo>
                <a:pt x="0" y="0"/>
              </a:lnTo>
            </a:path>
          </a:pathLst>
        </a:custGeom>
      </xdr:spPr>
      <xdr:style>
        <a:lnRef idx="2">
          <a:schemeClr val="dk1"/>
        </a:lnRef>
        <a:fillRef idx="0">
          <a:schemeClr val="dk1"/>
        </a:fillRef>
        <a:effectRef idx="1">
          <a:schemeClr val="dk1"/>
        </a:effectRef>
        <a:fontRef idx="minor">
          <a:schemeClr val="tx1"/>
        </a:fontRef>
      </xdr:style>
      <xdr:txBody>
        <a:bodyPr vertOverflow="clip" horzOverflow="clip" wrap="square" lIns="18288" tIns="0" rIns="0" bIns="0" rtlCol="0" anchor="t" upright="1"/>
        <a:lstStyle/>
        <a:p>
          <a:endParaRPr lang="es-CO"/>
        </a:p>
      </xdr:txBody>
    </xdr:sp>
    <xdr:clientData/>
  </xdr:twoCellAnchor>
  <xdr:twoCellAnchor>
    <xdr:from>
      <xdr:col>53</xdr:col>
      <xdr:colOff>38100</xdr:colOff>
      <xdr:row>27</xdr:row>
      <xdr:rowOff>66675</xdr:rowOff>
    </xdr:from>
    <xdr:to>
      <xdr:col>53</xdr:col>
      <xdr:colOff>38100</xdr:colOff>
      <xdr:row>27</xdr:row>
      <xdr:rowOff>66675</xdr:rowOff>
    </xdr:to>
    <xdr:sp macro="" textlink="">
      <xdr:nvSpPr>
        <xdr:cNvPr id="28537850" name="3534064 Forma libre">
          <a:extLst>
            <a:ext uri="{FF2B5EF4-FFF2-40B4-BE49-F238E27FC236}">
              <a16:creationId xmlns:a16="http://schemas.microsoft.com/office/drawing/2014/main" id="{00000000-0008-0000-0B00-0000FA73B301}"/>
            </a:ext>
          </a:extLst>
        </xdr:cNvPr>
        <xdr:cNvSpPr>
          <a:spLocks/>
        </xdr:cNvSpPr>
      </xdr:nvSpPr>
      <xdr:spPr bwMode="auto">
        <a:xfrm>
          <a:off x="3962400" y="4810125"/>
          <a:ext cx="0" cy="0"/>
        </a:xfrm>
        <a:custGeom>
          <a:avLst/>
          <a:gdLst>
            <a:gd name="T0" fmla="*/ 0 60000 65536"/>
            <a:gd name="T1" fmla="*/ 0 60000 65536"/>
          </a:gdLst>
          <a:ahLst/>
          <a:cxnLst>
            <a:cxn ang="T0">
              <a:pos x="0" y="0"/>
            </a:cxn>
            <a:cxn ang="T1">
              <a:pos x="0" y="0"/>
            </a:cxn>
          </a:cxnLst>
          <a:rect l="0" t="0" r="0" b="0"/>
          <a:pathLst>
            <a:path>
              <a:moveTo>
                <a:pt x="0" y="0"/>
              </a:moveTo>
              <a:lnTo>
                <a:pt x="0" y="0"/>
              </a:lnTo>
            </a:path>
          </a:pathLst>
        </a:cu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53</xdr:col>
      <xdr:colOff>38100</xdr:colOff>
      <xdr:row>27</xdr:row>
      <xdr:rowOff>57150</xdr:rowOff>
    </xdr:from>
    <xdr:to>
      <xdr:col>53</xdr:col>
      <xdr:colOff>38100</xdr:colOff>
      <xdr:row>27</xdr:row>
      <xdr:rowOff>57150</xdr:rowOff>
    </xdr:to>
    <xdr:sp macro="" textlink="">
      <xdr:nvSpPr>
        <xdr:cNvPr id="3534069" name="3534068 Forma libre">
          <a:extLst>
            <a:ext uri="{FF2B5EF4-FFF2-40B4-BE49-F238E27FC236}">
              <a16:creationId xmlns:a16="http://schemas.microsoft.com/office/drawing/2014/main" id="{00000000-0008-0000-0B00-0000F5EC3500}"/>
            </a:ext>
          </a:extLst>
        </xdr:cNvPr>
        <xdr:cNvSpPr/>
      </xdr:nvSpPr>
      <xdr:spPr>
        <a:xfrm>
          <a:off x="3819525" y="4152900"/>
          <a:ext cx="0" cy="0"/>
        </a:xfrm>
        <a:custGeom>
          <a:avLst/>
          <a:gdLst>
            <a:gd name="connsiteX0" fmla="*/ 0 w 0"/>
            <a:gd name="connsiteY0" fmla="*/ 0 h 0"/>
            <a:gd name="connsiteX1" fmla="*/ 0 w 0"/>
            <a:gd name="connsiteY1" fmla="*/ 0 h 0"/>
          </a:gdLst>
          <a:ahLst/>
          <a:cxnLst>
            <a:cxn ang="0">
              <a:pos x="connsiteX0" y="connsiteY0"/>
            </a:cxn>
            <a:cxn ang="0">
              <a:pos x="connsiteX1" y="connsiteY1"/>
            </a:cxn>
          </a:cxnLst>
          <a:rect l="l" t="t" r="r" b="b"/>
          <a:pathLst>
            <a:path>
              <a:moveTo>
                <a:pt x="0" y="0"/>
              </a:moveTo>
              <a:lnTo>
                <a:pt x="0" y="0"/>
              </a:lnTo>
            </a:path>
          </a:pathLst>
        </a:custGeom>
      </xdr:spPr>
      <xdr:style>
        <a:lnRef idx="2">
          <a:schemeClr val="dk1"/>
        </a:lnRef>
        <a:fillRef idx="0">
          <a:schemeClr val="dk1"/>
        </a:fillRef>
        <a:effectRef idx="1">
          <a:schemeClr val="dk1"/>
        </a:effectRef>
        <a:fontRef idx="minor">
          <a:schemeClr val="tx1"/>
        </a:fontRef>
      </xdr:style>
      <xdr:txBody>
        <a:bodyPr vertOverflow="clip" horzOverflow="clip" wrap="square" lIns="18288" tIns="0" rIns="0" bIns="0" rtlCol="0" anchor="t" upright="1"/>
        <a:lstStyle/>
        <a:p>
          <a:endParaRPr lang="es-CO"/>
        </a:p>
      </xdr:txBody>
    </xdr:sp>
    <xdr:clientData/>
  </xdr:twoCellAnchor>
  <xdr:twoCellAnchor>
    <xdr:from>
      <xdr:col>27</xdr:col>
      <xdr:colOff>19050</xdr:colOff>
      <xdr:row>26</xdr:row>
      <xdr:rowOff>123825</xdr:rowOff>
    </xdr:from>
    <xdr:to>
      <xdr:col>27</xdr:col>
      <xdr:colOff>19050</xdr:colOff>
      <xdr:row>26</xdr:row>
      <xdr:rowOff>123825</xdr:rowOff>
    </xdr:to>
    <xdr:sp macro="" textlink="">
      <xdr:nvSpPr>
        <xdr:cNvPr id="28537852" name="5 Forma libre">
          <a:extLst>
            <a:ext uri="{FF2B5EF4-FFF2-40B4-BE49-F238E27FC236}">
              <a16:creationId xmlns:a16="http://schemas.microsoft.com/office/drawing/2014/main" id="{00000000-0008-0000-0B00-0000FC73B301}"/>
            </a:ext>
          </a:extLst>
        </xdr:cNvPr>
        <xdr:cNvSpPr>
          <a:spLocks/>
        </xdr:cNvSpPr>
      </xdr:nvSpPr>
      <xdr:spPr bwMode="auto">
        <a:xfrm>
          <a:off x="2705100" y="4705350"/>
          <a:ext cx="0" cy="0"/>
        </a:xfrm>
        <a:custGeom>
          <a:avLst/>
          <a:gdLst>
            <a:gd name="T0" fmla="*/ 0 60000 65536"/>
            <a:gd name="T1" fmla="*/ 0 60000 65536"/>
          </a:gdLst>
          <a:ahLst/>
          <a:cxnLst>
            <a:cxn ang="T0">
              <a:pos x="0" y="0"/>
            </a:cxn>
            <a:cxn ang="T1">
              <a:pos x="0" y="0"/>
            </a:cxn>
          </a:cxnLst>
          <a:rect l="0" t="0" r="0" b="0"/>
          <a:pathLst>
            <a:path>
              <a:moveTo>
                <a:pt x="0" y="0"/>
              </a:moveTo>
              <a:lnTo>
                <a:pt x="0" y="0"/>
              </a:lnTo>
            </a:path>
          </a:pathLst>
        </a:cu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97</xdr:col>
      <xdr:colOff>190500</xdr:colOff>
      <xdr:row>23</xdr:row>
      <xdr:rowOff>0</xdr:rowOff>
    </xdr:from>
    <xdr:to>
      <xdr:col>97</xdr:col>
      <xdr:colOff>190500</xdr:colOff>
      <xdr:row>23</xdr:row>
      <xdr:rowOff>0</xdr:rowOff>
    </xdr:to>
    <xdr:sp macro="" textlink="">
      <xdr:nvSpPr>
        <xdr:cNvPr id="3534064" name="3534063 Forma libre">
          <a:extLst>
            <a:ext uri="{FF2B5EF4-FFF2-40B4-BE49-F238E27FC236}">
              <a16:creationId xmlns:a16="http://schemas.microsoft.com/office/drawing/2014/main" id="{00000000-0008-0000-0B00-0000F0EC3500}"/>
            </a:ext>
          </a:extLst>
        </xdr:cNvPr>
        <xdr:cNvSpPr/>
      </xdr:nvSpPr>
      <xdr:spPr>
        <a:xfrm>
          <a:off x="6610350" y="3448050"/>
          <a:ext cx="0" cy="0"/>
        </a:xfrm>
        <a:custGeom>
          <a:avLst/>
          <a:gdLst>
            <a:gd name="connsiteX0" fmla="*/ 0 w 0"/>
            <a:gd name="connsiteY0" fmla="*/ 0 h 0"/>
            <a:gd name="connsiteX1" fmla="*/ 0 w 0"/>
            <a:gd name="connsiteY1" fmla="*/ 0 h 0"/>
          </a:gdLst>
          <a:ahLst/>
          <a:cxnLst>
            <a:cxn ang="0">
              <a:pos x="connsiteX0" y="connsiteY0"/>
            </a:cxn>
            <a:cxn ang="0">
              <a:pos x="connsiteX1" y="connsiteY1"/>
            </a:cxn>
          </a:cxnLst>
          <a:rect l="l" t="t" r="r" b="b"/>
          <a:pathLst>
            <a:path>
              <a:moveTo>
                <a:pt x="0" y="0"/>
              </a:moveTo>
              <a:lnTo>
                <a:pt x="0" y="0"/>
              </a:lnTo>
            </a:path>
          </a:pathLst>
        </a:custGeom>
        <a:ln>
          <a:solidFill>
            <a:srgbClr val="FFFF00"/>
          </a:solidFill>
        </a:ln>
      </xdr:spPr>
      <xdr:style>
        <a:lnRef idx="2">
          <a:schemeClr val="dk1"/>
        </a:lnRef>
        <a:fillRef idx="0">
          <a:schemeClr val="dk1"/>
        </a:fillRef>
        <a:effectRef idx="1">
          <a:schemeClr val="dk1"/>
        </a:effectRef>
        <a:fontRef idx="minor">
          <a:schemeClr val="tx1"/>
        </a:fontRef>
      </xdr:style>
      <xdr:txBody>
        <a:bodyPr vertOverflow="clip" horzOverflow="clip" wrap="square" lIns="18288" tIns="0" rIns="0" bIns="0" rtlCol="0" anchor="t" upright="1"/>
        <a:lstStyle/>
        <a:p>
          <a:endParaRPr lang="es-CO"/>
        </a:p>
      </xdr:txBody>
    </xdr:sp>
    <xdr:clientData/>
  </xdr:twoCellAnchor>
  <xdr:twoCellAnchor>
    <xdr:from>
      <xdr:col>99</xdr:col>
      <xdr:colOff>104775</xdr:colOff>
      <xdr:row>23</xdr:row>
      <xdr:rowOff>66675</xdr:rowOff>
    </xdr:from>
    <xdr:to>
      <xdr:col>99</xdr:col>
      <xdr:colOff>104775</xdr:colOff>
      <xdr:row>23</xdr:row>
      <xdr:rowOff>66675</xdr:rowOff>
    </xdr:to>
    <xdr:sp macro="" textlink="">
      <xdr:nvSpPr>
        <xdr:cNvPr id="28537854" name="123 Forma libre">
          <a:extLst>
            <a:ext uri="{FF2B5EF4-FFF2-40B4-BE49-F238E27FC236}">
              <a16:creationId xmlns:a16="http://schemas.microsoft.com/office/drawing/2014/main" id="{00000000-0008-0000-0B00-0000FE73B301}"/>
            </a:ext>
          </a:extLst>
        </xdr:cNvPr>
        <xdr:cNvSpPr>
          <a:spLocks/>
        </xdr:cNvSpPr>
      </xdr:nvSpPr>
      <xdr:spPr bwMode="auto">
        <a:xfrm>
          <a:off x="7477125" y="4162425"/>
          <a:ext cx="0" cy="0"/>
        </a:xfrm>
        <a:custGeom>
          <a:avLst/>
          <a:gdLst>
            <a:gd name="T0" fmla="*/ 0 60000 65536"/>
            <a:gd name="T1" fmla="*/ 0 60000 65536"/>
          </a:gdLst>
          <a:ahLst/>
          <a:cxnLst>
            <a:cxn ang="T0">
              <a:pos x="0" y="0"/>
            </a:cxn>
            <a:cxn ang="T1">
              <a:pos x="0" y="0"/>
            </a:cxn>
          </a:cxnLst>
          <a:rect l="0" t="0" r="0" b="0"/>
          <a:pathLst>
            <a:path>
              <a:moveTo>
                <a:pt x="0" y="0"/>
              </a:moveTo>
              <a:lnTo>
                <a:pt x="0" y="0"/>
              </a:lnTo>
            </a:path>
          </a:pathLst>
        </a:custGeom>
        <a:solidFill>
          <a:srgbClr val="FFFFFF"/>
        </a:solidFill>
        <a:ln w="25400" cap="flat" cmpd="sng" algn="ctr">
          <a:solidFill>
            <a:srgbClr val="CC99FF"/>
          </a:solidFill>
          <a:prstDash val="solid"/>
          <a:round/>
          <a:headEnd type="none" w="med" len="med"/>
          <a:tailEnd type="none" w="med" len="med"/>
        </a:ln>
      </xdr:spPr>
    </xdr:sp>
    <xdr:clientData/>
  </xdr:twoCellAnchor>
  <xdr:twoCellAnchor>
    <xdr:from>
      <xdr:col>33</xdr:col>
      <xdr:colOff>9525</xdr:colOff>
      <xdr:row>27</xdr:row>
      <xdr:rowOff>95250</xdr:rowOff>
    </xdr:from>
    <xdr:to>
      <xdr:col>33</xdr:col>
      <xdr:colOff>9525</xdr:colOff>
      <xdr:row>27</xdr:row>
      <xdr:rowOff>95250</xdr:rowOff>
    </xdr:to>
    <xdr:sp macro="" textlink="">
      <xdr:nvSpPr>
        <xdr:cNvPr id="3" name="2 Forma libre">
          <a:extLst>
            <a:ext uri="{FF2B5EF4-FFF2-40B4-BE49-F238E27FC236}">
              <a16:creationId xmlns:a16="http://schemas.microsoft.com/office/drawing/2014/main" id="{00000000-0008-0000-0B00-000003000000}"/>
            </a:ext>
          </a:extLst>
        </xdr:cNvPr>
        <xdr:cNvSpPr/>
      </xdr:nvSpPr>
      <xdr:spPr>
        <a:xfrm>
          <a:off x="2981325" y="4191000"/>
          <a:ext cx="0" cy="0"/>
        </a:xfrm>
        <a:custGeom>
          <a:avLst/>
          <a:gdLst>
            <a:gd name="connsiteX0" fmla="*/ 0 w 0"/>
            <a:gd name="connsiteY0" fmla="*/ 0 h 0"/>
            <a:gd name="connsiteX1" fmla="*/ 0 w 0"/>
            <a:gd name="connsiteY1" fmla="*/ 0 h 0"/>
          </a:gdLst>
          <a:ahLst/>
          <a:cxnLst>
            <a:cxn ang="0">
              <a:pos x="connsiteX0" y="connsiteY0"/>
            </a:cxn>
            <a:cxn ang="0">
              <a:pos x="connsiteX1" y="connsiteY1"/>
            </a:cxn>
          </a:cxnLst>
          <a:rect l="l" t="t" r="r" b="b"/>
          <a:pathLst>
            <a:path>
              <a:moveTo>
                <a:pt x="0" y="0"/>
              </a:moveTo>
              <a:lnTo>
                <a:pt x="0" y="0"/>
              </a:lnTo>
            </a:path>
          </a:pathLst>
        </a:custGeom>
        <a:ln>
          <a:solidFill>
            <a:srgbClr val="FFFF00"/>
          </a:solidFill>
        </a:ln>
      </xdr:spPr>
      <xdr:style>
        <a:lnRef idx="2">
          <a:schemeClr val="dk1"/>
        </a:lnRef>
        <a:fillRef idx="0">
          <a:schemeClr val="dk1"/>
        </a:fillRef>
        <a:effectRef idx="1">
          <a:schemeClr val="dk1"/>
        </a:effectRef>
        <a:fontRef idx="minor">
          <a:schemeClr val="tx1"/>
        </a:fontRef>
      </xdr:style>
      <xdr:txBody>
        <a:bodyPr vertOverflow="clip" horzOverflow="clip" wrap="square" lIns="18288" tIns="0" rIns="0" bIns="0" rtlCol="0" anchor="t" upright="1"/>
        <a:lstStyle/>
        <a:p>
          <a:endParaRPr lang="es-CO"/>
        </a:p>
      </xdr:txBody>
    </xdr:sp>
    <xdr:clientData/>
  </xdr:twoCellAnchor>
  <xdr:twoCellAnchor>
    <xdr:from>
      <xdr:col>70</xdr:col>
      <xdr:colOff>9525</xdr:colOff>
      <xdr:row>26</xdr:row>
      <xdr:rowOff>38100</xdr:rowOff>
    </xdr:from>
    <xdr:to>
      <xdr:col>70</xdr:col>
      <xdr:colOff>9525</xdr:colOff>
      <xdr:row>26</xdr:row>
      <xdr:rowOff>38100</xdr:rowOff>
    </xdr:to>
    <xdr:sp macro="" textlink="">
      <xdr:nvSpPr>
        <xdr:cNvPr id="18" name="17 Forma libre">
          <a:extLst>
            <a:ext uri="{FF2B5EF4-FFF2-40B4-BE49-F238E27FC236}">
              <a16:creationId xmlns:a16="http://schemas.microsoft.com/office/drawing/2014/main" id="{00000000-0008-0000-0B00-000012000000}"/>
            </a:ext>
          </a:extLst>
        </xdr:cNvPr>
        <xdr:cNvSpPr/>
      </xdr:nvSpPr>
      <xdr:spPr>
        <a:xfrm>
          <a:off x="4743450" y="3971925"/>
          <a:ext cx="0" cy="0"/>
        </a:xfrm>
        <a:custGeom>
          <a:avLst/>
          <a:gdLst>
            <a:gd name="connsiteX0" fmla="*/ 0 w 0"/>
            <a:gd name="connsiteY0" fmla="*/ 0 h 0"/>
            <a:gd name="connsiteX1" fmla="*/ 0 w 0"/>
            <a:gd name="connsiteY1" fmla="*/ 0 h 0"/>
          </a:gdLst>
          <a:ahLst/>
          <a:cxnLst>
            <a:cxn ang="0">
              <a:pos x="connsiteX0" y="connsiteY0"/>
            </a:cxn>
            <a:cxn ang="0">
              <a:pos x="connsiteX1" y="connsiteY1"/>
            </a:cxn>
          </a:cxnLst>
          <a:rect l="l" t="t" r="r" b="b"/>
          <a:pathLst>
            <a:path>
              <a:moveTo>
                <a:pt x="0" y="0"/>
              </a:moveTo>
              <a:lnTo>
                <a:pt x="0" y="0"/>
              </a:lnTo>
            </a:path>
          </a:pathLst>
        </a:custGeom>
        <a:ln>
          <a:solidFill>
            <a:srgbClr val="FFFF00"/>
          </a:solidFill>
        </a:ln>
      </xdr:spPr>
      <xdr:style>
        <a:lnRef idx="2">
          <a:schemeClr val="dk1"/>
        </a:lnRef>
        <a:fillRef idx="0">
          <a:schemeClr val="dk1"/>
        </a:fillRef>
        <a:effectRef idx="1">
          <a:schemeClr val="dk1"/>
        </a:effectRef>
        <a:fontRef idx="minor">
          <a:schemeClr val="tx1"/>
        </a:fontRef>
      </xdr:style>
      <xdr:txBody>
        <a:bodyPr vertOverflow="clip" horzOverflow="clip" wrap="square" lIns="18288" tIns="0" rIns="0" bIns="0" rtlCol="0" anchor="t" upright="1"/>
        <a:lstStyle/>
        <a:p>
          <a:endParaRPr lang="es-CO"/>
        </a:p>
      </xdr:txBody>
    </xdr:sp>
    <xdr:clientData/>
  </xdr:twoCellAnchor>
  <xdr:twoCellAnchor>
    <xdr:from>
      <xdr:col>5</xdr:col>
      <xdr:colOff>9525</xdr:colOff>
      <xdr:row>47</xdr:row>
      <xdr:rowOff>161925</xdr:rowOff>
    </xdr:from>
    <xdr:to>
      <xdr:col>5</xdr:col>
      <xdr:colOff>9525</xdr:colOff>
      <xdr:row>48</xdr:row>
      <xdr:rowOff>161925</xdr:rowOff>
    </xdr:to>
    <xdr:cxnSp macro="">
      <xdr:nvCxnSpPr>
        <xdr:cNvPr id="28724251" name="82 Conector recto">
          <a:extLst>
            <a:ext uri="{FF2B5EF4-FFF2-40B4-BE49-F238E27FC236}">
              <a16:creationId xmlns:a16="http://schemas.microsoft.com/office/drawing/2014/main" id="{00000000-0008-0000-0B00-00001B4CB601}"/>
            </a:ext>
          </a:extLst>
        </xdr:cNvPr>
        <xdr:cNvCxnSpPr>
          <a:cxnSpLocks noChangeShapeType="1"/>
        </xdr:cNvCxnSpPr>
      </xdr:nvCxnSpPr>
      <xdr:spPr bwMode="auto">
        <a:xfrm>
          <a:off x="1647825" y="8277225"/>
          <a:ext cx="0" cy="161925"/>
        </a:xfrm>
        <a:prstGeom prst="line">
          <a:avLst/>
        </a:prstGeom>
        <a:noFill/>
        <a:ln w="12700" algn="ctr">
          <a:solidFill>
            <a:srgbClr val="A6CAF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19050</xdr:colOff>
      <xdr:row>47</xdr:row>
      <xdr:rowOff>152400</xdr:rowOff>
    </xdr:from>
    <xdr:to>
      <xdr:col>5</xdr:col>
      <xdr:colOff>19050</xdr:colOff>
      <xdr:row>48</xdr:row>
      <xdr:rowOff>152400</xdr:rowOff>
    </xdr:to>
    <xdr:cxnSp macro="">
      <xdr:nvCxnSpPr>
        <xdr:cNvPr id="28724252" name="82 Conector recto">
          <a:extLst>
            <a:ext uri="{FF2B5EF4-FFF2-40B4-BE49-F238E27FC236}">
              <a16:creationId xmlns:a16="http://schemas.microsoft.com/office/drawing/2014/main" id="{00000000-0008-0000-0B00-00001C4CB601}"/>
            </a:ext>
          </a:extLst>
        </xdr:cNvPr>
        <xdr:cNvCxnSpPr>
          <a:cxnSpLocks noChangeShapeType="1"/>
        </xdr:cNvCxnSpPr>
      </xdr:nvCxnSpPr>
      <xdr:spPr bwMode="auto">
        <a:xfrm>
          <a:off x="1657350" y="8267700"/>
          <a:ext cx="0" cy="161925"/>
        </a:xfrm>
        <a:prstGeom prst="line">
          <a:avLst/>
        </a:prstGeom>
        <a:noFill/>
        <a:ln w="12700" algn="ctr">
          <a:solidFill>
            <a:srgbClr val="A6CAF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19050</xdr:colOff>
      <xdr:row>47</xdr:row>
      <xdr:rowOff>161925</xdr:rowOff>
    </xdr:from>
    <xdr:to>
      <xdr:col>5</xdr:col>
      <xdr:colOff>19050</xdr:colOff>
      <xdr:row>48</xdr:row>
      <xdr:rowOff>161925</xdr:rowOff>
    </xdr:to>
    <xdr:cxnSp macro="">
      <xdr:nvCxnSpPr>
        <xdr:cNvPr id="28724253" name="82 Conector recto">
          <a:extLst>
            <a:ext uri="{FF2B5EF4-FFF2-40B4-BE49-F238E27FC236}">
              <a16:creationId xmlns:a16="http://schemas.microsoft.com/office/drawing/2014/main" id="{00000000-0008-0000-0B00-00001D4CB601}"/>
            </a:ext>
          </a:extLst>
        </xdr:cNvPr>
        <xdr:cNvCxnSpPr>
          <a:cxnSpLocks noChangeShapeType="1"/>
        </xdr:cNvCxnSpPr>
      </xdr:nvCxnSpPr>
      <xdr:spPr bwMode="auto">
        <a:xfrm>
          <a:off x="1657350" y="8277225"/>
          <a:ext cx="0" cy="161925"/>
        </a:xfrm>
        <a:prstGeom prst="line">
          <a:avLst/>
        </a:prstGeom>
        <a:noFill/>
        <a:ln w="9525"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6</xdr:col>
      <xdr:colOff>9525</xdr:colOff>
      <xdr:row>48</xdr:row>
      <xdr:rowOff>0</xdr:rowOff>
    </xdr:from>
    <xdr:to>
      <xdr:col>6</xdr:col>
      <xdr:colOff>9525</xdr:colOff>
      <xdr:row>49</xdr:row>
      <xdr:rowOff>0</xdr:rowOff>
    </xdr:to>
    <xdr:cxnSp macro="">
      <xdr:nvCxnSpPr>
        <xdr:cNvPr id="28724254" name="82 Conector recto">
          <a:extLst>
            <a:ext uri="{FF2B5EF4-FFF2-40B4-BE49-F238E27FC236}">
              <a16:creationId xmlns:a16="http://schemas.microsoft.com/office/drawing/2014/main" id="{00000000-0008-0000-0B00-00001E4CB601}"/>
            </a:ext>
          </a:extLst>
        </xdr:cNvPr>
        <xdr:cNvCxnSpPr>
          <a:cxnSpLocks noChangeShapeType="1"/>
        </xdr:cNvCxnSpPr>
      </xdr:nvCxnSpPr>
      <xdr:spPr bwMode="auto">
        <a:xfrm>
          <a:off x="1695450" y="8277225"/>
          <a:ext cx="0" cy="161925"/>
        </a:xfrm>
        <a:prstGeom prst="line">
          <a:avLst/>
        </a:prstGeom>
        <a:noFill/>
        <a:ln w="9525"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6</xdr:col>
      <xdr:colOff>47625</xdr:colOff>
      <xdr:row>48</xdr:row>
      <xdr:rowOff>0</xdr:rowOff>
    </xdr:from>
    <xdr:to>
      <xdr:col>6</xdr:col>
      <xdr:colOff>47625</xdr:colOff>
      <xdr:row>49</xdr:row>
      <xdr:rowOff>0</xdr:rowOff>
    </xdr:to>
    <xdr:cxnSp macro="">
      <xdr:nvCxnSpPr>
        <xdr:cNvPr id="28724255" name="82 Conector recto">
          <a:extLst>
            <a:ext uri="{FF2B5EF4-FFF2-40B4-BE49-F238E27FC236}">
              <a16:creationId xmlns:a16="http://schemas.microsoft.com/office/drawing/2014/main" id="{00000000-0008-0000-0B00-00001F4CB601}"/>
            </a:ext>
          </a:extLst>
        </xdr:cNvPr>
        <xdr:cNvCxnSpPr>
          <a:cxnSpLocks noChangeShapeType="1"/>
        </xdr:cNvCxnSpPr>
      </xdr:nvCxnSpPr>
      <xdr:spPr bwMode="auto">
        <a:xfrm>
          <a:off x="1733550" y="8277225"/>
          <a:ext cx="0" cy="161925"/>
        </a:xfrm>
        <a:prstGeom prst="line">
          <a:avLst/>
        </a:prstGeom>
        <a:noFill/>
        <a:ln w="9525"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7</xdr:col>
      <xdr:colOff>19050</xdr:colOff>
      <xdr:row>48</xdr:row>
      <xdr:rowOff>0</xdr:rowOff>
    </xdr:from>
    <xdr:to>
      <xdr:col>7</xdr:col>
      <xdr:colOff>19050</xdr:colOff>
      <xdr:row>49</xdr:row>
      <xdr:rowOff>0</xdr:rowOff>
    </xdr:to>
    <xdr:cxnSp macro="">
      <xdr:nvCxnSpPr>
        <xdr:cNvPr id="28724256" name="82 Conector recto">
          <a:extLst>
            <a:ext uri="{FF2B5EF4-FFF2-40B4-BE49-F238E27FC236}">
              <a16:creationId xmlns:a16="http://schemas.microsoft.com/office/drawing/2014/main" id="{00000000-0008-0000-0B00-0000204CB601}"/>
            </a:ext>
          </a:extLst>
        </xdr:cNvPr>
        <xdr:cNvCxnSpPr>
          <a:cxnSpLocks noChangeShapeType="1"/>
        </xdr:cNvCxnSpPr>
      </xdr:nvCxnSpPr>
      <xdr:spPr bwMode="auto">
        <a:xfrm>
          <a:off x="1752600" y="8277225"/>
          <a:ext cx="0" cy="161925"/>
        </a:xfrm>
        <a:prstGeom prst="line">
          <a:avLst/>
        </a:prstGeom>
        <a:noFill/>
        <a:ln w="9525" algn="ctr">
          <a:solidFill>
            <a:srgbClr val="A6CAF0"/>
          </a:solidFill>
          <a:round/>
          <a:headEnd/>
          <a:tailEnd/>
        </a:ln>
        <a:extLst>
          <a:ext uri="{909E8E84-426E-40DD-AFC4-6F175D3DCCD1}">
            <a14:hiddenFill xmlns:a14="http://schemas.microsoft.com/office/drawing/2010/main">
              <a:noFill/>
            </a14:hiddenFill>
          </a:ext>
        </a:extLst>
      </xdr:spPr>
    </xdr:cxnSp>
    <xdr:clientData/>
  </xdr:twoCellAnchor>
  <xdr:twoCellAnchor>
    <xdr:from>
      <xdr:col>7</xdr:col>
      <xdr:colOff>19050</xdr:colOff>
      <xdr:row>47</xdr:row>
      <xdr:rowOff>161925</xdr:rowOff>
    </xdr:from>
    <xdr:to>
      <xdr:col>7</xdr:col>
      <xdr:colOff>19050</xdr:colOff>
      <xdr:row>48</xdr:row>
      <xdr:rowOff>161925</xdr:rowOff>
    </xdr:to>
    <xdr:cxnSp macro="">
      <xdr:nvCxnSpPr>
        <xdr:cNvPr id="28724257" name="82 Conector recto">
          <a:extLst>
            <a:ext uri="{FF2B5EF4-FFF2-40B4-BE49-F238E27FC236}">
              <a16:creationId xmlns:a16="http://schemas.microsoft.com/office/drawing/2014/main" id="{00000000-0008-0000-0B00-0000214CB601}"/>
            </a:ext>
          </a:extLst>
        </xdr:cNvPr>
        <xdr:cNvCxnSpPr>
          <a:cxnSpLocks noChangeShapeType="1"/>
        </xdr:cNvCxnSpPr>
      </xdr:nvCxnSpPr>
      <xdr:spPr bwMode="auto">
        <a:xfrm>
          <a:off x="1752600" y="8277225"/>
          <a:ext cx="0" cy="161925"/>
        </a:xfrm>
        <a:prstGeom prst="line">
          <a:avLst/>
        </a:prstGeom>
        <a:noFill/>
        <a:ln w="12700"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7</xdr:col>
      <xdr:colOff>38100</xdr:colOff>
      <xdr:row>48</xdr:row>
      <xdr:rowOff>0</xdr:rowOff>
    </xdr:from>
    <xdr:to>
      <xdr:col>7</xdr:col>
      <xdr:colOff>38100</xdr:colOff>
      <xdr:row>49</xdr:row>
      <xdr:rowOff>0</xdr:rowOff>
    </xdr:to>
    <xdr:cxnSp macro="">
      <xdr:nvCxnSpPr>
        <xdr:cNvPr id="28724258" name="82 Conector recto">
          <a:extLst>
            <a:ext uri="{FF2B5EF4-FFF2-40B4-BE49-F238E27FC236}">
              <a16:creationId xmlns:a16="http://schemas.microsoft.com/office/drawing/2014/main" id="{00000000-0008-0000-0B00-0000224CB601}"/>
            </a:ext>
          </a:extLst>
        </xdr:cNvPr>
        <xdr:cNvCxnSpPr>
          <a:cxnSpLocks noChangeShapeType="1"/>
        </xdr:cNvCxnSpPr>
      </xdr:nvCxnSpPr>
      <xdr:spPr bwMode="auto">
        <a:xfrm>
          <a:off x="1771650" y="8277225"/>
          <a:ext cx="0" cy="161925"/>
        </a:xfrm>
        <a:prstGeom prst="line">
          <a:avLst/>
        </a:prstGeom>
        <a:noFill/>
        <a:ln w="9525" algn="ctr">
          <a:solidFill>
            <a:srgbClr val="A6CAF0"/>
          </a:solidFill>
          <a:round/>
          <a:headEnd/>
          <a:tailEnd/>
        </a:ln>
        <a:extLst>
          <a:ext uri="{909E8E84-426E-40DD-AFC4-6F175D3DCCD1}">
            <a14:hiddenFill xmlns:a14="http://schemas.microsoft.com/office/drawing/2010/main">
              <a:noFill/>
            </a14:hiddenFill>
          </a:ext>
        </a:extLst>
      </xdr:spPr>
    </xdr:cxnSp>
    <xdr:clientData/>
  </xdr:twoCellAnchor>
  <xdr:twoCellAnchor>
    <xdr:from>
      <xdr:col>7</xdr:col>
      <xdr:colOff>47625</xdr:colOff>
      <xdr:row>47</xdr:row>
      <xdr:rowOff>161925</xdr:rowOff>
    </xdr:from>
    <xdr:to>
      <xdr:col>7</xdr:col>
      <xdr:colOff>47625</xdr:colOff>
      <xdr:row>48</xdr:row>
      <xdr:rowOff>161925</xdr:rowOff>
    </xdr:to>
    <xdr:cxnSp macro="">
      <xdr:nvCxnSpPr>
        <xdr:cNvPr id="28724259" name="82 Conector recto">
          <a:extLst>
            <a:ext uri="{FF2B5EF4-FFF2-40B4-BE49-F238E27FC236}">
              <a16:creationId xmlns:a16="http://schemas.microsoft.com/office/drawing/2014/main" id="{00000000-0008-0000-0B00-0000234CB601}"/>
            </a:ext>
          </a:extLst>
        </xdr:cNvPr>
        <xdr:cNvCxnSpPr>
          <a:cxnSpLocks noChangeShapeType="1"/>
        </xdr:cNvCxnSpPr>
      </xdr:nvCxnSpPr>
      <xdr:spPr bwMode="auto">
        <a:xfrm>
          <a:off x="1781175" y="8277225"/>
          <a:ext cx="0" cy="161925"/>
        </a:xfrm>
        <a:prstGeom prst="line">
          <a:avLst/>
        </a:prstGeom>
        <a:noFill/>
        <a:ln w="6350"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8</xdr:col>
      <xdr:colOff>9525</xdr:colOff>
      <xdr:row>47</xdr:row>
      <xdr:rowOff>152400</xdr:rowOff>
    </xdr:from>
    <xdr:to>
      <xdr:col>8</xdr:col>
      <xdr:colOff>9525</xdr:colOff>
      <xdr:row>48</xdr:row>
      <xdr:rowOff>152400</xdr:rowOff>
    </xdr:to>
    <xdr:cxnSp macro="">
      <xdr:nvCxnSpPr>
        <xdr:cNvPr id="28724260" name="82 Conector recto">
          <a:extLst>
            <a:ext uri="{FF2B5EF4-FFF2-40B4-BE49-F238E27FC236}">
              <a16:creationId xmlns:a16="http://schemas.microsoft.com/office/drawing/2014/main" id="{00000000-0008-0000-0B00-0000244CB601}"/>
            </a:ext>
          </a:extLst>
        </xdr:cNvPr>
        <xdr:cNvCxnSpPr>
          <a:cxnSpLocks noChangeShapeType="1"/>
        </xdr:cNvCxnSpPr>
      </xdr:nvCxnSpPr>
      <xdr:spPr bwMode="auto">
        <a:xfrm>
          <a:off x="1790700" y="8267700"/>
          <a:ext cx="0" cy="161925"/>
        </a:xfrm>
        <a:prstGeom prst="line">
          <a:avLst/>
        </a:prstGeom>
        <a:noFill/>
        <a:ln w="19050" algn="ctr">
          <a:solidFill>
            <a:srgbClr val="A6CAF0"/>
          </a:solidFill>
          <a:round/>
          <a:headEnd/>
          <a:tailEnd/>
        </a:ln>
        <a:extLst>
          <a:ext uri="{909E8E84-426E-40DD-AFC4-6F175D3DCCD1}">
            <a14:hiddenFill xmlns:a14="http://schemas.microsoft.com/office/drawing/2010/main">
              <a:noFill/>
            </a14:hiddenFill>
          </a:ext>
        </a:extLst>
      </xdr:spPr>
    </xdr:cxnSp>
    <xdr:clientData/>
  </xdr:twoCellAnchor>
  <xdr:twoCellAnchor>
    <xdr:from>
      <xdr:col>8</xdr:col>
      <xdr:colOff>19050</xdr:colOff>
      <xdr:row>47</xdr:row>
      <xdr:rowOff>161925</xdr:rowOff>
    </xdr:from>
    <xdr:to>
      <xdr:col>8</xdr:col>
      <xdr:colOff>19050</xdr:colOff>
      <xdr:row>48</xdr:row>
      <xdr:rowOff>161925</xdr:rowOff>
    </xdr:to>
    <xdr:cxnSp macro="">
      <xdr:nvCxnSpPr>
        <xdr:cNvPr id="28724261" name="82 Conector recto">
          <a:extLst>
            <a:ext uri="{FF2B5EF4-FFF2-40B4-BE49-F238E27FC236}">
              <a16:creationId xmlns:a16="http://schemas.microsoft.com/office/drawing/2014/main" id="{00000000-0008-0000-0B00-0000254CB601}"/>
            </a:ext>
          </a:extLst>
        </xdr:cNvPr>
        <xdr:cNvCxnSpPr>
          <a:cxnSpLocks noChangeShapeType="1"/>
        </xdr:cNvCxnSpPr>
      </xdr:nvCxnSpPr>
      <xdr:spPr bwMode="auto">
        <a:xfrm>
          <a:off x="1800225" y="8277225"/>
          <a:ext cx="0" cy="161925"/>
        </a:xfrm>
        <a:prstGeom prst="line">
          <a:avLst/>
        </a:prstGeom>
        <a:noFill/>
        <a:ln w="9525"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8</xdr:col>
      <xdr:colOff>38100</xdr:colOff>
      <xdr:row>47</xdr:row>
      <xdr:rowOff>161925</xdr:rowOff>
    </xdr:from>
    <xdr:to>
      <xdr:col>8</xdr:col>
      <xdr:colOff>38100</xdr:colOff>
      <xdr:row>48</xdr:row>
      <xdr:rowOff>161925</xdr:rowOff>
    </xdr:to>
    <xdr:cxnSp macro="">
      <xdr:nvCxnSpPr>
        <xdr:cNvPr id="28724262" name="82 Conector recto">
          <a:extLst>
            <a:ext uri="{FF2B5EF4-FFF2-40B4-BE49-F238E27FC236}">
              <a16:creationId xmlns:a16="http://schemas.microsoft.com/office/drawing/2014/main" id="{00000000-0008-0000-0B00-0000264CB601}"/>
            </a:ext>
          </a:extLst>
        </xdr:cNvPr>
        <xdr:cNvCxnSpPr>
          <a:cxnSpLocks noChangeShapeType="1"/>
        </xdr:cNvCxnSpPr>
      </xdr:nvCxnSpPr>
      <xdr:spPr bwMode="auto">
        <a:xfrm>
          <a:off x="1819275" y="8277225"/>
          <a:ext cx="0" cy="161925"/>
        </a:xfrm>
        <a:prstGeom prst="line">
          <a:avLst/>
        </a:prstGeom>
        <a:noFill/>
        <a:ln w="9525"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8</xdr:col>
      <xdr:colOff>47625</xdr:colOff>
      <xdr:row>47</xdr:row>
      <xdr:rowOff>161925</xdr:rowOff>
    </xdr:from>
    <xdr:to>
      <xdr:col>8</xdr:col>
      <xdr:colOff>47625</xdr:colOff>
      <xdr:row>48</xdr:row>
      <xdr:rowOff>161925</xdr:rowOff>
    </xdr:to>
    <xdr:cxnSp macro="">
      <xdr:nvCxnSpPr>
        <xdr:cNvPr id="28724263" name="82 Conector recto">
          <a:extLst>
            <a:ext uri="{FF2B5EF4-FFF2-40B4-BE49-F238E27FC236}">
              <a16:creationId xmlns:a16="http://schemas.microsoft.com/office/drawing/2014/main" id="{00000000-0008-0000-0B00-0000274CB601}"/>
            </a:ext>
          </a:extLst>
        </xdr:cNvPr>
        <xdr:cNvCxnSpPr>
          <a:cxnSpLocks noChangeShapeType="1"/>
        </xdr:cNvCxnSpPr>
      </xdr:nvCxnSpPr>
      <xdr:spPr bwMode="auto">
        <a:xfrm>
          <a:off x="1828800" y="8277225"/>
          <a:ext cx="0" cy="161925"/>
        </a:xfrm>
        <a:prstGeom prst="line">
          <a:avLst/>
        </a:prstGeom>
        <a:noFill/>
        <a:ln w="9525" algn="ctr">
          <a:solidFill>
            <a:srgbClr val="A6CAF0"/>
          </a:solidFill>
          <a:round/>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48</xdr:row>
      <xdr:rowOff>9525</xdr:rowOff>
    </xdr:from>
    <xdr:to>
      <xdr:col>9</xdr:col>
      <xdr:colOff>0</xdr:colOff>
      <xdr:row>49</xdr:row>
      <xdr:rowOff>9525</xdr:rowOff>
    </xdr:to>
    <xdr:cxnSp macro="">
      <xdr:nvCxnSpPr>
        <xdr:cNvPr id="28724264" name="82 Conector recto">
          <a:extLst>
            <a:ext uri="{FF2B5EF4-FFF2-40B4-BE49-F238E27FC236}">
              <a16:creationId xmlns:a16="http://schemas.microsoft.com/office/drawing/2014/main" id="{00000000-0008-0000-0B00-0000284CB601}"/>
            </a:ext>
          </a:extLst>
        </xdr:cNvPr>
        <xdr:cNvCxnSpPr>
          <a:cxnSpLocks noChangeShapeType="1"/>
        </xdr:cNvCxnSpPr>
      </xdr:nvCxnSpPr>
      <xdr:spPr bwMode="auto">
        <a:xfrm>
          <a:off x="1828800" y="8286750"/>
          <a:ext cx="0" cy="161925"/>
        </a:xfrm>
        <a:prstGeom prst="line">
          <a:avLst/>
        </a:prstGeom>
        <a:noFill/>
        <a:ln w="9525"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9</xdr:col>
      <xdr:colOff>28575</xdr:colOff>
      <xdr:row>47</xdr:row>
      <xdr:rowOff>161925</xdr:rowOff>
    </xdr:from>
    <xdr:to>
      <xdr:col>9</xdr:col>
      <xdr:colOff>28575</xdr:colOff>
      <xdr:row>48</xdr:row>
      <xdr:rowOff>161925</xdr:rowOff>
    </xdr:to>
    <xdr:cxnSp macro="">
      <xdr:nvCxnSpPr>
        <xdr:cNvPr id="28724265" name="82 Conector recto">
          <a:extLst>
            <a:ext uri="{FF2B5EF4-FFF2-40B4-BE49-F238E27FC236}">
              <a16:creationId xmlns:a16="http://schemas.microsoft.com/office/drawing/2014/main" id="{00000000-0008-0000-0B00-0000294CB601}"/>
            </a:ext>
          </a:extLst>
        </xdr:cNvPr>
        <xdr:cNvCxnSpPr>
          <a:cxnSpLocks noChangeShapeType="1"/>
        </xdr:cNvCxnSpPr>
      </xdr:nvCxnSpPr>
      <xdr:spPr bwMode="auto">
        <a:xfrm>
          <a:off x="1857375" y="8277225"/>
          <a:ext cx="0" cy="161925"/>
        </a:xfrm>
        <a:prstGeom prst="line">
          <a:avLst/>
        </a:prstGeom>
        <a:noFill/>
        <a:ln w="6350"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10</xdr:col>
      <xdr:colOff>9525</xdr:colOff>
      <xdr:row>47</xdr:row>
      <xdr:rowOff>161925</xdr:rowOff>
    </xdr:from>
    <xdr:to>
      <xdr:col>10</xdr:col>
      <xdr:colOff>9525</xdr:colOff>
      <xdr:row>48</xdr:row>
      <xdr:rowOff>161925</xdr:rowOff>
    </xdr:to>
    <xdr:cxnSp macro="">
      <xdr:nvCxnSpPr>
        <xdr:cNvPr id="28724266" name="82 Conector recto">
          <a:extLst>
            <a:ext uri="{FF2B5EF4-FFF2-40B4-BE49-F238E27FC236}">
              <a16:creationId xmlns:a16="http://schemas.microsoft.com/office/drawing/2014/main" id="{00000000-0008-0000-0B00-00002A4CB601}"/>
            </a:ext>
          </a:extLst>
        </xdr:cNvPr>
        <xdr:cNvCxnSpPr>
          <a:cxnSpLocks noChangeShapeType="1"/>
        </xdr:cNvCxnSpPr>
      </xdr:nvCxnSpPr>
      <xdr:spPr bwMode="auto">
        <a:xfrm>
          <a:off x="1885950" y="8277225"/>
          <a:ext cx="0" cy="161925"/>
        </a:xfrm>
        <a:prstGeom prst="line">
          <a:avLst/>
        </a:prstGeom>
        <a:noFill/>
        <a:ln w="9525"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10</xdr:col>
      <xdr:colOff>38100</xdr:colOff>
      <xdr:row>47</xdr:row>
      <xdr:rowOff>161925</xdr:rowOff>
    </xdr:from>
    <xdr:to>
      <xdr:col>10</xdr:col>
      <xdr:colOff>38100</xdr:colOff>
      <xdr:row>48</xdr:row>
      <xdr:rowOff>161925</xdr:rowOff>
    </xdr:to>
    <xdr:cxnSp macro="">
      <xdr:nvCxnSpPr>
        <xdr:cNvPr id="28724267" name="82 Conector recto">
          <a:extLst>
            <a:ext uri="{FF2B5EF4-FFF2-40B4-BE49-F238E27FC236}">
              <a16:creationId xmlns:a16="http://schemas.microsoft.com/office/drawing/2014/main" id="{00000000-0008-0000-0B00-00002B4CB601}"/>
            </a:ext>
          </a:extLst>
        </xdr:cNvPr>
        <xdr:cNvCxnSpPr>
          <a:cxnSpLocks noChangeShapeType="1"/>
        </xdr:cNvCxnSpPr>
      </xdr:nvCxnSpPr>
      <xdr:spPr bwMode="auto">
        <a:xfrm>
          <a:off x="1914525" y="8277225"/>
          <a:ext cx="0" cy="161925"/>
        </a:xfrm>
        <a:prstGeom prst="line">
          <a:avLst/>
        </a:prstGeom>
        <a:noFill/>
        <a:ln w="6350"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0</xdr:col>
      <xdr:colOff>0</xdr:colOff>
      <xdr:row>49</xdr:row>
      <xdr:rowOff>9525</xdr:rowOff>
    </xdr:from>
    <xdr:to>
      <xdr:col>0</xdr:col>
      <xdr:colOff>0</xdr:colOff>
      <xdr:row>50</xdr:row>
      <xdr:rowOff>9525</xdr:rowOff>
    </xdr:to>
    <xdr:cxnSp macro="">
      <xdr:nvCxnSpPr>
        <xdr:cNvPr id="28724268" name="82 Conector recto">
          <a:extLst>
            <a:ext uri="{FF2B5EF4-FFF2-40B4-BE49-F238E27FC236}">
              <a16:creationId xmlns:a16="http://schemas.microsoft.com/office/drawing/2014/main" id="{00000000-0008-0000-0B00-00002C4CB601}"/>
            </a:ext>
          </a:extLst>
        </xdr:cNvPr>
        <xdr:cNvCxnSpPr>
          <a:cxnSpLocks noChangeShapeType="1"/>
        </xdr:cNvCxnSpPr>
      </xdr:nvCxnSpPr>
      <xdr:spPr bwMode="auto">
        <a:xfrm>
          <a:off x="0" y="8448675"/>
          <a:ext cx="0" cy="161925"/>
        </a:xfrm>
        <a:prstGeom prst="line">
          <a:avLst/>
        </a:prstGeom>
        <a:noFill/>
        <a:ln w="9525" algn="ctr">
          <a:solidFill>
            <a:srgbClr val="A6CAF0"/>
          </a:solidFill>
          <a:round/>
          <a:headEnd/>
          <a:tailEnd/>
        </a:ln>
        <a:extLst>
          <a:ext uri="{909E8E84-426E-40DD-AFC4-6F175D3DCCD1}">
            <a14:hiddenFill xmlns:a14="http://schemas.microsoft.com/office/drawing/2010/main">
              <a:noFill/>
            </a14:hiddenFill>
          </a:ext>
        </a:extLst>
      </xdr:spPr>
    </xdr:cxnSp>
    <xdr:clientData/>
  </xdr:twoCellAnchor>
  <xdr:twoCellAnchor>
    <xdr:from>
      <xdr:col>7</xdr:col>
      <xdr:colOff>38100</xdr:colOff>
      <xdr:row>50</xdr:row>
      <xdr:rowOff>0</xdr:rowOff>
    </xdr:from>
    <xdr:to>
      <xdr:col>7</xdr:col>
      <xdr:colOff>38100</xdr:colOff>
      <xdr:row>51</xdr:row>
      <xdr:rowOff>0</xdr:rowOff>
    </xdr:to>
    <xdr:cxnSp macro="">
      <xdr:nvCxnSpPr>
        <xdr:cNvPr id="28724269" name="82 Conector recto">
          <a:extLst>
            <a:ext uri="{FF2B5EF4-FFF2-40B4-BE49-F238E27FC236}">
              <a16:creationId xmlns:a16="http://schemas.microsoft.com/office/drawing/2014/main" id="{00000000-0008-0000-0B00-00002D4CB601}"/>
            </a:ext>
          </a:extLst>
        </xdr:cNvPr>
        <xdr:cNvCxnSpPr>
          <a:cxnSpLocks noChangeShapeType="1"/>
        </xdr:cNvCxnSpPr>
      </xdr:nvCxnSpPr>
      <xdr:spPr bwMode="auto">
        <a:xfrm>
          <a:off x="1771650" y="8601075"/>
          <a:ext cx="0" cy="161925"/>
        </a:xfrm>
        <a:prstGeom prst="line">
          <a:avLst/>
        </a:prstGeom>
        <a:noFill/>
        <a:ln w="9525"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50</xdr:row>
      <xdr:rowOff>0</xdr:rowOff>
    </xdr:from>
    <xdr:to>
      <xdr:col>7</xdr:col>
      <xdr:colOff>0</xdr:colOff>
      <xdr:row>51</xdr:row>
      <xdr:rowOff>0</xdr:rowOff>
    </xdr:to>
    <xdr:cxnSp macro="">
      <xdr:nvCxnSpPr>
        <xdr:cNvPr id="28724270" name="82 Conector recto">
          <a:extLst>
            <a:ext uri="{FF2B5EF4-FFF2-40B4-BE49-F238E27FC236}">
              <a16:creationId xmlns:a16="http://schemas.microsoft.com/office/drawing/2014/main" id="{00000000-0008-0000-0B00-00002E4CB601}"/>
            </a:ext>
          </a:extLst>
        </xdr:cNvPr>
        <xdr:cNvCxnSpPr>
          <a:cxnSpLocks noChangeShapeType="1"/>
        </xdr:cNvCxnSpPr>
      </xdr:nvCxnSpPr>
      <xdr:spPr bwMode="auto">
        <a:xfrm>
          <a:off x="1733550" y="8601075"/>
          <a:ext cx="0" cy="161925"/>
        </a:xfrm>
        <a:prstGeom prst="line">
          <a:avLst/>
        </a:prstGeom>
        <a:noFill/>
        <a:ln w="9525"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8</xdr:col>
      <xdr:colOff>19050</xdr:colOff>
      <xdr:row>50</xdr:row>
      <xdr:rowOff>0</xdr:rowOff>
    </xdr:from>
    <xdr:to>
      <xdr:col>8</xdr:col>
      <xdr:colOff>19050</xdr:colOff>
      <xdr:row>51</xdr:row>
      <xdr:rowOff>0</xdr:rowOff>
    </xdr:to>
    <xdr:cxnSp macro="">
      <xdr:nvCxnSpPr>
        <xdr:cNvPr id="28724271" name="82 Conector recto">
          <a:extLst>
            <a:ext uri="{FF2B5EF4-FFF2-40B4-BE49-F238E27FC236}">
              <a16:creationId xmlns:a16="http://schemas.microsoft.com/office/drawing/2014/main" id="{00000000-0008-0000-0B00-00002F4CB601}"/>
            </a:ext>
          </a:extLst>
        </xdr:cNvPr>
        <xdr:cNvCxnSpPr>
          <a:cxnSpLocks noChangeShapeType="1"/>
        </xdr:cNvCxnSpPr>
      </xdr:nvCxnSpPr>
      <xdr:spPr bwMode="auto">
        <a:xfrm>
          <a:off x="1800225" y="8601075"/>
          <a:ext cx="0" cy="161925"/>
        </a:xfrm>
        <a:prstGeom prst="line">
          <a:avLst/>
        </a:prstGeom>
        <a:noFill/>
        <a:ln w="9525"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6</xdr:col>
      <xdr:colOff>0</xdr:colOff>
      <xdr:row>52</xdr:row>
      <xdr:rowOff>0</xdr:rowOff>
    </xdr:from>
    <xdr:to>
      <xdr:col>6</xdr:col>
      <xdr:colOff>0</xdr:colOff>
      <xdr:row>53</xdr:row>
      <xdr:rowOff>0</xdr:rowOff>
    </xdr:to>
    <xdr:cxnSp macro="">
      <xdr:nvCxnSpPr>
        <xdr:cNvPr id="28724272" name="82 Conector recto">
          <a:extLst>
            <a:ext uri="{FF2B5EF4-FFF2-40B4-BE49-F238E27FC236}">
              <a16:creationId xmlns:a16="http://schemas.microsoft.com/office/drawing/2014/main" id="{00000000-0008-0000-0B00-0000304CB601}"/>
            </a:ext>
          </a:extLst>
        </xdr:cNvPr>
        <xdr:cNvCxnSpPr>
          <a:cxnSpLocks noChangeShapeType="1"/>
        </xdr:cNvCxnSpPr>
      </xdr:nvCxnSpPr>
      <xdr:spPr bwMode="auto">
        <a:xfrm>
          <a:off x="1685925" y="8924925"/>
          <a:ext cx="0" cy="161925"/>
        </a:xfrm>
        <a:prstGeom prst="line">
          <a:avLst/>
        </a:prstGeom>
        <a:noFill/>
        <a:ln w="9525"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28575</xdr:colOff>
      <xdr:row>51</xdr:row>
      <xdr:rowOff>161925</xdr:rowOff>
    </xdr:from>
    <xdr:to>
      <xdr:col>5</xdr:col>
      <xdr:colOff>28575</xdr:colOff>
      <xdr:row>53</xdr:row>
      <xdr:rowOff>0</xdr:rowOff>
    </xdr:to>
    <xdr:cxnSp macro="">
      <xdr:nvCxnSpPr>
        <xdr:cNvPr id="28724273" name="82 Conector recto">
          <a:extLst>
            <a:ext uri="{FF2B5EF4-FFF2-40B4-BE49-F238E27FC236}">
              <a16:creationId xmlns:a16="http://schemas.microsoft.com/office/drawing/2014/main" id="{00000000-0008-0000-0B00-0000314CB601}"/>
            </a:ext>
          </a:extLst>
        </xdr:cNvPr>
        <xdr:cNvCxnSpPr>
          <a:cxnSpLocks noChangeShapeType="1"/>
        </xdr:cNvCxnSpPr>
      </xdr:nvCxnSpPr>
      <xdr:spPr bwMode="auto">
        <a:xfrm>
          <a:off x="1666875" y="8924925"/>
          <a:ext cx="0" cy="161925"/>
        </a:xfrm>
        <a:prstGeom prst="line">
          <a:avLst/>
        </a:prstGeom>
        <a:noFill/>
        <a:ln w="127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51</xdr:row>
      <xdr:rowOff>161925</xdr:rowOff>
    </xdr:from>
    <xdr:to>
      <xdr:col>7</xdr:col>
      <xdr:colOff>0</xdr:colOff>
      <xdr:row>53</xdr:row>
      <xdr:rowOff>0</xdr:rowOff>
    </xdr:to>
    <xdr:cxnSp macro="">
      <xdr:nvCxnSpPr>
        <xdr:cNvPr id="28724274" name="82 Conector recto">
          <a:extLst>
            <a:ext uri="{FF2B5EF4-FFF2-40B4-BE49-F238E27FC236}">
              <a16:creationId xmlns:a16="http://schemas.microsoft.com/office/drawing/2014/main" id="{00000000-0008-0000-0B00-0000324CB601}"/>
            </a:ext>
          </a:extLst>
        </xdr:cNvPr>
        <xdr:cNvCxnSpPr>
          <a:cxnSpLocks noChangeShapeType="1"/>
        </xdr:cNvCxnSpPr>
      </xdr:nvCxnSpPr>
      <xdr:spPr bwMode="auto">
        <a:xfrm>
          <a:off x="1733550" y="8924925"/>
          <a:ext cx="0" cy="161925"/>
        </a:xfrm>
        <a:prstGeom prst="line">
          <a:avLst/>
        </a:prstGeom>
        <a:noFill/>
        <a:ln w="9525"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8</xdr:col>
      <xdr:colOff>19050</xdr:colOff>
      <xdr:row>52</xdr:row>
      <xdr:rowOff>0</xdr:rowOff>
    </xdr:from>
    <xdr:to>
      <xdr:col>8</xdr:col>
      <xdr:colOff>19050</xdr:colOff>
      <xdr:row>53</xdr:row>
      <xdr:rowOff>0</xdr:rowOff>
    </xdr:to>
    <xdr:cxnSp macro="">
      <xdr:nvCxnSpPr>
        <xdr:cNvPr id="28724275" name="82 Conector recto">
          <a:extLst>
            <a:ext uri="{FF2B5EF4-FFF2-40B4-BE49-F238E27FC236}">
              <a16:creationId xmlns:a16="http://schemas.microsoft.com/office/drawing/2014/main" id="{00000000-0008-0000-0B00-0000334CB601}"/>
            </a:ext>
          </a:extLst>
        </xdr:cNvPr>
        <xdr:cNvCxnSpPr>
          <a:cxnSpLocks noChangeShapeType="1"/>
        </xdr:cNvCxnSpPr>
      </xdr:nvCxnSpPr>
      <xdr:spPr bwMode="auto">
        <a:xfrm>
          <a:off x="1800225" y="8924925"/>
          <a:ext cx="0" cy="161925"/>
        </a:xfrm>
        <a:prstGeom prst="line">
          <a:avLst/>
        </a:prstGeom>
        <a:noFill/>
        <a:ln w="9525"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7</xdr:col>
      <xdr:colOff>38100</xdr:colOff>
      <xdr:row>51</xdr:row>
      <xdr:rowOff>161925</xdr:rowOff>
    </xdr:from>
    <xdr:to>
      <xdr:col>7</xdr:col>
      <xdr:colOff>38100</xdr:colOff>
      <xdr:row>53</xdr:row>
      <xdr:rowOff>0</xdr:rowOff>
    </xdr:to>
    <xdr:cxnSp macro="">
      <xdr:nvCxnSpPr>
        <xdr:cNvPr id="28724276" name="82 Conector recto">
          <a:extLst>
            <a:ext uri="{FF2B5EF4-FFF2-40B4-BE49-F238E27FC236}">
              <a16:creationId xmlns:a16="http://schemas.microsoft.com/office/drawing/2014/main" id="{00000000-0008-0000-0B00-0000344CB601}"/>
            </a:ext>
          </a:extLst>
        </xdr:cNvPr>
        <xdr:cNvCxnSpPr>
          <a:cxnSpLocks noChangeShapeType="1"/>
        </xdr:cNvCxnSpPr>
      </xdr:nvCxnSpPr>
      <xdr:spPr bwMode="auto">
        <a:xfrm>
          <a:off x="1771650" y="8924925"/>
          <a:ext cx="0" cy="161925"/>
        </a:xfrm>
        <a:prstGeom prst="line">
          <a:avLst/>
        </a:prstGeom>
        <a:noFill/>
        <a:ln w="9525"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9</xdr:col>
      <xdr:colOff>28575</xdr:colOff>
      <xdr:row>52</xdr:row>
      <xdr:rowOff>0</xdr:rowOff>
    </xdr:from>
    <xdr:to>
      <xdr:col>9</xdr:col>
      <xdr:colOff>28575</xdr:colOff>
      <xdr:row>53</xdr:row>
      <xdr:rowOff>0</xdr:rowOff>
    </xdr:to>
    <xdr:cxnSp macro="">
      <xdr:nvCxnSpPr>
        <xdr:cNvPr id="28724277" name="82 Conector recto">
          <a:extLst>
            <a:ext uri="{FF2B5EF4-FFF2-40B4-BE49-F238E27FC236}">
              <a16:creationId xmlns:a16="http://schemas.microsoft.com/office/drawing/2014/main" id="{00000000-0008-0000-0B00-0000354CB601}"/>
            </a:ext>
          </a:extLst>
        </xdr:cNvPr>
        <xdr:cNvCxnSpPr>
          <a:cxnSpLocks noChangeShapeType="1"/>
        </xdr:cNvCxnSpPr>
      </xdr:nvCxnSpPr>
      <xdr:spPr bwMode="auto">
        <a:xfrm>
          <a:off x="1857375" y="8924925"/>
          <a:ext cx="0" cy="161925"/>
        </a:xfrm>
        <a:prstGeom prst="line">
          <a:avLst/>
        </a:prstGeom>
        <a:noFill/>
        <a:ln w="9525"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10</xdr:col>
      <xdr:colOff>19050</xdr:colOff>
      <xdr:row>52</xdr:row>
      <xdr:rowOff>0</xdr:rowOff>
    </xdr:from>
    <xdr:to>
      <xdr:col>10</xdr:col>
      <xdr:colOff>19050</xdr:colOff>
      <xdr:row>53</xdr:row>
      <xdr:rowOff>0</xdr:rowOff>
    </xdr:to>
    <xdr:cxnSp macro="">
      <xdr:nvCxnSpPr>
        <xdr:cNvPr id="28724278" name="82 Conector recto">
          <a:extLst>
            <a:ext uri="{FF2B5EF4-FFF2-40B4-BE49-F238E27FC236}">
              <a16:creationId xmlns:a16="http://schemas.microsoft.com/office/drawing/2014/main" id="{00000000-0008-0000-0B00-0000364CB601}"/>
            </a:ext>
          </a:extLst>
        </xdr:cNvPr>
        <xdr:cNvCxnSpPr>
          <a:cxnSpLocks noChangeShapeType="1"/>
        </xdr:cNvCxnSpPr>
      </xdr:nvCxnSpPr>
      <xdr:spPr bwMode="auto">
        <a:xfrm>
          <a:off x="1895475" y="8924925"/>
          <a:ext cx="0" cy="161925"/>
        </a:xfrm>
        <a:prstGeom prst="line">
          <a:avLst/>
        </a:prstGeom>
        <a:noFill/>
        <a:ln w="9525"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19050</xdr:colOff>
      <xdr:row>52</xdr:row>
      <xdr:rowOff>0</xdr:rowOff>
    </xdr:from>
    <xdr:to>
      <xdr:col>11</xdr:col>
      <xdr:colOff>19050</xdr:colOff>
      <xdr:row>53</xdr:row>
      <xdr:rowOff>0</xdr:rowOff>
    </xdr:to>
    <xdr:cxnSp macro="">
      <xdr:nvCxnSpPr>
        <xdr:cNvPr id="28724279" name="82 Conector recto">
          <a:extLst>
            <a:ext uri="{FF2B5EF4-FFF2-40B4-BE49-F238E27FC236}">
              <a16:creationId xmlns:a16="http://schemas.microsoft.com/office/drawing/2014/main" id="{00000000-0008-0000-0B00-0000374CB601}"/>
            </a:ext>
          </a:extLst>
        </xdr:cNvPr>
        <xdr:cNvCxnSpPr>
          <a:cxnSpLocks noChangeShapeType="1"/>
        </xdr:cNvCxnSpPr>
      </xdr:nvCxnSpPr>
      <xdr:spPr bwMode="auto">
        <a:xfrm>
          <a:off x="1943100" y="8924925"/>
          <a:ext cx="0" cy="161925"/>
        </a:xfrm>
        <a:prstGeom prst="line">
          <a:avLst/>
        </a:prstGeom>
        <a:noFill/>
        <a:ln w="127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9525</xdr:colOff>
      <xdr:row>56</xdr:row>
      <xdr:rowOff>0</xdr:rowOff>
    </xdr:from>
    <xdr:to>
      <xdr:col>5</xdr:col>
      <xdr:colOff>9525</xdr:colOff>
      <xdr:row>57</xdr:row>
      <xdr:rowOff>0</xdr:rowOff>
    </xdr:to>
    <xdr:cxnSp macro="">
      <xdr:nvCxnSpPr>
        <xdr:cNvPr id="28724280" name="82 Conector recto">
          <a:extLst>
            <a:ext uri="{FF2B5EF4-FFF2-40B4-BE49-F238E27FC236}">
              <a16:creationId xmlns:a16="http://schemas.microsoft.com/office/drawing/2014/main" id="{00000000-0008-0000-0B00-0000384CB601}"/>
            </a:ext>
          </a:extLst>
        </xdr:cNvPr>
        <xdr:cNvCxnSpPr>
          <a:cxnSpLocks noChangeShapeType="1"/>
        </xdr:cNvCxnSpPr>
      </xdr:nvCxnSpPr>
      <xdr:spPr bwMode="auto">
        <a:xfrm>
          <a:off x="1647825" y="9572625"/>
          <a:ext cx="0" cy="161925"/>
        </a:xfrm>
        <a:prstGeom prst="line">
          <a:avLst/>
        </a:prstGeom>
        <a:noFill/>
        <a:ln w="28575" algn="ctr">
          <a:solidFill>
            <a:srgbClr val="00FF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47625</xdr:colOff>
      <xdr:row>55</xdr:row>
      <xdr:rowOff>161925</xdr:rowOff>
    </xdr:from>
    <xdr:to>
      <xdr:col>4</xdr:col>
      <xdr:colOff>47625</xdr:colOff>
      <xdr:row>56</xdr:row>
      <xdr:rowOff>161925</xdr:rowOff>
    </xdr:to>
    <xdr:cxnSp macro="">
      <xdr:nvCxnSpPr>
        <xdr:cNvPr id="28724281" name="82 Conector recto">
          <a:extLst>
            <a:ext uri="{FF2B5EF4-FFF2-40B4-BE49-F238E27FC236}">
              <a16:creationId xmlns:a16="http://schemas.microsoft.com/office/drawing/2014/main" id="{00000000-0008-0000-0B00-0000394CB601}"/>
            </a:ext>
          </a:extLst>
        </xdr:cNvPr>
        <xdr:cNvCxnSpPr>
          <a:cxnSpLocks noChangeShapeType="1"/>
        </xdr:cNvCxnSpPr>
      </xdr:nvCxnSpPr>
      <xdr:spPr bwMode="auto">
        <a:xfrm>
          <a:off x="1638300" y="9572625"/>
          <a:ext cx="0" cy="161925"/>
        </a:xfrm>
        <a:prstGeom prst="line">
          <a:avLst/>
        </a:prstGeom>
        <a:noFill/>
        <a:ln w="15875"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38100</xdr:colOff>
      <xdr:row>55</xdr:row>
      <xdr:rowOff>161925</xdr:rowOff>
    </xdr:from>
    <xdr:to>
      <xdr:col>5</xdr:col>
      <xdr:colOff>38100</xdr:colOff>
      <xdr:row>56</xdr:row>
      <xdr:rowOff>161925</xdr:rowOff>
    </xdr:to>
    <xdr:cxnSp macro="">
      <xdr:nvCxnSpPr>
        <xdr:cNvPr id="28724282" name="82 Conector recto">
          <a:extLst>
            <a:ext uri="{FF2B5EF4-FFF2-40B4-BE49-F238E27FC236}">
              <a16:creationId xmlns:a16="http://schemas.microsoft.com/office/drawing/2014/main" id="{00000000-0008-0000-0B00-00003A4CB601}"/>
            </a:ext>
          </a:extLst>
        </xdr:cNvPr>
        <xdr:cNvCxnSpPr>
          <a:cxnSpLocks noChangeShapeType="1"/>
        </xdr:cNvCxnSpPr>
      </xdr:nvCxnSpPr>
      <xdr:spPr bwMode="auto">
        <a:xfrm>
          <a:off x="1676400" y="9572625"/>
          <a:ext cx="0" cy="161925"/>
        </a:xfrm>
        <a:prstGeom prst="line">
          <a:avLst/>
        </a:prstGeom>
        <a:noFill/>
        <a:ln w="12700" algn="ctr">
          <a:solidFill>
            <a:srgbClr val="A6CAF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47625</xdr:colOff>
      <xdr:row>55</xdr:row>
      <xdr:rowOff>161925</xdr:rowOff>
    </xdr:from>
    <xdr:to>
      <xdr:col>5</xdr:col>
      <xdr:colOff>47625</xdr:colOff>
      <xdr:row>56</xdr:row>
      <xdr:rowOff>161925</xdr:rowOff>
    </xdr:to>
    <xdr:cxnSp macro="">
      <xdr:nvCxnSpPr>
        <xdr:cNvPr id="28724283" name="82 Conector recto">
          <a:extLst>
            <a:ext uri="{FF2B5EF4-FFF2-40B4-BE49-F238E27FC236}">
              <a16:creationId xmlns:a16="http://schemas.microsoft.com/office/drawing/2014/main" id="{00000000-0008-0000-0B00-00003B4CB601}"/>
            </a:ext>
          </a:extLst>
        </xdr:cNvPr>
        <xdr:cNvCxnSpPr>
          <a:cxnSpLocks noChangeShapeType="1"/>
        </xdr:cNvCxnSpPr>
      </xdr:nvCxnSpPr>
      <xdr:spPr bwMode="auto">
        <a:xfrm>
          <a:off x="1685925" y="9572625"/>
          <a:ext cx="0" cy="161925"/>
        </a:xfrm>
        <a:prstGeom prst="line">
          <a:avLst/>
        </a:prstGeom>
        <a:noFill/>
        <a:ln w="15875"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6</xdr:col>
      <xdr:colOff>19050</xdr:colOff>
      <xdr:row>55</xdr:row>
      <xdr:rowOff>161925</xdr:rowOff>
    </xdr:from>
    <xdr:to>
      <xdr:col>6</xdr:col>
      <xdr:colOff>19050</xdr:colOff>
      <xdr:row>56</xdr:row>
      <xdr:rowOff>161925</xdr:rowOff>
    </xdr:to>
    <xdr:cxnSp macro="">
      <xdr:nvCxnSpPr>
        <xdr:cNvPr id="28724284" name="82 Conector recto">
          <a:extLst>
            <a:ext uri="{FF2B5EF4-FFF2-40B4-BE49-F238E27FC236}">
              <a16:creationId xmlns:a16="http://schemas.microsoft.com/office/drawing/2014/main" id="{00000000-0008-0000-0B00-00003C4CB601}"/>
            </a:ext>
          </a:extLst>
        </xdr:cNvPr>
        <xdr:cNvCxnSpPr>
          <a:cxnSpLocks noChangeShapeType="1"/>
        </xdr:cNvCxnSpPr>
      </xdr:nvCxnSpPr>
      <xdr:spPr bwMode="auto">
        <a:xfrm>
          <a:off x="1704975" y="9572625"/>
          <a:ext cx="0" cy="161925"/>
        </a:xfrm>
        <a:prstGeom prst="line">
          <a:avLst/>
        </a:prstGeom>
        <a:noFill/>
        <a:ln w="12700" algn="ctr">
          <a:solidFill>
            <a:srgbClr val="A6CAF0"/>
          </a:solidFill>
          <a:round/>
          <a:headEnd/>
          <a:tailEnd/>
        </a:ln>
        <a:extLst>
          <a:ext uri="{909E8E84-426E-40DD-AFC4-6F175D3DCCD1}">
            <a14:hiddenFill xmlns:a14="http://schemas.microsoft.com/office/drawing/2010/main">
              <a:noFill/>
            </a14:hiddenFill>
          </a:ext>
        </a:extLst>
      </xdr:spPr>
    </xdr:cxnSp>
    <xdr:clientData/>
  </xdr:twoCellAnchor>
  <xdr:twoCellAnchor>
    <xdr:from>
      <xdr:col>6</xdr:col>
      <xdr:colOff>47625</xdr:colOff>
      <xdr:row>55</xdr:row>
      <xdr:rowOff>161925</xdr:rowOff>
    </xdr:from>
    <xdr:to>
      <xdr:col>6</xdr:col>
      <xdr:colOff>47625</xdr:colOff>
      <xdr:row>56</xdr:row>
      <xdr:rowOff>161925</xdr:rowOff>
    </xdr:to>
    <xdr:cxnSp macro="">
      <xdr:nvCxnSpPr>
        <xdr:cNvPr id="28724285" name="82 Conector recto">
          <a:extLst>
            <a:ext uri="{FF2B5EF4-FFF2-40B4-BE49-F238E27FC236}">
              <a16:creationId xmlns:a16="http://schemas.microsoft.com/office/drawing/2014/main" id="{00000000-0008-0000-0B00-00003D4CB601}"/>
            </a:ext>
          </a:extLst>
        </xdr:cNvPr>
        <xdr:cNvCxnSpPr>
          <a:cxnSpLocks noChangeShapeType="1"/>
        </xdr:cNvCxnSpPr>
      </xdr:nvCxnSpPr>
      <xdr:spPr bwMode="auto">
        <a:xfrm>
          <a:off x="1733550" y="9572625"/>
          <a:ext cx="0" cy="161925"/>
        </a:xfrm>
        <a:prstGeom prst="line">
          <a:avLst/>
        </a:prstGeom>
        <a:noFill/>
        <a:ln w="15875"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7</xdr:col>
      <xdr:colOff>19050</xdr:colOff>
      <xdr:row>55</xdr:row>
      <xdr:rowOff>161925</xdr:rowOff>
    </xdr:from>
    <xdr:to>
      <xdr:col>7</xdr:col>
      <xdr:colOff>19050</xdr:colOff>
      <xdr:row>56</xdr:row>
      <xdr:rowOff>161925</xdr:rowOff>
    </xdr:to>
    <xdr:cxnSp macro="">
      <xdr:nvCxnSpPr>
        <xdr:cNvPr id="28724286" name="82 Conector recto">
          <a:extLst>
            <a:ext uri="{FF2B5EF4-FFF2-40B4-BE49-F238E27FC236}">
              <a16:creationId xmlns:a16="http://schemas.microsoft.com/office/drawing/2014/main" id="{00000000-0008-0000-0B00-00003E4CB601}"/>
            </a:ext>
          </a:extLst>
        </xdr:cNvPr>
        <xdr:cNvCxnSpPr>
          <a:cxnSpLocks noChangeShapeType="1"/>
        </xdr:cNvCxnSpPr>
      </xdr:nvCxnSpPr>
      <xdr:spPr bwMode="auto">
        <a:xfrm>
          <a:off x="1752600" y="9572625"/>
          <a:ext cx="0" cy="161925"/>
        </a:xfrm>
        <a:prstGeom prst="line">
          <a:avLst/>
        </a:prstGeom>
        <a:noFill/>
        <a:ln w="9525" algn="ctr">
          <a:solidFill>
            <a:srgbClr val="A6CAF0"/>
          </a:solidFill>
          <a:round/>
          <a:headEnd/>
          <a:tailEnd/>
        </a:ln>
        <a:extLst>
          <a:ext uri="{909E8E84-426E-40DD-AFC4-6F175D3DCCD1}">
            <a14:hiddenFill xmlns:a14="http://schemas.microsoft.com/office/drawing/2010/main">
              <a:noFill/>
            </a14:hiddenFill>
          </a:ext>
        </a:extLst>
      </xdr:spPr>
    </xdr:cxnSp>
    <xdr:clientData/>
  </xdr:twoCellAnchor>
  <xdr:twoCellAnchor>
    <xdr:from>
      <xdr:col>7</xdr:col>
      <xdr:colOff>38100</xdr:colOff>
      <xdr:row>56</xdr:row>
      <xdr:rowOff>0</xdr:rowOff>
    </xdr:from>
    <xdr:to>
      <xdr:col>7</xdr:col>
      <xdr:colOff>38100</xdr:colOff>
      <xdr:row>57</xdr:row>
      <xdr:rowOff>0</xdr:rowOff>
    </xdr:to>
    <xdr:cxnSp macro="">
      <xdr:nvCxnSpPr>
        <xdr:cNvPr id="28724287" name="82 Conector recto">
          <a:extLst>
            <a:ext uri="{FF2B5EF4-FFF2-40B4-BE49-F238E27FC236}">
              <a16:creationId xmlns:a16="http://schemas.microsoft.com/office/drawing/2014/main" id="{00000000-0008-0000-0B00-00003F4CB601}"/>
            </a:ext>
          </a:extLst>
        </xdr:cNvPr>
        <xdr:cNvCxnSpPr>
          <a:cxnSpLocks noChangeShapeType="1"/>
        </xdr:cNvCxnSpPr>
      </xdr:nvCxnSpPr>
      <xdr:spPr bwMode="auto">
        <a:xfrm>
          <a:off x="1771650" y="9572625"/>
          <a:ext cx="0" cy="161925"/>
        </a:xfrm>
        <a:prstGeom prst="line">
          <a:avLst/>
        </a:prstGeom>
        <a:noFill/>
        <a:ln w="15875"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8</xdr:col>
      <xdr:colOff>0</xdr:colOff>
      <xdr:row>56</xdr:row>
      <xdr:rowOff>0</xdr:rowOff>
    </xdr:from>
    <xdr:to>
      <xdr:col>8</xdr:col>
      <xdr:colOff>0</xdr:colOff>
      <xdr:row>57</xdr:row>
      <xdr:rowOff>0</xdr:rowOff>
    </xdr:to>
    <xdr:cxnSp macro="">
      <xdr:nvCxnSpPr>
        <xdr:cNvPr id="28724288" name="82 Conector recto">
          <a:extLst>
            <a:ext uri="{FF2B5EF4-FFF2-40B4-BE49-F238E27FC236}">
              <a16:creationId xmlns:a16="http://schemas.microsoft.com/office/drawing/2014/main" id="{00000000-0008-0000-0B00-0000404CB601}"/>
            </a:ext>
          </a:extLst>
        </xdr:cNvPr>
        <xdr:cNvCxnSpPr>
          <a:cxnSpLocks noChangeShapeType="1"/>
        </xdr:cNvCxnSpPr>
      </xdr:nvCxnSpPr>
      <xdr:spPr bwMode="auto">
        <a:xfrm>
          <a:off x="1781175" y="9572625"/>
          <a:ext cx="0" cy="161925"/>
        </a:xfrm>
        <a:prstGeom prst="line">
          <a:avLst/>
        </a:prstGeom>
        <a:noFill/>
        <a:ln w="15875"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8</xdr:col>
      <xdr:colOff>9525</xdr:colOff>
      <xdr:row>56</xdr:row>
      <xdr:rowOff>0</xdr:rowOff>
    </xdr:from>
    <xdr:to>
      <xdr:col>8</xdr:col>
      <xdr:colOff>9525</xdr:colOff>
      <xdr:row>57</xdr:row>
      <xdr:rowOff>0</xdr:rowOff>
    </xdr:to>
    <xdr:cxnSp macro="">
      <xdr:nvCxnSpPr>
        <xdr:cNvPr id="28724289" name="82 Conector recto">
          <a:extLst>
            <a:ext uri="{FF2B5EF4-FFF2-40B4-BE49-F238E27FC236}">
              <a16:creationId xmlns:a16="http://schemas.microsoft.com/office/drawing/2014/main" id="{00000000-0008-0000-0B00-0000414CB601}"/>
            </a:ext>
          </a:extLst>
        </xdr:cNvPr>
        <xdr:cNvCxnSpPr>
          <a:cxnSpLocks noChangeShapeType="1"/>
        </xdr:cNvCxnSpPr>
      </xdr:nvCxnSpPr>
      <xdr:spPr bwMode="auto">
        <a:xfrm>
          <a:off x="1790700" y="9572625"/>
          <a:ext cx="0" cy="161925"/>
        </a:xfrm>
        <a:prstGeom prst="line">
          <a:avLst/>
        </a:prstGeom>
        <a:noFill/>
        <a:ln w="9525" algn="ctr">
          <a:solidFill>
            <a:srgbClr val="A6CAF0"/>
          </a:solidFill>
          <a:round/>
          <a:headEnd/>
          <a:tailEnd/>
        </a:ln>
        <a:extLst>
          <a:ext uri="{909E8E84-426E-40DD-AFC4-6F175D3DCCD1}">
            <a14:hiddenFill xmlns:a14="http://schemas.microsoft.com/office/drawing/2010/main">
              <a:noFill/>
            </a14:hiddenFill>
          </a:ext>
        </a:extLst>
      </xdr:spPr>
    </xdr:cxnSp>
    <xdr:clientData/>
  </xdr:twoCellAnchor>
  <xdr:twoCellAnchor>
    <xdr:from>
      <xdr:col>8</xdr:col>
      <xdr:colOff>19050</xdr:colOff>
      <xdr:row>56</xdr:row>
      <xdr:rowOff>0</xdr:rowOff>
    </xdr:from>
    <xdr:to>
      <xdr:col>8</xdr:col>
      <xdr:colOff>19050</xdr:colOff>
      <xdr:row>57</xdr:row>
      <xdr:rowOff>0</xdr:rowOff>
    </xdr:to>
    <xdr:cxnSp macro="">
      <xdr:nvCxnSpPr>
        <xdr:cNvPr id="28724290" name="82 Conector recto">
          <a:extLst>
            <a:ext uri="{FF2B5EF4-FFF2-40B4-BE49-F238E27FC236}">
              <a16:creationId xmlns:a16="http://schemas.microsoft.com/office/drawing/2014/main" id="{00000000-0008-0000-0B00-0000424CB601}"/>
            </a:ext>
          </a:extLst>
        </xdr:cNvPr>
        <xdr:cNvCxnSpPr>
          <a:cxnSpLocks noChangeShapeType="1"/>
        </xdr:cNvCxnSpPr>
      </xdr:nvCxnSpPr>
      <xdr:spPr bwMode="auto">
        <a:xfrm>
          <a:off x="1800225" y="9572625"/>
          <a:ext cx="0" cy="161925"/>
        </a:xfrm>
        <a:prstGeom prst="line">
          <a:avLst/>
        </a:prstGeom>
        <a:noFill/>
        <a:ln w="9525"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8</xdr:col>
      <xdr:colOff>47625</xdr:colOff>
      <xdr:row>55</xdr:row>
      <xdr:rowOff>161925</xdr:rowOff>
    </xdr:from>
    <xdr:to>
      <xdr:col>8</xdr:col>
      <xdr:colOff>47625</xdr:colOff>
      <xdr:row>56</xdr:row>
      <xdr:rowOff>161925</xdr:rowOff>
    </xdr:to>
    <xdr:cxnSp macro="">
      <xdr:nvCxnSpPr>
        <xdr:cNvPr id="28724291" name="82 Conector recto">
          <a:extLst>
            <a:ext uri="{FF2B5EF4-FFF2-40B4-BE49-F238E27FC236}">
              <a16:creationId xmlns:a16="http://schemas.microsoft.com/office/drawing/2014/main" id="{00000000-0008-0000-0B00-0000434CB601}"/>
            </a:ext>
          </a:extLst>
        </xdr:cNvPr>
        <xdr:cNvCxnSpPr>
          <a:cxnSpLocks noChangeShapeType="1"/>
        </xdr:cNvCxnSpPr>
      </xdr:nvCxnSpPr>
      <xdr:spPr bwMode="auto">
        <a:xfrm>
          <a:off x="1828800" y="9572625"/>
          <a:ext cx="0" cy="161925"/>
        </a:xfrm>
        <a:prstGeom prst="line">
          <a:avLst/>
        </a:prstGeom>
        <a:noFill/>
        <a:ln w="15875"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56</xdr:row>
      <xdr:rowOff>0</xdr:rowOff>
    </xdr:from>
    <xdr:to>
      <xdr:col>9</xdr:col>
      <xdr:colOff>0</xdr:colOff>
      <xdr:row>57</xdr:row>
      <xdr:rowOff>0</xdr:rowOff>
    </xdr:to>
    <xdr:cxnSp macro="">
      <xdr:nvCxnSpPr>
        <xdr:cNvPr id="28724292" name="82 Conector recto">
          <a:extLst>
            <a:ext uri="{FF2B5EF4-FFF2-40B4-BE49-F238E27FC236}">
              <a16:creationId xmlns:a16="http://schemas.microsoft.com/office/drawing/2014/main" id="{00000000-0008-0000-0B00-0000444CB601}"/>
            </a:ext>
          </a:extLst>
        </xdr:cNvPr>
        <xdr:cNvCxnSpPr>
          <a:cxnSpLocks noChangeShapeType="1"/>
        </xdr:cNvCxnSpPr>
      </xdr:nvCxnSpPr>
      <xdr:spPr bwMode="auto">
        <a:xfrm>
          <a:off x="1828800" y="9572625"/>
          <a:ext cx="0" cy="161925"/>
        </a:xfrm>
        <a:prstGeom prst="line">
          <a:avLst/>
        </a:prstGeom>
        <a:noFill/>
        <a:ln w="9525" algn="ctr">
          <a:solidFill>
            <a:srgbClr val="A6CAF0"/>
          </a:solidFill>
          <a:round/>
          <a:headEnd/>
          <a:tailEnd/>
        </a:ln>
        <a:extLst>
          <a:ext uri="{909E8E84-426E-40DD-AFC4-6F175D3DCCD1}">
            <a14:hiddenFill xmlns:a14="http://schemas.microsoft.com/office/drawing/2010/main">
              <a:noFill/>
            </a14:hiddenFill>
          </a:ext>
        </a:extLst>
      </xdr:spPr>
    </xdr:cxnSp>
    <xdr:clientData/>
  </xdr:twoCellAnchor>
  <xdr:twoCellAnchor>
    <xdr:from>
      <xdr:col>9</xdr:col>
      <xdr:colOff>19050</xdr:colOff>
      <xdr:row>55</xdr:row>
      <xdr:rowOff>161925</xdr:rowOff>
    </xdr:from>
    <xdr:to>
      <xdr:col>9</xdr:col>
      <xdr:colOff>19050</xdr:colOff>
      <xdr:row>56</xdr:row>
      <xdr:rowOff>161925</xdr:rowOff>
    </xdr:to>
    <xdr:cxnSp macro="">
      <xdr:nvCxnSpPr>
        <xdr:cNvPr id="28724293" name="82 Conector recto">
          <a:extLst>
            <a:ext uri="{FF2B5EF4-FFF2-40B4-BE49-F238E27FC236}">
              <a16:creationId xmlns:a16="http://schemas.microsoft.com/office/drawing/2014/main" id="{00000000-0008-0000-0B00-0000454CB601}"/>
            </a:ext>
          </a:extLst>
        </xdr:cNvPr>
        <xdr:cNvCxnSpPr>
          <a:cxnSpLocks noChangeShapeType="1"/>
        </xdr:cNvCxnSpPr>
      </xdr:nvCxnSpPr>
      <xdr:spPr bwMode="auto">
        <a:xfrm>
          <a:off x="1847850" y="9572625"/>
          <a:ext cx="0" cy="161925"/>
        </a:xfrm>
        <a:prstGeom prst="line">
          <a:avLst/>
        </a:prstGeom>
        <a:noFill/>
        <a:ln w="15875"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10</xdr:col>
      <xdr:colOff>0</xdr:colOff>
      <xdr:row>55</xdr:row>
      <xdr:rowOff>161925</xdr:rowOff>
    </xdr:from>
    <xdr:to>
      <xdr:col>10</xdr:col>
      <xdr:colOff>0</xdr:colOff>
      <xdr:row>56</xdr:row>
      <xdr:rowOff>161925</xdr:rowOff>
    </xdr:to>
    <xdr:cxnSp macro="">
      <xdr:nvCxnSpPr>
        <xdr:cNvPr id="28724294" name="82 Conector recto">
          <a:extLst>
            <a:ext uri="{FF2B5EF4-FFF2-40B4-BE49-F238E27FC236}">
              <a16:creationId xmlns:a16="http://schemas.microsoft.com/office/drawing/2014/main" id="{00000000-0008-0000-0B00-0000464CB601}"/>
            </a:ext>
          </a:extLst>
        </xdr:cNvPr>
        <xdr:cNvCxnSpPr>
          <a:cxnSpLocks noChangeShapeType="1"/>
        </xdr:cNvCxnSpPr>
      </xdr:nvCxnSpPr>
      <xdr:spPr bwMode="auto">
        <a:xfrm>
          <a:off x="1876425" y="9572625"/>
          <a:ext cx="0" cy="161925"/>
        </a:xfrm>
        <a:prstGeom prst="line">
          <a:avLst/>
        </a:prstGeom>
        <a:noFill/>
        <a:ln w="28575" algn="ctr">
          <a:solidFill>
            <a:srgbClr val="A6CAF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19050</xdr:colOff>
      <xdr:row>56</xdr:row>
      <xdr:rowOff>0</xdr:rowOff>
    </xdr:from>
    <xdr:to>
      <xdr:col>11</xdr:col>
      <xdr:colOff>19050</xdr:colOff>
      <xdr:row>57</xdr:row>
      <xdr:rowOff>0</xdr:rowOff>
    </xdr:to>
    <xdr:cxnSp macro="">
      <xdr:nvCxnSpPr>
        <xdr:cNvPr id="28724295" name="82 Conector recto">
          <a:extLst>
            <a:ext uri="{FF2B5EF4-FFF2-40B4-BE49-F238E27FC236}">
              <a16:creationId xmlns:a16="http://schemas.microsoft.com/office/drawing/2014/main" id="{00000000-0008-0000-0B00-0000474CB601}"/>
            </a:ext>
          </a:extLst>
        </xdr:cNvPr>
        <xdr:cNvCxnSpPr>
          <a:cxnSpLocks noChangeShapeType="1"/>
        </xdr:cNvCxnSpPr>
      </xdr:nvCxnSpPr>
      <xdr:spPr bwMode="auto">
        <a:xfrm>
          <a:off x="1943100" y="9572625"/>
          <a:ext cx="0" cy="161925"/>
        </a:xfrm>
        <a:prstGeom prst="line">
          <a:avLst/>
        </a:prstGeom>
        <a:noFill/>
        <a:ln w="19050" algn="ctr">
          <a:solidFill>
            <a:srgbClr val="00FF00"/>
          </a:solidFill>
          <a:round/>
          <a:headEnd/>
          <a:tailEnd/>
        </a:ln>
        <a:extLst>
          <a:ext uri="{909E8E84-426E-40DD-AFC4-6F175D3DCCD1}">
            <a14:hiddenFill xmlns:a14="http://schemas.microsoft.com/office/drawing/2010/main">
              <a:noFill/>
            </a14:hiddenFill>
          </a:ext>
        </a:extLst>
      </xdr:spPr>
    </xdr:cxnSp>
    <xdr:clientData/>
  </xdr:twoCellAnchor>
  <xdr:twoCellAnchor>
    <xdr:from>
      <xdr:col>6</xdr:col>
      <xdr:colOff>28575</xdr:colOff>
      <xdr:row>48</xdr:row>
      <xdr:rowOff>0</xdr:rowOff>
    </xdr:from>
    <xdr:to>
      <xdr:col>6</xdr:col>
      <xdr:colOff>28575</xdr:colOff>
      <xdr:row>49</xdr:row>
      <xdr:rowOff>0</xdr:rowOff>
    </xdr:to>
    <xdr:cxnSp macro="">
      <xdr:nvCxnSpPr>
        <xdr:cNvPr id="28724300" name="82 Conector recto">
          <a:extLst>
            <a:ext uri="{FF2B5EF4-FFF2-40B4-BE49-F238E27FC236}">
              <a16:creationId xmlns:a16="http://schemas.microsoft.com/office/drawing/2014/main" id="{00000000-0008-0000-0B00-00004C4CB601}"/>
            </a:ext>
          </a:extLst>
        </xdr:cNvPr>
        <xdr:cNvCxnSpPr>
          <a:cxnSpLocks noChangeShapeType="1"/>
        </xdr:cNvCxnSpPr>
      </xdr:nvCxnSpPr>
      <xdr:spPr bwMode="auto">
        <a:xfrm>
          <a:off x="1714500" y="8277225"/>
          <a:ext cx="0" cy="161925"/>
        </a:xfrm>
        <a:prstGeom prst="line">
          <a:avLst/>
        </a:prstGeom>
        <a:noFill/>
        <a:ln w="9525"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28575</xdr:colOff>
      <xdr:row>48</xdr:row>
      <xdr:rowOff>0</xdr:rowOff>
    </xdr:from>
    <xdr:to>
      <xdr:col>5</xdr:col>
      <xdr:colOff>28575</xdr:colOff>
      <xdr:row>49</xdr:row>
      <xdr:rowOff>0</xdr:rowOff>
    </xdr:to>
    <xdr:cxnSp macro="">
      <xdr:nvCxnSpPr>
        <xdr:cNvPr id="28724301" name="82 Conector recto">
          <a:extLst>
            <a:ext uri="{FF2B5EF4-FFF2-40B4-BE49-F238E27FC236}">
              <a16:creationId xmlns:a16="http://schemas.microsoft.com/office/drawing/2014/main" id="{00000000-0008-0000-0B00-00004D4CB601}"/>
            </a:ext>
          </a:extLst>
        </xdr:cNvPr>
        <xdr:cNvCxnSpPr>
          <a:cxnSpLocks noChangeShapeType="1"/>
        </xdr:cNvCxnSpPr>
      </xdr:nvCxnSpPr>
      <xdr:spPr bwMode="auto">
        <a:xfrm>
          <a:off x="1666875" y="8277225"/>
          <a:ext cx="0" cy="161925"/>
        </a:xfrm>
        <a:prstGeom prst="line">
          <a:avLst/>
        </a:prstGeom>
        <a:noFill/>
        <a:ln w="9525"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28575</xdr:colOff>
      <xdr:row>48</xdr:row>
      <xdr:rowOff>0</xdr:rowOff>
    </xdr:from>
    <xdr:to>
      <xdr:col>11</xdr:col>
      <xdr:colOff>28575</xdr:colOff>
      <xdr:row>49</xdr:row>
      <xdr:rowOff>0</xdr:rowOff>
    </xdr:to>
    <xdr:cxnSp macro="">
      <xdr:nvCxnSpPr>
        <xdr:cNvPr id="28724302" name="82 Conector recto">
          <a:extLst>
            <a:ext uri="{FF2B5EF4-FFF2-40B4-BE49-F238E27FC236}">
              <a16:creationId xmlns:a16="http://schemas.microsoft.com/office/drawing/2014/main" id="{00000000-0008-0000-0B00-00004E4CB601}"/>
            </a:ext>
          </a:extLst>
        </xdr:cNvPr>
        <xdr:cNvCxnSpPr>
          <a:cxnSpLocks noChangeShapeType="1"/>
        </xdr:cNvCxnSpPr>
      </xdr:nvCxnSpPr>
      <xdr:spPr bwMode="auto">
        <a:xfrm>
          <a:off x="1952625" y="8277225"/>
          <a:ext cx="0" cy="161925"/>
        </a:xfrm>
        <a:prstGeom prst="line">
          <a:avLst/>
        </a:prstGeom>
        <a:noFill/>
        <a:ln w="6350"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9</xdr:col>
      <xdr:colOff>19050</xdr:colOff>
      <xdr:row>50</xdr:row>
      <xdr:rowOff>0</xdr:rowOff>
    </xdr:from>
    <xdr:to>
      <xdr:col>9</xdr:col>
      <xdr:colOff>19050</xdr:colOff>
      <xdr:row>51</xdr:row>
      <xdr:rowOff>0</xdr:rowOff>
    </xdr:to>
    <xdr:cxnSp macro="">
      <xdr:nvCxnSpPr>
        <xdr:cNvPr id="28724303" name="82 Conector recto">
          <a:extLst>
            <a:ext uri="{FF2B5EF4-FFF2-40B4-BE49-F238E27FC236}">
              <a16:creationId xmlns:a16="http://schemas.microsoft.com/office/drawing/2014/main" id="{00000000-0008-0000-0B00-00004F4CB601}"/>
            </a:ext>
          </a:extLst>
        </xdr:cNvPr>
        <xdr:cNvCxnSpPr>
          <a:cxnSpLocks noChangeShapeType="1"/>
        </xdr:cNvCxnSpPr>
      </xdr:nvCxnSpPr>
      <xdr:spPr bwMode="auto">
        <a:xfrm>
          <a:off x="1847850" y="8601075"/>
          <a:ext cx="0" cy="161925"/>
        </a:xfrm>
        <a:prstGeom prst="line">
          <a:avLst/>
        </a:prstGeom>
        <a:noFill/>
        <a:ln w="9525" algn="ctr">
          <a:solidFill>
            <a:srgbClr val="00FF00"/>
          </a:solidFill>
          <a:round/>
          <a:headEnd/>
          <a:tailEnd/>
        </a:ln>
        <a:extLst>
          <a:ext uri="{909E8E84-426E-40DD-AFC4-6F175D3DCCD1}">
            <a14:hiddenFill xmlns:a14="http://schemas.microsoft.com/office/drawing/2010/main">
              <a:noFill/>
            </a14:hiddenFill>
          </a:ext>
        </a:extLst>
      </xdr:spPr>
    </xdr:cxnSp>
    <xdr:clientData/>
  </xdr:twoCellAnchor>
  <xdr:twoCellAnchor>
    <xdr:from>
      <xdr:col>10</xdr:col>
      <xdr:colOff>9525</xdr:colOff>
      <xdr:row>50</xdr:row>
      <xdr:rowOff>0</xdr:rowOff>
    </xdr:from>
    <xdr:to>
      <xdr:col>10</xdr:col>
      <xdr:colOff>9525</xdr:colOff>
      <xdr:row>51</xdr:row>
      <xdr:rowOff>0</xdr:rowOff>
    </xdr:to>
    <xdr:cxnSp macro="">
      <xdr:nvCxnSpPr>
        <xdr:cNvPr id="28724304" name="82 Conector recto">
          <a:extLst>
            <a:ext uri="{FF2B5EF4-FFF2-40B4-BE49-F238E27FC236}">
              <a16:creationId xmlns:a16="http://schemas.microsoft.com/office/drawing/2014/main" id="{00000000-0008-0000-0B00-0000504CB601}"/>
            </a:ext>
          </a:extLst>
        </xdr:cNvPr>
        <xdr:cNvCxnSpPr>
          <a:cxnSpLocks noChangeShapeType="1"/>
        </xdr:cNvCxnSpPr>
      </xdr:nvCxnSpPr>
      <xdr:spPr bwMode="auto">
        <a:xfrm>
          <a:off x="1885950" y="8601075"/>
          <a:ext cx="0" cy="161925"/>
        </a:xfrm>
        <a:prstGeom prst="line">
          <a:avLst/>
        </a:prstGeom>
        <a:noFill/>
        <a:ln w="9525"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19050</xdr:colOff>
      <xdr:row>50</xdr:row>
      <xdr:rowOff>0</xdr:rowOff>
    </xdr:from>
    <xdr:to>
      <xdr:col>11</xdr:col>
      <xdr:colOff>19050</xdr:colOff>
      <xdr:row>51</xdr:row>
      <xdr:rowOff>0</xdr:rowOff>
    </xdr:to>
    <xdr:cxnSp macro="">
      <xdr:nvCxnSpPr>
        <xdr:cNvPr id="28724305" name="82 Conector recto">
          <a:extLst>
            <a:ext uri="{FF2B5EF4-FFF2-40B4-BE49-F238E27FC236}">
              <a16:creationId xmlns:a16="http://schemas.microsoft.com/office/drawing/2014/main" id="{00000000-0008-0000-0B00-0000514CB601}"/>
            </a:ext>
          </a:extLst>
        </xdr:cNvPr>
        <xdr:cNvCxnSpPr>
          <a:cxnSpLocks noChangeShapeType="1"/>
        </xdr:cNvCxnSpPr>
      </xdr:nvCxnSpPr>
      <xdr:spPr bwMode="auto">
        <a:xfrm>
          <a:off x="1943100" y="8601075"/>
          <a:ext cx="0" cy="161925"/>
        </a:xfrm>
        <a:prstGeom prst="line">
          <a:avLst/>
        </a:prstGeom>
        <a:noFill/>
        <a:ln w="9525"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0</xdr:colOff>
      <xdr:row>50</xdr:row>
      <xdr:rowOff>0</xdr:rowOff>
    </xdr:from>
    <xdr:to>
      <xdr:col>5</xdr:col>
      <xdr:colOff>0</xdr:colOff>
      <xdr:row>50</xdr:row>
      <xdr:rowOff>161925</xdr:rowOff>
    </xdr:to>
    <xdr:cxnSp macro="">
      <xdr:nvCxnSpPr>
        <xdr:cNvPr id="28724306" name="82 Conector recto">
          <a:extLst>
            <a:ext uri="{FF2B5EF4-FFF2-40B4-BE49-F238E27FC236}">
              <a16:creationId xmlns:a16="http://schemas.microsoft.com/office/drawing/2014/main" id="{00000000-0008-0000-0B00-0000524CB601}"/>
            </a:ext>
          </a:extLst>
        </xdr:cNvPr>
        <xdr:cNvCxnSpPr>
          <a:cxnSpLocks noChangeShapeType="1"/>
        </xdr:cNvCxnSpPr>
      </xdr:nvCxnSpPr>
      <xdr:spPr bwMode="auto">
        <a:xfrm>
          <a:off x="1638300" y="8601075"/>
          <a:ext cx="0" cy="161925"/>
        </a:xfrm>
        <a:prstGeom prst="line">
          <a:avLst/>
        </a:prstGeom>
        <a:noFill/>
        <a:ln w="9525"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19050</xdr:colOff>
      <xdr:row>50</xdr:row>
      <xdr:rowOff>0</xdr:rowOff>
    </xdr:from>
    <xdr:to>
      <xdr:col>5</xdr:col>
      <xdr:colOff>19050</xdr:colOff>
      <xdr:row>51</xdr:row>
      <xdr:rowOff>0</xdr:rowOff>
    </xdr:to>
    <xdr:cxnSp macro="">
      <xdr:nvCxnSpPr>
        <xdr:cNvPr id="28724307" name="82 Conector recto">
          <a:extLst>
            <a:ext uri="{FF2B5EF4-FFF2-40B4-BE49-F238E27FC236}">
              <a16:creationId xmlns:a16="http://schemas.microsoft.com/office/drawing/2014/main" id="{00000000-0008-0000-0B00-0000534CB601}"/>
            </a:ext>
          </a:extLst>
        </xdr:cNvPr>
        <xdr:cNvCxnSpPr>
          <a:cxnSpLocks noChangeShapeType="1"/>
        </xdr:cNvCxnSpPr>
      </xdr:nvCxnSpPr>
      <xdr:spPr bwMode="auto">
        <a:xfrm>
          <a:off x="1657350" y="8601075"/>
          <a:ext cx="0" cy="161925"/>
        </a:xfrm>
        <a:prstGeom prst="line">
          <a:avLst/>
        </a:prstGeom>
        <a:noFill/>
        <a:ln w="9525"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0</xdr:col>
      <xdr:colOff>1126670</xdr:colOff>
      <xdr:row>14</xdr:row>
      <xdr:rowOff>69396</xdr:rowOff>
    </xdr:from>
    <xdr:to>
      <xdr:col>102</xdr:col>
      <xdr:colOff>383720</xdr:colOff>
      <xdr:row>34</xdr:row>
      <xdr:rowOff>69396</xdr:rowOff>
    </xdr:to>
    <xdr:pic>
      <xdr:nvPicPr>
        <xdr:cNvPr id="28724308" name="Imagen 1">
          <a:extLst>
            <a:ext uri="{FF2B5EF4-FFF2-40B4-BE49-F238E27FC236}">
              <a16:creationId xmlns:a16="http://schemas.microsoft.com/office/drawing/2014/main" id="{00000000-0008-0000-0B00-0000544CB601}"/>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1126670" y="2722789"/>
          <a:ext cx="8782050" cy="32793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22</xdr:col>
      <xdr:colOff>38100</xdr:colOff>
      <xdr:row>30</xdr:row>
      <xdr:rowOff>123825</xdr:rowOff>
    </xdr:from>
    <xdr:to>
      <xdr:col>25</xdr:col>
      <xdr:colOff>28575</xdr:colOff>
      <xdr:row>31</xdr:row>
      <xdr:rowOff>19050</xdr:rowOff>
    </xdr:to>
    <xdr:sp macro="" textlink="">
      <xdr:nvSpPr>
        <xdr:cNvPr id="28724313" name="Dibujo 21">
          <a:extLst>
            <a:ext uri="{FF2B5EF4-FFF2-40B4-BE49-F238E27FC236}">
              <a16:creationId xmlns:a16="http://schemas.microsoft.com/office/drawing/2014/main" id="{00000000-0008-0000-0B00-0000594CB601}"/>
            </a:ext>
          </a:extLst>
        </xdr:cNvPr>
        <xdr:cNvSpPr>
          <a:spLocks/>
        </xdr:cNvSpPr>
      </xdr:nvSpPr>
      <xdr:spPr bwMode="auto">
        <a:xfrm>
          <a:off x="2486025" y="5353050"/>
          <a:ext cx="133350" cy="57150"/>
        </a:xfrm>
        <a:custGeom>
          <a:avLst/>
          <a:gdLst>
            <a:gd name="T0" fmla="*/ 0 w 16384"/>
            <a:gd name="T1" fmla="*/ 2147483647 h 16384"/>
            <a:gd name="T2" fmla="*/ 0 w 16384"/>
            <a:gd name="T3" fmla="*/ 2147483647 h 16384"/>
            <a:gd name="T4" fmla="*/ 2147483647 w 16384"/>
            <a:gd name="T5" fmla="*/ 2147483647 h 16384"/>
            <a:gd name="T6" fmla="*/ 2147483647 w 16384"/>
            <a:gd name="T7" fmla="*/ 2147483647 h 16384"/>
            <a:gd name="T8" fmla="*/ 2147483647 w 16384"/>
            <a:gd name="T9" fmla="*/ 2147483647 h 16384"/>
            <a:gd name="T10" fmla="*/ 2147483647 w 16384"/>
            <a:gd name="T11" fmla="*/ 2147483647 h 16384"/>
            <a:gd name="T12" fmla="*/ 2147483647 w 16384"/>
            <a:gd name="T13" fmla="*/ 0 h 16384"/>
            <a:gd name="T14" fmla="*/ 2147483647 w 16384"/>
            <a:gd name="T15" fmla="*/ 0 h 16384"/>
            <a:gd name="T16" fmla="*/ 2147483647 w 16384"/>
            <a:gd name="T17" fmla="*/ 2147483647 h 16384"/>
            <a:gd name="T18" fmla="*/ 0 w 16384"/>
            <a:gd name="T19" fmla="*/ 2147483647 h 16384"/>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16384"/>
            <a:gd name="T31" fmla="*/ 0 h 16384"/>
            <a:gd name="T32" fmla="*/ 16384 w 16384"/>
            <a:gd name="T33" fmla="*/ 16384 h 16384"/>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16384" h="16384">
              <a:moveTo>
                <a:pt x="0" y="6554"/>
              </a:moveTo>
              <a:lnTo>
                <a:pt x="0" y="14199"/>
              </a:lnTo>
              <a:lnTo>
                <a:pt x="5461" y="16384"/>
              </a:lnTo>
              <a:lnTo>
                <a:pt x="10923" y="16384"/>
              </a:lnTo>
              <a:lnTo>
                <a:pt x="13653" y="13107"/>
              </a:lnTo>
              <a:lnTo>
                <a:pt x="16384" y="8738"/>
              </a:lnTo>
              <a:lnTo>
                <a:pt x="16384" y="0"/>
              </a:lnTo>
              <a:lnTo>
                <a:pt x="12288" y="0"/>
              </a:lnTo>
              <a:lnTo>
                <a:pt x="9557" y="3277"/>
              </a:lnTo>
              <a:lnTo>
                <a:pt x="0" y="6554"/>
              </a:lnTo>
            </a:path>
          </a:pathLst>
        </a:custGeom>
        <a:solidFill>
          <a:srgbClr val="808000"/>
        </a:solidFill>
        <a:ln w="9525">
          <a:solidFill>
            <a:srgbClr val="000000"/>
          </a:solidFill>
          <a:round/>
          <a:headEnd/>
          <a:tailEnd/>
        </a:ln>
      </xdr:spPr>
    </xdr:sp>
    <xdr:clientData/>
  </xdr:twoCellAnchor>
  <xdr:twoCellAnchor>
    <xdr:from>
      <xdr:col>76</xdr:col>
      <xdr:colOff>38100</xdr:colOff>
      <xdr:row>23</xdr:row>
      <xdr:rowOff>76200</xdr:rowOff>
    </xdr:from>
    <xdr:to>
      <xdr:col>79</xdr:col>
      <xdr:colOff>28575</xdr:colOff>
      <xdr:row>23</xdr:row>
      <xdr:rowOff>133350</xdr:rowOff>
    </xdr:to>
    <xdr:sp macro="" textlink="">
      <xdr:nvSpPr>
        <xdr:cNvPr id="28724314" name="Dibujo 21">
          <a:extLst>
            <a:ext uri="{FF2B5EF4-FFF2-40B4-BE49-F238E27FC236}">
              <a16:creationId xmlns:a16="http://schemas.microsoft.com/office/drawing/2014/main" id="{00000000-0008-0000-0B00-00005A4CB601}"/>
            </a:ext>
          </a:extLst>
        </xdr:cNvPr>
        <xdr:cNvSpPr>
          <a:spLocks/>
        </xdr:cNvSpPr>
      </xdr:nvSpPr>
      <xdr:spPr bwMode="auto">
        <a:xfrm>
          <a:off x="5057775" y="4171950"/>
          <a:ext cx="133350" cy="57150"/>
        </a:xfrm>
        <a:custGeom>
          <a:avLst/>
          <a:gdLst>
            <a:gd name="T0" fmla="*/ 0 w 16384"/>
            <a:gd name="T1" fmla="*/ 2147483647 h 16384"/>
            <a:gd name="T2" fmla="*/ 0 w 16384"/>
            <a:gd name="T3" fmla="*/ 2147483647 h 16384"/>
            <a:gd name="T4" fmla="*/ 2147483647 w 16384"/>
            <a:gd name="T5" fmla="*/ 2147483647 h 16384"/>
            <a:gd name="T6" fmla="*/ 2147483647 w 16384"/>
            <a:gd name="T7" fmla="*/ 2147483647 h 16384"/>
            <a:gd name="T8" fmla="*/ 2147483647 w 16384"/>
            <a:gd name="T9" fmla="*/ 2147483647 h 16384"/>
            <a:gd name="T10" fmla="*/ 2147483647 w 16384"/>
            <a:gd name="T11" fmla="*/ 2147483647 h 16384"/>
            <a:gd name="T12" fmla="*/ 2147483647 w 16384"/>
            <a:gd name="T13" fmla="*/ 0 h 16384"/>
            <a:gd name="T14" fmla="*/ 2147483647 w 16384"/>
            <a:gd name="T15" fmla="*/ 0 h 16384"/>
            <a:gd name="T16" fmla="*/ 2147483647 w 16384"/>
            <a:gd name="T17" fmla="*/ 2147483647 h 16384"/>
            <a:gd name="T18" fmla="*/ 0 w 16384"/>
            <a:gd name="T19" fmla="*/ 2147483647 h 16384"/>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16384"/>
            <a:gd name="T31" fmla="*/ 0 h 16384"/>
            <a:gd name="T32" fmla="*/ 16384 w 16384"/>
            <a:gd name="T33" fmla="*/ 16384 h 16384"/>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16384" h="16384">
              <a:moveTo>
                <a:pt x="0" y="6554"/>
              </a:moveTo>
              <a:lnTo>
                <a:pt x="0" y="14199"/>
              </a:lnTo>
              <a:lnTo>
                <a:pt x="5461" y="16384"/>
              </a:lnTo>
              <a:lnTo>
                <a:pt x="10923" y="16384"/>
              </a:lnTo>
              <a:lnTo>
                <a:pt x="13653" y="13107"/>
              </a:lnTo>
              <a:lnTo>
                <a:pt x="16384" y="8738"/>
              </a:lnTo>
              <a:lnTo>
                <a:pt x="16384" y="0"/>
              </a:lnTo>
              <a:lnTo>
                <a:pt x="12288" y="0"/>
              </a:lnTo>
              <a:lnTo>
                <a:pt x="9557" y="3277"/>
              </a:lnTo>
              <a:lnTo>
                <a:pt x="0" y="6554"/>
              </a:lnTo>
            </a:path>
          </a:pathLst>
        </a:custGeom>
        <a:solidFill>
          <a:srgbClr val="808000"/>
        </a:solidFill>
        <a:ln w="9525">
          <a:solidFill>
            <a:srgbClr val="000000"/>
          </a:solidFill>
          <a:round/>
          <a:headEnd/>
          <a:tailEnd/>
        </a:ln>
      </xdr:spPr>
    </xdr:sp>
    <xdr:clientData/>
  </xdr:twoCellAnchor>
  <xdr:twoCellAnchor>
    <xdr:from>
      <xdr:col>98</xdr:col>
      <xdr:colOff>95250</xdr:colOff>
      <xdr:row>19</xdr:row>
      <xdr:rowOff>142875</xdr:rowOff>
    </xdr:from>
    <xdr:to>
      <xdr:col>98</xdr:col>
      <xdr:colOff>142875</xdr:colOff>
      <xdr:row>20</xdr:row>
      <xdr:rowOff>152400</xdr:rowOff>
    </xdr:to>
    <xdr:sp macro="" textlink="">
      <xdr:nvSpPr>
        <xdr:cNvPr id="28724315" name="Dibujo 21">
          <a:extLst>
            <a:ext uri="{FF2B5EF4-FFF2-40B4-BE49-F238E27FC236}">
              <a16:creationId xmlns:a16="http://schemas.microsoft.com/office/drawing/2014/main" id="{00000000-0008-0000-0B00-00005B4CB601}"/>
            </a:ext>
          </a:extLst>
        </xdr:cNvPr>
        <xdr:cNvSpPr>
          <a:spLocks/>
        </xdr:cNvSpPr>
      </xdr:nvSpPr>
      <xdr:spPr bwMode="auto">
        <a:xfrm>
          <a:off x="7019925" y="3590925"/>
          <a:ext cx="47625" cy="171450"/>
        </a:xfrm>
        <a:custGeom>
          <a:avLst/>
          <a:gdLst>
            <a:gd name="T0" fmla="*/ 0 w 16384"/>
            <a:gd name="T1" fmla="*/ 2147483647 h 16384"/>
            <a:gd name="T2" fmla="*/ 0 w 16384"/>
            <a:gd name="T3" fmla="*/ 2147483647 h 16384"/>
            <a:gd name="T4" fmla="*/ 2147483647 w 16384"/>
            <a:gd name="T5" fmla="*/ 2147483647 h 16384"/>
            <a:gd name="T6" fmla="*/ 2147483647 w 16384"/>
            <a:gd name="T7" fmla="*/ 2147483647 h 16384"/>
            <a:gd name="T8" fmla="*/ 2147483647 w 16384"/>
            <a:gd name="T9" fmla="*/ 2147483647 h 16384"/>
            <a:gd name="T10" fmla="*/ 2147483647 w 16384"/>
            <a:gd name="T11" fmla="*/ 2147483647 h 16384"/>
            <a:gd name="T12" fmla="*/ 2147483647 w 16384"/>
            <a:gd name="T13" fmla="*/ 0 h 16384"/>
            <a:gd name="T14" fmla="*/ 2147483647 w 16384"/>
            <a:gd name="T15" fmla="*/ 0 h 16384"/>
            <a:gd name="T16" fmla="*/ 2147483647 w 16384"/>
            <a:gd name="T17" fmla="*/ 2147483647 h 16384"/>
            <a:gd name="T18" fmla="*/ 0 w 16384"/>
            <a:gd name="T19" fmla="*/ 2147483647 h 16384"/>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16384"/>
            <a:gd name="T31" fmla="*/ 0 h 16384"/>
            <a:gd name="T32" fmla="*/ 16384 w 16384"/>
            <a:gd name="T33" fmla="*/ 16384 h 16384"/>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16384" h="16384">
              <a:moveTo>
                <a:pt x="0" y="6554"/>
              </a:moveTo>
              <a:lnTo>
                <a:pt x="0" y="14199"/>
              </a:lnTo>
              <a:lnTo>
                <a:pt x="5461" y="16384"/>
              </a:lnTo>
              <a:lnTo>
                <a:pt x="10923" y="16384"/>
              </a:lnTo>
              <a:lnTo>
                <a:pt x="13653" y="13107"/>
              </a:lnTo>
              <a:lnTo>
                <a:pt x="16384" y="8738"/>
              </a:lnTo>
              <a:lnTo>
                <a:pt x="16384" y="0"/>
              </a:lnTo>
              <a:lnTo>
                <a:pt x="12288" y="0"/>
              </a:lnTo>
              <a:lnTo>
                <a:pt x="9557" y="3277"/>
              </a:lnTo>
              <a:lnTo>
                <a:pt x="0" y="6554"/>
              </a:lnTo>
            </a:path>
          </a:pathLst>
        </a:custGeom>
        <a:solidFill>
          <a:srgbClr val="808000"/>
        </a:solidFill>
        <a:ln w="9525">
          <a:solidFill>
            <a:srgbClr val="000000"/>
          </a:solidFill>
          <a:round/>
          <a:headEnd/>
          <a:tailEnd/>
        </a:ln>
      </xdr:spPr>
    </xdr:sp>
    <xdr:clientData/>
  </xdr:twoCellAnchor>
  <xdr:twoCellAnchor>
    <xdr:from>
      <xdr:col>57</xdr:col>
      <xdr:colOff>0</xdr:colOff>
      <xdr:row>31</xdr:row>
      <xdr:rowOff>123825</xdr:rowOff>
    </xdr:from>
    <xdr:to>
      <xdr:col>59</xdr:col>
      <xdr:colOff>28575</xdr:colOff>
      <xdr:row>32</xdr:row>
      <xdr:rowOff>19050</xdr:rowOff>
    </xdr:to>
    <xdr:sp macro="" textlink="">
      <xdr:nvSpPr>
        <xdr:cNvPr id="28724316" name="Dibujo 21">
          <a:extLst>
            <a:ext uri="{FF2B5EF4-FFF2-40B4-BE49-F238E27FC236}">
              <a16:creationId xmlns:a16="http://schemas.microsoft.com/office/drawing/2014/main" id="{00000000-0008-0000-0B00-00005C4CB601}"/>
            </a:ext>
          </a:extLst>
        </xdr:cNvPr>
        <xdr:cNvSpPr>
          <a:spLocks/>
        </xdr:cNvSpPr>
      </xdr:nvSpPr>
      <xdr:spPr bwMode="auto">
        <a:xfrm>
          <a:off x="4114800" y="5514975"/>
          <a:ext cx="123825" cy="57150"/>
        </a:xfrm>
        <a:custGeom>
          <a:avLst/>
          <a:gdLst>
            <a:gd name="T0" fmla="*/ 0 w 16384"/>
            <a:gd name="T1" fmla="*/ 2147483647 h 16384"/>
            <a:gd name="T2" fmla="*/ 0 w 16384"/>
            <a:gd name="T3" fmla="*/ 2147483647 h 16384"/>
            <a:gd name="T4" fmla="*/ 2147483647 w 16384"/>
            <a:gd name="T5" fmla="*/ 2147483647 h 16384"/>
            <a:gd name="T6" fmla="*/ 2147483647 w 16384"/>
            <a:gd name="T7" fmla="*/ 2147483647 h 16384"/>
            <a:gd name="T8" fmla="*/ 2147483647 w 16384"/>
            <a:gd name="T9" fmla="*/ 2147483647 h 16384"/>
            <a:gd name="T10" fmla="*/ 2147483647 w 16384"/>
            <a:gd name="T11" fmla="*/ 2147483647 h 16384"/>
            <a:gd name="T12" fmla="*/ 2147483647 w 16384"/>
            <a:gd name="T13" fmla="*/ 0 h 16384"/>
            <a:gd name="T14" fmla="*/ 2147483647 w 16384"/>
            <a:gd name="T15" fmla="*/ 0 h 16384"/>
            <a:gd name="T16" fmla="*/ 2147483647 w 16384"/>
            <a:gd name="T17" fmla="*/ 2147483647 h 16384"/>
            <a:gd name="T18" fmla="*/ 0 w 16384"/>
            <a:gd name="T19" fmla="*/ 2147483647 h 16384"/>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16384"/>
            <a:gd name="T31" fmla="*/ 0 h 16384"/>
            <a:gd name="T32" fmla="*/ 16384 w 16384"/>
            <a:gd name="T33" fmla="*/ 16384 h 16384"/>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16384" h="16384">
              <a:moveTo>
                <a:pt x="0" y="6554"/>
              </a:moveTo>
              <a:lnTo>
                <a:pt x="0" y="14199"/>
              </a:lnTo>
              <a:lnTo>
                <a:pt x="5461" y="16384"/>
              </a:lnTo>
              <a:lnTo>
                <a:pt x="10923" y="16384"/>
              </a:lnTo>
              <a:lnTo>
                <a:pt x="13653" y="13107"/>
              </a:lnTo>
              <a:lnTo>
                <a:pt x="16384" y="8738"/>
              </a:lnTo>
              <a:lnTo>
                <a:pt x="16384" y="0"/>
              </a:lnTo>
              <a:lnTo>
                <a:pt x="12288" y="0"/>
              </a:lnTo>
              <a:lnTo>
                <a:pt x="9557" y="3277"/>
              </a:lnTo>
              <a:lnTo>
                <a:pt x="0" y="6554"/>
              </a:lnTo>
            </a:path>
          </a:pathLst>
        </a:custGeom>
        <a:solidFill>
          <a:srgbClr val="808000"/>
        </a:solidFill>
        <a:ln w="9525">
          <a:solidFill>
            <a:srgbClr val="000000"/>
          </a:solidFill>
          <a:round/>
          <a:headEnd/>
          <a:tailEnd/>
        </a:ln>
      </xdr:spPr>
    </xdr:sp>
    <xdr:clientData/>
  </xdr:twoCellAnchor>
  <xdr:twoCellAnchor>
    <xdr:from>
      <xdr:col>71</xdr:col>
      <xdr:colOff>38100</xdr:colOff>
      <xdr:row>25</xdr:row>
      <xdr:rowOff>123825</xdr:rowOff>
    </xdr:from>
    <xdr:to>
      <xdr:col>74</xdr:col>
      <xdr:colOff>19050</xdr:colOff>
      <xdr:row>26</xdr:row>
      <xdr:rowOff>19050</xdr:rowOff>
    </xdr:to>
    <xdr:sp macro="" textlink="">
      <xdr:nvSpPr>
        <xdr:cNvPr id="28724317" name="Dibujo 21">
          <a:extLst>
            <a:ext uri="{FF2B5EF4-FFF2-40B4-BE49-F238E27FC236}">
              <a16:creationId xmlns:a16="http://schemas.microsoft.com/office/drawing/2014/main" id="{00000000-0008-0000-0B00-00005D4CB601}"/>
            </a:ext>
          </a:extLst>
        </xdr:cNvPr>
        <xdr:cNvSpPr>
          <a:spLocks/>
        </xdr:cNvSpPr>
      </xdr:nvSpPr>
      <xdr:spPr bwMode="auto">
        <a:xfrm>
          <a:off x="4819650" y="4543425"/>
          <a:ext cx="123825" cy="57150"/>
        </a:xfrm>
        <a:custGeom>
          <a:avLst/>
          <a:gdLst>
            <a:gd name="T0" fmla="*/ 0 w 16384"/>
            <a:gd name="T1" fmla="*/ 2147483647 h 16384"/>
            <a:gd name="T2" fmla="*/ 0 w 16384"/>
            <a:gd name="T3" fmla="*/ 2147483647 h 16384"/>
            <a:gd name="T4" fmla="*/ 2147483647 w 16384"/>
            <a:gd name="T5" fmla="*/ 2147483647 h 16384"/>
            <a:gd name="T6" fmla="*/ 2147483647 w 16384"/>
            <a:gd name="T7" fmla="*/ 2147483647 h 16384"/>
            <a:gd name="T8" fmla="*/ 2147483647 w 16384"/>
            <a:gd name="T9" fmla="*/ 2147483647 h 16384"/>
            <a:gd name="T10" fmla="*/ 2147483647 w 16384"/>
            <a:gd name="T11" fmla="*/ 2147483647 h 16384"/>
            <a:gd name="T12" fmla="*/ 2147483647 w 16384"/>
            <a:gd name="T13" fmla="*/ 0 h 16384"/>
            <a:gd name="T14" fmla="*/ 2147483647 w 16384"/>
            <a:gd name="T15" fmla="*/ 0 h 16384"/>
            <a:gd name="T16" fmla="*/ 2147483647 w 16384"/>
            <a:gd name="T17" fmla="*/ 2147483647 h 16384"/>
            <a:gd name="T18" fmla="*/ 0 w 16384"/>
            <a:gd name="T19" fmla="*/ 2147483647 h 16384"/>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16384"/>
            <a:gd name="T31" fmla="*/ 0 h 16384"/>
            <a:gd name="T32" fmla="*/ 16384 w 16384"/>
            <a:gd name="T33" fmla="*/ 16384 h 16384"/>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16384" h="16384">
              <a:moveTo>
                <a:pt x="0" y="6554"/>
              </a:moveTo>
              <a:lnTo>
                <a:pt x="0" y="14199"/>
              </a:lnTo>
              <a:lnTo>
                <a:pt x="5461" y="16384"/>
              </a:lnTo>
              <a:lnTo>
                <a:pt x="10923" y="16384"/>
              </a:lnTo>
              <a:lnTo>
                <a:pt x="13653" y="13107"/>
              </a:lnTo>
              <a:lnTo>
                <a:pt x="16384" y="8738"/>
              </a:lnTo>
              <a:lnTo>
                <a:pt x="16384" y="0"/>
              </a:lnTo>
              <a:lnTo>
                <a:pt x="12288" y="0"/>
              </a:lnTo>
              <a:lnTo>
                <a:pt x="9557" y="3277"/>
              </a:lnTo>
              <a:lnTo>
                <a:pt x="0" y="6554"/>
              </a:lnTo>
            </a:path>
          </a:pathLst>
        </a:custGeom>
        <a:solidFill>
          <a:srgbClr val="808000"/>
        </a:solidFill>
        <a:ln w="9525">
          <a:solidFill>
            <a:srgbClr val="000000"/>
          </a:solidFill>
          <a:round/>
          <a:headEnd/>
          <a:tailEnd/>
        </a:ln>
      </xdr:spPr>
    </xdr:sp>
    <xdr:clientData/>
  </xdr:twoCellAnchor>
  <xdr:twoCellAnchor>
    <xdr:from>
      <xdr:col>100</xdr:col>
      <xdr:colOff>161925</xdr:colOff>
      <xdr:row>48</xdr:row>
      <xdr:rowOff>0</xdr:rowOff>
    </xdr:from>
    <xdr:to>
      <xdr:col>100</xdr:col>
      <xdr:colOff>161925</xdr:colOff>
      <xdr:row>48</xdr:row>
      <xdr:rowOff>0</xdr:rowOff>
    </xdr:to>
    <xdr:sp macro="" textlink="">
      <xdr:nvSpPr>
        <xdr:cNvPr id="28724323" name="Rectangle 311">
          <a:extLst>
            <a:ext uri="{FF2B5EF4-FFF2-40B4-BE49-F238E27FC236}">
              <a16:creationId xmlns:a16="http://schemas.microsoft.com/office/drawing/2014/main" id="{00000000-0008-0000-0B00-0000634CB601}"/>
            </a:ext>
          </a:extLst>
        </xdr:cNvPr>
        <xdr:cNvSpPr>
          <a:spLocks noChangeArrowheads="1"/>
        </xdr:cNvSpPr>
      </xdr:nvSpPr>
      <xdr:spPr bwMode="auto">
        <a:xfrm>
          <a:off x="8029575" y="8277225"/>
          <a:ext cx="0" cy="0"/>
        </a:xfrm>
        <a:prstGeom prst="rect">
          <a:avLst/>
        </a:prstGeom>
        <a:solidFill>
          <a:srgbClr val="FFFFFF"/>
        </a:solidFill>
        <a:ln w="9525">
          <a:solidFill>
            <a:srgbClr val="000000"/>
          </a:solidFill>
          <a:miter lim="800000"/>
          <a:headEnd/>
          <a:tailEnd/>
        </a:ln>
      </xdr:spPr>
    </xdr:sp>
    <xdr:clientData/>
  </xdr:twoCellAnchor>
  <xdr:twoCellAnchor>
    <xdr:from>
      <xdr:col>100</xdr:col>
      <xdr:colOff>161925</xdr:colOff>
      <xdr:row>52</xdr:row>
      <xdr:rowOff>0</xdr:rowOff>
    </xdr:from>
    <xdr:to>
      <xdr:col>100</xdr:col>
      <xdr:colOff>161925</xdr:colOff>
      <xdr:row>52</xdr:row>
      <xdr:rowOff>0</xdr:rowOff>
    </xdr:to>
    <xdr:sp macro="" textlink="">
      <xdr:nvSpPr>
        <xdr:cNvPr id="28724326" name="Rectangle 314">
          <a:extLst>
            <a:ext uri="{FF2B5EF4-FFF2-40B4-BE49-F238E27FC236}">
              <a16:creationId xmlns:a16="http://schemas.microsoft.com/office/drawing/2014/main" id="{00000000-0008-0000-0B00-0000664CB601}"/>
            </a:ext>
          </a:extLst>
        </xdr:cNvPr>
        <xdr:cNvSpPr>
          <a:spLocks noChangeArrowheads="1"/>
        </xdr:cNvSpPr>
      </xdr:nvSpPr>
      <xdr:spPr bwMode="auto">
        <a:xfrm>
          <a:off x="8029575" y="8924925"/>
          <a:ext cx="0" cy="0"/>
        </a:xfrm>
        <a:prstGeom prst="rect">
          <a:avLst/>
        </a:prstGeom>
        <a:solidFill>
          <a:srgbClr val="FFFFFF"/>
        </a:solidFill>
        <a:ln w="9525">
          <a:solidFill>
            <a:srgbClr val="000000"/>
          </a:solidFill>
          <a:miter lim="800000"/>
          <a:headEnd/>
          <a:tailEnd/>
        </a:ln>
      </xdr:spPr>
    </xdr:sp>
    <xdr:clientData/>
  </xdr:twoCellAnchor>
  <xdr:twoCellAnchor>
    <xdr:from>
      <xdr:col>99</xdr:col>
      <xdr:colOff>493432</xdr:colOff>
      <xdr:row>16</xdr:row>
      <xdr:rowOff>85725</xdr:rowOff>
    </xdr:from>
    <xdr:to>
      <xdr:col>100</xdr:col>
      <xdr:colOff>58799</xdr:colOff>
      <xdr:row>16</xdr:row>
      <xdr:rowOff>147858</xdr:rowOff>
    </xdr:to>
    <xdr:sp macro="" textlink="">
      <xdr:nvSpPr>
        <xdr:cNvPr id="118" name="117 Conector">
          <a:extLst>
            <a:ext uri="{FF2B5EF4-FFF2-40B4-BE49-F238E27FC236}">
              <a16:creationId xmlns:a16="http://schemas.microsoft.com/office/drawing/2014/main" id="{00000000-0008-0000-0B00-000076000000}"/>
            </a:ext>
          </a:extLst>
        </xdr:cNvPr>
        <xdr:cNvSpPr>
          <a:spLocks/>
        </xdr:cNvSpPr>
      </xdr:nvSpPr>
      <xdr:spPr bwMode="auto">
        <a:xfrm>
          <a:off x="7865782" y="3048000"/>
          <a:ext cx="98767" cy="62133"/>
        </a:xfrm>
        <a:prstGeom prst="flowChartConnector">
          <a:avLst/>
        </a:prstGeom>
        <a:solidFill>
          <a:schemeClr val="tx1"/>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oneCellAnchor>
    <xdr:from>
      <xdr:col>100</xdr:col>
      <xdr:colOff>83857</xdr:colOff>
      <xdr:row>16</xdr:row>
      <xdr:rowOff>47625</xdr:rowOff>
    </xdr:from>
    <xdr:ext cx="1112353" cy="125227"/>
    <xdr:sp macro="" textlink="">
      <xdr:nvSpPr>
        <xdr:cNvPr id="120" name="119 Llamada de flecha a la izquierda">
          <a:extLst>
            <a:ext uri="{FF2B5EF4-FFF2-40B4-BE49-F238E27FC236}">
              <a16:creationId xmlns:a16="http://schemas.microsoft.com/office/drawing/2014/main" id="{00000000-0008-0000-0B00-000078000000}"/>
            </a:ext>
          </a:extLst>
        </xdr:cNvPr>
        <xdr:cNvSpPr/>
      </xdr:nvSpPr>
      <xdr:spPr bwMode="auto">
        <a:xfrm>
          <a:off x="7989607" y="3009900"/>
          <a:ext cx="1112353" cy="125227"/>
        </a:xfrm>
        <a:prstGeom prst="leftArrowCallout">
          <a:avLst>
            <a:gd name="adj1" fmla="val 25000"/>
            <a:gd name="adj2" fmla="val 25000"/>
            <a:gd name="adj3" fmla="val 25000"/>
            <a:gd name="adj4" fmla="val 92897"/>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r>
            <a:rPr lang="es-US" sz="800">
              <a:latin typeface="+mn-lt"/>
              <a:ea typeface="+mn-ea"/>
              <a:cs typeface="+mn-cs"/>
            </a:rPr>
            <a:t>PRIMAVERA </a:t>
          </a:r>
          <a:r>
            <a:rPr lang="es-US" sz="800" baseline="0">
              <a:latin typeface="+mn-lt"/>
              <a:ea typeface="+mn-ea"/>
              <a:cs typeface="+mn-cs"/>
            </a:rPr>
            <a:t>PR 95+0031</a:t>
          </a:r>
          <a:endParaRPr lang="es-US" sz="800"/>
        </a:p>
      </xdr:txBody>
    </xdr:sp>
    <xdr:clientData/>
  </xdr:oneCellAnchor>
  <xdr:oneCellAnchor>
    <xdr:from>
      <xdr:col>3</xdr:col>
      <xdr:colOff>45757</xdr:colOff>
      <xdr:row>26</xdr:row>
      <xdr:rowOff>28575</xdr:rowOff>
    </xdr:from>
    <xdr:ext cx="459068" cy="504825"/>
    <xdr:sp macro="" textlink="">
      <xdr:nvSpPr>
        <xdr:cNvPr id="121" name="120 Llamada de flecha hacia abajo">
          <a:extLst>
            <a:ext uri="{FF2B5EF4-FFF2-40B4-BE49-F238E27FC236}">
              <a16:creationId xmlns:a16="http://schemas.microsoft.com/office/drawing/2014/main" id="{00000000-0008-0000-0B00-000079000000}"/>
            </a:ext>
          </a:extLst>
        </xdr:cNvPr>
        <xdr:cNvSpPr/>
      </xdr:nvSpPr>
      <xdr:spPr bwMode="auto">
        <a:xfrm>
          <a:off x="1588807" y="4610100"/>
          <a:ext cx="459068" cy="504825"/>
        </a:xfrm>
        <a:prstGeom prst="downArrowCallout">
          <a:avLst>
            <a:gd name="adj1" fmla="val 14632"/>
            <a:gd name="adj2" fmla="val 5351"/>
            <a:gd name="adj3" fmla="val 34825"/>
            <a:gd name="adj4" fmla="val 60836"/>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noAutofit/>
        </a:bodyPr>
        <a:lstStyle/>
        <a:p>
          <a:r>
            <a:rPr lang="es-US" sz="800" baseline="0">
              <a:latin typeface="+mn-lt"/>
              <a:ea typeface="+mn-ea"/>
              <a:cs typeface="+mn-cs"/>
            </a:rPr>
            <a:t>PR 1+0980</a:t>
          </a:r>
        </a:p>
        <a:p>
          <a:r>
            <a:rPr lang="es-US" sz="800" baseline="0">
              <a:latin typeface="+mn-lt"/>
              <a:ea typeface="+mn-ea"/>
              <a:cs typeface="+mn-cs"/>
            </a:rPr>
            <a:t>PR 4+0060</a:t>
          </a:r>
          <a:endParaRPr lang="es-US" sz="800">
            <a:latin typeface="+mn-lt"/>
            <a:ea typeface="+mn-ea"/>
            <a:cs typeface="+mn-cs"/>
          </a:endParaRPr>
        </a:p>
      </xdr:txBody>
    </xdr:sp>
    <xdr:clientData/>
  </xdr:oneCellAnchor>
  <xdr:oneCellAnchor>
    <xdr:from>
      <xdr:col>34</xdr:col>
      <xdr:colOff>9525</xdr:colOff>
      <xdr:row>27</xdr:row>
      <xdr:rowOff>19050</xdr:rowOff>
    </xdr:from>
    <xdr:ext cx="552449" cy="942975"/>
    <xdr:sp macro="" textlink="">
      <xdr:nvSpPr>
        <xdr:cNvPr id="122" name="121 Llamada de flecha hacia abajo">
          <a:extLst>
            <a:ext uri="{FF2B5EF4-FFF2-40B4-BE49-F238E27FC236}">
              <a16:creationId xmlns:a16="http://schemas.microsoft.com/office/drawing/2014/main" id="{00000000-0008-0000-0B00-00007A000000}"/>
            </a:ext>
          </a:extLst>
        </xdr:cNvPr>
        <xdr:cNvSpPr/>
      </xdr:nvSpPr>
      <xdr:spPr bwMode="auto">
        <a:xfrm>
          <a:off x="3028950" y="4762500"/>
          <a:ext cx="552449" cy="942975"/>
        </a:xfrm>
        <a:prstGeom prst="downArrowCallout">
          <a:avLst>
            <a:gd name="adj1" fmla="val 4444"/>
            <a:gd name="adj2" fmla="val 7855"/>
            <a:gd name="adj3" fmla="val 92795"/>
            <a:gd name="adj4" fmla="val 54297"/>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noAutofit/>
        </a:bodyPr>
        <a:lstStyle/>
        <a:p>
          <a:r>
            <a:rPr lang="es-CO" sz="800">
              <a:latin typeface="+mn-lt"/>
              <a:ea typeface="+mn-ea"/>
              <a:cs typeface="+mn-cs"/>
            </a:rPr>
            <a:t>PR 19+0200</a:t>
          </a:r>
        </a:p>
        <a:p>
          <a:endParaRPr lang="es-US" sz="800"/>
        </a:p>
      </xdr:txBody>
    </xdr:sp>
    <xdr:clientData/>
  </xdr:oneCellAnchor>
  <xdr:twoCellAnchor>
    <xdr:from>
      <xdr:col>3</xdr:col>
      <xdr:colOff>17182</xdr:colOff>
      <xdr:row>29</xdr:row>
      <xdr:rowOff>104775</xdr:rowOff>
    </xdr:from>
    <xdr:to>
      <xdr:col>5</xdr:col>
      <xdr:colOff>20699</xdr:colOff>
      <xdr:row>30</xdr:row>
      <xdr:rowOff>4983</xdr:rowOff>
    </xdr:to>
    <xdr:sp macro="" textlink="">
      <xdr:nvSpPr>
        <xdr:cNvPr id="124" name="123 Conector">
          <a:extLst>
            <a:ext uri="{FF2B5EF4-FFF2-40B4-BE49-F238E27FC236}">
              <a16:creationId xmlns:a16="http://schemas.microsoft.com/office/drawing/2014/main" id="{00000000-0008-0000-0B00-00007C000000}"/>
            </a:ext>
          </a:extLst>
        </xdr:cNvPr>
        <xdr:cNvSpPr>
          <a:spLocks/>
        </xdr:cNvSpPr>
      </xdr:nvSpPr>
      <xdr:spPr bwMode="auto">
        <a:xfrm>
          <a:off x="1560232" y="5172075"/>
          <a:ext cx="98767" cy="62133"/>
        </a:xfrm>
        <a:prstGeom prst="flowChartConnector">
          <a:avLst/>
        </a:prstGeom>
        <a:solidFill>
          <a:schemeClr val="tx1"/>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oneCellAnchor>
    <xdr:from>
      <xdr:col>0</xdr:col>
      <xdr:colOff>1085850</xdr:colOff>
      <xdr:row>30</xdr:row>
      <xdr:rowOff>85725</xdr:rowOff>
    </xdr:from>
    <xdr:ext cx="930319" cy="191837"/>
    <xdr:sp macro="" textlink="">
      <xdr:nvSpPr>
        <xdr:cNvPr id="125" name="124 Llamada de flecha hacia arriba">
          <a:extLst>
            <a:ext uri="{FF2B5EF4-FFF2-40B4-BE49-F238E27FC236}">
              <a16:creationId xmlns:a16="http://schemas.microsoft.com/office/drawing/2014/main" id="{00000000-0008-0000-0B00-00007D000000}"/>
            </a:ext>
          </a:extLst>
        </xdr:cNvPr>
        <xdr:cNvSpPr/>
      </xdr:nvSpPr>
      <xdr:spPr bwMode="auto">
        <a:xfrm>
          <a:off x="1085850" y="5314950"/>
          <a:ext cx="930319" cy="191837"/>
        </a:xfrm>
        <a:prstGeom prst="upArrowCallout">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pPr algn="ctr"/>
          <a:r>
            <a:rPr lang="es-US" sz="800"/>
            <a:t>LA</a:t>
          </a:r>
          <a:r>
            <a:rPr lang="es-US" sz="800" baseline="0"/>
            <a:t> MANSA</a:t>
          </a:r>
          <a:r>
            <a:rPr lang="es-US" sz="800"/>
            <a:t> PR 0+0000</a:t>
          </a:r>
        </a:p>
      </xdr:txBody>
    </xdr:sp>
    <xdr:clientData/>
  </xdr:oneCellAnchor>
  <xdr:oneCellAnchor>
    <xdr:from>
      <xdr:col>6</xdr:col>
      <xdr:colOff>36232</xdr:colOff>
      <xdr:row>32</xdr:row>
      <xdr:rowOff>13619</xdr:rowOff>
    </xdr:from>
    <xdr:ext cx="1257909" cy="191837"/>
    <xdr:sp macro="" textlink="">
      <xdr:nvSpPr>
        <xdr:cNvPr id="126" name="125 Llamada de flecha hacia arriba">
          <a:extLst>
            <a:ext uri="{FF2B5EF4-FFF2-40B4-BE49-F238E27FC236}">
              <a16:creationId xmlns:a16="http://schemas.microsoft.com/office/drawing/2014/main" id="{00000000-0008-0000-0B00-00007E000000}"/>
            </a:ext>
          </a:extLst>
        </xdr:cNvPr>
        <xdr:cNvSpPr/>
      </xdr:nvSpPr>
      <xdr:spPr bwMode="auto">
        <a:xfrm>
          <a:off x="1722157" y="5566694"/>
          <a:ext cx="1257909" cy="191837"/>
        </a:xfrm>
        <a:prstGeom prst="upArrowCallout">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pPr algn="ctr"/>
          <a:r>
            <a:rPr lang="es-US" sz="800"/>
            <a:t>CIUDAD</a:t>
          </a:r>
          <a:r>
            <a:rPr lang="es-US" sz="800" baseline="0"/>
            <a:t> BOLÍVAR</a:t>
          </a:r>
          <a:r>
            <a:rPr lang="es-US" sz="800"/>
            <a:t> PR 15+0000</a:t>
          </a:r>
        </a:p>
      </xdr:txBody>
    </xdr:sp>
    <xdr:clientData/>
  </xdr:oneCellAnchor>
  <xdr:oneCellAnchor>
    <xdr:from>
      <xdr:col>98</xdr:col>
      <xdr:colOff>219075</xdr:colOff>
      <xdr:row>20</xdr:row>
      <xdr:rowOff>0</xdr:rowOff>
    </xdr:from>
    <xdr:ext cx="379384" cy="125227"/>
    <xdr:sp macro="" textlink="">
      <xdr:nvSpPr>
        <xdr:cNvPr id="128" name="127 Llamada de flecha a la izquierda">
          <a:extLst>
            <a:ext uri="{FF2B5EF4-FFF2-40B4-BE49-F238E27FC236}">
              <a16:creationId xmlns:a16="http://schemas.microsoft.com/office/drawing/2014/main" id="{00000000-0008-0000-0B00-000080000000}"/>
            </a:ext>
          </a:extLst>
        </xdr:cNvPr>
        <xdr:cNvSpPr/>
      </xdr:nvSpPr>
      <xdr:spPr bwMode="auto">
        <a:xfrm>
          <a:off x="7143750" y="3609975"/>
          <a:ext cx="379384" cy="125227"/>
        </a:xfrm>
        <a:prstGeom prst="leftArrowCallout">
          <a:avLst>
            <a:gd name="adj1" fmla="val 25000"/>
            <a:gd name="adj2" fmla="val 25000"/>
            <a:gd name="adj3" fmla="val 25000"/>
            <a:gd name="adj4" fmla="val 92897"/>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r>
            <a:rPr lang="es-US" sz="800">
              <a:latin typeface="+mn-lt"/>
              <a:ea typeface="+mn-ea"/>
              <a:cs typeface="+mn-cs"/>
            </a:rPr>
            <a:t>AMAGÁ</a:t>
          </a:r>
          <a:endParaRPr lang="es-US" sz="800"/>
        </a:p>
      </xdr:txBody>
    </xdr:sp>
    <xdr:clientData/>
  </xdr:oneCellAnchor>
  <xdr:oneCellAnchor>
    <xdr:from>
      <xdr:col>50</xdr:col>
      <xdr:colOff>38100</xdr:colOff>
      <xdr:row>25</xdr:row>
      <xdr:rowOff>100012</xdr:rowOff>
    </xdr:from>
    <xdr:ext cx="937251" cy="109582"/>
    <xdr:sp macro="" textlink="">
      <xdr:nvSpPr>
        <xdr:cNvPr id="129" name="128 Llamada de flecha a la derecha">
          <a:extLst>
            <a:ext uri="{FF2B5EF4-FFF2-40B4-BE49-F238E27FC236}">
              <a16:creationId xmlns:a16="http://schemas.microsoft.com/office/drawing/2014/main" id="{00000000-0008-0000-0B00-000081000000}"/>
            </a:ext>
          </a:extLst>
        </xdr:cNvPr>
        <xdr:cNvSpPr/>
      </xdr:nvSpPr>
      <xdr:spPr bwMode="auto">
        <a:xfrm>
          <a:off x="3819525" y="4519612"/>
          <a:ext cx="937251" cy="109582"/>
        </a:xfrm>
        <a:prstGeom prst="rightArrowCallout">
          <a:avLst>
            <a:gd name="adj1" fmla="val 22092"/>
            <a:gd name="adj2" fmla="val 37398"/>
            <a:gd name="adj3" fmla="val 65549"/>
            <a:gd name="adj4" fmla="val 93554"/>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spAutoFit/>
        </a:bodyPr>
        <a:lstStyle/>
        <a:p>
          <a:r>
            <a:rPr lang="es-US" sz="700">
              <a:latin typeface="+mn-lt"/>
              <a:ea typeface="+mn-ea"/>
              <a:cs typeface="+mn-cs"/>
            </a:rPr>
            <a:t>PEÑALISA </a:t>
          </a:r>
          <a:r>
            <a:rPr lang="es-US" sz="700" baseline="0">
              <a:latin typeface="+mn-lt"/>
              <a:ea typeface="+mn-ea"/>
              <a:cs typeface="+mn-cs"/>
            </a:rPr>
            <a:t>PR 44+0200</a:t>
          </a:r>
          <a:endParaRPr lang="es-US" sz="700">
            <a:latin typeface="+mn-lt"/>
            <a:ea typeface="+mn-ea"/>
            <a:cs typeface="+mn-cs"/>
          </a:endParaRPr>
        </a:p>
      </xdr:txBody>
    </xdr:sp>
    <xdr:clientData/>
  </xdr:oneCellAnchor>
  <xdr:oneCellAnchor>
    <xdr:from>
      <xdr:col>61</xdr:col>
      <xdr:colOff>38100</xdr:colOff>
      <xdr:row>31</xdr:row>
      <xdr:rowOff>57150</xdr:rowOff>
    </xdr:from>
    <xdr:ext cx="1119405" cy="125227"/>
    <xdr:sp macro="" textlink="">
      <xdr:nvSpPr>
        <xdr:cNvPr id="130" name="129 Llamada de flecha a la izquierda">
          <a:extLst>
            <a:ext uri="{FF2B5EF4-FFF2-40B4-BE49-F238E27FC236}">
              <a16:creationId xmlns:a16="http://schemas.microsoft.com/office/drawing/2014/main" id="{00000000-0008-0000-0B00-000082000000}"/>
            </a:ext>
          </a:extLst>
        </xdr:cNvPr>
        <xdr:cNvSpPr/>
      </xdr:nvSpPr>
      <xdr:spPr bwMode="auto">
        <a:xfrm>
          <a:off x="4343400" y="5448300"/>
          <a:ext cx="1119405" cy="125227"/>
        </a:xfrm>
        <a:prstGeom prst="leftArrowCallout">
          <a:avLst>
            <a:gd name="adj1" fmla="val 25000"/>
            <a:gd name="adj2" fmla="val 25000"/>
            <a:gd name="adj3" fmla="val 25000"/>
            <a:gd name="adj4" fmla="val 92897"/>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r>
            <a:rPr lang="es-US" sz="800" baseline="0">
              <a:latin typeface="+mn-lt"/>
              <a:ea typeface="+mn-ea"/>
              <a:cs typeface="+mn-cs"/>
            </a:rPr>
            <a:t>REMOLINOS PR 30+0700</a:t>
          </a:r>
          <a:endParaRPr lang="es-US" sz="800"/>
        </a:p>
      </xdr:txBody>
    </xdr:sp>
    <xdr:clientData/>
  </xdr:oneCellAnchor>
  <xdr:oneCellAnchor>
    <xdr:from>
      <xdr:col>65</xdr:col>
      <xdr:colOff>31933</xdr:colOff>
      <xdr:row>26</xdr:row>
      <xdr:rowOff>62756</xdr:rowOff>
    </xdr:from>
    <xdr:ext cx="885828" cy="371475"/>
    <xdr:sp macro="" textlink="">
      <xdr:nvSpPr>
        <xdr:cNvPr id="131" name="130 Llamada de flecha hacia abajo">
          <a:extLst>
            <a:ext uri="{FF2B5EF4-FFF2-40B4-BE49-F238E27FC236}">
              <a16:creationId xmlns:a16="http://schemas.microsoft.com/office/drawing/2014/main" id="{00000000-0008-0000-0B00-000083000000}"/>
            </a:ext>
          </a:extLst>
        </xdr:cNvPr>
        <xdr:cNvSpPr/>
      </xdr:nvSpPr>
      <xdr:spPr bwMode="auto">
        <a:xfrm rot="5400000">
          <a:off x="4603374" y="4265521"/>
          <a:ext cx="371475" cy="885828"/>
        </a:xfrm>
        <a:prstGeom prst="downArrowCallout">
          <a:avLst>
            <a:gd name="adj1" fmla="val 30714"/>
            <a:gd name="adj2" fmla="val 10228"/>
            <a:gd name="adj3" fmla="val 81162"/>
            <a:gd name="adj4" fmla="val 62299"/>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noAutofit/>
        </a:bodyPr>
        <a:lstStyle/>
        <a:p>
          <a:r>
            <a:rPr lang="es-CO" sz="800">
              <a:latin typeface="+mn-lt"/>
              <a:ea typeface="+mn-ea"/>
              <a:cs typeface="+mn-cs"/>
            </a:rPr>
            <a:t>PR40+0200</a:t>
          </a:r>
          <a:endParaRPr lang="es-US" sz="800">
            <a:latin typeface="+mn-lt"/>
            <a:ea typeface="+mn-ea"/>
            <a:cs typeface="+mn-cs"/>
          </a:endParaRPr>
        </a:p>
      </xdr:txBody>
    </xdr:sp>
    <xdr:clientData/>
  </xdr:oneCellAnchor>
  <xdr:twoCellAnchor>
    <xdr:from>
      <xdr:col>5</xdr:col>
      <xdr:colOff>38099</xdr:colOff>
      <xdr:row>29</xdr:row>
      <xdr:rowOff>76200</xdr:rowOff>
    </xdr:from>
    <xdr:to>
      <xdr:col>22</xdr:col>
      <xdr:colOff>28575</xdr:colOff>
      <xdr:row>30</xdr:row>
      <xdr:rowOff>145893</xdr:rowOff>
    </xdr:to>
    <xdr:sp macro="" textlink="">
      <xdr:nvSpPr>
        <xdr:cNvPr id="133" name="132 Forma libre">
          <a:extLst>
            <a:ext uri="{FF2B5EF4-FFF2-40B4-BE49-F238E27FC236}">
              <a16:creationId xmlns:a16="http://schemas.microsoft.com/office/drawing/2014/main" id="{00000000-0008-0000-0B00-000085000000}"/>
            </a:ext>
          </a:extLst>
        </xdr:cNvPr>
        <xdr:cNvSpPr/>
      </xdr:nvSpPr>
      <xdr:spPr bwMode="auto">
        <a:xfrm>
          <a:off x="1681842" y="5176157"/>
          <a:ext cx="823233" cy="232979"/>
        </a:xfrm>
        <a:custGeom>
          <a:avLst/>
          <a:gdLst>
            <a:gd name="connsiteX0" fmla="*/ 0 w 781050"/>
            <a:gd name="connsiteY0" fmla="*/ 57150 h 216650"/>
            <a:gd name="connsiteX1" fmla="*/ 85725 w 781050"/>
            <a:gd name="connsiteY1" fmla="*/ 47625 h 216650"/>
            <a:gd name="connsiteX2" fmla="*/ 114300 w 781050"/>
            <a:gd name="connsiteY2" fmla="*/ 28575 h 216650"/>
            <a:gd name="connsiteX3" fmla="*/ 152400 w 781050"/>
            <a:gd name="connsiteY3" fmla="*/ 19050 h 216650"/>
            <a:gd name="connsiteX4" fmla="*/ 228600 w 781050"/>
            <a:gd name="connsiteY4" fmla="*/ 0 h 216650"/>
            <a:gd name="connsiteX5" fmla="*/ 314325 w 781050"/>
            <a:gd name="connsiteY5" fmla="*/ 19050 h 216650"/>
            <a:gd name="connsiteX6" fmla="*/ 361950 w 781050"/>
            <a:gd name="connsiteY6" fmla="*/ 57150 h 216650"/>
            <a:gd name="connsiteX7" fmla="*/ 438150 w 781050"/>
            <a:gd name="connsiteY7" fmla="*/ 85725 h 216650"/>
            <a:gd name="connsiteX8" fmla="*/ 495300 w 781050"/>
            <a:gd name="connsiteY8" fmla="*/ 104775 h 216650"/>
            <a:gd name="connsiteX9" fmla="*/ 523875 w 781050"/>
            <a:gd name="connsiteY9" fmla="*/ 114300 h 216650"/>
            <a:gd name="connsiteX10" fmla="*/ 581025 w 781050"/>
            <a:gd name="connsiteY10" fmla="*/ 142875 h 216650"/>
            <a:gd name="connsiteX11" fmla="*/ 609600 w 781050"/>
            <a:gd name="connsiteY11" fmla="*/ 161925 h 216650"/>
            <a:gd name="connsiteX12" fmla="*/ 685800 w 781050"/>
            <a:gd name="connsiteY12" fmla="*/ 180975 h 216650"/>
            <a:gd name="connsiteX13" fmla="*/ 742950 w 781050"/>
            <a:gd name="connsiteY13" fmla="*/ 200025 h 216650"/>
            <a:gd name="connsiteX14" fmla="*/ 781050 w 781050"/>
            <a:gd name="connsiteY14" fmla="*/ 200025 h 2166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Lst>
          <a:rect l="l" t="t" r="r" b="b"/>
          <a:pathLst>
            <a:path w="781050" h="216650">
              <a:moveTo>
                <a:pt x="0" y="57150"/>
              </a:moveTo>
              <a:cubicBezTo>
                <a:pt x="28575" y="53975"/>
                <a:pt x="57833" y="54598"/>
                <a:pt x="85725" y="47625"/>
              </a:cubicBezTo>
              <a:cubicBezTo>
                <a:pt x="96831" y="44849"/>
                <a:pt x="103778" y="33084"/>
                <a:pt x="114300" y="28575"/>
              </a:cubicBezTo>
              <a:cubicBezTo>
                <a:pt x="126332" y="23418"/>
                <a:pt x="139621" y="21890"/>
                <a:pt x="152400" y="19050"/>
              </a:cubicBezTo>
              <a:cubicBezTo>
                <a:pt x="221364" y="3725"/>
                <a:pt x="177538" y="17021"/>
                <a:pt x="228600" y="0"/>
              </a:cubicBezTo>
              <a:cubicBezTo>
                <a:pt x="229185" y="97"/>
                <a:pt x="301984" y="9177"/>
                <a:pt x="314325" y="19050"/>
              </a:cubicBezTo>
              <a:cubicBezTo>
                <a:pt x="375873" y="68289"/>
                <a:pt x="290126" y="33209"/>
                <a:pt x="361950" y="57150"/>
              </a:cubicBezTo>
              <a:cubicBezTo>
                <a:pt x="411678" y="90302"/>
                <a:pt x="368435" y="66712"/>
                <a:pt x="438150" y="85725"/>
              </a:cubicBezTo>
              <a:cubicBezTo>
                <a:pt x="457523" y="91009"/>
                <a:pt x="476250" y="98425"/>
                <a:pt x="495300" y="104775"/>
              </a:cubicBezTo>
              <a:lnTo>
                <a:pt x="523875" y="114300"/>
              </a:lnTo>
              <a:cubicBezTo>
                <a:pt x="605767" y="168895"/>
                <a:pt x="502155" y="103440"/>
                <a:pt x="581025" y="142875"/>
              </a:cubicBezTo>
              <a:cubicBezTo>
                <a:pt x="591264" y="147995"/>
                <a:pt x="598842" y="158013"/>
                <a:pt x="609600" y="161925"/>
              </a:cubicBezTo>
              <a:cubicBezTo>
                <a:pt x="634205" y="170872"/>
                <a:pt x="660962" y="172696"/>
                <a:pt x="685800" y="180975"/>
              </a:cubicBezTo>
              <a:lnTo>
                <a:pt x="742950" y="200025"/>
              </a:lnTo>
              <a:cubicBezTo>
                <a:pt x="775785" y="210970"/>
                <a:pt x="764425" y="216650"/>
                <a:pt x="781050" y="200025"/>
              </a:cubicBezTo>
            </a:path>
          </a:pathLst>
        </a:custGeom>
        <a:solidFill>
          <a:srgbClr val="FFFFFF"/>
        </a:solidFill>
        <a:ln w="50800" cap="flat" cmpd="sng" algn="ctr">
          <a:solidFill>
            <a:srgbClr val="00FF00"/>
          </a:solidFill>
          <a:prstDash val="solid"/>
          <a:round/>
          <a:headEnd type="none" w="med" len="med"/>
          <a:tailEnd type="none" w="med" len="med"/>
        </a:ln>
        <a:effectLst/>
      </xdr:spPr>
      <xdr:txBody>
        <a:bodyPr vertOverflow="clip" wrap="square" lIns="18288" tIns="0" rIns="0" bIns="0" rtlCol="0" anchor="ctr" upright="1"/>
        <a:lstStyle/>
        <a:p>
          <a:pPr algn="ctr"/>
          <a:endParaRPr lang="es-US" sz="1100">
            <a:solidFill>
              <a:srgbClr val="00FF00"/>
            </a:solidFill>
          </a:endParaRPr>
        </a:p>
      </xdr:txBody>
    </xdr:sp>
    <xdr:clientData/>
  </xdr:twoCellAnchor>
  <xdr:twoCellAnchor>
    <xdr:from>
      <xdr:col>10</xdr:col>
      <xdr:colOff>19050</xdr:colOff>
      <xdr:row>29</xdr:row>
      <xdr:rowOff>85725</xdr:rowOff>
    </xdr:from>
    <xdr:to>
      <xdr:col>11</xdr:col>
      <xdr:colOff>1833</xdr:colOff>
      <xdr:row>29</xdr:row>
      <xdr:rowOff>91328</xdr:rowOff>
    </xdr:to>
    <xdr:cxnSp macro="">
      <xdr:nvCxnSpPr>
        <xdr:cNvPr id="134" name="Conector recto 168">
          <a:extLst>
            <a:ext uri="{FF2B5EF4-FFF2-40B4-BE49-F238E27FC236}">
              <a16:creationId xmlns:a16="http://schemas.microsoft.com/office/drawing/2014/main" id="{00000000-0008-0000-0B00-000086000000}"/>
            </a:ext>
          </a:extLst>
        </xdr:cNvPr>
        <xdr:cNvCxnSpPr>
          <a:cxnSpLocks noChangeShapeType="1"/>
        </xdr:cNvCxnSpPr>
      </xdr:nvCxnSpPr>
      <xdr:spPr bwMode="auto">
        <a:xfrm>
          <a:off x="1895475" y="5153025"/>
          <a:ext cx="30408" cy="5603"/>
        </a:xfrm>
        <a:prstGeom prst="line">
          <a:avLst/>
        </a:prstGeom>
        <a:noFill/>
        <a:ln w="50800" algn="ctr">
          <a:solidFill>
            <a:srgbClr val="00FF00"/>
          </a:solidFill>
          <a:round/>
          <a:headEnd/>
          <a:tailEnd/>
        </a:ln>
        <a:scene3d>
          <a:camera prst="orthographicFront">
            <a:rot lat="0" lon="0" rev="0"/>
          </a:camera>
          <a:lightRig rig="threePt" dir="t"/>
        </a:scene3d>
        <a:extLst>
          <a:ext uri="{909E8E84-426E-40DD-AFC4-6F175D3DCCD1}">
            <a14:hiddenFill xmlns:a14="http://schemas.microsoft.com/office/drawing/2010/main">
              <a:noFill/>
            </a14:hiddenFill>
          </a:ext>
        </a:extLst>
      </xdr:spPr>
    </xdr:cxnSp>
    <xdr:clientData/>
  </xdr:twoCellAnchor>
  <xdr:twoCellAnchor>
    <xdr:from>
      <xdr:col>12</xdr:col>
      <xdr:colOff>38100</xdr:colOff>
      <xdr:row>29</xdr:row>
      <xdr:rowOff>114300</xdr:rowOff>
    </xdr:from>
    <xdr:to>
      <xdr:col>13</xdr:col>
      <xdr:colOff>20883</xdr:colOff>
      <xdr:row>29</xdr:row>
      <xdr:rowOff>119903</xdr:rowOff>
    </xdr:to>
    <xdr:cxnSp macro="">
      <xdr:nvCxnSpPr>
        <xdr:cNvPr id="135" name="Conector recto 168">
          <a:extLst>
            <a:ext uri="{FF2B5EF4-FFF2-40B4-BE49-F238E27FC236}">
              <a16:creationId xmlns:a16="http://schemas.microsoft.com/office/drawing/2014/main" id="{00000000-0008-0000-0B00-000087000000}"/>
            </a:ext>
          </a:extLst>
        </xdr:cNvPr>
        <xdr:cNvCxnSpPr>
          <a:cxnSpLocks noChangeShapeType="1"/>
        </xdr:cNvCxnSpPr>
      </xdr:nvCxnSpPr>
      <xdr:spPr bwMode="auto">
        <a:xfrm>
          <a:off x="2009775" y="5181600"/>
          <a:ext cx="30408" cy="5603"/>
        </a:xfrm>
        <a:prstGeom prst="line">
          <a:avLst/>
        </a:prstGeom>
        <a:noFill/>
        <a:ln w="50800" algn="ctr">
          <a:solidFill>
            <a:srgbClr val="FFFF00"/>
          </a:solidFill>
          <a:round/>
          <a:headEnd/>
          <a:tailEnd/>
        </a:ln>
        <a:scene3d>
          <a:camera prst="orthographicFront">
            <a:rot lat="0" lon="0" rev="0"/>
          </a:camera>
          <a:lightRig rig="threePt" dir="t"/>
        </a:scene3d>
        <a:extLst>
          <a:ext uri="{909E8E84-426E-40DD-AFC4-6F175D3DCCD1}">
            <a14:hiddenFill xmlns:a14="http://schemas.microsoft.com/office/drawing/2010/main">
              <a:noFill/>
            </a14:hiddenFill>
          </a:ext>
        </a:extLst>
      </xdr:spPr>
    </xdr:cxnSp>
    <xdr:clientData/>
  </xdr:twoCellAnchor>
  <xdr:twoCellAnchor>
    <xdr:from>
      <xdr:col>11</xdr:col>
      <xdr:colOff>14654</xdr:colOff>
      <xdr:row>29</xdr:row>
      <xdr:rowOff>102570</xdr:rowOff>
    </xdr:from>
    <xdr:to>
      <xdr:col>11</xdr:col>
      <xdr:colOff>48725</xdr:colOff>
      <xdr:row>29</xdr:row>
      <xdr:rowOff>108173</xdr:rowOff>
    </xdr:to>
    <xdr:cxnSp macro="">
      <xdr:nvCxnSpPr>
        <xdr:cNvPr id="136" name="Conector recto 168">
          <a:extLst>
            <a:ext uri="{FF2B5EF4-FFF2-40B4-BE49-F238E27FC236}">
              <a16:creationId xmlns:a16="http://schemas.microsoft.com/office/drawing/2014/main" id="{00000000-0008-0000-0B00-000088000000}"/>
            </a:ext>
          </a:extLst>
        </xdr:cNvPr>
        <xdr:cNvCxnSpPr>
          <a:cxnSpLocks noChangeShapeType="1"/>
        </xdr:cNvCxnSpPr>
      </xdr:nvCxnSpPr>
      <xdr:spPr bwMode="auto">
        <a:xfrm>
          <a:off x="1978269" y="5143493"/>
          <a:ext cx="34071" cy="5603"/>
        </a:xfrm>
        <a:prstGeom prst="line">
          <a:avLst/>
        </a:prstGeom>
        <a:noFill/>
        <a:ln w="50800" algn="ctr">
          <a:solidFill>
            <a:srgbClr val="FFFF00"/>
          </a:solidFill>
          <a:round/>
          <a:headEnd/>
          <a:tailEnd/>
        </a:ln>
        <a:scene3d>
          <a:camera prst="orthographicFront">
            <a:rot lat="0" lon="0" rev="0"/>
          </a:camera>
          <a:lightRig rig="threePt" dir="t"/>
        </a:scene3d>
        <a:extLst>
          <a:ext uri="{909E8E84-426E-40DD-AFC4-6F175D3DCCD1}">
            <a14:hiddenFill xmlns:a14="http://schemas.microsoft.com/office/drawing/2010/main">
              <a:noFill/>
            </a14:hiddenFill>
          </a:ext>
        </a:extLst>
      </xdr:spPr>
    </xdr:cxnSp>
    <xdr:clientData/>
  </xdr:twoCellAnchor>
  <xdr:twoCellAnchor>
    <xdr:from>
      <xdr:col>18</xdr:col>
      <xdr:colOff>38100</xdr:colOff>
      <xdr:row>30</xdr:row>
      <xdr:rowOff>87918</xdr:rowOff>
    </xdr:from>
    <xdr:to>
      <xdr:col>19</xdr:col>
      <xdr:colOff>24546</xdr:colOff>
      <xdr:row>30</xdr:row>
      <xdr:rowOff>93521</xdr:rowOff>
    </xdr:to>
    <xdr:cxnSp macro="">
      <xdr:nvCxnSpPr>
        <xdr:cNvPr id="137" name="Conector recto 168">
          <a:extLst>
            <a:ext uri="{FF2B5EF4-FFF2-40B4-BE49-F238E27FC236}">
              <a16:creationId xmlns:a16="http://schemas.microsoft.com/office/drawing/2014/main" id="{00000000-0008-0000-0B00-000089000000}"/>
            </a:ext>
          </a:extLst>
        </xdr:cNvPr>
        <xdr:cNvCxnSpPr>
          <a:cxnSpLocks noChangeShapeType="1"/>
        </xdr:cNvCxnSpPr>
      </xdr:nvCxnSpPr>
      <xdr:spPr bwMode="auto">
        <a:xfrm>
          <a:off x="2295525" y="5317143"/>
          <a:ext cx="34071" cy="5603"/>
        </a:xfrm>
        <a:prstGeom prst="line">
          <a:avLst/>
        </a:prstGeom>
        <a:noFill/>
        <a:ln w="50800" algn="ctr">
          <a:solidFill>
            <a:srgbClr val="00FF00"/>
          </a:solidFill>
          <a:round/>
          <a:headEnd/>
          <a:tailEnd/>
        </a:ln>
        <a:scene3d>
          <a:camera prst="orthographicFront">
            <a:rot lat="0" lon="0" rev="0"/>
          </a:camera>
          <a:lightRig rig="threePt" dir="t"/>
        </a:scene3d>
        <a:extLst>
          <a:ext uri="{909E8E84-426E-40DD-AFC4-6F175D3DCCD1}">
            <a14:hiddenFill xmlns:a14="http://schemas.microsoft.com/office/drawing/2010/main">
              <a:noFill/>
            </a14:hiddenFill>
          </a:ext>
        </a:extLst>
      </xdr:spPr>
    </xdr:cxnSp>
    <xdr:clientData/>
  </xdr:twoCellAnchor>
  <xdr:twoCellAnchor>
    <xdr:from>
      <xdr:col>17</xdr:col>
      <xdr:colOff>33615</xdr:colOff>
      <xdr:row>30</xdr:row>
      <xdr:rowOff>56023</xdr:rowOff>
    </xdr:from>
    <xdr:to>
      <xdr:col>18</xdr:col>
      <xdr:colOff>16397</xdr:colOff>
      <xdr:row>30</xdr:row>
      <xdr:rowOff>61626</xdr:rowOff>
    </xdr:to>
    <xdr:cxnSp macro="">
      <xdr:nvCxnSpPr>
        <xdr:cNvPr id="138" name="Conector recto 168">
          <a:extLst>
            <a:ext uri="{FF2B5EF4-FFF2-40B4-BE49-F238E27FC236}">
              <a16:creationId xmlns:a16="http://schemas.microsoft.com/office/drawing/2014/main" id="{00000000-0008-0000-0B00-00008A000000}"/>
            </a:ext>
          </a:extLst>
        </xdr:cNvPr>
        <xdr:cNvCxnSpPr>
          <a:cxnSpLocks noChangeShapeType="1"/>
        </xdr:cNvCxnSpPr>
      </xdr:nvCxnSpPr>
      <xdr:spPr bwMode="auto">
        <a:xfrm>
          <a:off x="2285997" y="5305979"/>
          <a:ext cx="33209" cy="5603"/>
        </a:xfrm>
        <a:prstGeom prst="line">
          <a:avLst/>
        </a:prstGeom>
        <a:noFill/>
        <a:ln w="50800" algn="ctr">
          <a:solidFill>
            <a:srgbClr val="00FF00"/>
          </a:solidFill>
          <a:round/>
          <a:headEnd/>
          <a:tailEnd/>
        </a:ln>
        <a:scene3d>
          <a:camera prst="orthographicFront">
            <a:rot lat="0" lon="0" rev="0"/>
          </a:camera>
          <a:lightRig rig="threePt" dir="t"/>
        </a:scene3d>
        <a:extLst>
          <a:ext uri="{909E8E84-426E-40DD-AFC4-6F175D3DCCD1}">
            <a14:hiddenFill xmlns:a14="http://schemas.microsoft.com/office/drawing/2010/main">
              <a:noFill/>
            </a14:hiddenFill>
          </a:ext>
        </a:extLst>
      </xdr:spPr>
    </xdr:cxnSp>
    <xdr:clientData/>
  </xdr:twoCellAnchor>
  <xdr:twoCellAnchor>
    <xdr:from>
      <xdr:col>15</xdr:col>
      <xdr:colOff>44821</xdr:colOff>
      <xdr:row>30</xdr:row>
      <xdr:rowOff>22403</xdr:rowOff>
    </xdr:from>
    <xdr:to>
      <xdr:col>16</xdr:col>
      <xdr:colOff>28465</xdr:colOff>
      <xdr:row>30</xdr:row>
      <xdr:rowOff>28006</xdr:rowOff>
    </xdr:to>
    <xdr:cxnSp macro="">
      <xdr:nvCxnSpPr>
        <xdr:cNvPr id="139" name="Conector recto 168">
          <a:extLst>
            <a:ext uri="{FF2B5EF4-FFF2-40B4-BE49-F238E27FC236}">
              <a16:creationId xmlns:a16="http://schemas.microsoft.com/office/drawing/2014/main" id="{00000000-0008-0000-0B00-00008B000000}"/>
            </a:ext>
          </a:extLst>
        </xdr:cNvPr>
        <xdr:cNvCxnSpPr>
          <a:cxnSpLocks noChangeShapeType="1"/>
        </xdr:cNvCxnSpPr>
      </xdr:nvCxnSpPr>
      <xdr:spPr bwMode="auto">
        <a:xfrm>
          <a:off x="2196350" y="5272359"/>
          <a:ext cx="34071" cy="5603"/>
        </a:xfrm>
        <a:prstGeom prst="line">
          <a:avLst/>
        </a:prstGeom>
        <a:noFill/>
        <a:ln w="50800" algn="ctr">
          <a:solidFill>
            <a:srgbClr val="00FF00"/>
          </a:solidFill>
          <a:round/>
          <a:headEnd/>
          <a:tailEnd/>
        </a:ln>
        <a:scene3d>
          <a:camera prst="orthographicFront">
            <a:rot lat="0" lon="0" rev="0"/>
          </a:camera>
          <a:lightRig rig="threePt" dir="t"/>
        </a:scene3d>
        <a:extLst>
          <a:ext uri="{909E8E84-426E-40DD-AFC4-6F175D3DCCD1}">
            <a14:hiddenFill xmlns:a14="http://schemas.microsoft.com/office/drawing/2010/main">
              <a:noFill/>
            </a14:hiddenFill>
          </a:ext>
        </a:extLst>
      </xdr:spPr>
    </xdr:cxnSp>
    <xdr:clientData/>
  </xdr:twoCellAnchor>
  <xdr:twoCellAnchor>
    <xdr:from>
      <xdr:col>14</xdr:col>
      <xdr:colOff>16806</xdr:colOff>
      <xdr:row>29</xdr:row>
      <xdr:rowOff>162476</xdr:rowOff>
    </xdr:from>
    <xdr:to>
      <xdr:col>15</xdr:col>
      <xdr:colOff>451</xdr:colOff>
      <xdr:row>30</xdr:row>
      <xdr:rowOff>5594</xdr:rowOff>
    </xdr:to>
    <xdr:cxnSp macro="">
      <xdr:nvCxnSpPr>
        <xdr:cNvPr id="140" name="Conector recto 168">
          <a:extLst>
            <a:ext uri="{FF2B5EF4-FFF2-40B4-BE49-F238E27FC236}">
              <a16:creationId xmlns:a16="http://schemas.microsoft.com/office/drawing/2014/main" id="{00000000-0008-0000-0B00-00008C000000}"/>
            </a:ext>
          </a:extLst>
        </xdr:cNvPr>
        <xdr:cNvCxnSpPr>
          <a:cxnSpLocks noChangeShapeType="1"/>
        </xdr:cNvCxnSpPr>
      </xdr:nvCxnSpPr>
      <xdr:spPr bwMode="auto">
        <a:xfrm>
          <a:off x="2117909" y="5249947"/>
          <a:ext cx="34071" cy="5603"/>
        </a:xfrm>
        <a:prstGeom prst="line">
          <a:avLst/>
        </a:prstGeom>
        <a:noFill/>
        <a:ln w="50800" algn="ctr">
          <a:solidFill>
            <a:srgbClr val="00FF00"/>
          </a:solidFill>
          <a:round/>
          <a:headEnd/>
          <a:tailEnd/>
        </a:ln>
        <a:scene3d>
          <a:camera prst="orthographicFront">
            <a:rot lat="0" lon="0" rev="0"/>
          </a:camera>
          <a:lightRig rig="threePt" dir="t"/>
        </a:scene3d>
        <a:extLst>
          <a:ext uri="{909E8E84-426E-40DD-AFC4-6F175D3DCCD1}">
            <a14:hiddenFill xmlns:a14="http://schemas.microsoft.com/office/drawing/2010/main">
              <a:noFill/>
            </a14:hiddenFill>
          </a:ext>
        </a:extLst>
      </xdr:spPr>
    </xdr:cxnSp>
    <xdr:clientData/>
  </xdr:twoCellAnchor>
  <xdr:twoCellAnchor>
    <xdr:from>
      <xdr:col>33</xdr:col>
      <xdr:colOff>43703</xdr:colOff>
      <xdr:row>31</xdr:row>
      <xdr:rowOff>128302</xdr:rowOff>
    </xdr:from>
    <xdr:to>
      <xdr:col>34</xdr:col>
      <xdr:colOff>30149</xdr:colOff>
      <xdr:row>31</xdr:row>
      <xdr:rowOff>133905</xdr:rowOff>
    </xdr:to>
    <xdr:cxnSp macro="">
      <xdr:nvCxnSpPr>
        <xdr:cNvPr id="141" name="Conector recto 168">
          <a:extLst>
            <a:ext uri="{FF2B5EF4-FFF2-40B4-BE49-F238E27FC236}">
              <a16:creationId xmlns:a16="http://schemas.microsoft.com/office/drawing/2014/main" id="{00000000-0008-0000-0B00-00008D000000}"/>
            </a:ext>
          </a:extLst>
        </xdr:cNvPr>
        <xdr:cNvCxnSpPr>
          <a:cxnSpLocks noChangeShapeType="1"/>
        </xdr:cNvCxnSpPr>
      </xdr:nvCxnSpPr>
      <xdr:spPr bwMode="auto">
        <a:xfrm>
          <a:off x="3015503" y="5519452"/>
          <a:ext cx="34071" cy="5603"/>
        </a:xfrm>
        <a:prstGeom prst="line">
          <a:avLst/>
        </a:prstGeom>
        <a:noFill/>
        <a:ln w="50800" algn="ctr">
          <a:solidFill>
            <a:srgbClr val="CC9CCC"/>
          </a:solidFill>
          <a:round/>
          <a:headEnd/>
          <a:tailEnd/>
        </a:ln>
        <a:scene3d>
          <a:camera prst="orthographicFront">
            <a:rot lat="0" lon="0" rev="0"/>
          </a:camera>
          <a:lightRig rig="threePt" dir="t"/>
        </a:scene3d>
        <a:extLst>
          <a:ext uri="{909E8E84-426E-40DD-AFC4-6F175D3DCCD1}">
            <a14:hiddenFill xmlns:a14="http://schemas.microsoft.com/office/drawing/2010/main">
              <a:noFill/>
            </a14:hiddenFill>
          </a:ext>
        </a:extLst>
      </xdr:spPr>
    </xdr:cxnSp>
    <xdr:clientData/>
  </xdr:twoCellAnchor>
  <xdr:twoCellAnchor>
    <xdr:from>
      <xdr:col>23</xdr:col>
      <xdr:colOff>22411</xdr:colOff>
      <xdr:row>30</xdr:row>
      <xdr:rowOff>151272</xdr:rowOff>
    </xdr:from>
    <xdr:to>
      <xdr:col>24</xdr:col>
      <xdr:colOff>6055</xdr:colOff>
      <xdr:row>30</xdr:row>
      <xdr:rowOff>156875</xdr:rowOff>
    </xdr:to>
    <xdr:cxnSp macro="">
      <xdr:nvCxnSpPr>
        <xdr:cNvPr id="142" name="Conector recto 168">
          <a:extLst>
            <a:ext uri="{FF2B5EF4-FFF2-40B4-BE49-F238E27FC236}">
              <a16:creationId xmlns:a16="http://schemas.microsoft.com/office/drawing/2014/main" id="{00000000-0008-0000-0B00-00008E000000}"/>
            </a:ext>
          </a:extLst>
        </xdr:cNvPr>
        <xdr:cNvCxnSpPr>
          <a:cxnSpLocks noChangeShapeType="1"/>
        </xdr:cNvCxnSpPr>
      </xdr:nvCxnSpPr>
      <xdr:spPr bwMode="auto">
        <a:xfrm>
          <a:off x="2577352" y="5401228"/>
          <a:ext cx="34071" cy="5603"/>
        </a:xfrm>
        <a:prstGeom prst="line">
          <a:avLst/>
        </a:prstGeom>
        <a:noFill/>
        <a:ln w="50800" algn="ctr">
          <a:solidFill>
            <a:srgbClr val="CC9CCC"/>
          </a:solidFill>
          <a:round/>
          <a:headEnd/>
          <a:tailEnd/>
        </a:ln>
        <a:scene3d>
          <a:camera prst="orthographicFront">
            <a:rot lat="0" lon="0" rev="0"/>
          </a:camera>
          <a:lightRig rig="threePt" dir="t"/>
        </a:scene3d>
        <a:extLst>
          <a:ext uri="{909E8E84-426E-40DD-AFC4-6F175D3DCCD1}">
            <a14:hiddenFill xmlns:a14="http://schemas.microsoft.com/office/drawing/2010/main">
              <a:noFill/>
            </a14:hiddenFill>
          </a:ext>
        </a:extLst>
      </xdr:spPr>
    </xdr:cxnSp>
    <xdr:clientData/>
  </xdr:twoCellAnchor>
  <xdr:twoCellAnchor>
    <xdr:from>
      <xdr:col>22</xdr:col>
      <xdr:colOff>39221</xdr:colOff>
      <xdr:row>30</xdr:row>
      <xdr:rowOff>145671</xdr:rowOff>
    </xdr:from>
    <xdr:to>
      <xdr:col>23</xdr:col>
      <xdr:colOff>22004</xdr:colOff>
      <xdr:row>30</xdr:row>
      <xdr:rowOff>151274</xdr:rowOff>
    </xdr:to>
    <xdr:cxnSp macro="">
      <xdr:nvCxnSpPr>
        <xdr:cNvPr id="143" name="Conector recto 168">
          <a:extLst>
            <a:ext uri="{FF2B5EF4-FFF2-40B4-BE49-F238E27FC236}">
              <a16:creationId xmlns:a16="http://schemas.microsoft.com/office/drawing/2014/main" id="{00000000-0008-0000-0B00-00008F000000}"/>
            </a:ext>
          </a:extLst>
        </xdr:cNvPr>
        <xdr:cNvCxnSpPr>
          <a:cxnSpLocks noChangeShapeType="1"/>
        </xdr:cNvCxnSpPr>
      </xdr:nvCxnSpPr>
      <xdr:spPr bwMode="auto">
        <a:xfrm>
          <a:off x="2543736" y="5395627"/>
          <a:ext cx="33209" cy="5603"/>
        </a:xfrm>
        <a:prstGeom prst="line">
          <a:avLst/>
        </a:prstGeom>
        <a:noFill/>
        <a:ln w="50800" algn="ctr">
          <a:solidFill>
            <a:srgbClr val="FFFF00"/>
          </a:solidFill>
          <a:round/>
          <a:headEnd/>
          <a:tailEnd/>
        </a:ln>
        <a:scene3d>
          <a:camera prst="orthographicFront">
            <a:rot lat="0" lon="0" rev="0"/>
          </a:camera>
          <a:lightRig rig="threePt" dir="t"/>
        </a:scene3d>
        <a:extLst>
          <a:ext uri="{909E8E84-426E-40DD-AFC4-6F175D3DCCD1}">
            <a14:hiddenFill xmlns:a14="http://schemas.microsoft.com/office/drawing/2010/main">
              <a:noFill/>
            </a14:hiddenFill>
          </a:ext>
        </a:extLst>
      </xdr:spPr>
    </xdr:cxnSp>
    <xdr:clientData/>
  </xdr:twoCellAnchor>
  <xdr:twoCellAnchor>
    <xdr:from>
      <xdr:col>52</xdr:col>
      <xdr:colOff>960</xdr:colOff>
      <xdr:row>33</xdr:row>
      <xdr:rowOff>28974</xdr:rowOff>
    </xdr:from>
    <xdr:to>
      <xdr:col>53</xdr:col>
      <xdr:colOff>22244</xdr:colOff>
      <xdr:row>33</xdr:row>
      <xdr:rowOff>34577</xdr:rowOff>
    </xdr:to>
    <xdr:cxnSp macro="">
      <xdr:nvCxnSpPr>
        <xdr:cNvPr id="146" name="Conector recto 168">
          <a:extLst>
            <a:ext uri="{FF2B5EF4-FFF2-40B4-BE49-F238E27FC236}">
              <a16:creationId xmlns:a16="http://schemas.microsoft.com/office/drawing/2014/main" id="{00000000-0008-0000-0B00-000092000000}"/>
            </a:ext>
          </a:extLst>
        </xdr:cNvPr>
        <xdr:cNvCxnSpPr>
          <a:cxnSpLocks noChangeShapeType="1"/>
        </xdr:cNvCxnSpPr>
      </xdr:nvCxnSpPr>
      <xdr:spPr bwMode="auto">
        <a:xfrm>
          <a:off x="3947031" y="5782074"/>
          <a:ext cx="70270" cy="5603"/>
        </a:xfrm>
        <a:prstGeom prst="line">
          <a:avLst/>
        </a:prstGeom>
        <a:noFill/>
        <a:ln w="57150" algn="ctr">
          <a:solidFill>
            <a:srgbClr val="FFFF00"/>
          </a:solidFill>
          <a:round/>
          <a:headEnd/>
          <a:tailEnd/>
        </a:ln>
        <a:scene3d>
          <a:camera prst="orthographicFront">
            <a:rot lat="0" lon="0" rev="1800000"/>
          </a:camera>
          <a:lightRig rig="threePt" dir="t"/>
        </a:scene3d>
        <a:extLst>
          <a:ext uri="{909E8E84-426E-40DD-AFC4-6F175D3DCCD1}">
            <a14:hiddenFill xmlns:a14="http://schemas.microsoft.com/office/drawing/2010/main">
              <a:noFill/>
            </a14:hiddenFill>
          </a:ext>
        </a:extLst>
      </xdr:spPr>
    </xdr:cxnSp>
    <xdr:clientData/>
  </xdr:twoCellAnchor>
  <xdr:twoCellAnchor>
    <xdr:from>
      <xdr:col>53</xdr:col>
      <xdr:colOff>8963</xdr:colOff>
      <xdr:row>32</xdr:row>
      <xdr:rowOff>150158</xdr:rowOff>
    </xdr:from>
    <xdr:to>
      <xdr:col>55</xdr:col>
      <xdr:colOff>19199</xdr:colOff>
      <xdr:row>32</xdr:row>
      <xdr:rowOff>155761</xdr:rowOff>
    </xdr:to>
    <xdr:cxnSp macro="">
      <xdr:nvCxnSpPr>
        <xdr:cNvPr id="147" name="Conector recto 168">
          <a:extLst>
            <a:ext uri="{FF2B5EF4-FFF2-40B4-BE49-F238E27FC236}">
              <a16:creationId xmlns:a16="http://schemas.microsoft.com/office/drawing/2014/main" id="{00000000-0008-0000-0B00-000093000000}"/>
            </a:ext>
          </a:extLst>
        </xdr:cNvPr>
        <xdr:cNvCxnSpPr>
          <a:cxnSpLocks noChangeShapeType="1"/>
        </xdr:cNvCxnSpPr>
      </xdr:nvCxnSpPr>
      <xdr:spPr bwMode="auto">
        <a:xfrm>
          <a:off x="4004020" y="5739972"/>
          <a:ext cx="108208" cy="5603"/>
        </a:xfrm>
        <a:prstGeom prst="line">
          <a:avLst/>
        </a:prstGeom>
        <a:noFill/>
        <a:ln w="50800" algn="ctr">
          <a:solidFill>
            <a:srgbClr val="FFFF00"/>
          </a:solidFill>
          <a:round/>
          <a:headEnd/>
          <a:tailEnd/>
        </a:ln>
        <a:scene3d>
          <a:camera prst="orthographicFront">
            <a:rot lat="0" lon="0" rev="2400000"/>
          </a:camera>
          <a:lightRig rig="threePt" dir="t"/>
        </a:scene3d>
        <a:extLst>
          <a:ext uri="{909E8E84-426E-40DD-AFC4-6F175D3DCCD1}">
            <a14:hiddenFill xmlns:a14="http://schemas.microsoft.com/office/drawing/2010/main">
              <a:noFill/>
            </a14:hiddenFill>
          </a:ext>
        </a:extLst>
      </xdr:spPr>
    </xdr:cxnSp>
    <xdr:clientData/>
  </xdr:twoCellAnchor>
  <xdr:twoCellAnchor>
    <xdr:from>
      <xdr:col>54</xdr:col>
      <xdr:colOff>28575</xdr:colOff>
      <xdr:row>32</xdr:row>
      <xdr:rowOff>63073</xdr:rowOff>
    </xdr:from>
    <xdr:to>
      <xdr:col>57</xdr:col>
      <xdr:colOff>26401</xdr:colOff>
      <xdr:row>32</xdr:row>
      <xdr:rowOff>68676</xdr:rowOff>
    </xdr:to>
    <xdr:cxnSp macro="">
      <xdr:nvCxnSpPr>
        <xdr:cNvPr id="148" name="Conector recto 168">
          <a:extLst>
            <a:ext uri="{FF2B5EF4-FFF2-40B4-BE49-F238E27FC236}">
              <a16:creationId xmlns:a16="http://schemas.microsoft.com/office/drawing/2014/main" id="{00000000-0008-0000-0B00-000094000000}"/>
            </a:ext>
          </a:extLst>
        </xdr:cNvPr>
        <xdr:cNvCxnSpPr>
          <a:cxnSpLocks noChangeShapeType="1"/>
        </xdr:cNvCxnSpPr>
      </xdr:nvCxnSpPr>
      <xdr:spPr bwMode="auto">
        <a:xfrm>
          <a:off x="4072618" y="5652887"/>
          <a:ext cx="144783" cy="5603"/>
        </a:xfrm>
        <a:prstGeom prst="line">
          <a:avLst/>
        </a:prstGeom>
        <a:noFill/>
        <a:ln w="50800" algn="ctr">
          <a:solidFill>
            <a:srgbClr val="FFFF00"/>
          </a:solidFill>
          <a:round/>
          <a:headEnd/>
          <a:tailEnd/>
        </a:ln>
        <a:scene3d>
          <a:camera prst="orthographicFront">
            <a:rot lat="0" lon="0" rev="2400000"/>
          </a:camera>
          <a:lightRig rig="threePt" dir="t"/>
        </a:scene3d>
        <a:extLst>
          <a:ext uri="{909E8E84-426E-40DD-AFC4-6F175D3DCCD1}">
            <a14:hiddenFill xmlns:a14="http://schemas.microsoft.com/office/drawing/2010/main">
              <a:noFill/>
            </a14:hiddenFill>
          </a:ext>
        </a:extLst>
      </xdr:spPr>
    </xdr:cxnSp>
    <xdr:clientData/>
  </xdr:twoCellAnchor>
  <xdr:twoCellAnchor>
    <xdr:from>
      <xdr:col>24</xdr:col>
      <xdr:colOff>9525</xdr:colOff>
      <xdr:row>30</xdr:row>
      <xdr:rowOff>114300</xdr:rowOff>
    </xdr:from>
    <xdr:to>
      <xdr:col>51</xdr:col>
      <xdr:colOff>31713</xdr:colOff>
      <xdr:row>33</xdr:row>
      <xdr:rowOff>152400</xdr:rowOff>
    </xdr:to>
    <xdr:sp macro="" textlink="">
      <xdr:nvSpPr>
        <xdr:cNvPr id="149" name="148 Forma libre">
          <a:extLst>
            <a:ext uri="{FF2B5EF4-FFF2-40B4-BE49-F238E27FC236}">
              <a16:creationId xmlns:a16="http://schemas.microsoft.com/office/drawing/2014/main" id="{00000000-0008-0000-0B00-000095000000}"/>
            </a:ext>
          </a:extLst>
        </xdr:cNvPr>
        <xdr:cNvSpPr/>
      </xdr:nvSpPr>
      <xdr:spPr bwMode="auto">
        <a:xfrm>
          <a:off x="2552700" y="5343525"/>
          <a:ext cx="1308063" cy="523875"/>
        </a:xfrm>
        <a:custGeom>
          <a:avLst/>
          <a:gdLst>
            <a:gd name="connsiteX0" fmla="*/ 0 w 1337198"/>
            <a:gd name="connsiteY0" fmla="*/ 0 h 493059"/>
            <a:gd name="connsiteX1" fmla="*/ 22412 w 1337198"/>
            <a:gd name="connsiteY1" fmla="*/ 5603 h 493059"/>
            <a:gd name="connsiteX2" fmla="*/ 28015 w 1337198"/>
            <a:gd name="connsiteY2" fmla="*/ 22412 h 493059"/>
            <a:gd name="connsiteX3" fmla="*/ 44824 w 1337198"/>
            <a:gd name="connsiteY3" fmla="*/ 28015 h 493059"/>
            <a:gd name="connsiteX4" fmla="*/ 61632 w 1337198"/>
            <a:gd name="connsiteY4" fmla="*/ 61632 h 493059"/>
            <a:gd name="connsiteX5" fmla="*/ 78441 w 1337198"/>
            <a:gd name="connsiteY5" fmla="*/ 72838 h 493059"/>
            <a:gd name="connsiteX6" fmla="*/ 168088 w 1337198"/>
            <a:gd name="connsiteY6" fmla="*/ 89647 h 493059"/>
            <a:gd name="connsiteX7" fmla="*/ 190500 w 1337198"/>
            <a:gd name="connsiteY7" fmla="*/ 95250 h 493059"/>
            <a:gd name="connsiteX8" fmla="*/ 224118 w 1337198"/>
            <a:gd name="connsiteY8" fmla="*/ 106456 h 493059"/>
            <a:gd name="connsiteX9" fmla="*/ 291353 w 1337198"/>
            <a:gd name="connsiteY9" fmla="*/ 128868 h 493059"/>
            <a:gd name="connsiteX10" fmla="*/ 341779 w 1337198"/>
            <a:gd name="connsiteY10" fmla="*/ 145676 h 493059"/>
            <a:gd name="connsiteX11" fmla="*/ 358588 w 1337198"/>
            <a:gd name="connsiteY11" fmla="*/ 151279 h 493059"/>
            <a:gd name="connsiteX12" fmla="*/ 375397 w 1337198"/>
            <a:gd name="connsiteY12" fmla="*/ 162485 h 493059"/>
            <a:gd name="connsiteX13" fmla="*/ 409015 w 1337198"/>
            <a:gd name="connsiteY13" fmla="*/ 173691 h 493059"/>
            <a:gd name="connsiteX14" fmla="*/ 425824 w 1337198"/>
            <a:gd name="connsiteY14" fmla="*/ 184897 h 493059"/>
            <a:gd name="connsiteX15" fmla="*/ 442632 w 1337198"/>
            <a:gd name="connsiteY15" fmla="*/ 190500 h 493059"/>
            <a:gd name="connsiteX16" fmla="*/ 465044 w 1337198"/>
            <a:gd name="connsiteY16" fmla="*/ 212912 h 493059"/>
            <a:gd name="connsiteX17" fmla="*/ 487456 w 1337198"/>
            <a:gd name="connsiteY17" fmla="*/ 235323 h 493059"/>
            <a:gd name="connsiteX18" fmla="*/ 493059 w 1337198"/>
            <a:gd name="connsiteY18" fmla="*/ 252132 h 493059"/>
            <a:gd name="connsiteX19" fmla="*/ 509868 w 1337198"/>
            <a:gd name="connsiteY19" fmla="*/ 240926 h 493059"/>
            <a:gd name="connsiteX20" fmla="*/ 537882 w 1337198"/>
            <a:gd name="connsiteY20" fmla="*/ 291353 h 493059"/>
            <a:gd name="connsiteX21" fmla="*/ 560294 w 1337198"/>
            <a:gd name="connsiteY21" fmla="*/ 324970 h 493059"/>
            <a:gd name="connsiteX22" fmla="*/ 571500 w 1337198"/>
            <a:gd name="connsiteY22" fmla="*/ 341779 h 493059"/>
            <a:gd name="connsiteX23" fmla="*/ 588309 w 1337198"/>
            <a:gd name="connsiteY23" fmla="*/ 352985 h 493059"/>
            <a:gd name="connsiteX24" fmla="*/ 599515 w 1337198"/>
            <a:gd name="connsiteY24" fmla="*/ 369794 h 493059"/>
            <a:gd name="connsiteX25" fmla="*/ 616324 w 1337198"/>
            <a:gd name="connsiteY25" fmla="*/ 375397 h 493059"/>
            <a:gd name="connsiteX26" fmla="*/ 672353 w 1337198"/>
            <a:gd name="connsiteY26" fmla="*/ 392206 h 493059"/>
            <a:gd name="connsiteX27" fmla="*/ 711574 w 1337198"/>
            <a:gd name="connsiteY27" fmla="*/ 403412 h 493059"/>
            <a:gd name="connsiteX28" fmla="*/ 745191 w 1337198"/>
            <a:gd name="connsiteY28" fmla="*/ 414618 h 493059"/>
            <a:gd name="connsiteX29" fmla="*/ 795618 w 1337198"/>
            <a:gd name="connsiteY29" fmla="*/ 431426 h 493059"/>
            <a:gd name="connsiteX30" fmla="*/ 868456 w 1337198"/>
            <a:gd name="connsiteY30" fmla="*/ 437029 h 493059"/>
            <a:gd name="connsiteX31" fmla="*/ 885265 w 1337198"/>
            <a:gd name="connsiteY31" fmla="*/ 448235 h 493059"/>
            <a:gd name="connsiteX32" fmla="*/ 902074 w 1337198"/>
            <a:gd name="connsiteY32" fmla="*/ 453838 h 493059"/>
            <a:gd name="connsiteX33" fmla="*/ 907677 w 1337198"/>
            <a:gd name="connsiteY33" fmla="*/ 476250 h 493059"/>
            <a:gd name="connsiteX34" fmla="*/ 913279 w 1337198"/>
            <a:gd name="connsiteY34" fmla="*/ 493059 h 493059"/>
            <a:gd name="connsiteX35" fmla="*/ 941294 w 1337198"/>
            <a:gd name="connsiteY35" fmla="*/ 487456 h 493059"/>
            <a:gd name="connsiteX36" fmla="*/ 958103 w 1337198"/>
            <a:gd name="connsiteY36" fmla="*/ 481853 h 493059"/>
            <a:gd name="connsiteX37" fmla="*/ 963706 w 1337198"/>
            <a:gd name="connsiteY37" fmla="*/ 465044 h 493059"/>
            <a:gd name="connsiteX38" fmla="*/ 997324 w 1337198"/>
            <a:gd name="connsiteY38" fmla="*/ 453838 h 493059"/>
            <a:gd name="connsiteX39" fmla="*/ 1014132 w 1337198"/>
            <a:gd name="connsiteY39" fmla="*/ 442632 h 493059"/>
            <a:gd name="connsiteX40" fmla="*/ 1047750 w 1337198"/>
            <a:gd name="connsiteY40" fmla="*/ 425823 h 493059"/>
            <a:gd name="connsiteX41" fmla="*/ 1070162 w 1337198"/>
            <a:gd name="connsiteY41" fmla="*/ 392206 h 493059"/>
            <a:gd name="connsiteX42" fmla="*/ 1120588 w 1337198"/>
            <a:gd name="connsiteY42" fmla="*/ 364191 h 493059"/>
            <a:gd name="connsiteX43" fmla="*/ 1143000 w 1337198"/>
            <a:gd name="connsiteY43" fmla="*/ 369794 h 493059"/>
            <a:gd name="connsiteX44" fmla="*/ 1294279 w 1337198"/>
            <a:gd name="connsiteY44" fmla="*/ 386603 h 493059"/>
            <a:gd name="connsiteX45" fmla="*/ 1333500 w 1337198"/>
            <a:gd name="connsiteY45" fmla="*/ 403412 h 4930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Lst>
          <a:rect l="l" t="t" r="r" b="b"/>
          <a:pathLst>
            <a:path w="1337198" h="493059">
              <a:moveTo>
                <a:pt x="0" y="0"/>
              </a:moveTo>
              <a:cubicBezTo>
                <a:pt x="7471" y="1868"/>
                <a:pt x="16399" y="792"/>
                <a:pt x="22412" y="5603"/>
              </a:cubicBezTo>
              <a:cubicBezTo>
                <a:pt x="27024" y="9292"/>
                <a:pt x="23839" y="18236"/>
                <a:pt x="28015" y="22412"/>
              </a:cubicBezTo>
              <a:cubicBezTo>
                <a:pt x="32191" y="26588"/>
                <a:pt x="39221" y="26147"/>
                <a:pt x="44824" y="28015"/>
              </a:cubicBezTo>
              <a:cubicBezTo>
                <a:pt x="49381" y="41684"/>
                <a:pt x="50773" y="50772"/>
                <a:pt x="61632" y="61632"/>
              </a:cubicBezTo>
              <a:cubicBezTo>
                <a:pt x="66394" y="66394"/>
                <a:pt x="72287" y="70103"/>
                <a:pt x="78441" y="72838"/>
              </a:cubicBezTo>
              <a:cubicBezTo>
                <a:pt x="113277" y="88321"/>
                <a:pt x="126665" y="85505"/>
                <a:pt x="168088" y="89647"/>
              </a:cubicBezTo>
              <a:cubicBezTo>
                <a:pt x="175559" y="91515"/>
                <a:pt x="183124" y="93037"/>
                <a:pt x="190500" y="95250"/>
              </a:cubicBezTo>
              <a:cubicBezTo>
                <a:pt x="201814" y="98644"/>
                <a:pt x="212912" y="102721"/>
                <a:pt x="224118" y="106456"/>
              </a:cubicBezTo>
              <a:lnTo>
                <a:pt x="291353" y="128868"/>
              </a:lnTo>
              <a:lnTo>
                <a:pt x="341779" y="145676"/>
              </a:lnTo>
              <a:lnTo>
                <a:pt x="358588" y="151279"/>
              </a:lnTo>
              <a:cubicBezTo>
                <a:pt x="364191" y="155014"/>
                <a:pt x="369243" y="159750"/>
                <a:pt x="375397" y="162485"/>
              </a:cubicBezTo>
              <a:cubicBezTo>
                <a:pt x="386191" y="167282"/>
                <a:pt x="409015" y="173691"/>
                <a:pt x="409015" y="173691"/>
              </a:cubicBezTo>
              <a:cubicBezTo>
                <a:pt x="414618" y="177426"/>
                <a:pt x="419801" y="181885"/>
                <a:pt x="425824" y="184897"/>
              </a:cubicBezTo>
              <a:cubicBezTo>
                <a:pt x="431106" y="187538"/>
                <a:pt x="438456" y="186324"/>
                <a:pt x="442632" y="190500"/>
              </a:cubicBezTo>
              <a:cubicBezTo>
                <a:pt x="472513" y="220382"/>
                <a:pt x="420222" y="197971"/>
                <a:pt x="465044" y="212912"/>
              </a:cubicBezTo>
              <a:cubicBezTo>
                <a:pt x="479986" y="257734"/>
                <a:pt x="457573" y="205440"/>
                <a:pt x="487456" y="235323"/>
              </a:cubicBezTo>
              <a:cubicBezTo>
                <a:pt x="491632" y="239499"/>
                <a:pt x="491191" y="246529"/>
                <a:pt x="493059" y="252132"/>
              </a:cubicBezTo>
              <a:cubicBezTo>
                <a:pt x="498662" y="248397"/>
                <a:pt x="504021" y="237585"/>
                <a:pt x="509868" y="240926"/>
              </a:cubicBezTo>
              <a:cubicBezTo>
                <a:pt x="538105" y="257062"/>
                <a:pt x="526902" y="271589"/>
                <a:pt x="537882" y="291353"/>
              </a:cubicBezTo>
              <a:cubicBezTo>
                <a:pt x="544423" y="303126"/>
                <a:pt x="552823" y="313764"/>
                <a:pt x="560294" y="324970"/>
              </a:cubicBezTo>
              <a:lnTo>
                <a:pt x="571500" y="341779"/>
              </a:lnTo>
              <a:cubicBezTo>
                <a:pt x="575235" y="347382"/>
                <a:pt x="582706" y="349250"/>
                <a:pt x="588309" y="352985"/>
              </a:cubicBezTo>
              <a:cubicBezTo>
                <a:pt x="592044" y="358588"/>
                <a:pt x="594257" y="365587"/>
                <a:pt x="599515" y="369794"/>
              </a:cubicBezTo>
              <a:cubicBezTo>
                <a:pt x="604127" y="373483"/>
                <a:pt x="610645" y="373774"/>
                <a:pt x="616324" y="375397"/>
              </a:cubicBezTo>
              <a:cubicBezTo>
                <a:pt x="675598" y="392333"/>
                <a:pt x="592460" y="365575"/>
                <a:pt x="672353" y="392206"/>
              </a:cubicBezTo>
              <a:cubicBezTo>
                <a:pt x="728852" y="411039"/>
                <a:pt x="641208" y="382302"/>
                <a:pt x="711574" y="403412"/>
              </a:cubicBezTo>
              <a:cubicBezTo>
                <a:pt x="722888" y="406806"/>
                <a:pt x="733985" y="410883"/>
                <a:pt x="745191" y="414618"/>
              </a:cubicBezTo>
              <a:lnTo>
                <a:pt x="795618" y="431426"/>
              </a:lnTo>
              <a:cubicBezTo>
                <a:pt x="818719" y="439126"/>
                <a:pt x="844177" y="435161"/>
                <a:pt x="868456" y="437029"/>
              </a:cubicBezTo>
              <a:cubicBezTo>
                <a:pt x="874059" y="440764"/>
                <a:pt x="879242" y="445223"/>
                <a:pt x="885265" y="448235"/>
              </a:cubicBezTo>
              <a:cubicBezTo>
                <a:pt x="890548" y="450876"/>
                <a:pt x="898385" y="449226"/>
                <a:pt x="902074" y="453838"/>
              </a:cubicBezTo>
              <a:cubicBezTo>
                <a:pt x="906885" y="459851"/>
                <a:pt x="905562" y="468846"/>
                <a:pt x="907677" y="476250"/>
              </a:cubicBezTo>
              <a:cubicBezTo>
                <a:pt x="909299" y="481929"/>
                <a:pt x="911412" y="487456"/>
                <a:pt x="913279" y="493059"/>
              </a:cubicBezTo>
              <a:cubicBezTo>
                <a:pt x="922617" y="491191"/>
                <a:pt x="932055" y="489766"/>
                <a:pt x="941294" y="487456"/>
              </a:cubicBezTo>
              <a:cubicBezTo>
                <a:pt x="947024" y="486024"/>
                <a:pt x="953927" y="486029"/>
                <a:pt x="958103" y="481853"/>
              </a:cubicBezTo>
              <a:cubicBezTo>
                <a:pt x="962279" y="477677"/>
                <a:pt x="958900" y="468477"/>
                <a:pt x="963706" y="465044"/>
              </a:cubicBezTo>
              <a:cubicBezTo>
                <a:pt x="973318" y="458178"/>
                <a:pt x="997324" y="453838"/>
                <a:pt x="997324" y="453838"/>
              </a:cubicBezTo>
              <a:cubicBezTo>
                <a:pt x="1002927" y="450103"/>
                <a:pt x="1008109" y="445643"/>
                <a:pt x="1014132" y="442632"/>
              </a:cubicBezTo>
              <a:cubicBezTo>
                <a:pt x="1060531" y="419432"/>
                <a:pt x="999573" y="457941"/>
                <a:pt x="1047750" y="425823"/>
              </a:cubicBezTo>
              <a:lnTo>
                <a:pt x="1070162" y="392206"/>
              </a:lnTo>
              <a:cubicBezTo>
                <a:pt x="1081172" y="375692"/>
                <a:pt x="1103072" y="370030"/>
                <a:pt x="1120588" y="364191"/>
              </a:cubicBezTo>
              <a:cubicBezTo>
                <a:pt x="1128059" y="366059"/>
                <a:pt x="1135324" y="369180"/>
                <a:pt x="1143000" y="369794"/>
              </a:cubicBezTo>
              <a:cubicBezTo>
                <a:pt x="1289008" y="381475"/>
                <a:pt x="1218434" y="361321"/>
                <a:pt x="1294279" y="386603"/>
              </a:cubicBezTo>
              <a:cubicBezTo>
                <a:pt x="1337198" y="400910"/>
                <a:pt x="1333500" y="376687"/>
                <a:pt x="1333500" y="403412"/>
              </a:cubicBezTo>
            </a:path>
          </a:pathLst>
        </a:custGeom>
        <a:noFill/>
        <a:ln w="50800" cap="flat" cmpd="sng" algn="ctr">
          <a:solidFill>
            <a:srgbClr val="FFFF00"/>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twoCellAnchor>
    <xdr:from>
      <xdr:col>57</xdr:col>
      <xdr:colOff>5445</xdr:colOff>
      <xdr:row>29</xdr:row>
      <xdr:rowOff>85644</xdr:rowOff>
    </xdr:from>
    <xdr:to>
      <xdr:col>58</xdr:col>
      <xdr:colOff>27855</xdr:colOff>
      <xdr:row>31</xdr:row>
      <xdr:rowOff>125665</xdr:rowOff>
    </xdr:to>
    <xdr:sp macro="" textlink="">
      <xdr:nvSpPr>
        <xdr:cNvPr id="150" name="149 Forma libre">
          <a:extLst>
            <a:ext uri="{FF2B5EF4-FFF2-40B4-BE49-F238E27FC236}">
              <a16:creationId xmlns:a16="http://schemas.microsoft.com/office/drawing/2014/main" id="{00000000-0008-0000-0B00-000096000000}"/>
            </a:ext>
          </a:extLst>
        </xdr:cNvPr>
        <xdr:cNvSpPr/>
      </xdr:nvSpPr>
      <xdr:spPr bwMode="auto">
        <a:xfrm>
          <a:off x="4196445" y="5185601"/>
          <a:ext cx="71396" cy="366593"/>
        </a:xfrm>
        <a:custGeom>
          <a:avLst/>
          <a:gdLst>
            <a:gd name="connsiteX0" fmla="*/ 11205 w 72838"/>
            <a:gd name="connsiteY0" fmla="*/ 364191 h 364191"/>
            <a:gd name="connsiteX1" fmla="*/ 22411 w 72838"/>
            <a:gd name="connsiteY1" fmla="*/ 347382 h 364191"/>
            <a:gd name="connsiteX2" fmla="*/ 39220 w 72838"/>
            <a:gd name="connsiteY2" fmla="*/ 336177 h 364191"/>
            <a:gd name="connsiteX3" fmla="*/ 33617 w 72838"/>
            <a:gd name="connsiteY3" fmla="*/ 296956 h 364191"/>
            <a:gd name="connsiteX4" fmla="*/ 16808 w 72838"/>
            <a:gd name="connsiteY4" fmla="*/ 207309 h 364191"/>
            <a:gd name="connsiteX5" fmla="*/ 0 w 72838"/>
            <a:gd name="connsiteY5" fmla="*/ 201706 h 364191"/>
            <a:gd name="connsiteX6" fmla="*/ 5602 w 72838"/>
            <a:gd name="connsiteY6" fmla="*/ 168088 h 364191"/>
            <a:gd name="connsiteX7" fmla="*/ 16808 w 72838"/>
            <a:gd name="connsiteY7" fmla="*/ 134471 h 364191"/>
            <a:gd name="connsiteX8" fmla="*/ 33617 w 72838"/>
            <a:gd name="connsiteY8" fmla="*/ 56030 h 364191"/>
            <a:gd name="connsiteX9" fmla="*/ 39220 w 72838"/>
            <a:gd name="connsiteY9" fmla="*/ 39221 h 364191"/>
            <a:gd name="connsiteX10" fmla="*/ 56029 w 72838"/>
            <a:gd name="connsiteY10" fmla="*/ 28015 h 364191"/>
            <a:gd name="connsiteX11" fmla="*/ 72838 w 72838"/>
            <a:gd name="connsiteY11" fmla="*/ 0 h 36419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72838" h="364191">
              <a:moveTo>
                <a:pt x="11205" y="364191"/>
              </a:moveTo>
              <a:cubicBezTo>
                <a:pt x="14940" y="358588"/>
                <a:pt x="17649" y="352144"/>
                <a:pt x="22411" y="347382"/>
              </a:cubicBezTo>
              <a:cubicBezTo>
                <a:pt x="27173" y="342621"/>
                <a:pt x="37759" y="342750"/>
                <a:pt x="39220" y="336177"/>
              </a:cubicBezTo>
              <a:cubicBezTo>
                <a:pt x="42085" y="323285"/>
                <a:pt x="34931" y="310097"/>
                <a:pt x="33617" y="296956"/>
              </a:cubicBezTo>
              <a:cubicBezTo>
                <a:pt x="32302" y="283802"/>
                <a:pt x="40193" y="226018"/>
                <a:pt x="16808" y="207309"/>
              </a:cubicBezTo>
              <a:cubicBezTo>
                <a:pt x="12196" y="203620"/>
                <a:pt x="5603" y="203574"/>
                <a:pt x="0" y="201706"/>
              </a:cubicBezTo>
              <a:cubicBezTo>
                <a:pt x="1867" y="190500"/>
                <a:pt x="2847" y="179109"/>
                <a:pt x="5602" y="168088"/>
              </a:cubicBezTo>
              <a:cubicBezTo>
                <a:pt x="8467" y="156629"/>
                <a:pt x="16808" y="134471"/>
                <a:pt x="16808" y="134471"/>
              </a:cubicBezTo>
              <a:cubicBezTo>
                <a:pt x="26876" y="23726"/>
                <a:pt x="9709" y="103844"/>
                <a:pt x="33617" y="56030"/>
              </a:cubicBezTo>
              <a:cubicBezTo>
                <a:pt x="36258" y="50747"/>
                <a:pt x="35531" y="43833"/>
                <a:pt x="39220" y="39221"/>
              </a:cubicBezTo>
              <a:cubicBezTo>
                <a:pt x="43427" y="33963"/>
                <a:pt x="50426" y="31750"/>
                <a:pt x="56029" y="28015"/>
              </a:cubicBezTo>
              <a:cubicBezTo>
                <a:pt x="63302" y="6195"/>
                <a:pt x="57456" y="15382"/>
                <a:pt x="72838" y="0"/>
              </a:cubicBezTo>
            </a:path>
          </a:pathLst>
        </a:custGeom>
        <a:noFill/>
        <a:ln w="50800" cap="flat" cmpd="sng" algn="ctr">
          <a:solidFill>
            <a:srgbClr val="FFFF00"/>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twoCellAnchor>
    <xdr:from>
      <xdr:col>58</xdr:col>
      <xdr:colOff>30730</xdr:colOff>
      <xdr:row>28</xdr:row>
      <xdr:rowOff>961</xdr:rowOff>
    </xdr:from>
    <xdr:to>
      <xdr:col>62</xdr:col>
      <xdr:colOff>8518</xdr:colOff>
      <xdr:row>29</xdr:row>
      <xdr:rowOff>101828</xdr:rowOff>
    </xdr:to>
    <xdr:sp macro="" textlink="">
      <xdr:nvSpPr>
        <xdr:cNvPr id="151" name="150 Forma libre">
          <a:extLst>
            <a:ext uri="{FF2B5EF4-FFF2-40B4-BE49-F238E27FC236}">
              <a16:creationId xmlns:a16="http://schemas.microsoft.com/office/drawing/2014/main" id="{00000000-0008-0000-0B00-000097000000}"/>
            </a:ext>
          </a:extLst>
        </xdr:cNvPr>
        <xdr:cNvSpPr/>
      </xdr:nvSpPr>
      <xdr:spPr bwMode="auto">
        <a:xfrm>
          <a:off x="4270716" y="4937632"/>
          <a:ext cx="173731" cy="264153"/>
        </a:xfrm>
        <a:custGeom>
          <a:avLst/>
          <a:gdLst>
            <a:gd name="connsiteX0" fmla="*/ 6 w 180854"/>
            <a:gd name="connsiteY0" fmla="*/ 257735 h 263353"/>
            <a:gd name="connsiteX1" fmla="*/ 22417 w 180854"/>
            <a:gd name="connsiteY1" fmla="*/ 207309 h 263353"/>
            <a:gd name="connsiteX2" fmla="*/ 39226 w 180854"/>
            <a:gd name="connsiteY2" fmla="*/ 196103 h 263353"/>
            <a:gd name="connsiteX3" fmla="*/ 44829 w 180854"/>
            <a:gd name="connsiteY3" fmla="*/ 179294 h 263353"/>
            <a:gd name="connsiteX4" fmla="*/ 61638 w 180854"/>
            <a:gd name="connsiteY4" fmla="*/ 134471 h 263353"/>
            <a:gd name="connsiteX5" fmla="*/ 78447 w 180854"/>
            <a:gd name="connsiteY5" fmla="*/ 123265 h 263353"/>
            <a:gd name="connsiteX6" fmla="*/ 89653 w 180854"/>
            <a:gd name="connsiteY6" fmla="*/ 106456 h 263353"/>
            <a:gd name="connsiteX7" fmla="*/ 106462 w 180854"/>
            <a:gd name="connsiteY7" fmla="*/ 95250 h 263353"/>
            <a:gd name="connsiteX8" fmla="*/ 128873 w 180854"/>
            <a:gd name="connsiteY8" fmla="*/ 72838 h 263353"/>
            <a:gd name="connsiteX9" fmla="*/ 134476 w 180854"/>
            <a:gd name="connsiteY9" fmla="*/ 56029 h 263353"/>
            <a:gd name="connsiteX10" fmla="*/ 151285 w 180854"/>
            <a:gd name="connsiteY10" fmla="*/ 50427 h 263353"/>
            <a:gd name="connsiteX11" fmla="*/ 162491 w 180854"/>
            <a:gd name="connsiteY11" fmla="*/ 16809 h 263353"/>
            <a:gd name="connsiteX12" fmla="*/ 179300 w 180854"/>
            <a:gd name="connsiteY12" fmla="*/ 0 h 26335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180854" h="263353">
              <a:moveTo>
                <a:pt x="6" y="257735"/>
              </a:moveTo>
              <a:cubicBezTo>
                <a:pt x="37408" y="245268"/>
                <a:pt x="0" y="263353"/>
                <a:pt x="22417" y="207309"/>
              </a:cubicBezTo>
              <a:cubicBezTo>
                <a:pt x="24918" y="201057"/>
                <a:pt x="33623" y="199838"/>
                <a:pt x="39226" y="196103"/>
              </a:cubicBezTo>
              <a:cubicBezTo>
                <a:pt x="41094" y="190500"/>
                <a:pt x="43397" y="185024"/>
                <a:pt x="44829" y="179294"/>
              </a:cubicBezTo>
              <a:cubicBezTo>
                <a:pt x="50174" y="157913"/>
                <a:pt x="46265" y="149843"/>
                <a:pt x="61638" y="134471"/>
              </a:cubicBezTo>
              <a:cubicBezTo>
                <a:pt x="66400" y="129709"/>
                <a:pt x="72844" y="127000"/>
                <a:pt x="78447" y="123265"/>
              </a:cubicBezTo>
              <a:cubicBezTo>
                <a:pt x="82182" y="117662"/>
                <a:pt x="84891" y="111218"/>
                <a:pt x="89653" y="106456"/>
              </a:cubicBezTo>
              <a:cubicBezTo>
                <a:pt x="94415" y="101694"/>
                <a:pt x="102255" y="100508"/>
                <a:pt x="106462" y="95250"/>
              </a:cubicBezTo>
              <a:cubicBezTo>
                <a:pt x="128195" y="68084"/>
                <a:pt x="92200" y="85063"/>
                <a:pt x="128873" y="72838"/>
              </a:cubicBezTo>
              <a:cubicBezTo>
                <a:pt x="130741" y="67235"/>
                <a:pt x="130300" y="60205"/>
                <a:pt x="134476" y="56029"/>
              </a:cubicBezTo>
              <a:cubicBezTo>
                <a:pt x="138652" y="51853"/>
                <a:pt x="147852" y="55233"/>
                <a:pt x="151285" y="50427"/>
              </a:cubicBezTo>
              <a:cubicBezTo>
                <a:pt x="158151" y="40815"/>
                <a:pt x="152663" y="23361"/>
                <a:pt x="162491" y="16809"/>
              </a:cubicBezTo>
              <a:cubicBezTo>
                <a:pt x="180854" y="4567"/>
                <a:pt x="179300" y="12337"/>
                <a:pt x="179300" y="0"/>
              </a:cubicBezTo>
            </a:path>
          </a:pathLst>
        </a:custGeom>
        <a:noFill/>
        <a:ln w="50800" cap="flat" cmpd="sng" algn="ctr">
          <a:solidFill>
            <a:srgbClr val="FFFF00"/>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twoCellAnchor>
    <xdr:from>
      <xdr:col>62</xdr:col>
      <xdr:colOff>11686</xdr:colOff>
      <xdr:row>27</xdr:row>
      <xdr:rowOff>65351</xdr:rowOff>
    </xdr:from>
    <xdr:to>
      <xdr:col>65</xdr:col>
      <xdr:colOff>15855</xdr:colOff>
      <xdr:row>28</xdr:row>
      <xdr:rowOff>28816</xdr:rowOff>
    </xdr:to>
    <xdr:sp macro="" textlink="">
      <xdr:nvSpPr>
        <xdr:cNvPr id="152" name="151 Forma libre">
          <a:extLst>
            <a:ext uri="{FF2B5EF4-FFF2-40B4-BE49-F238E27FC236}">
              <a16:creationId xmlns:a16="http://schemas.microsoft.com/office/drawing/2014/main" id="{00000000-0008-0000-0B00-000098000000}"/>
            </a:ext>
          </a:extLst>
        </xdr:cNvPr>
        <xdr:cNvSpPr/>
      </xdr:nvSpPr>
      <xdr:spPr bwMode="auto">
        <a:xfrm>
          <a:off x="4447615" y="4838737"/>
          <a:ext cx="151126" cy="126750"/>
        </a:xfrm>
        <a:custGeom>
          <a:avLst/>
          <a:gdLst>
            <a:gd name="connsiteX0" fmla="*/ 0 w 162485"/>
            <a:gd name="connsiteY0" fmla="*/ 125950 h 125950"/>
            <a:gd name="connsiteX1" fmla="*/ 39220 w 162485"/>
            <a:gd name="connsiteY1" fmla="*/ 109141 h 125950"/>
            <a:gd name="connsiteX2" fmla="*/ 44823 w 162485"/>
            <a:gd name="connsiteY2" fmla="*/ 92332 h 125950"/>
            <a:gd name="connsiteX3" fmla="*/ 61632 w 162485"/>
            <a:gd name="connsiteY3" fmla="*/ 53112 h 125950"/>
            <a:gd name="connsiteX4" fmla="*/ 78441 w 162485"/>
            <a:gd name="connsiteY4" fmla="*/ 47509 h 125950"/>
            <a:gd name="connsiteX5" fmla="*/ 84044 w 162485"/>
            <a:gd name="connsiteY5" fmla="*/ 30700 h 125950"/>
            <a:gd name="connsiteX6" fmla="*/ 162485 w 162485"/>
            <a:gd name="connsiteY6" fmla="*/ 8288 h 1259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62485" h="125950">
              <a:moveTo>
                <a:pt x="0" y="125950"/>
              </a:moveTo>
              <a:cubicBezTo>
                <a:pt x="13458" y="122585"/>
                <a:pt x="29547" y="121233"/>
                <a:pt x="39220" y="109141"/>
              </a:cubicBezTo>
              <a:cubicBezTo>
                <a:pt x="42909" y="104529"/>
                <a:pt x="43200" y="98011"/>
                <a:pt x="44823" y="92332"/>
              </a:cubicBezTo>
              <a:cubicBezTo>
                <a:pt x="48811" y="78376"/>
                <a:pt x="48996" y="63221"/>
                <a:pt x="61632" y="53112"/>
              </a:cubicBezTo>
              <a:cubicBezTo>
                <a:pt x="66244" y="49423"/>
                <a:pt x="72838" y="49377"/>
                <a:pt x="78441" y="47509"/>
              </a:cubicBezTo>
              <a:cubicBezTo>
                <a:pt x="80309" y="41906"/>
                <a:pt x="79868" y="34876"/>
                <a:pt x="84044" y="30700"/>
              </a:cubicBezTo>
              <a:cubicBezTo>
                <a:pt x="114744" y="0"/>
                <a:pt x="121223" y="8288"/>
                <a:pt x="162485" y="8288"/>
              </a:cubicBezTo>
            </a:path>
          </a:pathLst>
        </a:custGeom>
        <a:noFill/>
        <a:ln w="50800" cap="flat" cmpd="sng" algn="ctr">
          <a:solidFill>
            <a:srgbClr val="FFFF00"/>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twoCellAnchor>
    <xdr:from>
      <xdr:col>64</xdr:col>
      <xdr:colOff>37219</xdr:colOff>
      <xdr:row>27</xdr:row>
      <xdr:rowOff>9431</xdr:rowOff>
    </xdr:from>
    <xdr:to>
      <xdr:col>66</xdr:col>
      <xdr:colOff>1211</xdr:colOff>
      <xdr:row>27</xdr:row>
      <xdr:rowOff>82583</xdr:rowOff>
    </xdr:to>
    <xdr:sp macro="" textlink="">
      <xdr:nvSpPr>
        <xdr:cNvPr id="153" name="152 Forma libre">
          <a:extLst>
            <a:ext uri="{FF2B5EF4-FFF2-40B4-BE49-F238E27FC236}">
              <a16:creationId xmlns:a16="http://schemas.microsoft.com/office/drawing/2014/main" id="{00000000-0008-0000-0B00-000099000000}"/>
            </a:ext>
          </a:extLst>
        </xdr:cNvPr>
        <xdr:cNvSpPr/>
      </xdr:nvSpPr>
      <xdr:spPr bwMode="auto">
        <a:xfrm>
          <a:off x="4571119" y="4782817"/>
          <a:ext cx="61963" cy="73152"/>
        </a:xfrm>
        <a:custGeom>
          <a:avLst/>
          <a:gdLst>
            <a:gd name="connsiteX0" fmla="*/ 0 w 63404"/>
            <a:gd name="connsiteY0" fmla="*/ 83898 h 83898"/>
            <a:gd name="connsiteX1" fmla="*/ 16809 w 63404"/>
            <a:gd name="connsiteY1" fmla="*/ 78295 h 83898"/>
            <a:gd name="connsiteX2" fmla="*/ 22412 w 63404"/>
            <a:gd name="connsiteY2" fmla="*/ 61486 h 83898"/>
            <a:gd name="connsiteX3" fmla="*/ 44824 w 63404"/>
            <a:gd name="connsiteY3" fmla="*/ 27869 h 83898"/>
            <a:gd name="connsiteX4" fmla="*/ 61632 w 63404"/>
            <a:gd name="connsiteY4" fmla="*/ 16663 h 83898"/>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3404" h="83898">
              <a:moveTo>
                <a:pt x="0" y="83898"/>
              </a:moveTo>
              <a:cubicBezTo>
                <a:pt x="5603" y="82030"/>
                <a:pt x="12633" y="82471"/>
                <a:pt x="16809" y="78295"/>
              </a:cubicBezTo>
              <a:cubicBezTo>
                <a:pt x="20985" y="74119"/>
                <a:pt x="19544" y="66649"/>
                <a:pt x="22412" y="61486"/>
              </a:cubicBezTo>
              <a:cubicBezTo>
                <a:pt x="28953" y="49713"/>
                <a:pt x="37353" y="39075"/>
                <a:pt x="44824" y="27869"/>
              </a:cubicBezTo>
              <a:cubicBezTo>
                <a:pt x="63404" y="0"/>
                <a:pt x="61632" y="35026"/>
                <a:pt x="61632" y="16663"/>
              </a:cubicBezTo>
            </a:path>
          </a:pathLst>
        </a:custGeom>
        <a:noFill/>
        <a:ln w="50800" cap="flat" cmpd="sng" algn="ctr">
          <a:solidFill>
            <a:srgbClr val="FFFF00"/>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twoCellAnchor>
    <xdr:from>
      <xdr:col>66</xdr:col>
      <xdr:colOff>18035</xdr:colOff>
      <xdr:row>25</xdr:row>
      <xdr:rowOff>116087</xdr:rowOff>
    </xdr:from>
    <xdr:to>
      <xdr:col>71</xdr:col>
      <xdr:colOff>20836</xdr:colOff>
      <xdr:row>27</xdr:row>
      <xdr:rowOff>112936</xdr:rowOff>
    </xdr:to>
    <xdr:sp macro="" textlink="">
      <xdr:nvSpPr>
        <xdr:cNvPr id="154" name="153 Forma libre">
          <a:extLst>
            <a:ext uri="{FF2B5EF4-FFF2-40B4-BE49-F238E27FC236}">
              <a16:creationId xmlns:a16="http://schemas.microsoft.com/office/drawing/2014/main" id="{00000000-0008-0000-0B00-00009A000000}"/>
            </a:ext>
          </a:extLst>
        </xdr:cNvPr>
        <xdr:cNvSpPr/>
      </xdr:nvSpPr>
      <xdr:spPr bwMode="auto">
        <a:xfrm rot="17525439" flipV="1">
          <a:off x="4521573" y="4554142"/>
          <a:ext cx="318318" cy="240926"/>
        </a:xfrm>
        <a:custGeom>
          <a:avLst/>
          <a:gdLst>
            <a:gd name="connsiteX0" fmla="*/ 0 w 78442"/>
            <a:gd name="connsiteY0" fmla="*/ 44824 h 44824"/>
            <a:gd name="connsiteX1" fmla="*/ 33618 w 78442"/>
            <a:gd name="connsiteY1" fmla="*/ 28015 h 44824"/>
            <a:gd name="connsiteX2" fmla="*/ 39221 w 78442"/>
            <a:gd name="connsiteY2" fmla="*/ 11206 h 44824"/>
            <a:gd name="connsiteX3" fmla="*/ 61633 w 78442"/>
            <a:gd name="connsiteY3" fmla="*/ 5603 h 44824"/>
            <a:gd name="connsiteX4" fmla="*/ 78442 w 78442"/>
            <a:gd name="connsiteY4" fmla="*/ 0 h 44824"/>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78442" h="44824">
              <a:moveTo>
                <a:pt x="0" y="44824"/>
              </a:moveTo>
              <a:cubicBezTo>
                <a:pt x="11073" y="41133"/>
                <a:pt x="25719" y="37889"/>
                <a:pt x="33618" y="28015"/>
              </a:cubicBezTo>
              <a:cubicBezTo>
                <a:pt x="37307" y="23403"/>
                <a:pt x="34609" y="14895"/>
                <a:pt x="39221" y="11206"/>
              </a:cubicBezTo>
              <a:cubicBezTo>
                <a:pt x="45234" y="6395"/>
                <a:pt x="54229" y="7719"/>
                <a:pt x="61633" y="5603"/>
              </a:cubicBezTo>
              <a:cubicBezTo>
                <a:pt x="67312" y="3980"/>
                <a:pt x="78442" y="0"/>
                <a:pt x="78442" y="0"/>
              </a:cubicBezTo>
            </a:path>
          </a:pathLst>
        </a:custGeom>
        <a:noFill/>
        <a:ln w="50800" cap="flat" cmpd="sng" algn="ctr">
          <a:solidFill>
            <a:srgbClr val="FFFF00"/>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twoCellAnchor>
    <xdr:from>
      <xdr:col>67</xdr:col>
      <xdr:colOff>28015</xdr:colOff>
      <xdr:row>26</xdr:row>
      <xdr:rowOff>151279</xdr:rowOff>
    </xdr:from>
    <xdr:to>
      <xdr:col>68</xdr:col>
      <xdr:colOff>22412</xdr:colOff>
      <xdr:row>26</xdr:row>
      <xdr:rowOff>151279</xdr:rowOff>
    </xdr:to>
    <xdr:sp macro="" textlink="">
      <xdr:nvSpPr>
        <xdr:cNvPr id="155" name="154 Forma libre">
          <a:extLst>
            <a:ext uri="{FF2B5EF4-FFF2-40B4-BE49-F238E27FC236}">
              <a16:creationId xmlns:a16="http://schemas.microsoft.com/office/drawing/2014/main" id="{00000000-0008-0000-0B00-00009B000000}"/>
            </a:ext>
          </a:extLst>
        </xdr:cNvPr>
        <xdr:cNvSpPr/>
      </xdr:nvSpPr>
      <xdr:spPr bwMode="auto">
        <a:xfrm>
          <a:off x="4619065" y="4732804"/>
          <a:ext cx="42022" cy="0"/>
        </a:xfrm>
        <a:custGeom>
          <a:avLst/>
          <a:gdLst>
            <a:gd name="connsiteX0" fmla="*/ 0 w 44823"/>
            <a:gd name="connsiteY0" fmla="*/ 0 h 0"/>
            <a:gd name="connsiteX1" fmla="*/ 44823 w 44823"/>
            <a:gd name="connsiteY1" fmla="*/ 0 h 0"/>
          </a:gdLst>
          <a:ahLst/>
          <a:cxnLst>
            <a:cxn ang="0">
              <a:pos x="connsiteX0" y="connsiteY0"/>
            </a:cxn>
            <a:cxn ang="0">
              <a:pos x="connsiteX1" y="connsiteY1"/>
            </a:cxn>
          </a:cxnLst>
          <a:rect l="l" t="t" r="r" b="b"/>
          <a:pathLst>
            <a:path w="44823">
              <a:moveTo>
                <a:pt x="0" y="0"/>
              </a:moveTo>
              <a:lnTo>
                <a:pt x="44823" y="0"/>
              </a:lnTo>
            </a:path>
          </a:pathLst>
        </a:custGeom>
        <a:solidFill>
          <a:srgbClr val="FFFFFF"/>
        </a:solidFill>
        <a:ln w="50800" cap="flat" cmpd="sng" algn="ctr">
          <a:solidFill>
            <a:srgbClr val="FFFF00"/>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twoCellAnchor>
    <xdr:from>
      <xdr:col>68</xdr:col>
      <xdr:colOff>28014</xdr:colOff>
      <xdr:row>26</xdr:row>
      <xdr:rowOff>140061</xdr:rowOff>
    </xdr:from>
    <xdr:to>
      <xdr:col>69</xdr:col>
      <xdr:colOff>22410</xdr:colOff>
      <xdr:row>26</xdr:row>
      <xdr:rowOff>140061</xdr:rowOff>
    </xdr:to>
    <xdr:sp macro="" textlink="">
      <xdr:nvSpPr>
        <xdr:cNvPr id="156" name="155 Forma libre">
          <a:extLst>
            <a:ext uri="{FF2B5EF4-FFF2-40B4-BE49-F238E27FC236}">
              <a16:creationId xmlns:a16="http://schemas.microsoft.com/office/drawing/2014/main" id="{00000000-0008-0000-0B00-00009C000000}"/>
            </a:ext>
          </a:extLst>
        </xdr:cNvPr>
        <xdr:cNvSpPr/>
      </xdr:nvSpPr>
      <xdr:spPr bwMode="auto">
        <a:xfrm>
          <a:off x="4852146" y="4740076"/>
          <a:ext cx="44823" cy="0"/>
        </a:xfrm>
        <a:custGeom>
          <a:avLst/>
          <a:gdLst>
            <a:gd name="connsiteX0" fmla="*/ 0 w 44823"/>
            <a:gd name="connsiteY0" fmla="*/ 0 h 0"/>
            <a:gd name="connsiteX1" fmla="*/ 44823 w 44823"/>
            <a:gd name="connsiteY1" fmla="*/ 0 h 0"/>
          </a:gdLst>
          <a:ahLst/>
          <a:cxnLst>
            <a:cxn ang="0">
              <a:pos x="connsiteX0" y="connsiteY0"/>
            </a:cxn>
            <a:cxn ang="0">
              <a:pos x="connsiteX1" y="connsiteY1"/>
            </a:cxn>
          </a:cxnLst>
          <a:rect l="l" t="t" r="r" b="b"/>
          <a:pathLst>
            <a:path w="44823">
              <a:moveTo>
                <a:pt x="0" y="0"/>
              </a:moveTo>
              <a:lnTo>
                <a:pt x="44823" y="0"/>
              </a:lnTo>
            </a:path>
          </a:pathLst>
        </a:custGeom>
        <a:solidFill>
          <a:srgbClr val="FFFFFF"/>
        </a:solidFill>
        <a:ln w="50800" cap="flat" cmpd="sng" algn="ctr">
          <a:solidFill>
            <a:srgbClr val="FFFF00"/>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twoCellAnchor>
    <xdr:from>
      <xdr:col>99</xdr:col>
      <xdr:colOff>226365</xdr:colOff>
      <xdr:row>17</xdr:row>
      <xdr:rowOff>81213</xdr:rowOff>
    </xdr:from>
    <xdr:to>
      <xdr:col>99</xdr:col>
      <xdr:colOff>317805</xdr:colOff>
      <xdr:row>17</xdr:row>
      <xdr:rowOff>81213</xdr:rowOff>
    </xdr:to>
    <xdr:sp macro="" textlink="">
      <xdr:nvSpPr>
        <xdr:cNvPr id="157" name="156 Forma libre">
          <a:extLst>
            <a:ext uri="{FF2B5EF4-FFF2-40B4-BE49-F238E27FC236}">
              <a16:creationId xmlns:a16="http://schemas.microsoft.com/office/drawing/2014/main" id="{00000000-0008-0000-0B00-00009D000000}"/>
            </a:ext>
          </a:extLst>
        </xdr:cNvPr>
        <xdr:cNvSpPr/>
      </xdr:nvSpPr>
      <xdr:spPr bwMode="auto">
        <a:xfrm>
          <a:off x="7598715" y="3205413"/>
          <a:ext cx="91440" cy="0"/>
        </a:xfrm>
        <a:custGeom>
          <a:avLst/>
          <a:gdLst>
            <a:gd name="connsiteX0" fmla="*/ 0 w 44823"/>
            <a:gd name="connsiteY0" fmla="*/ 0 h 0"/>
            <a:gd name="connsiteX1" fmla="*/ 44823 w 44823"/>
            <a:gd name="connsiteY1" fmla="*/ 0 h 0"/>
          </a:gdLst>
          <a:ahLst/>
          <a:cxnLst>
            <a:cxn ang="0">
              <a:pos x="connsiteX0" y="connsiteY0"/>
            </a:cxn>
            <a:cxn ang="0">
              <a:pos x="connsiteX1" y="connsiteY1"/>
            </a:cxn>
          </a:cxnLst>
          <a:rect l="l" t="t" r="r" b="b"/>
          <a:pathLst>
            <a:path w="44823">
              <a:moveTo>
                <a:pt x="0" y="0"/>
              </a:moveTo>
              <a:lnTo>
                <a:pt x="44823" y="0"/>
              </a:lnTo>
            </a:path>
          </a:pathLst>
        </a:custGeom>
        <a:solidFill>
          <a:srgbClr val="FFFFFF"/>
        </a:solidFill>
        <a:ln w="50800" cap="flat" cmpd="sng" algn="ctr">
          <a:solidFill>
            <a:srgbClr val="FFFF00"/>
          </a:solidFill>
          <a:prstDash val="solid"/>
          <a:round/>
          <a:headEnd type="none" w="med" len="med"/>
          <a:tailEnd type="none" w="med" len="med"/>
        </a:ln>
        <a:effectLst/>
        <a:scene3d>
          <a:camera prst="orthographicFront">
            <a:rot lat="0" lon="0" rev="1800000"/>
          </a:camera>
          <a:lightRig rig="threePt" dir="t"/>
        </a:scene3d>
      </xdr:spPr>
      <xdr:txBody>
        <a:bodyPr vertOverflow="clip" wrap="square" lIns="18288" tIns="0" rIns="0" bIns="0" rtlCol="0" anchor="ctr" upright="1"/>
        <a:lstStyle/>
        <a:p>
          <a:pPr algn="ctr"/>
          <a:endParaRPr lang="es-US" sz="1100"/>
        </a:p>
      </xdr:txBody>
    </xdr:sp>
    <xdr:clientData/>
  </xdr:twoCellAnchor>
  <xdr:twoCellAnchor>
    <xdr:from>
      <xdr:col>99</xdr:col>
      <xdr:colOff>351853</xdr:colOff>
      <xdr:row>16</xdr:row>
      <xdr:rowOff>152958</xdr:rowOff>
    </xdr:from>
    <xdr:to>
      <xdr:col>99</xdr:col>
      <xdr:colOff>443293</xdr:colOff>
      <xdr:row>16</xdr:row>
      <xdr:rowOff>152958</xdr:rowOff>
    </xdr:to>
    <xdr:sp macro="" textlink="">
      <xdr:nvSpPr>
        <xdr:cNvPr id="158" name="157 Forma libre">
          <a:extLst>
            <a:ext uri="{FF2B5EF4-FFF2-40B4-BE49-F238E27FC236}">
              <a16:creationId xmlns:a16="http://schemas.microsoft.com/office/drawing/2014/main" id="{00000000-0008-0000-0B00-00009E000000}"/>
            </a:ext>
          </a:extLst>
        </xdr:cNvPr>
        <xdr:cNvSpPr/>
      </xdr:nvSpPr>
      <xdr:spPr bwMode="auto">
        <a:xfrm>
          <a:off x="7724203" y="3115233"/>
          <a:ext cx="91440" cy="0"/>
        </a:xfrm>
        <a:custGeom>
          <a:avLst/>
          <a:gdLst>
            <a:gd name="connsiteX0" fmla="*/ 0 w 44823"/>
            <a:gd name="connsiteY0" fmla="*/ 0 h 0"/>
            <a:gd name="connsiteX1" fmla="*/ 44823 w 44823"/>
            <a:gd name="connsiteY1" fmla="*/ 0 h 0"/>
          </a:gdLst>
          <a:ahLst/>
          <a:cxnLst>
            <a:cxn ang="0">
              <a:pos x="connsiteX0" y="connsiteY0"/>
            </a:cxn>
            <a:cxn ang="0">
              <a:pos x="connsiteX1" y="connsiteY1"/>
            </a:cxn>
          </a:cxnLst>
          <a:rect l="l" t="t" r="r" b="b"/>
          <a:pathLst>
            <a:path w="44823">
              <a:moveTo>
                <a:pt x="0" y="0"/>
              </a:moveTo>
              <a:lnTo>
                <a:pt x="44823" y="0"/>
              </a:lnTo>
            </a:path>
          </a:pathLst>
        </a:custGeom>
        <a:solidFill>
          <a:srgbClr val="FFFFFF"/>
        </a:solidFill>
        <a:ln w="50800" cap="flat" cmpd="sng" algn="ctr">
          <a:solidFill>
            <a:srgbClr val="FFFF00"/>
          </a:solidFill>
          <a:prstDash val="solid"/>
          <a:round/>
          <a:headEnd type="none" w="med" len="med"/>
          <a:tailEnd type="none" w="med" len="med"/>
        </a:ln>
        <a:effectLst/>
        <a:scene3d>
          <a:camera prst="orthographicFront">
            <a:rot lat="0" lon="0" rev="1800000"/>
          </a:camera>
          <a:lightRig rig="threePt" dir="t"/>
        </a:scene3d>
      </xdr:spPr>
      <xdr:txBody>
        <a:bodyPr vertOverflow="clip" wrap="square" lIns="18288" tIns="0" rIns="0" bIns="0" rtlCol="0" anchor="ctr" upright="1"/>
        <a:lstStyle/>
        <a:p>
          <a:pPr algn="ctr"/>
          <a:endParaRPr lang="es-US" sz="1100"/>
        </a:p>
      </xdr:txBody>
    </xdr:sp>
    <xdr:clientData/>
  </xdr:twoCellAnchor>
  <xdr:oneCellAnchor>
    <xdr:from>
      <xdr:col>99</xdr:col>
      <xdr:colOff>38100</xdr:colOff>
      <xdr:row>14</xdr:row>
      <xdr:rowOff>142875</xdr:rowOff>
    </xdr:from>
    <xdr:ext cx="533399" cy="323670"/>
    <xdr:sp macro="" textlink="">
      <xdr:nvSpPr>
        <xdr:cNvPr id="132" name="105 Llamada de flecha hacia abajo">
          <a:extLst>
            <a:ext uri="{FF2B5EF4-FFF2-40B4-BE49-F238E27FC236}">
              <a16:creationId xmlns:a16="http://schemas.microsoft.com/office/drawing/2014/main" id="{00000000-0008-0000-0B00-000084000000}"/>
            </a:ext>
          </a:extLst>
        </xdr:cNvPr>
        <xdr:cNvSpPr/>
      </xdr:nvSpPr>
      <xdr:spPr bwMode="auto">
        <a:xfrm>
          <a:off x="7410450" y="2771775"/>
          <a:ext cx="533399" cy="323670"/>
        </a:xfrm>
        <a:prstGeom prst="downArrowCallout">
          <a:avLst>
            <a:gd name="adj1" fmla="val 14632"/>
            <a:gd name="adj2" fmla="val 7316"/>
            <a:gd name="adj3" fmla="val 62334"/>
            <a:gd name="adj4" fmla="val 37666"/>
          </a:avLst>
        </a:prstGeom>
        <a:solidFill>
          <a:srgbClr val="FF0000"/>
        </a:solidFill>
        <a:ln w="9525" cap="flat" cmpd="sng" algn="ctr">
          <a:noFill/>
          <a:prstDash val="solid"/>
          <a:round/>
          <a:headEnd type="none" w="med" len="med"/>
          <a:tailEnd type="none" w="med" len="med"/>
        </a:ln>
        <a:effectLst>
          <a:outerShdw blurRad="50800" dist="38100" dir="5400000" algn="t" rotWithShape="0">
            <a:prstClr val="black">
              <a:alpha val="40000"/>
            </a:prstClr>
          </a:outerShdw>
        </a:effectLst>
        <a:scene3d>
          <a:camera prst="orthographicFront"/>
          <a:lightRig rig="threePt" dir="t">
            <a:rot lat="0" lon="0" rev="1800000"/>
          </a:lightRig>
        </a:scene3d>
      </xdr:spPr>
      <xdr:txBody>
        <a:bodyPr vertOverflow="clip" wrap="none" lIns="18288" tIns="0" rIns="0" bIns="0" rtlCol="0" anchor="ctr" upright="1">
          <a:noAutofit/>
        </a:bodyPr>
        <a:lstStyle/>
        <a:p>
          <a:r>
            <a:rPr lang="es-US" sz="800" baseline="0">
              <a:latin typeface="+mn-lt"/>
              <a:ea typeface="+mn-ea"/>
              <a:cs typeface="+mn-cs"/>
            </a:rPr>
            <a:t>PR 92+0180</a:t>
          </a:r>
          <a:endParaRPr lang="es-US" sz="800">
            <a:latin typeface="+mn-lt"/>
            <a:ea typeface="+mn-ea"/>
            <a:cs typeface="+mn-cs"/>
          </a:endParaRPr>
        </a:p>
      </xdr:txBody>
    </xdr:sp>
    <xdr:clientData/>
  </xdr:oneCellAnchor>
</xdr:wsDr>
</file>

<file path=xl/drawings/drawing17.xml><?xml version="1.0" encoding="utf-8"?>
<xdr:wsDr xmlns:xdr="http://schemas.openxmlformats.org/drawingml/2006/spreadsheetDrawing" xmlns:a="http://schemas.openxmlformats.org/drawingml/2006/main">
  <xdr:twoCellAnchor>
    <xdr:from>
      <xdr:col>0</xdr:col>
      <xdr:colOff>9525</xdr:colOff>
      <xdr:row>44</xdr:row>
      <xdr:rowOff>9526</xdr:rowOff>
    </xdr:from>
    <xdr:to>
      <xdr:col>1</xdr:col>
      <xdr:colOff>19050</xdr:colOff>
      <xdr:row>46</xdr:row>
      <xdr:rowOff>9525</xdr:rowOff>
    </xdr:to>
    <xdr:sp macro="" textlink="">
      <xdr:nvSpPr>
        <xdr:cNvPr id="28370564" name="Line 113">
          <a:extLst>
            <a:ext uri="{FF2B5EF4-FFF2-40B4-BE49-F238E27FC236}">
              <a16:creationId xmlns:a16="http://schemas.microsoft.com/office/drawing/2014/main" id="{00000000-0008-0000-0C00-000084E6B001}"/>
            </a:ext>
          </a:extLst>
        </xdr:cNvPr>
        <xdr:cNvSpPr>
          <a:spLocks noChangeShapeType="1"/>
        </xdr:cNvSpPr>
      </xdr:nvSpPr>
      <xdr:spPr bwMode="auto">
        <a:xfrm>
          <a:off x="9525" y="7305676"/>
          <a:ext cx="1276350" cy="380999"/>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56</xdr:col>
      <xdr:colOff>0</xdr:colOff>
      <xdr:row>46</xdr:row>
      <xdr:rowOff>104775</xdr:rowOff>
    </xdr:from>
    <xdr:to>
      <xdr:col>57</xdr:col>
      <xdr:colOff>0</xdr:colOff>
      <xdr:row>47</xdr:row>
      <xdr:rowOff>19050</xdr:rowOff>
    </xdr:to>
    <xdr:sp macro="" textlink="">
      <xdr:nvSpPr>
        <xdr:cNvPr id="28370565" name="Rectangle 163">
          <a:extLst>
            <a:ext uri="{FF2B5EF4-FFF2-40B4-BE49-F238E27FC236}">
              <a16:creationId xmlns:a16="http://schemas.microsoft.com/office/drawing/2014/main" id="{00000000-0008-0000-0C00-000085E6B001}"/>
            </a:ext>
          </a:extLst>
        </xdr:cNvPr>
        <xdr:cNvSpPr>
          <a:spLocks noChangeArrowheads="1"/>
        </xdr:cNvSpPr>
      </xdr:nvSpPr>
      <xdr:spPr bwMode="auto">
        <a:xfrm>
          <a:off x="7553325" y="8220075"/>
          <a:ext cx="0" cy="66675"/>
        </a:xfrm>
        <a:prstGeom prst="rect">
          <a:avLst/>
        </a:prstGeom>
        <a:solidFill>
          <a:srgbClr val="00FF00"/>
        </a:solidFill>
        <a:ln w="9525">
          <a:solidFill>
            <a:srgbClr val="000000"/>
          </a:solidFill>
          <a:miter lim="800000"/>
          <a:headEnd/>
          <a:tailEnd/>
        </a:ln>
      </xdr:spPr>
    </xdr:sp>
    <xdr:clientData/>
  </xdr:twoCellAnchor>
  <xdr:twoCellAnchor>
    <xdr:from>
      <xdr:col>56</xdr:col>
      <xdr:colOff>0</xdr:colOff>
      <xdr:row>56</xdr:row>
      <xdr:rowOff>114300</xdr:rowOff>
    </xdr:from>
    <xdr:to>
      <xdr:col>57</xdr:col>
      <xdr:colOff>0</xdr:colOff>
      <xdr:row>57</xdr:row>
      <xdr:rowOff>28575</xdr:rowOff>
    </xdr:to>
    <xdr:sp macro="" textlink="">
      <xdr:nvSpPr>
        <xdr:cNvPr id="28370566" name="Rectangle 211">
          <a:extLst>
            <a:ext uri="{FF2B5EF4-FFF2-40B4-BE49-F238E27FC236}">
              <a16:creationId xmlns:a16="http://schemas.microsoft.com/office/drawing/2014/main" id="{00000000-0008-0000-0C00-000086E6B001}"/>
            </a:ext>
          </a:extLst>
        </xdr:cNvPr>
        <xdr:cNvSpPr>
          <a:spLocks noChangeArrowheads="1"/>
        </xdr:cNvSpPr>
      </xdr:nvSpPr>
      <xdr:spPr bwMode="auto">
        <a:xfrm>
          <a:off x="7553325" y="9858375"/>
          <a:ext cx="0" cy="47625"/>
        </a:xfrm>
        <a:prstGeom prst="rect">
          <a:avLst/>
        </a:prstGeom>
        <a:solidFill>
          <a:srgbClr val="FF0000"/>
        </a:solidFill>
        <a:ln w="9525">
          <a:solidFill>
            <a:srgbClr val="000000"/>
          </a:solidFill>
          <a:miter lim="800000"/>
          <a:headEnd/>
          <a:tailEnd/>
        </a:ln>
      </xdr:spPr>
    </xdr:sp>
    <xdr:clientData/>
  </xdr:twoCellAnchor>
  <xdr:twoCellAnchor>
    <xdr:from>
      <xdr:col>56</xdr:col>
      <xdr:colOff>0</xdr:colOff>
      <xdr:row>48</xdr:row>
      <xdr:rowOff>104775</xdr:rowOff>
    </xdr:from>
    <xdr:to>
      <xdr:col>57</xdr:col>
      <xdr:colOff>0</xdr:colOff>
      <xdr:row>49</xdr:row>
      <xdr:rowOff>19050</xdr:rowOff>
    </xdr:to>
    <xdr:sp macro="" textlink="">
      <xdr:nvSpPr>
        <xdr:cNvPr id="28370567" name="Rectangle 238">
          <a:extLst>
            <a:ext uri="{FF2B5EF4-FFF2-40B4-BE49-F238E27FC236}">
              <a16:creationId xmlns:a16="http://schemas.microsoft.com/office/drawing/2014/main" id="{00000000-0008-0000-0C00-000087E6B001}"/>
            </a:ext>
          </a:extLst>
        </xdr:cNvPr>
        <xdr:cNvSpPr>
          <a:spLocks noChangeArrowheads="1"/>
        </xdr:cNvSpPr>
      </xdr:nvSpPr>
      <xdr:spPr bwMode="auto">
        <a:xfrm>
          <a:off x="7553325" y="8524875"/>
          <a:ext cx="0" cy="76200"/>
        </a:xfrm>
        <a:prstGeom prst="rect">
          <a:avLst/>
        </a:prstGeom>
        <a:solidFill>
          <a:srgbClr val="00FF00"/>
        </a:solidFill>
        <a:ln w="9525">
          <a:solidFill>
            <a:srgbClr val="000000"/>
          </a:solidFill>
          <a:miter lim="800000"/>
          <a:headEnd/>
          <a:tailEnd/>
        </a:ln>
      </xdr:spPr>
    </xdr:sp>
    <xdr:clientData/>
  </xdr:twoCellAnchor>
  <xdr:twoCellAnchor>
    <xdr:from>
      <xdr:col>57</xdr:col>
      <xdr:colOff>0</xdr:colOff>
      <xdr:row>42</xdr:row>
      <xdr:rowOff>47625</xdr:rowOff>
    </xdr:from>
    <xdr:to>
      <xdr:col>57</xdr:col>
      <xdr:colOff>0</xdr:colOff>
      <xdr:row>45</xdr:row>
      <xdr:rowOff>9525</xdr:rowOff>
    </xdr:to>
    <xdr:sp macro="" textlink="">
      <xdr:nvSpPr>
        <xdr:cNvPr id="28370568" name="Line 257">
          <a:extLst>
            <a:ext uri="{FF2B5EF4-FFF2-40B4-BE49-F238E27FC236}">
              <a16:creationId xmlns:a16="http://schemas.microsoft.com/office/drawing/2014/main" id="{00000000-0008-0000-0C00-000088E6B001}"/>
            </a:ext>
          </a:extLst>
        </xdr:cNvPr>
        <xdr:cNvSpPr>
          <a:spLocks noChangeShapeType="1"/>
        </xdr:cNvSpPr>
      </xdr:nvSpPr>
      <xdr:spPr bwMode="auto">
        <a:xfrm>
          <a:off x="7553325" y="7410450"/>
          <a:ext cx="0" cy="523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61</xdr:col>
      <xdr:colOff>161925</xdr:colOff>
      <xdr:row>53</xdr:row>
      <xdr:rowOff>0</xdr:rowOff>
    </xdr:from>
    <xdr:to>
      <xdr:col>61</xdr:col>
      <xdr:colOff>161925</xdr:colOff>
      <xdr:row>53</xdr:row>
      <xdr:rowOff>0</xdr:rowOff>
    </xdr:to>
    <xdr:sp macro="" textlink="">
      <xdr:nvSpPr>
        <xdr:cNvPr id="28370569" name="Rectangle 311">
          <a:extLst>
            <a:ext uri="{FF2B5EF4-FFF2-40B4-BE49-F238E27FC236}">
              <a16:creationId xmlns:a16="http://schemas.microsoft.com/office/drawing/2014/main" id="{00000000-0008-0000-0C00-000089E6B001}"/>
            </a:ext>
          </a:extLst>
        </xdr:cNvPr>
        <xdr:cNvSpPr>
          <a:spLocks noChangeArrowheads="1"/>
        </xdr:cNvSpPr>
      </xdr:nvSpPr>
      <xdr:spPr bwMode="auto">
        <a:xfrm>
          <a:off x="9486900" y="9229725"/>
          <a:ext cx="0" cy="0"/>
        </a:xfrm>
        <a:prstGeom prst="rect">
          <a:avLst/>
        </a:prstGeom>
        <a:solidFill>
          <a:srgbClr val="FFFFFF"/>
        </a:solidFill>
        <a:ln w="9525">
          <a:solidFill>
            <a:srgbClr val="000000"/>
          </a:solidFill>
          <a:miter lim="800000"/>
          <a:headEnd/>
          <a:tailEnd/>
        </a:ln>
      </xdr:spPr>
    </xdr:sp>
    <xdr:clientData/>
  </xdr:twoCellAnchor>
  <xdr:twoCellAnchor>
    <xdr:from>
      <xdr:col>61</xdr:col>
      <xdr:colOff>161925</xdr:colOff>
      <xdr:row>57</xdr:row>
      <xdr:rowOff>0</xdr:rowOff>
    </xdr:from>
    <xdr:to>
      <xdr:col>61</xdr:col>
      <xdr:colOff>161925</xdr:colOff>
      <xdr:row>57</xdr:row>
      <xdr:rowOff>0</xdr:rowOff>
    </xdr:to>
    <xdr:sp macro="" textlink="">
      <xdr:nvSpPr>
        <xdr:cNvPr id="28370570" name="Rectangle 314">
          <a:extLst>
            <a:ext uri="{FF2B5EF4-FFF2-40B4-BE49-F238E27FC236}">
              <a16:creationId xmlns:a16="http://schemas.microsoft.com/office/drawing/2014/main" id="{00000000-0008-0000-0C00-00008AE6B001}"/>
            </a:ext>
          </a:extLst>
        </xdr:cNvPr>
        <xdr:cNvSpPr>
          <a:spLocks noChangeArrowheads="1"/>
        </xdr:cNvSpPr>
      </xdr:nvSpPr>
      <xdr:spPr bwMode="auto">
        <a:xfrm>
          <a:off x="9486900" y="9877425"/>
          <a:ext cx="0" cy="0"/>
        </a:xfrm>
        <a:prstGeom prst="rect">
          <a:avLst/>
        </a:prstGeom>
        <a:solidFill>
          <a:srgbClr val="FFFFFF"/>
        </a:solidFill>
        <a:ln w="9525">
          <a:solidFill>
            <a:srgbClr val="000000"/>
          </a:solidFill>
          <a:miter lim="800000"/>
          <a:headEnd/>
          <a:tailEnd/>
        </a:ln>
      </xdr:spPr>
    </xdr:sp>
    <xdr:clientData/>
  </xdr:twoCellAnchor>
  <xdr:twoCellAnchor>
    <xdr:from>
      <xdr:col>0</xdr:col>
      <xdr:colOff>785880</xdr:colOff>
      <xdr:row>35</xdr:row>
      <xdr:rowOff>53918</xdr:rowOff>
    </xdr:from>
    <xdr:to>
      <xdr:col>49</xdr:col>
      <xdr:colOff>55065</xdr:colOff>
      <xdr:row>37</xdr:row>
      <xdr:rowOff>126498</xdr:rowOff>
    </xdr:to>
    <xdr:sp macro="" textlink="">
      <xdr:nvSpPr>
        <xdr:cNvPr id="28370602" name="14 Cuadro de texto">
          <a:extLst>
            <a:ext uri="{FF2B5EF4-FFF2-40B4-BE49-F238E27FC236}">
              <a16:creationId xmlns:a16="http://schemas.microsoft.com/office/drawing/2014/main" id="{00000000-0008-0000-0C00-0000AAE6B001}"/>
            </a:ext>
          </a:extLst>
        </xdr:cNvPr>
        <xdr:cNvSpPr txBox="1">
          <a:spLocks noChangeArrowheads="1"/>
        </xdr:cNvSpPr>
      </xdr:nvSpPr>
      <xdr:spPr bwMode="auto">
        <a:xfrm>
          <a:off x="785880" y="6016568"/>
          <a:ext cx="3279210" cy="396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6350">
              <a:solidFill>
                <a:srgbClr val="000000"/>
              </a:solidFill>
              <a:miter lim="800000"/>
              <a:headEnd/>
              <a:tailEnd/>
            </a14:hiddenLine>
          </a:ext>
        </a:extLst>
      </xdr:spPr>
    </xdr:sp>
    <xdr:clientData/>
  </xdr:twoCellAnchor>
  <xdr:twoCellAnchor>
    <xdr:from>
      <xdr:col>61</xdr:col>
      <xdr:colOff>161925</xdr:colOff>
      <xdr:row>50</xdr:row>
      <xdr:rowOff>85725</xdr:rowOff>
    </xdr:from>
    <xdr:to>
      <xdr:col>61</xdr:col>
      <xdr:colOff>161925</xdr:colOff>
      <xdr:row>50</xdr:row>
      <xdr:rowOff>95250</xdr:rowOff>
    </xdr:to>
    <xdr:sp macro="" textlink="">
      <xdr:nvSpPr>
        <xdr:cNvPr id="28370580" name="Rectangle 309">
          <a:extLst>
            <a:ext uri="{FF2B5EF4-FFF2-40B4-BE49-F238E27FC236}">
              <a16:creationId xmlns:a16="http://schemas.microsoft.com/office/drawing/2014/main" id="{00000000-0008-0000-0C00-000094E6B001}"/>
            </a:ext>
          </a:extLst>
        </xdr:cNvPr>
        <xdr:cNvSpPr>
          <a:spLocks noChangeArrowheads="1"/>
        </xdr:cNvSpPr>
      </xdr:nvSpPr>
      <xdr:spPr bwMode="auto">
        <a:xfrm>
          <a:off x="9486900" y="8858250"/>
          <a:ext cx="0" cy="9525"/>
        </a:xfrm>
        <a:prstGeom prst="rect">
          <a:avLst/>
        </a:prstGeom>
        <a:solidFill>
          <a:srgbClr val="FFFFFF"/>
        </a:solidFill>
        <a:ln w="9525">
          <a:solidFill>
            <a:srgbClr val="000000"/>
          </a:solidFill>
          <a:miter lim="800000"/>
          <a:headEnd/>
          <a:tailEnd/>
        </a:ln>
      </xdr:spPr>
    </xdr:sp>
    <xdr:clientData/>
  </xdr:twoCellAnchor>
  <xdr:twoCellAnchor>
    <xdr:from>
      <xdr:col>61</xdr:col>
      <xdr:colOff>161925</xdr:colOff>
      <xdr:row>52</xdr:row>
      <xdr:rowOff>85725</xdr:rowOff>
    </xdr:from>
    <xdr:to>
      <xdr:col>61</xdr:col>
      <xdr:colOff>161925</xdr:colOff>
      <xdr:row>52</xdr:row>
      <xdr:rowOff>95250</xdr:rowOff>
    </xdr:to>
    <xdr:sp macro="" textlink="">
      <xdr:nvSpPr>
        <xdr:cNvPr id="28370581" name="Rectangle 310">
          <a:extLst>
            <a:ext uri="{FF2B5EF4-FFF2-40B4-BE49-F238E27FC236}">
              <a16:creationId xmlns:a16="http://schemas.microsoft.com/office/drawing/2014/main" id="{00000000-0008-0000-0C00-000095E6B001}"/>
            </a:ext>
          </a:extLst>
        </xdr:cNvPr>
        <xdr:cNvSpPr>
          <a:spLocks noChangeArrowheads="1"/>
        </xdr:cNvSpPr>
      </xdr:nvSpPr>
      <xdr:spPr bwMode="auto">
        <a:xfrm>
          <a:off x="9486900" y="9182100"/>
          <a:ext cx="0" cy="9525"/>
        </a:xfrm>
        <a:prstGeom prst="rect">
          <a:avLst/>
        </a:prstGeom>
        <a:solidFill>
          <a:srgbClr val="FFFFFF"/>
        </a:solidFill>
        <a:ln w="9525">
          <a:solidFill>
            <a:srgbClr val="000000"/>
          </a:solidFill>
          <a:miter lim="800000"/>
          <a:headEnd/>
          <a:tailEnd/>
        </a:ln>
      </xdr:spPr>
    </xdr:sp>
    <xdr:clientData/>
  </xdr:twoCellAnchor>
  <xdr:twoCellAnchor>
    <xdr:from>
      <xdr:col>61</xdr:col>
      <xdr:colOff>161925</xdr:colOff>
      <xdr:row>54</xdr:row>
      <xdr:rowOff>0</xdr:rowOff>
    </xdr:from>
    <xdr:to>
      <xdr:col>61</xdr:col>
      <xdr:colOff>161925</xdr:colOff>
      <xdr:row>54</xdr:row>
      <xdr:rowOff>0</xdr:rowOff>
    </xdr:to>
    <xdr:sp macro="" textlink="">
      <xdr:nvSpPr>
        <xdr:cNvPr id="28370582" name="Rectangle 311">
          <a:extLst>
            <a:ext uri="{FF2B5EF4-FFF2-40B4-BE49-F238E27FC236}">
              <a16:creationId xmlns:a16="http://schemas.microsoft.com/office/drawing/2014/main" id="{00000000-0008-0000-0C00-000096E6B001}"/>
            </a:ext>
          </a:extLst>
        </xdr:cNvPr>
        <xdr:cNvSpPr>
          <a:spLocks noChangeArrowheads="1"/>
        </xdr:cNvSpPr>
      </xdr:nvSpPr>
      <xdr:spPr bwMode="auto">
        <a:xfrm>
          <a:off x="9486900" y="9420225"/>
          <a:ext cx="0" cy="0"/>
        </a:xfrm>
        <a:prstGeom prst="rect">
          <a:avLst/>
        </a:prstGeom>
        <a:solidFill>
          <a:srgbClr val="FFFFFF"/>
        </a:solidFill>
        <a:ln w="9525">
          <a:solidFill>
            <a:srgbClr val="000000"/>
          </a:solidFill>
          <a:miter lim="800000"/>
          <a:headEnd/>
          <a:tailEnd/>
        </a:ln>
      </xdr:spPr>
    </xdr:sp>
    <xdr:clientData/>
  </xdr:twoCellAnchor>
  <xdr:twoCellAnchor>
    <xdr:from>
      <xdr:col>61</xdr:col>
      <xdr:colOff>161925</xdr:colOff>
      <xdr:row>54</xdr:row>
      <xdr:rowOff>85725</xdr:rowOff>
    </xdr:from>
    <xdr:to>
      <xdr:col>61</xdr:col>
      <xdr:colOff>161925</xdr:colOff>
      <xdr:row>54</xdr:row>
      <xdr:rowOff>95250</xdr:rowOff>
    </xdr:to>
    <xdr:sp macro="" textlink="">
      <xdr:nvSpPr>
        <xdr:cNvPr id="28370583" name="Rectangle 312">
          <a:extLst>
            <a:ext uri="{FF2B5EF4-FFF2-40B4-BE49-F238E27FC236}">
              <a16:creationId xmlns:a16="http://schemas.microsoft.com/office/drawing/2014/main" id="{00000000-0008-0000-0C00-000097E6B001}"/>
            </a:ext>
          </a:extLst>
        </xdr:cNvPr>
        <xdr:cNvSpPr>
          <a:spLocks noChangeArrowheads="1"/>
        </xdr:cNvSpPr>
      </xdr:nvSpPr>
      <xdr:spPr bwMode="auto">
        <a:xfrm>
          <a:off x="9486900" y="9505950"/>
          <a:ext cx="0" cy="9525"/>
        </a:xfrm>
        <a:prstGeom prst="rect">
          <a:avLst/>
        </a:prstGeom>
        <a:solidFill>
          <a:srgbClr val="FFFFFF"/>
        </a:solidFill>
        <a:ln w="9525">
          <a:solidFill>
            <a:srgbClr val="000000"/>
          </a:solidFill>
          <a:miter lim="800000"/>
          <a:headEnd/>
          <a:tailEnd/>
        </a:ln>
      </xdr:spPr>
    </xdr:sp>
    <xdr:clientData/>
  </xdr:twoCellAnchor>
  <xdr:twoCellAnchor>
    <xdr:from>
      <xdr:col>61</xdr:col>
      <xdr:colOff>161925</xdr:colOff>
      <xdr:row>56</xdr:row>
      <xdr:rowOff>85725</xdr:rowOff>
    </xdr:from>
    <xdr:to>
      <xdr:col>61</xdr:col>
      <xdr:colOff>161925</xdr:colOff>
      <xdr:row>56</xdr:row>
      <xdr:rowOff>95250</xdr:rowOff>
    </xdr:to>
    <xdr:sp macro="" textlink="">
      <xdr:nvSpPr>
        <xdr:cNvPr id="28370584" name="Rectangle 313">
          <a:extLst>
            <a:ext uri="{FF2B5EF4-FFF2-40B4-BE49-F238E27FC236}">
              <a16:creationId xmlns:a16="http://schemas.microsoft.com/office/drawing/2014/main" id="{00000000-0008-0000-0C00-000098E6B001}"/>
            </a:ext>
          </a:extLst>
        </xdr:cNvPr>
        <xdr:cNvSpPr>
          <a:spLocks noChangeArrowheads="1"/>
        </xdr:cNvSpPr>
      </xdr:nvSpPr>
      <xdr:spPr bwMode="auto">
        <a:xfrm>
          <a:off x="9486900" y="9829800"/>
          <a:ext cx="0" cy="9525"/>
        </a:xfrm>
        <a:prstGeom prst="rect">
          <a:avLst/>
        </a:prstGeom>
        <a:solidFill>
          <a:srgbClr val="FFFFFF"/>
        </a:solidFill>
        <a:ln w="9525">
          <a:solidFill>
            <a:srgbClr val="000000"/>
          </a:solidFill>
          <a:miter lim="800000"/>
          <a:headEnd/>
          <a:tailEnd/>
        </a:ln>
      </xdr:spPr>
    </xdr:sp>
    <xdr:clientData/>
  </xdr:twoCellAnchor>
  <xdr:twoCellAnchor>
    <xdr:from>
      <xdr:col>61</xdr:col>
      <xdr:colOff>161925</xdr:colOff>
      <xdr:row>58</xdr:row>
      <xdr:rowOff>0</xdr:rowOff>
    </xdr:from>
    <xdr:to>
      <xdr:col>61</xdr:col>
      <xdr:colOff>161925</xdr:colOff>
      <xdr:row>58</xdr:row>
      <xdr:rowOff>0</xdr:rowOff>
    </xdr:to>
    <xdr:sp macro="" textlink="">
      <xdr:nvSpPr>
        <xdr:cNvPr id="28370585" name="Rectangle 314">
          <a:extLst>
            <a:ext uri="{FF2B5EF4-FFF2-40B4-BE49-F238E27FC236}">
              <a16:creationId xmlns:a16="http://schemas.microsoft.com/office/drawing/2014/main" id="{00000000-0008-0000-0C00-000099E6B001}"/>
            </a:ext>
          </a:extLst>
        </xdr:cNvPr>
        <xdr:cNvSpPr>
          <a:spLocks noChangeArrowheads="1"/>
        </xdr:cNvSpPr>
      </xdr:nvSpPr>
      <xdr:spPr bwMode="auto">
        <a:xfrm>
          <a:off x="9486900" y="10067925"/>
          <a:ext cx="0" cy="0"/>
        </a:xfrm>
        <a:prstGeom prst="rect">
          <a:avLst/>
        </a:prstGeom>
        <a:solidFill>
          <a:srgbClr val="FFFFFF"/>
        </a:solidFill>
        <a:ln w="9525">
          <a:solidFill>
            <a:srgbClr val="000000"/>
          </a:solidFill>
          <a:miter lim="800000"/>
          <a:headEnd/>
          <a:tailEnd/>
        </a:ln>
      </xdr:spPr>
    </xdr:sp>
    <xdr:clientData/>
  </xdr:twoCellAnchor>
  <xdr:oneCellAnchor>
    <xdr:from>
      <xdr:col>9</xdr:col>
      <xdr:colOff>55970</xdr:colOff>
      <xdr:row>13</xdr:row>
      <xdr:rowOff>73921</xdr:rowOff>
    </xdr:from>
    <xdr:ext cx="6126041" cy="4097878"/>
    <xdr:grpSp>
      <xdr:nvGrpSpPr>
        <xdr:cNvPr id="47" name="97 Grupo">
          <a:extLst>
            <a:ext uri="{FF2B5EF4-FFF2-40B4-BE49-F238E27FC236}">
              <a16:creationId xmlns:a16="http://schemas.microsoft.com/office/drawing/2014/main" id="{00000000-0008-0000-0C00-00002F000000}"/>
            </a:ext>
          </a:extLst>
        </xdr:cNvPr>
        <xdr:cNvGrpSpPr>
          <a:grpSpLocks/>
        </xdr:cNvGrpSpPr>
      </xdr:nvGrpSpPr>
      <xdr:grpSpPr bwMode="auto">
        <a:xfrm>
          <a:off x="1857876" y="2664721"/>
          <a:ext cx="6126041" cy="4097878"/>
          <a:chOff x="0" y="1748791"/>
          <a:chExt cx="6376942" cy="5299710"/>
        </a:xfrm>
        <a:solidFill>
          <a:srgbClr val="FF0000"/>
        </a:solidFill>
      </xdr:grpSpPr>
      <xdr:pic>
        <xdr:nvPicPr>
          <xdr:cNvPr id="48" name="0 Imagen">
            <a:extLst>
              <a:ext uri="{FF2B5EF4-FFF2-40B4-BE49-F238E27FC236}">
                <a16:creationId xmlns:a16="http://schemas.microsoft.com/office/drawing/2014/main" id="{00000000-0008-0000-0C00-00003000000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0" y="1748791"/>
            <a:ext cx="6376942" cy="5299710"/>
          </a:xfrm>
          <a:prstGeom prst="rect">
            <a:avLst/>
          </a:prstGeom>
          <a:grpFill/>
          <a:ln w="9525">
            <a:noFill/>
            <a:miter lim="800000"/>
            <a:headEnd/>
            <a:tailEnd/>
          </a:ln>
        </xdr:spPr>
      </xdr:pic>
      <xdr:sp macro="" textlink="">
        <xdr:nvSpPr>
          <xdr:cNvPr id="52" name="8 Cuadro de texto">
            <a:extLst>
              <a:ext uri="{FF2B5EF4-FFF2-40B4-BE49-F238E27FC236}">
                <a16:creationId xmlns:a16="http://schemas.microsoft.com/office/drawing/2014/main" id="{00000000-0008-0000-0C00-000034000000}"/>
              </a:ext>
            </a:extLst>
          </xdr:cNvPr>
          <xdr:cNvSpPr txBox="1"/>
        </xdr:nvSpPr>
        <xdr:spPr>
          <a:xfrm>
            <a:off x="4890293" y="5749243"/>
            <a:ext cx="759773" cy="338585"/>
          </a:xfrm>
          <a:prstGeom prst="rect">
            <a:avLst/>
          </a:prstGeom>
          <a:noFill/>
          <a:ln w="6350">
            <a:noFill/>
          </a:ln>
          <a:effectLst/>
        </xdr:spPr>
        <xdr:txBody>
          <a:bodyPr rot="0" spcFirstLastPara="0" vert="horz" wrap="none" lIns="91440" tIns="45720" rIns="91440" bIns="45720" numCol="1" spcCol="0" rtlCol="0" fromWordArt="0" anchor="t" anchorCtr="0" forceAA="0" compatLnSpc="1">
            <a:prstTxWarp prst="textNoShape">
              <a:avLst/>
            </a:prstTxWarp>
            <a:spAutoFit/>
          </a:bodyPr>
          <a:lstStyle/>
          <a:p>
            <a:pPr>
              <a:lnSpc>
                <a:spcPct val="115000"/>
              </a:lnSpc>
              <a:spcAft>
                <a:spcPts val="1000"/>
              </a:spcAft>
            </a:pPr>
            <a:r>
              <a:rPr lang="es-CO" sz="1000" b="1">
                <a:effectLst/>
                <a:latin typeface="Calibri"/>
                <a:ea typeface="Calibri"/>
                <a:cs typeface="Times New Roman"/>
              </a:rPr>
              <a:t>MEDELLÍN</a:t>
            </a:r>
            <a:endParaRPr lang="es-CO" sz="1100">
              <a:effectLst/>
              <a:latin typeface="Calibri"/>
              <a:ea typeface="Calibri"/>
              <a:cs typeface="Times New Roman"/>
            </a:endParaRPr>
          </a:p>
        </xdr:txBody>
      </xdr:sp>
    </xdr:grpSp>
    <xdr:clientData/>
  </xdr:oneCellAnchor>
  <xdr:twoCellAnchor>
    <xdr:from>
      <xdr:col>57</xdr:col>
      <xdr:colOff>329234</xdr:colOff>
      <xdr:row>32</xdr:row>
      <xdr:rowOff>118242</xdr:rowOff>
    </xdr:from>
    <xdr:to>
      <xdr:col>59</xdr:col>
      <xdr:colOff>123954</xdr:colOff>
      <xdr:row>34</xdr:row>
      <xdr:rowOff>117232</xdr:rowOff>
    </xdr:to>
    <xdr:sp macro="" textlink="">
      <xdr:nvSpPr>
        <xdr:cNvPr id="56" name="25 Forma libre">
          <a:extLst>
            <a:ext uri="{FF2B5EF4-FFF2-40B4-BE49-F238E27FC236}">
              <a16:creationId xmlns:a16="http://schemas.microsoft.com/office/drawing/2014/main" id="{00000000-0008-0000-0C00-000038000000}"/>
            </a:ext>
          </a:extLst>
        </xdr:cNvPr>
        <xdr:cNvSpPr/>
      </xdr:nvSpPr>
      <xdr:spPr bwMode="auto">
        <a:xfrm>
          <a:off x="4876386" y="5874655"/>
          <a:ext cx="689242" cy="330294"/>
        </a:xfrm>
        <a:custGeom>
          <a:avLst/>
          <a:gdLst>
            <a:gd name="connsiteX0" fmla="*/ 390525 w 390525"/>
            <a:gd name="connsiteY0" fmla="*/ 0 h 209550"/>
            <a:gd name="connsiteX1" fmla="*/ 342900 w 390525"/>
            <a:gd name="connsiteY1" fmla="*/ 28575 h 209550"/>
            <a:gd name="connsiteX2" fmla="*/ 314325 w 390525"/>
            <a:gd name="connsiteY2" fmla="*/ 104775 h 209550"/>
            <a:gd name="connsiteX3" fmla="*/ 266700 w 390525"/>
            <a:gd name="connsiteY3" fmla="*/ 114300 h 209550"/>
            <a:gd name="connsiteX4" fmla="*/ 190500 w 390525"/>
            <a:gd name="connsiteY4" fmla="*/ 123825 h 209550"/>
            <a:gd name="connsiteX5" fmla="*/ 142875 w 390525"/>
            <a:gd name="connsiteY5" fmla="*/ 133350 h 209550"/>
            <a:gd name="connsiteX6" fmla="*/ 133350 w 390525"/>
            <a:gd name="connsiteY6" fmla="*/ 180975 h 209550"/>
            <a:gd name="connsiteX7" fmla="*/ 104775 w 390525"/>
            <a:gd name="connsiteY7" fmla="*/ 171450 h 209550"/>
            <a:gd name="connsiteX8" fmla="*/ 47625 w 390525"/>
            <a:gd name="connsiteY8" fmla="*/ 180975 h 209550"/>
            <a:gd name="connsiteX9" fmla="*/ 0 w 390525"/>
            <a:gd name="connsiteY9" fmla="*/ 209550 h 209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390525" h="209550">
              <a:moveTo>
                <a:pt x="390525" y="0"/>
              </a:moveTo>
              <a:cubicBezTo>
                <a:pt x="374650" y="9525"/>
                <a:pt x="354008" y="13764"/>
                <a:pt x="342900" y="28575"/>
              </a:cubicBezTo>
              <a:cubicBezTo>
                <a:pt x="322799" y="55377"/>
                <a:pt x="348246" y="85391"/>
                <a:pt x="314325" y="104775"/>
              </a:cubicBezTo>
              <a:cubicBezTo>
                <a:pt x="300269" y="112807"/>
                <a:pt x="282575" y="111125"/>
                <a:pt x="266700" y="114300"/>
              </a:cubicBezTo>
              <a:cubicBezTo>
                <a:pt x="212171" y="150653"/>
                <a:pt x="267005" y="123825"/>
                <a:pt x="190500" y="123825"/>
              </a:cubicBezTo>
              <a:cubicBezTo>
                <a:pt x="174311" y="123825"/>
                <a:pt x="158750" y="130175"/>
                <a:pt x="142875" y="133350"/>
              </a:cubicBezTo>
              <a:cubicBezTo>
                <a:pt x="139700" y="149225"/>
                <a:pt x="144798" y="169527"/>
                <a:pt x="133350" y="180975"/>
              </a:cubicBezTo>
              <a:cubicBezTo>
                <a:pt x="126250" y="188075"/>
                <a:pt x="114815" y="171450"/>
                <a:pt x="104775" y="171450"/>
              </a:cubicBezTo>
              <a:cubicBezTo>
                <a:pt x="85462" y="171450"/>
                <a:pt x="66675" y="177800"/>
                <a:pt x="47625" y="180975"/>
              </a:cubicBezTo>
              <a:cubicBezTo>
                <a:pt x="10531" y="193340"/>
                <a:pt x="26150" y="183400"/>
                <a:pt x="0" y="209550"/>
              </a:cubicBezTo>
            </a:path>
          </a:pathLst>
        </a:custGeom>
        <a:ln>
          <a:solidFill>
            <a:srgbClr val="FFFF00"/>
          </a:solidFill>
          <a:headEnd type="none" w="med" len="med"/>
          <a:tailEnd type="none" w="med" len="med"/>
        </a:ln>
      </xdr:spPr>
      <xdr:style>
        <a:lnRef idx="3">
          <a:schemeClr val="dk1"/>
        </a:lnRef>
        <a:fillRef idx="0">
          <a:schemeClr val="dk1"/>
        </a:fillRef>
        <a:effectRef idx="2">
          <a:schemeClr val="dk1"/>
        </a:effectRef>
        <a:fontRef idx="minor">
          <a:schemeClr val="tx1"/>
        </a:fontRef>
      </xdr:style>
      <xdr:txBody>
        <a:bodyPr vertOverflow="clip" horzOverflow="clip" wrap="square" lIns="18288" tIns="0" rIns="0" bIns="0" rtlCol="0" anchor="t" upright="1"/>
        <a:lstStyle/>
        <a:p>
          <a:endParaRPr lang="es-US"/>
        </a:p>
      </xdr:txBody>
    </xdr:sp>
    <xdr:clientData/>
  </xdr:twoCellAnchor>
  <xdr:twoCellAnchor>
    <xdr:from>
      <xdr:col>14</xdr:col>
      <xdr:colOff>24847</xdr:colOff>
      <xdr:row>14</xdr:row>
      <xdr:rowOff>33130</xdr:rowOff>
    </xdr:from>
    <xdr:to>
      <xdr:col>36</xdr:col>
      <xdr:colOff>0</xdr:colOff>
      <xdr:row>15</xdr:row>
      <xdr:rowOff>157370</xdr:rowOff>
    </xdr:to>
    <xdr:sp macro="" textlink="">
      <xdr:nvSpPr>
        <xdr:cNvPr id="58" name="Forma libre 38">
          <a:extLst>
            <a:ext uri="{FF2B5EF4-FFF2-40B4-BE49-F238E27FC236}">
              <a16:creationId xmlns:a16="http://schemas.microsoft.com/office/drawing/2014/main" id="{00000000-0008-0000-0C00-00003A000000}"/>
            </a:ext>
          </a:extLst>
        </xdr:cNvPr>
        <xdr:cNvSpPr>
          <a:spLocks/>
        </xdr:cNvSpPr>
      </xdr:nvSpPr>
      <xdr:spPr bwMode="auto">
        <a:xfrm>
          <a:off x="2045804" y="2807804"/>
          <a:ext cx="1250674" cy="289892"/>
        </a:xfrm>
        <a:custGeom>
          <a:avLst/>
          <a:gdLst>
            <a:gd name="T0" fmla="*/ 1021877 w 908538"/>
            <a:gd name="T1" fmla="*/ 282903 h 262850"/>
            <a:gd name="T2" fmla="*/ 997155 w 908538"/>
            <a:gd name="T3" fmla="*/ 242342 h 262850"/>
            <a:gd name="T4" fmla="*/ 964190 w 908538"/>
            <a:gd name="T5" fmla="*/ 234229 h 262850"/>
            <a:gd name="T6" fmla="*/ 939467 w 908538"/>
            <a:gd name="T7" fmla="*/ 226118 h 262850"/>
            <a:gd name="T8" fmla="*/ 931227 w 908538"/>
            <a:gd name="T9" fmla="*/ 193670 h 262850"/>
            <a:gd name="T10" fmla="*/ 832336 w 908538"/>
            <a:gd name="T11" fmla="*/ 226118 h 262850"/>
            <a:gd name="T12" fmla="*/ 807613 w 908538"/>
            <a:gd name="T13" fmla="*/ 250453 h 262850"/>
            <a:gd name="T14" fmla="*/ 758166 w 908538"/>
            <a:gd name="T15" fmla="*/ 266678 h 262850"/>
            <a:gd name="T16" fmla="*/ 733444 w 908538"/>
            <a:gd name="T17" fmla="*/ 274790 h 262850"/>
            <a:gd name="T18" fmla="*/ 651035 w 908538"/>
            <a:gd name="T19" fmla="*/ 291014 h 262850"/>
            <a:gd name="T20" fmla="*/ 519180 w 908538"/>
            <a:gd name="T21" fmla="*/ 282903 h 262850"/>
            <a:gd name="T22" fmla="*/ 510938 w 908538"/>
            <a:gd name="T23" fmla="*/ 258568 h 262850"/>
            <a:gd name="T24" fmla="*/ 494457 w 908538"/>
            <a:gd name="T25" fmla="*/ 234229 h 262850"/>
            <a:gd name="T26" fmla="*/ 445011 w 908538"/>
            <a:gd name="T27" fmla="*/ 226118 h 262850"/>
            <a:gd name="T28" fmla="*/ 412047 w 908538"/>
            <a:gd name="T29" fmla="*/ 177447 h 262850"/>
            <a:gd name="T30" fmla="*/ 395565 w 908538"/>
            <a:gd name="T31" fmla="*/ 128776 h 262850"/>
            <a:gd name="T32" fmla="*/ 387323 w 908538"/>
            <a:gd name="T33" fmla="*/ 104438 h 262850"/>
            <a:gd name="T34" fmla="*/ 354361 w 908538"/>
            <a:gd name="T35" fmla="*/ 55768 h 262850"/>
            <a:gd name="T36" fmla="*/ 346119 w 908538"/>
            <a:gd name="T37" fmla="*/ 31431 h 262850"/>
            <a:gd name="T38" fmla="*/ 271951 w 908538"/>
            <a:gd name="T39" fmla="*/ 63878 h 262850"/>
            <a:gd name="T40" fmla="*/ 247228 w 908538"/>
            <a:gd name="T41" fmla="*/ 71988 h 262850"/>
            <a:gd name="T42" fmla="*/ 238988 w 908538"/>
            <a:gd name="T43" fmla="*/ 7094 h 262850"/>
            <a:gd name="T44" fmla="*/ 214264 w 908538"/>
            <a:gd name="T45" fmla="*/ 15206 h 262850"/>
            <a:gd name="T46" fmla="*/ 189542 w 908538"/>
            <a:gd name="T47" fmla="*/ 31431 h 262850"/>
            <a:gd name="T48" fmla="*/ 148336 w 908538"/>
            <a:gd name="T49" fmla="*/ 63878 h 262850"/>
            <a:gd name="T50" fmla="*/ 123615 w 908538"/>
            <a:gd name="T51" fmla="*/ 55768 h 262850"/>
            <a:gd name="T52" fmla="*/ 115373 w 908538"/>
            <a:gd name="T53" fmla="*/ 31431 h 262850"/>
            <a:gd name="T54" fmla="*/ 0 w 908538"/>
            <a:gd name="T55" fmla="*/ 7094 h 262850"/>
            <a:gd name="T56" fmla="*/ 0 60000 65536"/>
            <a:gd name="T57" fmla="*/ 0 60000 65536"/>
            <a:gd name="T58" fmla="*/ 0 60000 65536"/>
            <a:gd name="T59" fmla="*/ 0 60000 65536"/>
            <a:gd name="T60" fmla="*/ 0 60000 65536"/>
            <a:gd name="T61" fmla="*/ 0 60000 65536"/>
            <a:gd name="T62" fmla="*/ 0 60000 65536"/>
            <a:gd name="T63" fmla="*/ 0 60000 65536"/>
            <a:gd name="T64" fmla="*/ 0 60000 65536"/>
            <a:gd name="T65" fmla="*/ 0 60000 65536"/>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Lst>
          <a:ahLst/>
          <a:cxnLst>
            <a:cxn ang="T56">
              <a:pos x="T0" y="T1"/>
            </a:cxn>
            <a:cxn ang="T57">
              <a:pos x="T2" y="T3"/>
            </a:cxn>
            <a:cxn ang="T58">
              <a:pos x="T4" y="T5"/>
            </a:cxn>
            <a:cxn ang="T59">
              <a:pos x="T6" y="T7"/>
            </a:cxn>
            <a:cxn ang="T60">
              <a:pos x="T8" y="T9"/>
            </a:cxn>
            <a:cxn ang="T61">
              <a:pos x="T10" y="T11"/>
            </a:cxn>
            <a:cxn ang="T62">
              <a:pos x="T12" y="T13"/>
            </a:cxn>
            <a:cxn ang="T63">
              <a:pos x="T14" y="T15"/>
            </a:cxn>
            <a:cxn ang="T64">
              <a:pos x="T16" y="T17"/>
            </a:cxn>
            <a:cxn ang="T65">
              <a:pos x="T18" y="T19"/>
            </a:cxn>
            <a:cxn ang="T66">
              <a:pos x="T20" y="T21"/>
            </a:cxn>
            <a:cxn ang="T67">
              <a:pos x="T22" y="T23"/>
            </a:cxn>
            <a:cxn ang="T68">
              <a:pos x="T24" y="T25"/>
            </a:cxn>
            <a:cxn ang="T69">
              <a:pos x="T26" y="T27"/>
            </a:cxn>
            <a:cxn ang="T70">
              <a:pos x="T28" y="T29"/>
            </a:cxn>
            <a:cxn ang="T71">
              <a:pos x="T30" y="T31"/>
            </a:cxn>
            <a:cxn ang="T72">
              <a:pos x="T32" y="T33"/>
            </a:cxn>
            <a:cxn ang="T73">
              <a:pos x="T34" y="T35"/>
            </a:cxn>
            <a:cxn ang="T74">
              <a:pos x="T36" y="T37"/>
            </a:cxn>
            <a:cxn ang="T75">
              <a:pos x="T38" y="T39"/>
            </a:cxn>
            <a:cxn ang="T76">
              <a:pos x="T40" y="T41"/>
            </a:cxn>
            <a:cxn ang="T77">
              <a:pos x="T42" y="T43"/>
            </a:cxn>
            <a:cxn ang="T78">
              <a:pos x="T44" y="T45"/>
            </a:cxn>
            <a:cxn ang="T79">
              <a:pos x="T46" y="T47"/>
            </a:cxn>
            <a:cxn ang="T80">
              <a:pos x="T48" y="T49"/>
            </a:cxn>
            <a:cxn ang="T81">
              <a:pos x="T50" y="T51"/>
            </a:cxn>
            <a:cxn ang="T82">
              <a:pos x="T52" y="T53"/>
            </a:cxn>
            <a:cxn ang="T83">
              <a:pos x="T54" y="T55"/>
            </a:cxn>
          </a:cxnLst>
          <a:rect l="0" t="0" r="r" b="b"/>
          <a:pathLst>
            <a:path w="908538" h="262850">
              <a:moveTo>
                <a:pt x="908538" y="255523"/>
              </a:moveTo>
              <a:cubicBezTo>
                <a:pt x="901211" y="243312"/>
                <a:pt x="897369" y="228157"/>
                <a:pt x="886557" y="218889"/>
              </a:cubicBezTo>
              <a:cubicBezTo>
                <a:pt x="878912" y="212336"/>
                <a:pt x="866932" y="214328"/>
                <a:pt x="857250" y="211562"/>
              </a:cubicBezTo>
              <a:cubicBezTo>
                <a:pt x="849824" y="209440"/>
                <a:pt x="842596" y="206677"/>
                <a:pt x="835269" y="204235"/>
              </a:cubicBezTo>
              <a:cubicBezTo>
                <a:pt x="832827" y="194466"/>
                <a:pt x="837495" y="178111"/>
                <a:pt x="827942" y="174927"/>
              </a:cubicBezTo>
              <a:cubicBezTo>
                <a:pt x="790981" y="162606"/>
                <a:pt x="764135" y="183564"/>
                <a:pt x="740019" y="204235"/>
              </a:cubicBezTo>
              <a:cubicBezTo>
                <a:pt x="732152" y="210978"/>
                <a:pt x="727096" y="221184"/>
                <a:pt x="718038" y="226216"/>
              </a:cubicBezTo>
              <a:cubicBezTo>
                <a:pt x="704536" y="233718"/>
                <a:pt x="688731" y="235986"/>
                <a:pt x="674077" y="240870"/>
              </a:cubicBezTo>
              <a:cubicBezTo>
                <a:pt x="666750" y="243312"/>
                <a:pt x="659669" y="246681"/>
                <a:pt x="652096" y="248196"/>
              </a:cubicBezTo>
              <a:lnTo>
                <a:pt x="578827" y="262850"/>
              </a:lnTo>
              <a:cubicBezTo>
                <a:pt x="539750" y="260408"/>
                <a:pt x="499708" y="264490"/>
                <a:pt x="461596" y="255523"/>
              </a:cubicBezTo>
              <a:cubicBezTo>
                <a:pt x="454078" y="253754"/>
                <a:pt x="457723" y="240451"/>
                <a:pt x="454269" y="233543"/>
              </a:cubicBezTo>
              <a:cubicBezTo>
                <a:pt x="450331" y="225667"/>
                <a:pt x="447491" y="215500"/>
                <a:pt x="439615" y="211562"/>
              </a:cubicBezTo>
              <a:cubicBezTo>
                <a:pt x="426328" y="204918"/>
                <a:pt x="410308" y="206677"/>
                <a:pt x="395654" y="204235"/>
              </a:cubicBezTo>
              <a:cubicBezTo>
                <a:pt x="385885" y="189581"/>
                <a:pt x="371915" y="176981"/>
                <a:pt x="366346" y="160273"/>
              </a:cubicBezTo>
              <a:lnTo>
                <a:pt x="351692" y="116312"/>
              </a:lnTo>
              <a:cubicBezTo>
                <a:pt x="349250" y="108985"/>
                <a:pt x="348649" y="100757"/>
                <a:pt x="344365" y="94331"/>
              </a:cubicBezTo>
              <a:lnTo>
                <a:pt x="315057" y="50370"/>
              </a:lnTo>
              <a:cubicBezTo>
                <a:pt x="312615" y="43043"/>
                <a:pt x="315376" y="29481"/>
                <a:pt x="307730" y="28389"/>
              </a:cubicBezTo>
              <a:cubicBezTo>
                <a:pt x="278329" y="24189"/>
                <a:pt x="263558" y="46811"/>
                <a:pt x="241788" y="57696"/>
              </a:cubicBezTo>
              <a:cubicBezTo>
                <a:pt x="234880" y="61150"/>
                <a:pt x="227134" y="62581"/>
                <a:pt x="219807" y="65023"/>
              </a:cubicBezTo>
              <a:cubicBezTo>
                <a:pt x="217365" y="45485"/>
                <a:pt x="222249" y="23504"/>
                <a:pt x="212480" y="6408"/>
              </a:cubicBezTo>
              <a:cubicBezTo>
                <a:pt x="208648" y="-297"/>
                <a:pt x="197408" y="10281"/>
                <a:pt x="190500" y="13735"/>
              </a:cubicBezTo>
              <a:cubicBezTo>
                <a:pt x="182624" y="17673"/>
                <a:pt x="175846" y="23504"/>
                <a:pt x="168519" y="28389"/>
              </a:cubicBezTo>
              <a:cubicBezTo>
                <a:pt x="157266" y="45268"/>
                <a:pt x="155479" y="57696"/>
                <a:pt x="131884" y="57696"/>
              </a:cubicBezTo>
              <a:cubicBezTo>
                <a:pt x="124161" y="57696"/>
                <a:pt x="117231" y="52812"/>
                <a:pt x="109904" y="50370"/>
              </a:cubicBezTo>
              <a:cubicBezTo>
                <a:pt x="107462" y="43043"/>
                <a:pt x="106031" y="35297"/>
                <a:pt x="102577" y="28389"/>
              </a:cubicBezTo>
              <a:cubicBezTo>
                <a:pt x="79394" y="-17977"/>
                <a:pt x="71010" y="6408"/>
                <a:pt x="0" y="6408"/>
              </a:cubicBezTo>
            </a:path>
          </a:pathLst>
        </a:custGeom>
        <a:noFill/>
        <a:ln w="57150" cap="flat" cmpd="sng" algn="ctr">
          <a:solidFill>
            <a:srgbClr val="FF99CC"/>
          </a:solidFill>
          <a:prstDash val="solid"/>
          <a:round/>
          <a:headEnd type="none" w="med" len="med"/>
          <a:tailEnd type="none" w="med" len="med"/>
        </a:ln>
      </xdr:spPr>
    </xdr:sp>
    <xdr:clientData/>
  </xdr:twoCellAnchor>
  <xdr:twoCellAnchor>
    <xdr:from>
      <xdr:col>33</xdr:col>
      <xdr:colOff>25644</xdr:colOff>
      <xdr:row>15</xdr:row>
      <xdr:rowOff>111369</xdr:rowOff>
    </xdr:from>
    <xdr:to>
      <xdr:col>35</xdr:col>
      <xdr:colOff>55064</xdr:colOff>
      <xdr:row>19</xdr:row>
      <xdr:rowOff>42496</xdr:rowOff>
    </xdr:to>
    <xdr:sp macro="" textlink="">
      <xdr:nvSpPr>
        <xdr:cNvPr id="59" name="Forma libre 39">
          <a:extLst>
            <a:ext uri="{FF2B5EF4-FFF2-40B4-BE49-F238E27FC236}">
              <a16:creationId xmlns:a16="http://schemas.microsoft.com/office/drawing/2014/main" id="{00000000-0008-0000-0C00-00003B000000}"/>
            </a:ext>
          </a:extLst>
        </xdr:cNvPr>
        <xdr:cNvSpPr>
          <a:spLocks/>
        </xdr:cNvSpPr>
      </xdr:nvSpPr>
      <xdr:spPr bwMode="auto">
        <a:xfrm>
          <a:off x="3121269" y="3026019"/>
          <a:ext cx="143720" cy="578827"/>
        </a:xfrm>
        <a:custGeom>
          <a:avLst/>
          <a:gdLst>
            <a:gd name="T0" fmla="*/ 70303 w 124558"/>
            <a:gd name="T1" fmla="*/ 0 h 578826"/>
            <a:gd name="T2" fmla="*/ 63272 w 124558"/>
            <a:gd name="T3" fmla="*/ 37619 h 578826"/>
            <a:gd name="T4" fmla="*/ 42182 w 124558"/>
            <a:gd name="T5" fmla="*/ 45144 h 578826"/>
            <a:gd name="T6" fmla="*/ 21091 w 124558"/>
            <a:gd name="T7" fmla="*/ 67714 h 578826"/>
            <a:gd name="T8" fmla="*/ 21091 w 124558"/>
            <a:gd name="T9" fmla="*/ 210669 h 578826"/>
            <a:gd name="T10" fmla="*/ 63272 w 124558"/>
            <a:gd name="T11" fmla="*/ 240768 h 578826"/>
            <a:gd name="T12" fmla="*/ 84367 w 124558"/>
            <a:gd name="T13" fmla="*/ 285913 h 578826"/>
            <a:gd name="T14" fmla="*/ 77334 w 124558"/>
            <a:gd name="T15" fmla="*/ 308484 h 578826"/>
            <a:gd name="T16" fmla="*/ 49213 w 124558"/>
            <a:gd name="T17" fmla="*/ 316007 h 578826"/>
            <a:gd name="T18" fmla="*/ 28125 w 124558"/>
            <a:gd name="T19" fmla="*/ 331055 h 578826"/>
            <a:gd name="T20" fmla="*/ 7030 w 124558"/>
            <a:gd name="T21" fmla="*/ 338580 h 578826"/>
            <a:gd name="T22" fmla="*/ 0 w 124558"/>
            <a:gd name="T23" fmla="*/ 361152 h 578826"/>
            <a:gd name="T24" fmla="*/ 14061 w 124558"/>
            <a:gd name="T25" fmla="*/ 421346 h 578826"/>
            <a:gd name="T26" fmla="*/ 28125 w 124558"/>
            <a:gd name="T27" fmla="*/ 443916 h 578826"/>
            <a:gd name="T28" fmla="*/ 35152 w 124558"/>
            <a:gd name="T29" fmla="*/ 519156 h 578826"/>
            <a:gd name="T30" fmla="*/ 77334 w 124558"/>
            <a:gd name="T31" fmla="*/ 549252 h 578826"/>
            <a:gd name="T32" fmla="*/ 98424 w 124558"/>
            <a:gd name="T33" fmla="*/ 564303 h 578826"/>
            <a:gd name="T34" fmla="*/ 119517 w 124558"/>
            <a:gd name="T35" fmla="*/ 594396 h 578826"/>
            <a:gd name="T36" fmla="*/ 0 60000 65536"/>
            <a:gd name="T37" fmla="*/ 0 60000 65536"/>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Lst>
          <a:ahLst/>
          <a:cxnLst>
            <a:cxn ang="T36">
              <a:pos x="T0" y="T1"/>
            </a:cxn>
            <a:cxn ang="T37">
              <a:pos x="T2" y="T3"/>
            </a:cxn>
            <a:cxn ang="T38">
              <a:pos x="T4" y="T5"/>
            </a:cxn>
            <a:cxn ang="T39">
              <a:pos x="T6" y="T7"/>
            </a:cxn>
            <a:cxn ang="T40">
              <a:pos x="T8" y="T9"/>
            </a:cxn>
            <a:cxn ang="T41">
              <a:pos x="T10" y="T11"/>
            </a:cxn>
            <a:cxn ang="T42">
              <a:pos x="T12" y="T13"/>
            </a:cxn>
            <a:cxn ang="T43">
              <a:pos x="T14" y="T15"/>
            </a:cxn>
            <a:cxn ang="T44">
              <a:pos x="T16" y="T17"/>
            </a:cxn>
            <a:cxn ang="T45">
              <a:pos x="T18" y="T19"/>
            </a:cxn>
            <a:cxn ang="T46">
              <a:pos x="T20" y="T21"/>
            </a:cxn>
            <a:cxn ang="T47">
              <a:pos x="T22" y="T23"/>
            </a:cxn>
            <a:cxn ang="T48">
              <a:pos x="T24" y="T25"/>
            </a:cxn>
            <a:cxn ang="T49">
              <a:pos x="T26" y="T27"/>
            </a:cxn>
            <a:cxn ang="T50">
              <a:pos x="T28" y="T29"/>
            </a:cxn>
            <a:cxn ang="T51">
              <a:pos x="T30" y="T31"/>
            </a:cxn>
            <a:cxn ang="T52">
              <a:pos x="T32" y="T33"/>
            </a:cxn>
            <a:cxn ang="T53">
              <a:pos x="T34" y="T35"/>
            </a:cxn>
          </a:cxnLst>
          <a:rect l="0" t="0" r="r" b="b"/>
          <a:pathLst>
            <a:path w="124558" h="578826">
              <a:moveTo>
                <a:pt x="73269" y="0"/>
              </a:moveTo>
              <a:cubicBezTo>
                <a:pt x="70827" y="12211"/>
                <a:pt x="72850" y="26272"/>
                <a:pt x="65942" y="36634"/>
              </a:cubicBezTo>
              <a:cubicBezTo>
                <a:pt x="61658" y="43060"/>
                <a:pt x="50388" y="39677"/>
                <a:pt x="43962" y="43961"/>
              </a:cubicBezTo>
              <a:cubicBezTo>
                <a:pt x="35340" y="49709"/>
                <a:pt x="29308" y="58615"/>
                <a:pt x="21981" y="65942"/>
              </a:cubicBezTo>
              <a:cubicBezTo>
                <a:pt x="5729" y="114698"/>
                <a:pt x="-3349" y="132780"/>
                <a:pt x="21981" y="205153"/>
              </a:cubicBezTo>
              <a:cubicBezTo>
                <a:pt x="27799" y="221776"/>
                <a:pt x="65942" y="234461"/>
                <a:pt x="65942" y="234461"/>
              </a:cubicBezTo>
              <a:cubicBezTo>
                <a:pt x="73351" y="245575"/>
                <a:pt x="87923" y="263255"/>
                <a:pt x="87923" y="278423"/>
              </a:cubicBezTo>
              <a:cubicBezTo>
                <a:pt x="87923" y="286146"/>
                <a:pt x="86627" y="295578"/>
                <a:pt x="80596" y="300403"/>
              </a:cubicBezTo>
              <a:cubicBezTo>
                <a:pt x="72733" y="306693"/>
                <a:pt x="61058" y="305288"/>
                <a:pt x="51289" y="307730"/>
              </a:cubicBezTo>
              <a:cubicBezTo>
                <a:pt x="43962" y="312615"/>
                <a:pt x="37184" y="318446"/>
                <a:pt x="29308" y="322384"/>
              </a:cubicBezTo>
              <a:cubicBezTo>
                <a:pt x="22400" y="325838"/>
                <a:pt x="12788" y="324250"/>
                <a:pt x="7327" y="329711"/>
              </a:cubicBezTo>
              <a:cubicBezTo>
                <a:pt x="1866" y="335172"/>
                <a:pt x="2442" y="344365"/>
                <a:pt x="0" y="351692"/>
              </a:cubicBezTo>
              <a:cubicBezTo>
                <a:pt x="2787" y="365626"/>
                <a:pt x="7144" y="395287"/>
                <a:pt x="14654" y="410307"/>
              </a:cubicBezTo>
              <a:cubicBezTo>
                <a:pt x="18592" y="418183"/>
                <a:pt x="24423" y="424961"/>
                <a:pt x="29308" y="432288"/>
              </a:cubicBezTo>
              <a:cubicBezTo>
                <a:pt x="31750" y="456711"/>
                <a:pt x="25658" y="483603"/>
                <a:pt x="36635" y="505557"/>
              </a:cubicBezTo>
              <a:cubicBezTo>
                <a:pt x="44511" y="521309"/>
                <a:pt x="65942" y="525096"/>
                <a:pt x="80596" y="534865"/>
              </a:cubicBezTo>
              <a:lnTo>
                <a:pt x="102577" y="549519"/>
              </a:lnTo>
              <a:cubicBezTo>
                <a:pt x="119147" y="574374"/>
                <a:pt x="111004" y="565274"/>
                <a:pt x="124558" y="578826"/>
              </a:cubicBezTo>
            </a:path>
          </a:pathLst>
        </a:custGeom>
        <a:noFill/>
        <a:ln w="57150" cap="flat" cmpd="sng" algn="ctr">
          <a:solidFill>
            <a:srgbClr val="FF99CC"/>
          </a:solidFill>
          <a:prstDash val="solid"/>
          <a:round/>
          <a:headEnd type="none" w="med" len="med"/>
          <a:tailEnd type="none" w="med" len="med"/>
        </a:ln>
      </xdr:spPr>
    </xdr:sp>
    <xdr:clientData/>
  </xdr:twoCellAnchor>
  <xdr:twoCellAnchor>
    <xdr:from>
      <xdr:col>36</xdr:col>
      <xdr:colOff>3662</xdr:colOff>
      <xdr:row>19</xdr:row>
      <xdr:rowOff>52021</xdr:rowOff>
    </xdr:from>
    <xdr:to>
      <xdr:col>38</xdr:col>
      <xdr:colOff>10157</xdr:colOff>
      <xdr:row>20</xdr:row>
      <xdr:rowOff>88656</xdr:rowOff>
    </xdr:to>
    <xdr:sp macro="" textlink="">
      <xdr:nvSpPr>
        <xdr:cNvPr id="60" name="Forma libre 40">
          <a:extLst>
            <a:ext uri="{FF2B5EF4-FFF2-40B4-BE49-F238E27FC236}">
              <a16:creationId xmlns:a16="http://schemas.microsoft.com/office/drawing/2014/main" id="{00000000-0008-0000-0C00-00003C000000}"/>
            </a:ext>
          </a:extLst>
        </xdr:cNvPr>
        <xdr:cNvSpPr>
          <a:spLocks/>
        </xdr:cNvSpPr>
      </xdr:nvSpPr>
      <xdr:spPr bwMode="auto">
        <a:xfrm>
          <a:off x="3270737" y="3614371"/>
          <a:ext cx="120795" cy="198560"/>
        </a:xfrm>
        <a:custGeom>
          <a:avLst/>
          <a:gdLst>
            <a:gd name="T0" fmla="*/ 50995 w 102577"/>
            <a:gd name="T1" fmla="*/ 0 h 197827"/>
            <a:gd name="T2" fmla="*/ 25498 w 102577"/>
            <a:gd name="T3" fmla="*/ 39581 h 197827"/>
            <a:gd name="T4" fmla="*/ 0 w 102577"/>
            <a:gd name="T5" fmla="*/ 87077 h 197827"/>
            <a:gd name="T6" fmla="*/ 17000 w 102577"/>
            <a:gd name="T7" fmla="*/ 142492 h 197827"/>
            <a:gd name="T8" fmla="*/ 33996 w 102577"/>
            <a:gd name="T9" fmla="*/ 189988 h 197827"/>
            <a:gd name="T10" fmla="*/ 42497 w 102577"/>
            <a:gd name="T11" fmla="*/ 213735 h 197827"/>
            <a:gd name="T12" fmla="*/ 118988 w 102577"/>
            <a:gd name="T13" fmla="*/ 213735 h 197827"/>
            <a:gd name="T14" fmla="*/ 0 60000 65536"/>
            <a:gd name="T15" fmla="*/ 0 60000 65536"/>
            <a:gd name="T16" fmla="*/ 0 60000 65536"/>
            <a:gd name="T17" fmla="*/ 0 60000 65536"/>
            <a:gd name="T18" fmla="*/ 0 60000 65536"/>
            <a:gd name="T19" fmla="*/ 0 60000 65536"/>
            <a:gd name="T20" fmla="*/ 0 60000 65536"/>
          </a:gdLst>
          <a:ahLst/>
          <a:cxnLst>
            <a:cxn ang="T14">
              <a:pos x="T0" y="T1"/>
            </a:cxn>
            <a:cxn ang="T15">
              <a:pos x="T2" y="T3"/>
            </a:cxn>
            <a:cxn ang="T16">
              <a:pos x="T4" y="T5"/>
            </a:cxn>
            <a:cxn ang="T17">
              <a:pos x="T6" y="T7"/>
            </a:cxn>
            <a:cxn ang="T18">
              <a:pos x="T8" y="T9"/>
            </a:cxn>
            <a:cxn ang="T19">
              <a:pos x="T10" y="T11"/>
            </a:cxn>
            <a:cxn ang="T20">
              <a:pos x="T12" y="T13"/>
            </a:cxn>
          </a:cxnLst>
          <a:rect l="0" t="0" r="r" b="b"/>
          <a:pathLst>
            <a:path w="102577" h="197827">
              <a:moveTo>
                <a:pt x="43962" y="0"/>
              </a:moveTo>
              <a:cubicBezTo>
                <a:pt x="36635" y="12212"/>
                <a:pt x="28350" y="23897"/>
                <a:pt x="21981" y="36635"/>
              </a:cubicBezTo>
              <a:cubicBezTo>
                <a:pt x="-8354" y="97305"/>
                <a:pt x="41996" y="17602"/>
                <a:pt x="0" y="80597"/>
              </a:cubicBezTo>
              <a:cubicBezTo>
                <a:pt x="24618" y="154446"/>
                <a:pt x="-12939" y="39909"/>
                <a:pt x="14654" y="131885"/>
              </a:cubicBezTo>
              <a:cubicBezTo>
                <a:pt x="19093" y="146680"/>
                <a:pt x="24423" y="161193"/>
                <a:pt x="29308" y="175847"/>
              </a:cubicBezTo>
              <a:cubicBezTo>
                <a:pt x="31750" y="183174"/>
                <a:pt x="28912" y="197827"/>
                <a:pt x="36635" y="197827"/>
              </a:cubicBezTo>
              <a:lnTo>
                <a:pt x="102577" y="197827"/>
              </a:lnTo>
            </a:path>
          </a:pathLst>
        </a:custGeom>
        <a:noFill/>
        <a:ln w="57150" cap="flat" cmpd="sng" algn="ctr">
          <a:solidFill>
            <a:srgbClr val="FF99CC"/>
          </a:solidFill>
          <a:prstDash val="solid"/>
          <a:round/>
          <a:headEnd type="none" w="med" len="med"/>
          <a:tailEnd type="none" w="med" len="med"/>
        </a:ln>
      </xdr:spPr>
    </xdr:sp>
    <xdr:clientData/>
  </xdr:twoCellAnchor>
  <xdr:twoCellAnchor>
    <xdr:from>
      <xdr:col>35</xdr:col>
      <xdr:colOff>30773</xdr:colOff>
      <xdr:row>20</xdr:row>
      <xdr:rowOff>98180</xdr:rowOff>
    </xdr:from>
    <xdr:to>
      <xdr:col>38</xdr:col>
      <xdr:colOff>3043</xdr:colOff>
      <xdr:row>22</xdr:row>
      <xdr:rowOff>2197</xdr:rowOff>
    </xdr:to>
    <xdr:sp macro="" textlink="">
      <xdr:nvSpPr>
        <xdr:cNvPr id="61" name="Forma libre 41">
          <a:extLst>
            <a:ext uri="{FF2B5EF4-FFF2-40B4-BE49-F238E27FC236}">
              <a16:creationId xmlns:a16="http://schemas.microsoft.com/office/drawing/2014/main" id="{00000000-0008-0000-0C00-00003D000000}"/>
            </a:ext>
          </a:extLst>
        </xdr:cNvPr>
        <xdr:cNvSpPr>
          <a:spLocks/>
        </xdr:cNvSpPr>
      </xdr:nvSpPr>
      <xdr:spPr bwMode="auto">
        <a:xfrm>
          <a:off x="3240698" y="3822455"/>
          <a:ext cx="143720" cy="227867"/>
        </a:xfrm>
        <a:custGeom>
          <a:avLst/>
          <a:gdLst>
            <a:gd name="T0" fmla="*/ 161205 w 117231"/>
            <a:gd name="T1" fmla="*/ 0 h 227135"/>
            <a:gd name="T2" fmla="*/ 171951 w 117231"/>
            <a:gd name="T3" fmla="*/ 38321 h 227135"/>
            <a:gd name="T4" fmla="*/ 161205 w 117231"/>
            <a:gd name="T5" fmla="*/ 76644 h 227135"/>
            <a:gd name="T6" fmla="*/ 128963 w 117231"/>
            <a:gd name="T7" fmla="*/ 91971 h 227135"/>
            <a:gd name="T8" fmla="*/ 32240 w 117231"/>
            <a:gd name="T9" fmla="*/ 107299 h 227135"/>
            <a:gd name="T10" fmla="*/ 0 w 117231"/>
            <a:gd name="T11" fmla="*/ 153284 h 227135"/>
            <a:gd name="T12" fmla="*/ 10747 w 117231"/>
            <a:gd name="T13" fmla="*/ 222260 h 227135"/>
            <a:gd name="T14" fmla="*/ 10747 w 117231"/>
            <a:gd name="T15" fmla="*/ 237591 h 227135"/>
            <a:gd name="T16" fmla="*/ 0 60000 65536"/>
            <a:gd name="T17" fmla="*/ 0 60000 65536"/>
            <a:gd name="T18" fmla="*/ 0 60000 65536"/>
            <a:gd name="T19" fmla="*/ 0 60000 65536"/>
            <a:gd name="T20" fmla="*/ 0 60000 65536"/>
            <a:gd name="T21" fmla="*/ 0 60000 65536"/>
            <a:gd name="T22" fmla="*/ 0 60000 65536"/>
            <a:gd name="T23" fmla="*/ 0 60000 65536"/>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0" t="0" r="r" b="b"/>
          <a:pathLst>
            <a:path w="117231" h="227135">
              <a:moveTo>
                <a:pt x="109904" y="0"/>
              </a:moveTo>
              <a:cubicBezTo>
                <a:pt x="112346" y="12212"/>
                <a:pt x="117231" y="24181"/>
                <a:pt x="117231" y="36635"/>
              </a:cubicBezTo>
              <a:cubicBezTo>
                <a:pt x="117231" y="49089"/>
                <a:pt x="116083" y="62457"/>
                <a:pt x="109904" y="73270"/>
              </a:cubicBezTo>
              <a:cubicBezTo>
                <a:pt x="105535" y="80916"/>
                <a:pt x="95799" y="83986"/>
                <a:pt x="87923" y="87924"/>
              </a:cubicBezTo>
              <a:cubicBezTo>
                <a:pt x="69890" y="96940"/>
                <a:pt x="38857" y="99764"/>
                <a:pt x="21981" y="102577"/>
              </a:cubicBezTo>
              <a:cubicBezTo>
                <a:pt x="14572" y="113691"/>
                <a:pt x="0" y="131371"/>
                <a:pt x="0" y="146539"/>
              </a:cubicBezTo>
              <a:cubicBezTo>
                <a:pt x="0" y="168655"/>
                <a:pt x="5325" y="190456"/>
                <a:pt x="7327" y="212481"/>
              </a:cubicBezTo>
              <a:cubicBezTo>
                <a:pt x="7769" y="217346"/>
                <a:pt x="7327" y="222250"/>
                <a:pt x="7327" y="227135"/>
              </a:cubicBezTo>
            </a:path>
          </a:pathLst>
        </a:custGeom>
        <a:noFill/>
        <a:ln w="57150" cap="flat" cmpd="sng" algn="ctr">
          <a:solidFill>
            <a:srgbClr val="FF99CC"/>
          </a:solidFill>
          <a:prstDash val="solid"/>
          <a:round/>
          <a:headEnd type="none" w="med" len="med"/>
          <a:tailEnd type="none" w="med" len="med"/>
        </a:ln>
      </xdr:spPr>
    </xdr:sp>
    <xdr:clientData/>
  </xdr:twoCellAnchor>
  <xdr:twoCellAnchor>
    <xdr:from>
      <xdr:col>35</xdr:col>
      <xdr:colOff>32237</xdr:colOff>
      <xdr:row>22</xdr:row>
      <xdr:rowOff>49823</xdr:rowOff>
    </xdr:from>
    <xdr:to>
      <xdr:col>39</xdr:col>
      <xdr:colOff>0</xdr:colOff>
      <xdr:row>24</xdr:row>
      <xdr:rowOff>86458</xdr:rowOff>
    </xdr:to>
    <xdr:sp macro="" textlink="">
      <xdr:nvSpPr>
        <xdr:cNvPr id="62" name="Forma libre 42">
          <a:extLst>
            <a:ext uri="{FF2B5EF4-FFF2-40B4-BE49-F238E27FC236}">
              <a16:creationId xmlns:a16="http://schemas.microsoft.com/office/drawing/2014/main" id="{00000000-0008-0000-0C00-00003E000000}"/>
            </a:ext>
          </a:extLst>
        </xdr:cNvPr>
        <xdr:cNvSpPr>
          <a:spLocks/>
        </xdr:cNvSpPr>
      </xdr:nvSpPr>
      <xdr:spPr bwMode="auto">
        <a:xfrm>
          <a:off x="3270737" y="4149714"/>
          <a:ext cx="199676" cy="367940"/>
        </a:xfrm>
        <a:custGeom>
          <a:avLst/>
          <a:gdLst>
            <a:gd name="T0" fmla="*/ 42690 w 95371"/>
            <a:gd name="T1" fmla="*/ 0 h 366346"/>
            <a:gd name="T2" fmla="*/ 113451 w 95371"/>
            <a:gd name="T3" fmla="*/ 13464 h 366346"/>
            <a:gd name="T4" fmla="*/ 127599 w 95371"/>
            <a:gd name="T5" fmla="*/ 33666 h 366346"/>
            <a:gd name="T6" fmla="*/ 141751 w 95371"/>
            <a:gd name="T7" fmla="*/ 60599 h 366346"/>
            <a:gd name="T8" fmla="*/ 184206 w 95371"/>
            <a:gd name="T9" fmla="*/ 74064 h 366346"/>
            <a:gd name="T10" fmla="*/ 127599 w 95371"/>
            <a:gd name="T11" fmla="*/ 114465 h 366346"/>
            <a:gd name="T12" fmla="*/ 42690 w 95371"/>
            <a:gd name="T13" fmla="*/ 141398 h 366346"/>
            <a:gd name="T14" fmla="*/ 14385 w 95371"/>
            <a:gd name="T15" fmla="*/ 161596 h 366346"/>
            <a:gd name="T16" fmla="*/ 14385 w 95371"/>
            <a:gd name="T17" fmla="*/ 316460 h 366346"/>
            <a:gd name="T18" fmla="*/ 56842 w 95371"/>
            <a:gd name="T19" fmla="*/ 336659 h 366346"/>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0" t="0" r="r" b="b"/>
          <a:pathLst>
            <a:path w="95371" h="366346">
              <a:moveTo>
                <a:pt x="22102" y="0"/>
              </a:moveTo>
              <a:cubicBezTo>
                <a:pt x="34314" y="4885"/>
                <a:pt x="48633" y="6234"/>
                <a:pt x="58737" y="14654"/>
              </a:cubicBezTo>
              <a:cubicBezTo>
                <a:pt x="64670" y="19598"/>
                <a:pt x="63941" y="29209"/>
                <a:pt x="66063" y="36635"/>
              </a:cubicBezTo>
              <a:cubicBezTo>
                <a:pt x="68829" y="46317"/>
                <a:pt x="67804" y="57564"/>
                <a:pt x="73390" y="65942"/>
              </a:cubicBezTo>
              <a:cubicBezTo>
                <a:pt x="78275" y="73269"/>
                <a:pt x="88044" y="75711"/>
                <a:pt x="95371" y="80596"/>
              </a:cubicBezTo>
              <a:cubicBezTo>
                <a:pt x="83805" y="138427"/>
                <a:pt x="101548" y="104844"/>
                <a:pt x="66063" y="124558"/>
              </a:cubicBezTo>
              <a:cubicBezTo>
                <a:pt x="50668" y="133111"/>
                <a:pt x="22102" y="153865"/>
                <a:pt x="22102" y="153865"/>
              </a:cubicBezTo>
              <a:cubicBezTo>
                <a:pt x="17217" y="161192"/>
                <a:pt x="9428" y="167266"/>
                <a:pt x="7448" y="175846"/>
              </a:cubicBezTo>
              <a:cubicBezTo>
                <a:pt x="-2518" y="219032"/>
                <a:pt x="-2448" y="304779"/>
                <a:pt x="7448" y="344365"/>
              </a:cubicBezTo>
              <a:cubicBezTo>
                <a:pt x="9961" y="354418"/>
                <a:pt x="29429" y="366346"/>
                <a:pt x="29429" y="366346"/>
              </a:cubicBezTo>
            </a:path>
          </a:pathLst>
        </a:custGeom>
        <a:noFill/>
        <a:ln w="57150" cap="flat" cmpd="sng" algn="ctr">
          <a:solidFill>
            <a:srgbClr val="FF99CC"/>
          </a:solidFill>
          <a:prstDash val="solid"/>
          <a:round/>
          <a:headEnd type="none" w="med" len="med"/>
          <a:tailEnd type="none" w="med" len="med"/>
        </a:ln>
      </xdr:spPr>
    </xdr:sp>
    <xdr:clientData/>
  </xdr:twoCellAnchor>
  <xdr:twoCellAnchor>
    <xdr:from>
      <xdr:col>58</xdr:col>
      <xdr:colOff>102290</xdr:colOff>
      <xdr:row>32</xdr:row>
      <xdr:rowOff>115956</xdr:rowOff>
    </xdr:from>
    <xdr:to>
      <xdr:col>59</xdr:col>
      <xdr:colOff>99391</xdr:colOff>
      <xdr:row>33</xdr:row>
      <xdr:rowOff>47879</xdr:rowOff>
    </xdr:to>
    <xdr:sp macro="" textlink="">
      <xdr:nvSpPr>
        <xdr:cNvPr id="63" name="Forma libre 43">
          <a:extLst>
            <a:ext uri="{FF2B5EF4-FFF2-40B4-BE49-F238E27FC236}">
              <a16:creationId xmlns:a16="http://schemas.microsoft.com/office/drawing/2014/main" id="{00000000-0008-0000-0C00-00003F000000}"/>
            </a:ext>
          </a:extLst>
        </xdr:cNvPr>
        <xdr:cNvSpPr>
          <a:spLocks/>
        </xdr:cNvSpPr>
      </xdr:nvSpPr>
      <xdr:spPr bwMode="auto">
        <a:xfrm rot="20899358" flipV="1">
          <a:off x="5096703" y="5872369"/>
          <a:ext cx="444362" cy="97575"/>
        </a:xfrm>
        <a:custGeom>
          <a:avLst/>
          <a:gdLst>
            <a:gd name="T0" fmla="*/ 219967 w 153865"/>
            <a:gd name="T1" fmla="*/ 34287 h 44775"/>
            <a:gd name="T2" fmla="*/ 167594 w 153865"/>
            <a:gd name="T3" fmla="*/ 430 h 44775"/>
            <a:gd name="T4" fmla="*/ 104746 w 153865"/>
            <a:gd name="T5" fmla="*/ 34287 h 44775"/>
            <a:gd name="T6" fmla="*/ 31423 w 153865"/>
            <a:gd name="T7" fmla="*/ 68142 h 44775"/>
            <a:gd name="T8" fmla="*/ 0 w 153865"/>
            <a:gd name="T9" fmla="*/ 68142 h 44775"/>
            <a:gd name="T10" fmla="*/ 0 60000 65536"/>
            <a:gd name="T11" fmla="*/ 0 60000 65536"/>
            <a:gd name="T12" fmla="*/ 0 60000 65536"/>
            <a:gd name="T13" fmla="*/ 0 60000 65536"/>
            <a:gd name="T14" fmla="*/ 0 60000 65536"/>
          </a:gdLst>
          <a:ahLst/>
          <a:cxnLst>
            <a:cxn ang="T10">
              <a:pos x="T0" y="T1"/>
            </a:cxn>
            <a:cxn ang="T11">
              <a:pos x="T2" y="T3"/>
            </a:cxn>
            <a:cxn ang="T12">
              <a:pos x="T4" y="T5"/>
            </a:cxn>
            <a:cxn ang="T13">
              <a:pos x="T6" y="T7"/>
            </a:cxn>
            <a:cxn ang="T14">
              <a:pos x="T8" y="T9"/>
            </a:cxn>
          </a:cxnLst>
          <a:rect l="0" t="0" r="r" b="b"/>
          <a:pathLst>
            <a:path w="153865" h="44775">
              <a:moveTo>
                <a:pt x="153865" y="22260"/>
              </a:moveTo>
              <a:cubicBezTo>
                <a:pt x="141654" y="14933"/>
                <a:pt x="131047" y="3733"/>
                <a:pt x="117231" y="279"/>
              </a:cubicBezTo>
              <a:cubicBezTo>
                <a:pt x="105550" y="-2641"/>
                <a:pt x="80408" y="18181"/>
                <a:pt x="73269" y="22260"/>
              </a:cubicBezTo>
              <a:cubicBezTo>
                <a:pt x="62279" y="28540"/>
                <a:pt x="36486" y="41823"/>
                <a:pt x="21981" y="44240"/>
              </a:cubicBezTo>
              <a:cubicBezTo>
                <a:pt x="14754" y="45445"/>
                <a:pt x="7327" y="44240"/>
                <a:pt x="0" y="44240"/>
              </a:cubicBezTo>
            </a:path>
          </a:pathLst>
        </a:custGeom>
        <a:noFill/>
        <a:ln w="57150" cap="flat" cmpd="sng" algn="ctr">
          <a:solidFill>
            <a:srgbClr val="FF99CC"/>
          </a:solidFill>
          <a:prstDash val="solid"/>
          <a:round/>
          <a:headEnd type="none" w="med" len="med"/>
          <a:tailEnd type="none" w="med" len="med"/>
        </a:ln>
      </xdr:spPr>
    </xdr:sp>
    <xdr:clientData/>
  </xdr:twoCellAnchor>
  <xdr:twoCellAnchor>
    <xdr:from>
      <xdr:col>55</xdr:col>
      <xdr:colOff>124240</xdr:colOff>
      <xdr:row>30</xdr:row>
      <xdr:rowOff>72952</xdr:rowOff>
    </xdr:from>
    <xdr:to>
      <xdr:col>58</xdr:col>
      <xdr:colOff>107674</xdr:colOff>
      <xdr:row>32</xdr:row>
      <xdr:rowOff>132521</xdr:rowOff>
    </xdr:to>
    <xdr:sp macro="" textlink="">
      <xdr:nvSpPr>
        <xdr:cNvPr id="64" name="Forma libre 45">
          <a:extLst>
            <a:ext uri="{FF2B5EF4-FFF2-40B4-BE49-F238E27FC236}">
              <a16:creationId xmlns:a16="http://schemas.microsoft.com/office/drawing/2014/main" id="{00000000-0008-0000-0C00-000040000000}"/>
            </a:ext>
          </a:extLst>
        </xdr:cNvPr>
        <xdr:cNvSpPr>
          <a:spLocks/>
        </xdr:cNvSpPr>
      </xdr:nvSpPr>
      <xdr:spPr bwMode="auto">
        <a:xfrm>
          <a:off x="4522305" y="5498061"/>
          <a:ext cx="579782" cy="390873"/>
        </a:xfrm>
        <a:custGeom>
          <a:avLst/>
          <a:gdLst>
            <a:gd name="T0" fmla="*/ 804158 w 571500"/>
            <a:gd name="T1" fmla="*/ 388733 h 388327"/>
            <a:gd name="T2" fmla="*/ 680442 w 571500"/>
            <a:gd name="T3" fmla="*/ 403977 h 388327"/>
            <a:gd name="T4" fmla="*/ 525797 w 571500"/>
            <a:gd name="T5" fmla="*/ 396355 h 388327"/>
            <a:gd name="T6" fmla="*/ 402081 w 571500"/>
            <a:gd name="T7" fmla="*/ 365867 h 388327"/>
            <a:gd name="T8" fmla="*/ 371149 w 571500"/>
            <a:gd name="T9" fmla="*/ 350621 h 388327"/>
            <a:gd name="T10" fmla="*/ 340221 w 571500"/>
            <a:gd name="T11" fmla="*/ 320135 h 388327"/>
            <a:gd name="T12" fmla="*/ 309292 w 571500"/>
            <a:gd name="T13" fmla="*/ 312510 h 388327"/>
            <a:gd name="T14" fmla="*/ 298982 w 571500"/>
            <a:gd name="T15" fmla="*/ 274399 h 388327"/>
            <a:gd name="T16" fmla="*/ 288673 w 571500"/>
            <a:gd name="T17" fmla="*/ 205799 h 388327"/>
            <a:gd name="T18" fmla="*/ 268052 w 571500"/>
            <a:gd name="T19" fmla="*/ 160068 h 388327"/>
            <a:gd name="T20" fmla="*/ 237124 w 571500"/>
            <a:gd name="T21" fmla="*/ 137200 h 388327"/>
            <a:gd name="T22" fmla="*/ 216504 w 571500"/>
            <a:gd name="T23" fmla="*/ 114334 h 388327"/>
            <a:gd name="T24" fmla="*/ 206194 w 571500"/>
            <a:gd name="T25" fmla="*/ 91467 h 388327"/>
            <a:gd name="T26" fmla="*/ 144336 w 571500"/>
            <a:gd name="T27" fmla="*/ 68600 h 388327"/>
            <a:gd name="T28" fmla="*/ 72168 w 571500"/>
            <a:gd name="T29" fmla="*/ 30491 h 388327"/>
            <a:gd name="T30" fmla="*/ 41239 w 571500"/>
            <a:gd name="T31" fmla="*/ 22867 h 388327"/>
            <a:gd name="T32" fmla="*/ 0 w 571500"/>
            <a:gd name="T33" fmla="*/ 0 h 388327"/>
            <a:gd name="T34" fmla="*/ 0 60000 65536"/>
            <a:gd name="T35" fmla="*/ 0 60000 65536"/>
            <a:gd name="T36" fmla="*/ 0 60000 65536"/>
            <a:gd name="T37" fmla="*/ 0 60000 65536"/>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 name="T48" fmla="*/ 0 60000 65536"/>
            <a:gd name="T49" fmla="*/ 0 60000 65536"/>
            <a:gd name="T50" fmla="*/ 0 60000 65536"/>
          </a:gdLst>
          <a:ahLst/>
          <a:cxnLst>
            <a:cxn ang="T34">
              <a:pos x="T0" y="T1"/>
            </a:cxn>
            <a:cxn ang="T35">
              <a:pos x="T2" y="T3"/>
            </a:cxn>
            <a:cxn ang="T36">
              <a:pos x="T4" y="T5"/>
            </a:cxn>
            <a:cxn ang="T37">
              <a:pos x="T6" y="T7"/>
            </a:cxn>
            <a:cxn ang="T38">
              <a:pos x="T8" y="T9"/>
            </a:cxn>
            <a:cxn ang="T39">
              <a:pos x="T10" y="T11"/>
            </a:cxn>
            <a:cxn ang="T40">
              <a:pos x="T12" y="T13"/>
            </a:cxn>
            <a:cxn ang="T41">
              <a:pos x="T14" y="T15"/>
            </a:cxn>
            <a:cxn ang="T42">
              <a:pos x="T16" y="T17"/>
            </a:cxn>
            <a:cxn ang="T43">
              <a:pos x="T18" y="T19"/>
            </a:cxn>
            <a:cxn ang="T44">
              <a:pos x="T20" y="T21"/>
            </a:cxn>
            <a:cxn ang="T45">
              <a:pos x="T22" y="T23"/>
            </a:cxn>
            <a:cxn ang="T46">
              <a:pos x="T24" y="T25"/>
            </a:cxn>
            <a:cxn ang="T47">
              <a:pos x="T26" y="T27"/>
            </a:cxn>
            <a:cxn ang="T48">
              <a:pos x="T28" y="T29"/>
            </a:cxn>
            <a:cxn ang="T49">
              <a:pos x="T30" y="T31"/>
            </a:cxn>
            <a:cxn ang="T50">
              <a:pos x="T32" y="T33"/>
            </a:cxn>
          </a:cxnLst>
          <a:rect l="0" t="0" r="r" b="b"/>
          <a:pathLst>
            <a:path w="571500" h="388327">
              <a:moveTo>
                <a:pt x="571500" y="373674"/>
              </a:moveTo>
              <a:cubicBezTo>
                <a:pt x="550704" y="377833"/>
                <a:pt x="501746" y="388327"/>
                <a:pt x="483577" y="388327"/>
              </a:cubicBezTo>
              <a:cubicBezTo>
                <a:pt x="446861" y="388327"/>
                <a:pt x="410308" y="383442"/>
                <a:pt x="373673" y="381000"/>
              </a:cubicBezTo>
              <a:cubicBezTo>
                <a:pt x="373668" y="380998"/>
                <a:pt x="285755" y="351697"/>
                <a:pt x="285750" y="351693"/>
              </a:cubicBezTo>
              <a:cubicBezTo>
                <a:pt x="278423" y="346808"/>
                <a:pt x="269996" y="343266"/>
                <a:pt x="263769" y="337039"/>
              </a:cubicBezTo>
              <a:cubicBezTo>
                <a:pt x="255134" y="328404"/>
                <a:pt x="251169" y="315549"/>
                <a:pt x="241788" y="307731"/>
              </a:cubicBezTo>
              <a:cubicBezTo>
                <a:pt x="235855" y="302787"/>
                <a:pt x="227135" y="302846"/>
                <a:pt x="219808" y="300404"/>
              </a:cubicBezTo>
              <a:cubicBezTo>
                <a:pt x="217366" y="288193"/>
                <a:pt x="214242" y="276098"/>
                <a:pt x="212481" y="263770"/>
              </a:cubicBezTo>
              <a:cubicBezTo>
                <a:pt x="209353" y="241876"/>
                <a:pt x="209491" y="219514"/>
                <a:pt x="205154" y="197827"/>
              </a:cubicBezTo>
              <a:cubicBezTo>
                <a:pt x="202125" y="182681"/>
                <a:pt x="201422" y="164788"/>
                <a:pt x="190500" y="153866"/>
              </a:cubicBezTo>
              <a:cubicBezTo>
                <a:pt x="183173" y="146539"/>
                <a:pt x="175153" y="139845"/>
                <a:pt x="168519" y="131885"/>
              </a:cubicBezTo>
              <a:cubicBezTo>
                <a:pt x="162882" y="125120"/>
                <a:pt x="157803" y="117780"/>
                <a:pt x="153865" y="109904"/>
              </a:cubicBezTo>
              <a:cubicBezTo>
                <a:pt x="150411" y="102996"/>
                <a:pt x="151363" y="93955"/>
                <a:pt x="146538" y="87924"/>
              </a:cubicBezTo>
              <a:cubicBezTo>
                <a:pt x="136208" y="75011"/>
                <a:pt x="117058" y="70770"/>
                <a:pt x="102577" y="65943"/>
              </a:cubicBezTo>
              <a:cubicBezTo>
                <a:pt x="95939" y="60964"/>
                <a:pt x="62002" y="34665"/>
                <a:pt x="51288" y="29308"/>
              </a:cubicBezTo>
              <a:cubicBezTo>
                <a:pt x="44380" y="25854"/>
                <a:pt x="36216" y="25435"/>
                <a:pt x="29308" y="21981"/>
              </a:cubicBezTo>
              <a:cubicBezTo>
                <a:pt x="12738" y="13696"/>
                <a:pt x="10304" y="10304"/>
                <a:pt x="0" y="0"/>
              </a:cubicBezTo>
            </a:path>
          </a:pathLst>
        </a:custGeom>
        <a:noFill/>
        <a:ln w="57150" cap="flat" cmpd="sng" algn="ctr">
          <a:solidFill>
            <a:srgbClr val="FF99CC"/>
          </a:solidFill>
          <a:prstDash val="solid"/>
          <a:round/>
          <a:headEnd type="none" w="med" len="med"/>
          <a:tailEnd type="none" w="med" len="med"/>
        </a:ln>
      </xdr:spPr>
    </xdr:sp>
    <xdr:clientData/>
  </xdr:twoCellAnchor>
  <xdr:twoCellAnchor>
    <xdr:from>
      <xdr:col>36</xdr:col>
      <xdr:colOff>49822</xdr:colOff>
      <xdr:row>24</xdr:row>
      <xdr:rowOff>133349</xdr:rowOff>
    </xdr:from>
    <xdr:to>
      <xdr:col>47</xdr:col>
      <xdr:colOff>26910</xdr:colOff>
      <xdr:row>27</xdr:row>
      <xdr:rowOff>65209</xdr:rowOff>
    </xdr:to>
    <xdr:sp macro="" textlink="">
      <xdr:nvSpPr>
        <xdr:cNvPr id="65" name="Forma libre 46">
          <a:extLst>
            <a:ext uri="{FF2B5EF4-FFF2-40B4-BE49-F238E27FC236}">
              <a16:creationId xmlns:a16="http://schemas.microsoft.com/office/drawing/2014/main" id="{00000000-0008-0000-0C00-000041000000}"/>
            </a:ext>
          </a:extLst>
        </xdr:cNvPr>
        <xdr:cNvSpPr>
          <a:spLocks/>
        </xdr:cNvSpPr>
      </xdr:nvSpPr>
      <xdr:spPr bwMode="auto">
        <a:xfrm>
          <a:off x="3316897" y="4505324"/>
          <a:ext cx="605738" cy="417635"/>
        </a:xfrm>
        <a:custGeom>
          <a:avLst/>
          <a:gdLst>
            <a:gd name="T0" fmla="*/ 0 w 498231"/>
            <a:gd name="T1" fmla="*/ 0 h 417634"/>
            <a:gd name="T2" fmla="*/ 114523 w 498231"/>
            <a:gd name="T3" fmla="*/ 30036 h 417634"/>
            <a:gd name="T4" fmla="*/ 176990 w 498231"/>
            <a:gd name="T5" fmla="*/ 60070 h 417634"/>
            <a:gd name="T6" fmla="*/ 208224 w 498231"/>
            <a:gd name="T7" fmla="*/ 75089 h 417634"/>
            <a:gd name="T8" fmla="*/ 239458 w 498231"/>
            <a:gd name="T9" fmla="*/ 157687 h 417634"/>
            <a:gd name="T10" fmla="*/ 260279 w 498231"/>
            <a:gd name="T11" fmla="*/ 202739 h 417634"/>
            <a:gd name="T12" fmla="*/ 166578 w 498231"/>
            <a:gd name="T13" fmla="*/ 225266 h 417634"/>
            <a:gd name="T14" fmla="*/ 135346 w 498231"/>
            <a:gd name="T15" fmla="*/ 232774 h 417634"/>
            <a:gd name="T16" fmla="*/ 145757 w 498231"/>
            <a:gd name="T17" fmla="*/ 270319 h 417634"/>
            <a:gd name="T18" fmla="*/ 166578 w 498231"/>
            <a:gd name="T19" fmla="*/ 315372 h 417634"/>
            <a:gd name="T20" fmla="*/ 176990 w 498231"/>
            <a:gd name="T21" fmla="*/ 367935 h 417634"/>
            <a:gd name="T22" fmla="*/ 239458 w 498231"/>
            <a:gd name="T23" fmla="*/ 390461 h 417634"/>
            <a:gd name="T24" fmla="*/ 312335 w 498231"/>
            <a:gd name="T25" fmla="*/ 420497 h 417634"/>
            <a:gd name="T26" fmla="*/ 343569 w 498231"/>
            <a:gd name="T27" fmla="*/ 428004 h 417634"/>
            <a:gd name="T28" fmla="*/ 530970 w 498231"/>
            <a:gd name="T29" fmla="*/ 420497 h 417634"/>
            <a:gd name="T30" fmla="*/ 562203 w 498231"/>
            <a:gd name="T31" fmla="*/ 405479 h 417634"/>
            <a:gd name="T32" fmla="*/ 614258 w 498231"/>
            <a:gd name="T33" fmla="*/ 397970 h 417634"/>
            <a:gd name="T34" fmla="*/ 645494 w 498231"/>
            <a:gd name="T35" fmla="*/ 390461 h 417634"/>
            <a:gd name="T36" fmla="*/ 707961 w 498231"/>
            <a:gd name="T37" fmla="*/ 412991 h 417634"/>
            <a:gd name="T38" fmla="*/ 707961 w 498231"/>
            <a:gd name="T39" fmla="*/ 420497 h 417634"/>
            <a:gd name="T40" fmla="*/ 0 60000 65536"/>
            <a:gd name="T41" fmla="*/ 0 60000 65536"/>
            <a:gd name="T42" fmla="*/ 0 60000 65536"/>
            <a:gd name="T43" fmla="*/ 0 60000 65536"/>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60000 65536"/>
            <a:gd name="T58" fmla="*/ 0 60000 65536"/>
            <a:gd name="T59" fmla="*/ 0 60000 65536"/>
          </a:gdLst>
          <a:ahLst/>
          <a:cxnLst>
            <a:cxn ang="T40">
              <a:pos x="T0" y="T1"/>
            </a:cxn>
            <a:cxn ang="T41">
              <a:pos x="T2" y="T3"/>
            </a:cxn>
            <a:cxn ang="T42">
              <a:pos x="T4" y="T5"/>
            </a:cxn>
            <a:cxn ang="T43">
              <a:pos x="T6" y="T7"/>
            </a:cxn>
            <a:cxn ang="T44">
              <a:pos x="T8" y="T9"/>
            </a:cxn>
            <a:cxn ang="T45">
              <a:pos x="T10" y="T11"/>
            </a:cxn>
            <a:cxn ang="T46">
              <a:pos x="T12" y="T13"/>
            </a:cxn>
            <a:cxn ang="T47">
              <a:pos x="T14" y="T15"/>
            </a:cxn>
            <a:cxn ang="T48">
              <a:pos x="T16" y="T17"/>
            </a:cxn>
            <a:cxn ang="T49">
              <a:pos x="T18" y="T19"/>
            </a:cxn>
            <a:cxn ang="T50">
              <a:pos x="T20" y="T21"/>
            </a:cxn>
            <a:cxn ang="T51">
              <a:pos x="T22" y="T23"/>
            </a:cxn>
            <a:cxn ang="T52">
              <a:pos x="T24" y="T25"/>
            </a:cxn>
            <a:cxn ang="T53">
              <a:pos x="T26" y="T27"/>
            </a:cxn>
            <a:cxn ang="T54">
              <a:pos x="T28" y="T29"/>
            </a:cxn>
            <a:cxn ang="T55">
              <a:pos x="T30" y="T31"/>
            </a:cxn>
            <a:cxn ang="T56">
              <a:pos x="T32" y="T33"/>
            </a:cxn>
            <a:cxn ang="T57">
              <a:pos x="T34" y="T35"/>
            </a:cxn>
            <a:cxn ang="T58">
              <a:pos x="T36" y="T37"/>
            </a:cxn>
            <a:cxn ang="T59">
              <a:pos x="T38" y="T39"/>
            </a:cxn>
          </a:cxnLst>
          <a:rect l="0" t="0" r="r" b="b"/>
          <a:pathLst>
            <a:path w="498231" h="417634">
              <a:moveTo>
                <a:pt x="0" y="0"/>
              </a:moveTo>
              <a:cubicBezTo>
                <a:pt x="92124" y="11516"/>
                <a:pt x="32469" y="-8124"/>
                <a:pt x="80596" y="29308"/>
              </a:cubicBezTo>
              <a:cubicBezTo>
                <a:pt x="94498" y="40120"/>
                <a:pt x="109903" y="48846"/>
                <a:pt x="124557" y="58615"/>
              </a:cubicBezTo>
              <a:lnTo>
                <a:pt x="146538" y="73269"/>
              </a:lnTo>
              <a:cubicBezTo>
                <a:pt x="176078" y="117578"/>
                <a:pt x="151237" y="73219"/>
                <a:pt x="168519" y="153865"/>
              </a:cubicBezTo>
              <a:cubicBezTo>
                <a:pt x="171756" y="168969"/>
                <a:pt x="183173" y="197827"/>
                <a:pt x="183173" y="197827"/>
              </a:cubicBezTo>
              <a:lnTo>
                <a:pt x="117231" y="219808"/>
              </a:lnTo>
              <a:lnTo>
                <a:pt x="95250" y="227134"/>
              </a:lnTo>
              <a:cubicBezTo>
                <a:pt x="97692" y="239346"/>
                <a:pt x="99300" y="251754"/>
                <a:pt x="102577" y="263769"/>
              </a:cubicBezTo>
              <a:cubicBezTo>
                <a:pt x="106641" y="278671"/>
                <a:pt x="117231" y="307731"/>
                <a:pt x="117231" y="307731"/>
              </a:cubicBezTo>
              <a:cubicBezTo>
                <a:pt x="119673" y="324827"/>
                <a:pt x="117543" y="343238"/>
                <a:pt x="124557" y="359019"/>
              </a:cubicBezTo>
              <a:cubicBezTo>
                <a:pt x="130079" y="371443"/>
                <a:pt x="158256" y="376602"/>
                <a:pt x="168519" y="381000"/>
              </a:cubicBezTo>
              <a:cubicBezTo>
                <a:pt x="258468" y="419549"/>
                <a:pt x="146200" y="373505"/>
                <a:pt x="219807" y="410308"/>
              </a:cubicBezTo>
              <a:cubicBezTo>
                <a:pt x="226715" y="413762"/>
                <a:pt x="234461" y="415192"/>
                <a:pt x="241788" y="417634"/>
              </a:cubicBezTo>
              <a:cubicBezTo>
                <a:pt x="285750" y="415192"/>
                <a:pt x="330086" y="416534"/>
                <a:pt x="373673" y="410308"/>
              </a:cubicBezTo>
              <a:cubicBezTo>
                <a:pt x="382390" y="409063"/>
                <a:pt x="387409" y="398746"/>
                <a:pt x="395654" y="395654"/>
              </a:cubicBezTo>
              <a:cubicBezTo>
                <a:pt x="407314" y="391281"/>
                <a:pt x="420207" y="391347"/>
                <a:pt x="432288" y="388327"/>
              </a:cubicBezTo>
              <a:cubicBezTo>
                <a:pt x="439781" y="386454"/>
                <a:pt x="446942" y="383442"/>
                <a:pt x="454269" y="381000"/>
              </a:cubicBezTo>
              <a:cubicBezTo>
                <a:pt x="472147" y="386959"/>
                <a:pt x="484027" y="388777"/>
                <a:pt x="498231" y="402981"/>
              </a:cubicBezTo>
              <a:lnTo>
                <a:pt x="498231" y="410308"/>
              </a:lnTo>
            </a:path>
          </a:pathLst>
        </a:custGeom>
        <a:noFill/>
        <a:ln w="57150" cap="flat" cmpd="sng" algn="ctr">
          <a:solidFill>
            <a:srgbClr val="FF99CC"/>
          </a:solidFill>
          <a:prstDash val="solid"/>
          <a:round/>
          <a:headEnd type="none" w="med" len="med"/>
          <a:tailEnd type="none" w="med" len="med"/>
        </a:ln>
      </xdr:spPr>
    </xdr:sp>
    <xdr:clientData/>
  </xdr:twoCellAnchor>
  <xdr:twoCellAnchor>
    <xdr:from>
      <xdr:col>47</xdr:col>
      <xdr:colOff>348</xdr:colOff>
      <xdr:row>27</xdr:row>
      <xdr:rowOff>16754</xdr:rowOff>
    </xdr:from>
    <xdr:to>
      <xdr:col>55</xdr:col>
      <xdr:colOff>107672</xdr:colOff>
      <xdr:row>30</xdr:row>
      <xdr:rowOff>24081</xdr:rowOff>
    </xdr:to>
    <xdr:sp macro="" textlink="">
      <xdr:nvSpPr>
        <xdr:cNvPr id="66" name="Forma libre 47">
          <a:extLst>
            <a:ext uri="{FF2B5EF4-FFF2-40B4-BE49-F238E27FC236}">
              <a16:creationId xmlns:a16="http://schemas.microsoft.com/office/drawing/2014/main" id="{00000000-0008-0000-0C00-000042000000}"/>
            </a:ext>
          </a:extLst>
        </xdr:cNvPr>
        <xdr:cNvSpPr>
          <a:spLocks/>
        </xdr:cNvSpPr>
      </xdr:nvSpPr>
      <xdr:spPr bwMode="auto">
        <a:xfrm>
          <a:off x="3934587" y="4944906"/>
          <a:ext cx="571150" cy="504284"/>
        </a:xfrm>
        <a:custGeom>
          <a:avLst/>
          <a:gdLst>
            <a:gd name="T0" fmla="*/ 32962 w 414319"/>
            <a:gd name="T1" fmla="*/ 0 h 490904"/>
            <a:gd name="T2" fmla="*/ 51549 w 414319"/>
            <a:gd name="T3" fmla="*/ 46792 h 490904"/>
            <a:gd name="T4" fmla="*/ 70133 w 414319"/>
            <a:gd name="T5" fmla="*/ 70189 h 490904"/>
            <a:gd name="T6" fmla="*/ 98008 w 414319"/>
            <a:gd name="T7" fmla="*/ 148175 h 490904"/>
            <a:gd name="T8" fmla="*/ 135178 w 414319"/>
            <a:gd name="T9" fmla="*/ 163774 h 490904"/>
            <a:gd name="T10" fmla="*/ 190933 w 414319"/>
            <a:gd name="T11" fmla="*/ 202768 h 490904"/>
            <a:gd name="T12" fmla="*/ 190933 w 414319"/>
            <a:gd name="T13" fmla="*/ 288552 h 490904"/>
            <a:gd name="T14" fmla="*/ 135178 w 414319"/>
            <a:gd name="T15" fmla="*/ 296352 h 490904"/>
            <a:gd name="T16" fmla="*/ 107301 w 414319"/>
            <a:gd name="T17" fmla="*/ 304151 h 490904"/>
            <a:gd name="T18" fmla="*/ 42255 w 414319"/>
            <a:gd name="T19" fmla="*/ 296352 h 490904"/>
            <a:gd name="T20" fmla="*/ 5086 w 414319"/>
            <a:gd name="T21" fmla="*/ 249558 h 490904"/>
            <a:gd name="T22" fmla="*/ 60841 w 414319"/>
            <a:gd name="T23" fmla="*/ 280755 h 490904"/>
            <a:gd name="T24" fmla="*/ 88716 w 414319"/>
            <a:gd name="T25" fmla="*/ 288552 h 490904"/>
            <a:gd name="T26" fmla="*/ 144470 w 414319"/>
            <a:gd name="T27" fmla="*/ 311950 h 490904"/>
            <a:gd name="T28" fmla="*/ 172346 w 414319"/>
            <a:gd name="T29" fmla="*/ 335345 h 490904"/>
            <a:gd name="T30" fmla="*/ 246684 w 414319"/>
            <a:gd name="T31" fmla="*/ 350944 h 490904"/>
            <a:gd name="T32" fmla="*/ 330315 w 414319"/>
            <a:gd name="T33" fmla="*/ 366539 h 490904"/>
            <a:gd name="T34" fmla="*/ 386070 w 414319"/>
            <a:gd name="T35" fmla="*/ 382139 h 490904"/>
            <a:gd name="T36" fmla="*/ 413945 w 414319"/>
            <a:gd name="T37" fmla="*/ 397735 h 490904"/>
            <a:gd name="T38" fmla="*/ 441822 w 414319"/>
            <a:gd name="T39" fmla="*/ 421133 h 490904"/>
            <a:gd name="T40" fmla="*/ 469699 w 414319"/>
            <a:gd name="T41" fmla="*/ 428930 h 490904"/>
            <a:gd name="T42" fmla="*/ 497575 w 414319"/>
            <a:gd name="T43" fmla="*/ 475722 h 490904"/>
            <a:gd name="T44" fmla="*/ 516161 w 414319"/>
            <a:gd name="T45" fmla="*/ 499120 h 490904"/>
            <a:gd name="T46" fmla="*/ 525453 w 414319"/>
            <a:gd name="T47" fmla="*/ 522515 h 490904"/>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60000 65536"/>
            <a:gd name="T58" fmla="*/ 0 60000 65536"/>
            <a:gd name="T59" fmla="*/ 0 60000 65536"/>
            <a:gd name="T60" fmla="*/ 0 60000 65536"/>
            <a:gd name="T61" fmla="*/ 0 60000 65536"/>
            <a:gd name="T62" fmla="*/ 0 60000 65536"/>
            <a:gd name="T63" fmla="*/ 0 60000 65536"/>
            <a:gd name="T64" fmla="*/ 0 60000 65536"/>
            <a:gd name="T65" fmla="*/ 0 60000 65536"/>
            <a:gd name="T66" fmla="*/ 0 60000 65536"/>
            <a:gd name="T67" fmla="*/ 0 60000 65536"/>
            <a:gd name="T68" fmla="*/ 0 60000 65536"/>
            <a:gd name="T69" fmla="*/ 0 60000 65536"/>
            <a:gd name="T70" fmla="*/ 0 60000 65536"/>
            <a:gd name="T71" fmla="*/ 0 60000 65536"/>
          </a:gdLst>
          <a:ahLst/>
          <a:cxnLst>
            <a:cxn ang="T48">
              <a:pos x="T0" y="T1"/>
            </a:cxn>
            <a:cxn ang="T49">
              <a:pos x="T2" y="T3"/>
            </a:cxn>
            <a:cxn ang="T50">
              <a:pos x="T4" y="T5"/>
            </a:cxn>
            <a:cxn ang="T51">
              <a:pos x="T6" y="T7"/>
            </a:cxn>
            <a:cxn ang="T52">
              <a:pos x="T8" y="T9"/>
            </a:cxn>
            <a:cxn ang="T53">
              <a:pos x="T10" y="T11"/>
            </a:cxn>
            <a:cxn ang="T54">
              <a:pos x="T12" y="T13"/>
            </a:cxn>
            <a:cxn ang="T55">
              <a:pos x="T14" y="T15"/>
            </a:cxn>
            <a:cxn ang="T56">
              <a:pos x="T16" y="T17"/>
            </a:cxn>
            <a:cxn ang="T57">
              <a:pos x="T18" y="T19"/>
            </a:cxn>
            <a:cxn ang="T58">
              <a:pos x="T20" y="T21"/>
            </a:cxn>
            <a:cxn ang="T59">
              <a:pos x="T22" y="T23"/>
            </a:cxn>
            <a:cxn ang="T60">
              <a:pos x="T24" y="T25"/>
            </a:cxn>
            <a:cxn ang="T61">
              <a:pos x="T26" y="T27"/>
            </a:cxn>
            <a:cxn ang="T62">
              <a:pos x="T28" y="T29"/>
            </a:cxn>
            <a:cxn ang="T63">
              <a:pos x="T30" y="T31"/>
            </a:cxn>
            <a:cxn ang="T64">
              <a:pos x="T32" y="T33"/>
            </a:cxn>
            <a:cxn ang="T65">
              <a:pos x="T34" y="T35"/>
            </a:cxn>
            <a:cxn ang="T66">
              <a:pos x="T36" y="T37"/>
            </a:cxn>
            <a:cxn ang="T67">
              <a:pos x="T38" y="T39"/>
            </a:cxn>
            <a:cxn ang="T68">
              <a:pos x="T40" y="T41"/>
            </a:cxn>
            <a:cxn ang="T69">
              <a:pos x="T42" y="T43"/>
            </a:cxn>
            <a:cxn ang="T70">
              <a:pos x="T44" y="T45"/>
            </a:cxn>
            <a:cxn ang="T71">
              <a:pos x="T46" y="T47"/>
            </a:cxn>
          </a:cxnLst>
          <a:rect l="0" t="0" r="r" b="b"/>
          <a:pathLst>
            <a:path w="414319" h="490904">
              <a:moveTo>
                <a:pt x="25992" y="0"/>
              </a:moveTo>
              <a:cubicBezTo>
                <a:pt x="30877" y="14654"/>
                <a:pt x="34373" y="29846"/>
                <a:pt x="40646" y="43961"/>
              </a:cubicBezTo>
              <a:cubicBezTo>
                <a:pt x="44222" y="52008"/>
                <a:pt x="52770" y="57507"/>
                <a:pt x="55300" y="65942"/>
              </a:cubicBezTo>
              <a:cubicBezTo>
                <a:pt x="63770" y="94176"/>
                <a:pt x="53100" y="119061"/>
                <a:pt x="77280" y="139211"/>
              </a:cubicBezTo>
              <a:cubicBezTo>
                <a:pt x="85671" y="146203"/>
                <a:pt x="97105" y="148446"/>
                <a:pt x="106588" y="153865"/>
              </a:cubicBezTo>
              <a:cubicBezTo>
                <a:pt x="130390" y="167466"/>
                <a:pt x="130344" y="170294"/>
                <a:pt x="150550" y="190500"/>
              </a:cubicBezTo>
              <a:cubicBezTo>
                <a:pt x="159013" y="215888"/>
                <a:pt x="171815" y="243755"/>
                <a:pt x="150550" y="271096"/>
              </a:cubicBezTo>
              <a:cubicBezTo>
                <a:pt x="141429" y="282823"/>
                <a:pt x="121090" y="275200"/>
                <a:pt x="106588" y="278423"/>
              </a:cubicBezTo>
              <a:cubicBezTo>
                <a:pt x="99049" y="280098"/>
                <a:pt x="91934" y="283308"/>
                <a:pt x="84607" y="285750"/>
              </a:cubicBezTo>
              <a:cubicBezTo>
                <a:pt x="67511" y="283308"/>
                <a:pt x="47889" y="287695"/>
                <a:pt x="33319" y="278423"/>
              </a:cubicBezTo>
              <a:cubicBezTo>
                <a:pt x="18461" y="268968"/>
                <a:pt x="-10643" y="224692"/>
                <a:pt x="4011" y="234461"/>
              </a:cubicBezTo>
              <a:cubicBezTo>
                <a:pt x="18665" y="244230"/>
                <a:pt x="31265" y="258199"/>
                <a:pt x="47973" y="263769"/>
              </a:cubicBezTo>
              <a:cubicBezTo>
                <a:pt x="55300" y="266211"/>
                <a:pt x="63045" y="267642"/>
                <a:pt x="69953" y="271096"/>
              </a:cubicBezTo>
              <a:cubicBezTo>
                <a:pt x="126764" y="299502"/>
                <a:pt x="58669" y="274662"/>
                <a:pt x="113915" y="293077"/>
              </a:cubicBezTo>
              <a:cubicBezTo>
                <a:pt x="121242" y="300404"/>
                <a:pt x="126463" y="310769"/>
                <a:pt x="135896" y="315057"/>
              </a:cubicBezTo>
              <a:cubicBezTo>
                <a:pt x="154231" y="323391"/>
                <a:pt x="174762" y="325761"/>
                <a:pt x="194511" y="329711"/>
              </a:cubicBezTo>
              <a:cubicBezTo>
                <a:pt x="215430" y="333895"/>
                <a:pt x="239756" y="338156"/>
                <a:pt x="260453" y="344365"/>
              </a:cubicBezTo>
              <a:cubicBezTo>
                <a:pt x="275248" y="348804"/>
                <a:pt x="291563" y="350451"/>
                <a:pt x="304415" y="359019"/>
              </a:cubicBezTo>
              <a:cubicBezTo>
                <a:pt x="311742" y="363904"/>
                <a:pt x="319631" y="368036"/>
                <a:pt x="326396" y="373673"/>
              </a:cubicBezTo>
              <a:cubicBezTo>
                <a:pt x="334356" y="380307"/>
                <a:pt x="339755" y="389906"/>
                <a:pt x="348377" y="395654"/>
              </a:cubicBezTo>
              <a:cubicBezTo>
                <a:pt x="354803" y="399938"/>
                <a:pt x="363030" y="400538"/>
                <a:pt x="370357" y="402980"/>
              </a:cubicBezTo>
              <a:cubicBezTo>
                <a:pt x="412353" y="465975"/>
                <a:pt x="362003" y="386272"/>
                <a:pt x="392338" y="446942"/>
              </a:cubicBezTo>
              <a:cubicBezTo>
                <a:pt x="396276" y="454818"/>
                <a:pt x="403054" y="461047"/>
                <a:pt x="406992" y="468923"/>
              </a:cubicBezTo>
              <a:cubicBezTo>
                <a:pt x="410446" y="475831"/>
                <a:pt x="414319" y="490904"/>
                <a:pt x="414319" y="490904"/>
              </a:cubicBezTo>
            </a:path>
          </a:pathLst>
        </a:custGeom>
        <a:noFill/>
        <a:ln w="57150" cap="flat" cmpd="sng" algn="ctr">
          <a:solidFill>
            <a:srgbClr val="FF99CC"/>
          </a:solidFill>
          <a:prstDash val="solid"/>
          <a:round/>
          <a:headEnd type="none" w="med" len="med"/>
          <a:tailEnd type="none" w="med" len="med"/>
        </a:ln>
      </xdr:spPr>
    </xdr:sp>
    <xdr:clientData/>
  </xdr:twoCellAnchor>
  <xdr:oneCellAnchor>
    <xdr:from>
      <xdr:col>24</xdr:col>
      <xdr:colOff>46894</xdr:colOff>
      <xdr:row>13</xdr:row>
      <xdr:rowOff>158732</xdr:rowOff>
    </xdr:from>
    <xdr:ext cx="1267144" cy="125227"/>
    <xdr:sp macro="" textlink="">
      <xdr:nvSpPr>
        <xdr:cNvPr id="33" name="32 Llamada de flecha a la izquierda">
          <a:extLst>
            <a:ext uri="{FF2B5EF4-FFF2-40B4-BE49-F238E27FC236}">
              <a16:creationId xmlns:a16="http://schemas.microsoft.com/office/drawing/2014/main" id="{00000000-0008-0000-0C00-000021000000}"/>
            </a:ext>
          </a:extLst>
        </xdr:cNvPr>
        <xdr:cNvSpPr/>
      </xdr:nvSpPr>
      <xdr:spPr bwMode="auto">
        <a:xfrm>
          <a:off x="2628169" y="2749532"/>
          <a:ext cx="1267144" cy="125227"/>
        </a:xfrm>
        <a:prstGeom prst="leftArrowCallout">
          <a:avLst>
            <a:gd name="adj1" fmla="val 25000"/>
            <a:gd name="adj2" fmla="val 25000"/>
            <a:gd name="adj3" fmla="val 25000"/>
            <a:gd name="adj4" fmla="val 92897"/>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r>
            <a:rPr lang="es-US" sz="800">
              <a:latin typeface="+mn-lt"/>
              <a:ea typeface="+mn-ea"/>
              <a:cs typeface="+mn-cs"/>
            </a:rPr>
            <a:t>SAN</a:t>
          </a:r>
          <a:r>
            <a:rPr lang="es-US" sz="800" baseline="0">
              <a:latin typeface="+mn-lt"/>
              <a:ea typeface="+mn-ea"/>
              <a:cs typeface="+mn-cs"/>
            </a:rPr>
            <a:t> JERÓNIMO</a:t>
          </a:r>
          <a:r>
            <a:rPr lang="es-US" sz="800">
              <a:latin typeface="+mn-lt"/>
              <a:ea typeface="+mn-ea"/>
              <a:cs typeface="+mn-cs"/>
            </a:rPr>
            <a:t> </a:t>
          </a:r>
          <a:r>
            <a:rPr lang="es-US" sz="800" baseline="0">
              <a:latin typeface="+mn-lt"/>
              <a:ea typeface="+mn-ea"/>
              <a:cs typeface="+mn-cs"/>
            </a:rPr>
            <a:t>PR 22+0700</a:t>
          </a:r>
          <a:endParaRPr lang="es-US" sz="800"/>
        </a:p>
      </xdr:txBody>
    </xdr:sp>
    <xdr:clientData/>
  </xdr:oneCellAnchor>
  <xdr:oneCellAnchor>
    <xdr:from>
      <xdr:col>57</xdr:col>
      <xdr:colOff>402662</xdr:colOff>
      <xdr:row>34</xdr:row>
      <xdr:rowOff>149405</xdr:rowOff>
    </xdr:from>
    <xdr:ext cx="492782" cy="125227"/>
    <xdr:sp macro="" textlink="">
      <xdr:nvSpPr>
        <xdr:cNvPr id="39" name="38 Llamada de flecha a la izquierda">
          <a:extLst>
            <a:ext uri="{FF2B5EF4-FFF2-40B4-BE49-F238E27FC236}">
              <a16:creationId xmlns:a16="http://schemas.microsoft.com/office/drawing/2014/main" id="{00000000-0008-0000-0C00-000027000000}"/>
            </a:ext>
          </a:extLst>
        </xdr:cNvPr>
        <xdr:cNvSpPr/>
      </xdr:nvSpPr>
      <xdr:spPr bwMode="auto">
        <a:xfrm>
          <a:off x="4949814" y="6237122"/>
          <a:ext cx="492782" cy="125227"/>
        </a:xfrm>
        <a:prstGeom prst="leftArrowCallout">
          <a:avLst>
            <a:gd name="adj1" fmla="val 25000"/>
            <a:gd name="adj2" fmla="val 25000"/>
            <a:gd name="adj3" fmla="val 25000"/>
            <a:gd name="adj4" fmla="val 92897"/>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r>
            <a:rPr lang="es-US" sz="800" baseline="0">
              <a:latin typeface="+mn-lt"/>
              <a:ea typeface="+mn-ea"/>
              <a:cs typeface="+mn-cs"/>
            </a:rPr>
            <a:t>PR 71+000</a:t>
          </a:r>
          <a:endParaRPr lang="es-US" sz="800"/>
        </a:p>
      </xdr:txBody>
    </xdr:sp>
    <xdr:clientData/>
  </xdr:oneCellAnchor>
  <xdr:oneCellAnchor>
    <xdr:from>
      <xdr:col>42</xdr:col>
      <xdr:colOff>35106</xdr:colOff>
      <xdr:row>25</xdr:row>
      <xdr:rowOff>16756</xdr:rowOff>
    </xdr:from>
    <xdr:ext cx="1473896" cy="293076"/>
    <xdr:sp macro="" textlink="">
      <xdr:nvSpPr>
        <xdr:cNvPr id="40" name="39 Llamada de flecha a la izquierda">
          <a:extLst>
            <a:ext uri="{FF2B5EF4-FFF2-40B4-BE49-F238E27FC236}">
              <a16:creationId xmlns:a16="http://schemas.microsoft.com/office/drawing/2014/main" id="{00000000-0008-0000-0C00-000028000000}"/>
            </a:ext>
          </a:extLst>
        </xdr:cNvPr>
        <xdr:cNvSpPr/>
      </xdr:nvSpPr>
      <xdr:spPr bwMode="auto">
        <a:xfrm>
          <a:off x="3679454" y="4613604"/>
          <a:ext cx="1473896" cy="293076"/>
        </a:xfrm>
        <a:prstGeom prst="leftArrowCallout">
          <a:avLst>
            <a:gd name="adj1" fmla="val 25000"/>
            <a:gd name="adj2" fmla="val 25000"/>
            <a:gd name="adj3" fmla="val 25000"/>
            <a:gd name="adj4" fmla="val 92897"/>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noAutofit/>
        </a:bodyPr>
        <a:lstStyle/>
        <a:p>
          <a:r>
            <a:rPr lang="es-US" sz="800" baseline="0">
              <a:latin typeface="+mn-lt"/>
              <a:ea typeface="+mn-ea"/>
              <a:cs typeface="+mn-cs"/>
            </a:rPr>
            <a:t>PR 50+0000 DESVÍO A PALMITAS</a:t>
          </a:r>
          <a:endParaRPr lang="es-US" sz="800"/>
        </a:p>
      </xdr:txBody>
    </xdr:sp>
    <xdr:clientData/>
  </xdr:oneCellAnchor>
  <xdr:oneCellAnchor>
    <xdr:from>
      <xdr:col>39</xdr:col>
      <xdr:colOff>27587</xdr:colOff>
      <xdr:row>19</xdr:row>
      <xdr:rowOff>76832</xdr:rowOff>
    </xdr:from>
    <xdr:ext cx="858652" cy="187872"/>
    <xdr:sp macro="" textlink="">
      <xdr:nvSpPr>
        <xdr:cNvPr id="41" name="40 Llamada de flecha a la izquierda">
          <a:extLst>
            <a:ext uri="{FF2B5EF4-FFF2-40B4-BE49-F238E27FC236}">
              <a16:creationId xmlns:a16="http://schemas.microsoft.com/office/drawing/2014/main" id="{00000000-0008-0000-0C00-000029000000}"/>
            </a:ext>
          </a:extLst>
        </xdr:cNvPr>
        <xdr:cNvSpPr/>
      </xdr:nvSpPr>
      <xdr:spPr bwMode="auto">
        <a:xfrm>
          <a:off x="3498000" y="3679767"/>
          <a:ext cx="858652" cy="187872"/>
        </a:xfrm>
        <a:prstGeom prst="leftArrowCallout">
          <a:avLst>
            <a:gd name="adj1" fmla="val 25000"/>
            <a:gd name="adj2" fmla="val 25000"/>
            <a:gd name="adj3" fmla="val 118599"/>
            <a:gd name="adj4" fmla="val 64977"/>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spAutoFit/>
        </a:bodyPr>
        <a:lstStyle/>
        <a:p>
          <a:pPr algn="ctr"/>
          <a:r>
            <a:rPr lang="es-US" sz="600"/>
            <a:t>PR 2</a:t>
          </a:r>
          <a:r>
            <a:rPr lang="es-CO" sz="600">
              <a:latin typeface="+mn-lt"/>
              <a:ea typeface="+mn-ea"/>
              <a:cs typeface="+mn-cs"/>
            </a:rPr>
            <a:t>7+0172</a:t>
          </a:r>
        </a:p>
        <a:p>
          <a:pPr algn="ctr"/>
          <a:r>
            <a:rPr lang="es-CO" sz="600">
              <a:latin typeface="+mn-lt"/>
              <a:ea typeface="+mn-ea"/>
              <a:cs typeface="+mn-cs"/>
            </a:rPr>
            <a:t>PR36+0366</a:t>
          </a:r>
          <a:endParaRPr lang="es-US" sz="600"/>
        </a:p>
      </xdr:txBody>
    </xdr:sp>
    <xdr:clientData/>
  </xdr:oneCellAnchor>
  <xdr:oneCellAnchor>
    <xdr:from>
      <xdr:col>15</xdr:col>
      <xdr:colOff>24905</xdr:colOff>
      <xdr:row>12</xdr:row>
      <xdr:rowOff>191236</xdr:rowOff>
    </xdr:from>
    <xdr:ext cx="548304" cy="125227"/>
    <xdr:sp macro="" textlink="">
      <xdr:nvSpPr>
        <xdr:cNvPr id="43" name="42 Llamada de flecha a la izquierda">
          <a:extLst>
            <a:ext uri="{FF2B5EF4-FFF2-40B4-BE49-F238E27FC236}">
              <a16:creationId xmlns:a16="http://schemas.microsoft.com/office/drawing/2014/main" id="{00000000-0008-0000-0C00-00002B000000}"/>
            </a:ext>
          </a:extLst>
        </xdr:cNvPr>
        <xdr:cNvSpPr/>
      </xdr:nvSpPr>
      <xdr:spPr bwMode="auto">
        <a:xfrm>
          <a:off x="2091830" y="2572486"/>
          <a:ext cx="548304" cy="125227"/>
        </a:xfrm>
        <a:prstGeom prst="leftArrowCallout">
          <a:avLst>
            <a:gd name="adj1" fmla="val 25000"/>
            <a:gd name="adj2" fmla="val 25000"/>
            <a:gd name="adj3" fmla="val 25000"/>
            <a:gd name="adj4" fmla="val 92897"/>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r>
            <a:rPr lang="es-US" sz="800" baseline="0">
              <a:latin typeface="+mn-lt"/>
              <a:ea typeface="+mn-ea"/>
              <a:cs typeface="+mn-cs"/>
            </a:rPr>
            <a:t>PR 16+0000</a:t>
          </a:r>
          <a:endParaRPr lang="es-US" sz="800"/>
        </a:p>
      </xdr:txBody>
    </xdr:sp>
    <xdr:clientData/>
  </xdr:oneCellAnchor>
  <xdr:oneCellAnchor>
    <xdr:from>
      <xdr:col>57</xdr:col>
      <xdr:colOff>276225</xdr:colOff>
      <xdr:row>24</xdr:row>
      <xdr:rowOff>9525</xdr:rowOff>
    </xdr:from>
    <xdr:ext cx="375047" cy="1428749"/>
    <xdr:sp macro="" textlink="">
      <xdr:nvSpPr>
        <xdr:cNvPr id="45" name="20 Llamada de flecha hacia abajo">
          <a:extLst>
            <a:ext uri="{FF2B5EF4-FFF2-40B4-BE49-F238E27FC236}">
              <a16:creationId xmlns:a16="http://schemas.microsoft.com/office/drawing/2014/main" id="{00000000-0008-0000-0C00-00002D000000}"/>
            </a:ext>
          </a:extLst>
        </xdr:cNvPr>
        <xdr:cNvSpPr/>
      </xdr:nvSpPr>
      <xdr:spPr bwMode="auto">
        <a:xfrm>
          <a:off x="4781550" y="4381500"/>
          <a:ext cx="375047" cy="1428749"/>
        </a:xfrm>
        <a:prstGeom prst="downArrowCallout">
          <a:avLst>
            <a:gd name="adj1" fmla="val 0"/>
            <a:gd name="adj2" fmla="val 14886"/>
            <a:gd name="adj3" fmla="val 53686"/>
            <a:gd name="adj4" fmla="val 79451"/>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noAutofit/>
        </a:bodyPr>
        <a:lstStyle/>
        <a:p>
          <a:r>
            <a:rPr lang="es-CO" sz="600">
              <a:latin typeface="+mn-lt"/>
              <a:ea typeface="+mn-ea"/>
              <a:cs typeface="+mn-cs"/>
            </a:rPr>
            <a:t>PR61+0110</a:t>
          </a:r>
        </a:p>
        <a:p>
          <a:r>
            <a:rPr lang="es-CO" sz="600">
              <a:latin typeface="+mn-lt"/>
              <a:ea typeface="+mn-ea"/>
              <a:cs typeface="+mn-cs"/>
            </a:rPr>
            <a:t>PR62+0740</a:t>
          </a:r>
        </a:p>
        <a:p>
          <a:r>
            <a:rPr lang="es-CO" sz="600">
              <a:latin typeface="+mn-lt"/>
              <a:ea typeface="+mn-ea"/>
              <a:cs typeface="+mn-cs"/>
            </a:rPr>
            <a:t>PR62+0950</a:t>
          </a:r>
        </a:p>
        <a:p>
          <a:r>
            <a:rPr lang="es-CO" sz="600">
              <a:latin typeface="+mn-lt"/>
              <a:ea typeface="+mn-ea"/>
              <a:cs typeface="+mn-cs"/>
            </a:rPr>
            <a:t>PR64+0150</a:t>
          </a:r>
        </a:p>
        <a:p>
          <a:r>
            <a:rPr lang="es-CO" sz="600">
              <a:latin typeface="+mn-lt"/>
              <a:ea typeface="+mn-ea"/>
              <a:cs typeface="+mn-cs"/>
            </a:rPr>
            <a:t>PR65+0850</a:t>
          </a:r>
        </a:p>
        <a:p>
          <a:r>
            <a:rPr lang="es-CO" sz="600">
              <a:latin typeface="+mn-lt"/>
              <a:ea typeface="+mn-ea"/>
              <a:cs typeface="+mn-cs"/>
            </a:rPr>
            <a:t>PR66+0515</a:t>
          </a:r>
        </a:p>
        <a:p>
          <a:r>
            <a:rPr lang="es-CO" sz="600">
              <a:latin typeface="+mn-lt"/>
              <a:ea typeface="+mn-ea"/>
              <a:cs typeface="+mn-cs"/>
            </a:rPr>
            <a:t>PR66+0910</a:t>
          </a:r>
        </a:p>
        <a:p>
          <a:r>
            <a:rPr lang="es-CO" sz="600">
              <a:latin typeface="+mn-lt"/>
              <a:ea typeface="+mn-ea"/>
              <a:cs typeface="+mn-cs"/>
            </a:rPr>
            <a:t>PR67+0100</a:t>
          </a:r>
        </a:p>
        <a:p>
          <a:r>
            <a:rPr lang="es-CO" sz="600">
              <a:latin typeface="+mn-lt"/>
              <a:ea typeface="+mn-ea"/>
              <a:cs typeface="+mn-cs"/>
            </a:rPr>
            <a:t>PR67+0390</a:t>
          </a:r>
        </a:p>
        <a:p>
          <a:r>
            <a:rPr lang="es-CO" sz="600">
              <a:latin typeface="+mn-lt"/>
              <a:ea typeface="+mn-ea"/>
              <a:cs typeface="+mn-cs"/>
            </a:rPr>
            <a:t>PR67+0400</a:t>
          </a:r>
        </a:p>
        <a:p>
          <a:r>
            <a:rPr lang="es-CO" sz="600">
              <a:latin typeface="+mn-lt"/>
              <a:ea typeface="+mn-ea"/>
              <a:cs typeface="+mn-cs"/>
            </a:rPr>
            <a:t>PR68+0900</a:t>
          </a:r>
        </a:p>
        <a:p>
          <a:r>
            <a:rPr lang="es-CO" sz="600">
              <a:latin typeface="+mn-lt"/>
              <a:ea typeface="+mn-ea"/>
              <a:cs typeface="+mn-cs"/>
            </a:rPr>
            <a:t>PR69+0975</a:t>
          </a:r>
          <a:endParaRPr lang="es-US" sz="800"/>
        </a:p>
      </xdr:txBody>
    </xdr:sp>
    <xdr:clientData/>
  </xdr:oneCellAnchor>
  <xdr:oneCellAnchor>
    <xdr:from>
      <xdr:col>29</xdr:col>
      <xdr:colOff>14494</xdr:colOff>
      <xdr:row>24</xdr:row>
      <xdr:rowOff>60049</xdr:rowOff>
    </xdr:from>
    <xdr:ext cx="476250" cy="1360724"/>
    <xdr:sp macro="" textlink="">
      <xdr:nvSpPr>
        <xdr:cNvPr id="46" name="19 Llamada de flecha hacia arriba">
          <a:extLst>
            <a:ext uri="{FF2B5EF4-FFF2-40B4-BE49-F238E27FC236}">
              <a16:creationId xmlns:a16="http://schemas.microsoft.com/office/drawing/2014/main" id="{00000000-0008-0000-0C00-00002E000000}"/>
            </a:ext>
          </a:extLst>
        </xdr:cNvPr>
        <xdr:cNvSpPr/>
      </xdr:nvSpPr>
      <xdr:spPr bwMode="auto">
        <a:xfrm>
          <a:off x="2905124" y="4491245"/>
          <a:ext cx="476250" cy="1360724"/>
        </a:xfrm>
        <a:prstGeom prst="upArrowCallout">
          <a:avLst>
            <a:gd name="adj1" fmla="val 21740"/>
            <a:gd name="adj2" fmla="val 10870"/>
            <a:gd name="adj3" fmla="val 26086"/>
            <a:gd name="adj4" fmla="val 88000"/>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noAutofit/>
        </a:bodyPr>
        <a:lstStyle/>
        <a:p>
          <a:pPr algn="ctr"/>
          <a:r>
            <a:rPr lang="es-CO" sz="700">
              <a:latin typeface="+mn-lt"/>
              <a:ea typeface="+mn-ea"/>
              <a:cs typeface="+mn-cs"/>
            </a:rPr>
            <a:t>PR44+0020</a:t>
          </a:r>
        </a:p>
        <a:p>
          <a:pPr algn="ctr"/>
          <a:r>
            <a:rPr lang="es-CO" sz="700">
              <a:latin typeface="+mn-lt"/>
              <a:ea typeface="+mn-ea"/>
              <a:cs typeface="+mn-cs"/>
            </a:rPr>
            <a:t>PR45+0340</a:t>
          </a:r>
        </a:p>
        <a:p>
          <a:pPr algn="ctr"/>
          <a:r>
            <a:rPr lang="es-CO" sz="700">
              <a:latin typeface="+mn-lt"/>
              <a:ea typeface="+mn-ea"/>
              <a:cs typeface="+mn-cs"/>
            </a:rPr>
            <a:t>PR 45+0450</a:t>
          </a:r>
        </a:p>
        <a:p>
          <a:pPr algn="ctr"/>
          <a:r>
            <a:rPr lang="es-CO" sz="700">
              <a:latin typeface="+mn-lt"/>
              <a:ea typeface="+mn-ea"/>
              <a:cs typeface="+mn-cs"/>
            </a:rPr>
            <a:t>PR46+0100</a:t>
          </a:r>
        </a:p>
        <a:p>
          <a:pPr algn="ctr"/>
          <a:r>
            <a:rPr lang="es-CO" sz="700">
              <a:latin typeface="+mn-lt"/>
              <a:ea typeface="+mn-ea"/>
              <a:cs typeface="+mn-cs"/>
            </a:rPr>
            <a:t>PR53+0760</a:t>
          </a:r>
          <a:endParaRPr lang="es-US" sz="700">
            <a:latin typeface="+mn-lt"/>
            <a:ea typeface="+mn-ea"/>
            <a:cs typeface="+mn-cs"/>
          </a:endParaRPr>
        </a:p>
        <a:p>
          <a:pPr algn="ctr"/>
          <a:r>
            <a:rPr lang="es-CO" sz="700" baseline="0">
              <a:latin typeface="+mn-lt"/>
              <a:ea typeface="+mn-ea"/>
              <a:cs typeface="+mn-cs"/>
            </a:rPr>
            <a:t>PR55+0468</a:t>
          </a:r>
          <a:endParaRPr lang="es-US" sz="700" baseline="0">
            <a:latin typeface="+mn-lt"/>
            <a:ea typeface="+mn-ea"/>
            <a:cs typeface="+mn-cs"/>
          </a:endParaRPr>
        </a:p>
        <a:p>
          <a:pPr algn="ctr"/>
          <a:r>
            <a:rPr lang="es-CO" sz="700" baseline="0">
              <a:latin typeface="+mn-lt"/>
              <a:ea typeface="+mn-ea"/>
              <a:cs typeface="+mn-cs"/>
            </a:rPr>
            <a:t>PR 56+0447</a:t>
          </a:r>
        </a:p>
        <a:p>
          <a:pPr algn="ctr"/>
          <a:r>
            <a:rPr lang="es-CO" sz="700" baseline="0">
              <a:latin typeface="+mn-lt"/>
              <a:ea typeface="+mn-ea"/>
              <a:cs typeface="+mn-cs"/>
            </a:rPr>
            <a:t>PR 57+0550</a:t>
          </a:r>
        </a:p>
        <a:p>
          <a:pPr algn="ctr"/>
          <a:r>
            <a:rPr lang="es-CO" sz="700" baseline="0">
              <a:latin typeface="+mn-lt"/>
              <a:ea typeface="+mn-ea"/>
              <a:cs typeface="+mn-cs"/>
            </a:rPr>
            <a:t>PR 59+0570</a:t>
          </a:r>
        </a:p>
      </xdr:txBody>
    </xdr:sp>
    <xdr:clientData/>
  </xdr:oneCellAnchor>
  <xdr:oneCellAnchor>
    <xdr:from>
      <xdr:col>5</xdr:col>
      <xdr:colOff>9525</xdr:colOff>
      <xdr:row>14</xdr:row>
      <xdr:rowOff>76200</xdr:rowOff>
    </xdr:from>
    <xdr:ext cx="521626" cy="109582"/>
    <xdr:sp macro="" textlink="">
      <xdr:nvSpPr>
        <xdr:cNvPr id="49" name="18 Llamada de flecha a la derecha">
          <a:extLst>
            <a:ext uri="{FF2B5EF4-FFF2-40B4-BE49-F238E27FC236}">
              <a16:creationId xmlns:a16="http://schemas.microsoft.com/office/drawing/2014/main" id="{00000000-0008-0000-0C00-000031000000}"/>
            </a:ext>
          </a:extLst>
        </xdr:cNvPr>
        <xdr:cNvSpPr/>
      </xdr:nvSpPr>
      <xdr:spPr bwMode="auto">
        <a:xfrm>
          <a:off x="1504950" y="2828925"/>
          <a:ext cx="521626" cy="109582"/>
        </a:xfrm>
        <a:prstGeom prst="rightArrowCallout">
          <a:avLst>
            <a:gd name="adj1" fmla="val 22092"/>
            <a:gd name="adj2" fmla="val 37398"/>
            <a:gd name="adj3" fmla="val 65549"/>
            <a:gd name="adj4" fmla="val 93554"/>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r>
            <a:rPr lang="es-US" sz="700" baseline="0">
              <a:latin typeface="+mn-lt"/>
              <a:ea typeface="+mn-ea"/>
              <a:cs typeface="+mn-cs"/>
            </a:rPr>
            <a:t>PR 16+0200</a:t>
          </a:r>
          <a:endParaRPr lang="es-US" sz="700">
            <a:latin typeface="+mn-lt"/>
            <a:ea typeface="+mn-ea"/>
            <a:cs typeface="+mn-cs"/>
          </a:endParaRPr>
        </a:p>
      </xdr:txBody>
    </xdr:sp>
    <xdr:clientData/>
  </xdr:oneCellAnchor>
  <xdr:oneCellAnchor>
    <xdr:from>
      <xdr:col>22</xdr:col>
      <xdr:colOff>38100</xdr:colOff>
      <xdr:row>20</xdr:row>
      <xdr:rowOff>9525</xdr:rowOff>
    </xdr:from>
    <xdr:ext cx="529827" cy="398860"/>
    <xdr:sp macro="" textlink="">
      <xdr:nvSpPr>
        <xdr:cNvPr id="51" name="18 Llamada de flecha a la derecha">
          <a:extLst>
            <a:ext uri="{FF2B5EF4-FFF2-40B4-BE49-F238E27FC236}">
              <a16:creationId xmlns:a16="http://schemas.microsoft.com/office/drawing/2014/main" id="{00000000-0008-0000-0C00-000033000000}"/>
            </a:ext>
          </a:extLst>
        </xdr:cNvPr>
        <xdr:cNvSpPr/>
      </xdr:nvSpPr>
      <xdr:spPr bwMode="auto">
        <a:xfrm>
          <a:off x="2505075" y="3733800"/>
          <a:ext cx="529827" cy="398860"/>
        </a:xfrm>
        <a:prstGeom prst="rightArrowCallout">
          <a:avLst>
            <a:gd name="adj1" fmla="val 8956"/>
            <a:gd name="adj2" fmla="val 11837"/>
            <a:gd name="adj3" fmla="val 0"/>
            <a:gd name="adj4" fmla="val 84159"/>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noAutofit/>
        </a:bodyPr>
        <a:lstStyle/>
        <a:p>
          <a:r>
            <a:rPr lang="es-US" sz="700" baseline="0">
              <a:latin typeface="+mn-lt"/>
              <a:ea typeface="+mn-ea"/>
              <a:cs typeface="+mn-cs"/>
            </a:rPr>
            <a:t>PR36+0090</a:t>
          </a:r>
        </a:p>
        <a:p>
          <a:r>
            <a:rPr lang="es-US" sz="700" baseline="0">
              <a:latin typeface="+mn-lt"/>
              <a:ea typeface="+mn-ea"/>
              <a:cs typeface="+mn-cs"/>
            </a:rPr>
            <a:t>PR36+0366</a:t>
          </a:r>
        </a:p>
        <a:p>
          <a:r>
            <a:rPr lang="es-US" sz="700" baseline="0">
              <a:latin typeface="+mn-lt"/>
              <a:ea typeface="+mn-ea"/>
              <a:cs typeface="+mn-cs"/>
            </a:rPr>
            <a:t>PR38+0100</a:t>
          </a:r>
        </a:p>
        <a:p>
          <a:endParaRPr lang="es-US" sz="700">
            <a:latin typeface="+mn-lt"/>
            <a:ea typeface="+mn-ea"/>
            <a:cs typeface="+mn-cs"/>
          </a:endParaRPr>
        </a:p>
      </xdr:txBody>
    </xdr:sp>
    <xdr:clientData/>
  </xdr:oneCellAnchor>
  <xdr:twoCellAnchor>
    <xdr:from>
      <xdr:col>39</xdr:col>
      <xdr:colOff>41413</xdr:colOff>
      <xdr:row>26</xdr:row>
      <xdr:rowOff>149087</xdr:rowOff>
    </xdr:from>
    <xdr:to>
      <xdr:col>41</xdr:col>
      <xdr:colOff>24848</xdr:colOff>
      <xdr:row>27</xdr:row>
      <xdr:rowOff>49696</xdr:rowOff>
    </xdr:to>
    <xdr:sp macro="" textlink="">
      <xdr:nvSpPr>
        <xdr:cNvPr id="38" name="85 Forma libre">
          <a:extLst>
            <a:ext uri="{FF2B5EF4-FFF2-40B4-BE49-F238E27FC236}">
              <a16:creationId xmlns:a16="http://schemas.microsoft.com/office/drawing/2014/main" id="{00000000-0008-0000-0C00-000026000000}"/>
            </a:ext>
          </a:extLst>
        </xdr:cNvPr>
        <xdr:cNvSpPr/>
      </xdr:nvSpPr>
      <xdr:spPr bwMode="auto">
        <a:xfrm>
          <a:off x="3511826" y="4911587"/>
          <a:ext cx="99392" cy="66261"/>
        </a:xfrm>
        <a:custGeom>
          <a:avLst/>
          <a:gdLst>
            <a:gd name="connsiteX0" fmla="*/ 0 w 142875"/>
            <a:gd name="connsiteY0" fmla="*/ 0 h 172220"/>
            <a:gd name="connsiteX1" fmla="*/ 9525 w 142875"/>
            <a:gd name="connsiteY1" fmla="*/ 28575 h 172220"/>
            <a:gd name="connsiteX2" fmla="*/ 47625 w 142875"/>
            <a:gd name="connsiteY2" fmla="*/ 85725 h 172220"/>
            <a:gd name="connsiteX3" fmla="*/ 66675 w 142875"/>
            <a:gd name="connsiteY3" fmla="*/ 114300 h 172220"/>
            <a:gd name="connsiteX4" fmla="*/ 95250 w 142875"/>
            <a:gd name="connsiteY4" fmla="*/ 133350 h 172220"/>
            <a:gd name="connsiteX5" fmla="*/ 133350 w 142875"/>
            <a:gd name="connsiteY5" fmla="*/ 171450 h 172220"/>
            <a:gd name="connsiteX6" fmla="*/ 142875 w 142875"/>
            <a:gd name="connsiteY6" fmla="*/ 171450 h 17222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42875" h="172220">
              <a:moveTo>
                <a:pt x="0" y="0"/>
              </a:moveTo>
              <a:cubicBezTo>
                <a:pt x="3175" y="9525"/>
                <a:pt x="4649" y="19798"/>
                <a:pt x="9525" y="28575"/>
              </a:cubicBezTo>
              <a:cubicBezTo>
                <a:pt x="20644" y="48589"/>
                <a:pt x="34925" y="66675"/>
                <a:pt x="47625" y="85725"/>
              </a:cubicBezTo>
              <a:lnTo>
                <a:pt x="66675" y="114300"/>
              </a:lnTo>
              <a:cubicBezTo>
                <a:pt x="73025" y="123825"/>
                <a:pt x="85725" y="127000"/>
                <a:pt x="95250" y="133350"/>
              </a:cubicBezTo>
              <a:cubicBezTo>
                <a:pt x="106795" y="167986"/>
                <a:pt x="96405" y="162214"/>
                <a:pt x="133350" y="171450"/>
              </a:cubicBezTo>
              <a:cubicBezTo>
                <a:pt x="136430" y="172220"/>
                <a:pt x="139700" y="171450"/>
                <a:pt x="142875" y="171450"/>
              </a:cubicBezTo>
            </a:path>
          </a:pathLst>
        </a:custGeom>
        <a:noFill/>
        <a:ln w="508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9525</xdr:colOff>
      <xdr:row>45</xdr:row>
      <xdr:rowOff>9525</xdr:rowOff>
    </xdr:from>
    <xdr:to>
      <xdr:col>1</xdr:col>
      <xdr:colOff>9525</xdr:colOff>
      <xdr:row>47</xdr:row>
      <xdr:rowOff>0</xdr:rowOff>
    </xdr:to>
    <xdr:sp macro="" textlink="">
      <xdr:nvSpPr>
        <xdr:cNvPr id="28117694" name="Line 113">
          <a:extLst>
            <a:ext uri="{FF2B5EF4-FFF2-40B4-BE49-F238E27FC236}">
              <a16:creationId xmlns:a16="http://schemas.microsoft.com/office/drawing/2014/main" id="{00000000-0008-0000-0D00-0000BE0AAD01}"/>
            </a:ext>
          </a:extLst>
        </xdr:cNvPr>
        <xdr:cNvSpPr>
          <a:spLocks noChangeShapeType="1"/>
        </xdr:cNvSpPr>
      </xdr:nvSpPr>
      <xdr:spPr bwMode="auto">
        <a:xfrm>
          <a:off x="9525" y="7496175"/>
          <a:ext cx="1266825" cy="419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0</xdr:colOff>
      <xdr:row>47</xdr:row>
      <xdr:rowOff>104775</xdr:rowOff>
    </xdr:from>
    <xdr:to>
      <xdr:col>18</xdr:col>
      <xdr:colOff>0</xdr:colOff>
      <xdr:row>48</xdr:row>
      <xdr:rowOff>19050</xdr:rowOff>
    </xdr:to>
    <xdr:sp macro="" textlink="">
      <xdr:nvSpPr>
        <xdr:cNvPr id="28117695" name="Rectangle 163">
          <a:extLst>
            <a:ext uri="{FF2B5EF4-FFF2-40B4-BE49-F238E27FC236}">
              <a16:creationId xmlns:a16="http://schemas.microsoft.com/office/drawing/2014/main" id="{00000000-0008-0000-0D00-0000BF0AAD01}"/>
            </a:ext>
          </a:extLst>
        </xdr:cNvPr>
        <xdr:cNvSpPr>
          <a:spLocks noChangeArrowheads="1"/>
        </xdr:cNvSpPr>
      </xdr:nvSpPr>
      <xdr:spPr bwMode="auto">
        <a:xfrm>
          <a:off x="3095625" y="8020050"/>
          <a:ext cx="0" cy="76200"/>
        </a:xfrm>
        <a:prstGeom prst="rect">
          <a:avLst/>
        </a:prstGeom>
        <a:solidFill>
          <a:srgbClr val="00FF00"/>
        </a:solidFill>
        <a:ln w="9525">
          <a:solidFill>
            <a:srgbClr val="000000"/>
          </a:solidFill>
          <a:miter lim="800000"/>
          <a:headEnd/>
          <a:tailEnd/>
        </a:ln>
      </xdr:spPr>
    </xdr:sp>
    <xdr:clientData/>
  </xdr:twoCellAnchor>
  <xdr:twoCellAnchor>
    <xdr:from>
      <xdr:col>17</xdr:col>
      <xdr:colOff>0</xdr:colOff>
      <xdr:row>57</xdr:row>
      <xdr:rowOff>114300</xdr:rowOff>
    </xdr:from>
    <xdr:to>
      <xdr:col>18</xdr:col>
      <xdr:colOff>0</xdr:colOff>
      <xdr:row>58</xdr:row>
      <xdr:rowOff>28575</xdr:rowOff>
    </xdr:to>
    <xdr:sp macro="" textlink="">
      <xdr:nvSpPr>
        <xdr:cNvPr id="28117696" name="Rectangle 211">
          <a:extLst>
            <a:ext uri="{FF2B5EF4-FFF2-40B4-BE49-F238E27FC236}">
              <a16:creationId xmlns:a16="http://schemas.microsoft.com/office/drawing/2014/main" id="{00000000-0008-0000-0D00-0000C00AAD01}"/>
            </a:ext>
          </a:extLst>
        </xdr:cNvPr>
        <xdr:cNvSpPr>
          <a:spLocks noChangeArrowheads="1"/>
        </xdr:cNvSpPr>
      </xdr:nvSpPr>
      <xdr:spPr bwMode="auto">
        <a:xfrm>
          <a:off x="3095625" y="9648825"/>
          <a:ext cx="0" cy="76200"/>
        </a:xfrm>
        <a:prstGeom prst="rect">
          <a:avLst/>
        </a:prstGeom>
        <a:solidFill>
          <a:srgbClr val="FF0000"/>
        </a:solidFill>
        <a:ln w="9525">
          <a:solidFill>
            <a:srgbClr val="000000"/>
          </a:solidFill>
          <a:miter lim="800000"/>
          <a:headEnd/>
          <a:tailEnd/>
        </a:ln>
      </xdr:spPr>
    </xdr:sp>
    <xdr:clientData/>
  </xdr:twoCellAnchor>
  <xdr:twoCellAnchor>
    <xdr:from>
      <xdr:col>17</xdr:col>
      <xdr:colOff>0</xdr:colOff>
      <xdr:row>49</xdr:row>
      <xdr:rowOff>104775</xdr:rowOff>
    </xdr:from>
    <xdr:to>
      <xdr:col>18</xdr:col>
      <xdr:colOff>0</xdr:colOff>
      <xdr:row>50</xdr:row>
      <xdr:rowOff>19050</xdr:rowOff>
    </xdr:to>
    <xdr:sp macro="" textlink="">
      <xdr:nvSpPr>
        <xdr:cNvPr id="28117697" name="Rectangle 238">
          <a:extLst>
            <a:ext uri="{FF2B5EF4-FFF2-40B4-BE49-F238E27FC236}">
              <a16:creationId xmlns:a16="http://schemas.microsoft.com/office/drawing/2014/main" id="{00000000-0008-0000-0D00-0000C10AAD01}"/>
            </a:ext>
          </a:extLst>
        </xdr:cNvPr>
        <xdr:cNvSpPr>
          <a:spLocks noChangeArrowheads="1"/>
        </xdr:cNvSpPr>
      </xdr:nvSpPr>
      <xdr:spPr bwMode="auto">
        <a:xfrm>
          <a:off x="3095625" y="8343900"/>
          <a:ext cx="0" cy="76200"/>
        </a:xfrm>
        <a:prstGeom prst="rect">
          <a:avLst/>
        </a:prstGeom>
        <a:solidFill>
          <a:srgbClr val="00FF00"/>
        </a:solidFill>
        <a:ln w="9525">
          <a:solidFill>
            <a:srgbClr val="000000"/>
          </a:solidFill>
          <a:miter lim="800000"/>
          <a:headEnd/>
          <a:tailEnd/>
        </a:ln>
      </xdr:spPr>
    </xdr:sp>
    <xdr:clientData/>
  </xdr:twoCellAnchor>
  <xdr:twoCellAnchor>
    <xdr:from>
      <xdr:col>18</xdr:col>
      <xdr:colOff>0</xdr:colOff>
      <xdr:row>44</xdr:row>
      <xdr:rowOff>38100</xdr:rowOff>
    </xdr:from>
    <xdr:to>
      <xdr:col>18</xdr:col>
      <xdr:colOff>0</xdr:colOff>
      <xdr:row>47</xdr:row>
      <xdr:rowOff>9525</xdr:rowOff>
    </xdr:to>
    <xdr:sp macro="" textlink="">
      <xdr:nvSpPr>
        <xdr:cNvPr id="28117698" name="Line 257">
          <a:extLst>
            <a:ext uri="{FF2B5EF4-FFF2-40B4-BE49-F238E27FC236}">
              <a16:creationId xmlns:a16="http://schemas.microsoft.com/office/drawing/2014/main" id="{00000000-0008-0000-0D00-0000C20AAD01}"/>
            </a:ext>
          </a:extLst>
        </xdr:cNvPr>
        <xdr:cNvSpPr>
          <a:spLocks noChangeShapeType="1"/>
        </xdr:cNvSpPr>
      </xdr:nvSpPr>
      <xdr:spPr bwMode="auto">
        <a:xfrm>
          <a:off x="3095625" y="7362825"/>
          <a:ext cx="0" cy="5619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161925</xdr:colOff>
      <xdr:row>55</xdr:row>
      <xdr:rowOff>0</xdr:rowOff>
    </xdr:from>
    <xdr:to>
      <xdr:col>22</xdr:col>
      <xdr:colOff>161925</xdr:colOff>
      <xdr:row>55</xdr:row>
      <xdr:rowOff>0</xdr:rowOff>
    </xdr:to>
    <xdr:sp macro="" textlink="">
      <xdr:nvSpPr>
        <xdr:cNvPr id="28117699" name="Rectangle 311">
          <a:extLst>
            <a:ext uri="{FF2B5EF4-FFF2-40B4-BE49-F238E27FC236}">
              <a16:creationId xmlns:a16="http://schemas.microsoft.com/office/drawing/2014/main" id="{00000000-0008-0000-0D00-0000C30AAD01}"/>
            </a:ext>
          </a:extLst>
        </xdr:cNvPr>
        <xdr:cNvSpPr>
          <a:spLocks noChangeArrowheads="1"/>
        </xdr:cNvSpPr>
      </xdr:nvSpPr>
      <xdr:spPr bwMode="auto">
        <a:xfrm>
          <a:off x="5048250" y="9210675"/>
          <a:ext cx="0" cy="0"/>
        </a:xfrm>
        <a:prstGeom prst="rect">
          <a:avLst/>
        </a:prstGeom>
        <a:solidFill>
          <a:srgbClr val="FFFFFF"/>
        </a:solidFill>
        <a:ln w="9525">
          <a:solidFill>
            <a:srgbClr val="000000"/>
          </a:solidFill>
          <a:miter lim="800000"/>
          <a:headEnd/>
          <a:tailEnd/>
        </a:ln>
      </xdr:spPr>
    </xdr:sp>
    <xdr:clientData/>
  </xdr:twoCellAnchor>
  <xdr:twoCellAnchor>
    <xdr:from>
      <xdr:col>22</xdr:col>
      <xdr:colOff>161925</xdr:colOff>
      <xdr:row>59</xdr:row>
      <xdr:rowOff>0</xdr:rowOff>
    </xdr:from>
    <xdr:to>
      <xdr:col>22</xdr:col>
      <xdr:colOff>161925</xdr:colOff>
      <xdr:row>59</xdr:row>
      <xdr:rowOff>0</xdr:rowOff>
    </xdr:to>
    <xdr:sp macro="" textlink="">
      <xdr:nvSpPr>
        <xdr:cNvPr id="28117700" name="Rectangle 314">
          <a:extLst>
            <a:ext uri="{FF2B5EF4-FFF2-40B4-BE49-F238E27FC236}">
              <a16:creationId xmlns:a16="http://schemas.microsoft.com/office/drawing/2014/main" id="{00000000-0008-0000-0D00-0000C40AAD01}"/>
            </a:ext>
          </a:extLst>
        </xdr:cNvPr>
        <xdr:cNvSpPr>
          <a:spLocks noChangeArrowheads="1"/>
        </xdr:cNvSpPr>
      </xdr:nvSpPr>
      <xdr:spPr bwMode="auto">
        <a:xfrm>
          <a:off x="5048250" y="9858375"/>
          <a:ext cx="0" cy="0"/>
        </a:xfrm>
        <a:prstGeom prst="rect">
          <a:avLst/>
        </a:prstGeom>
        <a:solidFill>
          <a:srgbClr val="FFFFFF"/>
        </a:solidFill>
        <a:ln w="9525">
          <a:solidFill>
            <a:srgbClr val="000000"/>
          </a:solidFill>
          <a:miter lim="800000"/>
          <a:headEnd/>
          <a:tailEnd/>
        </a:ln>
      </xdr:spPr>
    </xdr:sp>
    <xdr:clientData/>
  </xdr:twoCellAnchor>
  <xdr:twoCellAnchor editAs="oneCell">
    <xdr:from>
      <xdr:col>0</xdr:col>
      <xdr:colOff>922037</xdr:colOff>
      <xdr:row>17</xdr:row>
      <xdr:rowOff>28574</xdr:rowOff>
    </xdr:from>
    <xdr:to>
      <xdr:col>26</xdr:col>
      <xdr:colOff>313784</xdr:colOff>
      <xdr:row>38</xdr:row>
      <xdr:rowOff>142875</xdr:rowOff>
    </xdr:to>
    <xdr:pic>
      <xdr:nvPicPr>
        <xdr:cNvPr id="28117701" name="162 Imagen">
          <a:extLst>
            <a:ext uri="{FF2B5EF4-FFF2-40B4-BE49-F238E27FC236}">
              <a16:creationId xmlns:a16="http://schemas.microsoft.com/office/drawing/2014/main" id="{00000000-0008-0000-0D00-0000C50AAD01}"/>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bwMode="auto">
        <a:xfrm>
          <a:off x="922037" y="3028949"/>
          <a:ext cx="7659447" cy="35147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133350</xdr:colOff>
      <xdr:row>37</xdr:row>
      <xdr:rowOff>9525</xdr:rowOff>
    </xdr:from>
    <xdr:to>
      <xdr:col>2</xdr:col>
      <xdr:colOff>142875</xdr:colOff>
      <xdr:row>37</xdr:row>
      <xdr:rowOff>95250</xdr:rowOff>
    </xdr:to>
    <xdr:sp macro="" textlink="">
      <xdr:nvSpPr>
        <xdr:cNvPr id="28117707" name="Forma libre 127">
          <a:extLst>
            <a:ext uri="{FF2B5EF4-FFF2-40B4-BE49-F238E27FC236}">
              <a16:creationId xmlns:a16="http://schemas.microsoft.com/office/drawing/2014/main" id="{00000000-0008-0000-0D00-0000CB0AAD01}"/>
            </a:ext>
          </a:extLst>
        </xdr:cNvPr>
        <xdr:cNvSpPr>
          <a:spLocks/>
        </xdr:cNvSpPr>
      </xdr:nvSpPr>
      <xdr:spPr bwMode="auto">
        <a:xfrm>
          <a:off x="1609725" y="6248400"/>
          <a:ext cx="9525" cy="85725"/>
        </a:xfrm>
        <a:custGeom>
          <a:avLst/>
          <a:gdLst>
            <a:gd name="T0" fmla="*/ 0 w 13209"/>
            <a:gd name="T1" fmla="*/ 10930 h 90921"/>
            <a:gd name="T2" fmla="*/ 1 w 13209"/>
            <a:gd name="T3" fmla="*/ 3123 h 90921"/>
            <a:gd name="T4" fmla="*/ 1 w 13209"/>
            <a:gd name="T5" fmla="*/ 0 h 90921"/>
            <a:gd name="T6" fmla="*/ 0 60000 65536"/>
            <a:gd name="T7" fmla="*/ 0 60000 65536"/>
            <a:gd name="T8" fmla="*/ 0 60000 65536"/>
            <a:gd name="T9" fmla="*/ 0 w 13209"/>
            <a:gd name="T10" fmla="*/ 0 h 90921"/>
            <a:gd name="T11" fmla="*/ 13209 w 13209"/>
            <a:gd name="T12" fmla="*/ 90921 h 90921"/>
          </a:gdLst>
          <a:ahLst/>
          <a:cxnLst>
            <a:cxn ang="T6">
              <a:pos x="T0" y="T1"/>
            </a:cxn>
            <a:cxn ang="T7">
              <a:pos x="T2" y="T3"/>
            </a:cxn>
            <a:cxn ang="T8">
              <a:pos x="T4" y="T5"/>
            </a:cxn>
          </a:cxnLst>
          <a:rect l="T9" t="T10" r="T11" b="T12"/>
          <a:pathLst>
            <a:path w="13209" h="90921">
              <a:moveTo>
                <a:pt x="0" y="90921"/>
              </a:moveTo>
              <a:cubicBezTo>
                <a:pt x="1443" y="69273"/>
                <a:pt x="763" y="47379"/>
                <a:pt x="4330" y="25978"/>
              </a:cubicBezTo>
              <a:cubicBezTo>
                <a:pt x="15391" y="-40384"/>
                <a:pt x="12989" y="59604"/>
                <a:pt x="12989" y="0"/>
              </a:cubicBezTo>
            </a:path>
          </a:pathLst>
        </a:custGeom>
        <a:noFill/>
        <a:ln w="57150" cap="flat" cmpd="sng" algn="ctr">
          <a:solidFill>
            <a:srgbClr val="FFFF00"/>
          </a:solidFill>
          <a:prstDash val="solid"/>
          <a:round/>
          <a:headEnd type="none" w="med" len="med"/>
          <a:tailEnd type="none" w="med" len="me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161925</xdr:colOff>
      <xdr:row>54</xdr:row>
      <xdr:rowOff>0</xdr:rowOff>
    </xdr:from>
    <xdr:to>
      <xdr:col>22</xdr:col>
      <xdr:colOff>161925</xdr:colOff>
      <xdr:row>54</xdr:row>
      <xdr:rowOff>0</xdr:rowOff>
    </xdr:to>
    <xdr:sp macro="" textlink="">
      <xdr:nvSpPr>
        <xdr:cNvPr id="28117710" name="Rectangle 311">
          <a:extLst>
            <a:ext uri="{FF2B5EF4-FFF2-40B4-BE49-F238E27FC236}">
              <a16:creationId xmlns:a16="http://schemas.microsoft.com/office/drawing/2014/main" id="{00000000-0008-0000-0D00-0000CE0AAD01}"/>
            </a:ext>
          </a:extLst>
        </xdr:cNvPr>
        <xdr:cNvSpPr>
          <a:spLocks noChangeArrowheads="1"/>
        </xdr:cNvSpPr>
      </xdr:nvSpPr>
      <xdr:spPr bwMode="auto">
        <a:xfrm>
          <a:off x="5048250" y="9048750"/>
          <a:ext cx="0" cy="0"/>
        </a:xfrm>
        <a:prstGeom prst="rect">
          <a:avLst/>
        </a:prstGeom>
        <a:solidFill>
          <a:srgbClr val="FFFFFF"/>
        </a:solidFill>
        <a:ln w="9525">
          <a:solidFill>
            <a:srgbClr val="000000"/>
          </a:solidFill>
          <a:miter lim="800000"/>
          <a:headEnd/>
          <a:tailEnd/>
        </a:ln>
      </xdr:spPr>
    </xdr:sp>
    <xdr:clientData/>
  </xdr:twoCellAnchor>
  <xdr:twoCellAnchor>
    <xdr:from>
      <xdr:col>22</xdr:col>
      <xdr:colOff>161925</xdr:colOff>
      <xdr:row>58</xdr:row>
      <xdr:rowOff>0</xdr:rowOff>
    </xdr:from>
    <xdr:to>
      <xdr:col>22</xdr:col>
      <xdr:colOff>161925</xdr:colOff>
      <xdr:row>58</xdr:row>
      <xdr:rowOff>0</xdr:rowOff>
    </xdr:to>
    <xdr:sp macro="" textlink="">
      <xdr:nvSpPr>
        <xdr:cNvPr id="28117711" name="Rectangle 314">
          <a:extLst>
            <a:ext uri="{FF2B5EF4-FFF2-40B4-BE49-F238E27FC236}">
              <a16:creationId xmlns:a16="http://schemas.microsoft.com/office/drawing/2014/main" id="{00000000-0008-0000-0D00-0000CF0AAD01}"/>
            </a:ext>
          </a:extLst>
        </xdr:cNvPr>
        <xdr:cNvSpPr>
          <a:spLocks noChangeArrowheads="1"/>
        </xdr:cNvSpPr>
      </xdr:nvSpPr>
      <xdr:spPr bwMode="auto">
        <a:xfrm>
          <a:off x="5048250" y="9696450"/>
          <a:ext cx="0" cy="0"/>
        </a:xfrm>
        <a:prstGeom prst="rect">
          <a:avLst/>
        </a:prstGeom>
        <a:solidFill>
          <a:srgbClr val="FFFFFF"/>
        </a:solidFill>
        <a:ln w="9525">
          <a:solidFill>
            <a:srgbClr val="000000"/>
          </a:solidFill>
          <a:miter lim="800000"/>
          <a:headEnd/>
          <a:tailEnd/>
        </a:ln>
      </xdr:spPr>
    </xdr:sp>
    <xdr:clientData/>
  </xdr:twoCellAnchor>
  <xdr:twoCellAnchor>
    <xdr:from>
      <xdr:col>22</xdr:col>
      <xdr:colOff>161925</xdr:colOff>
      <xdr:row>51</xdr:row>
      <xdr:rowOff>85725</xdr:rowOff>
    </xdr:from>
    <xdr:to>
      <xdr:col>22</xdr:col>
      <xdr:colOff>161925</xdr:colOff>
      <xdr:row>51</xdr:row>
      <xdr:rowOff>95250</xdr:rowOff>
    </xdr:to>
    <xdr:sp macro="" textlink="">
      <xdr:nvSpPr>
        <xdr:cNvPr id="28117712" name="Rectangle 309">
          <a:extLst>
            <a:ext uri="{FF2B5EF4-FFF2-40B4-BE49-F238E27FC236}">
              <a16:creationId xmlns:a16="http://schemas.microsoft.com/office/drawing/2014/main" id="{00000000-0008-0000-0D00-0000D00AAD01}"/>
            </a:ext>
          </a:extLst>
        </xdr:cNvPr>
        <xdr:cNvSpPr>
          <a:spLocks noChangeArrowheads="1"/>
        </xdr:cNvSpPr>
      </xdr:nvSpPr>
      <xdr:spPr bwMode="auto">
        <a:xfrm>
          <a:off x="5048250" y="8648700"/>
          <a:ext cx="0" cy="9525"/>
        </a:xfrm>
        <a:prstGeom prst="rect">
          <a:avLst/>
        </a:prstGeom>
        <a:solidFill>
          <a:srgbClr val="FFFFFF"/>
        </a:solidFill>
        <a:ln w="9525">
          <a:solidFill>
            <a:srgbClr val="000000"/>
          </a:solidFill>
          <a:miter lim="800000"/>
          <a:headEnd/>
          <a:tailEnd/>
        </a:ln>
      </xdr:spPr>
    </xdr:sp>
    <xdr:clientData/>
  </xdr:twoCellAnchor>
  <xdr:twoCellAnchor>
    <xdr:from>
      <xdr:col>22</xdr:col>
      <xdr:colOff>161925</xdr:colOff>
      <xdr:row>53</xdr:row>
      <xdr:rowOff>85725</xdr:rowOff>
    </xdr:from>
    <xdr:to>
      <xdr:col>22</xdr:col>
      <xdr:colOff>161925</xdr:colOff>
      <xdr:row>53</xdr:row>
      <xdr:rowOff>95250</xdr:rowOff>
    </xdr:to>
    <xdr:sp macro="" textlink="">
      <xdr:nvSpPr>
        <xdr:cNvPr id="28117713" name="Rectangle 310">
          <a:extLst>
            <a:ext uri="{FF2B5EF4-FFF2-40B4-BE49-F238E27FC236}">
              <a16:creationId xmlns:a16="http://schemas.microsoft.com/office/drawing/2014/main" id="{00000000-0008-0000-0D00-0000D10AAD01}"/>
            </a:ext>
          </a:extLst>
        </xdr:cNvPr>
        <xdr:cNvSpPr>
          <a:spLocks noChangeArrowheads="1"/>
        </xdr:cNvSpPr>
      </xdr:nvSpPr>
      <xdr:spPr bwMode="auto">
        <a:xfrm>
          <a:off x="5048250" y="8972550"/>
          <a:ext cx="0" cy="9525"/>
        </a:xfrm>
        <a:prstGeom prst="rect">
          <a:avLst/>
        </a:prstGeom>
        <a:solidFill>
          <a:srgbClr val="FFFFFF"/>
        </a:solidFill>
        <a:ln w="9525">
          <a:solidFill>
            <a:srgbClr val="000000"/>
          </a:solidFill>
          <a:miter lim="800000"/>
          <a:headEnd/>
          <a:tailEnd/>
        </a:ln>
      </xdr:spPr>
    </xdr:sp>
    <xdr:clientData/>
  </xdr:twoCellAnchor>
  <xdr:twoCellAnchor>
    <xdr:from>
      <xdr:col>22</xdr:col>
      <xdr:colOff>161925</xdr:colOff>
      <xdr:row>55</xdr:row>
      <xdr:rowOff>0</xdr:rowOff>
    </xdr:from>
    <xdr:to>
      <xdr:col>22</xdr:col>
      <xdr:colOff>161925</xdr:colOff>
      <xdr:row>55</xdr:row>
      <xdr:rowOff>0</xdr:rowOff>
    </xdr:to>
    <xdr:sp macro="" textlink="">
      <xdr:nvSpPr>
        <xdr:cNvPr id="28117714" name="Rectangle 311">
          <a:extLst>
            <a:ext uri="{FF2B5EF4-FFF2-40B4-BE49-F238E27FC236}">
              <a16:creationId xmlns:a16="http://schemas.microsoft.com/office/drawing/2014/main" id="{00000000-0008-0000-0D00-0000D20AAD01}"/>
            </a:ext>
          </a:extLst>
        </xdr:cNvPr>
        <xdr:cNvSpPr>
          <a:spLocks noChangeArrowheads="1"/>
        </xdr:cNvSpPr>
      </xdr:nvSpPr>
      <xdr:spPr bwMode="auto">
        <a:xfrm>
          <a:off x="5048250" y="9210675"/>
          <a:ext cx="0" cy="0"/>
        </a:xfrm>
        <a:prstGeom prst="rect">
          <a:avLst/>
        </a:prstGeom>
        <a:solidFill>
          <a:srgbClr val="FFFFFF"/>
        </a:solidFill>
        <a:ln w="9525">
          <a:solidFill>
            <a:srgbClr val="000000"/>
          </a:solidFill>
          <a:miter lim="800000"/>
          <a:headEnd/>
          <a:tailEnd/>
        </a:ln>
      </xdr:spPr>
    </xdr:sp>
    <xdr:clientData/>
  </xdr:twoCellAnchor>
  <xdr:twoCellAnchor>
    <xdr:from>
      <xdr:col>22</xdr:col>
      <xdr:colOff>161925</xdr:colOff>
      <xdr:row>55</xdr:row>
      <xdr:rowOff>85725</xdr:rowOff>
    </xdr:from>
    <xdr:to>
      <xdr:col>22</xdr:col>
      <xdr:colOff>161925</xdr:colOff>
      <xdr:row>55</xdr:row>
      <xdr:rowOff>95250</xdr:rowOff>
    </xdr:to>
    <xdr:sp macro="" textlink="">
      <xdr:nvSpPr>
        <xdr:cNvPr id="28117715" name="Rectangle 312">
          <a:extLst>
            <a:ext uri="{FF2B5EF4-FFF2-40B4-BE49-F238E27FC236}">
              <a16:creationId xmlns:a16="http://schemas.microsoft.com/office/drawing/2014/main" id="{00000000-0008-0000-0D00-0000D30AAD01}"/>
            </a:ext>
          </a:extLst>
        </xdr:cNvPr>
        <xdr:cNvSpPr>
          <a:spLocks noChangeArrowheads="1"/>
        </xdr:cNvSpPr>
      </xdr:nvSpPr>
      <xdr:spPr bwMode="auto">
        <a:xfrm>
          <a:off x="5048250" y="9296400"/>
          <a:ext cx="0" cy="9525"/>
        </a:xfrm>
        <a:prstGeom prst="rect">
          <a:avLst/>
        </a:prstGeom>
        <a:solidFill>
          <a:srgbClr val="FFFFFF"/>
        </a:solidFill>
        <a:ln w="9525">
          <a:solidFill>
            <a:srgbClr val="000000"/>
          </a:solidFill>
          <a:miter lim="800000"/>
          <a:headEnd/>
          <a:tailEnd/>
        </a:ln>
      </xdr:spPr>
    </xdr:sp>
    <xdr:clientData/>
  </xdr:twoCellAnchor>
  <xdr:twoCellAnchor>
    <xdr:from>
      <xdr:col>22</xdr:col>
      <xdr:colOff>161925</xdr:colOff>
      <xdr:row>57</xdr:row>
      <xdr:rowOff>85725</xdr:rowOff>
    </xdr:from>
    <xdr:to>
      <xdr:col>22</xdr:col>
      <xdr:colOff>161925</xdr:colOff>
      <xdr:row>57</xdr:row>
      <xdr:rowOff>95250</xdr:rowOff>
    </xdr:to>
    <xdr:sp macro="" textlink="">
      <xdr:nvSpPr>
        <xdr:cNvPr id="28117716" name="Rectangle 313">
          <a:extLst>
            <a:ext uri="{FF2B5EF4-FFF2-40B4-BE49-F238E27FC236}">
              <a16:creationId xmlns:a16="http://schemas.microsoft.com/office/drawing/2014/main" id="{00000000-0008-0000-0D00-0000D40AAD01}"/>
            </a:ext>
          </a:extLst>
        </xdr:cNvPr>
        <xdr:cNvSpPr>
          <a:spLocks noChangeArrowheads="1"/>
        </xdr:cNvSpPr>
      </xdr:nvSpPr>
      <xdr:spPr bwMode="auto">
        <a:xfrm>
          <a:off x="5048250" y="9620250"/>
          <a:ext cx="0" cy="9525"/>
        </a:xfrm>
        <a:prstGeom prst="rect">
          <a:avLst/>
        </a:prstGeom>
        <a:solidFill>
          <a:srgbClr val="FFFFFF"/>
        </a:solidFill>
        <a:ln w="9525">
          <a:solidFill>
            <a:srgbClr val="000000"/>
          </a:solidFill>
          <a:miter lim="800000"/>
          <a:headEnd/>
          <a:tailEnd/>
        </a:ln>
      </xdr:spPr>
    </xdr:sp>
    <xdr:clientData/>
  </xdr:twoCellAnchor>
  <xdr:twoCellAnchor>
    <xdr:from>
      <xdr:col>22</xdr:col>
      <xdr:colOff>161925</xdr:colOff>
      <xdr:row>59</xdr:row>
      <xdr:rowOff>0</xdr:rowOff>
    </xdr:from>
    <xdr:to>
      <xdr:col>22</xdr:col>
      <xdr:colOff>161925</xdr:colOff>
      <xdr:row>59</xdr:row>
      <xdr:rowOff>0</xdr:rowOff>
    </xdr:to>
    <xdr:sp macro="" textlink="">
      <xdr:nvSpPr>
        <xdr:cNvPr id="28117717" name="Rectangle 314">
          <a:extLst>
            <a:ext uri="{FF2B5EF4-FFF2-40B4-BE49-F238E27FC236}">
              <a16:creationId xmlns:a16="http://schemas.microsoft.com/office/drawing/2014/main" id="{00000000-0008-0000-0D00-0000D50AAD01}"/>
            </a:ext>
          </a:extLst>
        </xdr:cNvPr>
        <xdr:cNvSpPr>
          <a:spLocks noChangeArrowheads="1"/>
        </xdr:cNvSpPr>
      </xdr:nvSpPr>
      <xdr:spPr bwMode="auto">
        <a:xfrm>
          <a:off x="5048250" y="9858375"/>
          <a:ext cx="0" cy="0"/>
        </a:xfrm>
        <a:prstGeom prst="rect">
          <a:avLst/>
        </a:prstGeom>
        <a:solidFill>
          <a:srgbClr val="FFFFFF"/>
        </a:solidFill>
        <a:ln w="9525">
          <a:solidFill>
            <a:srgbClr val="000000"/>
          </a:solidFill>
          <a:miter lim="800000"/>
          <a:headEnd/>
          <a:tailEnd/>
        </a:ln>
      </xdr:spPr>
    </xdr:sp>
    <xdr:clientData/>
  </xdr:twoCellAnchor>
  <xdr:twoCellAnchor>
    <xdr:from>
      <xdr:col>24</xdr:col>
      <xdr:colOff>447674</xdr:colOff>
      <xdr:row>21</xdr:row>
      <xdr:rowOff>142875</xdr:rowOff>
    </xdr:from>
    <xdr:to>
      <xdr:col>25</xdr:col>
      <xdr:colOff>217169</xdr:colOff>
      <xdr:row>22</xdr:row>
      <xdr:rowOff>9525</xdr:rowOff>
    </xdr:to>
    <xdr:sp macro="" textlink="">
      <xdr:nvSpPr>
        <xdr:cNvPr id="28117718" name="Forma libre 35">
          <a:extLst>
            <a:ext uri="{FF2B5EF4-FFF2-40B4-BE49-F238E27FC236}">
              <a16:creationId xmlns:a16="http://schemas.microsoft.com/office/drawing/2014/main" id="{00000000-0008-0000-0D00-0000D60AAD01}"/>
            </a:ext>
          </a:extLst>
        </xdr:cNvPr>
        <xdr:cNvSpPr>
          <a:spLocks/>
        </xdr:cNvSpPr>
      </xdr:nvSpPr>
      <xdr:spPr bwMode="auto">
        <a:xfrm>
          <a:off x="7600949" y="3790950"/>
          <a:ext cx="274320" cy="28575"/>
        </a:xfrm>
        <a:custGeom>
          <a:avLst/>
          <a:gdLst>
            <a:gd name="T0" fmla="*/ 167552 w 140368"/>
            <a:gd name="T1" fmla="*/ 18009 h 30079"/>
            <a:gd name="T2" fmla="*/ 119679 w 140368"/>
            <a:gd name="T3" fmla="*/ 12005 h 30079"/>
            <a:gd name="T4" fmla="*/ 95745 w 140368"/>
            <a:gd name="T5" fmla="*/ 9004 h 30079"/>
            <a:gd name="T6" fmla="*/ 71807 w 140368"/>
            <a:gd name="T7" fmla="*/ 3002 h 30079"/>
            <a:gd name="T8" fmla="*/ 53855 w 140368"/>
            <a:gd name="T9" fmla="*/ 0 h 30079"/>
            <a:gd name="T10" fmla="*/ 17950 w 140368"/>
            <a:gd name="T11" fmla="*/ 3002 h 30079"/>
            <a:gd name="T12" fmla="*/ 0 w 140368"/>
            <a:gd name="T13" fmla="*/ 6003 h 30079"/>
            <a:gd name="T14" fmla="*/ 0 60000 65536"/>
            <a:gd name="T15" fmla="*/ 0 60000 65536"/>
            <a:gd name="T16" fmla="*/ 0 60000 65536"/>
            <a:gd name="T17" fmla="*/ 0 60000 65536"/>
            <a:gd name="T18" fmla="*/ 0 60000 65536"/>
            <a:gd name="T19" fmla="*/ 0 60000 65536"/>
            <a:gd name="T20" fmla="*/ 0 60000 65536"/>
            <a:gd name="T21" fmla="*/ 0 w 140368"/>
            <a:gd name="T22" fmla="*/ 0 h 30079"/>
            <a:gd name="T23" fmla="*/ 140368 w 140368"/>
            <a:gd name="T24" fmla="*/ 30079 h 30079"/>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140368" h="30079">
              <a:moveTo>
                <a:pt x="140368" y="30079"/>
              </a:moveTo>
              <a:cubicBezTo>
                <a:pt x="89393" y="19882"/>
                <a:pt x="136240" y="30331"/>
                <a:pt x="100263" y="20052"/>
              </a:cubicBezTo>
              <a:cubicBezTo>
                <a:pt x="93638" y="18159"/>
                <a:pt x="86661" y="17458"/>
                <a:pt x="80210" y="15039"/>
              </a:cubicBezTo>
              <a:cubicBezTo>
                <a:pt x="73213" y="12415"/>
                <a:pt x="67026" y="7957"/>
                <a:pt x="60157" y="5013"/>
              </a:cubicBezTo>
              <a:cubicBezTo>
                <a:pt x="55300" y="2932"/>
                <a:pt x="50131" y="1671"/>
                <a:pt x="45118" y="0"/>
              </a:cubicBezTo>
              <a:cubicBezTo>
                <a:pt x="35092" y="1671"/>
                <a:pt x="24962" y="2808"/>
                <a:pt x="15039" y="5013"/>
              </a:cubicBezTo>
              <a:cubicBezTo>
                <a:pt x="9881" y="6159"/>
                <a:pt x="0" y="10026"/>
                <a:pt x="0" y="10026"/>
              </a:cubicBezTo>
            </a:path>
          </a:pathLst>
        </a:custGeom>
        <a:noFill/>
        <a:ln w="57150" cap="flat" cmpd="sng" algn="ctr">
          <a:solidFill>
            <a:srgbClr val="CC9CCC"/>
          </a:solidFill>
          <a:prstDash val="solid"/>
          <a:round/>
          <a:headEnd type="none" w="med" len="med"/>
          <a:tailEnd type="none" w="med" len="me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200025</xdr:colOff>
      <xdr:row>21</xdr:row>
      <xdr:rowOff>85725</xdr:rowOff>
    </xdr:from>
    <xdr:to>
      <xdr:col>25</xdr:col>
      <xdr:colOff>298792</xdr:colOff>
      <xdr:row>22</xdr:row>
      <xdr:rowOff>14508</xdr:rowOff>
    </xdr:to>
    <xdr:sp macro="" textlink="">
      <xdr:nvSpPr>
        <xdr:cNvPr id="27" name="26 Conector">
          <a:extLst>
            <a:ext uri="{FF2B5EF4-FFF2-40B4-BE49-F238E27FC236}">
              <a16:creationId xmlns:a16="http://schemas.microsoft.com/office/drawing/2014/main" id="{00000000-0008-0000-0D00-00001B000000}"/>
            </a:ext>
          </a:extLst>
        </xdr:cNvPr>
        <xdr:cNvSpPr>
          <a:spLocks/>
        </xdr:cNvSpPr>
      </xdr:nvSpPr>
      <xdr:spPr bwMode="auto">
        <a:xfrm>
          <a:off x="7762875" y="3733800"/>
          <a:ext cx="98767" cy="90708"/>
        </a:xfrm>
        <a:prstGeom prst="flowChartConnector">
          <a:avLst/>
        </a:prstGeom>
        <a:solidFill>
          <a:schemeClr val="tx1"/>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oneCellAnchor>
    <xdr:from>
      <xdr:col>24</xdr:col>
      <xdr:colOff>314325</xdr:colOff>
      <xdr:row>20</xdr:row>
      <xdr:rowOff>0</xdr:rowOff>
    </xdr:from>
    <xdr:ext cx="974690" cy="191837"/>
    <xdr:sp macro="" textlink="">
      <xdr:nvSpPr>
        <xdr:cNvPr id="28" name="27 Llamada de flecha hacia abajo">
          <a:extLst>
            <a:ext uri="{FF2B5EF4-FFF2-40B4-BE49-F238E27FC236}">
              <a16:creationId xmlns:a16="http://schemas.microsoft.com/office/drawing/2014/main" id="{00000000-0008-0000-0D00-00001C000000}"/>
            </a:ext>
          </a:extLst>
        </xdr:cNvPr>
        <xdr:cNvSpPr/>
      </xdr:nvSpPr>
      <xdr:spPr bwMode="auto">
        <a:xfrm>
          <a:off x="7372350" y="3486150"/>
          <a:ext cx="974690" cy="191837"/>
        </a:xfrm>
        <a:prstGeom prst="downArrowCallout">
          <a:avLst>
            <a:gd name="adj1" fmla="val 25000"/>
            <a:gd name="adj2" fmla="val 25000"/>
            <a:gd name="adj3" fmla="val 25000"/>
            <a:gd name="adj4" fmla="val 64977"/>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r>
            <a:rPr lang="es-US" sz="800" baseline="0">
              <a:latin typeface="+mn-lt"/>
              <a:ea typeface="+mn-ea"/>
              <a:cs typeface="+mn-cs"/>
            </a:rPr>
            <a:t>CISNEROS PR 53+0000</a:t>
          </a:r>
          <a:endParaRPr lang="es-US" sz="800">
            <a:latin typeface="+mn-lt"/>
            <a:ea typeface="+mn-ea"/>
            <a:cs typeface="+mn-cs"/>
          </a:endParaRPr>
        </a:p>
      </xdr:txBody>
    </xdr:sp>
    <xdr:clientData/>
  </xdr:oneCellAnchor>
  <xdr:twoCellAnchor>
    <xdr:from>
      <xdr:col>0</xdr:col>
      <xdr:colOff>1028700</xdr:colOff>
      <xdr:row>38</xdr:row>
      <xdr:rowOff>85725</xdr:rowOff>
    </xdr:from>
    <xdr:to>
      <xdr:col>4</xdr:col>
      <xdr:colOff>171450</xdr:colOff>
      <xdr:row>40</xdr:row>
      <xdr:rowOff>19050</xdr:rowOff>
    </xdr:to>
    <xdr:sp macro="" textlink="">
      <xdr:nvSpPr>
        <xdr:cNvPr id="29" name="28 Llamada de flecha hacia arriba">
          <a:extLst>
            <a:ext uri="{FF2B5EF4-FFF2-40B4-BE49-F238E27FC236}">
              <a16:creationId xmlns:a16="http://schemas.microsoft.com/office/drawing/2014/main" id="{00000000-0008-0000-0D00-00001D000000}"/>
            </a:ext>
          </a:extLst>
        </xdr:cNvPr>
        <xdr:cNvSpPr/>
      </xdr:nvSpPr>
      <xdr:spPr bwMode="auto">
        <a:xfrm>
          <a:off x="1028700" y="6486525"/>
          <a:ext cx="981075" cy="257175"/>
        </a:xfrm>
        <a:prstGeom prst="upArrowCallout">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lstStyle/>
        <a:p>
          <a:pPr algn="ctr"/>
          <a:r>
            <a:rPr lang="es-US" sz="800"/>
            <a:t>BARBOSA PR 9+0000</a:t>
          </a:r>
        </a:p>
      </xdr:txBody>
    </xdr:sp>
    <xdr:clientData/>
  </xdr:twoCellAnchor>
  <xdr:twoCellAnchor>
    <xdr:from>
      <xdr:col>2</xdr:col>
      <xdr:colOff>28575</xdr:colOff>
      <xdr:row>37</xdr:row>
      <xdr:rowOff>85725</xdr:rowOff>
    </xdr:from>
    <xdr:to>
      <xdr:col>2</xdr:col>
      <xdr:colOff>127342</xdr:colOff>
      <xdr:row>38</xdr:row>
      <xdr:rowOff>14508</xdr:rowOff>
    </xdr:to>
    <xdr:sp macro="" textlink="">
      <xdr:nvSpPr>
        <xdr:cNvPr id="30" name="29 Conector">
          <a:extLst>
            <a:ext uri="{FF2B5EF4-FFF2-40B4-BE49-F238E27FC236}">
              <a16:creationId xmlns:a16="http://schemas.microsoft.com/office/drawing/2014/main" id="{00000000-0008-0000-0D00-00001E000000}"/>
            </a:ext>
          </a:extLst>
        </xdr:cNvPr>
        <xdr:cNvSpPr>
          <a:spLocks/>
        </xdr:cNvSpPr>
      </xdr:nvSpPr>
      <xdr:spPr bwMode="auto">
        <a:xfrm>
          <a:off x="1504950" y="6324600"/>
          <a:ext cx="98767" cy="90708"/>
        </a:xfrm>
        <a:prstGeom prst="flowChartConnector">
          <a:avLst/>
        </a:prstGeom>
        <a:solidFill>
          <a:schemeClr val="tx1"/>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twoCellAnchor>
    <xdr:from>
      <xdr:col>22</xdr:col>
      <xdr:colOff>57150</xdr:colOff>
      <xdr:row>21</xdr:row>
      <xdr:rowOff>19050</xdr:rowOff>
    </xdr:from>
    <xdr:to>
      <xdr:col>22</xdr:col>
      <xdr:colOff>155917</xdr:colOff>
      <xdr:row>21</xdr:row>
      <xdr:rowOff>109758</xdr:rowOff>
    </xdr:to>
    <xdr:sp macro="" textlink="">
      <xdr:nvSpPr>
        <xdr:cNvPr id="31" name="30 Conector">
          <a:extLst>
            <a:ext uri="{FF2B5EF4-FFF2-40B4-BE49-F238E27FC236}">
              <a16:creationId xmlns:a16="http://schemas.microsoft.com/office/drawing/2014/main" id="{00000000-0008-0000-0D00-00001F000000}"/>
            </a:ext>
          </a:extLst>
        </xdr:cNvPr>
        <xdr:cNvSpPr>
          <a:spLocks/>
        </xdr:cNvSpPr>
      </xdr:nvSpPr>
      <xdr:spPr bwMode="auto">
        <a:xfrm>
          <a:off x="6038850" y="3667125"/>
          <a:ext cx="98767" cy="90708"/>
        </a:xfrm>
        <a:prstGeom prst="flowChartConnector">
          <a:avLst/>
        </a:prstGeom>
        <a:solidFill>
          <a:schemeClr val="tx1"/>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oneCellAnchor>
    <xdr:from>
      <xdr:col>21</xdr:col>
      <xdr:colOff>321962</xdr:colOff>
      <xdr:row>22</xdr:row>
      <xdr:rowOff>38099</xdr:rowOff>
    </xdr:from>
    <xdr:ext cx="459036" cy="191837"/>
    <xdr:sp macro="" textlink="">
      <xdr:nvSpPr>
        <xdr:cNvPr id="32" name="31 Llamada de flecha hacia arriba">
          <a:extLst>
            <a:ext uri="{FF2B5EF4-FFF2-40B4-BE49-F238E27FC236}">
              <a16:creationId xmlns:a16="http://schemas.microsoft.com/office/drawing/2014/main" id="{00000000-0008-0000-0D00-000020000000}"/>
            </a:ext>
          </a:extLst>
        </xdr:cNvPr>
        <xdr:cNvSpPr/>
      </xdr:nvSpPr>
      <xdr:spPr bwMode="auto">
        <a:xfrm>
          <a:off x="5855987" y="3848099"/>
          <a:ext cx="459036" cy="191837"/>
        </a:xfrm>
        <a:prstGeom prst="upArrowCallout">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pPr algn="ctr"/>
          <a:r>
            <a:rPr lang="es-US" sz="800"/>
            <a:t>SANTIAGO</a:t>
          </a:r>
        </a:p>
      </xdr:txBody>
    </xdr:sp>
    <xdr:clientData/>
  </xdr:oneCellAnchor>
</xdr:wsDr>
</file>

<file path=xl/drawings/drawing19.xml><?xml version="1.0" encoding="utf-8"?>
<xdr:wsDr xmlns:xdr="http://schemas.openxmlformats.org/drawingml/2006/spreadsheetDrawing" xmlns:a="http://schemas.openxmlformats.org/drawingml/2006/main">
  <xdr:twoCellAnchor>
    <xdr:from>
      <xdr:col>0</xdr:col>
      <xdr:colOff>9525</xdr:colOff>
      <xdr:row>35</xdr:row>
      <xdr:rowOff>9525</xdr:rowOff>
    </xdr:from>
    <xdr:to>
      <xdr:col>1</xdr:col>
      <xdr:colOff>0</xdr:colOff>
      <xdr:row>37</xdr:row>
      <xdr:rowOff>0</xdr:rowOff>
    </xdr:to>
    <xdr:sp macro="" textlink="">
      <xdr:nvSpPr>
        <xdr:cNvPr id="28262821" name="Line 113">
          <a:extLst>
            <a:ext uri="{FF2B5EF4-FFF2-40B4-BE49-F238E27FC236}">
              <a16:creationId xmlns:a16="http://schemas.microsoft.com/office/drawing/2014/main" id="{00000000-0008-0000-0E00-0000A541AF01}"/>
            </a:ext>
          </a:extLst>
        </xdr:cNvPr>
        <xdr:cNvSpPr>
          <a:spLocks noChangeShapeType="1"/>
        </xdr:cNvSpPr>
      </xdr:nvSpPr>
      <xdr:spPr bwMode="auto">
        <a:xfrm>
          <a:off x="9525" y="6686550"/>
          <a:ext cx="1257300" cy="419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0</xdr:colOff>
      <xdr:row>37</xdr:row>
      <xdr:rowOff>104775</xdr:rowOff>
    </xdr:from>
    <xdr:to>
      <xdr:col>26</xdr:col>
      <xdr:colOff>0</xdr:colOff>
      <xdr:row>38</xdr:row>
      <xdr:rowOff>19050</xdr:rowOff>
    </xdr:to>
    <xdr:sp macro="" textlink="">
      <xdr:nvSpPr>
        <xdr:cNvPr id="28262822" name="Rectangle 163">
          <a:extLst>
            <a:ext uri="{FF2B5EF4-FFF2-40B4-BE49-F238E27FC236}">
              <a16:creationId xmlns:a16="http://schemas.microsoft.com/office/drawing/2014/main" id="{00000000-0008-0000-0E00-0000A641AF01}"/>
            </a:ext>
          </a:extLst>
        </xdr:cNvPr>
        <xdr:cNvSpPr>
          <a:spLocks noChangeArrowheads="1"/>
        </xdr:cNvSpPr>
      </xdr:nvSpPr>
      <xdr:spPr bwMode="auto">
        <a:xfrm>
          <a:off x="4010025" y="7210425"/>
          <a:ext cx="0" cy="76200"/>
        </a:xfrm>
        <a:prstGeom prst="rect">
          <a:avLst/>
        </a:prstGeom>
        <a:solidFill>
          <a:srgbClr val="00FF00"/>
        </a:solidFill>
        <a:ln w="9525">
          <a:solidFill>
            <a:srgbClr val="000000"/>
          </a:solidFill>
          <a:miter lim="800000"/>
          <a:headEnd/>
          <a:tailEnd/>
        </a:ln>
      </xdr:spPr>
    </xdr:sp>
    <xdr:clientData/>
  </xdr:twoCellAnchor>
  <xdr:twoCellAnchor>
    <xdr:from>
      <xdr:col>25</xdr:col>
      <xdr:colOff>0</xdr:colOff>
      <xdr:row>47</xdr:row>
      <xdr:rowOff>114300</xdr:rowOff>
    </xdr:from>
    <xdr:to>
      <xdr:col>26</xdr:col>
      <xdr:colOff>0</xdr:colOff>
      <xdr:row>48</xdr:row>
      <xdr:rowOff>28575</xdr:rowOff>
    </xdr:to>
    <xdr:sp macro="" textlink="">
      <xdr:nvSpPr>
        <xdr:cNvPr id="28262823" name="Rectangle 211">
          <a:extLst>
            <a:ext uri="{FF2B5EF4-FFF2-40B4-BE49-F238E27FC236}">
              <a16:creationId xmlns:a16="http://schemas.microsoft.com/office/drawing/2014/main" id="{00000000-0008-0000-0E00-0000A741AF01}"/>
            </a:ext>
          </a:extLst>
        </xdr:cNvPr>
        <xdr:cNvSpPr>
          <a:spLocks noChangeArrowheads="1"/>
        </xdr:cNvSpPr>
      </xdr:nvSpPr>
      <xdr:spPr bwMode="auto">
        <a:xfrm>
          <a:off x="4010025" y="8839200"/>
          <a:ext cx="0" cy="76200"/>
        </a:xfrm>
        <a:prstGeom prst="rect">
          <a:avLst/>
        </a:prstGeom>
        <a:solidFill>
          <a:srgbClr val="FF0000"/>
        </a:solidFill>
        <a:ln w="9525">
          <a:solidFill>
            <a:srgbClr val="000000"/>
          </a:solidFill>
          <a:miter lim="800000"/>
          <a:headEnd/>
          <a:tailEnd/>
        </a:ln>
      </xdr:spPr>
    </xdr:sp>
    <xdr:clientData/>
  </xdr:twoCellAnchor>
  <xdr:twoCellAnchor>
    <xdr:from>
      <xdr:col>25</xdr:col>
      <xdr:colOff>0</xdr:colOff>
      <xdr:row>39</xdr:row>
      <xdr:rowOff>104775</xdr:rowOff>
    </xdr:from>
    <xdr:to>
      <xdr:col>26</xdr:col>
      <xdr:colOff>0</xdr:colOff>
      <xdr:row>40</xdr:row>
      <xdr:rowOff>19050</xdr:rowOff>
    </xdr:to>
    <xdr:sp macro="" textlink="">
      <xdr:nvSpPr>
        <xdr:cNvPr id="28262824" name="Rectangle 238">
          <a:extLst>
            <a:ext uri="{FF2B5EF4-FFF2-40B4-BE49-F238E27FC236}">
              <a16:creationId xmlns:a16="http://schemas.microsoft.com/office/drawing/2014/main" id="{00000000-0008-0000-0E00-0000A841AF01}"/>
            </a:ext>
          </a:extLst>
        </xdr:cNvPr>
        <xdr:cNvSpPr>
          <a:spLocks noChangeArrowheads="1"/>
        </xdr:cNvSpPr>
      </xdr:nvSpPr>
      <xdr:spPr bwMode="auto">
        <a:xfrm>
          <a:off x="4010025" y="7534275"/>
          <a:ext cx="0" cy="76200"/>
        </a:xfrm>
        <a:prstGeom prst="rect">
          <a:avLst/>
        </a:prstGeom>
        <a:solidFill>
          <a:srgbClr val="00FF00"/>
        </a:solidFill>
        <a:ln w="9525">
          <a:solidFill>
            <a:srgbClr val="000000"/>
          </a:solidFill>
          <a:miter lim="800000"/>
          <a:headEnd/>
          <a:tailEnd/>
        </a:ln>
      </xdr:spPr>
    </xdr:sp>
    <xdr:clientData/>
  </xdr:twoCellAnchor>
  <xdr:twoCellAnchor>
    <xdr:from>
      <xdr:col>26</xdr:col>
      <xdr:colOff>0</xdr:colOff>
      <xdr:row>34</xdr:row>
      <xdr:rowOff>38100</xdr:rowOff>
    </xdr:from>
    <xdr:to>
      <xdr:col>26</xdr:col>
      <xdr:colOff>0</xdr:colOff>
      <xdr:row>37</xdr:row>
      <xdr:rowOff>9525</xdr:rowOff>
    </xdr:to>
    <xdr:sp macro="" textlink="">
      <xdr:nvSpPr>
        <xdr:cNvPr id="28262825" name="Line 257">
          <a:extLst>
            <a:ext uri="{FF2B5EF4-FFF2-40B4-BE49-F238E27FC236}">
              <a16:creationId xmlns:a16="http://schemas.microsoft.com/office/drawing/2014/main" id="{00000000-0008-0000-0E00-0000A941AF01}"/>
            </a:ext>
          </a:extLst>
        </xdr:cNvPr>
        <xdr:cNvSpPr>
          <a:spLocks noChangeShapeType="1"/>
        </xdr:cNvSpPr>
      </xdr:nvSpPr>
      <xdr:spPr bwMode="auto">
        <a:xfrm>
          <a:off x="4010025" y="6553200"/>
          <a:ext cx="0" cy="5619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161925</xdr:colOff>
      <xdr:row>45</xdr:row>
      <xdr:rowOff>0</xdr:rowOff>
    </xdr:from>
    <xdr:to>
      <xdr:col>30</xdr:col>
      <xdr:colOff>161925</xdr:colOff>
      <xdr:row>45</xdr:row>
      <xdr:rowOff>0</xdr:rowOff>
    </xdr:to>
    <xdr:sp macro="" textlink="">
      <xdr:nvSpPr>
        <xdr:cNvPr id="28262826" name="Rectangle 311">
          <a:extLst>
            <a:ext uri="{FF2B5EF4-FFF2-40B4-BE49-F238E27FC236}">
              <a16:creationId xmlns:a16="http://schemas.microsoft.com/office/drawing/2014/main" id="{00000000-0008-0000-0E00-0000AA41AF01}"/>
            </a:ext>
          </a:extLst>
        </xdr:cNvPr>
        <xdr:cNvSpPr>
          <a:spLocks noChangeArrowheads="1"/>
        </xdr:cNvSpPr>
      </xdr:nvSpPr>
      <xdr:spPr bwMode="auto">
        <a:xfrm>
          <a:off x="6010275" y="8401050"/>
          <a:ext cx="0" cy="0"/>
        </a:xfrm>
        <a:prstGeom prst="rect">
          <a:avLst/>
        </a:prstGeom>
        <a:solidFill>
          <a:srgbClr val="FFFFFF"/>
        </a:solidFill>
        <a:ln w="9525">
          <a:solidFill>
            <a:srgbClr val="000000"/>
          </a:solidFill>
          <a:miter lim="800000"/>
          <a:headEnd/>
          <a:tailEnd/>
        </a:ln>
      </xdr:spPr>
    </xdr:sp>
    <xdr:clientData/>
  </xdr:twoCellAnchor>
  <xdr:twoCellAnchor>
    <xdr:from>
      <xdr:col>30</xdr:col>
      <xdr:colOff>161925</xdr:colOff>
      <xdr:row>49</xdr:row>
      <xdr:rowOff>0</xdr:rowOff>
    </xdr:from>
    <xdr:to>
      <xdr:col>30</xdr:col>
      <xdr:colOff>161925</xdr:colOff>
      <xdr:row>49</xdr:row>
      <xdr:rowOff>0</xdr:rowOff>
    </xdr:to>
    <xdr:sp macro="" textlink="">
      <xdr:nvSpPr>
        <xdr:cNvPr id="28262827" name="Rectangle 314">
          <a:extLst>
            <a:ext uri="{FF2B5EF4-FFF2-40B4-BE49-F238E27FC236}">
              <a16:creationId xmlns:a16="http://schemas.microsoft.com/office/drawing/2014/main" id="{00000000-0008-0000-0E00-0000AB41AF01}"/>
            </a:ext>
          </a:extLst>
        </xdr:cNvPr>
        <xdr:cNvSpPr>
          <a:spLocks noChangeArrowheads="1"/>
        </xdr:cNvSpPr>
      </xdr:nvSpPr>
      <xdr:spPr bwMode="auto">
        <a:xfrm>
          <a:off x="6010275" y="9048750"/>
          <a:ext cx="0" cy="0"/>
        </a:xfrm>
        <a:prstGeom prst="rect">
          <a:avLst/>
        </a:prstGeom>
        <a:solidFill>
          <a:srgbClr val="FFFFFF"/>
        </a:solidFill>
        <a:ln w="9525">
          <a:solidFill>
            <a:srgbClr val="000000"/>
          </a:solidFill>
          <a:miter lim="800000"/>
          <a:headEnd/>
          <a:tailEnd/>
        </a:ln>
      </xdr:spPr>
    </xdr:sp>
    <xdr:clientData/>
  </xdr:twoCellAnchor>
  <xdr:twoCellAnchor editAs="oneCell">
    <xdr:from>
      <xdr:col>0</xdr:col>
      <xdr:colOff>809624</xdr:colOff>
      <xdr:row>14</xdr:row>
      <xdr:rowOff>95249</xdr:rowOff>
    </xdr:from>
    <xdr:to>
      <xdr:col>33</xdr:col>
      <xdr:colOff>488006</xdr:colOff>
      <xdr:row>30</xdr:row>
      <xdr:rowOff>142875</xdr:rowOff>
    </xdr:to>
    <xdr:pic>
      <xdr:nvPicPr>
        <xdr:cNvPr id="28262828" name="162 Imagen">
          <a:extLst>
            <a:ext uri="{FF2B5EF4-FFF2-40B4-BE49-F238E27FC236}">
              <a16:creationId xmlns:a16="http://schemas.microsoft.com/office/drawing/2014/main" id="{00000000-0008-0000-0E00-0000AC41AF01}"/>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809624" y="2628899"/>
          <a:ext cx="7936557" cy="26384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30</xdr:col>
      <xdr:colOff>161925</xdr:colOff>
      <xdr:row>45</xdr:row>
      <xdr:rowOff>0</xdr:rowOff>
    </xdr:from>
    <xdr:to>
      <xdr:col>30</xdr:col>
      <xdr:colOff>161925</xdr:colOff>
      <xdr:row>45</xdr:row>
      <xdr:rowOff>0</xdr:rowOff>
    </xdr:to>
    <xdr:sp macro="" textlink="">
      <xdr:nvSpPr>
        <xdr:cNvPr id="28262831" name="Rectangle 311">
          <a:extLst>
            <a:ext uri="{FF2B5EF4-FFF2-40B4-BE49-F238E27FC236}">
              <a16:creationId xmlns:a16="http://schemas.microsoft.com/office/drawing/2014/main" id="{00000000-0008-0000-0E00-0000AF41AF01}"/>
            </a:ext>
          </a:extLst>
        </xdr:cNvPr>
        <xdr:cNvSpPr>
          <a:spLocks noChangeArrowheads="1"/>
        </xdr:cNvSpPr>
      </xdr:nvSpPr>
      <xdr:spPr bwMode="auto">
        <a:xfrm>
          <a:off x="6010275" y="8401050"/>
          <a:ext cx="0" cy="0"/>
        </a:xfrm>
        <a:prstGeom prst="rect">
          <a:avLst/>
        </a:prstGeom>
        <a:solidFill>
          <a:srgbClr val="FFFFFF"/>
        </a:solidFill>
        <a:ln w="9525">
          <a:solidFill>
            <a:srgbClr val="000000"/>
          </a:solidFill>
          <a:miter lim="800000"/>
          <a:headEnd/>
          <a:tailEnd/>
        </a:ln>
      </xdr:spPr>
    </xdr:sp>
    <xdr:clientData/>
  </xdr:twoCellAnchor>
  <xdr:twoCellAnchor>
    <xdr:from>
      <xdr:col>30</xdr:col>
      <xdr:colOff>161925</xdr:colOff>
      <xdr:row>49</xdr:row>
      <xdr:rowOff>0</xdr:rowOff>
    </xdr:from>
    <xdr:to>
      <xdr:col>30</xdr:col>
      <xdr:colOff>161925</xdr:colOff>
      <xdr:row>49</xdr:row>
      <xdr:rowOff>0</xdr:rowOff>
    </xdr:to>
    <xdr:sp macro="" textlink="">
      <xdr:nvSpPr>
        <xdr:cNvPr id="28262832" name="Rectangle 314">
          <a:extLst>
            <a:ext uri="{FF2B5EF4-FFF2-40B4-BE49-F238E27FC236}">
              <a16:creationId xmlns:a16="http://schemas.microsoft.com/office/drawing/2014/main" id="{00000000-0008-0000-0E00-0000B041AF01}"/>
            </a:ext>
          </a:extLst>
        </xdr:cNvPr>
        <xdr:cNvSpPr>
          <a:spLocks noChangeArrowheads="1"/>
        </xdr:cNvSpPr>
      </xdr:nvSpPr>
      <xdr:spPr bwMode="auto">
        <a:xfrm>
          <a:off x="6010275" y="9048750"/>
          <a:ext cx="0" cy="0"/>
        </a:xfrm>
        <a:prstGeom prst="rect">
          <a:avLst/>
        </a:prstGeom>
        <a:solidFill>
          <a:srgbClr val="FFFFFF"/>
        </a:solidFill>
        <a:ln w="9525">
          <a:solidFill>
            <a:srgbClr val="000000"/>
          </a:solidFill>
          <a:miter lim="800000"/>
          <a:headEnd/>
          <a:tailEnd/>
        </a:ln>
      </xdr:spPr>
    </xdr:sp>
    <xdr:clientData/>
  </xdr:twoCellAnchor>
  <xdr:twoCellAnchor>
    <xdr:from>
      <xdr:col>30</xdr:col>
      <xdr:colOff>161925</xdr:colOff>
      <xdr:row>44</xdr:row>
      <xdr:rowOff>0</xdr:rowOff>
    </xdr:from>
    <xdr:to>
      <xdr:col>30</xdr:col>
      <xdr:colOff>161925</xdr:colOff>
      <xdr:row>44</xdr:row>
      <xdr:rowOff>0</xdr:rowOff>
    </xdr:to>
    <xdr:sp macro="" textlink="">
      <xdr:nvSpPr>
        <xdr:cNvPr id="28262833" name="Rectangle 311">
          <a:extLst>
            <a:ext uri="{FF2B5EF4-FFF2-40B4-BE49-F238E27FC236}">
              <a16:creationId xmlns:a16="http://schemas.microsoft.com/office/drawing/2014/main" id="{00000000-0008-0000-0E00-0000B141AF01}"/>
            </a:ext>
          </a:extLst>
        </xdr:cNvPr>
        <xdr:cNvSpPr>
          <a:spLocks noChangeArrowheads="1"/>
        </xdr:cNvSpPr>
      </xdr:nvSpPr>
      <xdr:spPr bwMode="auto">
        <a:xfrm>
          <a:off x="6010275" y="8239125"/>
          <a:ext cx="0" cy="0"/>
        </a:xfrm>
        <a:prstGeom prst="rect">
          <a:avLst/>
        </a:prstGeom>
        <a:solidFill>
          <a:srgbClr val="FFFFFF"/>
        </a:solidFill>
        <a:ln w="9525">
          <a:solidFill>
            <a:srgbClr val="000000"/>
          </a:solidFill>
          <a:miter lim="800000"/>
          <a:headEnd/>
          <a:tailEnd/>
        </a:ln>
      </xdr:spPr>
    </xdr:sp>
    <xdr:clientData/>
  </xdr:twoCellAnchor>
  <xdr:twoCellAnchor>
    <xdr:from>
      <xdr:col>30</xdr:col>
      <xdr:colOff>161925</xdr:colOff>
      <xdr:row>48</xdr:row>
      <xdr:rowOff>0</xdr:rowOff>
    </xdr:from>
    <xdr:to>
      <xdr:col>30</xdr:col>
      <xdr:colOff>161925</xdr:colOff>
      <xdr:row>48</xdr:row>
      <xdr:rowOff>0</xdr:rowOff>
    </xdr:to>
    <xdr:sp macro="" textlink="">
      <xdr:nvSpPr>
        <xdr:cNvPr id="28262834" name="Rectangle 314">
          <a:extLst>
            <a:ext uri="{FF2B5EF4-FFF2-40B4-BE49-F238E27FC236}">
              <a16:creationId xmlns:a16="http://schemas.microsoft.com/office/drawing/2014/main" id="{00000000-0008-0000-0E00-0000B241AF01}"/>
            </a:ext>
          </a:extLst>
        </xdr:cNvPr>
        <xdr:cNvSpPr>
          <a:spLocks noChangeArrowheads="1"/>
        </xdr:cNvSpPr>
      </xdr:nvSpPr>
      <xdr:spPr bwMode="auto">
        <a:xfrm>
          <a:off x="6010275" y="8886825"/>
          <a:ext cx="0" cy="0"/>
        </a:xfrm>
        <a:prstGeom prst="rect">
          <a:avLst/>
        </a:prstGeom>
        <a:solidFill>
          <a:srgbClr val="FFFFFF"/>
        </a:solidFill>
        <a:ln w="9525">
          <a:solidFill>
            <a:srgbClr val="000000"/>
          </a:solidFill>
          <a:miter lim="800000"/>
          <a:headEnd/>
          <a:tailEnd/>
        </a:ln>
      </xdr:spPr>
    </xdr:sp>
    <xdr:clientData/>
  </xdr:twoCellAnchor>
  <xdr:twoCellAnchor>
    <xdr:from>
      <xdr:col>30</xdr:col>
      <xdr:colOff>161925</xdr:colOff>
      <xdr:row>41</xdr:row>
      <xdr:rowOff>85725</xdr:rowOff>
    </xdr:from>
    <xdr:to>
      <xdr:col>30</xdr:col>
      <xdr:colOff>161925</xdr:colOff>
      <xdr:row>41</xdr:row>
      <xdr:rowOff>95250</xdr:rowOff>
    </xdr:to>
    <xdr:sp macro="" textlink="">
      <xdr:nvSpPr>
        <xdr:cNvPr id="28262835" name="Rectangle 309">
          <a:extLst>
            <a:ext uri="{FF2B5EF4-FFF2-40B4-BE49-F238E27FC236}">
              <a16:creationId xmlns:a16="http://schemas.microsoft.com/office/drawing/2014/main" id="{00000000-0008-0000-0E00-0000B341AF01}"/>
            </a:ext>
          </a:extLst>
        </xdr:cNvPr>
        <xdr:cNvSpPr>
          <a:spLocks noChangeArrowheads="1"/>
        </xdr:cNvSpPr>
      </xdr:nvSpPr>
      <xdr:spPr bwMode="auto">
        <a:xfrm>
          <a:off x="6010275" y="7839075"/>
          <a:ext cx="0" cy="9525"/>
        </a:xfrm>
        <a:prstGeom prst="rect">
          <a:avLst/>
        </a:prstGeom>
        <a:solidFill>
          <a:srgbClr val="FFFFFF"/>
        </a:solidFill>
        <a:ln w="9525">
          <a:solidFill>
            <a:srgbClr val="000000"/>
          </a:solidFill>
          <a:miter lim="800000"/>
          <a:headEnd/>
          <a:tailEnd/>
        </a:ln>
      </xdr:spPr>
    </xdr:sp>
    <xdr:clientData/>
  </xdr:twoCellAnchor>
  <xdr:twoCellAnchor>
    <xdr:from>
      <xdr:col>30</xdr:col>
      <xdr:colOff>161925</xdr:colOff>
      <xdr:row>43</xdr:row>
      <xdr:rowOff>85725</xdr:rowOff>
    </xdr:from>
    <xdr:to>
      <xdr:col>30</xdr:col>
      <xdr:colOff>161925</xdr:colOff>
      <xdr:row>43</xdr:row>
      <xdr:rowOff>95250</xdr:rowOff>
    </xdr:to>
    <xdr:sp macro="" textlink="">
      <xdr:nvSpPr>
        <xdr:cNvPr id="28262836" name="Rectangle 310">
          <a:extLst>
            <a:ext uri="{FF2B5EF4-FFF2-40B4-BE49-F238E27FC236}">
              <a16:creationId xmlns:a16="http://schemas.microsoft.com/office/drawing/2014/main" id="{00000000-0008-0000-0E00-0000B441AF01}"/>
            </a:ext>
          </a:extLst>
        </xdr:cNvPr>
        <xdr:cNvSpPr>
          <a:spLocks noChangeArrowheads="1"/>
        </xdr:cNvSpPr>
      </xdr:nvSpPr>
      <xdr:spPr bwMode="auto">
        <a:xfrm>
          <a:off x="6010275" y="8162925"/>
          <a:ext cx="0" cy="9525"/>
        </a:xfrm>
        <a:prstGeom prst="rect">
          <a:avLst/>
        </a:prstGeom>
        <a:solidFill>
          <a:srgbClr val="FFFFFF"/>
        </a:solidFill>
        <a:ln w="9525">
          <a:solidFill>
            <a:srgbClr val="000000"/>
          </a:solidFill>
          <a:miter lim="800000"/>
          <a:headEnd/>
          <a:tailEnd/>
        </a:ln>
      </xdr:spPr>
    </xdr:sp>
    <xdr:clientData/>
  </xdr:twoCellAnchor>
  <xdr:twoCellAnchor>
    <xdr:from>
      <xdr:col>30</xdr:col>
      <xdr:colOff>161925</xdr:colOff>
      <xdr:row>45</xdr:row>
      <xdr:rowOff>0</xdr:rowOff>
    </xdr:from>
    <xdr:to>
      <xdr:col>30</xdr:col>
      <xdr:colOff>161925</xdr:colOff>
      <xdr:row>45</xdr:row>
      <xdr:rowOff>0</xdr:rowOff>
    </xdr:to>
    <xdr:sp macro="" textlink="">
      <xdr:nvSpPr>
        <xdr:cNvPr id="28262837" name="Rectangle 311">
          <a:extLst>
            <a:ext uri="{FF2B5EF4-FFF2-40B4-BE49-F238E27FC236}">
              <a16:creationId xmlns:a16="http://schemas.microsoft.com/office/drawing/2014/main" id="{00000000-0008-0000-0E00-0000B541AF01}"/>
            </a:ext>
          </a:extLst>
        </xdr:cNvPr>
        <xdr:cNvSpPr>
          <a:spLocks noChangeArrowheads="1"/>
        </xdr:cNvSpPr>
      </xdr:nvSpPr>
      <xdr:spPr bwMode="auto">
        <a:xfrm>
          <a:off x="6010275" y="8401050"/>
          <a:ext cx="0" cy="0"/>
        </a:xfrm>
        <a:prstGeom prst="rect">
          <a:avLst/>
        </a:prstGeom>
        <a:solidFill>
          <a:srgbClr val="FFFFFF"/>
        </a:solidFill>
        <a:ln w="9525">
          <a:solidFill>
            <a:srgbClr val="000000"/>
          </a:solidFill>
          <a:miter lim="800000"/>
          <a:headEnd/>
          <a:tailEnd/>
        </a:ln>
      </xdr:spPr>
    </xdr:sp>
    <xdr:clientData/>
  </xdr:twoCellAnchor>
  <xdr:twoCellAnchor>
    <xdr:from>
      <xdr:col>30</xdr:col>
      <xdr:colOff>161925</xdr:colOff>
      <xdr:row>45</xdr:row>
      <xdr:rowOff>85725</xdr:rowOff>
    </xdr:from>
    <xdr:to>
      <xdr:col>30</xdr:col>
      <xdr:colOff>161925</xdr:colOff>
      <xdr:row>45</xdr:row>
      <xdr:rowOff>95250</xdr:rowOff>
    </xdr:to>
    <xdr:sp macro="" textlink="">
      <xdr:nvSpPr>
        <xdr:cNvPr id="28262838" name="Rectangle 312">
          <a:extLst>
            <a:ext uri="{FF2B5EF4-FFF2-40B4-BE49-F238E27FC236}">
              <a16:creationId xmlns:a16="http://schemas.microsoft.com/office/drawing/2014/main" id="{00000000-0008-0000-0E00-0000B641AF01}"/>
            </a:ext>
          </a:extLst>
        </xdr:cNvPr>
        <xdr:cNvSpPr>
          <a:spLocks noChangeArrowheads="1"/>
        </xdr:cNvSpPr>
      </xdr:nvSpPr>
      <xdr:spPr bwMode="auto">
        <a:xfrm>
          <a:off x="6010275" y="8486775"/>
          <a:ext cx="0" cy="9525"/>
        </a:xfrm>
        <a:prstGeom prst="rect">
          <a:avLst/>
        </a:prstGeom>
        <a:solidFill>
          <a:srgbClr val="FFFFFF"/>
        </a:solidFill>
        <a:ln w="9525">
          <a:solidFill>
            <a:srgbClr val="000000"/>
          </a:solidFill>
          <a:miter lim="800000"/>
          <a:headEnd/>
          <a:tailEnd/>
        </a:ln>
      </xdr:spPr>
    </xdr:sp>
    <xdr:clientData/>
  </xdr:twoCellAnchor>
  <xdr:twoCellAnchor>
    <xdr:from>
      <xdr:col>30</xdr:col>
      <xdr:colOff>161925</xdr:colOff>
      <xdr:row>47</xdr:row>
      <xdr:rowOff>85725</xdr:rowOff>
    </xdr:from>
    <xdr:to>
      <xdr:col>30</xdr:col>
      <xdr:colOff>161925</xdr:colOff>
      <xdr:row>47</xdr:row>
      <xdr:rowOff>95250</xdr:rowOff>
    </xdr:to>
    <xdr:sp macro="" textlink="">
      <xdr:nvSpPr>
        <xdr:cNvPr id="28262839" name="Rectangle 313">
          <a:extLst>
            <a:ext uri="{FF2B5EF4-FFF2-40B4-BE49-F238E27FC236}">
              <a16:creationId xmlns:a16="http://schemas.microsoft.com/office/drawing/2014/main" id="{00000000-0008-0000-0E00-0000B741AF01}"/>
            </a:ext>
          </a:extLst>
        </xdr:cNvPr>
        <xdr:cNvSpPr>
          <a:spLocks noChangeArrowheads="1"/>
        </xdr:cNvSpPr>
      </xdr:nvSpPr>
      <xdr:spPr bwMode="auto">
        <a:xfrm>
          <a:off x="6010275" y="8810625"/>
          <a:ext cx="0" cy="9525"/>
        </a:xfrm>
        <a:prstGeom prst="rect">
          <a:avLst/>
        </a:prstGeom>
        <a:solidFill>
          <a:srgbClr val="FFFFFF"/>
        </a:solidFill>
        <a:ln w="9525">
          <a:solidFill>
            <a:srgbClr val="000000"/>
          </a:solidFill>
          <a:miter lim="800000"/>
          <a:headEnd/>
          <a:tailEnd/>
        </a:ln>
      </xdr:spPr>
    </xdr:sp>
    <xdr:clientData/>
  </xdr:twoCellAnchor>
  <xdr:twoCellAnchor>
    <xdr:from>
      <xdr:col>30</xdr:col>
      <xdr:colOff>161925</xdr:colOff>
      <xdr:row>49</xdr:row>
      <xdr:rowOff>0</xdr:rowOff>
    </xdr:from>
    <xdr:to>
      <xdr:col>30</xdr:col>
      <xdr:colOff>161925</xdr:colOff>
      <xdr:row>49</xdr:row>
      <xdr:rowOff>0</xdr:rowOff>
    </xdr:to>
    <xdr:sp macro="" textlink="">
      <xdr:nvSpPr>
        <xdr:cNvPr id="28262840" name="Rectangle 314">
          <a:extLst>
            <a:ext uri="{FF2B5EF4-FFF2-40B4-BE49-F238E27FC236}">
              <a16:creationId xmlns:a16="http://schemas.microsoft.com/office/drawing/2014/main" id="{00000000-0008-0000-0E00-0000B841AF01}"/>
            </a:ext>
          </a:extLst>
        </xdr:cNvPr>
        <xdr:cNvSpPr>
          <a:spLocks noChangeArrowheads="1"/>
        </xdr:cNvSpPr>
      </xdr:nvSpPr>
      <xdr:spPr bwMode="auto">
        <a:xfrm>
          <a:off x="6010275" y="9048750"/>
          <a:ext cx="0" cy="0"/>
        </a:xfrm>
        <a:prstGeom prst="rect">
          <a:avLst/>
        </a:prstGeom>
        <a:solidFill>
          <a:srgbClr val="FFFFFF"/>
        </a:solidFill>
        <a:ln w="9525">
          <a:solidFill>
            <a:srgbClr val="000000"/>
          </a:solidFill>
          <a:miter lim="800000"/>
          <a:headEnd/>
          <a:tailEnd/>
        </a:ln>
      </xdr:spPr>
    </xdr:sp>
    <xdr:clientData/>
  </xdr:twoCellAnchor>
  <xdr:twoCellAnchor>
    <xdr:from>
      <xdr:col>6</xdr:col>
      <xdr:colOff>9524</xdr:colOff>
      <xdr:row>15</xdr:row>
      <xdr:rowOff>114299</xdr:rowOff>
    </xdr:from>
    <xdr:to>
      <xdr:col>6</xdr:col>
      <xdr:colOff>108291</xdr:colOff>
      <xdr:row>16</xdr:row>
      <xdr:rowOff>43082</xdr:rowOff>
    </xdr:to>
    <xdr:sp macro="" textlink="">
      <xdr:nvSpPr>
        <xdr:cNvPr id="20" name="19 Conector">
          <a:extLst>
            <a:ext uri="{FF2B5EF4-FFF2-40B4-BE49-F238E27FC236}">
              <a16:creationId xmlns:a16="http://schemas.microsoft.com/office/drawing/2014/main" id="{00000000-0008-0000-0E00-000014000000}"/>
            </a:ext>
          </a:extLst>
        </xdr:cNvPr>
        <xdr:cNvSpPr>
          <a:spLocks/>
        </xdr:cNvSpPr>
      </xdr:nvSpPr>
      <xdr:spPr bwMode="auto">
        <a:xfrm>
          <a:off x="2038349" y="2809874"/>
          <a:ext cx="98767" cy="90708"/>
        </a:xfrm>
        <a:prstGeom prst="flowChartConnector">
          <a:avLst/>
        </a:prstGeom>
        <a:solidFill>
          <a:schemeClr val="tx1"/>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oneCellAnchor>
    <xdr:from>
      <xdr:col>0</xdr:col>
      <xdr:colOff>1104899</xdr:colOff>
      <xdr:row>17</xdr:row>
      <xdr:rowOff>85724</xdr:rowOff>
    </xdr:from>
    <xdr:ext cx="899477" cy="191837"/>
    <xdr:sp macro="" textlink="">
      <xdr:nvSpPr>
        <xdr:cNvPr id="21" name="20 Llamada de flecha hacia abajo">
          <a:extLst>
            <a:ext uri="{FF2B5EF4-FFF2-40B4-BE49-F238E27FC236}">
              <a16:creationId xmlns:a16="http://schemas.microsoft.com/office/drawing/2014/main" id="{00000000-0008-0000-0E00-000015000000}"/>
            </a:ext>
          </a:extLst>
        </xdr:cNvPr>
        <xdr:cNvSpPr/>
      </xdr:nvSpPr>
      <xdr:spPr bwMode="auto">
        <a:xfrm>
          <a:off x="1104899" y="3105149"/>
          <a:ext cx="899477" cy="191837"/>
        </a:xfrm>
        <a:prstGeom prst="downArrowCallout">
          <a:avLst>
            <a:gd name="adj1" fmla="val 25000"/>
            <a:gd name="adj2" fmla="val 25000"/>
            <a:gd name="adj3" fmla="val 25000"/>
            <a:gd name="adj4" fmla="val 64977"/>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r>
            <a:rPr lang="es-US" sz="800" baseline="0">
              <a:latin typeface="+mn-lt"/>
              <a:ea typeface="+mn-ea"/>
              <a:cs typeface="+mn-cs"/>
            </a:rPr>
            <a:t>CISNEROS PR 0+0000</a:t>
          </a:r>
          <a:endParaRPr lang="es-US" sz="800">
            <a:latin typeface="+mn-lt"/>
            <a:ea typeface="+mn-ea"/>
            <a:cs typeface="+mn-cs"/>
          </a:endParaRPr>
        </a:p>
      </xdr:txBody>
    </xdr:sp>
    <xdr:clientData/>
  </xdr:oneCellAnchor>
  <xdr:twoCellAnchor>
    <xdr:from>
      <xdr:col>2</xdr:col>
      <xdr:colOff>133349</xdr:colOff>
      <xdr:row>19</xdr:row>
      <xdr:rowOff>28574</xdr:rowOff>
    </xdr:from>
    <xdr:to>
      <xdr:col>3</xdr:col>
      <xdr:colOff>79716</xdr:colOff>
      <xdr:row>19</xdr:row>
      <xdr:rowOff>119282</xdr:rowOff>
    </xdr:to>
    <xdr:sp macro="" textlink="">
      <xdr:nvSpPr>
        <xdr:cNvPr id="23" name="22 Conector">
          <a:extLst>
            <a:ext uri="{FF2B5EF4-FFF2-40B4-BE49-F238E27FC236}">
              <a16:creationId xmlns:a16="http://schemas.microsoft.com/office/drawing/2014/main" id="{00000000-0008-0000-0E00-000017000000}"/>
            </a:ext>
          </a:extLst>
        </xdr:cNvPr>
        <xdr:cNvSpPr>
          <a:spLocks/>
        </xdr:cNvSpPr>
      </xdr:nvSpPr>
      <xdr:spPr bwMode="auto">
        <a:xfrm>
          <a:off x="1552574" y="3371849"/>
          <a:ext cx="98767" cy="90708"/>
        </a:xfrm>
        <a:prstGeom prst="flowChartConnector">
          <a:avLst/>
        </a:prstGeom>
        <a:solidFill>
          <a:schemeClr val="tx1"/>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oneCellAnchor>
    <xdr:from>
      <xdr:col>30</xdr:col>
      <xdr:colOff>323849</xdr:colOff>
      <xdr:row>20</xdr:row>
      <xdr:rowOff>76199</xdr:rowOff>
    </xdr:from>
    <xdr:ext cx="1213602" cy="191837"/>
    <xdr:sp macro="" textlink="">
      <xdr:nvSpPr>
        <xdr:cNvPr id="24" name="23 Llamada de flecha hacia abajo">
          <a:extLst>
            <a:ext uri="{FF2B5EF4-FFF2-40B4-BE49-F238E27FC236}">
              <a16:creationId xmlns:a16="http://schemas.microsoft.com/office/drawing/2014/main" id="{00000000-0008-0000-0E00-000018000000}"/>
            </a:ext>
          </a:extLst>
        </xdr:cNvPr>
        <xdr:cNvSpPr/>
      </xdr:nvSpPr>
      <xdr:spPr bwMode="auto">
        <a:xfrm>
          <a:off x="7134224" y="3581399"/>
          <a:ext cx="1213602" cy="191837"/>
        </a:xfrm>
        <a:prstGeom prst="downArrowCallout">
          <a:avLst>
            <a:gd name="adj1" fmla="val 25000"/>
            <a:gd name="adj2" fmla="val 25000"/>
            <a:gd name="adj3" fmla="val 25000"/>
            <a:gd name="adj4" fmla="val 64977"/>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r>
            <a:rPr lang="es-US" sz="800" baseline="0">
              <a:latin typeface="+mn-lt"/>
              <a:ea typeface="+mn-ea"/>
              <a:cs typeface="+mn-cs"/>
            </a:rPr>
            <a:t>PUERTO BERRÍO PR 97+0000</a:t>
          </a:r>
          <a:endParaRPr lang="es-US" sz="800">
            <a:latin typeface="+mn-lt"/>
            <a:ea typeface="+mn-ea"/>
            <a:cs typeface="+mn-cs"/>
          </a:endParaRPr>
        </a:p>
      </xdr:txBody>
    </xdr:sp>
    <xdr:clientData/>
  </xdr:oneCellAnchor>
  <xdr:twoCellAnchor>
    <xdr:from>
      <xdr:col>31</xdr:col>
      <xdr:colOff>390524</xdr:colOff>
      <xdr:row>22</xdr:row>
      <xdr:rowOff>85724</xdr:rowOff>
    </xdr:from>
    <xdr:to>
      <xdr:col>31</xdr:col>
      <xdr:colOff>489291</xdr:colOff>
      <xdr:row>23</xdr:row>
      <xdr:rowOff>14507</xdr:rowOff>
    </xdr:to>
    <xdr:sp macro="" textlink="">
      <xdr:nvSpPr>
        <xdr:cNvPr id="25" name="24 Conector">
          <a:extLst>
            <a:ext uri="{FF2B5EF4-FFF2-40B4-BE49-F238E27FC236}">
              <a16:creationId xmlns:a16="http://schemas.microsoft.com/office/drawing/2014/main" id="{00000000-0008-0000-0E00-000019000000}"/>
            </a:ext>
          </a:extLst>
        </xdr:cNvPr>
        <xdr:cNvSpPr>
          <a:spLocks/>
        </xdr:cNvSpPr>
      </xdr:nvSpPr>
      <xdr:spPr bwMode="auto">
        <a:xfrm>
          <a:off x="7648574" y="3914774"/>
          <a:ext cx="98767" cy="90708"/>
        </a:xfrm>
        <a:prstGeom prst="flowChartConnector">
          <a:avLst/>
        </a:prstGeom>
        <a:solidFill>
          <a:schemeClr val="tx1"/>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oneCellAnchor>
    <xdr:from>
      <xdr:col>2</xdr:col>
      <xdr:colOff>133349</xdr:colOff>
      <xdr:row>20</xdr:row>
      <xdr:rowOff>66674</xdr:rowOff>
    </xdr:from>
    <xdr:ext cx="438150" cy="581025"/>
    <xdr:sp macro="" textlink="">
      <xdr:nvSpPr>
        <xdr:cNvPr id="26" name="25 Llamada de flecha hacia arriba">
          <a:extLst>
            <a:ext uri="{FF2B5EF4-FFF2-40B4-BE49-F238E27FC236}">
              <a16:creationId xmlns:a16="http://schemas.microsoft.com/office/drawing/2014/main" id="{00000000-0008-0000-0E00-00001A000000}"/>
            </a:ext>
          </a:extLst>
        </xdr:cNvPr>
        <xdr:cNvSpPr/>
      </xdr:nvSpPr>
      <xdr:spPr bwMode="auto">
        <a:xfrm>
          <a:off x="1552574" y="3571874"/>
          <a:ext cx="438150" cy="581025"/>
        </a:xfrm>
        <a:prstGeom prst="upArrowCallout">
          <a:avLst>
            <a:gd name="adj1" fmla="val 17392"/>
            <a:gd name="adj2" fmla="val 8696"/>
            <a:gd name="adj3" fmla="val 84782"/>
            <a:gd name="adj4" fmla="val 55518"/>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noAutofit/>
        </a:bodyPr>
        <a:lstStyle/>
        <a:p>
          <a:pPr algn="ctr"/>
          <a:r>
            <a:rPr lang="es-CO" sz="800">
              <a:latin typeface="+mn-lt"/>
              <a:ea typeface="+mn-ea"/>
              <a:cs typeface="+mn-cs"/>
            </a:rPr>
            <a:t>0+0203</a:t>
          </a:r>
          <a:endParaRPr lang="es-US" sz="800">
            <a:latin typeface="+mn-lt"/>
            <a:ea typeface="+mn-ea"/>
            <a:cs typeface="+mn-cs"/>
          </a:endParaRPr>
        </a:p>
      </xdr:txBody>
    </xdr:sp>
    <xdr:clientData/>
  </xdr:oneCellAnchor>
  <xdr:twoCellAnchor>
    <xdr:from>
      <xdr:col>3</xdr:col>
      <xdr:colOff>114300</xdr:colOff>
      <xdr:row>19</xdr:row>
      <xdr:rowOff>95250</xdr:rowOff>
    </xdr:from>
    <xdr:to>
      <xdr:col>5</xdr:col>
      <xdr:colOff>83820</xdr:colOff>
      <xdr:row>19</xdr:row>
      <xdr:rowOff>123825</xdr:rowOff>
    </xdr:to>
    <xdr:sp macro="" textlink="">
      <xdr:nvSpPr>
        <xdr:cNvPr id="27" name="Forma libre 35">
          <a:extLst>
            <a:ext uri="{FF2B5EF4-FFF2-40B4-BE49-F238E27FC236}">
              <a16:creationId xmlns:a16="http://schemas.microsoft.com/office/drawing/2014/main" id="{00000000-0008-0000-0E00-00001B000000}"/>
            </a:ext>
          </a:extLst>
        </xdr:cNvPr>
        <xdr:cNvSpPr>
          <a:spLocks/>
        </xdr:cNvSpPr>
      </xdr:nvSpPr>
      <xdr:spPr bwMode="auto">
        <a:xfrm>
          <a:off x="1685925" y="3438525"/>
          <a:ext cx="274320" cy="28575"/>
        </a:xfrm>
        <a:custGeom>
          <a:avLst/>
          <a:gdLst>
            <a:gd name="T0" fmla="*/ 167552 w 140368"/>
            <a:gd name="T1" fmla="*/ 18009 h 30079"/>
            <a:gd name="T2" fmla="*/ 119679 w 140368"/>
            <a:gd name="T3" fmla="*/ 12005 h 30079"/>
            <a:gd name="T4" fmla="*/ 95745 w 140368"/>
            <a:gd name="T5" fmla="*/ 9004 h 30079"/>
            <a:gd name="T6" fmla="*/ 71807 w 140368"/>
            <a:gd name="T7" fmla="*/ 3002 h 30079"/>
            <a:gd name="T8" fmla="*/ 53855 w 140368"/>
            <a:gd name="T9" fmla="*/ 0 h 30079"/>
            <a:gd name="T10" fmla="*/ 17950 w 140368"/>
            <a:gd name="T11" fmla="*/ 3002 h 30079"/>
            <a:gd name="T12" fmla="*/ 0 w 140368"/>
            <a:gd name="T13" fmla="*/ 6003 h 30079"/>
            <a:gd name="T14" fmla="*/ 0 60000 65536"/>
            <a:gd name="T15" fmla="*/ 0 60000 65536"/>
            <a:gd name="T16" fmla="*/ 0 60000 65536"/>
            <a:gd name="T17" fmla="*/ 0 60000 65536"/>
            <a:gd name="T18" fmla="*/ 0 60000 65536"/>
            <a:gd name="T19" fmla="*/ 0 60000 65536"/>
            <a:gd name="T20" fmla="*/ 0 60000 65536"/>
            <a:gd name="T21" fmla="*/ 0 w 140368"/>
            <a:gd name="T22" fmla="*/ 0 h 30079"/>
            <a:gd name="T23" fmla="*/ 140368 w 140368"/>
            <a:gd name="T24" fmla="*/ 30079 h 30079"/>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140368" h="30079">
              <a:moveTo>
                <a:pt x="140368" y="30079"/>
              </a:moveTo>
              <a:cubicBezTo>
                <a:pt x="89393" y="19882"/>
                <a:pt x="136240" y="30331"/>
                <a:pt x="100263" y="20052"/>
              </a:cubicBezTo>
              <a:cubicBezTo>
                <a:pt x="93638" y="18159"/>
                <a:pt x="86661" y="17458"/>
                <a:pt x="80210" y="15039"/>
              </a:cubicBezTo>
              <a:cubicBezTo>
                <a:pt x="73213" y="12415"/>
                <a:pt x="67026" y="7957"/>
                <a:pt x="60157" y="5013"/>
              </a:cubicBezTo>
              <a:cubicBezTo>
                <a:pt x="55300" y="2932"/>
                <a:pt x="50131" y="1671"/>
                <a:pt x="45118" y="0"/>
              </a:cubicBezTo>
              <a:cubicBezTo>
                <a:pt x="35092" y="1671"/>
                <a:pt x="24962" y="2808"/>
                <a:pt x="15039" y="5013"/>
              </a:cubicBezTo>
              <a:cubicBezTo>
                <a:pt x="9881" y="6159"/>
                <a:pt x="0" y="10026"/>
                <a:pt x="0" y="10026"/>
              </a:cubicBezTo>
            </a:path>
          </a:pathLst>
        </a:custGeom>
        <a:noFill/>
        <a:ln w="66675" cap="flat" cmpd="sng" algn="ctr">
          <a:solidFill>
            <a:srgbClr val="FFFF00"/>
          </a:solidFill>
          <a:prstDash val="solid"/>
          <a:round/>
          <a:headEnd type="none" w="med" len="med"/>
          <a:tailEnd type="none" w="med" len="med"/>
        </a:ln>
        <a:extLst>
          <a:ext uri="{909E8E84-426E-40DD-AFC4-6F175D3DCCD1}">
            <a14:hiddenFill xmlns:a14="http://schemas.microsoft.com/office/drawing/2010/main">
              <a:solidFill>
                <a:srgbClr val="FFFFFF"/>
              </a:solidFill>
            </a14:hiddenFill>
          </a:ext>
        </a:extLst>
      </xdr:spPr>
    </xdr:sp>
    <xdr:clientData/>
  </xdr:twoCellAnchor>
  <xdr:twoCellAnchor>
    <xdr:from>
      <xdr:col>31</xdr:col>
      <xdr:colOff>19050</xdr:colOff>
      <xdr:row>22</xdr:row>
      <xdr:rowOff>9525</xdr:rowOff>
    </xdr:from>
    <xdr:to>
      <xdr:col>31</xdr:col>
      <xdr:colOff>476250</xdr:colOff>
      <xdr:row>22</xdr:row>
      <xdr:rowOff>38100</xdr:rowOff>
    </xdr:to>
    <xdr:sp macro="" textlink="">
      <xdr:nvSpPr>
        <xdr:cNvPr id="28" name="Forma libre 35">
          <a:extLst>
            <a:ext uri="{FF2B5EF4-FFF2-40B4-BE49-F238E27FC236}">
              <a16:creationId xmlns:a16="http://schemas.microsoft.com/office/drawing/2014/main" id="{00000000-0008-0000-0E00-00001C000000}"/>
            </a:ext>
          </a:extLst>
        </xdr:cNvPr>
        <xdr:cNvSpPr>
          <a:spLocks/>
        </xdr:cNvSpPr>
      </xdr:nvSpPr>
      <xdr:spPr bwMode="auto">
        <a:xfrm>
          <a:off x="7277100" y="3838575"/>
          <a:ext cx="457200" cy="28575"/>
        </a:xfrm>
        <a:custGeom>
          <a:avLst/>
          <a:gdLst>
            <a:gd name="T0" fmla="*/ 167552 w 140368"/>
            <a:gd name="T1" fmla="*/ 18009 h 30079"/>
            <a:gd name="T2" fmla="*/ 119679 w 140368"/>
            <a:gd name="T3" fmla="*/ 12005 h 30079"/>
            <a:gd name="T4" fmla="*/ 95745 w 140368"/>
            <a:gd name="T5" fmla="*/ 9004 h 30079"/>
            <a:gd name="T6" fmla="*/ 71807 w 140368"/>
            <a:gd name="T7" fmla="*/ 3002 h 30079"/>
            <a:gd name="T8" fmla="*/ 53855 w 140368"/>
            <a:gd name="T9" fmla="*/ 0 h 30079"/>
            <a:gd name="T10" fmla="*/ 17950 w 140368"/>
            <a:gd name="T11" fmla="*/ 3002 h 30079"/>
            <a:gd name="T12" fmla="*/ 0 w 140368"/>
            <a:gd name="T13" fmla="*/ 6003 h 30079"/>
            <a:gd name="T14" fmla="*/ 0 60000 65536"/>
            <a:gd name="T15" fmla="*/ 0 60000 65536"/>
            <a:gd name="T16" fmla="*/ 0 60000 65536"/>
            <a:gd name="T17" fmla="*/ 0 60000 65536"/>
            <a:gd name="T18" fmla="*/ 0 60000 65536"/>
            <a:gd name="T19" fmla="*/ 0 60000 65536"/>
            <a:gd name="T20" fmla="*/ 0 60000 65536"/>
            <a:gd name="T21" fmla="*/ 0 w 140368"/>
            <a:gd name="T22" fmla="*/ 0 h 30079"/>
            <a:gd name="T23" fmla="*/ 140368 w 140368"/>
            <a:gd name="T24" fmla="*/ 30079 h 30079"/>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140368" h="30079">
              <a:moveTo>
                <a:pt x="140368" y="30079"/>
              </a:moveTo>
              <a:cubicBezTo>
                <a:pt x="89393" y="19882"/>
                <a:pt x="136240" y="30331"/>
                <a:pt x="100263" y="20052"/>
              </a:cubicBezTo>
              <a:cubicBezTo>
                <a:pt x="93638" y="18159"/>
                <a:pt x="86661" y="17458"/>
                <a:pt x="80210" y="15039"/>
              </a:cubicBezTo>
              <a:cubicBezTo>
                <a:pt x="73213" y="12415"/>
                <a:pt x="67026" y="7957"/>
                <a:pt x="60157" y="5013"/>
              </a:cubicBezTo>
              <a:cubicBezTo>
                <a:pt x="55300" y="2932"/>
                <a:pt x="50131" y="1671"/>
                <a:pt x="45118" y="0"/>
              </a:cubicBezTo>
              <a:cubicBezTo>
                <a:pt x="35092" y="1671"/>
                <a:pt x="24962" y="2808"/>
                <a:pt x="15039" y="5013"/>
              </a:cubicBezTo>
              <a:cubicBezTo>
                <a:pt x="9881" y="6159"/>
                <a:pt x="0" y="10026"/>
                <a:pt x="0" y="10026"/>
              </a:cubicBezTo>
            </a:path>
          </a:pathLst>
        </a:custGeom>
        <a:noFill/>
        <a:ln w="79375" cap="flat" cmpd="sng" algn="ctr">
          <a:solidFill>
            <a:srgbClr val="CC9CCC"/>
          </a:solidFill>
          <a:prstDash val="solid"/>
          <a:round/>
          <a:headEnd type="none" w="med" len="med"/>
          <a:tailEnd type="none" w="med" len="med"/>
        </a:ln>
        <a:extLst>
          <a:ext uri="{909E8E84-426E-40DD-AFC4-6F175D3DCCD1}">
            <a14:hiddenFill xmlns:a14="http://schemas.microsoft.com/office/drawing/2010/main">
              <a:solidFill>
                <a:srgbClr val="FFFFFF"/>
              </a:solidFill>
            </a14:hiddenFill>
          </a:ext>
        </a:extLst>
      </xdr:spPr>
    </xdr:sp>
    <xdr:clientData/>
  </xdr:twoCellAnchor>
</xdr:wsDr>
</file>

<file path=xl/drawings/drawing20.xml><?xml version="1.0" encoding="utf-8"?>
<xdr:wsDr xmlns:xdr="http://schemas.openxmlformats.org/drawingml/2006/spreadsheetDrawing" xmlns:a="http://schemas.openxmlformats.org/drawingml/2006/main">
  <xdr:twoCellAnchor>
    <xdr:from>
      <xdr:col>2</xdr:col>
      <xdr:colOff>47625</xdr:colOff>
      <xdr:row>24</xdr:row>
      <xdr:rowOff>19050</xdr:rowOff>
    </xdr:from>
    <xdr:to>
      <xdr:col>2</xdr:col>
      <xdr:colOff>2209800</xdr:colOff>
      <xdr:row>33</xdr:row>
      <xdr:rowOff>142875</xdr:rowOff>
    </xdr:to>
    <xdr:graphicFrame macro="">
      <xdr:nvGraphicFramePr>
        <xdr:cNvPr id="27562871" name="9 Gráfico">
          <a:extLst>
            <a:ext uri="{FF2B5EF4-FFF2-40B4-BE49-F238E27FC236}">
              <a16:creationId xmlns:a16="http://schemas.microsoft.com/office/drawing/2014/main" id="{00000000-0008-0000-0F00-00007793A4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28575</xdr:colOff>
      <xdr:row>34</xdr:row>
      <xdr:rowOff>28575</xdr:rowOff>
    </xdr:from>
    <xdr:to>
      <xdr:col>1</xdr:col>
      <xdr:colOff>2238375</xdr:colOff>
      <xdr:row>44</xdr:row>
      <xdr:rowOff>161925</xdr:rowOff>
    </xdr:to>
    <xdr:graphicFrame macro="">
      <xdr:nvGraphicFramePr>
        <xdr:cNvPr id="27562873" name="7 Gráfico">
          <a:extLst>
            <a:ext uri="{FF2B5EF4-FFF2-40B4-BE49-F238E27FC236}">
              <a16:creationId xmlns:a16="http://schemas.microsoft.com/office/drawing/2014/main" id="{00000000-0008-0000-0F00-00007993A4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28575</xdr:colOff>
      <xdr:row>14</xdr:row>
      <xdr:rowOff>28575</xdr:rowOff>
    </xdr:from>
    <xdr:to>
      <xdr:col>1</xdr:col>
      <xdr:colOff>2190750</xdr:colOff>
      <xdr:row>23</xdr:row>
      <xdr:rowOff>142875</xdr:rowOff>
    </xdr:to>
    <xdr:graphicFrame macro="">
      <xdr:nvGraphicFramePr>
        <xdr:cNvPr id="27562874" name="8 Gráfico">
          <a:extLst>
            <a:ext uri="{FF2B5EF4-FFF2-40B4-BE49-F238E27FC236}">
              <a16:creationId xmlns:a16="http://schemas.microsoft.com/office/drawing/2014/main" id="{00000000-0008-0000-0F00-00007A93A4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76200</xdr:colOff>
      <xdr:row>23</xdr:row>
      <xdr:rowOff>180975</xdr:rowOff>
    </xdr:from>
    <xdr:to>
      <xdr:col>1</xdr:col>
      <xdr:colOff>2238375</xdr:colOff>
      <xdr:row>33</xdr:row>
      <xdr:rowOff>104775</xdr:rowOff>
    </xdr:to>
    <xdr:graphicFrame macro="">
      <xdr:nvGraphicFramePr>
        <xdr:cNvPr id="27562875" name="9 Gráfico">
          <a:extLst>
            <a:ext uri="{FF2B5EF4-FFF2-40B4-BE49-F238E27FC236}">
              <a16:creationId xmlns:a16="http://schemas.microsoft.com/office/drawing/2014/main" id="{00000000-0008-0000-0F00-00007B93A4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19050</xdr:colOff>
      <xdr:row>45</xdr:row>
      <xdr:rowOff>9525</xdr:rowOff>
    </xdr:from>
    <xdr:to>
      <xdr:col>2</xdr:col>
      <xdr:colOff>2228850</xdr:colOff>
      <xdr:row>55</xdr:row>
      <xdr:rowOff>133350</xdr:rowOff>
    </xdr:to>
    <xdr:graphicFrame macro="">
      <xdr:nvGraphicFramePr>
        <xdr:cNvPr id="27562876" name="7 Gráfico">
          <a:extLst>
            <a:ext uri="{FF2B5EF4-FFF2-40B4-BE49-F238E27FC236}">
              <a16:creationId xmlns:a16="http://schemas.microsoft.com/office/drawing/2014/main" id="{00000000-0008-0000-0F00-00007C93A4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28575</xdr:colOff>
      <xdr:row>45</xdr:row>
      <xdr:rowOff>28575</xdr:rowOff>
    </xdr:from>
    <xdr:to>
      <xdr:col>1</xdr:col>
      <xdr:colOff>2238375</xdr:colOff>
      <xdr:row>55</xdr:row>
      <xdr:rowOff>161925</xdr:rowOff>
    </xdr:to>
    <xdr:graphicFrame macro="">
      <xdr:nvGraphicFramePr>
        <xdr:cNvPr id="27562877" name="7 Gráfico">
          <a:extLst>
            <a:ext uri="{FF2B5EF4-FFF2-40B4-BE49-F238E27FC236}">
              <a16:creationId xmlns:a16="http://schemas.microsoft.com/office/drawing/2014/main" id="{00000000-0008-0000-0F00-00007D93A4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28575</xdr:colOff>
      <xdr:row>56</xdr:row>
      <xdr:rowOff>28575</xdr:rowOff>
    </xdr:from>
    <xdr:to>
      <xdr:col>1</xdr:col>
      <xdr:colOff>2238375</xdr:colOff>
      <xdr:row>66</xdr:row>
      <xdr:rowOff>161925</xdr:rowOff>
    </xdr:to>
    <xdr:graphicFrame macro="">
      <xdr:nvGraphicFramePr>
        <xdr:cNvPr id="27562879" name="7 Gráfico">
          <a:extLst>
            <a:ext uri="{FF2B5EF4-FFF2-40B4-BE49-F238E27FC236}">
              <a16:creationId xmlns:a16="http://schemas.microsoft.com/office/drawing/2014/main" id="{00000000-0008-0000-0F00-00007F93A4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981075</xdr:colOff>
      <xdr:row>70</xdr:row>
      <xdr:rowOff>0</xdr:rowOff>
    </xdr:from>
    <xdr:to>
      <xdr:col>1</xdr:col>
      <xdr:colOff>0</xdr:colOff>
      <xdr:row>71</xdr:row>
      <xdr:rowOff>0</xdr:rowOff>
    </xdr:to>
    <xdr:sp macro="" textlink="">
      <xdr:nvSpPr>
        <xdr:cNvPr id="27562880" name="Rectangle 1">
          <a:extLst>
            <a:ext uri="{FF2B5EF4-FFF2-40B4-BE49-F238E27FC236}">
              <a16:creationId xmlns:a16="http://schemas.microsoft.com/office/drawing/2014/main" id="{00000000-0008-0000-0F00-00008093A401}"/>
            </a:ext>
          </a:extLst>
        </xdr:cNvPr>
        <xdr:cNvSpPr>
          <a:spLocks noChangeArrowheads="1"/>
        </xdr:cNvSpPr>
      </xdr:nvSpPr>
      <xdr:spPr bwMode="auto">
        <a:xfrm>
          <a:off x="981075" y="13716000"/>
          <a:ext cx="1362075" cy="161925"/>
        </a:xfrm>
        <a:prstGeom prst="rect">
          <a:avLst/>
        </a:prstGeom>
        <a:solidFill>
          <a:srgbClr val="00FF00"/>
        </a:solidFill>
        <a:ln w="9525">
          <a:solidFill>
            <a:srgbClr val="000000"/>
          </a:solidFill>
          <a:miter lim="800000"/>
          <a:headEnd/>
          <a:tailEnd/>
        </a:ln>
      </xdr:spPr>
    </xdr:sp>
    <xdr:clientData/>
  </xdr:twoCellAnchor>
  <xdr:twoCellAnchor>
    <xdr:from>
      <xdr:col>0</xdr:col>
      <xdr:colOff>981075</xdr:colOff>
      <xdr:row>71</xdr:row>
      <xdr:rowOff>0</xdr:rowOff>
    </xdr:from>
    <xdr:to>
      <xdr:col>1</xdr:col>
      <xdr:colOff>0</xdr:colOff>
      <xdr:row>72</xdr:row>
      <xdr:rowOff>0</xdr:rowOff>
    </xdr:to>
    <xdr:sp macro="" textlink="">
      <xdr:nvSpPr>
        <xdr:cNvPr id="27562881" name="Rectangle 2">
          <a:extLst>
            <a:ext uri="{FF2B5EF4-FFF2-40B4-BE49-F238E27FC236}">
              <a16:creationId xmlns:a16="http://schemas.microsoft.com/office/drawing/2014/main" id="{00000000-0008-0000-0F00-00008193A401}"/>
            </a:ext>
          </a:extLst>
        </xdr:cNvPr>
        <xdr:cNvSpPr>
          <a:spLocks noChangeArrowheads="1"/>
        </xdr:cNvSpPr>
      </xdr:nvSpPr>
      <xdr:spPr bwMode="auto">
        <a:xfrm>
          <a:off x="981075" y="13877925"/>
          <a:ext cx="1362075" cy="161925"/>
        </a:xfrm>
        <a:prstGeom prst="rect">
          <a:avLst/>
        </a:prstGeom>
        <a:solidFill>
          <a:srgbClr val="FFFF00"/>
        </a:solidFill>
        <a:ln w="9525">
          <a:solidFill>
            <a:srgbClr val="000000"/>
          </a:solidFill>
          <a:miter lim="800000"/>
          <a:headEnd/>
          <a:tailEnd/>
        </a:ln>
      </xdr:spPr>
    </xdr:sp>
    <xdr:clientData/>
  </xdr:twoCellAnchor>
  <xdr:twoCellAnchor>
    <xdr:from>
      <xdr:col>0</xdr:col>
      <xdr:colOff>981075</xdr:colOff>
      <xdr:row>72</xdr:row>
      <xdr:rowOff>0</xdr:rowOff>
    </xdr:from>
    <xdr:to>
      <xdr:col>1</xdr:col>
      <xdr:colOff>0</xdr:colOff>
      <xdr:row>73</xdr:row>
      <xdr:rowOff>0</xdr:rowOff>
    </xdr:to>
    <xdr:sp macro="" textlink="">
      <xdr:nvSpPr>
        <xdr:cNvPr id="27562882" name="Rectangle 3">
          <a:extLst>
            <a:ext uri="{FF2B5EF4-FFF2-40B4-BE49-F238E27FC236}">
              <a16:creationId xmlns:a16="http://schemas.microsoft.com/office/drawing/2014/main" id="{00000000-0008-0000-0F00-00008293A401}"/>
            </a:ext>
          </a:extLst>
        </xdr:cNvPr>
        <xdr:cNvSpPr>
          <a:spLocks noChangeArrowheads="1"/>
        </xdr:cNvSpPr>
      </xdr:nvSpPr>
      <xdr:spPr bwMode="auto">
        <a:xfrm>
          <a:off x="981075" y="14039850"/>
          <a:ext cx="1362075" cy="161925"/>
        </a:xfrm>
        <a:prstGeom prst="rect">
          <a:avLst/>
        </a:prstGeom>
        <a:solidFill>
          <a:srgbClr val="CC9CCC"/>
        </a:solidFill>
        <a:ln w="9525">
          <a:solidFill>
            <a:srgbClr val="000000"/>
          </a:solidFill>
          <a:miter lim="800000"/>
          <a:headEnd/>
          <a:tailEnd/>
        </a:ln>
      </xdr:spPr>
    </xdr:sp>
    <xdr:clientData/>
  </xdr:twoCellAnchor>
  <xdr:twoCellAnchor>
    <xdr:from>
      <xdr:col>0</xdr:col>
      <xdr:colOff>981075</xdr:colOff>
      <xdr:row>69</xdr:row>
      <xdr:rowOff>0</xdr:rowOff>
    </xdr:from>
    <xdr:to>
      <xdr:col>1</xdr:col>
      <xdr:colOff>0</xdr:colOff>
      <xdr:row>70</xdr:row>
      <xdr:rowOff>0</xdr:rowOff>
    </xdr:to>
    <xdr:sp macro="" textlink="">
      <xdr:nvSpPr>
        <xdr:cNvPr id="27562883" name="Rectangle 4">
          <a:extLst>
            <a:ext uri="{FF2B5EF4-FFF2-40B4-BE49-F238E27FC236}">
              <a16:creationId xmlns:a16="http://schemas.microsoft.com/office/drawing/2014/main" id="{00000000-0008-0000-0F00-00008393A401}"/>
            </a:ext>
          </a:extLst>
        </xdr:cNvPr>
        <xdr:cNvSpPr>
          <a:spLocks noChangeArrowheads="1"/>
        </xdr:cNvSpPr>
      </xdr:nvSpPr>
      <xdr:spPr bwMode="auto">
        <a:xfrm>
          <a:off x="981075" y="13554075"/>
          <a:ext cx="1362075" cy="161925"/>
        </a:xfrm>
        <a:prstGeom prst="rect">
          <a:avLst/>
        </a:prstGeom>
        <a:solidFill>
          <a:srgbClr val="A6CAF0"/>
        </a:solidFill>
        <a:ln w="9525">
          <a:solidFill>
            <a:srgbClr val="000000"/>
          </a:solidFill>
          <a:miter lim="800000"/>
          <a:headEnd/>
          <a:tailEnd/>
        </a:ln>
      </xdr:spPr>
    </xdr:sp>
    <xdr:clientData/>
  </xdr:twoCellAnchor>
  <xdr:twoCellAnchor>
    <xdr:from>
      <xdr:col>0</xdr:col>
      <xdr:colOff>981075</xdr:colOff>
      <xdr:row>73</xdr:row>
      <xdr:rowOff>0</xdr:rowOff>
    </xdr:from>
    <xdr:to>
      <xdr:col>1</xdr:col>
      <xdr:colOff>0</xdr:colOff>
      <xdr:row>74</xdr:row>
      <xdr:rowOff>0</xdr:rowOff>
    </xdr:to>
    <xdr:sp macro="" textlink="">
      <xdr:nvSpPr>
        <xdr:cNvPr id="27562884" name="Rectangle 5">
          <a:extLst>
            <a:ext uri="{FF2B5EF4-FFF2-40B4-BE49-F238E27FC236}">
              <a16:creationId xmlns:a16="http://schemas.microsoft.com/office/drawing/2014/main" id="{00000000-0008-0000-0F00-00008493A401}"/>
            </a:ext>
          </a:extLst>
        </xdr:cNvPr>
        <xdr:cNvSpPr>
          <a:spLocks noChangeArrowheads="1"/>
        </xdr:cNvSpPr>
      </xdr:nvSpPr>
      <xdr:spPr bwMode="auto">
        <a:xfrm>
          <a:off x="981075" y="14201775"/>
          <a:ext cx="1362075" cy="161925"/>
        </a:xfrm>
        <a:prstGeom prst="rect">
          <a:avLst/>
        </a:prstGeom>
        <a:solidFill>
          <a:srgbClr val="FF0000"/>
        </a:solidFill>
        <a:ln w="9525">
          <a:solidFill>
            <a:srgbClr val="000000"/>
          </a:solidFill>
          <a:miter lim="800000"/>
          <a:headEnd/>
          <a:tailEnd/>
        </a:ln>
      </xdr:spPr>
    </xdr:sp>
    <xdr:clientData/>
  </xdr:twoCellAnchor>
  <xdr:twoCellAnchor>
    <xdr:from>
      <xdr:col>2</xdr:col>
      <xdr:colOff>38100</xdr:colOff>
      <xdr:row>34</xdr:row>
      <xdr:rowOff>123825</xdr:rowOff>
    </xdr:from>
    <xdr:to>
      <xdr:col>2</xdr:col>
      <xdr:colOff>2200275</xdr:colOff>
      <xdr:row>44</xdr:row>
      <xdr:rowOff>47625</xdr:rowOff>
    </xdr:to>
    <xdr:graphicFrame macro="">
      <xdr:nvGraphicFramePr>
        <xdr:cNvPr id="18" name="9 Gráfico">
          <a:extLst>
            <a:ext uri="{FF2B5EF4-FFF2-40B4-BE49-F238E27FC236}">
              <a16:creationId xmlns:a16="http://schemas.microsoft.com/office/drawing/2014/main" id="{00000000-0008-0000-0F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xdr:col>
      <xdr:colOff>38100</xdr:colOff>
      <xdr:row>56</xdr:row>
      <xdr:rowOff>19050</xdr:rowOff>
    </xdr:from>
    <xdr:to>
      <xdr:col>2</xdr:col>
      <xdr:colOff>2209800</xdr:colOff>
      <xdr:row>66</xdr:row>
      <xdr:rowOff>133350</xdr:rowOff>
    </xdr:to>
    <xdr:graphicFrame macro="">
      <xdr:nvGraphicFramePr>
        <xdr:cNvPr id="19" name="7 Gráfico">
          <a:extLst>
            <a:ext uri="{FF2B5EF4-FFF2-40B4-BE49-F238E27FC236}">
              <a16:creationId xmlns:a16="http://schemas.microsoft.com/office/drawing/2014/main" id="{00000000-0008-0000-0F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xdr:col>
      <xdr:colOff>0</xdr:colOff>
      <xdr:row>14</xdr:row>
      <xdr:rowOff>0</xdr:rowOff>
    </xdr:from>
    <xdr:to>
      <xdr:col>2</xdr:col>
      <xdr:colOff>2162175</xdr:colOff>
      <xdr:row>23</xdr:row>
      <xdr:rowOff>123825</xdr:rowOff>
    </xdr:to>
    <xdr:graphicFrame macro="">
      <xdr:nvGraphicFramePr>
        <xdr:cNvPr id="21" name="9 Gráfico">
          <a:extLst>
            <a:ext uri="{FF2B5EF4-FFF2-40B4-BE49-F238E27FC236}">
              <a16:creationId xmlns:a16="http://schemas.microsoft.com/office/drawing/2014/main" id="{00000000-0008-0000-0F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0</xdr:col>
      <xdr:colOff>981075</xdr:colOff>
      <xdr:row>70</xdr:row>
      <xdr:rowOff>0</xdr:rowOff>
    </xdr:from>
    <xdr:to>
      <xdr:col>1</xdr:col>
      <xdr:colOff>0</xdr:colOff>
      <xdr:row>71</xdr:row>
      <xdr:rowOff>0</xdr:rowOff>
    </xdr:to>
    <xdr:sp macro="" textlink="">
      <xdr:nvSpPr>
        <xdr:cNvPr id="17" name="Rectangle 1">
          <a:extLst>
            <a:ext uri="{FF2B5EF4-FFF2-40B4-BE49-F238E27FC236}">
              <a16:creationId xmlns:a16="http://schemas.microsoft.com/office/drawing/2014/main" id="{00000000-0008-0000-0F00-000011000000}"/>
            </a:ext>
          </a:extLst>
        </xdr:cNvPr>
        <xdr:cNvSpPr>
          <a:spLocks noChangeArrowheads="1"/>
        </xdr:cNvSpPr>
      </xdr:nvSpPr>
      <xdr:spPr bwMode="auto">
        <a:xfrm>
          <a:off x="981075" y="8067675"/>
          <a:ext cx="876300" cy="161925"/>
        </a:xfrm>
        <a:prstGeom prst="rect">
          <a:avLst/>
        </a:prstGeom>
        <a:solidFill>
          <a:srgbClr val="00FF00"/>
        </a:solidFill>
        <a:ln w="9525">
          <a:solidFill>
            <a:srgbClr val="000000"/>
          </a:solidFill>
          <a:miter lim="800000"/>
          <a:headEnd/>
          <a:tailEnd/>
        </a:ln>
      </xdr:spPr>
    </xdr:sp>
    <xdr:clientData/>
  </xdr:twoCellAnchor>
  <xdr:twoCellAnchor>
    <xdr:from>
      <xdr:col>0</xdr:col>
      <xdr:colOff>981075</xdr:colOff>
      <xdr:row>71</xdr:row>
      <xdr:rowOff>0</xdr:rowOff>
    </xdr:from>
    <xdr:to>
      <xdr:col>1</xdr:col>
      <xdr:colOff>0</xdr:colOff>
      <xdr:row>72</xdr:row>
      <xdr:rowOff>0</xdr:rowOff>
    </xdr:to>
    <xdr:sp macro="" textlink="">
      <xdr:nvSpPr>
        <xdr:cNvPr id="20" name="Rectangle 2">
          <a:extLst>
            <a:ext uri="{FF2B5EF4-FFF2-40B4-BE49-F238E27FC236}">
              <a16:creationId xmlns:a16="http://schemas.microsoft.com/office/drawing/2014/main" id="{00000000-0008-0000-0F00-000014000000}"/>
            </a:ext>
          </a:extLst>
        </xdr:cNvPr>
        <xdr:cNvSpPr>
          <a:spLocks noChangeArrowheads="1"/>
        </xdr:cNvSpPr>
      </xdr:nvSpPr>
      <xdr:spPr bwMode="auto">
        <a:xfrm>
          <a:off x="981075" y="8229600"/>
          <a:ext cx="876300" cy="161925"/>
        </a:xfrm>
        <a:prstGeom prst="rect">
          <a:avLst/>
        </a:prstGeom>
        <a:solidFill>
          <a:srgbClr val="FFFF00"/>
        </a:solidFill>
        <a:ln w="9525">
          <a:solidFill>
            <a:srgbClr val="000000"/>
          </a:solidFill>
          <a:miter lim="800000"/>
          <a:headEnd/>
          <a:tailEnd/>
        </a:ln>
      </xdr:spPr>
    </xdr:sp>
    <xdr:clientData/>
  </xdr:twoCellAnchor>
  <xdr:twoCellAnchor>
    <xdr:from>
      <xdr:col>0</xdr:col>
      <xdr:colOff>981075</xdr:colOff>
      <xdr:row>72</xdr:row>
      <xdr:rowOff>0</xdr:rowOff>
    </xdr:from>
    <xdr:to>
      <xdr:col>1</xdr:col>
      <xdr:colOff>0</xdr:colOff>
      <xdr:row>73</xdr:row>
      <xdr:rowOff>0</xdr:rowOff>
    </xdr:to>
    <xdr:sp macro="" textlink="">
      <xdr:nvSpPr>
        <xdr:cNvPr id="22" name="Rectangle 3">
          <a:extLst>
            <a:ext uri="{FF2B5EF4-FFF2-40B4-BE49-F238E27FC236}">
              <a16:creationId xmlns:a16="http://schemas.microsoft.com/office/drawing/2014/main" id="{00000000-0008-0000-0F00-000016000000}"/>
            </a:ext>
          </a:extLst>
        </xdr:cNvPr>
        <xdr:cNvSpPr>
          <a:spLocks noChangeArrowheads="1"/>
        </xdr:cNvSpPr>
      </xdr:nvSpPr>
      <xdr:spPr bwMode="auto">
        <a:xfrm>
          <a:off x="981075" y="8391525"/>
          <a:ext cx="876300" cy="161925"/>
        </a:xfrm>
        <a:prstGeom prst="rect">
          <a:avLst/>
        </a:prstGeom>
        <a:solidFill>
          <a:srgbClr val="CC9CCC"/>
        </a:solidFill>
        <a:ln w="9525">
          <a:solidFill>
            <a:srgbClr val="000000"/>
          </a:solidFill>
          <a:miter lim="800000"/>
          <a:headEnd/>
          <a:tailEnd/>
        </a:ln>
      </xdr:spPr>
    </xdr:sp>
    <xdr:clientData/>
  </xdr:twoCellAnchor>
  <xdr:twoCellAnchor>
    <xdr:from>
      <xdr:col>0</xdr:col>
      <xdr:colOff>981075</xdr:colOff>
      <xdr:row>69</xdr:row>
      <xdr:rowOff>0</xdr:rowOff>
    </xdr:from>
    <xdr:to>
      <xdr:col>1</xdr:col>
      <xdr:colOff>0</xdr:colOff>
      <xdr:row>70</xdr:row>
      <xdr:rowOff>0</xdr:rowOff>
    </xdr:to>
    <xdr:sp macro="" textlink="">
      <xdr:nvSpPr>
        <xdr:cNvPr id="23" name="Rectangle 4">
          <a:extLst>
            <a:ext uri="{FF2B5EF4-FFF2-40B4-BE49-F238E27FC236}">
              <a16:creationId xmlns:a16="http://schemas.microsoft.com/office/drawing/2014/main" id="{00000000-0008-0000-0F00-000017000000}"/>
            </a:ext>
          </a:extLst>
        </xdr:cNvPr>
        <xdr:cNvSpPr>
          <a:spLocks noChangeArrowheads="1"/>
        </xdr:cNvSpPr>
      </xdr:nvSpPr>
      <xdr:spPr bwMode="auto">
        <a:xfrm>
          <a:off x="981075" y="7905750"/>
          <a:ext cx="876300" cy="161925"/>
        </a:xfrm>
        <a:prstGeom prst="rect">
          <a:avLst/>
        </a:prstGeom>
        <a:solidFill>
          <a:srgbClr val="A6CAF0"/>
        </a:solidFill>
        <a:ln w="9525">
          <a:solidFill>
            <a:srgbClr val="000000"/>
          </a:solidFill>
          <a:miter lim="800000"/>
          <a:headEnd/>
          <a:tailEnd/>
        </a:ln>
      </xdr:spPr>
    </xdr:sp>
    <xdr:clientData/>
  </xdr:twoCellAnchor>
  <xdr:twoCellAnchor>
    <xdr:from>
      <xdr:col>0</xdr:col>
      <xdr:colOff>981075</xdr:colOff>
      <xdr:row>73</xdr:row>
      <xdr:rowOff>0</xdr:rowOff>
    </xdr:from>
    <xdr:to>
      <xdr:col>1</xdr:col>
      <xdr:colOff>0</xdr:colOff>
      <xdr:row>74</xdr:row>
      <xdr:rowOff>0</xdr:rowOff>
    </xdr:to>
    <xdr:sp macro="" textlink="">
      <xdr:nvSpPr>
        <xdr:cNvPr id="24" name="Rectangle 5">
          <a:extLst>
            <a:ext uri="{FF2B5EF4-FFF2-40B4-BE49-F238E27FC236}">
              <a16:creationId xmlns:a16="http://schemas.microsoft.com/office/drawing/2014/main" id="{00000000-0008-0000-0F00-000018000000}"/>
            </a:ext>
          </a:extLst>
        </xdr:cNvPr>
        <xdr:cNvSpPr>
          <a:spLocks noChangeArrowheads="1"/>
        </xdr:cNvSpPr>
      </xdr:nvSpPr>
      <xdr:spPr bwMode="auto">
        <a:xfrm>
          <a:off x="981075" y="8553450"/>
          <a:ext cx="876300" cy="161925"/>
        </a:xfrm>
        <a:prstGeom prst="rect">
          <a:avLst/>
        </a:prstGeom>
        <a:solidFill>
          <a:srgbClr val="FF0000"/>
        </a:solidFill>
        <a:ln w="9525">
          <a:solidFill>
            <a:srgbClr val="000000"/>
          </a:solidFill>
          <a:miter lim="800000"/>
          <a:headEnd/>
          <a:tailEnd/>
        </a:ln>
      </xdr:spPr>
    </xdr:sp>
    <xdr:clientData/>
  </xdr:twoCellAnchor>
</xdr:wsDr>
</file>

<file path=xl/drawings/drawing21.xml><?xml version="1.0" encoding="utf-8"?>
<c:userShapes xmlns:c="http://schemas.openxmlformats.org/drawingml/2006/chart">
  <cdr:relSizeAnchor xmlns:cdr="http://schemas.openxmlformats.org/drawingml/2006/chartDrawing">
    <cdr:from>
      <cdr:x>0.07705</cdr:x>
      <cdr:y>0.22661</cdr:y>
    </cdr:from>
    <cdr:to>
      <cdr:x>0.35723</cdr:x>
      <cdr:y>0.36292</cdr:y>
    </cdr:to>
    <cdr:sp macro="" textlink="">
      <cdr:nvSpPr>
        <cdr:cNvPr id="2" name="11 CuadroTexto"/>
        <cdr:cNvSpPr txBox="1"/>
      </cdr:nvSpPr>
      <cdr:spPr>
        <a:xfrm xmlns:a="http://schemas.openxmlformats.org/drawingml/2006/main">
          <a:off x="166588" y="436002"/>
          <a:ext cx="605798" cy="262267"/>
        </a:xfrm>
        <a:prstGeom xmlns:a="http://schemas.openxmlformats.org/drawingml/2006/main" prst="rect">
          <a:avLst/>
        </a:prstGeom>
        <a:noFill xmlns:a="http://schemas.openxmlformats.org/drawingml/2006/main"/>
        <a:ln xmlns:a="http://schemas.openxmlformats.org/drawingml/2006/main" w="9525" cmpd="sng">
          <a:noFill/>
        </a:ln>
        <a:effectLst xmlns:a="http://schemas.openxmlformats.org/drawingml/2006/mai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p xmlns:a="http://schemas.openxmlformats.org/drawingml/2006/main">
          <a:endParaRPr lang="es-CO"/>
        </a:p>
      </cdr:txBody>
    </cdr:sp>
  </cdr:relSizeAnchor>
  <cdr:relSizeAnchor xmlns:cdr="http://schemas.openxmlformats.org/drawingml/2006/chartDrawing">
    <cdr:from>
      <cdr:x>0.70925</cdr:x>
      <cdr:y>0.57059</cdr:y>
    </cdr:from>
    <cdr:to>
      <cdr:x>1</cdr:x>
      <cdr:y>0.7</cdr:y>
    </cdr:to>
    <cdr:sp macro="" textlink="">
      <cdr:nvSpPr>
        <cdr:cNvPr id="3" name="11 CuadroTexto"/>
        <cdr:cNvSpPr txBox="1"/>
      </cdr:nvSpPr>
      <cdr:spPr>
        <a:xfrm xmlns:a="http://schemas.openxmlformats.org/drawingml/2006/main">
          <a:off x="1533526" y="923924"/>
          <a:ext cx="628649" cy="209551"/>
        </a:xfrm>
        <a:prstGeom xmlns:a="http://schemas.openxmlformats.org/drawingml/2006/main" prst="rect">
          <a:avLst/>
        </a:prstGeom>
        <a:noFill xmlns:a="http://schemas.openxmlformats.org/drawingml/2006/main"/>
        <a:ln xmlns:a="http://schemas.openxmlformats.org/drawingml/2006/main" w="9525" cmpd="sng">
          <a:noFill/>
        </a:ln>
        <a:effectLst xmlns:a="http://schemas.openxmlformats.org/drawingml/2006/mai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p xmlns:a="http://schemas.openxmlformats.org/drawingml/2006/main">
          <a:endParaRPr lang="es-CO"/>
        </a:p>
      </cdr:txBody>
    </cdr:sp>
  </cdr:relSizeAnchor>
</c:userShapes>
</file>

<file path=xl/drawings/drawing22.xml><?xml version="1.0" encoding="utf-8"?>
<c:userShapes xmlns:c="http://schemas.openxmlformats.org/drawingml/2006/chart">
  <cdr:relSizeAnchor xmlns:cdr="http://schemas.openxmlformats.org/drawingml/2006/chartDrawing">
    <cdr:from>
      <cdr:x>0.38362</cdr:x>
      <cdr:y>0.65426</cdr:y>
    </cdr:from>
    <cdr:to>
      <cdr:x>0.66379</cdr:x>
      <cdr:y>0.79465</cdr:y>
    </cdr:to>
    <cdr:sp macro="" textlink="">
      <cdr:nvSpPr>
        <cdr:cNvPr id="2" name="11 CuadroTexto"/>
        <cdr:cNvSpPr txBox="1"/>
      </cdr:nvSpPr>
      <cdr:spPr>
        <a:xfrm xmlns:a="http://schemas.openxmlformats.org/drawingml/2006/main">
          <a:off x="847714" y="1395935"/>
          <a:ext cx="619119" cy="299536"/>
        </a:xfrm>
        <a:prstGeom xmlns:a="http://schemas.openxmlformats.org/drawingml/2006/main" prst="rect">
          <a:avLst/>
        </a:prstGeom>
        <a:noFill xmlns:a="http://schemas.openxmlformats.org/drawingml/2006/main"/>
        <a:ln xmlns:a="http://schemas.openxmlformats.org/drawingml/2006/main" w="9525" cmpd="sng">
          <a:noFill/>
        </a:ln>
        <a:effectLst xmlns:a="http://schemas.openxmlformats.org/drawingml/2006/mai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p xmlns:a="http://schemas.openxmlformats.org/drawingml/2006/main">
          <a:endParaRPr lang="es-CO"/>
        </a:p>
      </cdr:txBody>
    </cdr:sp>
  </cdr:relSizeAnchor>
  <cdr:relSizeAnchor xmlns:cdr="http://schemas.openxmlformats.org/drawingml/2006/chartDrawing">
    <cdr:from>
      <cdr:x>0.03449</cdr:x>
      <cdr:y>0.26352</cdr:y>
    </cdr:from>
    <cdr:to>
      <cdr:x>0.31467</cdr:x>
      <cdr:y>0.40391</cdr:y>
    </cdr:to>
    <cdr:sp macro="" textlink="">
      <cdr:nvSpPr>
        <cdr:cNvPr id="3" name="11 CuadroTexto"/>
        <cdr:cNvSpPr txBox="1"/>
      </cdr:nvSpPr>
      <cdr:spPr>
        <a:xfrm xmlns:a="http://schemas.openxmlformats.org/drawingml/2006/main">
          <a:off x="76211" y="562240"/>
          <a:ext cx="619141" cy="299536"/>
        </a:xfrm>
        <a:prstGeom xmlns:a="http://schemas.openxmlformats.org/drawingml/2006/main" prst="rect">
          <a:avLst/>
        </a:prstGeom>
        <a:noFill xmlns:a="http://schemas.openxmlformats.org/drawingml/2006/main"/>
        <a:ln xmlns:a="http://schemas.openxmlformats.org/drawingml/2006/main" w="9525" cmpd="sng">
          <a:noFill/>
        </a:ln>
        <a:effectLst xmlns:a="http://schemas.openxmlformats.org/drawingml/2006/mai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p xmlns:a="http://schemas.openxmlformats.org/drawingml/2006/main">
          <a:endParaRPr lang="es-MX"/>
        </a:p>
        <a:p xmlns:a="http://schemas.openxmlformats.org/drawingml/2006/main">
          <a:endParaRPr lang="es-MX"/>
        </a:p>
      </cdr:txBody>
    </cdr:sp>
  </cdr:relSizeAnchor>
  <cdr:relSizeAnchor xmlns:cdr="http://schemas.openxmlformats.org/drawingml/2006/chartDrawing">
    <cdr:from>
      <cdr:x>0</cdr:x>
      <cdr:y>0</cdr:y>
    </cdr:from>
    <cdr:to>
      <cdr:x>0.27414</cdr:x>
      <cdr:y>0.12292</cdr:y>
    </cdr:to>
    <cdr:sp macro="" textlink="">
      <cdr:nvSpPr>
        <cdr:cNvPr id="5" name="11 CuadroTexto"/>
        <cdr:cNvSpPr txBox="1"/>
      </cdr:nvSpPr>
      <cdr:spPr>
        <a:xfrm xmlns:a="http://schemas.openxmlformats.org/drawingml/2006/main">
          <a:off x="0" y="0"/>
          <a:ext cx="605798" cy="262268"/>
        </a:xfrm>
        <a:prstGeom xmlns:a="http://schemas.openxmlformats.org/drawingml/2006/main" prst="rect">
          <a:avLst/>
        </a:prstGeom>
        <a:noFill xmlns:a="http://schemas.openxmlformats.org/drawingml/2006/main"/>
        <a:ln xmlns:a="http://schemas.openxmlformats.org/drawingml/2006/main" w="9525" cmpd="sng">
          <a:noFill/>
        </a:ln>
        <a:effectLst xmlns:a="http://schemas.openxmlformats.org/drawingml/2006/mai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p xmlns:a="http://schemas.openxmlformats.org/drawingml/2006/main">
          <a:endParaRPr lang="es-CO"/>
        </a:p>
      </cdr:txBody>
    </cdr:sp>
  </cdr:relSizeAnchor>
</c:userShapes>
</file>

<file path=xl/drawings/drawing23.xml><?xml version="1.0" encoding="utf-8"?>
<c:userShapes xmlns:c="http://schemas.openxmlformats.org/drawingml/2006/chart">
  <cdr:relSizeAnchor xmlns:cdr="http://schemas.openxmlformats.org/drawingml/2006/chartDrawing">
    <cdr:from>
      <cdr:x>0.70258</cdr:x>
      <cdr:y>0.28526</cdr:y>
    </cdr:from>
    <cdr:to>
      <cdr:x>0.98276</cdr:x>
      <cdr:y>0.42565</cdr:y>
    </cdr:to>
    <cdr:sp macro="" textlink="">
      <cdr:nvSpPr>
        <cdr:cNvPr id="3" name="11 CuadroTexto"/>
        <cdr:cNvSpPr txBox="1"/>
      </cdr:nvSpPr>
      <cdr:spPr>
        <a:xfrm xmlns:a="http://schemas.openxmlformats.org/drawingml/2006/main">
          <a:off x="1552567" y="608634"/>
          <a:ext cx="619141" cy="299536"/>
        </a:xfrm>
        <a:prstGeom xmlns:a="http://schemas.openxmlformats.org/drawingml/2006/main" prst="rect">
          <a:avLst/>
        </a:prstGeom>
        <a:noFill xmlns:a="http://schemas.openxmlformats.org/drawingml/2006/main"/>
        <a:ln xmlns:a="http://schemas.openxmlformats.org/drawingml/2006/main" w="9525" cmpd="sng">
          <a:noFill/>
        </a:ln>
        <a:effectLst xmlns:a="http://schemas.openxmlformats.org/drawingml/2006/mai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p xmlns:a="http://schemas.openxmlformats.org/drawingml/2006/main">
          <a:endParaRPr lang="es-MX"/>
        </a:p>
        <a:p xmlns:a="http://schemas.openxmlformats.org/drawingml/2006/main">
          <a:endParaRPr lang="es-MX"/>
        </a:p>
      </cdr:txBody>
    </cdr:sp>
  </cdr:relSizeAnchor>
</c:userShapes>
</file>

<file path=xl/drawings/drawing24.xml><?xml version="1.0" encoding="utf-8"?>
<c:userShapes xmlns:c="http://schemas.openxmlformats.org/drawingml/2006/chart">
  <cdr:relSizeAnchor xmlns:cdr="http://schemas.openxmlformats.org/drawingml/2006/chartDrawing">
    <cdr:from>
      <cdr:x>0.38362</cdr:x>
      <cdr:y>0.65426</cdr:y>
    </cdr:from>
    <cdr:to>
      <cdr:x>0.66379</cdr:x>
      <cdr:y>0.79465</cdr:y>
    </cdr:to>
    <cdr:sp macro="" textlink="">
      <cdr:nvSpPr>
        <cdr:cNvPr id="2" name="11 CuadroTexto"/>
        <cdr:cNvSpPr txBox="1"/>
      </cdr:nvSpPr>
      <cdr:spPr>
        <a:xfrm xmlns:a="http://schemas.openxmlformats.org/drawingml/2006/main">
          <a:off x="847714" y="1395935"/>
          <a:ext cx="619119" cy="299536"/>
        </a:xfrm>
        <a:prstGeom xmlns:a="http://schemas.openxmlformats.org/drawingml/2006/main" prst="rect">
          <a:avLst/>
        </a:prstGeom>
        <a:noFill xmlns:a="http://schemas.openxmlformats.org/drawingml/2006/main"/>
        <a:ln xmlns:a="http://schemas.openxmlformats.org/drawingml/2006/main" w="9525" cmpd="sng">
          <a:noFill/>
        </a:ln>
        <a:effectLst xmlns:a="http://schemas.openxmlformats.org/drawingml/2006/mai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p xmlns:a="http://schemas.openxmlformats.org/drawingml/2006/main">
          <a:endParaRPr lang="es-CO"/>
        </a:p>
      </cdr:txBody>
    </cdr:sp>
  </cdr:relSizeAnchor>
  <cdr:relSizeAnchor xmlns:cdr="http://schemas.openxmlformats.org/drawingml/2006/chartDrawing">
    <cdr:from>
      <cdr:x>0.03449</cdr:x>
      <cdr:y>0.26352</cdr:y>
    </cdr:from>
    <cdr:to>
      <cdr:x>0.31467</cdr:x>
      <cdr:y>0.40391</cdr:y>
    </cdr:to>
    <cdr:sp macro="" textlink="">
      <cdr:nvSpPr>
        <cdr:cNvPr id="3" name="11 CuadroTexto"/>
        <cdr:cNvSpPr txBox="1"/>
      </cdr:nvSpPr>
      <cdr:spPr>
        <a:xfrm xmlns:a="http://schemas.openxmlformats.org/drawingml/2006/main">
          <a:off x="76211" y="562240"/>
          <a:ext cx="619141" cy="299536"/>
        </a:xfrm>
        <a:prstGeom xmlns:a="http://schemas.openxmlformats.org/drawingml/2006/main" prst="rect">
          <a:avLst/>
        </a:prstGeom>
        <a:noFill xmlns:a="http://schemas.openxmlformats.org/drawingml/2006/main"/>
        <a:ln xmlns:a="http://schemas.openxmlformats.org/drawingml/2006/main" w="9525" cmpd="sng">
          <a:noFill/>
        </a:ln>
        <a:effectLst xmlns:a="http://schemas.openxmlformats.org/drawingml/2006/mai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p xmlns:a="http://schemas.openxmlformats.org/drawingml/2006/main">
          <a:endParaRPr lang="es-MX"/>
        </a:p>
        <a:p xmlns:a="http://schemas.openxmlformats.org/drawingml/2006/main">
          <a:endParaRPr lang="es-MX"/>
        </a:p>
      </cdr:txBody>
    </cdr:sp>
  </cdr:relSizeAnchor>
</c:userShapes>
</file>

<file path=xl/drawings/drawing25.xml><?xml version="1.0" encoding="utf-8"?>
<c:userShapes xmlns:c="http://schemas.openxmlformats.org/drawingml/2006/chart">
  <cdr:relSizeAnchor xmlns:cdr="http://schemas.openxmlformats.org/drawingml/2006/chartDrawing">
    <cdr:from>
      <cdr:x>0.03449</cdr:x>
      <cdr:y>0.26352</cdr:y>
    </cdr:from>
    <cdr:to>
      <cdr:x>0.31467</cdr:x>
      <cdr:y>0.40391</cdr:y>
    </cdr:to>
    <cdr:sp macro="" textlink="">
      <cdr:nvSpPr>
        <cdr:cNvPr id="3" name="11 CuadroTexto"/>
        <cdr:cNvSpPr txBox="1"/>
      </cdr:nvSpPr>
      <cdr:spPr>
        <a:xfrm xmlns:a="http://schemas.openxmlformats.org/drawingml/2006/main">
          <a:off x="76211" y="562240"/>
          <a:ext cx="619141" cy="299536"/>
        </a:xfrm>
        <a:prstGeom xmlns:a="http://schemas.openxmlformats.org/drawingml/2006/main" prst="rect">
          <a:avLst/>
        </a:prstGeom>
        <a:noFill xmlns:a="http://schemas.openxmlformats.org/drawingml/2006/main"/>
        <a:ln xmlns:a="http://schemas.openxmlformats.org/drawingml/2006/main" w="9525" cmpd="sng">
          <a:noFill/>
        </a:ln>
        <a:effectLst xmlns:a="http://schemas.openxmlformats.org/drawingml/2006/mai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p xmlns:a="http://schemas.openxmlformats.org/drawingml/2006/main">
          <a:endParaRPr lang="es-MX"/>
        </a:p>
        <a:p xmlns:a="http://schemas.openxmlformats.org/drawingml/2006/main">
          <a:endParaRPr lang="es-MX"/>
        </a:p>
      </cdr:txBody>
    </cdr:sp>
  </cdr:relSizeAnchor>
</c:userShapes>
</file>

<file path=xl/drawings/drawing26.xml><?xml version="1.0" encoding="utf-8"?>
<c:userShapes xmlns:c="http://schemas.openxmlformats.org/drawingml/2006/chart">
  <cdr:relSizeAnchor xmlns:cdr="http://schemas.openxmlformats.org/drawingml/2006/chartDrawing">
    <cdr:from>
      <cdr:x>0.70925</cdr:x>
      <cdr:y>0.57059</cdr:y>
    </cdr:from>
    <cdr:to>
      <cdr:x>1</cdr:x>
      <cdr:y>0.7</cdr:y>
    </cdr:to>
    <cdr:sp macro="" textlink="">
      <cdr:nvSpPr>
        <cdr:cNvPr id="3" name="11 CuadroTexto"/>
        <cdr:cNvSpPr txBox="1"/>
      </cdr:nvSpPr>
      <cdr:spPr>
        <a:xfrm xmlns:a="http://schemas.openxmlformats.org/drawingml/2006/main">
          <a:off x="1533526" y="923924"/>
          <a:ext cx="628649" cy="209551"/>
        </a:xfrm>
        <a:prstGeom xmlns:a="http://schemas.openxmlformats.org/drawingml/2006/main" prst="rect">
          <a:avLst/>
        </a:prstGeom>
        <a:noFill xmlns:a="http://schemas.openxmlformats.org/drawingml/2006/main"/>
        <a:ln xmlns:a="http://schemas.openxmlformats.org/drawingml/2006/main" w="9525" cmpd="sng">
          <a:noFill/>
        </a:ln>
        <a:effectLst xmlns:a="http://schemas.openxmlformats.org/drawingml/2006/mai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p xmlns:a="http://schemas.openxmlformats.org/drawingml/2006/main">
          <a:endParaRPr lang="es-CO"/>
        </a:p>
      </cdr:txBody>
    </cdr:sp>
  </cdr:relSizeAnchor>
</c:userShapes>
</file>

<file path=xl/drawings/drawing27.xml><?xml version="1.0" encoding="utf-8"?>
<c:userShapes xmlns:c="http://schemas.openxmlformats.org/drawingml/2006/chart">
  <cdr:relSizeAnchor xmlns:cdr="http://schemas.openxmlformats.org/drawingml/2006/chartDrawing">
    <cdr:from>
      <cdr:x>0.35776</cdr:x>
      <cdr:y>0.64475</cdr:y>
    </cdr:from>
    <cdr:to>
      <cdr:x>0.69828</cdr:x>
      <cdr:y>0.78514</cdr:y>
    </cdr:to>
    <cdr:sp macro="" textlink="">
      <cdr:nvSpPr>
        <cdr:cNvPr id="2" name="11 CuadroTexto"/>
        <cdr:cNvSpPr txBox="1"/>
      </cdr:nvSpPr>
      <cdr:spPr>
        <a:xfrm xmlns:a="http://schemas.openxmlformats.org/drawingml/2006/main">
          <a:off x="790570" y="1375645"/>
          <a:ext cx="752480" cy="299536"/>
        </a:xfrm>
        <a:prstGeom xmlns:a="http://schemas.openxmlformats.org/drawingml/2006/main" prst="rect">
          <a:avLst/>
        </a:prstGeom>
        <a:noFill xmlns:a="http://schemas.openxmlformats.org/drawingml/2006/main"/>
        <a:ln xmlns:a="http://schemas.openxmlformats.org/drawingml/2006/main" w="9525" cmpd="sng">
          <a:noFill/>
        </a:ln>
        <a:effectLst xmlns:a="http://schemas.openxmlformats.org/drawingml/2006/mai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p xmlns:a="http://schemas.openxmlformats.org/drawingml/2006/main">
          <a:endParaRPr lang="es-CO"/>
        </a:p>
      </cdr:txBody>
    </cdr:sp>
  </cdr:relSizeAnchor>
</c:userShapes>
</file>

<file path=xl/drawings/drawing28.xml><?xml version="1.0" encoding="utf-8"?>
<xdr:wsDr xmlns:xdr="http://schemas.openxmlformats.org/drawingml/2006/spreadsheetDrawing" xmlns:a="http://schemas.openxmlformats.org/drawingml/2006/main">
  <xdr:oneCellAnchor>
    <xdr:from>
      <xdr:col>9</xdr:col>
      <xdr:colOff>0</xdr:colOff>
      <xdr:row>25</xdr:row>
      <xdr:rowOff>52917</xdr:rowOff>
    </xdr:from>
    <xdr:ext cx="184731" cy="264560"/>
    <xdr:sp macro="" textlink="">
      <xdr:nvSpPr>
        <xdr:cNvPr id="7" name="6 CuadroTexto">
          <a:extLst>
            <a:ext uri="{FF2B5EF4-FFF2-40B4-BE49-F238E27FC236}">
              <a16:creationId xmlns:a16="http://schemas.microsoft.com/office/drawing/2014/main" id="{00000000-0008-0000-1000-000007000000}"/>
            </a:ext>
          </a:extLst>
        </xdr:cNvPr>
        <xdr:cNvSpPr txBox="1"/>
      </xdr:nvSpPr>
      <xdr:spPr>
        <a:xfrm>
          <a:off x="5873750" y="469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twoCellAnchor>
    <xdr:from>
      <xdr:col>2</xdr:col>
      <xdr:colOff>95250</xdr:colOff>
      <xdr:row>24</xdr:row>
      <xdr:rowOff>9525</xdr:rowOff>
    </xdr:from>
    <xdr:to>
      <xdr:col>2</xdr:col>
      <xdr:colOff>95250</xdr:colOff>
      <xdr:row>24</xdr:row>
      <xdr:rowOff>9525</xdr:rowOff>
    </xdr:to>
    <xdr:sp macro="" textlink="">
      <xdr:nvSpPr>
        <xdr:cNvPr id="28294951" name="105 Conector recto">
          <a:extLst>
            <a:ext uri="{FF2B5EF4-FFF2-40B4-BE49-F238E27FC236}">
              <a16:creationId xmlns:a16="http://schemas.microsoft.com/office/drawing/2014/main" id="{00000000-0008-0000-1000-000027BFAF01}"/>
            </a:ext>
          </a:extLst>
        </xdr:cNvPr>
        <xdr:cNvSpPr>
          <a:spLocks noChangeShapeType="1"/>
        </xdr:cNvSpPr>
      </xdr:nvSpPr>
      <xdr:spPr bwMode="auto">
        <a:xfrm>
          <a:off x="1228725" y="4552950"/>
          <a:ext cx="0" cy="0"/>
        </a:xfrm>
        <a:prstGeom prst="line">
          <a:avLst/>
        </a:prstGeom>
        <a:noFill/>
        <a:ln w="25400" algn="ctr">
          <a:solidFill>
            <a:srgbClr val="FFFF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457200</xdr:colOff>
      <xdr:row>23</xdr:row>
      <xdr:rowOff>47625</xdr:rowOff>
    </xdr:from>
    <xdr:to>
      <xdr:col>2</xdr:col>
      <xdr:colOff>485775</xdr:colOff>
      <xdr:row>23</xdr:row>
      <xdr:rowOff>47625</xdr:rowOff>
    </xdr:to>
    <xdr:cxnSp macro="">
      <xdr:nvCxnSpPr>
        <xdr:cNvPr id="28294960" name="105 Conector recto">
          <a:extLst>
            <a:ext uri="{FF2B5EF4-FFF2-40B4-BE49-F238E27FC236}">
              <a16:creationId xmlns:a16="http://schemas.microsoft.com/office/drawing/2014/main" id="{00000000-0008-0000-1000-000030BFAF01}"/>
            </a:ext>
          </a:extLst>
        </xdr:cNvPr>
        <xdr:cNvCxnSpPr>
          <a:cxnSpLocks noChangeShapeType="1"/>
        </xdr:cNvCxnSpPr>
      </xdr:nvCxnSpPr>
      <xdr:spPr bwMode="auto">
        <a:xfrm flipV="1">
          <a:off x="1590675" y="4429125"/>
          <a:ext cx="28575" cy="0"/>
        </a:xfrm>
        <a:prstGeom prst="line">
          <a:avLst/>
        </a:prstGeom>
        <a:noFill/>
        <a:ln w="25400"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2</xdr:col>
      <xdr:colOff>561975</xdr:colOff>
      <xdr:row>23</xdr:row>
      <xdr:rowOff>66675</xdr:rowOff>
    </xdr:from>
    <xdr:to>
      <xdr:col>2</xdr:col>
      <xdr:colOff>561975</xdr:colOff>
      <xdr:row>23</xdr:row>
      <xdr:rowOff>66675</xdr:rowOff>
    </xdr:to>
    <xdr:cxnSp macro="">
      <xdr:nvCxnSpPr>
        <xdr:cNvPr id="28294961" name="105 Conector recto">
          <a:extLst>
            <a:ext uri="{FF2B5EF4-FFF2-40B4-BE49-F238E27FC236}">
              <a16:creationId xmlns:a16="http://schemas.microsoft.com/office/drawing/2014/main" id="{00000000-0008-0000-1000-000031BFAF01}"/>
            </a:ext>
          </a:extLst>
        </xdr:cNvPr>
        <xdr:cNvCxnSpPr>
          <a:cxnSpLocks noChangeShapeType="1"/>
        </xdr:cNvCxnSpPr>
      </xdr:nvCxnSpPr>
      <xdr:spPr bwMode="auto">
        <a:xfrm>
          <a:off x="1695450" y="4448175"/>
          <a:ext cx="0" cy="0"/>
        </a:xfrm>
        <a:prstGeom prst="line">
          <a:avLst/>
        </a:prstGeom>
        <a:noFill/>
        <a:ln w="25400"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0</xdr:col>
      <xdr:colOff>281042</xdr:colOff>
      <xdr:row>9</xdr:row>
      <xdr:rowOff>131152</xdr:rowOff>
    </xdr:from>
    <xdr:to>
      <xdr:col>8</xdr:col>
      <xdr:colOff>904453</xdr:colOff>
      <xdr:row>30</xdr:row>
      <xdr:rowOff>74002</xdr:rowOff>
    </xdr:to>
    <xdr:pic>
      <xdr:nvPicPr>
        <xdr:cNvPr id="28294962" name="Imagen 12">
          <a:extLst>
            <a:ext uri="{FF2B5EF4-FFF2-40B4-BE49-F238E27FC236}">
              <a16:creationId xmlns:a16="http://schemas.microsoft.com/office/drawing/2014/main" id="{00000000-0008-0000-1000-000032BFAF01}"/>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bwMode="auto">
        <a:xfrm>
          <a:off x="281042" y="1911594"/>
          <a:ext cx="8375296" cy="3327889"/>
        </a:xfrm>
        <a:prstGeom prst="rect">
          <a:avLst/>
        </a:prstGeom>
        <a:noFill/>
        <a:ln w="50800">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1000125</xdr:colOff>
      <xdr:row>11</xdr:row>
      <xdr:rowOff>66675</xdr:rowOff>
    </xdr:from>
    <xdr:to>
      <xdr:col>6</xdr:col>
      <xdr:colOff>19050</xdr:colOff>
      <xdr:row>11</xdr:row>
      <xdr:rowOff>76200</xdr:rowOff>
    </xdr:to>
    <xdr:cxnSp macro="">
      <xdr:nvCxnSpPr>
        <xdr:cNvPr id="28294967" name="Conector recto 20">
          <a:extLst>
            <a:ext uri="{FF2B5EF4-FFF2-40B4-BE49-F238E27FC236}">
              <a16:creationId xmlns:a16="http://schemas.microsoft.com/office/drawing/2014/main" id="{00000000-0008-0000-1000-000037BFAF01}"/>
            </a:ext>
          </a:extLst>
        </xdr:cNvPr>
        <xdr:cNvCxnSpPr>
          <a:cxnSpLocks noChangeShapeType="1"/>
        </xdr:cNvCxnSpPr>
      </xdr:nvCxnSpPr>
      <xdr:spPr bwMode="auto">
        <a:xfrm flipH="1">
          <a:off x="5410200" y="2505075"/>
          <a:ext cx="133350" cy="9525"/>
        </a:xfrm>
        <a:prstGeom prst="line">
          <a:avLst/>
        </a:prstGeom>
        <a:noFill/>
        <a:ln w="57150"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8</xdr:col>
      <xdr:colOff>219075</xdr:colOff>
      <xdr:row>13</xdr:row>
      <xdr:rowOff>9525</xdr:rowOff>
    </xdr:from>
    <xdr:to>
      <xdr:col>8</xdr:col>
      <xdr:colOff>438150</xdr:colOff>
      <xdr:row>13</xdr:row>
      <xdr:rowOff>28575</xdr:rowOff>
    </xdr:to>
    <xdr:cxnSp macro="">
      <xdr:nvCxnSpPr>
        <xdr:cNvPr id="28294968" name="Conector recto 21">
          <a:extLst>
            <a:ext uri="{FF2B5EF4-FFF2-40B4-BE49-F238E27FC236}">
              <a16:creationId xmlns:a16="http://schemas.microsoft.com/office/drawing/2014/main" id="{00000000-0008-0000-1000-000038BFAF01}"/>
            </a:ext>
          </a:extLst>
        </xdr:cNvPr>
        <xdr:cNvCxnSpPr>
          <a:cxnSpLocks noChangeShapeType="1"/>
        </xdr:cNvCxnSpPr>
      </xdr:nvCxnSpPr>
      <xdr:spPr bwMode="auto">
        <a:xfrm flipH="1">
          <a:off x="7972425" y="2771775"/>
          <a:ext cx="219075" cy="19050"/>
        </a:xfrm>
        <a:prstGeom prst="line">
          <a:avLst/>
        </a:prstGeom>
        <a:noFill/>
        <a:ln w="57150" algn="ctr">
          <a:solidFill>
            <a:srgbClr val="CC9CCC"/>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123825</xdr:colOff>
      <xdr:row>12</xdr:row>
      <xdr:rowOff>114300</xdr:rowOff>
    </xdr:from>
    <xdr:to>
      <xdr:col>5</xdr:col>
      <xdr:colOff>200025</xdr:colOff>
      <xdr:row>13</xdr:row>
      <xdr:rowOff>28575</xdr:rowOff>
    </xdr:to>
    <xdr:cxnSp macro="">
      <xdr:nvCxnSpPr>
        <xdr:cNvPr id="28294970" name="Conector recto 25">
          <a:extLst>
            <a:ext uri="{FF2B5EF4-FFF2-40B4-BE49-F238E27FC236}">
              <a16:creationId xmlns:a16="http://schemas.microsoft.com/office/drawing/2014/main" id="{00000000-0008-0000-1000-00003ABFAF01}"/>
            </a:ext>
          </a:extLst>
        </xdr:cNvPr>
        <xdr:cNvCxnSpPr>
          <a:cxnSpLocks noChangeShapeType="1"/>
        </xdr:cNvCxnSpPr>
      </xdr:nvCxnSpPr>
      <xdr:spPr bwMode="auto">
        <a:xfrm flipH="1">
          <a:off x="4533900" y="2714625"/>
          <a:ext cx="76200" cy="76200"/>
        </a:xfrm>
        <a:prstGeom prst="line">
          <a:avLst/>
        </a:prstGeom>
        <a:noFill/>
        <a:ln w="57150"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895350</xdr:colOff>
      <xdr:row>22</xdr:row>
      <xdr:rowOff>114300</xdr:rowOff>
    </xdr:from>
    <xdr:to>
      <xdr:col>3</xdr:col>
      <xdr:colOff>904875</xdr:colOff>
      <xdr:row>23</xdr:row>
      <xdr:rowOff>28575</xdr:rowOff>
    </xdr:to>
    <xdr:cxnSp macro="">
      <xdr:nvCxnSpPr>
        <xdr:cNvPr id="28294973" name="Conector recto 13">
          <a:extLst>
            <a:ext uri="{FF2B5EF4-FFF2-40B4-BE49-F238E27FC236}">
              <a16:creationId xmlns:a16="http://schemas.microsoft.com/office/drawing/2014/main" id="{00000000-0008-0000-1000-00003DBFAF01}"/>
            </a:ext>
          </a:extLst>
        </xdr:cNvPr>
        <xdr:cNvCxnSpPr>
          <a:cxnSpLocks noChangeShapeType="1"/>
        </xdr:cNvCxnSpPr>
      </xdr:nvCxnSpPr>
      <xdr:spPr bwMode="auto">
        <a:xfrm>
          <a:off x="2790825" y="4333875"/>
          <a:ext cx="9525" cy="76200"/>
        </a:xfrm>
        <a:prstGeom prst="line">
          <a:avLst/>
        </a:prstGeom>
        <a:noFill/>
        <a:ln w="38100" algn="ctr">
          <a:solidFill>
            <a:srgbClr val="00FF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923925</xdr:colOff>
      <xdr:row>23</xdr:row>
      <xdr:rowOff>73929</xdr:rowOff>
    </xdr:from>
    <xdr:to>
      <xdr:col>3</xdr:col>
      <xdr:colOff>990600</xdr:colOff>
      <xdr:row>23</xdr:row>
      <xdr:rowOff>85725</xdr:rowOff>
    </xdr:to>
    <xdr:cxnSp macro="">
      <xdr:nvCxnSpPr>
        <xdr:cNvPr id="28294974" name="Conector recto 17">
          <a:extLst>
            <a:ext uri="{FF2B5EF4-FFF2-40B4-BE49-F238E27FC236}">
              <a16:creationId xmlns:a16="http://schemas.microsoft.com/office/drawing/2014/main" id="{00000000-0008-0000-1000-00003EBFAF01}"/>
            </a:ext>
          </a:extLst>
        </xdr:cNvPr>
        <xdr:cNvCxnSpPr>
          <a:cxnSpLocks noChangeShapeType="1"/>
          <a:stCxn id="53" idx="2"/>
        </xdr:cNvCxnSpPr>
      </xdr:nvCxnSpPr>
      <xdr:spPr bwMode="auto">
        <a:xfrm flipH="1">
          <a:off x="2821598" y="4111064"/>
          <a:ext cx="66675" cy="11796"/>
        </a:xfrm>
        <a:prstGeom prst="line">
          <a:avLst/>
        </a:prstGeom>
        <a:noFill/>
        <a:ln w="38100"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696058</xdr:colOff>
      <xdr:row>16</xdr:row>
      <xdr:rowOff>65943</xdr:rowOff>
    </xdr:from>
    <xdr:to>
      <xdr:col>3</xdr:col>
      <xdr:colOff>920750</xdr:colOff>
      <xdr:row>17</xdr:row>
      <xdr:rowOff>23706</xdr:rowOff>
    </xdr:to>
    <xdr:cxnSp macro="">
      <xdr:nvCxnSpPr>
        <xdr:cNvPr id="28294975" name="Conector recto 27">
          <a:extLst>
            <a:ext uri="{FF2B5EF4-FFF2-40B4-BE49-F238E27FC236}">
              <a16:creationId xmlns:a16="http://schemas.microsoft.com/office/drawing/2014/main" id="{00000000-0008-0000-1000-00003FBFAF01}"/>
            </a:ext>
          </a:extLst>
        </xdr:cNvPr>
        <xdr:cNvCxnSpPr>
          <a:cxnSpLocks noChangeShapeType="1"/>
          <a:endCxn id="87" idx="1"/>
        </xdr:cNvCxnSpPr>
      </xdr:nvCxnSpPr>
      <xdr:spPr bwMode="auto">
        <a:xfrm>
          <a:off x="2593731" y="2974731"/>
          <a:ext cx="224692" cy="118956"/>
        </a:xfrm>
        <a:prstGeom prst="line">
          <a:avLst/>
        </a:prstGeom>
        <a:noFill/>
        <a:ln w="38100" algn="ctr">
          <a:solidFill>
            <a:srgbClr val="CC9CCC"/>
          </a:solidFill>
          <a:round/>
          <a:headEnd/>
          <a:tailEnd/>
        </a:ln>
        <a:scene3d>
          <a:camera prst="orthographicFront">
            <a:rot lat="0" lon="0" rev="8400000"/>
          </a:camera>
          <a:lightRig rig="threePt" dir="t"/>
        </a:scene3d>
        <a:extLst>
          <a:ext uri="{909E8E84-426E-40DD-AFC4-6F175D3DCCD1}">
            <a14:hiddenFill xmlns:a14="http://schemas.microsoft.com/office/drawing/2010/main">
              <a:noFill/>
            </a14:hiddenFill>
          </a:ext>
        </a:extLst>
      </xdr:spPr>
    </xdr:cxnSp>
    <xdr:clientData/>
  </xdr:twoCellAnchor>
  <xdr:twoCellAnchor>
    <xdr:from>
      <xdr:col>1</xdr:col>
      <xdr:colOff>133350</xdr:colOff>
      <xdr:row>28</xdr:row>
      <xdr:rowOff>0</xdr:rowOff>
    </xdr:from>
    <xdr:to>
      <xdr:col>1</xdr:col>
      <xdr:colOff>232117</xdr:colOff>
      <xdr:row>28</xdr:row>
      <xdr:rowOff>4983</xdr:rowOff>
    </xdr:to>
    <xdr:sp macro="" textlink="">
      <xdr:nvSpPr>
        <xdr:cNvPr id="43" name="42 Conector">
          <a:extLst>
            <a:ext uri="{FF2B5EF4-FFF2-40B4-BE49-F238E27FC236}">
              <a16:creationId xmlns:a16="http://schemas.microsoft.com/office/drawing/2014/main" id="{00000000-0008-0000-1000-00002B000000}"/>
            </a:ext>
          </a:extLst>
        </xdr:cNvPr>
        <xdr:cNvSpPr>
          <a:spLocks/>
        </xdr:cNvSpPr>
      </xdr:nvSpPr>
      <xdr:spPr bwMode="auto">
        <a:xfrm>
          <a:off x="466725" y="5267325"/>
          <a:ext cx="98767" cy="90708"/>
        </a:xfrm>
        <a:prstGeom prst="flowChartConnector">
          <a:avLst/>
        </a:prstGeom>
        <a:solidFill>
          <a:schemeClr val="tx1"/>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twoCellAnchor>
    <xdr:from>
      <xdr:col>1</xdr:col>
      <xdr:colOff>781050</xdr:colOff>
      <xdr:row>27</xdr:row>
      <xdr:rowOff>114300</xdr:rowOff>
    </xdr:from>
    <xdr:to>
      <xdr:col>2</xdr:col>
      <xdr:colOff>79717</xdr:colOff>
      <xdr:row>28</xdr:row>
      <xdr:rowOff>14508</xdr:rowOff>
    </xdr:to>
    <xdr:sp macro="" textlink="">
      <xdr:nvSpPr>
        <xdr:cNvPr id="44" name="43 Conector">
          <a:extLst>
            <a:ext uri="{FF2B5EF4-FFF2-40B4-BE49-F238E27FC236}">
              <a16:creationId xmlns:a16="http://schemas.microsoft.com/office/drawing/2014/main" id="{00000000-0008-0000-1000-00002C000000}"/>
            </a:ext>
          </a:extLst>
        </xdr:cNvPr>
        <xdr:cNvSpPr>
          <a:spLocks/>
        </xdr:cNvSpPr>
      </xdr:nvSpPr>
      <xdr:spPr bwMode="auto">
        <a:xfrm>
          <a:off x="1114425" y="5143500"/>
          <a:ext cx="98767" cy="62133"/>
        </a:xfrm>
        <a:prstGeom prst="flowChartConnector">
          <a:avLst/>
        </a:prstGeom>
        <a:solidFill>
          <a:schemeClr val="tx1"/>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oneCellAnchor>
    <xdr:from>
      <xdr:col>5</xdr:col>
      <xdr:colOff>495300</xdr:colOff>
      <xdr:row>9</xdr:row>
      <xdr:rowOff>142875</xdr:rowOff>
    </xdr:from>
    <xdr:ext cx="974690" cy="182312"/>
    <xdr:sp macro="" textlink="">
      <xdr:nvSpPr>
        <xdr:cNvPr id="46" name="45 Llamada de flecha hacia abajo">
          <a:extLst>
            <a:ext uri="{FF2B5EF4-FFF2-40B4-BE49-F238E27FC236}">
              <a16:creationId xmlns:a16="http://schemas.microsoft.com/office/drawing/2014/main" id="{00000000-0008-0000-1000-00002E000000}"/>
            </a:ext>
          </a:extLst>
        </xdr:cNvPr>
        <xdr:cNvSpPr/>
      </xdr:nvSpPr>
      <xdr:spPr bwMode="auto">
        <a:xfrm>
          <a:off x="4905375" y="2257425"/>
          <a:ext cx="974690" cy="182312"/>
        </a:xfrm>
        <a:prstGeom prst="downArrowCallout">
          <a:avLst>
            <a:gd name="adj1" fmla="val 25000"/>
            <a:gd name="adj2" fmla="val 25000"/>
            <a:gd name="adj3" fmla="val 25000"/>
            <a:gd name="adj4" fmla="val 64977"/>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noAutofit/>
        </a:bodyPr>
        <a:lstStyle/>
        <a:p>
          <a:r>
            <a:rPr lang="es-US" sz="800" baseline="0">
              <a:latin typeface="+mn-lt"/>
              <a:ea typeface="+mn-ea"/>
              <a:cs typeface="+mn-cs"/>
            </a:rPr>
            <a:t>CISNEROS PR 53+0000</a:t>
          </a:r>
          <a:endParaRPr lang="es-US" sz="800">
            <a:latin typeface="+mn-lt"/>
            <a:ea typeface="+mn-ea"/>
            <a:cs typeface="+mn-cs"/>
          </a:endParaRPr>
        </a:p>
      </xdr:txBody>
    </xdr:sp>
    <xdr:clientData/>
  </xdr:oneCellAnchor>
  <xdr:oneCellAnchor>
    <xdr:from>
      <xdr:col>7</xdr:col>
      <xdr:colOff>1057275</xdr:colOff>
      <xdr:row>11</xdr:row>
      <xdr:rowOff>9525</xdr:rowOff>
    </xdr:from>
    <xdr:ext cx="1213602" cy="191837"/>
    <xdr:sp macro="" textlink="">
      <xdr:nvSpPr>
        <xdr:cNvPr id="49" name="48 Llamada de flecha hacia abajo">
          <a:extLst>
            <a:ext uri="{FF2B5EF4-FFF2-40B4-BE49-F238E27FC236}">
              <a16:creationId xmlns:a16="http://schemas.microsoft.com/office/drawing/2014/main" id="{00000000-0008-0000-1000-000031000000}"/>
            </a:ext>
          </a:extLst>
        </xdr:cNvPr>
        <xdr:cNvSpPr/>
      </xdr:nvSpPr>
      <xdr:spPr bwMode="auto">
        <a:xfrm>
          <a:off x="7696200" y="2447925"/>
          <a:ext cx="1213602" cy="191837"/>
        </a:xfrm>
        <a:prstGeom prst="downArrowCallout">
          <a:avLst>
            <a:gd name="adj1" fmla="val 25000"/>
            <a:gd name="adj2" fmla="val 25000"/>
            <a:gd name="adj3" fmla="val 25000"/>
            <a:gd name="adj4" fmla="val 64977"/>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r>
            <a:rPr lang="es-US" sz="800" baseline="0">
              <a:latin typeface="+mn-lt"/>
              <a:ea typeface="+mn-ea"/>
              <a:cs typeface="+mn-cs"/>
            </a:rPr>
            <a:t>PUERTO BERRÍO PR 97+0000</a:t>
          </a:r>
          <a:endParaRPr lang="es-US" sz="800">
            <a:latin typeface="+mn-lt"/>
            <a:ea typeface="+mn-ea"/>
            <a:cs typeface="+mn-cs"/>
          </a:endParaRPr>
        </a:p>
      </xdr:txBody>
    </xdr:sp>
    <xdr:clientData/>
  </xdr:oneCellAnchor>
  <xdr:twoCellAnchor>
    <xdr:from>
      <xdr:col>3</xdr:col>
      <xdr:colOff>295275</xdr:colOff>
      <xdr:row>12</xdr:row>
      <xdr:rowOff>123825</xdr:rowOff>
    </xdr:from>
    <xdr:to>
      <xdr:col>3</xdr:col>
      <xdr:colOff>394042</xdr:colOff>
      <xdr:row>13</xdr:row>
      <xdr:rowOff>52608</xdr:rowOff>
    </xdr:to>
    <xdr:sp macro="" textlink="">
      <xdr:nvSpPr>
        <xdr:cNvPr id="52" name="51 Conector">
          <a:extLst>
            <a:ext uri="{FF2B5EF4-FFF2-40B4-BE49-F238E27FC236}">
              <a16:creationId xmlns:a16="http://schemas.microsoft.com/office/drawing/2014/main" id="{00000000-0008-0000-1000-000034000000}"/>
            </a:ext>
          </a:extLst>
        </xdr:cNvPr>
        <xdr:cNvSpPr>
          <a:spLocks/>
        </xdr:cNvSpPr>
      </xdr:nvSpPr>
      <xdr:spPr bwMode="auto">
        <a:xfrm>
          <a:off x="2190750" y="2724150"/>
          <a:ext cx="98767" cy="90708"/>
        </a:xfrm>
        <a:prstGeom prst="flowChartConnector">
          <a:avLst/>
        </a:prstGeom>
        <a:solidFill>
          <a:schemeClr val="tx1"/>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twoCellAnchor>
    <xdr:from>
      <xdr:col>3</xdr:col>
      <xdr:colOff>990600</xdr:colOff>
      <xdr:row>23</xdr:row>
      <xdr:rowOff>28575</xdr:rowOff>
    </xdr:from>
    <xdr:to>
      <xdr:col>3</xdr:col>
      <xdr:colOff>1089367</xdr:colOff>
      <xdr:row>23</xdr:row>
      <xdr:rowOff>119283</xdr:rowOff>
    </xdr:to>
    <xdr:sp macro="" textlink="">
      <xdr:nvSpPr>
        <xdr:cNvPr id="53" name="52 Conector">
          <a:extLst>
            <a:ext uri="{FF2B5EF4-FFF2-40B4-BE49-F238E27FC236}">
              <a16:creationId xmlns:a16="http://schemas.microsoft.com/office/drawing/2014/main" id="{00000000-0008-0000-1000-000035000000}"/>
            </a:ext>
          </a:extLst>
        </xdr:cNvPr>
        <xdr:cNvSpPr>
          <a:spLocks/>
        </xdr:cNvSpPr>
      </xdr:nvSpPr>
      <xdr:spPr bwMode="auto">
        <a:xfrm>
          <a:off x="2886075" y="4410075"/>
          <a:ext cx="98767" cy="90708"/>
        </a:xfrm>
        <a:prstGeom prst="flowChartConnector">
          <a:avLst/>
        </a:prstGeom>
        <a:solidFill>
          <a:schemeClr val="tx1"/>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oneCellAnchor>
    <xdr:from>
      <xdr:col>3</xdr:col>
      <xdr:colOff>1104900</xdr:colOff>
      <xdr:row>23</xdr:row>
      <xdr:rowOff>0</xdr:rowOff>
    </xdr:from>
    <xdr:ext cx="1112353" cy="125227"/>
    <xdr:sp macro="" textlink="">
      <xdr:nvSpPr>
        <xdr:cNvPr id="54" name="53 Llamada de flecha a la izquierda">
          <a:extLst>
            <a:ext uri="{FF2B5EF4-FFF2-40B4-BE49-F238E27FC236}">
              <a16:creationId xmlns:a16="http://schemas.microsoft.com/office/drawing/2014/main" id="{00000000-0008-0000-1000-000036000000}"/>
            </a:ext>
          </a:extLst>
        </xdr:cNvPr>
        <xdr:cNvSpPr/>
      </xdr:nvSpPr>
      <xdr:spPr bwMode="auto">
        <a:xfrm>
          <a:off x="3000375" y="4381500"/>
          <a:ext cx="1112353" cy="125227"/>
        </a:xfrm>
        <a:prstGeom prst="leftArrowCallout">
          <a:avLst>
            <a:gd name="adj1" fmla="val 25000"/>
            <a:gd name="adj2" fmla="val 25000"/>
            <a:gd name="adj3" fmla="val 25000"/>
            <a:gd name="adj4" fmla="val 92897"/>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r>
            <a:rPr lang="es-US" sz="800">
              <a:latin typeface="+mn-lt"/>
              <a:ea typeface="+mn-ea"/>
              <a:cs typeface="+mn-cs"/>
            </a:rPr>
            <a:t>PRIMAVERA </a:t>
          </a:r>
          <a:r>
            <a:rPr lang="es-US" sz="800" baseline="0">
              <a:latin typeface="+mn-lt"/>
              <a:ea typeface="+mn-ea"/>
              <a:cs typeface="+mn-cs"/>
            </a:rPr>
            <a:t>PR 95+0031</a:t>
          </a:r>
          <a:endParaRPr lang="es-US" sz="800"/>
        </a:p>
      </xdr:txBody>
    </xdr:sp>
    <xdr:clientData/>
  </xdr:oneCellAnchor>
  <xdr:oneCellAnchor>
    <xdr:from>
      <xdr:col>3</xdr:col>
      <xdr:colOff>19050</xdr:colOff>
      <xdr:row>14</xdr:row>
      <xdr:rowOff>57150</xdr:rowOff>
    </xdr:from>
    <xdr:ext cx="593003" cy="114300"/>
    <xdr:sp macro="" textlink="">
      <xdr:nvSpPr>
        <xdr:cNvPr id="59" name="58 Llamada de flecha a la derecha">
          <a:extLst>
            <a:ext uri="{FF2B5EF4-FFF2-40B4-BE49-F238E27FC236}">
              <a16:creationId xmlns:a16="http://schemas.microsoft.com/office/drawing/2014/main" id="{00000000-0008-0000-1000-00003B000000}"/>
            </a:ext>
          </a:extLst>
        </xdr:cNvPr>
        <xdr:cNvSpPr/>
      </xdr:nvSpPr>
      <xdr:spPr bwMode="auto">
        <a:xfrm>
          <a:off x="1914525" y="2981325"/>
          <a:ext cx="593003" cy="114300"/>
        </a:xfrm>
        <a:prstGeom prst="rightArrowCallout">
          <a:avLst>
            <a:gd name="adj1" fmla="val 22092"/>
            <a:gd name="adj2" fmla="val 37398"/>
            <a:gd name="adj3" fmla="val 65549"/>
            <a:gd name="adj4" fmla="val 93554"/>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noAutofit/>
        </a:bodyPr>
        <a:lstStyle/>
        <a:p>
          <a:r>
            <a:rPr lang="es-US" sz="700" baseline="0">
              <a:latin typeface="+mn-lt"/>
              <a:ea typeface="+mn-ea"/>
              <a:cs typeface="+mn-cs"/>
            </a:rPr>
            <a:t>PR 40+0800</a:t>
          </a:r>
          <a:endParaRPr lang="es-US" sz="700">
            <a:latin typeface="+mn-lt"/>
            <a:ea typeface="+mn-ea"/>
            <a:cs typeface="+mn-cs"/>
          </a:endParaRPr>
        </a:p>
      </xdr:txBody>
    </xdr:sp>
    <xdr:clientData/>
  </xdr:oneCellAnchor>
  <xdr:oneCellAnchor>
    <xdr:from>
      <xdr:col>1</xdr:col>
      <xdr:colOff>386861</xdr:colOff>
      <xdr:row>21</xdr:row>
      <xdr:rowOff>1</xdr:rowOff>
    </xdr:from>
    <xdr:ext cx="485043" cy="1051412"/>
    <xdr:sp macro="" textlink="">
      <xdr:nvSpPr>
        <xdr:cNvPr id="68" name="67 Llamada de flecha hacia abajo">
          <a:extLst>
            <a:ext uri="{FF2B5EF4-FFF2-40B4-BE49-F238E27FC236}">
              <a16:creationId xmlns:a16="http://schemas.microsoft.com/office/drawing/2014/main" id="{00000000-0008-0000-1000-000044000000}"/>
            </a:ext>
          </a:extLst>
        </xdr:cNvPr>
        <xdr:cNvSpPr/>
      </xdr:nvSpPr>
      <xdr:spPr bwMode="auto">
        <a:xfrm>
          <a:off x="720236" y="3733801"/>
          <a:ext cx="485043" cy="1051412"/>
        </a:xfrm>
        <a:prstGeom prst="downArrowCallout">
          <a:avLst>
            <a:gd name="adj1" fmla="val 25000"/>
            <a:gd name="adj2" fmla="val 7316"/>
            <a:gd name="adj3" fmla="val 62334"/>
            <a:gd name="adj4" fmla="val 50226"/>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noAutofit/>
        </a:bodyPr>
        <a:lstStyle/>
        <a:p>
          <a:r>
            <a:rPr lang="es-US" sz="700" baseline="0">
              <a:latin typeface="+mn-lt"/>
              <a:ea typeface="+mn-ea"/>
              <a:cs typeface="+mn-cs"/>
            </a:rPr>
            <a:t>PR1+0920</a:t>
          </a:r>
        </a:p>
        <a:p>
          <a:r>
            <a:rPr lang="es-US" sz="700" baseline="0">
              <a:latin typeface="+mn-lt"/>
              <a:ea typeface="+mn-ea"/>
              <a:cs typeface="+mn-cs"/>
            </a:rPr>
            <a:t>PR2+0000</a:t>
          </a:r>
        </a:p>
        <a:p>
          <a:r>
            <a:rPr lang="es-US" sz="700" baseline="0">
              <a:latin typeface="+mn-lt"/>
              <a:ea typeface="+mn-ea"/>
              <a:cs typeface="+mn-cs"/>
            </a:rPr>
            <a:t>PR4+0060</a:t>
          </a:r>
        </a:p>
        <a:p>
          <a:r>
            <a:rPr lang="es-US" sz="700" baseline="0">
              <a:latin typeface="+mn-lt"/>
              <a:ea typeface="+mn-ea"/>
              <a:cs typeface="+mn-cs"/>
            </a:rPr>
            <a:t> PR 5+0800 PR10+0000</a:t>
          </a:r>
          <a:endParaRPr lang="es-US" sz="700">
            <a:latin typeface="+mn-lt"/>
            <a:ea typeface="+mn-ea"/>
            <a:cs typeface="+mn-cs"/>
          </a:endParaRPr>
        </a:p>
      </xdr:txBody>
    </xdr:sp>
    <xdr:clientData/>
  </xdr:oneCellAnchor>
  <xdr:oneCellAnchor>
    <xdr:from>
      <xdr:col>2</xdr:col>
      <xdr:colOff>114300</xdr:colOff>
      <xdr:row>24</xdr:row>
      <xdr:rowOff>19050</xdr:rowOff>
    </xdr:from>
    <xdr:ext cx="447675" cy="810986"/>
    <xdr:sp macro="" textlink="">
      <xdr:nvSpPr>
        <xdr:cNvPr id="69" name="68 Llamada de flecha hacia abajo">
          <a:extLst>
            <a:ext uri="{FF2B5EF4-FFF2-40B4-BE49-F238E27FC236}">
              <a16:creationId xmlns:a16="http://schemas.microsoft.com/office/drawing/2014/main" id="{00000000-0008-0000-1000-000045000000}"/>
            </a:ext>
          </a:extLst>
        </xdr:cNvPr>
        <xdr:cNvSpPr/>
      </xdr:nvSpPr>
      <xdr:spPr bwMode="auto">
        <a:xfrm>
          <a:off x="1247775" y="4238625"/>
          <a:ext cx="447675" cy="810986"/>
        </a:xfrm>
        <a:prstGeom prst="downArrowCallout">
          <a:avLst>
            <a:gd name="adj1" fmla="val 0"/>
            <a:gd name="adj2" fmla="val 12222"/>
            <a:gd name="adj3" fmla="val 133930"/>
            <a:gd name="adj4" fmla="val 51957"/>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noAutofit/>
        </a:bodyPr>
        <a:lstStyle/>
        <a:p>
          <a:r>
            <a:rPr lang="es-CO" sz="700">
              <a:latin typeface="+mn-lt"/>
              <a:ea typeface="+mn-ea"/>
              <a:cs typeface="+mn-cs"/>
            </a:rPr>
            <a:t>PR19+0160</a:t>
          </a:r>
          <a:endParaRPr lang="es-US" sz="700"/>
        </a:p>
      </xdr:txBody>
    </xdr:sp>
    <xdr:clientData/>
  </xdr:oneCellAnchor>
  <xdr:oneCellAnchor>
    <xdr:from>
      <xdr:col>2</xdr:col>
      <xdr:colOff>352425</xdr:colOff>
      <xdr:row>20</xdr:row>
      <xdr:rowOff>161924</xdr:rowOff>
    </xdr:from>
    <xdr:ext cx="495300" cy="792645"/>
    <xdr:sp macro="" textlink="">
      <xdr:nvSpPr>
        <xdr:cNvPr id="71" name="70 Llamada de flecha hacia arriba">
          <a:extLst>
            <a:ext uri="{FF2B5EF4-FFF2-40B4-BE49-F238E27FC236}">
              <a16:creationId xmlns:a16="http://schemas.microsoft.com/office/drawing/2014/main" id="{00000000-0008-0000-1000-000047000000}"/>
            </a:ext>
          </a:extLst>
        </xdr:cNvPr>
        <xdr:cNvSpPr/>
      </xdr:nvSpPr>
      <xdr:spPr bwMode="auto">
        <a:xfrm rot="10800000">
          <a:off x="1485900" y="3733799"/>
          <a:ext cx="495300" cy="792645"/>
        </a:xfrm>
        <a:prstGeom prst="upArrowCallout">
          <a:avLst>
            <a:gd name="adj1" fmla="val 13044"/>
            <a:gd name="adj2" fmla="val 8696"/>
            <a:gd name="adj3" fmla="val 108695"/>
            <a:gd name="adj4" fmla="val 63889"/>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noAutofit/>
        </a:bodyPr>
        <a:lstStyle/>
        <a:p>
          <a:r>
            <a:rPr lang="es-CO" sz="700">
              <a:latin typeface="+mn-lt"/>
              <a:ea typeface="+mn-ea"/>
              <a:cs typeface="+mn-cs"/>
            </a:rPr>
            <a:t>PR40+0200</a:t>
          </a:r>
          <a:endParaRPr lang="es-US" sz="700">
            <a:latin typeface="+mn-lt"/>
            <a:ea typeface="+mn-ea"/>
            <a:cs typeface="+mn-cs"/>
          </a:endParaRPr>
        </a:p>
      </xdr:txBody>
    </xdr:sp>
    <xdr:clientData/>
  </xdr:oneCellAnchor>
  <xdr:twoCellAnchor>
    <xdr:from>
      <xdr:col>1</xdr:col>
      <xdr:colOff>447675</xdr:colOff>
      <xdr:row>27</xdr:row>
      <xdr:rowOff>57150</xdr:rowOff>
    </xdr:from>
    <xdr:to>
      <xdr:col>1</xdr:col>
      <xdr:colOff>546442</xdr:colOff>
      <xdr:row>27</xdr:row>
      <xdr:rowOff>119283</xdr:rowOff>
    </xdr:to>
    <xdr:sp macro="" textlink="">
      <xdr:nvSpPr>
        <xdr:cNvPr id="72" name="71 Conector">
          <a:extLst>
            <a:ext uri="{FF2B5EF4-FFF2-40B4-BE49-F238E27FC236}">
              <a16:creationId xmlns:a16="http://schemas.microsoft.com/office/drawing/2014/main" id="{00000000-0008-0000-1000-000048000000}"/>
            </a:ext>
          </a:extLst>
        </xdr:cNvPr>
        <xdr:cNvSpPr>
          <a:spLocks/>
        </xdr:cNvSpPr>
      </xdr:nvSpPr>
      <xdr:spPr bwMode="auto">
        <a:xfrm>
          <a:off x="781050" y="5086350"/>
          <a:ext cx="98767" cy="62133"/>
        </a:xfrm>
        <a:prstGeom prst="flowChartConnector">
          <a:avLst/>
        </a:prstGeom>
        <a:solidFill>
          <a:schemeClr val="tx1"/>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oneCellAnchor>
    <xdr:from>
      <xdr:col>0</xdr:col>
      <xdr:colOff>287618</xdr:colOff>
      <xdr:row>27</xdr:row>
      <xdr:rowOff>114300</xdr:rowOff>
    </xdr:from>
    <xdr:ext cx="930319" cy="191837"/>
    <xdr:sp macro="" textlink="">
      <xdr:nvSpPr>
        <xdr:cNvPr id="67" name="66 Llamada de flecha hacia arriba">
          <a:extLst>
            <a:ext uri="{FF2B5EF4-FFF2-40B4-BE49-F238E27FC236}">
              <a16:creationId xmlns:a16="http://schemas.microsoft.com/office/drawing/2014/main" id="{00000000-0008-0000-1000-000043000000}"/>
            </a:ext>
          </a:extLst>
        </xdr:cNvPr>
        <xdr:cNvSpPr/>
      </xdr:nvSpPr>
      <xdr:spPr bwMode="auto">
        <a:xfrm>
          <a:off x="287618" y="5143500"/>
          <a:ext cx="930319" cy="191837"/>
        </a:xfrm>
        <a:prstGeom prst="upArrowCallout">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pPr algn="ctr"/>
          <a:r>
            <a:rPr lang="es-US" sz="800"/>
            <a:t>LA</a:t>
          </a:r>
          <a:r>
            <a:rPr lang="es-US" sz="800" baseline="0"/>
            <a:t> MANSA</a:t>
          </a:r>
          <a:r>
            <a:rPr lang="es-US" sz="800"/>
            <a:t> PR 0+0000</a:t>
          </a:r>
        </a:p>
      </xdr:txBody>
    </xdr:sp>
    <xdr:clientData/>
  </xdr:oneCellAnchor>
  <xdr:oneCellAnchor>
    <xdr:from>
      <xdr:col>1</xdr:col>
      <xdr:colOff>219075</xdr:colOff>
      <xdr:row>28</xdr:row>
      <xdr:rowOff>137444</xdr:rowOff>
    </xdr:from>
    <xdr:ext cx="1257909" cy="191837"/>
    <xdr:sp macro="" textlink="">
      <xdr:nvSpPr>
        <xdr:cNvPr id="50" name="49 Llamada de flecha hacia arriba">
          <a:extLst>
            <a:ext uri="{FF2B5EF4-FFF2-40B4-BE49-F238E27FC236}">
              <a16:creationId xmlns:a16="http://schemas.microsoft.com/office/drawing/2014/main" id="{00000000-0008-0000-1000-000032000000}"/>
            </a:ext>
          </a:extLst>
        </xdr:cNvPr>
        <xdr:cNvSpPr/>
      </xdr:nvSpPr>
      <xdr:spPr bwMode="auto">
        <a:xfrm>
          <a:off x="552450" y="5328569"/>
          <a:ext cx="1257909" cy="191837"/>
        </a:xfrm>
        <a:prstGeom prst="upArrowCallout">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pPr algn="ctr"/>
          <a:r>
            <a:rPr lang="es-US" sz="800"/>
            <a:t>CIUDAD</a:t>
          </a:r>
          <a:r>
            <a:rPr lang="es-US" sz="800" baseline="0"/>
            <a:t> BOLÍVAR</a:t>
          </a:r>
          <a:r>
            <a:rPr lang="es-US" sz="800"/>
            <a:t> PR 15+0000</a:t>
          </a:r>
        </a:p>
      </xdr:txBody>
    </xdr:sp>
    <xdr:clientData/>
  </xdr:oneCellAnchor>
  <xdr:oneCellAnchor>
    <xdr:from>
      <xdr:col>5</xdr:col>
      <xdr:colOff>847725</xdr:colOff>
      <xdr:row>11</xdr:row>
      <xdr:rowOff>114300</xdr:rowOff>
    </xdr:from>
    <xdr:ext cx="438150" cy="581025"/>
    <xdr:sp macro="" textlink="">
      <xdr:nvSpPr>
        <xdr:cNvPr id="73" name="72 Llamada de flecha hacia arriba">
          <a:extLst>
            <a:ext uri="{FF2B5EF4-FFF2-40B4-BE49-F238E27FC236}">
              <a16:creationId xmlns:a16="http://schemas.microsoft.com/office/drawing/2014/main" id="{00000000-0008-0000-1000-000049000000}"/>
            </a:ext>
          </a:extLst>
        </xdr:cNvPr>
        <xdr:cNvSpPr/>
      </xdr:nvSpPr>
      <xdr:spPr bwMode="auto">
        <a:xfrm>
          <a:off x="5257800" y="2552700"/>
          <a:ext cx="438150" cy="581025"/>
        </a:xfrm>
        <a:prstGeom prst="upArrowCallout">
          <a:avLst>
            <a:gd name="adj1" fmla="val 17392"/>
            <a:gd name="adj2" fmla="val 8696"/>
            <a:gd name="adj3" fmla="val 84782"/>
            <a:gd name="adj4" fmla="val 55518"/>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noAutofit/>
        </a:bodyPr>
        <a:lstStyle/>
        <a:p>
          <a:pPr algn="ctr"/>
          <a:r>
            <a:rPr lang="es-CO" sz="700">
              <a:latin typeface="+mn-lt"/>
              <a:ea typeface="+mn-ea"/>
              <a:cs typeface="+mn-cs"/>
            </a:rPr>
            <a:t>0+0203</a:t>
          </a:r>
          <a:endParaRPr lang="es-US" sz="700">
            <a:latin typeface="+mn-lt"/>
            <a:ea typeface="+mn-ea"/>
            <a:cs typeface="+mn-cs"/>
          </a:endParaRPr>
        </a:p>
      </xdr:txBody>
    </xdr:sp>
    <xdr:clientData/>
  </xdr:oneCellAnchor>
  <xdr:oneCellAnchor>
    <xdr:from>
      <xdr:col>3</xdr:col>
      <xdr:colOff>333375</xdr:colOff>
      <xdr:row>9</xdr:row>
      <xdr:rowOff>49696</xdr:rowOff>
    </xdr:from>
    <xdr:ext cx="438150" cy="870503"/>
    <xdr:sp macro="" textlink="">
      <xdr:nvSpPr>
        <xdr:cNvPr id="75" name="74 Llamada de flecha hacia abajo">
          <a:extLst>
            <a:ext uri="{FF2B5EF4-FFF2-40B4-BE49-F238E27FC236}">
              <a16:creationId xmlns:a16="http://schemas.microsoft.com/office/drawing/2014/main" id="{00000000-0008-0000-1000-00004B000000}"/>
            </a:ext>
          </a:extLst>
        </xdr:cNvPr>
        <xdr:cNvSpPr/>
      </xdr:nvSpPr>
      <xdr:spPr bwMode="auto">
        <a:xfrm>
          <a:off x="2230092" y="2203174"/>
          <a:ext cx="438150" cy="870503"/>
        </a:xfrm>
        <a:prstGeom prst="downArrowCallout">
          <a:avLst>
            <a:gd name="adj1" fmla="val 14632"/>
            <a:gd name="adj2" fmla="val 5233"/>
            <a:gd name="adj3" fmla="val 26965"/>
            <a:gd name="adj4" fmla="val 80274"/>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noAutofit/>
        </a:bodyPr>
        <a:lstStyle/>
        <a:p>
          <a:r>
            <a:rPr lang="es-CO" sz="800">
              <a:latin typeface="+mn-lt"/>
              <a:ea typeface="+mn-ea"/>
              <a:cs typeface="+mn-cs"/>
            </a:rPr>
            <a:t> </a:t>
          </a:r>
          <a:r>
            <a:rPr lang="es-CO" sz="700">
              <a:latin typeface="+mn-lt"/>
              <a:ea typeface="+mn-ea"/>
              <a:cs typeface="+mn-cs"/>
            </a:rPr>
            <a:t>27+0620 28+0270  36+0090 36+0366 38+0100 44+0020</a:t>
          </a:r>
          <a:endParaRPr lang="es-US" sz="700"/>
        </a:p>
        <a:p>
          <a:endParaRPr lang="es-US" sz="800">
            <a:latin typeface="+mn-lt"/>
            <a:ea typeface="+mn-ea"/>
            <a:cs typeface="+mn-cs"/>
          </a:endParaRPr>
        </a:p>
      </xdr:txBody>
    </xdr:sp>
    <xdr:clientData/>
  </xdr:oneCellAnchor>
  <xdr:oneCellAnchor>
    <xdr:from>
      <xdr:col>3</xdr:col>
      <xdr:colOff>361950</xdr:colOff>
      <xdr:row>15</xdr:row>
      <xdr:rowOff>158611</xdr:rowOff>
    </xdr:from>
    <xdr:ext cx="438150" cy="1116912"/>
    <xdr:sp macro="" textlink="">
      <xdr:nvSpPr>
        <xdr:cNvPr id="77" name="76 Llamada de flecha hacia arriba">
          <a:extLst>
            <a:ext uri="{FF2B5EF4-FFF2-40B4-BE49-F238E27FC236}">
              <a16:creationId xmlns:a16="http://schemas.microsoft.com/office/drawing/2014/main" id="{00000000-0008-0000-1000-00004D000000}"/>
            </a:ext>
          </a:extLst>
        </xdr:cNvPr>
        <xdr:cNvSpPr/>
      </xdr:nvSpPr>
      <xdr:spPr bwMode="auto">
        <a:xfrm>
          <a:off x="2258667" y="3306002"/>
          <a:ext cx="438150" cy="1116912"/>
        </a:xfrm>
        <a:prstGeom prst="upArrowCallout">
          <a:avLst>
            <a:gd name="adj1" fmla="val 8696"/>
            <a:gd name="adj2" fmla="val 4348"/>
            <a:gd name="adj3" fmla="val 26086"/>
            <a:gd name="adj4" fmla="val 78495"/>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noAutofit/>
        </a:bodyPr>
        <a:lstStyle/>
        <a:p>
          <a:r>
            <a:rPr lang="es-CO" sz="700">
              <a:latin typeface="+mn-lt"/>
              <a:ea typeface="+mn-ea"/>
              <a:cs typeface="+mn-cs"/>
            </a:rPr>
            <a:t>45+0340 45+0450</a:t>
          </a:r>
        </a:p>
        <a:p>
          <a:r>
            <a:rPr lang="es-CO" sz="700">
              <a:latin typeface="+mn-lt"/>
              <a:ea typeface="+mn-ea"/>
              <a:cs typeface="+mn-cs"/>
            </a:rPr>
            <a:t>53+0</a:t>
          </a:r>
          <a:r>
            <a:rPr lang="es-MX" sz="700">
              <a:latin typeface="+mn-lt"/>
              <a:ea typeface="+mn-ea"/>
              <a:cs typeface="+mn-cs"/>
            </a:rPr>
            <a:t>760</a:t>
          </a:r>
          <a:endParaRPr lang="es-US" sz="700">
            <a:latin typeface="+mn-lt"/>
            <a:ea typeface="+mn-ea"/>
            <a:cs typeface="+mn-cs"/>
          </a:endParaRPr>
        </a:p>
        <a:p>
          <a:r>
            <a:rPr lang="es-CO" sz="700" baseline="0">
              <a:latin typeface="+mn-lt"/>
              <a:ea typeface="+mn-ea"/>
              <a:cs typeface="+mn-cs"/>
            </a:rPr>
            <a:t>55+0468</a:t>
          </a:r>
          <a:endParaRPr lang="es-US" sz="700">
            <a:latin typeface="+mn-lt"/>
            <a:ea typeface="+mn-ea"/>
            <a:cs typeface="+mn-cs"/>
          </a:endParaRPr>
        </a:p>
        <a:p>
          <a:r>
            <a:rPr lang="es-CO" sz="700" baseline="0">
              <a:latin typeface="+mn-lt"/>
              <a:ea typeface="+mn-ea"/>
              <a:cs typeface="+mn-cs"/>
            </a:rPr>
            <a:t>56+0231</a:t>
          </a:r>
          <a:endParaRPr lang="es-US" sz="700">
            <a:latin typeface="+mn-lt"/>
            <a:ea typeface="+mn-ea"/>
            <a:cs typeface="+mn-cs"/>
          </a:endParaRPr>
        </a:p>
        <a:p>
          <a:r>
            <a:rPr lang="es-CO" sz="700" baseline="0">
              <a:latin typeface="+mn-lt"/>
              <a:ea typeface="+mn-ea"/>
              <a:cs typeface="+mn-cs"/>
            </a:rPr>
            <a:t>56+0447 57+0550 59+0570</a:t>
          </a:r>
          <a:endParaRPr lang="es-CO" sz="700">
            <a:latin typeface="+mn-lt"/>
            <a:ea typeface="+mn-ea"/>
            <a:cs typeface="+mn-cs"/>
          </a:endParaRPr>
        </a:p>
      </xdr:txBody>
    </xdr:sp>
    <xdr:clientData/>
  </xdr:oneCellAnchor>
  <xdr:oneCellAnchor>
    <xdr:from>
      <xdr:col>3</xdr:col>
      <xdr:colOff>797901</xdr:colOff>
      <xdr:row>11</xdr:row>
      <xdr:rowOff>53837</xdr:rowOff>
    </xdr:from>
    <xdr:ext cx="428626" cy="885410"/>
    <xdr:sp macro="" textlink="">
      <xdr:nvSpPr>
        <xdr:cNvPr id="78" name="77 Llamada de flecha hacia abajo">
          <a:extLst>
            <a:ext uri="{FF2B5EF4-FFF2-40B4-BE49-F238E27FC236}">
              <a16:creationId xmlns:a16="http://schemas.microsoft.com/office/drawing/2014/main" id="{00000000-0008-0000-1000-00004E000000}"/>
            </a:ext>
          </a:extLst>
        </xdr:cNvPr>
        <xdr:cNvSpPr/>
      </xdr:nvSpPr>
      <xdr:spPr bwMode="auto">
        <a:xfrm>
          <a:off x="2695574" y="2156664"/>
          <a:ext cx="428626" cy="885410"/>
        </a:xfrm>
        <a:prstGeom prst="downArrowCallout">
          <a:avLst>
            <a:gd name="adj1" fmla="val 6772"/>
            <a:gd name="adj2" fmla="val 7316"/>
            <a:gd name="adj3" fmla="val 20164"/>
            <a:gd name="adj4" fmla="val 91744"/>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noAutofit/>
        </a:bodyPr>
        <a:lstStyle/>
        <a:p>
          <a:r>
            <a:rPr lang="es-CO" sz="700">
              <a:latin typeface="+mn-lt"/>
              <a:ea typeface="+mn-ea"/>
              <a:cs typeface="+mn-cs"/>
            </a:rPr>
            <a:t>61+0110  62+0950 64+0150 65+0850  66+0238 66+0515 66+0910 </a:t>
          </a:r>
          <a:endParaRPr lang="es-US" sz="700"/>
        </a:p>
      </xdr:txBody>
    </xdr:sp>
    <xdr:clientData/>
  </xdr:oneCellAnchor>
  <xdr:twoCellAnchor>
    <xdr:from>
      <xdr:col>5</xdr:col>
      <xdr:colOff>771525</xdr:colOff>
      <xdr:row>11</xdr:row>
      <xdr:rowOff>104775</xdr:rowOff>
    </xdr:from>
    <xdr:to>
      <xdr:col>5</xdr:col>
      <xdr:colOff>990600</xdr:colOff>
      <xdr:row>11</xdr:row>
      <xdr:rowOff>123825</xdr:rowOff>
    </xdr:to>
    <xdr:cxnSp macro="">
      <xdr:nvCxnSpPr>
        <xdr:cNvPr id="70" name="Conector recto 21">
          <a:extLst>
            <a:ext uri="{FF2B5EF4-FFF2-40B4-BE49-F238E27FC236}">
              <a16:creationId xmlns:a16="http://schemas.microsoft.com/office/drawing/2014/main" id="{00000000-0008-0000-1000-000046000000}"/>
            </a:ext>
          </a:extLst>
        </xdr:cNvPr>
        <xdr:cNvCxnSpPr>
          <a:cxnSpLocks noChangeShapeType="1"/>
        </xdr:cNvCxnSpPr>
      </xdr:nvCxnSpPr>
      <xdr:spPr bwMode="auto">
        <a:xfrm flipH="1">
          <a:off x="5181600" y="2543175"/>
          <a:ext cx="219075" cy="19050"/>
        </a:xfrm>
        <a:prstGeom prst="line">
          <a:avLst/>
        </a:prstGeom>
        <a:noFill/>
        <a:ln w="57150" algn="ctr">
          <a:solidFill>
            <a:srgbClr val="CC9CCC"/>
          </a:solidFill>
          <a:round/>
          <a:headEnd/>
          <a:tailEnd/>
        </a:ln>
        <a:extLst>
          <a:ext uri="{909E8E84-426E-40DD-AFC4-6F175D3DCCD1}">
            <a14:hiddenFill xmlns:a14="http://schemas.microsoft.com/office/drawing/2010/main">
              <a:noFill/>
            </a14:hiddenFill>
          </a:ext>
        </a:extLst>
      </xdr:spPr>
    </xdr:cxnSp>
    <xdr:clientData/>
  </xdr:twoCellAnchor>
  <xdr:oneCellAnchor>
    <xdr:from>
      <xdr:col>4</xdr:col>
      <xdr:colOff>776596</xdr:colOff>
      <xdr:row>13</xdr:row>
      <xdr:rowOff>123825</xdr:rowOff>
    </xdr:from>
    <xdr:ext cx="885820" cy="191837"/>
    <xdr:sp macro="" textlink="">
      <xdr:nvSpPr>
        <xdr:cNvPr id="76" name="75 Llamada de flecha hacia arriba">
          <a:extLst>
            <a:ext uri="{FF2B5EF4-FFF2-40B4-BE49-F238E27FC236}">
              <a16:creationId xmlns:a16="http://schemas.microsoft.com/office/drawing/2014/main" id="{00000000-0008-0000-1000-00004C000000}"/>
            </a:ext>
          </a:extLst>
        </xdr:cNvPr>
        <xdr:cNvSpPr/>
      </xdr:nvSpPr>
      <xdr:spPr bwMode="auto">
        <a:xfrm>
          <a:off x="4072246" y="2886075"/>
          <a:ext cx="885820" cy="191837"/>
        </a:xfrm>
        <a:prstGeom prst="upArrowCallout">
          <a:avLst/>
        </a:prstGeom>
        <a:solidFill>
          <a:srgbClr val="FFFFFF"/>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pPr algn="ctr"/>
          <a:r>
            <a:rPr lang="es-US" sz="800"/>
            <a:t>BARBOSA PR 9+0000</a:t>
          </a:r>
        </a:p>
      </xdr:txBody>
    </xdr:sp>
    <xdr:clientData/>
  </xdr:oneCellAnchor>
  <xdr:twoCellAnchor>
    <xdr:from>
      <xdr:col>8</xdr:col>
      <xdr:colOff>428625</xdr:colOff>
      <xdr:row>12</xdr:row>
      <xdr:rowOff>95250</xdr:rowOff>
    </xdr:from>
    <xdr:to>
      <xdr:col>8</xdr:col>
      <xdr:colOff>527392</xdr:colOff>
      <xdr:row>13</xdr:row>
      <xdr:rowOff>24033</xdr:rowOff>
    </xdr:to>
    <xdr:sp macro="" textlink="">
      <xdr:nvSpPr>
        <xdr:cNvPr id="79" name="78 Conector">
          <a:extLst>
            <a:ext uri="{FF2B5EF4-FFF2-40B4-BE49-F238E27FC236}">
              <a16:creationId xmlns:a16="http://schemas.microsoft.com/office/drawing/2014/main" id="{00000000-0008-0000-1000-00004F000000}"/>
            </a:ext>
          </a:extLst>
        </xdr:cNvPr>
        <xdr:cNvSpPr>
          <a:spLocks/>
        </xdr:cNvSpPr>
      </xdr:nvSpPr>
      <xdr:spPr bwMode="auto">
        <a:xfrm>
          <a:off x="8181975" y="2695575"/>
          <a:ext cx="98767" cy="90708"/>
        </a:xfrm>
        <a:prstGeom prst="flowChartConnector">
          <a:avLst/>
        </a:prstGeom>
        <a:solidFill>
          <a:schemeClr val="tx1"/>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twoCellAnchor>
    <xdr:from>
      <xdr:col>5</xdr:col>
      <xdr:colOff>904875</xdr:colOff>
      <xdr:row>11</xdr:row>
      <xdr:rowOff>19050</xdr:rowOff>
    </xdr:from>
    <xdr:to>
      <xdr:col>5</xdr:col>
      <xdr:colOff>1003642</xdr:colOff>
      <xdr:row>11</xdr:row>
      <xdr:rowOff>109758</xdr:rowOff>
    </xdr:to>
    <xdr:sp macro="" textlink="">
      <xdr:nvSpPr>
        <xdr:cNvPr id="80" name="79 Conector">
          <a:extLst>
            <a:ext uri="{FF2B5EF4-FFF2-40B4-BE49-F238E27FC236}">
              <a16:creationId xmlns:a16="http://schemas.microsoft.com/office/drawing/2014/main" id="{00000000-0008-0000-1000-000050000000}"/>
            </a:ext>
          </a:extLst>
        </xdr:cNvPr>
        <xdr:cNvSpPr>
          <a:spLocks/>
        </xdr:cNvSpPr>
      </xdr:nvSpPr>
      <xdr:spPr bwMode="auto">
        <a:xfrm>
          <a:off x="5314950" y="2457450"/>
          <a:ext cx="98767" cy="90708"/>
        </a:xfrm>
        <a:prstGeom prst="flowChartConnector">
          <a:avLst/>
        </a:prstGeom>
        <a:solidFill>
          <a:schemeClr val="tx1"/>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twoCellAnchor>
    <xdr:from>
      <xdr:col>5</xdr:col>
      <xdr:colOff>38100</xdr:colOff>
      <xdr:row>13</xdr:row>
      <xdr:rowOff>38100</xdr:rowOff>
    </xdr:from>
    <xdr:to>
      <xdr:col>5</xdr:col>
      <xdr:colOff>136867</xdr:colOff>
      <xdr:row>13</xdr:row>
      <xdr:rowOff>128808</xdr:rowOff>
    </xdr:to>
    <xdr:sp macro="" textlink="">
      <xdr:nvSpPr>
        <xdr:cNvPr id="81" name="80 Conector">
          <a:extLst>
            <a:ext uri="{FF2B5EF4-FFF2-40B4-BE49-F238E27FC236}">
              <a16:creationId xmlns:a16="http://schemas.microsoft.com/office/drawing/2014/main" id="{00000000-0008-0000-1000-000051000000}"/>
            </a:ext>
          </a:extLst>
        </xdr:cNvPr>
        <xdr:cNvSpPr>
          <a:spLocks/>
        </xdr:cNvSpPr>
      </xdr:nvSpPr>
      <xdr:spPr bwMode="auto">
        <a:xfrm>
          <a:off x="4448175" y="2800350"/>
          <a:ext cx="98767" cy="90708"/>
        </a:xfrm>
        <a:prstGeom prst="flowChartConnector">
          <a:avLst/>
        </a:prstGeom>
        <a:solidFill>
          <a:schemeClr val="tx1"/>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twoCellAnchor>
    <xdr:from>
      <xdr:col>3</xdr:col>
      <xdr:colOff>228600</xdr:colOff>
      <xdr:row>11</xdr:row>
      <xdr:rowOff>161511</xdr:rowOff>
    </xdr:from>
    <xdr:to>
      <xdr:col>3</xdr:col>
      <xdr:colOff>364962</xdr:colOff>
      <xdr:row>13</xdr:row>
      <xdr:rowOff>60162</xdr:rowOff>
    </xdr:to>
    <xdr:sp macro="" textlink="">
      <xdr:nvSpPr>
        <xdr:cNvPr id="82" name="81 Forma libre">
          <a:extLst>
            <a:ext uri="{FF2B5EF4-FFF2-40B4-BE49-F238E27FC236}">
              <a16:creationId xmlns:a16="http://schemas.microsoft.com/office/drawing/2014/main" id="{00000000-0008-0000-1000-000052000000}"/>
            </a:ext>
          </a:extLst>
        </xdr:cNvPr>
        <xdr:cNvSpPr/>
      </xdr:nvSpPr>
      <xdr:spPr bwMode="auto">
        <a:xfrm>
          <a:off x="2124075" y="2599911"/>
          <a:ext cx="136362" cy="222501"/>
        </a:xfrm>
        <a:custGeom>
          <a:avLst/>
          <a:gdLst>
            <a:gd name="connsiteX0" fmla="*/ 0 w 136362"/>
            <a:gd name="connsiteY0" fmla="*/ 414 h 222501"/>
            <a:gd name="connsiteX1" fmla="*/ 38100 w 136362"/>
            <a:gd name="connsiteY1" fmla="*/ 9939 h 222501"/>
            <a:gd name="connsiteX2" fmla="*/ 57150 w 136362"/>
            <a:gd name="connsiteY2" fmla="*/ 67089 h 222501"/>
            <a:gd name="connsiteX3" fmla="*/ 85725 w 136362"/>
            <a:gd name="connsiteY3" fmla="*/ 124239 h 222501"/>
            <a:gd name="connsiteX4" fmla="*/ 104775 w 136362"/>
            <a:gd name="connsiteY4" fmla="*/ 190914 h 222501"/>
            <a:gd name="connsiteX5" fmla="*/ 133350 w 136362"/>
            <a:gd name="connsiteY5" fmla="*/ 209964 h 22250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136362" h="222501">
              <a:moveTo>
                <a:pt x="0" y="414"/>
              </a:moveTo>
              <a:cubicBezTo>
                <a:pt x="12700" y="3589"/>
                <a:pt x="29581" y="0"/>
                <a:pt x="38100" y="9939"/>
              </a:cubicBezTo>
              <a:cubicBezTo>
                <a:pt x="51168" y="25185"/>
                <a:pt x="50800" y="48039"/>
                <a:pt x="57150" y="67089"/>
              </a:cubicBezTo>
              <a:cubicBezTo>
                <a:pt x="70295" y="106524"/>
                <a:pt x="61106" y="87310"/>
                <a:pt x="85725" y="124239"/>
              </a:cubicBezTo>
              <a:cubicBezTo>
                <a:pt x="85807" y="124569"/>
                <a:pt x="100220" y="186359"/>
                <a:pt x="104775" y="190914"/>
              </a:cubicBezTo>
              <a:cubicBezTo>
                <a:pt x="136362" y="222501"/>
                <a:pt x="133350" y="183740"/>
                <a:pt x="133350" y="209964"/>
              </a:cubicBezTo>
            </a:path>
          </a:pathLst>
        </a:custGeom>
        <a:solidFill>
          <a:srgbClr val="FFFFFF"/>
        </a:solidFill>
        <a:ln w="50800" cap="flat" cmpd="sng" algn="ctr">
          <a:solidFill>
            <a:srgbClr val="CC9CCC"/>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oneCellAnchor>
    <xdr:from>
      <xdr:col>1</xdr:col>
      <xdr:colOff>561975</xdr:colOff>
      <xdr:row>12</xdr:row>
      <xdr:rowOff>114300</xdr:rowOff>
    </xdr:from>
    <xdr:ext cx="1267144" cy="125227"/>
    <xdr:sp macro="" textlink="">
      <xdr:nvSpPr>
        <xdr:cNvPr id="83" name="82 Llamada de flecha a la derecha">
          <a:extLst>
            <a:ext uri="{FF2B5EF4-FFF2-40B4-BE49-F238E27FC236}">
              <a16:creationId xmlns:a16="http://schemas.microsoft.com/office/drawing/2014/main" id="{00000000-0008-0000-1000-000053000000}"/>
            </a:ext>
          </a:extLst>
        </xdr:cNvPr>
        <xdr:cNvSpPr/>
      </xdr:nvSpPr>
      <xdr:spPr bwMode="auto">
        <a:xfrm>
          <a:off x="895350" y="2714625"/>
          <a:ext cx="1267144" cy="125227"/>
        </a:xfrm>
        <a:prstGeom prst="rightArrowCallout">
          <a:avLst>
            <a:gd name="adj1" fmla="val 22092"/>
            <a:gd name="adj2" fmla="val 37398"/>
            <a:gd name="adj3" fmla="val 65549"/>
            <a:gd name="adj4" fmla="val 93554"/>
          </a:avLst>
        </a:prstGeom>
        <a:no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r>
            <a:rPr lang="es-US" sz="800">
              <a:latin typeface="+mn-lt"/>
              <a:ea typeface="+mn-ea"/>
              <a:cs typeface="+mn-cs"/>
            </a:rPr>
            <a:t>SAN</a:t>
          </a:r>
          <a:r>
            <a:rPr lang="es-US" sz="800" baseline="0">
              <a:latin typeface="+mn-lt"/>
              <a:ea typeface="+mn-ea"/>
              <a:cs typeface="+mn-cs"/>
            </a:rPr>
            <a:t> JERÓNIMO</a:t>
          </a:r>
          <a:r>
            <a:rPr lang="es-US" sz="800">
              <a:latin typeface="+mn-lt"/>
              <a:ea typeface="+mn-ea"/>
              <a:cs typeface="+mn-cs"/>
            </a:rPr>
            <a:t> </a:t>
          </a:r>
          <a:r>
            <a:rPr lang="es-US" sz="800" baseline="0">
              <a:latin typeface="+mn-lt"/>
              <a:ea typeface="+mn-ea"/>
              <a:cs typeface="+mn-cs"/>
            </a:rPr>
            <a:t>PR 22+0700</a:t>
          </a:r>
          <a:endParaRPr lang="es-US" sz="800">
            <a:latin typeface="+mn-lt"/>
            <a:ea typeface="+mn-ea"/>
            <a:cs typeface="+mn-cs"/>
          </a:endParaRPr>
        </a:p>
      </xdr:txBody>
    </xdr:sp>
    <xdr:clientData/>
  </xdr:oneCellAnchor>
  <xdr:twoCellAnchor>
    <xdr:from>
      <xdr:col>3</xdr:col>
      <xdr:colOff>381000</xdr:colOff>
      <xdr:row>13</xdr:row>
      <xdr:rowOff>38100</xdr:rowOff>
    </xdr:from>
    <xdr:to>
      <xdr:col>3</xdr:col>
      <xdr:colOff>561975</xdr:colOff>
      <xdr:row>14</xdr:row>
      <xdr:rowOff>66675</xdr:rowOff>
    </xdr:to>
    <xdr:sp macro="" textlink="">
      <xdr:nvSpPr>
        <xdr:cNvPr id="84" name="83 Forma libre">
          <a:extLst>
            <a:ext uri="{FF2B5EF4-FFF2-40B4-BE49-F238E27FC236}">
              <a16:creationId xmlns:a16="http://schemas.microsoft.com/office/drawing/2014/main" id="{00000000-0008-0000-1000-000054000000}"/>
            </a:ext>
          </a:extLst>
        </xdr:cNvPr>
        <xdr:cNvSpPr/>
      </xdr:nvSpPr>
      <xdr:spPr bwMode="auto">
        <a:xfrm>
          <a:off x="2276475" y="2800350"/>
          <a:ext cx="180975" cy="190500"/>
        </a:xfrm>
        <a:custGeom>
          <a:avLst/>
          <a:gdLst>
            <a:gd name="connsiteX0" fmla="*/ 0 w 180975"/>
            <a:gd name="connsiteY0" fmla="*/ 0 h 190500"/>
            <a:gd name="connsiteX1" fmla="*/ 9525 w 180975"/>
            <a:gd name="connsiteY1" fmla="*/ 28575 h 190500"/>
            <a:gd name="connsiteX2" fmla="*/ 38100 w 180975"/>
            <a:gd name="connsiteY2" fmla="*/ 38100 h 190500"/>
            <a:gd name="connsiteX3" fmla="*/ 95250 w 180975"/>
            <a:gd name="connsiteY3" fmla="*/ 66675 h 190500"/>
            <a:gd name="connsiteX4" fmla="*/ 114300 w 180975"/>
            <a:gd name="connsiteY4" fmla="*/ 95250 h 190500"/>
            <a:gd name="connsiteX5" fmla="*/ 142875 w 180975"/>
            <a:gd name="connsiteY5" fmla="*/ 104775 h 190500"/>
            <a:gd name="connsiteX6" fmla="*/ 161925 w 180975"/>
            <a:gd name="connsiteY6" fmla="*/ 171450 h 190500"/>
            <a:gd name="connsiteX7" fmla="*/ 180975 w 180975"/>
            <a:gd name="connsiteY7" fmla="*/ 190500 h 1905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180975" h="190500">
              <a:moveTo>
                <a:pt x="0" y="0"/>
              </a:moveTo>
              <a:cubicBezTo>
                <a:pt x="3175" y="9525"/>
                <a:pt x="2425" y="21475"/>
                <a:pt x="9525" y="28575"/>
              </a:cubicBezTo>
              <a:cubicBezTo>
                <a:pt x="16625" y="35675"/>
                <a:pt x="29120" y="33610"/>
                <a:pt x="38100" y="38100"/>
              </a:cubicBezTo>
              <a:cubicBezTo>
                <a:pt x="111958" y="75029"/>
                <a:pt x="23426" y="42734"/>
                <a:pt x="95250" y="66675"/>
              </a:cubicBezTo>
              <a:cubicBezTo>
                <a:pt x="101600" y="76200"/>
                <a:pt x="105361" y="88099"/>
                <a:pt x="114300" y="95250"/>
              </a:cubicBezTo>
              <a:cubicBezTo>
                <a:pt x="122140" y="101522"/>
                <a:pt x="135775" y="97675"/>
                <a:pt x="142875" y="104775"/>
              </a:cubicBezTo>
              <a:cubicBezTo>
                <a:pt x="147556" y="109456"/>
                <a:pt x="161678" y="170956"/>
                <a:pt x="161925" y="171450"/>
              </a:cubicBezTo>
              <a:cubicBezTo>
                <a:pt x="165941" y="179482"/>
                <a:pt x="174625" y="184150"/>
                <a:pt x="180975" y="190500"/>
              </a:cubicBezTo>
            </a:path>
          </a:pathLst>
        </a:custGeom>
        <a:noFill/>
        <a:ln w="50800" cap="flat" cmpd="sng" algn="ctr">
          <a:solidFill>
            <a:srgbClr val="CC9CCC"/>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twoCellAnchor>
    <xdr:from>
      <xdr:col>3</xdr:col>
      <xdr:colOff>657226</xdr:colOff>
      <xdr:row>15</xdr:row>
      <xdr:rowOff>38100</xdr:rowOff>
    </xdr:from>
    <xdr:to>
      <xdr:col>3</xdr:col>
      <xdr:colOff>752476</xdr:colOff>
      <xdr:row>16</xdr:row>
      <xdr:rowOff>19050</xdr:rowOff>
    </xdr:to>
    <xdr:sp macro="" textlink="">
      <xdr:nvSpPr>
        <xdr:cNvPr id="85" name="84 Forma libre">
          <a:extLst>
            <a:ext uri="{FF2B5EF4-FFF2-40B4-BE49-F238E27FC236}">
              <a16:creationId xmlns:a16="http://schemas.microsoft.com/office/drawing/2014/main" id="{00000000-0008-0000-1000-000055000000}"/>
            </a:ext>
          </a:extLst>
        </xdr:cNvPr>
        <xdr:cNvSpPr/>
      </xdr:nvSpPr>
      <xdr:spPr bwMode="auto">
        <a:xfrm>
          <a:off x="2552701" y="3124200"/>
          <a:ext cx="95250" cy="142875"/>
        </a:xfrm>
        <a:custGeom>
          <a:avLst/>
          <a:gdLst>
            <a:gd name="connsiteX0" fmla="*/ 0 w 142875"/>
            <a:gd name="connsiteY0" fmla="*/ 0 h 172220"/>
            <a:gd name="connsiteX1" fmla="*/ 9525 w 142875"/>
            <a:gd name="connsiteY1" fmla="*/ 28575 h 172220"/>
            <a:gd name="connsiteX2" fmla="*/ 47625 w 142875"/>
            <a:gd name="connsiteY2" fmla="*/ 85725 h 172220"/>
            <a:gd name="connsiteX3" fmla="*/ 66675 w 142875"/>
            <a:gd name="connsiteY3" fmla="*/ 114300 h 172220"/>
            <a:gd name="connsiteX4" fmla="*/ 95250 w 142875"/>
            <a:gd name="connsiteY4" fmla="*/ 133350 h 172220"/>
            <a:gd name="connsiteX5" fmla="*/ 133350 w 142875"/>
            <a:gd name="connsiteY5" fmla="*/ 171450 h 172220"/>
            <a:gd name="connsiteX6" fmla="*/ 142875 w 142875"/>
            <a:gd name="connsiteY6" fmla="*/ 171450 h 17222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42875" h="172220">
              <a:moveTo>
                <a:pt x="0" y="0"/>
              </a:moveTo>
              <a:cubicBezTo>
                <a:pt x="3175" y="9525"/>
                <a:pt x="4649" y="19798"/>
                <a:pt x="9525" y="28575"/>
              </a:cubicBezTo>
              <a:cubicBezTo>
                <a:pt x="20644" y="48589"/>
                <a:pt x="34925" y="66675"/>
                <a:pt x="47625" y="85725"/>
              </a:cubicBezTo>
              <a:lnTo>
                <a:pt x="66675" y="114300"/>
              </a:lnTo>
              <a:cubicBezTo>
                <a:pt x="73025" y="123825"/>
                <a:pt x="85725" y="127000"/>
                <a:pt x="95250" y="133350"/>
              </a:cubicBezTo>
              <a:cubicBezTo>
                <a:pt x="106795" y="167986"/>
                <a:pt x="96405" y="162214"/>
                <a:pt x="133350" y="171450"/>
              </a:cubicBezTo>
              <a:cubicBezTo>
                <a:pt x="136430" y="172220"/>
                <a:pt x="139700" y="171450"/>
                <a:pt x="142875" y="171450"/>
              </a:cubicBezTo>
            </a:path>
          </a:pathLst>
        </a:custGeom>
        <a:noFill/>
        <a:ln w="50800" cap="flat" cmpd="sng" algn="ctr">
          <a:solidFill>
            <a:srgbClr val="CC9CCC"/>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twoCellAnchor>
    <xdr:from>
      <xdr:col>3</xdr:col>
      <xdr:colOff>733425</xdr:colOff>
      <xdr:row>15</xdr:row>
      <xdr:rowOff>161192</xdr:rowOff>
    </xdr:from>
    <xdr:to>
      <xdr:col>3</xdr:col>
      <xdr:colOff>779144</xdr:colOff>
      <xdr:row>16</xdr:row>
      <xdr:rowOff>65943</xdr:rowOff>
    </xdr:to>
    <xdr:sp macro="" textlink="">
      <xdr:nvSpPr>
        <xdr:cNvPr id="86" name="85 Forma libre">
          <a:extLst>
            <a:ext uri="{FF2B5EF4-FFF2-40B4-BE49-F238E27FC236}">
              <a16:creationId xmlns:a16="http://schemas.microsoft.com/office/drawing/2014/main" id="{00000000-0008-0000-1000-000056000000}"/>
            </a:ext>
          </a:extLst>
        </xdr:cNvPr>
        <xdr:cNvSpPr/>
      </xdr:nvSpPr>
      <xdr:spPr bwMode="auto">
        <a:xfrm>
          <a:off x="2631098" y="2908788"/>
          <a:ext cx="45719" cy="65943"/>
        </a:xfrm>
        <a:custGeom>
          <a:avLst/>
          <a:gdLst>
            <a:gd name="connsiteX0" fmla="*/ 0 w 142875"/>
            <a:gd name="connsiteY0" fmla="*/ 0 h 172220"/>
            <a:gd name="connsiteX1" fmla="*/ 9525 w 142875"/>
            <a:gd name="connsiteY1" fmla="*/ 28575 h 172220"/>
            <a:gd name="connsiteX2" fmla="*/ 47625 w 142875"/>
            <a:gd name="connsiteY2" fmla="*/ 85725 h 172220"/>
            <a:gd name="connsiteX3" fmla="*/ 66675 w 142875"/>
            <a:gd name="connsiteY3" fmla="*/ 114300 h 172220"/>
            <a:gd name="connsiteX4" fmla="*/ 95250 w 142875"/>
            <a:gd name="connsiteY4" fmla="*/ 133350 h 172220"/>
            <a:gd name="connsiteX5" fmla="*/ 133350 w 142875"/>
            <a:gd name="connsiteY5" fmla="*/ 171450 h 172220"/>
            <a:gd name="connsiteX6" fmla="*/ 142875 w 142875"/>
            <a:gd name="connsiteY6" fmla="*/ 171450 h 17222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42875" h="172220">
              <a:moveTo>
                <a:pt x="0" y="0"/>
              </a:moveTo>
              <a:cubicBezTo>
                <a:pt x="3175" y="9525"/>
                <a:pt x="4649" y="19798"/>
                <a:pt x="9525" y="28575"/>
              </a:cubicBezTo>
              <a:cubicBezTo>
                <a:pt x="20644" y="48589"/>
                <a:pt x="34925" y="66675"/>
                <a:pt x="47625" y="85725"/>
              </a:cubicBezTo>
              <a:lnTo>
                <a:pt x="66675" y="114300"/>
              </a:lnTo>
              <a:cubicBezTo>
                <a:pt x="73025" y="123825"/>
                <a:pt x="85725" y="127000"/>
                <a:pt x="95250" y="133350"/>
              </a:cubicBezTo>
              <a:cubicBezTo>
                <a:pt x="106795" y="167986"/>
                <a:pt x="96405" y="162214"/>
                <a:pt x="133350" y="171450"/>
              </a:cubicBezTo>
              <a:cubicBezTo>
                <a:pt x="136430" y="172220"/>
                <a:pt x="139700" y="171450"/>
                <a:pt x="142875" y="171450"/>
              </a:cubicBezTo>
            </a:path>
          </a:pathLst>
        </a:custGeom>
        <a:noFill/>
        <a:ln w="508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twoCellAnchor>
    <xdr:from>
      <xdr:col>3</xdr:col>
      <xdr:colOff>914400</xdr:colOff>
      <xdr:row>17</xdr:row>
      <xdr:rowOff>0</xdr:rowOff>
    </xdr:from>
    <xdr:to>
      <xdr:col>3</xdr:col>
      <xdr:colOff>1009650</xdr:colOff>
      <xdr:row>17</xdr:row>
      <xdr:rowOff>142875</xdr:rowOff>
    </xdr:to>
    <xdr:sp macro="" textlink="">
      <xdr:nvSpPr>
        <xdr:cNvPr id="87" name="86 Forma libre">
          <a:extLst>
            <a:ext uri="{FF2B5EF4-FFF2-40B4-BE49-F238E27FC236}">
              <a16:creationId xmlns:a16="http://schemas.microsoft.com/office/drawing/2014/main" id="{00000000-0008-0000-1000-000057000000}"/>
            </a:ext>
          </a:extLst>
        </xdr:cNvPr>
        <xdr:cNvSpPr/>
      </xdr:nvSpPr>
      <xdr:spPr bwMode="auto">
        <a:xfrm>
          <a:off x="2809875" y="3409950"/>
          <a:ext cx="95250" cy="142875"/>
        </a:xfrm>
        <a:custGeom>
          <a:avLst/>
          <a:gdLst>
            <a:gd name="connsiteX0" fmla="*/ 0 w 142875"/>
            <a:gd name="connsiteY0" fmla="*/ 0 h 172220"/>
            <a:gd name="connsiteX1" fmla="*/ 9525 w 142875"/>
            <a:gd name="connsiteY1" fmla="*/ 28575 h 172220"/>
            <a:gd name="connsiteX2" fmla="*/ 47625 w 142875"/>
            <a:gd name="connsiteY2" fmla="*/ 85725 h 172220"/>
            <a:gd name="connsiteX3" fmla="*/ 66675 w 142875"/>
            <a:gd name="connsiteY3" fmla="*/ 114300 h 172220"/>
            <a:gd name="connsiteX4" fmla="*/ 95250 w 142875"/>
            <a:gd name="connsiteY4" fmla="*/ 133350 h 172220"/>
            <a:gd name="connsiteX5" fmla="*/ 133350 w 142875"/>
            <a:gd name="connsiteY5" fmla="*/ 171450 h 172220"/>
            <a:gd name="connsiteX6" fmla="*/ 142875 w 142875"/>
            <a:gd name="connsiteY6" fmla="*/ 171450 h 17222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42875" h="172220">
              <a:moveTo>
                <a:pt x="0" y="0"/>
              </a:moveTo>
              <a:cubicBezTo>
                <a:pt x="3175" y="9525"/>
                <a:pt x="4649" y="19798"/>
                <a:pt x="9525" y="28575"/>
              </a:cubicBezTo>
              <a:cubicBezTo>
                <a:pt x="20644" y="48589"/>
                <a:pt x="34925" y="66675"/>
                <a:pt x="47625" y="85725"/>
              </a:cubicBezTo>
              <a:lnTo>
                <a:pt x="66675" y="114300"/>
              </a:lnTo>
              <a:cubicBezTo>
                <a:pt x="73025" y="123825"/>
                <a:pt x="85725" y="127000"/>
                <a:pt x="95250" y="133350"/>
              </a:cubicBezTo>
              <a:cubicBezTo>
                <a:pt x="106795" y="167986"/>
                <a:pt x="96405" y="162214"/>
                <a:pt x="133350" y="171450"/>
              </a:cubicBezTo>
              <a:cubicBezTo>
                <a:pt x="136430" y="172220"/>
                <a:pt x="139700" y="171450"/>
                <a:pt x="142875" y="171450"/>
              </a:cubicBezTo>
            </a:path>
          </a:pathLst>
        </a:custGeom>
        <a:noFill/>
        <a:ln w="50800" cap="flat" cmpd="sng" algn="ctr">
          <a:solidFill>
            <a:srgbClr val="FFFF00"/>
          </a:solidFill>
          <a:prstDash val="solid"/>
          <a:round/>
          <a:headEnd type="none" w="med" len="med"/>
          <a:tailEnd type="none" w="med" len="med"/>
        </a:ln>
        <a:effectLst/>
        <a:scene3d>
          <a:camera prst="orthographicFront">
            <a:rot lat="0" lon="0" rev="1200000"/>
          </a:camera>
          <a:lightRig rig="threePt" dir="t"/>
        </a:scene3d>
      </xdr:spPr>
      <xdr:txBody>
        <a:bodyPr vertOverflow="clip" wrap="square" lIns="18288" tIns="0" rIns="0" bIns="0" rtlCol="0" anchor="ctr" upright="1"/>
        <a:lstStyle/>
        <a:p>
          <a:pPr algn="ctr"/>
          <a:endParaRPr lang="es-US" sz="1100"/>
        </a:p>
      </xdr:txBody>
    </xdr:sp>
    <xdr:clientData/>
  </xdr:twoCellAnchor>
  <xdr:twoCellAnchor>
    <xdr:from>
      <xdr:col>3</xdr:col>
      <xdr:colOff>942975</xdr:colOff>
      <xdr:row>23</xdr:row>
      <xdr:rowOff>85725</xdr:rowOff>
    </xdr:from>
    <xdr:to>
      <xdr:col>3</xdr:col>
      <xdr:colOff>988695</xdr:colOff>
      <xdr:row>23</xdr:row>
      <xdr:rowOff>95250</xdr:rowOff>
    </xdr:to>
    <xdr:cxnSp macro="">
      <xdr:nvCxnSpPr>
        <xdr:cNvPr id="88" name="Conector recto 20">
          <a:extLst>
            <a:ext uri="{FF2B5EF4-FFF2-40B4-BE49-F238E27FC236}">
              <a16:creationId xmlns:a16="http://schemas.microsoft.com/office/drawing/2014/main" id="{00000000-0008-0000-1000-000058000000}"/>
            </a:ext>
          </a:extLst>
        </xdr:cNvPr>
        <xdr:cNvCxnSpPr>
          <a:cxnSpLocks noChangeShapeType="1"/>
        </xdr:cNvCxnSpPr>
      </xdr:nvCxnSpPr>
      <xdr:spPr bwMode="auto">
        <a:xfrm flipH="1">
          <a:off x="2838450" y="4467225"/>
          <a:ext cx="45720" cy="9525"/>
        </a:xfrm>
        <a:prstGeom prst="line">
          <a:avLst/>
        </a:prstGeom>
        <a:noFill/>
        <a:ln w="57150" algn="ctr">
          <a:solidFill>
            <a:srgbClr val="00B05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847725</xdr:colOff>
      <xdr:row>23</xdr:row>
      <xdr:rowOff>95250</xdr:rowOff>
    </xdr:from>
    <xdr:to>
      <xdr:col>3</xdr:col>
      <xdr:colOff>893445</xdr:colOff>
      <xdr:row>23</xdr:row>
      <xdr:rowOff>104775</xdr:rowOff>
    </xdr:to>
    <xdr:cxnSp macro="">
      <xdr:nvCxnSpPr>
        <xdr:cNvPr id="89" name="Conector recto 20">
          <a:extLst>
            <a:ext uri="{FF2B5EF4-FFF2-40B4-BE49-F238E27FC236}">
              <a16:creationId xmlns:a16="http://schemas.microsoft.com/office/drawing/2014/main" id="{00000000-0008-0000-1000-000059000000}"/>
            </a:ext>
          </a:extLst>
        </xdr:cNvPr>
        <xdr:cNvCxnSpPr>
          <a:cxnSpLocks noChangeShapeType="1"/>
        </xdr:cNvCxnSpPr>
      </xdr:nvCxnSpPr>
      <xdr:spPr bwMode="auto">
        <a:xfrm flipH="1">
          <a:off x="2743200" y="4476750"/>
          <a:ext cx="45720" cy="9525"/>
        </a:xfrm>
        <a:prstGeom prst="line">
          <a:avLst/>
        </a:prstGeom>
        <a:noFill/>
        <a:ln w="57150" algn="ctr">
          <a:solidFill>
            <a:srgbClr val="FFFF00"/>
          </a:solidFill>
          <a:round/>
          <a:headEnd/>
          <a:tailEnd/>
        </a:ln>
        <a:extLst>
          <a:ext uri="{909E8E84-426E-40DD-AFC4-6F175D3DCCD1}">
            <a14:hiddenFill xmlns:a14="http://schemas.microsoft.com/office/drawing/2010/main">
              <a:noFill/>
            </a14:hiddenFill>
          </a:ext>
        </a:extLst>
      </xdr:spPr>
    </xdr:cxnSp>
    <xdr:clientData/>
  </xdr:twoCellAnchor>
  <xdr:twoCellAnchor>
    <xdr:from>
      <xdr:col>2</xdr:col>
      <xdr:colOff>381001</xdr:colOff>
      <xdr:row>26</xdr:row>
      <xdr:rowOff>38099</xdr:rowOff>
    </xdr:from>
    <xdr:to>
      <xdr:col>2</xdr:col>
      <xdr:colOff>647701</xdr:colOff>
      <xdr:row>28</xdr:row>
      <xdr:rowOff>146538</xdr:rowOff>
    </xdr:to>
    <xdr:sp macro="" textlink="">
      <xdr:nvSpPr>
        <xdr:cNvPr id="90" name="89 Forma libre">
          <a:extLst>
            <a:ext uri="{FF2B5EF4-FFF2-40B4-BE49-F238E27FC236}">
              <a16:creationId xmlns:a16="http://schemas.microsoft.com/office/drawing/2014/main" id="{00000000-0008-0000-1000-00005A000000}"/>
            </a:ext>
          </a:extLst>
        </xdr:cNvPr>
        <xdr:cNvSpPr/>
      </xdr:nvSpPr>
      <xdr:spPr bwMode="auto">
        <a:xfrm>
          <a:off x="1516674" y="4558811"/>
          <a:ext cx="266700" cy="430823"/>
        </a:xfrm>
        <a:custGeom>
          <a:avLst/>
          <a:gdLst>
            <a:gd name="connsiteX0" fmla="*/ 98262 w 98262"/>
            <a:gd name="connsiteY0" fmla="*/ 0 h 98262"/>
            <a:gd name="connsiteX1" fmla="*/ 60162 w 98262"/>
            <a:gd name="connsiteY1" fmla="*/ 9525 h 98262"/>
            <a:gd name="connsiteX2" fmla="*/ 31587 w 98262"/>
            <a:gd name="connsiteY2" fmla="*/ 66675 h 98262"/>
            <a:gd name="connsiteX3" fmla="*/ 3012 w 98262"/>
            <a:gd name="connsiteY3" fmla="*/ 85725 h 98262"/>
          </a:gdLst>
          <a:ahLst/>
          <a:cxnLst>
            <a:cxn ang="0">
              <a:pos x="connsiteX0" y="connsiteY0"/>
            </a:cxn>
            <a:cxn ang="0">
              <a:pos x="connsiteX1" y="connsiteY1"/>
            </a:cxn>
            <a:cxn ang="0">
              <a:pos x="connsiteX2" y="connsiteY2"/>
            </a:cxn>
            <a:cxn ang="0">
              <a:pos x="connsiteX3" y="connsiteY3"/>
            </a:cxn>
          </a:cxnLst>
          <a:rect l="l" t="t" r="r" b="b"/>
          <a:pathLst>
            <a:path w="98262" h="98262">
              <a:moveTo>
                <a:pt x="98262" y="0"/>
              </a:moveTo>
              <a:cubicBezTo>
                <a:pt x="85562" y="3175"/>
                <a:pt x="71054" y="2263"/>
                <a:pt x="60162" y="9525"/>
              </a:cubicBezTo>
              <a:cubicBezTo>
                <a:pt x="7165" y="44856"/>
                <a:pt x="69621" y="28641"/>
                <a:pt x="31587" y="66675"/>
              </a:cubicBezTo>
              <a:cubicBezTo>
                <a:pt x="0" y="98262"/>
                <a:pt x="3012" y="59501"/>
                <a:pt x="3012" y="85725"/>
              </a:cubicBezTo>
            </a:path>
          </a:pathLst>
        </a:custGeom>
        <a:noFill/>
        <a:ln w="50800" cap="flat" cmpd="sng" algn="ctr">
          <a:solidFill>
            <a:srgbClr val="FFFF00"/>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twoCellAnchor>
    <xdr:from>
      <xdr:col>1</xdr:col>
      <xdr:colOff>549520</xdr:colOff>
      <xdr:row>26</xdr:row>
      <xdr:rowOff>117230</xdr:rowOff>
    </xdr:from>
    <xdr:to>
      <xdr:col>2</xdr:col>
      <xdr:colOff>47625</xdr:colOff>
      <xdr:row>27</xdr:row>
      <xdr:rowOff>142875</xdr:rowOff>
    </xdr:to>
    <xdr:sp macro="" textlink="">
      <xdr:nvSpPr>
        <xdr:cNvPr id="92" name="91 Forma libre">
          <a:extLst>
            <a:ext uri="{FF2B5EF4-FFF2-40B4-BE49-F238E27FC236}">
              <a16:creationId xmlns:a16="http://schemas.microsoft.com/office/drawing/2014/main" id="{00000000-0008-0000-1000-00005C000000}"/>
            </a:ext>
          </a:extLst>
        </xdr:cNvPr>
        <xdr:cNvSpPr/>
      </xdr:nvSpPr>
      <xdr:spPr bwMode="auto">
        <a:xfrm rot="11564178">
          <a:off x="886558" y="4637942"/>
          <a:ext cx="296740" cy="186837"/>
        </a:xfrm>
        <a:custGeom>
          <a:avLst/>
          <a:gdLst>
            <a:gd name="connsiteX0" fmla="*/ 0 w 104775"/>
            <a:gd name="connsiteY0" fmla="*/ 0 h 0"/>
            <a:gd name="connsiteX1" fmla="*/ 104775 w 104775"/>
            <a:gd name="connsiteY1" fmla="*/ 0 h 0"/>
          </a:gdLst>
          <a:ahLst/>
          <a:cxnLst>
            <a:cxn ang="0">
              <a:pos x="connsiteX0" y="connsiteY0"/>
            </a:cxn>
            <a:cxn ang="0">
              <a:pos x="connsiteX1" y="connsiteY1"/>
            </a:cxn>
          </a:cxnLst>
          <a:rect l="l" t="t" r="r" b="b"/>
          <a:pathLst>
            <a:path w="104775">
              <a:moveTo>
                <a:pt x="0" y="0"/>
              </a:moveTo>
              <a:lnTo>
                <a:pt x="104775" y="0"/>
              </a:lnTo>
            </a:path>
          </a:pathLst>
        </a:custGeom>
        <a:solidFill>
          <a:srgbClr val="FFFFFF"/>
        </a:solidFill>
        <a:ln w="50800" cap="flat" cmpd="sng" algn="ctr">
          <a:solidFill>
            <a:srgbClr val="00FF00"/>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twoCellAnchor>
    <xdr:from>
      <xdr:col>1</xdr:col>
      <xdr:colOff>567420</xdr:colOff>
      <xdr:row>27</xdr:row>
      <xdr:rowOff>104775</xdr:rowOff>
    </xdr:from>
    <xdr:to>
      <xdr:col>1</xdr:col>
      <xdr:colOff>613140</xdr:colOff>
      <xdr:row>27</xdr:row>
      <xdr:rowOff>104775</xdr:rowOff>
    </xdr:to>
    <xdr:sp macro="" textlink="">
      <xdr:nvSpPr>
        <xdr:cNvPr id="94" name="93 Forma libre">
          <a:extLst>
            <a:ext uri="{FF2B5EF4-FFF2-40B4-BE49-F238E27FC236}">
              <a16:creationId xmlns:a16="http://schemas.microsoft.com/office/drawing/2014/main" id="{00000000-0008-0000-1000-00005E000000}"/>
            </a:ext>
          </a:extLst>
        </xdr:cNvPr>
        <xdr:cNvSpPr/>
      </xdr:nvSpPr>
      <xdr:spPr bwMode="auto">
        <a:xfrm>
          <a:off x="900795" y="5173436"/>
          <a:ext cx="45720" cy="0"/>
        </a:xfrm>
        <a:custGeom>
          <a:avLst/>
          <a:gdLst>
            <a:gd name="connsiteX0" fmla="*/ 0 w 104775"/>
            <a:gd name="connsiteY0" fmla="*/ 0 h 0"/>
            <a:gd name="connsiteX1" fmla="*/ 104775 w 104775"/>
            <a:gd name="connsiteY1" fmla="*/ 0 h 0"/>
          </a:gdLst>
          <a:ahLst/>
          <a:cxnLst>
            <a:cxn ang="0">
              <a:pos x="connsiteX0" y="connsiteY0"/>
            </a:cxn>
            <a:cxn ang="0">
              <a:pos x="connsiteX1" y="connsiteY1"/>
            </a:cxn>
          </a:cxnLst>
          <a:rect l="l" t="t" r="r" b="b"/>
          <a:pathLst>
            <a:path w="104775">
              <a:moveTo>
                <a:pt x="0" y="0"/>
              </a:moveTo>
              <a:lnTo>
                <a:pt x="104775" y="0"/>
              </a:lnTo>
            </a:path>
          </a:pathLst>
        </a:custGeom>
        <a:solidFill>
          <a:srgbClr val="FFFFFF"/>
        </a:solidFill>
        <a:ln w="50800" cap="flat" cmpd="sng" algn="ctr">
          <a:solidFill>
            <a:srgbClr val="CC9CCC"/>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twoCellAnchor>
    <xdr:from>
      <xdr:col>2</xdr:col>
      <xdr:colOff>66675</xdr:colOff>
      <xdr:row>28</xdr:row>
      <xdr:rowOff>28575</xdr:rowOff>
    </xdr:from>
    <xdr:to>
      <xdr:col>2</xdr:col>
      <xdr:colOff>390525</xdr:colOff>
      <xdr:row>28</xdr:row>
      <xdr:rowOff>110799</xdr:rowOff>
    </xdr:to>
    <xdr:sp macro="" textlink="">
      <xdr:nvSpPr>
        <xdr:cNvPr id="95" name="94 Forma libre">
          <a:extLst>
            <a:ext uri="{FF2B5EF4-FFF2-40B4-BE49-F238E27FC236}">
              <a16:creationId xmlns:a16="http://schemas.microsoft.com/office/drawing/2014/main" id="{00000000-0008-0000-1000-00005F000000}"/>
            </a:ext>
          </a:extLst>
        </xdr:cNvPr>
        <xdr:cNvSpPr/>
      </xdr:nvSpPr>
      <xdr:spPr bwMode="auto">
        <a:xfrm>
          <a:off x="1202871" y="5260521"/>
          <a:ext cx="323850" cy="82224"/>
        </a:xfrm>
        <a:custGeom>
          <a:avLst/>
          <a:gdLst>
            <a:gd name="connsiteX0" fmla="*/ 0 w 323850"/>
            <a:gd name="connsiteY0" fmla="*/ 0 h 82224"/>
            <a:gd name="connsiteX1" fmla="*/ 28575 w 323850"/>
            <a:gd name="connsiteY1" fmla="*/ 9525 h 82224"/>
            <a:gd name="connsiteX2" fmla="*/ 114300 w 323850"/>
            <a:gd name="connsiteY2" fmla="*/ 47625 h 82224"/>
            <a:gd name="connsiteX3" fmla="*/ 209550 w 323850"/>
            <a:gd name="connsiteY3" fmla="*/ 57150 h 82224"/>
            <a:gd name="connsiteX4" fmla="*/ 323850 w 323850"/>
            <a:gd name="connsiteY4" fmla="*/ 76200 h 82224"/>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23850" h="82224">
              <a:moveTo>
                <a:pt x="0" y="0"/>
              </a:moveTo>
              <a:cubicBezTo>
                <a:pt x="9525" y="3175"/>
                <a:pt x="19595" y="5035"/>
                <a:pt x="28575" y="9525"/>
              </a:cubicBezTo>
              <a:cubicBezTo>
                <a:pt x="70109" y="30292"/>
                <a:pt x="52866" y="41482"/>
                <a:pt x="114300" y="47625"/>
              </a:cubicBezTo>
              <a:lnTo>
                <a:pt x="209550" y="57150"/>
              </a:lnTo>
              <a:cubicBezTo>
                <a:pt x="284772" y="82224"/>
                <a:pt x="246620" y="76200"/>
                <a:pt x="323850" y="76200"/>
              </a:cubicBezTo>
            </a:path>
          </a:pathLst>
        </a:custGeom>
        <a:noFill/>
        <a:ln w="50800" cap="flat" cmpd="sng" algn="ctr">
          <a:solidFill>
            <a:srgbClr val="FFFF00"/>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twoCellAnchor>
    <xdr:from>
      <xdr:col>2</xdr:col>
      <xdr:colOff>400050</xdr:colOff>
      <xdr:row>28</xdr:row>
      <xdr:rowOff>85725</xdr:rowOff>
    </xdr:from>
    <xdr:to>
      <xdr:col>2</xdr:col>
      <xdr:colOff>466725</xdr:colOff>
      <xdr:row>28</xdr:row>
      <xdr:rowOff>114300</xdr:rowOff>
    </xdr:to>
    <xdr:sp macro="" textlink="">
      <xdr:nvSpPr>
        <xdr:cNvPr id="96" name="95 Forma libre">
          <a:extLst>
            <a:ext uri="{FF2B5EF4-FFF2-40B4-BE49-F238E27FC236}">
              <a16:creationId xmlns:a16="http://schemas.microsoft.com/office/drawing/2014/main" id="{00000000-0008-0000-1000-000060000000}"/>
            </a:ext>
          </a:extLst>
        </xdr:cNvPr>
        <xdr:cNvSpPr/>
      </xdr:nvSpPr>
      <xdr:spPr bwMode="auto">
        <a:xfrm>
          <a:off x="1533525" y="5276850"/>
          <a:ext cx="66675" cy="28575"/>
        </a:xfrm>
        <a:custGeom>
          <a:avLst/>
          <a:gdLst>
            <a:gd name="connsiteX0" fmla="*/ 0 w 66675"/>
            <a:gd name="connsiteY0" fmla="*/ 28575 h 28575"/>
            <a:gd name="connsiteX1" fmla="*/ 38100 w 66675"/>
            <a:gd name="connsiteY1" fmla="*/ 19050 h 28575"/>
            <a:gd name="connsiteX2" fmla="*/ 66675 w 66675"/>
            <a:gd name="connsiteY2" fmla="*/ 0 h 28575"/>
          </a:gdLst>
          <a:ahLst/>
          <a:cxnLst>
            <a:cxn ang="0">
              <a:pos x="connsiteX0" y="connsiteY0"/>
            </a:cxn>
            <a:cxn ang="0">
              <a:pos x="connsiteX1" y="connsiteY1"/>
            </a:cxn>
            <a:cxn ang="0">
              <a:pos x="connsiteX2" y="connsiteY2"/>
            </a:cxn>
          </a:cxnLst>
          <a:rect l="l" t="t" r="r" b="b"/>
          <a:pathLst>
            <a:path w="66675" h="28575">
              <a:moveTo>
                <a:pt x="0" y="28575"/>
              </a:moveTo>
              <a:cubicBezTo>
                <a:pt x="12700" y="25400"/>
                <a:pt x="26068" y="24207"/>
                <a:pt x="38100" y="19050"/>
              </a:cubicBezTo>
              <a:cubicBezTo>
                <a:pt x="48622" y="14541"/>
                <a:pt x="66675" y="0"/>
                <a:pt x="66675" y="0"/>
              </a:cubicBezTo>
            </a:path>
          </a:pathLst>
        </a:custGeom>
        <a:noFill/>
        <a:ln w="50800" cap="flat" cmpd="sng" algn="ctr">
          <a:solidFill>
            <a:srgbClr val="FFFF00"/>
          </a:solidFill>
          <a:prstDash val="solid"/>
          <a:round/>
          <a:headEnd type="none" w="med" len="med"/>
          <a:tailEnd type="none" w="med" len="med"/>
        </a:ln>
        <a:effectLst/>
      </xdr:spPr>
      <xdr:txBody>
        <a:bodyPr vertOverflow="clip" wrap="square" lIns="18288" tIns="0" rIns="0" bIns="0" rtlCol="0" anchor="ctr" upright="1"/>
        <a:lstStyle/>
        <a:p>
          <a:pPr algn="ctr"/>
          <a:endParaRPr lang="es-US" sz="1100"/>
        </a:p>
      </xdr:txBody>
    </xdr:sp>
    <xdr:clientData/>
  </xdr:twoCellAnchor>
  <xdr:oneCellAnchor>
    <xdr:from>
      <xdr:col>3</xdr:col>
      <xdr:colOff>19050</xdr:colOff>
      <xdr:row>15</xdr:row>
      <xdr:rowOff>38100</xdr:rowOff>
    </xdr:from>
    <xdr:ext cx="593003" cy="114300"/>
    <xdr:sp macro="" textlink="">
      <xdr:nvSpPr>
        <xdr:cNvPr id="55" name="54 Llamada de flecha a la derecha">
          <a:extLst>
            <a:ext uri="{FF2B5EF4-FFF2-40B4-BE49-F238E27FC236}">
              <a16:creationId xmlns:a16="http://schemas.microsoft.com/office/drawing/2014/main" id="{00000000-0008-0000-1000-000037000000}"/>
            </a:ext>
          </a:extLst>
        </xdr:cNvPr>
        <xdr:cNvSpPr/>
      </xdr:nvSpPr>
      <xdr:spPr bwMode="auto">
        <a:xfrm>
          <a:off x="1914525" y="3124200"/>
          <a:ext cx="593003" cy="114300"/>
        </a:xfrm>
        <a:prstGeom prst="rightArrowCallout">
          <a:avLst>
            <a:gd name="adj1" fmla="val 22092"/>
            <a:gd name="adj2" fmla="val 37398"/>
            <a:gd name="adj3" fmla="val 65549"/>
            <a:gd name="adj4" fmla="val 93554"/>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noAutofit/>
        </a:bodyPr>
        <a:lstStyle/>
        <a:p>
          <a:r>
            <a:rPr lang="es-US" sz="700" baseline="0">
              <a:latin typeface="+mn-lt"/>
              <a:ea typeface="+mn-ea"/>
              <a:cs typeface="+mn-cs"/>
            </a:rPr>
            <a:t>PR 46+0100</a:t>
          </a:r>
          <a:endParaRPr lang="es-US" sz="700">
            <a:latin typeface="+mn-lt"/>
            <a:ea typeface="+mn-ea"/>
            <a:cs typeface="+mn-cs"/>
          </a:endParaRPr>
        </a:p>
      </xdr:txBody>
    </xdr:sp>
    <xdr:clientData/>
  </xdr:oneCellAnchor>
  <xdr:oneCellAnchor>
    <xdr:from>
      <xdr:col>2</xdr:col>
      <xdr:colOff>314325</xdr:colOff>
      <xdr:row>11</xdr:row>
      <xdr:rowOff>112597</xdr:rowOff>
    </xdr:from>
    <xdr:ext cx="521626" cy="109582"/>
    <xdr:sp macro="" textlink="">
      <xdr:nvSpPr>
        <xdr:cNvPr id="60" name="56 Llamada de flecha a la derecha">
          <a:extLst>
            <a:ext uri="{FF2B5EF4-FFF2-40B4-BE49-F238E27FC236}">
              <a16:creationId xmlns:a16="http://schemas.microsoft.com/office/drawing/2014/main" id="{00000000-0008-0000-1000-00003C000000}"/>
            </a:ext>
          </a:extLst>
        </xdr:cNvPr>
        <xdr:cNvSpPr/>
      </xdr:nvSpPr>
      <xdr:spPr bwMode="auto">
        <a:xfrm>
          <a:off x="1450521" y="2568686"/>
          <a:ext cx="521626" cy="109582"/>
        </a:xfrm>
        <a:prstGeom prst="rightArrowCallout">
          <a:avLst>
            <a:gd name="adj1" fmla="val 22092"/>
            <a:gd name="adj2" fmla="val 37398"/>
            <a:gd name="adj3" fmla="val 65549"/>
            <a:gd name="adj4" fmla="val 93554"/>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none" lIns="18288" tIns="0" rIns="0" bIns="0" rtlCol="0" anchor="ctr" upright="1">
          <a:spAutoFit/>
        </a:bodyPr>
        <a:lstStyle/>
        <a:p>
          <a:r>
            <a:rPr lang="es-US" sz="700" baseline="0">
              <a:latin typeface="+mn-lt"/>
              <a:ea typeface="+mn-ea"/>
              <a:cs typeface="+mn-cs"/>
            </a:rPr>
            <a:t>PR 16+0200</a:t>
          </a:r>
          <a:endParaRPr lang="es-US" sz="700">
            <a:latin typeface="+mn-lt"/>
            <a:ea typeface="+mn-ea"/>
            <a:cs typeface="+mn-cs"/>
          </a:endParaRPr>
        </a:p>
      </xdr:txBody>
    </xdr:sp>
    <xdr:clientData/>
  </xdr:oneCellAnchor>
  <xdr:oneCellAnchor>
    <xdr:from>
      <xdr:col>3</xdr:col>
      <xdr:colOff>804656</xdr:colOff>
      <xdr:row>17</xdr:row>
      <xdr:rowOff>85726</xdr:rowOff>
    </xdr:from>
    <xdr:ext cx="438150" cy="775666"/>
    <xdr:sp macro="" textlink="">
      <xdr:nvSpPr>
        <xdr:cNvPr id="58" name="76 Llamada de flecha hacia arriba">
          <a:extLst>
            <a:ext uri="{FF2B5EF4-FFF2-40B4-BE49-F238E27FC236}">
              <a16:creationId xmlns:a16="http://schemas.microsoft.com/office/drawing/2014/main" id="{00000000-0008-0000-1000-00003A000000}"/>
            </a:ext>
          </a:extLst>
        </xdr:cNvPr>
        <xdr:cNvSpPr/>
      </xdr:nvSpPr>
      <xdr:spPr bwMode="auto">
        <a:xfrm>
          <a:off x="2701373" y="3564422"/>
          <a:ext cx="438150" cy="775666"/>
        </a:xfrm>
        <a:prstGeom prst="upArrowCallout">
          <a:avLst>
            <a:gd name="adj1" fmla="val 8696"/>
            <a:gd name="adj2" fmla="val 4348"/>
            <a:gd name="adj3" fmla="val 26086"/>
            <a:gd name="adj4" fmla="val 78495"/>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noAutofit/>
        </a:bodyPr>
        <a:lstStyle/>
        <a:p>
          <a:r>
            <a:rPr lang="es-CO" sz="700">
              <a:effectLst/>
              <a:latin typeface="Arial" panose="020B0604020202020204" pitchFamily="34" charset="0"/>
              <a:ea typeface="+mn-ea"/>
              <a:cs typeface="Arial" panose="020B0604020202020204" pitchFamily="34" charset="0"/>
            </a:rPr>
            <a:t>67+0100 67+0390 67+0400     </a:t>
          </a:r>
          <a:endParaRPr lang="es-CO" sz="700">
            <a:effectLst/>
            <a:latin typeface="Arial" panose="020B0604020202020204" pitchFamily="34" charset="0"/>
            <a:cs typeface="Arial" panose="020B0604020202020204" pitchFamily="34" charset="0"/>
          </a:endParaRPr>
        </a:p>
        <a:p>
          <a:r>
            <a:rPr lang="es-CO" sz="700" baseline="0">
              <a:effectLst/>
              <a:latin typeface="Arial" panose="020B0604020202020204" pitchFamily="34" charset="0"/>
              <a:ea typeface="+mn-ea"/>
              <a:cs typeface="Arial" panose="020B0604020202020204" pitchFamily="34" charset="0"/>
            </a:rPr>
            <a:t>68+0900 69+0975</a:t>
          </a:r>
          <a:endParaRPr lang="es-CO" sz="700">
            <a:effectLst/>
            <a:latin typeface="Arial" panose="020B0604020202020204" pitchFamily="34" charset="0"/>
            <a:cs typeface="Arial" panose="020B0604020202020204" pitchFamily="34" charset="0"/>
          </a:endParaRPr>
        </a:p>
      </xdr:txBody>
    </xdr:sp>
    <xdr:clientData/>
  </xdr:oneCellAnchor>
  <xdr:twoCellAnchor editAs="oneCell">
    <xdr:from>
      <xdr:col>0</xdr:col>
      <xdr:colOff>168519</xdr:colOff>
      <xdr:row>0</xdr:row>
      <xdr:rowOff>102577</xdr:rowOff>
    </xdr:from>
    <xdr:to>
      <xdr:col>1</xdr:col>
      <xdr:colOff>422113</xdr:colOff>
      <xdr:row>2</xdr:row>
      <xdr:rowOff>144418</xdr:rowOff>
    </xdr:to>
    <xdr:pic>
      <xdr:nvPicPr>
        <xdr:cNvPr id="56" name="Imagen 55">
          <a:extLst>
            <a:ext uri="{FF2B5EF4-FFF2-40B4-BE49-F238E27FC236}">
              <a16:creationId xmlns:a16="http://schemas.microsoft.com/office/drawing/2014/main" id="{00000000-0008-0000-1000-000038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a:ext>
          </a:extLst>
        </a:blip>
        <a:stretch>
          <a:fillRect/>
        </a:stretch>
      </xdr:blipFill>
      <xdr:spPr>
        <a:xfrm>
          <a:off x="168519" y="102577"/>
          <a:ext cx="590632" cy="562053"/>
        </a:xfrm>
        <a:prstGeom prst="rect">
          <a:avLst/>
        </a:prstGeom>
      </xdr:spPr>
    </xdr:pic>
    <xdr:clientData/>
  </xdr:twoCellAnchor>
  <xdr:oneCellAnchor>
    <xdr:from>
      <xdr:col>5</xdr:col>
      <xdr:colOff>123825</xdr:colOff>
      <xdr:row>11</xdr:row>
      <xdr:rowOff>5588</xdr:rowOff>
    </xdr:from>
    <xdr:ext cx="571972" cy="109582"/>
    <xdr:sp macro="" textlink="">
      <xdr:nvSpPr>
        <xdr:cNvPr id="61" name="56 Llamada de flecha a la derecha">
          <a:extLst>
            <a:ext uri="{FF2B5EF4-FFF2-40B4-BE49-F238E27FC236}">
              <a16:creationId xmlns:a16="http://schemas.microsoft.com/office/drawing/2014/main" id="{00000000-0008-0000-1000-00003D000000}"/>
            </a:ext>
          </a:extLst>
        </xdr:cNvPr>
        <xdr:cNvSpPr/>
      </xdr:nvSpPr>
      <xdr:spPr bwMode="auto">
        <a:xfrm>
          <a:off x="4638675" y="2120138"/>
          <a:ext cx="571972" cy="109582"/>
        </a:xfrm>
        <a:prstGeom prst="rightArrowCallout">
          <a:avLst>
            <a:gd name="adj1" fmla="val 22092"/>
            <a:gd name="adj2" fmla="val 37398"/>
            <a:gd name="adj3" fmla="val 65549"/>
            <a:gd name="adj4" fmla="val 93554"/>
          </a:avLst>
        </a:prstGeom>
        <a:solidFill>
          <a:srgbClr val="FF0000"/>
        </a:solidFill>
        <a:ln w="9525" cap="flat" cmpd="sng" algn="ctr">
          <a:solidFill>
            <a:srgbClr val="00FF00"/>
          </a:solidFill>
          <a:prstDash val="solid"/>
          <a:round/>
          <a:headEnd type="none" w="med" len="med"/>
          <a:tailEnd type="none" w="med" len="med"/>
        </a:ln>
        <a:effectLst/>
      </xdr:spPr>
      <xdr:txBody>
        <a:bodyPr vertOverflow="clip" wrap="square" lIns="18288" tIns="0" rIns="0" bIns="0" rtlCol="0" anchor="ctr" upright="1">
          <a:spAutoFit/>
        </a:bodyPr>
        <a:lstStyle/>
        <a:p>
          <a:r>
            <a:rPr lang="es-US" sz="700" baseline="0">
              <a:latin typeface="+mn-lt"/>
              <a:ea typeface="+mn-ea"/>
              <a:cs typeface="+mn-cs"/>
            </a:rPr>
            <a:t>PR 53+210</a:t>
          </a:r>
          <a:endParaRPr lang="es-US" sz="700">
            <a:latin typeface="+mn-lt"/>
            <a:ea typeface="+mn-ea"/>
            <a:cs typeface="+mn-cs"/>
          </a:endParaRPr>
        </a:p>
      </xdr:txBody>
    </xdr:sp>
    <xdr:clientData/>
  </xdr:oneCellAnchor>
</xdr:wsDr>
</file>

<file path=xl/drawings/drawing29.xml><?xml version="1.0" encoding="utf-8"?>
<xdr:wsDr xmlns:xdr="http://schemas.openxmlformats.org/drawingml/2006/spreadsheetDrawing" xmlns:a="http://schemas.openxmlformats.org/drawingml/2006/main">
  <xdr:twoCellAnchor>
    <xdr:from>
      <xdr:col>6</xdr:col>
      <xdr:colOff>342900</xdr:colOff>
      <xdr:row>45</xdr:row>
      <xdr:rowOff>47625</xdr:rowOff>
    </xdr:from>
    <xdr:to>
      <xdr:col>6</xdr:col>
      <xdr:colOff>476250</xdr:colOff>
      <xdr:row>45</xdr:row>
      <xdr:rowOff>133350</xdr:rowOff>
    </xdr:to>
    <xdr:sp macro="" textlink="">
      <xdr:nvSpPr>
        <xdr:cNvPr id="8614306" name="Oval 13">
          <a:extLst>
            <a:ext uri="{FF2B5EF4-FFF2-40B4-BE49-F238E27FC236}">
              <a16:creationId xmlns:a16="http://schemas.microsoft.com/office/drawing/2014/main" id="{00000000-0008-0000-1800-0000A2718300}"/>
            </a:ext>
          </a:extLst>
        </xdr:cNvPr>
        <xdr:cNvSpPr>
          <a:spLocks noChangeArrowheads="1"/>
        </xdr:cNvSpPr>
      </xdr:nvSpPr>
      <xdr:spPr bwMode="auto">
        <a:xfrm>
          <a:off x="5600700" y="12954000"/>
          <a:ext cx="133350" cy="85725"/>
        </a:xfrm>
        <a:prstGeom prst="ellipse">
          <a:avLst/>
        </a:prstGeom>
        <a:solidFill>
          <a:srgbClr val="FFFF00"/>
        </a:solidFill>
        <a:ln w="9525">
          <a:solidFill>
            <a:srgbClr val="000000"/>
          </a:solidFill>
          <a:round/>
          <a:headEnd/>
          <a:tailEnd/>
        </a:ln>
      </xdr:spPr>
    </xdr:sp>
    <xdr:clientData/>
  </xdr:twoCellAnchor>
  <xdr:twoCellAnchor>
    <xdr:from>
      <xdr:col>5</xdr:col>
      <xdr:colOff>333375</xdr:colOff>
      <xdr:row>45</xdr:row>
      <xdr:rowOff>38100</xdr:rowOff>
    </xdr:from>
    <xdr:to>
      <xdr:col>5</xdr:col>
      <xdr:colOff>485775</xdr:colOff>
      <xdr:row>45</xdr:row>
      <xdr:rowOff>123825</xdr:rowOff>
    </xdr:to>
    <xdr:sp macro="" textlink="">
      <xdr:nvSpPr>
        <xdr:cNvPr id="8614307" name="Oval 17">
          <a:extLst>
            <a:ext uri="{FF2B5EF4-FFF2-40B4-BE49-F238E27FC236}">
              <a16:creationId xmlns:a16="http://schemas.microsoft.com/office/drawing/2014/main" id="{00000000-0008-0000-1800-0000A3718300}"/>
            </a:ext>
          </a:extLst>
        </xdr:cNvPr>
        <xdr:cNvSpPr>
          <a:spLocks noChangeArrowheads="1"/>
        </xdr:cNvSpPr>
      </xdr:nvSpPr>
      <xdr:spPr bwMode="auto">
        <a:xfrm>
          <a:off x="4095750" y="12944475"/>
          <a:ext cx="152400" cy="85725"/>
        </a:xfrm>
        <a:prstGeom prst="ellipse">
          <a:avLst/>
        </a:prstGeom>
        <a:solidFill>
          <a:srgbClr val="00FF00"/>
        </a:solidFill>
        <a:ln w="9525">
          <a:solidFill>
            <a:srgbClr val="000000"/>
          </a:solidFill>
          <a:round/>
          <a:headEnd/>
          <a:tailEnd/>
        </a:ln>
      </xdr:spPr>
    </xdr:sp>
    <xdr:clientData/>
  </xdr:twoCellAnchor>
  <xdr:twoCellAnchor>
    <xdr:from>
      <xdr:col>9</xdr:col>
      <xdr:colOff>323850</xdr:colOff>
      <xdr:row>45</xdr:row>
      <xdr:rowOff>38100</xdr:rowOff>
    </xdr:from>
    <xdr:to>
      <xdr:col>9</xdr:col>
      <xdr:colOff>457200</xdr:colOff>
      <xdr:row>45</xdr:row>
      <xdr:rowOff>123825</xdr:rowOff>
    </xdr:to>
    <xdr:sp macro="" textlink="">
      <xdr:nvSpPr>
        <xdr:cNvPr id="8614308" name="Oval 18">
          <a:extLst>
            <a:ext uri="{FF2B5EF4-FFF2-40B4-BE49-F238E27FC236}">
              <a16:creationId xmlns:a16="http://schemas.microsoft.com/office/drawing/2014/main" id="{00000000-0008-0000-1800-0000A4718300}"/>
            </a:ext>
          </a:extLst>
        </xdr:cNvPr>
        <xdr:cNvSpPr>
          <a:spLocks noChangeArrowheads="1"/>
        </xdr:cNvSpPr>
      </xdr:nvSpPr>
      <xdr:spPr bwMode="auto">
        <a:xfrm>
          <a:off x="7439025" y="12944475"/>
          <a:ext cx="133350" cy="85725"/>
        </a:xfrm>
        <a:prstGeom prst="ellipse">
          <a:avLst/>
        </a:prstGeom>
        <a:solidFill>
          <a:srgbClr val="FF0000"/>
        </a:solidFill>
        <a:ln w="9525">
          <a:solidFill>
            <a:srgbClr val="000000"/>
          </a:solidFill>
          <a:round/>
          <a:headEnd/>
          <a:tailEnd/>
        </a:ln>
      </xdr:spPr>
    </xdr:sp>
    <xdr:clientData/>
  </xdr:twoCellAnchor>
</xdr:wsDr>
</file>

<file path=xl/drawings/drawing30.xml><?xml version="1.0" encoding="utf-8"?>
<xdr:wsDr xmlns:xdr="http://schemas.openxmlformats.org/drawingml/2006/spreadsheetDrawing" xmlns:a="http://schemas.openxmlformats.org/drawingml/2006/main">
  <xdr:twoCellAnchor>
    <xdr:from>
      <xdr:col>4</xdr:col>
      <xdr:colOff>200025</xdr:colOff>
      <xdr:row>33</xdr:row>
      <xdr:rowOff>104775</xdr:rowOff>
    </xdr:from>
    <xdr:to>
      <xdr:col>4</xdr:col>
      <xdr:colOff>333375</xdr:colOff>
      <xdr:row>33</xdr:row>
      <xdr:rowOff>190500</xdr:rowOff>
    </xdr:to>
    <xdr:sp macro="" textlink="">
      <xdr:nvSpPr>
        <xdr:cNvPr id="8615330" name="Oval 3">
          <a:extLst>
            <a:ext uri="{FF2B5EF4-FFF2-40B4-BE49-F238E27FC236}">
              <a16:creationId xmlns:a16="http://schemas.microsoft.com/office/drawing/2014/main" id="{00000000-0008-0000-1A00-0000A2758300}"/>
            </a:ext>
          </a:extLst>
        </xdr:cNvPr>
        <xdr:cNvSpPr>
          <a:spLocks noChangeArrowheads="1"/>
        </xdr:cNvSpPr>
      </xdr:nvSpPr>
      <xdr:spPr bwMode="auto">
        <a:xfrm>
          <a:off x="3248025" y="8058150"/>
          <a:ext cx="133350" cy="85725"/>
        </a:xfrm>
        <a:prstGeom prst="ellipse">
          <a:avLst/>
        </a:prstGeom>
        <a:solidFill>
          <a:srgbClr val="FFFF00"/>
        </a:solidFill>
        <a:ln w="9525">
          <a:solidFill>
            <a:srgbClr val="000000"/>
          </a:solidFill>
          <a:round/>
          <a:headEnd/>
          <a:tailEnd/>
        </a:ln>
      </xdr:spPr>
    </xdr:sp>
    <xdr:clientData/>
  </xdr:twoCellAnchor>
  <xdr:twoCellAnchor>
    <xdr:from>
      <xdr:col>3</xdr:col>
      <xdr:colOff>333375</xdr:colOff>
      <xdr:row>33</xdr:row>
      <xdr:rowOff>114300</xdr:rowOff>
    </xdr:from>
    <xdr:to>
      <xdr:col>3</xdr:col>
      <xdr:colOff>457200</xdr:colOff>
      <xdr:row>33</xdr:row>
      <xdr:rowOff>200025</xdr:rowOff>
    </xdr:to>
    <xdr:sp macro="" textlink="">
      <xdr:nvSpPr>
        <xdr:cNvPr id="8615331" name="Oval 4">
          <a:extLst>
            <a:ext uri="{FF2B5EF4-FFF2-40B4-BE49-F238E27FC236}">
              <a16:creationId xmlns:a16="http://schemas.microsoft.com/office/drawing/2014/main" id="{00000000-0008-0000-1A00-0000A3758300}"/>
            </a:ext>
          </a:extLst>
        </xdr:cNvPr>
        <xdr:cNvSpPr>
          <a:spLocks noChangeArrowheads="1"/>
        </xdr:cNvSpPr>
      </xdr:nvSpPr>
      <xdr:spPr bwMode="auto">
        <a:xfrm>
          <a:off x="1895475" y="8067675"/>
          <a:ext cx="123825" cy="85725"/>
        </a:xfrm>
        <a:prstGeom prst="ellipse">
          <a:avLst/>
        </a:prstGeom>
        <a:solidFill>
          <a:srgbClr val="00FF00"/>
        </a:solidFill>
        <a:ln w="9525">
          <a:solidFill>
            <a:srgbClr val="000000"/>
          </a:solidFill>
          <a:round/>
          <a:headEnd/>
          <a:tailEnd/>
        </a:ln>
      </xdr:spPr>
    </xdr:sp>
    <xdr:clientData/>
  </xdr:twoCellAnchor>
  <xdr:twoCellAnchor>
    <xdr:from>
      <xdr:col>8</xdr:col>
      <xdr:colOff>0</xdr:colOff>
      <xdr:row>33</xdr:row>
      <xdr:rowOff>104775</xdr:rowOff>
    </xdr:from>
    <xdr:to>
      <xdr:col>8</xdr:col>
      <xdr:colOff>123825</xdr:colOff>
      <xdr:row>33</xdr:row>
      <xdr:rowOff>190500</xdr:rowOff>
    </xdr:to>
    <xdr:sp macro="" textlink="">
      <xdr:nvSpPr>
        <xdr:cNvPr id="8615332" name="Oval 5">
          <a:extLst>
            <a:ext uri="{FF2B5EF4-FFF2-40B4-BE49-F238E27FC236}">
              <a16:creationId xmlns:a16="http://schemas.microsoft.com/office/drawing/2014/main" id="{00000000-0008-0000-1A00-0000A4758300}"/>
            </a:ext>
          </a:extLst>
        </xdr:cNvPr>
        <xdr:cNvSpPr>
          <a:spLocks noChangeArrowheads="1"/>
        </xdr:cNvSpPr>
      </xdr:nvSpPr>
      <xdr:spPr bwMode="auto">
        <a:xfrm>
          <a:off x="5086350" y="8058150"/>
          <a:ext cx="123825" cy="85725"/>
        </a:xfrm>
        <a:prstGeom prst="ellipse">
          <a:avLst/>
        </a:prstGeom>
        <a:solidFill>
          <a:srgbClr val="FF0000"/>
        </a:solidFill>
        <a:ln w="9525">
          <a:solidFill>
            <a:srgbClr val="000000"/>
          </a:solidFill>
          <a:round/>
          <a:headEnd/>
          <a:tailEnd/>
        </a:ln>
      </xdr:spPr>
    </xdr:sp>
    <xdr:clientData/>
  </xdr:twoCellAnchor>
</xdr:wsDr>
</file>

<file path=xl/drawings/drawing31.xml><?xml version="1.0" encoding="utf-8"?>
<xdr:wsDr xmlns:xdr="http://schemas.openxmlformats.org/drawingml/2006/spreadsheetDrawing" xmlns:a="http://schemas.openxmlformats.org/drawingml/2006/main">
  <xdr:twoCellAnchor>
    <xdr:from>
      <xdr:col>2</xdr:col>
      <xdr:colOff>295275</xdr:colOff>
      <xdr:row>31</xdr:row>
      <xdr:rowOff>66675</xdr:rowOff>
    </xdr:from>
    <xdr:to>
      <xdr:col>2</xdr:col>
      <xdr:colOff>600075</xdr:colOff>
      <xdr:row>31</xdr:row>
      <xdr:rowOff>200025</xdr:rowOff>
    </xdr:to>
    <xdr:sp macro="" textlink="">
      <xdr:nvSpPr>
        <xdr:cNvPr id="5" name="Oval 17">
          <a:extLst>
            <a:ext uri="{FF2B5EF4-FFF2-40B4-BE49-F238E27FC236}">
              <a16:creationId xmlns:a16="http://schemas.microsoft.com/office/drawing/2014/main" id="{00000000-0008-0000-1C00-000005000000}"/>
            </a:ext>
          </a:extLst>
        </xdr:cNvPr>
        <xdr:cNvSpPr>
          <a:spLocks noChangeArrowheads="1"/>
        </xdr:cNvSpPr>
      </xdr:nvSpPr>
      <xdr:spPr bwMode="auto">
        <a:xfrm>
          <a:off x="2105025" y="6305550"/>
          <a:ext cx="304800" cy="133350"/>
        </a:xfrm>
        <a:prstGeom prst="ellipse">
          <a:avLst/>
        </a:prstGeom>
        <a:solidFill>
          <a:srgbClr val="00FF00"/>
        </a:solidFill>
        <a:ln w="9525">
          <a:solidFill>
            <a:srgbClr val="000000"/>
          </a:solidFill>
          <a:round/>
          <a:headEnd/>
          <a:tailEnd/>
        </a:ln>
      </xdr:spPr>
    </xdr:sp>
    <xdr:clientData/>
  </xdr:twoCellAnchor>
  <xdr:twoCellAnchor>
    <xdr:from>
      <xdr:col>5</xdr:col>
      <xdr:colOff>142875</xdr:colOff>
      <xdr:row>31</xdr:row>
      <xdr:rowOff>57150</xdr:rowOff>
    </xdr:from>
    <xdr:to>
      <xdr:col>5</xdr:col>
      <xdr:colOff>457200</xdr:colOff>
      <xdr:row>31</xdr:row>
      <xdr:rowOff>190500</xdr:rowOff>
    </xdr:to>
    <xdr:sp macro="" textlink="">
      <xdr:nvSpPr>
        <xdr:cNvPr id="6" name="Oval 13">
          <a:extLst>
            <a:ext uri="{FF2B5EF4-FFF2-40B4-BE49-F238E27FC236}">
              <a16:creationId xmlns:a16="http://schemas.microsoft.com/office/drawing/2014/main" id="{00000000-0008-0000-1C00-000006000000}"/>
            </a:ext>
          </a:extLst>
        </xdr:cNvPr>
        <xdr:cNvSpPr>
          <a:spLocks noChangeArrowheads="1"/>
        </xdr:cNvSpPr>
      </xdr:nvSpPr>
      <xdr:spPr bwMode="auto">
        <a:xfrm>
          <a:off x="4457700" y="6296025"/>
          <a:ext cx="314325" cy="133350"/>
        </a:xfrm>
        <a:prstGeom prst="ellipse">
          <a:avLst/>
        </a:prstGeom>
        <a:solidFill>
          <a:srgbClr val="FFFF00"/>
        </a:solidFill>
        <a:ln w="9525">
          <a:solidFill>
            <a:srgbClr val="000000"/>
          </a:solidFill>
          <a:round/>
          <a:headEnd/>
          <a:tailEnd/>
        </a:ln>
      </xdr:spPr>
    </xdr:sp>
    <xdr:clientData/>
  </xdr:twoCellAnchor>
  <xdr:twoCellAnchor>
    <xdr:from>
      <xdr:col>2</xdr:col>
      <xdr:colOff>295275</xdr:colOff>
      <xdr:row>31</xdr:row>
      <xdr:rowOff>66675</xdr:rowOff>
    </xdr:from>
    <xdr:to>
      <xdr:col>2</xdr:col>
      <xdr:colOff>600075</xdr:colOff>
      <xdr:row>31</xdr:row>
      <xdr:rowOff>200025</xdr:rowOff>
    </xdr:to>
    <xdr:sp macro="" textlink="">
      <xdr:nvSpPr>
        <xdr:cNvPr id="8" name="Oval 17">
          <a:extLst>
            <a:ext uri="{FF2B5EF4-FFF2-40B4-BE49-F238E27FC236}">
              <a16:creationId xmlns:a16="http://schemas.microsoft.com/office/drawing/2014/main" id="{00000000-0008-0000-1C00-000008000000}"/>
            </a:ext>
          </a:extLst>
        </xdr:cNvPr>
        <xdr:cNvSpPr>
          <a:spLocks noChangeArrowheads="1"/>
        </xdr:cNvSpPr>
      </xdr:nvSpPr>
      <xdr:spPr bwMode="auto">
        <a:xfrm>
          <a:off x="2190750" y="6162675"/>
          <a:ext cx="304800" cy="133350"/>
        </a:xfrm>
        <a:prstGeom prst="ellipse">
          <a:avLst/>
        </a:prstGeom>
        <a:solidFill>
          <a:srgbClr val="00FF00"/>
        </a:solidFill>
        <a:ln w="9525">
          <a:solidFill>
            <a:srgbClr val="000000"/>
          </a:solidFill>
          <a:round/>
          <a:headEnd/>
          <a:tailEnd/>
        </a:ln>
      </xdr:spPr>
    </xdr:sp>
    <xdr:clientData/>
  </xdr:twoCellAnchor>
  <xdr:twoCellAnchor>
    <xdr:from>
      <xdr:col>5</xdr:col>
      <xdr:colOff>142875</xdr:colOff>
      <xdr:row>31</xdr:row>
      <xdr:rowOff>57150</xdr:rowOff>
    </xdr:from>
    <xdr:to>
      <xdr:col>5</xdr:col>
      <xdr:colOff>457200</xdr:colOff>
      <xdr:row>31</xdr:row>
      <xdr:rowOff>190500</xdr:rowOff>
    </xdr:to>
    <xdr:sp macro="" textlink="">
      <xdr:nvSpPr>
        <xdr:cNvPr id="9" name="Oval 13">
          <a:extLst>
            <a:ext uri="{FF2B5EF4-FFF2-40B4-BE49-F238E27FC236}">
              <a16:creationId xmlns:a16="http://schemas.microsoft.com/office/drawing/2014/main" id="{00000000-0008-0000-1C00-000009000000}"/>
            </a:ext>
          </a:extLst>
        </xdr:cNvPr>
        <xdr:cNvSpPr>
          <a:spLocks noChangeArrowheads="1"/>
        </xdr:cNvSpPr>
      </xdr:nvSpPr>
      <xdr:spPr bwMode="auto">
        <a:xfrm>
          <a:off x="4543425" y="6153150"/>
          <a:ext cx="314325" cy="133350"/>
        </a:xfrm>
        <a:prstGeom prst="ellipse">
          <a:avLst/>
        </a:prstGeom>
        <a:solidFill>
          <a:srgbClr val="FFFF00"/>
        </a:solidFill>
        <a:ln w="9525">
          <a:solidFill>
            <a:srgbClr val="000000"/>
          </a:solidFill>
          <a:round/>
          <a:headEnd/>
          <a:tailEnd/>
        </a:ln>
      </xdr:spPr>
    </xdr:sp>
    <xdr:clientData/>
  </xdr:twoCellAnchor>
  <xdr:twoCellAnchor>
    <xdr:from>
      <xdr:col>8</xdr:col>
      <xdr:colOff>200025</xdr:colOff>
      <xdr:row>31</xdr:row>
      <xdr:rowOff>57150</xdr:rowOff>
    </xdr:from>
    <xdr:to>
      <xdr:col>8</xdr:col>
      <xdr:colOff>476250</xdr:colOff>
      <xdr:row>31</xdr:row>
      <xdr:rowOff>190500</xdr:rowOff>
    </xdr:to>
    <xdr:sp macro="" textlink="">
      <xdr:nvSpPr>
        <xdr:cNvPr id="10" name="Oval 18">
          <a:extLst>
            <a:ext uri="{FF2B5EF4-FFF2-40B4-BE49-F238E27FC236}">
              <a16:creationId xmlns:a16="http://schemas.microsoft.com/office/drawing/2014/main" id="{00000000-0008-0000-1C00-00000A000000}"/>
            </a:ext>
          </a:extLst>
        </xdr:cNvPr>
        <xdr:cNvSpPr>
          <a:spLocks noChangeArrowheads="1"/>
        </xdr:cNvSpPr>
      </xdr:nvSpPr>
      <xdr:spPr bwMode="auto">
        <a:xfrm>
          <a:off x="6724650" y="6153150"/>
          <a:ext cx="276225" cy="133350"/>
        </a:xfrm>
        <a:prstGeom prst="ellipse">
          <a:avLst/>
        </a:prstGeom>
        <a:solidFill>
          <a:srgbClr val="FF0000"/>
        </a:solidFill>
        <a:ln w="9525">
          <a:solidFill>
            <a:srgbClr val="000000"/>
          </a:solidFill>
          <a:round/>
          <a:headEnd/>
          <a:tailEnd/>
        </a:ln>
      </xdr:spPr>
    </xdr:sp>
    <xdr:clientData/>
  </xdr:twoCellAnchor>
</xdr:wsDr>
</file>

<file path=xl/drawings/drawing32.xml><?xml version="1.0" encoding="utf-8"?>
<xdr:wsDr xmlns:xdr="http://schemas.openxmlformats.org/drawingml/2006/spreadsheetDrawing" xmlns:a="http://schemas.openxmlformats.org/drawingml/2006/main">
  <xdr:twoCellAnchor>
    <xdr:from>
      <xdr:col>6</xdr:col>
      <xdr:colOff>0</xdr:colOff>
      <xdr:row>30</xdr:row>
      <xdr:rowOff>0</xdr:rowOff>
    </xdr:from>
    <xdr:to>
      <xdr:col>6</xdr:col>
      <xdr:colOff>0</xdr:colOff>
      <xdr:row>30</xdr:row>
      <xdr:rowOff>0</xdr:rowOff>
    </xdr:to>
    <xdr:sp macro="" textlink="">
      <xdr:nvSpPr>
        <xdr:cNvPr id="8617100" name="Oval 18">
          <a:extLst>
            <a:ext uri="{FF2B5EF4-FFF2-40B4-BE49-F238E27FC236}">
              <a16:creationId xmlns:a16="http://schemas.microsoft.com/office/drawing/2014/main" id="{00000000-0008-0000-1D00-00008C7C8300}"/>
            </a:ext>
          </a:extLst>
        </xdr:cNvPr>
        <xdr:cNvSpPr>
          <a:spLocks noChangeArrowheads="1"/>
        </xdr:cNvSpPr>
      </xdr:nvSpPr>
      <xdr:spPr bwMode="auto">
        <a:xfrm>
          <a:off x="4876800" y="5524500"/>
          <a:ext cx="0" cy="0"/>
        </a:xfrm>
        <a:prstGeom prst="ellipse">
          <a:avLst/>
        </a:prstGeom>
        <a:solidFill>
          <a:srgbClr val="FF0000"/>
        </a:solidFill>
        <a:ln w="9525">
          <a:solidFill>
            <a:srgbClr val="000000"/>
          </a:solidFill>
          <a:round/>
          <a:headEnd/>
          <a:tailEnd/>
        </a:ln>
      </xdr:spPr>
    </xdr:sp>
    <xdr:clientData/>
  </xdr:twoCellAnchor>
  <xdr:twoCellAnchor>
    <xdr:from>
      <xdr:col>6</xdr:col>
      <xdr:colOff>0</xdr:colOff>
      <xdr:row>31</xdr:row>
      <xdr:rowOff>0</xdr:rowOff>
    </xdr:from>
    <xdr:to>
      <xdr:col>6</xdr:col>
      <xdr:colOff>0</xdr:colOff>
      <xdr:row>31</xdr:row>
      <xdr:rowOff>0</xdr:rowOff>
    </xdr:to>
    <xdr:sp macro="" textlink="">
      <xdr:nvSpPr>
        <xdr:cNvPr id="3" name="Oval 18">
          <a:extLst>
            <a:ext uri="{FF2B5EF4-FFF2-40B4-BE49-F238E27FC236}">
              <a16:creationId xmlns:a16="http://schemas.microsoft.com/office/drawing/2014/main" id="{00000000-0008-0000-1D00-000003000000}"/>
            </a:ext>
          </a:extLst>
        </xdr:cNvPr>
        <xdr:cNvSpPr>
          <a:spLocks noChangeArrowheads="1"/>
        </xdr:cNvSpPr>
      </xdr:nvSpPr>
      <xdr:spPr bwMode="auto">
        <a:xfrm>
          <a:off x="4876800" y="5686425"/>
          <a:ext cx="0" cy="0"/>
        </a:xfrm>
        <a:prstGeom prst="ellipse">
          <a:avLst/>
        </a:prstGeom>
        <a:solidFill>
          <a:srgbClr val="FF0000"/>
        </a:solidFill>
        <a:ln w="9525">
          <a:solidFill>
            <a:srgbClr val="000000"/>
          </a:solidFill>
          <a:round/>
          <a:headEnd/>
          <a:tailEnd/>
        </a:ln>
      </xdr:spPr>
    </xdr:sp>
    <xdr:clientData/>
  </xdr:twoCellAnchor>
</xdr:wsDr>
</file>

<file path=xl/drawings/drawing33.xml><?xml version="1.0" encoding="utf-8"?>
<xdr:wsDr xmlns:xdr="http://schemas.openxmlformats.org/drawingml/2006/spreadsheetDrawing" xmlns:a="http://schemas.openxmlformats.org/drawingml/2006/main">
  <xdr:twoCellAnchor>
    <xdr:from>
      <xdr:col>1</xdr:col>
      <xdr:colOff>1047750</xdr:colOff>
      <xdr:row>6</xdr:row>
      <xdr:rowOff>0</xdr:rowOff>
    </xdr:from>
    <xdr:to>
      <xdr:col>5</xdr:col>
      <xdr:colOff>0</xdr:colOff>
      <xdr:row>6</xdr:row>
      <xdr:rowOff>0</xdr:rowOff>
    </xdr:to>
    <xdr:sp macro="" textlink="">
      <xdr:nvSpPr>
        <xdr:cNvPr id="8618124" name="Line 1">
          <a:extLst>
            <a:ext uri="{FF2B5EF4-FFF2-40B4-BE49-F238E27FC236}">
              <a16:creationId xmlns:a16="http://schemas.microsoft.com/office/drawing/2014/main" id="{00000000-0008-0000-2600-00008C808300}"/>
            </a:ext>
          </a:extLst>
        </xdr:cNvPr>
        <xdr:cNvSpPr>
          <a:spLocks noChangeShapeType="1"/>
        </xdr:cNvSpPr>
      </xdr:nvSpPr>
      <xdr:spPr bwMode="auto">
        <a:xfrm>
          <a:off x="1666875" y="1257300"/>
          <a:ext cx="38004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0</xdr:col>
      <xdr:colOff>98051</xdr:colOff>
      <xdr:row>31</xdr:row>
      <xdr:rowOff>20894</xdr:rowOff>
    </xdr:from>
    <xdr:to>
      <xdr:col>2</xdr:col>
      <xdr:colOff>952122</xdr:colOff>
      <xdr:row>44</xdr:row>
      <xdr:rowOff>11206</xdr:rowOff>
    </xdr:to>
    <xdr:pic>
      <xdr:nvPicPr>
        <xdr:cNvPr id="5" name="4 Imagen">
          <a:extLst>
            <a:ext uri="{FF2B5EF4-FFF2-40B4-BE49-F238E27FC236}">
              <a16:creationId xmlns:a16="http://schemas.microsoft.com/office/drawing/2014/main" id="{00000000-0008-0000-2800-000005000000}"/>
            </a:ext>
          </a:extLst>
        </xdr:cNvPr>
        <xdr:cNvPicPr>
          <a:picLocks noChangeAspect="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a:stretch/>
      </xdr:blipFill>
      <xdr:spPr>
        <a:xfrm>
          <a:off x="98051" y="5231629"/>
          <a:ext cx="2826306" cy="2040989"/>
        </a:xfrm>
        <a:prstGeom prst="rect">
          <a:avLst/>
        </a:prstGeom>
      </xdr:spPr>
    </xdr:pic>
    <xdr:clientData/>
  </xdr:twoCellAnchor>
  <xdr:twoCellAnchor editAs="oneCell">
    <xdr:from>
      <xdr:col>3</xdr:col>
      <xdr:colOff>70037</xdr:colOff>
      <xdr:row>31</xdr:row>
      <xdr:rowOff>42605</xdr:rowOff>
    </xdr:from>
    <xdr:to>
      <xdr:col>5</xdr:col>
      <xdr:colOff>879662</xdr:colOff>
      <xdr:row>44</xdr:row>
      <xdr:rowOff>37353</xdr:rowOff>
    </xdr:to>
    <xdr:pic>
      <xdr:nvPicPr>
        <xdr:cNvPr id="4" name="Imagen 3">
          <a:extLst>
            <a:ext uri="{FF2B5EF4-FFF2-40B4-BE49-F238E27FC236}">
              <a16:creationId xmlns:a16="http://schemas.microsoft.com/office/drawing/2014/main" id="{00000000-0008-0000-2800-000004000000}"/>
            </a:ext>
          </a:extLst>
        </xdr:cNvPr>
        <xdr:cNvPicPr>
          <a:picLocks noChangeAspect="1"/>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a:xfrm>
          <a:off x="3028390" y="5253340"/>
          <a:ext cx="2781860" cy="2045425"/>
        </a:xfrm>
        <a:prstGeom prst="rect">
          <a:avLst/>
        </a:prstGeom>
      </xdr:spPr>
    </xdr:pic>
    <xdr:clientData/>
  </xdr:twoCellAnchor>
  <xdr:twoCellAnchor editAs="oneCell">
    <xdr:from>
      <xdr:col>3</xdr:col>
      <xdr:colOff>100853</xdr:colOff>
      <xdr:row>15</xdr:row>
      <xdr:rowOff>11205</xdr:rowOff>
    </xdr:from>
    <xdr:to>
      <xdr:col>5</xdr:col>
      <xdr:colOff>858369</xdr:colOff>
      <xdr:row>27</xdr:row>
      <xdr:rowOff>100852</xdr:rowOff>
    </xdr:to>
    <xdr:pic>
      <xdr:nvPicPr>
        <xdr:cNvPr id="6" name="Imagen 5">
          <a:extLst>
            <a:ext uri="{FF2B5EF4-FFF2-40B4-BE49-F238E27FC236}">
              <a16:creationId xmlns:a16="http://schemas.microsoft.com/office/drawing/2014/main" id="{00000000-0008-0000-2800-000006000000}"/>
            </a:ext>
          </a:extLst>
        </xdr:cNvPr>
        <xdr:cNvPicPr>
          <a:picLocks noChangeAspect="1"/>
        </xdr:cNvPicPr>
      </xdr:nvPicPr>
      <xdr:blipFill>
        <a:blip xmlns:r="http://schemas.openxmlformats.org/officeDocument/2006/relationships" r:embed="rId3" cstate="email">
          <a:extLst>
            <a:ext uri="{28A0092B-C50C-407E-A947-70E740481C1C}">
              <a14:useLocalDpi xmlns:a14="http://schemas.microsoft.com/office/drawing/2010/main"/>
            </a:ext>
          </a:extLst>
        </a:blip>
        <a:stretch>
          <a:fillRect/>
        </a:stretch>
      </xdr:blipFill>
      <xdr:spPr>
        <a:xfrm>
          <a:off x="3059206" y="2711823"/>
          <a:ext cx="2729751" cy="1972235"/>
        </a:xfrm>
        <a:prstGeom prst="rect">
          <a:avLst/>
        </a:prstGeom>
      </xdr:spPr>
    </xdr:pic>
    <xdr:clientData/>
  </xdr:twoCellAnchor>
  <xdr:twoCellAnchor editAs="oneCell">
    <xdr:from>
      <xdr:col>0</xdr:col>
      <xdr:colOff>123266</xdr:colOff>
      <xdr:row>15</xdr:row>
      <xdr:rowOff>25411</xdr:rowOff>
    </xdr:from>
    <xdr:to>
      <xdr:col>2</xdr:col>
      <xdr:colOff>958856</xdr:colOff>
      <xdr:row>27</xdr:row>
      <xdr:rowOff>89646</xdr:rowOff>
    </xdr:to>
    <xdr:pic>
      <xdr:nvPicPr>
        <xdr:cNvPr id="8" name="Imagen 7">
          <a:extLst>
            <a:ext uri="{FF2B5EF4-FFF2-40B4-BE49-F238E27FC236}">
              <a16:creationId xmlns:a16="http://schemas.microsoft.com/office/drawing/2014/main" id="{00000000-0008-0000-2800-000008000000}"/>
            </a:ext>
          </a:extLst>
        </xdr:cNvPr>
        <xdr:cNvPicPr>
          <a:picLocks noChangeAspect="1"/>
        </xdr:cNvPicPr>
      </xdr:nvPicPr>
      <xdr:blipFill rotWithShape="1">
        <a:blip xmlns:r="http://schemas.openxmlformats.org/officeDocument/2006/relationships" r:embed="rId4" cstate="email">
          <a:extLst>
            <a:ext uri="{28A0092B-C50C-407E-A947-70E740481C1C}">
              <a14:useLocalDpi xmlns:a14="http://schemas.microsoft.com/office/drawing/2010/main"/>
            </a:ext>
          </a:extLst>
        </a:blip>
        <a:srcRect/>
        <a:stretch/>
      </xdr:blipFill>
      <xdr:spPr>
        <a:xfrm>
          <a:off x="123266" y="2726029"/>
          <a:ext cx="2807825" cy="1946823"/>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0</xdr:col>
      <xdr:colOff>188532</xdr:colOff>
      <xdr:row>15</xdr:row>
      <xdr:rowOff>67235</xdr:rowOff>
    </xdr:from>
    <xdr:to>
      <xdr:col>2</xdr:col>
      <xdr:colOff>980414</xdr:colOff>
      <xdr:row>28</xdr:row>
      <xdr:rowOff>100853</xdr:rowOff>
    </xdr:to>
    <xdr:pic>
      <xdr:nvPicPr>
        <xdr:cNvPr id="9" name="Imagen 8">
          <a:extLst>
            <a:ext uri="{FF2B5EF4-FFF2-40B4-BE49-F238E27FC236}">
              <a16:creationId xmlns:a16="http://schemas.microsoft.com/office/drawing/2014/main" id="{00000000-0008-0000-2900-00000900000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188532" y="2610970"/>
          <a:ext cx="2764117" cy="2073088"/>
        </a:xfrm>
        <a:prstGeom prst="rect">
          <a:avLst/>
        </a:prstGeom>
      </xdr:spPr>
    </xdr:pic>
    <xdr:clientData/>
  </xdr:twoCellAnchor>
  <xdr:twoCellAnchor editAs="oneCell">
    <xdr:from>
      <xdr:col>3</xdr:col>
      <xdr:colOff>156884</xdr:colOff>
      <xdr:row>15</xdr:row>
      <xdr:rowOff>89646</xdr:rowOff>
    </xdr:from>
    <xdr:to>
      <xdr:col>5</xdr:col>
      <xdr:colOff>896471</xdr:colOff>
      <xdr:row>28</xdr:row>
      <xdr:rowOff>134471</xdr:rowOff>
    </xdr:to>
    <xdr:pic>
      <xdr:nvPicPr>
        <xdr:cNvPr id="7" name="Imagen 6" descr="E:\0 INV - amv 2024\1 inv ANT amv- 2024\FOTOS 2024\6003 - cooptahis\6 jun 26\20240625_132308.jpg">
          <a:extLst>
            <a:ext uri="{FF2B5EF4-FFF2-40B4-BE49-F238E27FC236}">
              <a16:creationId xmlns:a16="http://schemas.microsoft.com/office/drawing/2014/main" id="{00000000-0008-0000-2900-000007000000}"/>
            </a:ext>
          </a:extLst>
        </xdr:cNvPr>
        <xdr:cNvPicPr/>
      </xdr:nvPicPr>
      <xdr:blipFill>
        <a:blip xmlns:r="http://schemas.openxmlformats.org/officeDocument/2006/relationships" r:embed="rId2" cstate="email">
          <a:extLst>
            <a:ext uri="{28A0092B-C50C-407E-A947-70E740481C1C}">
              <a14:useLocalDpi xmlns:a14="http://schemas.microsoft.com/office/drawing/2010/main"/>
            </a:ext>
          </a:extLst>
        </a:blip>
        <a:srcRect/>
        <a:stretch>
          <a:fillRect/>
        </a:stretch>
      </xdr:blipFill>
      <xdr:spPr bwMode="auto">
        <a:xfrm>
          <a:off x="3115237" y="2633381"/>
          <a:ext cx="2711822" cy="2084295"/>
        </a:xfrm>
        <a:prstGeom prst="rect">
          <a:avLst/>
        </a:prstGeom>
        <a:noFill/>
        <a:ln>
          <a:noFill/>
        </a:ln>
      </xdr:spPr>
    </xdr:pic>
    <xdr:clientData/>
  </xdr:twoCellAnchor>
  <xdr:twoCellAnchor editAs="oneCell">
    <xdr:from>
      <xdr:col>0</xdr:col>
      <xdr:colOff>201707</xdr:colOff>
      <xdr:row>31</xdr:row>
      <xdr:rowOff>33619</xdr:rowOff>
    </xdr:from>
    <xdr:to>
      <xdr:col>2</xdr:col>
      <xdr:colOff>941296</xdr:colOff>
      <xdr:row>43</xdr:row>
      <xdr:rowOff>100853</xdr:rowOff>
    </xdr:to>
    <xdr:pic>
      <xdr:nvPicPr>
        <xdr:cNvPr id="11" name="Imagen 10" descr="E:\0 INV - amv 2024\1 inv ANT amv- 2024\FOTOS 2024\6003 - cooptahis\6 jun 26\20240625_135851.jpg">
          <a:extLst>
            <a:ext uri="{FF2B5EF4-FFF2-40B4-BE49-F238E27FC236}">
              <a16:creationId xmlns:a16="http://schemas.microsoft.com/office/drawing/2014/main" id="{00000000-0008-0000-2900-00000B000000}"/>
            </a:ext>
          </a:extLst>
        </xdr:cNvPr>
        <xdr:cNvPicPr/>
      </xdr:nvPicPr>
      <xdr:blipFill>
        <a:blip xmlns:r="http://schemas.openxmlformats.org/officeDocument/2006/relationships" r:embed="rId3" cstate="email">
          <a:extLst>
            <a:ext uri="{28A0092B-C50C-407E-A947-70E740481C1C}">
              <a14:useLocalDpi xmlns:a14="http://schemas.microsoft.com/office/drawing/2010/main"/>
            </a:ext>
          </a:extLst>
        </a:blip>
        <a:srcRect/>
        <a:stretch>
          <a:fillRect/>
        </a:stretch>
      </xdr:blipFill>
      <xdr:spPr bwMode="auto">
        <a:xfrm>
          <a:off x="201707" y="5087472"/>
          <a:ext cx="2711824" cy="1961028"/>
        </a:xfrm>
        <a:prstGeom prst="rect">
          <a:avLst/>
        </a:prstGeom>
        <a:noFill/>
        <a:ln>
          <a:noFill/>
        </a:ln>
      </xdr:spPr>
    </xdr:pic>
    <xdr:clientData/>
  </xdr:twoCellAnchor>
  <xdr:twoCellAnchor editAs="oneCell">
    <xdr:from>
      <xdr:col>3</xdr:col>
      <xdr:colOff>100851</xdr:colOff>
      <xdr:row>31</xdr:row>
      <xdr:rowOff>56029</xdr:rowOff>
    </xdr:from>
    <xdr:to>
      <xdr:col>5</xdr:col>
      <xdr:colOff>896471</xdr:colOff>
      <xdr:row>43</xdr:row>
      <xdr:rowOff>145677</xdr:rowOff>
    </xdr:to>
    <xdr:pic>
      <xdr:nvPicPr>
        <xdr:cNvPr id="12" name="Imagen 11" descr="E:\0 INV - amv 2024\1 inv ANT amv- 2024\FOTOS 2024\6003 - cooptahis\7 jul 24\WhatsApp Image 2024-07-25 at 7.07.18 AM (2).jpeg">
          <a:extLst>
            <a:ext uri="{FF2B5EF4-FFF2-40B4-BE49-F238E27FC236}">
              <a16:creationId xmlns:a16="http://schemas.microsoft.com/office/drawing/2014/main" id="{00000000-0008-0000-2900-00000C000000}"/>
            </a:ext>
          </a:extLst>
        </xdr:cNvPr>
        <xdr:cNvPicPr/>
      </xdr:nvPicPr>
      <xdr:blipFill>
        <a:blip xmlns:r="http://schemas.openxmlformats.org/officeDocument/2006/relationships" r:embed="rId4" cstate="email">
          <a:extLst>
            <a:ext uri="{28A0092B-C50C-407E-A947-70E740481C1C}">
              <a14:useLocalDpi xmlns:a14="http://schemas.microsoft.com/office/drawing/2010/main"/>
            </a:ext>
          </a:extLst>
        </a:blip>
        <a:srcRect/>
        <a:stretch>
          <a:fillRect/>
        </a:stretch>
      </xdr:blipFill>
      <xdr:spPr bwMode="auto">
        <a:xfrm>
          <a:off x="3059204" y="5109882"/>
          <a:ext cx="2767855" cy="1983442"/>
        </a:xfrm>
        <a:prstGeom prst="rect">
          <a:avLst/>
        </a:prstGeom>
        <a:noFill/>
        <a:ln>
          <a:noFill/>
        </a:ln>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0</xdr:col>
      <xdr:colOff>112058</xdr:colOff>
      <xdr:row>14</xdr:row>
      <xdr:rowOff>134471</xdr:rowOff>
    </xdr:from>
    <xdr:to>
      <xdr:col>2</xdr:col>
      <xdr:colOff>948017</xdr:colOff>
      <xdr:row>28</xdr:row>
      <xdr:rowOff>44264</xdr:rowOff>
    </xdr:to>
    <xdr:pic>
      <xdr:nvPicPr>
        <xdr:cNvPr id="7" name="Imagen 6">
          <a:extLst>
            <a:ext uri="{FF2B5EF4-FFF2-40B4-BE49-F238E27FC236}">
              <a16:creationId xmlns:a16="http://schemas.microsoft.com/office/drawing/2014/main" id="{00000000-0008-0000-2A00-00000700000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112058" y="2678206"/>
          <a:ext cx="2808194" cy="2106146"/>
        </a:xfrm>
        <a:prstGeom prst="rect">
          <a:avLst/>
        </a:prstGeom>
      </xdr:spPr>
    </xdr:pic>
    <xdr:clientData/>
  </xdr:twoCellAnchor>
  <xdr:twoCellAnchor editAs="oneCell">
    <xdr:from>
      <xdr:col>2</xdr:col>
      <xdr:colOff>963706</xdr:colOff>
      <xdr:row>30</xdr:row>
      <xdr:rowOff>145677</xdr:rowOff>
    </xdr:from>
    <xdr:to>
      <xdr:col>5</xdr:col>
      <xdr:colOff>862853</xdr:colOff>
      <xdr:row>43</xdr:row>
      <xdr:rowOff>134471</xdr:rowOff>
    </xdr:to>
    <xdr:pic>
      <xdr:nvPicPr>
        <xdr:cNvPr id="8" name="Imagen 7" descr="E:\0 INV - amv 2024\1 inv ANT amv- 2024\FOTOS 2024\6205 - Cisneros\7 jul - 04 guarin\20240704_101705.jpg">
          <a:extLst>
            <a:ext uri="{FF2B5EF4-FFF2-40B4-BE49-F238E27FC236}">
              <a16:creationId xmlns:a16="http://schemas.microsoft.com/office/drawing/2014/main" id="{00000000-0008-0000-2A00-000008000000}"/>
            </a:ext>
          </a:extLst>
        </xdr:cNvPr>
        <xdr:cNvPicPr/>
      </xdr:nvPicPr>
      <xdr:blipFill>
        <a:blip xmlns:r="http://schemas.openxmlformats.org/officeDocument/2006/relationships" r:embed="rId2" cstate="email">
          <a:extLst>
            <a:ext uri="{28A0092B-C50C-407E-A947-70E740481C1C}">
              <a14:useLocalDpi xmlns:a14="http://schemas.microsoft.com/office/drawing/2010/main"/>
            </a:ext>
          </a:extLst>
        </a:blip>
        <a:srcRect/>
        <a:stretch>
          <a:fillRect/>
        </a:stretch>
      </xdr:blipFill>
      <xdr:spPr bwMode="auto">
        <a:xfrm>
          <a:off x="2935941" y="5199530"/>
          <a:ext cx="2857500" cy="2039470"/>
        </a:xfrm>
        <a:prstGeom prst="rect">
          <a:avLst/>
        </a:prstGeom>
        <a:noFill/>
        <a:ln>
          <a:noFill/>
        </a:ln>
      </xdr:spPr>
    </xdr:pic>
    <xdr:clientData/>
  </xdr:twoCellAnchor>
  <xdr:twoCellAnchor editAs="oneCell">
    <xdr:from>
      <xdr:col>0</xdr:col>
      <xdr:colOff>190500</xdr:colOff>
      <xdr:row>30</xdr:row>
      <xdr:rowOff>112060</xdr:rowOff>
    </xdr:from>
    <xdr:to>
      <xdr:col>2</xdr:col>
      <xdr:colOff>806824</xdr:colOff>
      <xdr:row>43</xdr:row>
      <xdr:rowOff>134472</xdr:rowOff>
    </xdr:to>
    <xdr:pic>
      <xdr:nvPicPr>
        <xdr:cNvPr id="9" name="Imagen 8" descr="E:\0 INV - amv 2024\1 inv ANT amv- 2024\FOTOS 2024\6205 - Cisneros\7 jul - 04 guarin\20240704_102621.jpg">
          <a:extLst>
            <a:ext uri="{FF2B5EF4-FFF2-40B4-BE49-F238E27FC236}">
              <a16:creationId xmlns:a16="http://schemas.microsoft.com/office/drawing/2014/main" id="{00000000-0008-0000-2A00-000009000000}"/>
            </a:ext>
          </a:extLst>
        </xdr:cNvPr>
        <xdr:cNvPicPr/>
      </xdr:nvPicPr>
      <xdr:blipFill>
        <a:blip xmlns:r="http://schemas.openxmlformats.org/officeDocument/2006/relationships" r:embed="rId3" cstate="email">
          <a:extLst>
            <a:ext uri="{28A0092B-C50C-407E-A947-70E740481C1C}">
              <a14:useLocalDpi xmlns:a14="http://schemas.microsoft.com/office/drawing/2010/main"/>
            </a:ext>
          </a:extLst>
        </a:blip>
        <a:srcRect/>
        <a:stretch>
          <a:fillRect/>
        </a:stretch>
      </xdr:blipFill>
      <xdr:spPr bwMode="auto">
        <a:xfrm>
          <a:off x="190500" y="5165913"/>
          <a:ext cx="2588559" cy="2073088"/>
        </a:xfrm>
        <a:prstGeom prst="rect">
          <a:avLst/>
        </a:prstGeom>
        <a:noFill/>
        <a:ln>
          <a:noFill/>
        </a:ln>
      </xdr:spPr>
    </xdr:pic>
    <xdr:clientData/>
  </xdr:twoCellAnchor>
  <xdr:twoCellAnchor editAs="oneCell">
    <xdr:from>
      <xdr:col>3</xdr:col>
      <xdr:colOff>89648</xdr:colOff>
      <xdr:row>14</xdr:row>
      <xdr:rowOff>11207</xdr:rowOff>
    </xdr:from>
    <xdr:to>
      <xdr:col>5</xdr:col>
      <xdr:colOff>862853</xdr:colOff>
      <xdr:row>28</xdr:row>
      <xdr:rowOff>11206</xdr:rowOff>
    </xdr:to>
    <xdr:pic>
      <xdr:nvPicPr>
        <xdr:cNvPr id="10" name="Imagen 9" descr="E:\0 INV - amv 2024\1 inv ANT amv- 2024\FOTOS 2024\6205 - Cisneros\7 jul 18 - capacita\20240718_134221.jpg">
          <a:extLst>
            <a:ext uri="{FF2B5EF4-FFF2-40B4-BE49-F238E27FC236}">
              <a16:creationId xmlns:a16="http://schemas.microsoft.com/office/drawing/2014/main" id="{00000000-0008-0000-2A00-00000A000000}"/>
            </a:ext>
          </a:extLst>
        </xdr:cNvPr>
        <xdr:cNvPicPr/>
      </xdr:nvPicPr>
      <xdr:blipFill>
        <a:blip xmlns:r="http://schemas.openxmlformats.org/officeDocument/2006/relationships" r:embed="rId4" cstate="email">
          <a:extLst>
            <a:ext uri="{28A0092B-C50C-407E-A947-70E740481C1C}">
              <a14:useLocalDpi xmlns:a14="http://schemas.microsoft.com/office/drawing/2010/main"/>
            </a:ext>
          </a:extLst>
        </a:blip>
        <a:srcRect/>
        <a:stretch>
          <a:fillRect/>
        </a:stretch>
      </xdr:blipFill>
      <xdr:spPr bwMode="auto">
        <a:xfrm>
          <a:off x="3048001" y="2554942"/>
          <a:ext cx="2745440" cy="2196352"/>
        </a:xfrm>
        <a:prstGeom prst="rect">
          <a:avLst/>
        </a:prstGeom>
        <a:noFill/>
        <a:ln>
          <a:noFill/>
        </a:ln>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0</xdr:col>
      <xdr:colOff>97116</xdr:colOff>
      <xdr:row>14</xdr:row>
      <xdr:rowOff>33618</xdr:rowOff>
    </xdr:from>
    <xdr:to>
      <xdr:col>2</xdr:col>
      <xdr:colOff>896471</xdr:colOff>
      <xdr:row>27</xdr:row>
      <xdr:rowOff>72839</xdr:rowOff>
    </xdr:to>
    <xdr:pic>
      <xdr:nvPicPr>
        <xdr:cNvPr id="17" name="Imagen 16">
          <a:extLst>
            <a:ext uri="{FF2B5EF4-FFF2-40B4-BE49-F238E27FC236}">
              <a16:creationId xmlns:a16="http://schemas.microsoft.com/office/drawing/2014/main" id="{00000000-0008-0000-2B00-00001100000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97116" y="2577353"/>
          <a:ext cx="2771590" cy="2078692"/>
        </a:xfrm>
        <a:prstGeom prst="rect">
          <a:avLst/>
        </a:prstGeom>
      </xdr:spPr>
    </xdr:pic>
    <xdr:clientData/>
  </xdr:twoCellAnchor>
  <xdr:twoCellAnchor editAs="oneCell">
    <xdr:from>
      <xdr:col>3</xdr:col>
      <xdr:colOff>67235</xdr:colOff>
      <xdr:row>14</xdr:row>
      <xdr:rowOff>67235</xdr:rowOff>
    </xdr:from>
    <xdr:to>
      <xdr:col>5</xdr:col>
      <xdr:colOff>829236</xdr:colOff>
      <xdr:row>27</xdr:row>
      <xdr:rowOff>67235</xdr:rowOff>
    </xdr:to>
    <xdr:pic>
      <xdr:nvPicPr>
        <xdr:cNvPr id="7" name="Imagen 6" descr="E:\0 INV - amv 2024\1 inv ANT amv- 2024\FOTOS 2024\6206 - Pto Berrio\10 oct 03 - malena\WhatsApp Image 2024-10-03 at 3.20.10 PM.jpeg">
          <a:extLst>
            <a:ext uri="{FF2B5EF4-FFF2-40B4-BE49-F238E27FC236}">
              <a16:creationId xmlns:a16="http://schemas.microsoft.com/office/drawing/2014/main" id="{00000000-0008-0000-2B00-000007000000}"/>
            </a:ext>
          </a:extLst>
        </xdr:cNvPr>
        <xdr:cNvPicPr/>
      </xdr:nvPicPr>
      <xdr:blipFill>
        <a:blip xmlns:r="http://schemas.openxmlformats.org/officeDocument/2006/relationships" r:embed="rId2" cstate="email">
          <a:extLst>
            <a:ext uri="{28A0092B-C50C-407E-A947-70E740481C1C}">
              <a14:useLocalDpi xmlns:a14="http://schemas.microsoft.com/office/drawing/2010/main"/>
            </a:ext>
          </a:extLst>
        </a:blip>
        <a:srcRect/>
        <a:stretch>
          <a:fillRect/>
        </a:stretch>
      </xdr:blipFill>
      <xdr:spPr bwMode="auto">
        <a:xfrm>
          <a:off x="3025588" y="2610970"/>
          <a:ext cx="2734236" cy="2039471"/>
        </a:xfrm>
        <a:prstGeom prst="rect">
          <a:avLst/>
        </a:prstGeom>
        <a:noFill/>
        <a:ln>
          <a:noFill/>
        </a:ln>
      </xdr:spPr>
    </xdr:pic>
    <xdr:clientData/>
  </xdr:twoCellAnchor>
  <xdr:twoCellAnchor editAs="oneCell">
    <xdr:from>
      <xdr:col>0</xdr:col>
      <xdr:colOff>89647</xdr:colOff>
      <xdr:row>30</xdr:row>
      <xdr:rowOff>112059</xdr:rowOff>
    </xdr:from>
    <xdr:to>
      <xdr:col>2</xdr:col>
      <xdr:colOff>885265</xdr:colOff>
      <xdr:row>44</xdr:row>
      <xdr:rowOff>112059</xdr:rowOff>
    </xdr:to>
    <xdr:pic>
      <xdr:nvPicPr>
        <xdr:cNvPr id="8" name="Imagen 7" descr="E:\0 INV - amv 2024\1 inv ANT amv- 2024\FOTOS 2024\6206 - Pto Berrio\8 AGO 07\20240807_151256.jpg">
          <a:extLst>
            <a:ext uri="{FF2B5EF4-FFF2-40B4-BE49-F238E27FC236}">
              <a16:creationId xmlns:a16="http://schemas.microsoft.com/office/drawing/2014/main" id="{00000000-0008-0000-2B00-000008000000}"/>
            </a:ext>
          </a:extLst>
        </xdr:cNvPr>
        <xdr:cNvPicPr/>
      </xdr:nvPicPr>
      <xdr:blipFill>
        <a:blip xmlns:r="http://schemas.openxmlformats.org/officeDocument/2006/relationships" r:embed="rId3" cstate="email">
          <a:extLst>
            <a:ext uri="{28A0092B-C50C-407E-A947-70E740481C1C}">
              <a14:useLocalDpi xmlns:a14="http://schemas.microsoft.com/office/drawing/2010/main"/>
            </a:ext>
          </a:extLst>
        </a:blip>
        <a:srcRect/>
        <a:stretch>
          <a:fillRect/>
        </a:stretch>
      </xdr:blipFill>
      <xdr:spPr bwMode="auto">
        <a:xfrm>
          <a:off x="89647" y="5165912"/>
          <a:ext cx="2767853" cy="2207559"/>
        </a:xfrm>
        <a:prstGeom prst="rect">
          <a:avLst/>
        </a:prstGeom>
        <a:noFill/>
        <a:ln>
          <a:noFill/>
        </a:ln>
      </xdr:spPr>
    </xdr:pic>
    <xdr:clientData/>
  </xdr:twoCellAnchor>
  <xdr:twoCellAnchor editAs="oneCell">
    <xdr:from>
      <xdr:col>3</xdr:col>
      <xdr:colOff>56028</xdr:colOff>
      <xdr:row>30</xdr:row>
      <xdr:rowOff>123264</xdr:rowOff>
    </xdr:from>
    <xdr:to>
      <xdr:col>5</xdr:col>
      <xdr:colOff>840440</xdr:colOff>
      <xdr:row>44</xdr:row>
      <xdr:rowOff>56028</xdr:rowOff>
    </xdr:to>
    <xdr:pic>
      <xdr:nvPicPr>
        <xdr:cNvPr id="10" name="Imagen 9" descr="E:\0 INV - amv 2024\1 inv ANT amv- 2024\FOTOS 2024\6206 - Pto Berrio\8 AGO 07\20240807_151528.jpg">
          <a:extLst>
            <a:ext uri="{FF2B5EF4-FFF2-40B4-BE49-F238E27FC236}">
              <a16:creationId xmlns:a16="http://schemas.microsoft.com/office/drawing/2014/main" id="{00000000-0008-0000-2B00-00000A000000}"/>
            </a:ext>
          </a:extLst>
        </xdr:cNvPr>
        <xdr:cNvPicPr/>
      </xdr:nvPicPr>
      <xdr:blipFill>
        <a:blip xmlns:r="http://schemas.openxmlformats.org/officeDocument/2006/relationships" r:embed="rId4" cstate="email">
          <a:extLst>
            <a:ext uri="{28A0092B-C50C-407E-A947-70E740481C1C}">
              <a14:useLocalDpi xmlns:a14="http://schemas.microsoft.com/office/drawing/2010/main"/>
            </a:ext>
          </a:extLst>
        </a:blip>
        <a:srcRect/>
        <a:stretch>
          <a:fillRect/>
        </a:stretch>
      </xdr:blipFill>
      <xdr:spPr bwMode="auto">
        <a:xfrm>
          <a:off x="3014381" y="5177117"/>
          <a:ext cx="2756647" cy="2140323"/>
        </a:xfrm>
        <a:prstGeom prst="rect">
          <a:avLst/>
        </a:prstGeom>
        <a:noFill/>
        <a:ln>
          <a:noFill/>
        </a:ln>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3</xdr:col>
      <xdr:colOff>65263</xdr:colOff>
      <xdr:row>14</xdr:row>
      <xdr:rowOff>126999</xdr:rowOff>
    </xdr:from>
    <xdr:to>
      <xdr:col>5</xdr:col>
      <xdr:colOff>918987</xdr:colOff>
      <xdr:row>27</xdr:row>
      <xdr:rowOff>127000</xdr:rowOff>
    </xdr:to>
    <xdr:pic>
      <xdr:nvPicPr>
        <xdr:cNvPr id="4" name="Imagen 3">
          <a:extLst>
            <a:ext uri="{FF2B5EF4-FFF2-40B4-BE49-F238E27FC236}">
              <a16:creationId xmlns:a16="http://schemas.microsoft.com/office/drawing/2014/main" id="{00000000-0008-0000-2C00-00000400000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3113263" y="2539999"/>
          <a:ext cx="2822224" cy="2063751"/>
        </a:xfrm>
        <a:prstGeom prst="rect">
          <a:avLst/>
        </a:prstGeom>
      </xdr:spPr>
    </xdr:pic>
    <xdr:clientData/>
  </xdr:twoCellAnchor>
  <xdr:twoCellAnchor editAs="oneCell">
    <xdr:from>
      <xdr:col>3</xdr:col>
      <xdr:colOff>95250</xdr:colOff>
      <xdr:row>31</xdr:row>
      <xdr:rowOff>31750</xdr:rowOff>
    </xdr:from>
    <xdr:to>
      <xdr:col>5</xdr:col>
      <xdr:colOff>889000</xdr:colOff>
      <xdr:row>44</xdr:row>
      <xdr:rowOff>127001</xdr:rowOff>
    </xdr:to>
    <xdr:pic>
      <xdr:nvPicPr>
        <xdr:cNvPr id="6" name="Imagen 5" descr="E:\0 INV - amv 2024\1 inv ANT amv- 2024\FOTOS 2024\6204 -\9 sep 02 - PR70\WhatsApp Image 2024-09-02 at 9.04.09 AM.jpeg">
          <a:extLst>
            <a:ext uri="{FF2B5EF4-FFF2-40B4-BE49-F238E27FC236}">
              <a16:creationId xmlns:a16="http://schemas.microsoft.com/office/drawing/2014/main" id="{00000000-0008-0000-2C00-000006000000}"/>
            </a:ext>
          </a:extLst>
        </xdr:cNvPr>
        <xdr:cNvPicPr/>
      </xdr:nvPicPr>
      <xdr:blipFill>
        <a:blip xmlns:r="http://schemas.openxmlformats.org/officeDocument/2006/relationships" r:embed="rId2" cstate="email">
          <a:extLst>
            <a:ext uri="{28A0092B-C50C-407E-A947-70E740481C1C}">
              <a14:useLocalDpi xmlns:a14="http://schemas.microsoft.com/office/drawing/2010/main"/>
            </a:ext>
          </a:extLst>
        </a:blip>
        <a:srcRect/>
        <a:stretch>
          <a:fillRect/>
        </a:stretch>
      </xdr:blipFill>
      <xdr:spPr bwMode="auto">
        <a:xfrm>
          <a:off x="3143250" y="5302250"/>
          <a:ext cx="2762250" cy="2174876"/>
        </a:xfrm>
        <a:prstGeom prst="rect">
          <a:avLst/>
        </a:prstGeom>
        <a:noFill/>
        <a:ln>
          <a:noFill/>
        </a:ln>
      </xdr:spPr>
    </xdr:pic>
    <xdr:clientData/>
  </xdr:twoCellAnchor>
  <xdr:twoCellAnchor editAs="oneCell">
    <xdr:from>
      <xdr:col>0</xdr:col>
      <xdr:colOff>63500</xdr:colOff>
      <xdr:row>14</xdr:row>
      <xdr:rowOff>127001</xdr:rowOff>
    </xdr:from>
    <xdr:to>
      <xdr:col>2</xdr:col>
      <xdr:colOff>1016000</xdr:colOff>
      <xdr:row>27</xdr:row>
      <xdr:rowOff>127001</xdr:rowOff>
    </xdr:to>
    <xdr:pic>
      <xdr:nvPicPr>
        <xdr:cNvPr id="7" name="Imagen 6" descr="E:\0 INV - amv 2024\1 inv ANT amv- 2024\FOTOS 2024\6204 -\6 jun 21\20240621_102314.jpg">
          <a:extLst>
            <a:ext uri="{FF2B5EF4-FFF2-40B4-BE49-F238E27FC236}">
              <a16:creationId xmlns:a16="http://schemas.microsoft.com/office/drawing/2014/main" id="{00000000-0008-0000-2C00-000007000000}"/>
            </a:ext>
          </a:extLst>
        </xdr:cNvPr>
        <xdr:cNvPicPr/>
      </xdr:nvPicPr>
      <xdr:blipFill>
        <a:blip xmlns:r="http://schemas.openxmlformats.org/officeDocument/2006/relationships" r:embed="rId3" cstate="email">
          <a:extLst>
            <a:ext uri="{28A0092B-C50C-407E-A947-70E740481C1C}">
              <a14:useLocalDpi xmlns:a14="http://schemas.microsoft.com/office/drawing/2010/main"/>
            </a:ext>
          </a:extLst>
        </a:blip>
        <a:srcRect/>
        <a:stretch>
          <a:fillRect/>
        </a:stretch>
      </xdr:blipFill>
      <xdr:spPr bwMode="auto">
        <a:xfrm>
          <a:off x="63500" y="2698751"/>
          <a:ext cx="2921000" cy="2063750"/>
        </a:xfrm>
        <a:prstGeom prst="rect">
          <a:avLst/>
        </a:prstGeom>
        <a:noFill/>
        <a:ln>
          <a:noFill/>
        </a:ln>
      </xdr:spPr>
    </xdr:pic>
    <xdr:clientData/>
  </xdr:twoCellAnchor>
  <xdr:twoCellAnchor editAs="oneCell">
    <xdr:from>
      <xdr:col>0</xdr:col>
      <xdr:colOff>142876</xdr:colOff>
      <xdr:row>31</xdr:row>
      <xdr:rowOff>15875</xdr:rowOff>
    </xdr:from>
    <xdr:to>
      <xdr:col>2</xdr:col>
      <xdr:colOff>1000126</xdr:colOff>
      <xdr:row>44</xdr:row>
      <xdr:rowOff>142875</xdr:rowOff>
    </xdr:to>
    <xdr:pic>
      <xdr:nvPicPr>
        <xdr:cNvPr id="8" name="Imagen 7" descr="E:\0 INV - amv 2024\1 inv ANT amv- 2024\FOTOS 2024\6204 -\7 jul 26\TimePhoto_20240726_085803.jpg">
          <a:extLst>
            <a:ext uri="{FF2B5EF4-FFF2-40B4-BE49-F238E27FC236}">
              <a16:creationId xmlns:a16="http://schemas.microsoft.com/office/drawing/2014/main" id="{00000000-0008-0000-2C00-000008000000}"/>
            </a:ext>
          </a:extLst>
        </xdr:cNvPr>
        <xdr:cNvPicPr/>
      </xdr:nvPicPr>
      <xdr:blipFill>
        <a:blip xmlns:r="http://schemas.openxmlformats.org/officeDocument/2006/relationships" r:embed="rId4" cstate="email">
          <a:extLst>
            <a:ext uri="{28A0092B-C50C-407E-A947-70E740481C1C}">
              <a14:useLocalDpi xmlns:a14="http://schemas.microsoft.com/office/drawing/2010/main"/>
            </a:ext>
          </a:extLst>
        </a:blip>
        <a:srcRect/>
        <a:stretch>
          <a:fillRect/>
        </a:stretch>
      </xdr:blipFill>
      <xdr:spPr bwMode="auto">
        <a:xfrm>
          <a:off x="142876" y="5286375"/>
          <a:ext cx="2825750" cy="2206625"/>
        </a:xfrm>
        <a:prstGeom prst="rect">
          <a:avLst/>
        </a:prstGeom>
        <a:noFill/>
        <a:ln>
          <a:noFill/>
        </a:ln>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0</xdr:col>
      <xdr:colOff>79375</xdr:colOff>
      <xdr:row>14</xdr:row>
      <xdr:rowOff>138907</xdr:rowOff>
    </xdr:from>
    <xdr:to>
      <xdr:col>2</xdr:col>
      <xdr:colOff>968375</xdr:colOff>
      <xdr:row>27</xdr:row>
      <xdr:rowOff>79374</xdr:rowOff>
    </xdr:to>
    <xdr:pic>
      <xdr:nvPicPr>
        <xdr:cNvPr id="6" name="Imagen 5">
          <a:extLst>
            <a:ext uri="{FF2B5EF4-FFF2-40B4-BE49-F238E27FC236}">
              <a16:creationId xmlns:a16="http://schemas.microsoft.com/office/drawing/2014/main" id="{00000000-0008-0000-2D00-00000600000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79375" y="2551907"/>
          <a:ext cx="2857500" cy="2004217"/>
        </a:xfrm>
        <a:prstGeom prst="rect">
          <a:avLst/>
        </a:prstGeom>
      </xdr:spPr>
    </xdr:pic>
    <xdr:clientData/>
  </xdr:twoCellAnchor>
  <xdr:twoCellAnchor editAs="oneCell">
    <xdr:from>
      <xdr:col>3</xdr:col>
      <xdr:colOff>63500</xdr:colOff>
      <xdr:row>15</xdr:row>
      <xdr:rowOff>15874</xdr:rowOff>
    </xdr:from>
    <xdr:to>
      <xdr:col>5</xdr:col>
      <xdr:colOff>889000</xdr:colOff>
      <xdr:row>27</xdr:row>
      <xdr:rowOff>127000</xdr:rowOff>
    </xdr:to>
    <xdr:pic>
      <xdr:nvPicPr>
        <xdr:cNvPr id="7" name="Imagen 6">
          <a:extLst>
            <a:ext uri="{FF2B5EF4-FFF2-40B4-BE49-F238E27FC236}">
              <a16:creationId xmlns:a16="http://schemas.microsoft.com/office/drawing/2014/main" id="{00000000-0008-0000-2D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tretch>
          <a:fillRect/>
        </a:stretch>
      </xdr:blipFill>
      <xdr:spPr>
        <a:xfrm>
          <a:off x="3111500" y="2587624"/>
          <a:ext cx="2794000" cy="2016126"/>
        </a:xfrm>
        <a:prstGeom prst="rect">
          <a:avLst/>
        </a:prstGeom>
      </xdr:spPr>
    </xdr:pic>
    <xdr:clientData/>
  </xdr:twoCellAnchor>
  <xdr:twoCellAnchor editAs="oneCell">
    <xdr:from>
      <xdr:col>0</xdr:col>
      <xdr:colOff>95250</xdr:colOff>
      <xdr:row>31</xdr:row>
      <xdr:rowOff>15875</xdr:rowOff>
    </xdr:from>
    <xdr:to>
      <xdr:col>2</xdr:col>
      <xdr:colOff>1005416</xdr:colOff>
      <xdr:row>43</xdr:row>
      <xdr:rowOff>95250</xdr:rowOff>
    </xdr:to>
    <xdr:pic>
      <xdr:nvPicPr>
        <xdr:cNvPr id="8" name="Imagen 7">
          <a:extLst>
            <a:ext uri="{FF2B5EF4-FFF2-40B4-BE49-F238E27FC236}">
              <a16:creationId xmlns:a16="http://schemas.microsoft.com/office/drawing/2014/main" id="{00000000-0008-0000-2D00-000008000000}"/>
            </a:ext>
          </a:extLst>
        </xdr:cNvPr>
        <xdr:cNvPicPr>
          <a:picLocks noChangeAspect="1"/>
        </xdr:cNvPicPr>
      </xdr:nvPicPr>
      <xdr:blipFill>
        <a:blip xmlns:r="http://schemas.openxmlformats.org/officeDocument/2006/relationships" r:embed="rId3" cstate="email">
          <a:extLst>
            <a:ext uri="{28A0092B-C50C-407E-A947-70E740481C1C}">
              <a14:useLocalDpi xmlns:a14="http://schemas.microsoft.com/office/drawing/2010/main"/>
            </a:ext>
          </a:extLst>
        </a:blip>
        <a:stretch>
          <a:fillRect/>
        </a:stretch>
      </xdr:blipFill>
      <xdr:spPr>
        <a:xfrm>
          <a:off x="95250" y="5127625"/>
          <a:ext cx="2878666" cy="2000250"/>
        </a:xfrm>
        <a:prstGeom prst="rect">
          <a:avLst/>
        </a:prstGeom>
      </xdr:spPr>
    </xdr:pic>
    <xdr:clientData/>
  </xdr:twoCellAnchor>
  <xdr:twoCellAnchor editAs="oneCell">
    <xdr:from>
      <xdr:col>3</xdr:col>
      <xdr:colOff>507999</xdr:colOff>
      <xdr:row>31</xdr:row>
      <xdr:rowOff>0</xdr:rowOff>
    </xdr:from>
    <xdr:to>
      <xdr:col>5</xdr:col>
      <xdr:colOff>206374</xdr:colOff>
      <xdr:row>44</xdr:row>
      <xdr:rowOff>15875</xdr:rowOff>
    </xdr:to>
    <xdr:pic>
      <xdr:nvPicPr>
        <xdr:cNvPr id="10" name="Imagen 9" descr="E:\0 INV - amv 2024\1 inv ANT amv- 2024\FOTOS 2024\6204 -\10 oct 22 - cierre PR47+500\WhatsApp Image 2024-10-22 at 7.35.15 AM.jpeg">
          <a:extLst>
            <a:ext uri="{FF2B5EF4-FFF2-40B4-BE49-F238E27FC236}">
              <a16:creationId xmlns:a16="http://schemas.microsoft.com/office/drawing/2014/main" id="{00000000-0008-0000-2D00-00000A000000}"/>
            </a:ext>
          </a:extLst>
        </xdr:cNvPr>
        <xdr:cNvPicPr/>
      </xdr:nvPicPr>
      <xdr:blipFill>
        <a:blip xmlns:r="http://schemas.openxmlformats.org/officeDocument/2006/relationships" r:embed="rId4" cstate="email">
          <a:extLst>
            <a:ext uri="{28A0092B-C50C-407E-A947-70E740481C1C}">
              <a14:useLocalDpi xmlns:a14="http://schemas.microsoft.com/office/drawing/2010/main"/>
            </a:ext>
          </a:extLst>
        </a:blip>
        <a:srcRect/>
        <a:stretch>
          <a:fillRect/>
        </a:stretch>
      </xdr:blipFill>
      <xdr:spPr bwMode="auto">
        <a:xfrm>
          <a:off x="3555999" y="5270500"/>
          <a:ext cx="1666875" cy="2095500"/>
        </a:xfrm>
        <a:prstGeom prst="rect">
          <a:avLst/>
        </a:prstGeom>
        <a:noFill/>
        <a:ln>
          <a:noFill/>
        </a:ln>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2</xdr:col>
      <xdr:colOff>968375</xdr:colOff>
      <xdr:row>14</xdr:row>
      <xdr:rowOff>79375</xdr:rowOff>
    </xdr:from>
    <xdr:to>
      <xdr:col>5</xdr:col>
      <xdr:colOff>889000</xdr:colOff>
      <xdr:row>26</xdr:row>
      <xdr:rowOff>31750</xdr:rowOff>
    </xdr:to>
    <xdr:pic>
      <xdr:nvPicPr>
        <xdr:cNvPr id="6" name="Imagen 5" descr="E:\0 INV - amv 2024\1 inv ANT amv- 2024\FOTOS 2024\6003 - cooptahis\6 jun - cooptahis\WhatsApp Image 2024-06-18 at 4.29.32 PM.jpeg">
          <a:extLst>
            <a:ext uri="{FF2B5EF4-FFF2-40B4-BE49-F238E27FC236}">
              <a16:creationId xmlns:a16="http://schemas.microsoft.com/office/drawing/2014/main" id="{00000000-0008-0000-2E00-000006000000}"/>
            </a:ext>
          </a:extLst>
        </xdr:cNvPr>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36875" y="2651125"/>
          <a:ext cx="2873375" cy="1857375"/>
        </a:xfrm>
        <a:prstGeom prst="rect">
          <a:avLst/>
        </a:prstGeom>
        <a:noFill/>
        <a:ln>
          <a:noFill/>
        </a:ln>
      </xdr:spPr>
    </xdr:pic>
    <xdr:clientData/>
  </xdr:twoCellAnchor>
  <xdr:twoCellAnchor editAs="oneCell">
    <xdr:from>
      <xdr:col>0</xdr:col>
      <xdr:colOff>111126</xdr:colOff>
      <xdr:row>28</xdr:row>
      <xdr:rowOff>127000</xdr:rowOff>
    </xdr:from>
    <xdr:to>
      <xdr:col>2</xdr:col>
      <xdr:colOff>809626</xdr:colOff>
      <xdr:row>40</xdr:row>
      <xdr:rowOff>79375</xdr:rowOff>
    </xdr:to>
    <xdr:pic>
      <xdr:nvPicPr>
        <xdr:cNvPr id="8" name="Imagen 7" descr="E:\0 INV - amv 2024\1 inv ANT amv- 2024\FOTOS 2024\6003 - cooptahis\6 jun - cooptahis\WhatsApp Image 2024-06-28 at 6.57.01 AM.jpeg">
          <a:extLst>
            <a:ext uri="{FF2B5EF4-FFF2-40B4-BE49-F238E27FC236}">
              <a16:creationId xmlns:a16="http://schemas.microsoft.com/office/drawing/2014/main" id="{00000000-0008-0000-2E00-000008000000}"/>
            </a:ext>
          </a:extLst>
        </xdr:cNvPr>
        <xdr:cNvPicPr/>
      </xdr:nvPicPr>
      <xdr:blipFill>
        <a:blip xmlns:r="http://schemas.openxmlformats.org/officeDocument/2006/relationships" r:embed="rId2" cstate="email">
          <a:extLst>
            <a:ext uri="{28A0092B-C50C-407E-A947-70E740481C1C}">
              <a14:useLocalDpi xmlns:a14="http://schemas.microsoft.com/office/drawing/2010/main"/>
            </a:ext>
          </a:extLst>
        </a:blip>
        <a:srcRect/>
        <a:stretch>
          <a:fillRect/>
        </a:stretch>
      </xdr:blipFill>
      <xdr:spPr bwMode="auto">
        <a:xfrm>
          <a:off x="111126" y="4921250"/>
          <a:ext cx="2667000" cy="1873250"/>
        </a:xfrm>
        <a:prstGeom prst="rect">
          <a:avLst/>
        </a:prstGeom>
        <a:noFill/>
        <a:ln>
          <a:noFill/>
        </a:ln>
      </xdr:spPr>
    </xdr:pic>
    <xdr:clientData/>
  </xdr:twoCellAnchor>
  <xdr:twoCellAnchor editAs="oneCell">
    <xdr:from>
      <xdr:col>0</xdr:col>
      <xdr:colOff>95250</xdr:colOff>
      <xdr:row>14</xdr:row>
      <xdr:rowOff>31750</xdr:rowOff>
    </xdr:from>
    <xdr:to>
      <xdr:col>2</xdr:col>
      <xdr:colOff>809625</xdr:colOff>
      <xdr:row>26</xdr:row>
      <xdr:rowOff>47625</xdr:rowOff>
    </xdr:to>
    <xdr:pic>
      <xdr:nvPicPr>
        <xdr:cNvPr id="11" name="Imagen 10" descr="E:\0 INV - amv 2024\1 inv ANT amv- 2024\FOTOS 2024\6003 - cooptahis\6 jun 26\TimePhoto_20240625_134014.jpg">
          <a:extLst>
            <a:ext uri="{FF2B5EF4-FFF2-40B4-BE49-F238E27FC236}">
              <a16:creationId xmlns:a16="http://schemas.microsoft.com/office/drawing/2014/main" id="{00000000-0008-0000-2E00-00000B000000}"/>
            </a:ext>
          </a:extLst>
        </xdr:cNvPr>
        <xdr:cNvPicPr/>
      </xdr:nvPicPr>
      <xdr:blipFill>
        <a:blip xmlns:r="http://schemas.openxmlformats.org/officeDocument/2006/relationships" r:embed="rId3" cstate="email">
          <a:extLst>
            <a:ext uri="{28A0092B-C50C-407E-A947-70E740481C1C}">
              <a14:useLocalDpi xmlns:a14="http://schemas.microsoft.com/office/drawing/2010/main"/>
            </a:ext>
          </a:extLst>
        </a:blip>
        <a:srcRect/>
        <a:stretch>
          <a:fillRect/>
        </a:stretch>
      </xdr:blipFill>
      <xdr:spPr bwMode="auto">
        <a:xfrm>
          <a:off x="95250" y="2603500"/>
          <a:ext cx="2682875" cy="1920875"/>
        </a:xfrm>
        <a:prstGeom prst="rect">
          <a:avLst/>
        </a:prstGeom>
        <a:noFill/>
        <a:ln>
          <a:noFill/>
        </a:ln>
      </xdr:spPr>
    </xdr:pic>
    <xdr:clientData/>
  </xdr:twoCellAnchor>
  <xdr:twoCellAnchor editAs="oneCell">
    <xdr:from>
      <xdr:col>3</xdr:col>
      <xdr:colOff>568008</xdr:colOff>
      <xdr:row>29</xdr:row>
      <xdr:rowOff>19369</xdr:rowOff>
    </xdr:from>
    <xdr:to>
      <xdr:col>5</xdr:col>
      <xdr:colOff>444500</xdr:colOff>
      <xdr:row>41</xdr:row>
      <xdr:rowOff>4</xdr:rowOff>
    </xdr:to>
    <xdr:pic>
      <xdr:nvPicPr>
        <xdr:cNvPr id="12" name="Imagen 11" descr="E:\0 INV - amv 2024\1 inv ANT amv- 2024\FOTOS 2024\6003 - cooptahis\9 sep 19 -\20240919_120136.jpg">
          <a:extLst>
            <a:ext uri="{FF2B5EF4-FFF2-40B4-BE49-F238E27FC236}">
              <a16:creationId xmlns:a16="http://schemas.microsoft.com/office/drawing/2014/main" id="{00000000-0008-0000-2E00-00000C000000}"/>
            </a:ext>
          </a:extLst>
        </xdr:cNvPr>
        <xdr:cNvPicPr/>
      </xdr:nvPicPr>
      <xdr:blipFill>
        <a:blip xmlns:r="http://schemas.openxmlformats.org/officeDocument/2006/relationships" r:embed="rId4" cstate="email">
          <a:extLst>
            <a:ext uri="{28A0092B-C50C-407E-A947-70E740481C1C}">
              <a14:useLocalDpi xmlns:a14="http://schemas.microsoft.com/office/drawing/2010/main"/>
            </a:ext>
          </a:extLst>
        </a:blip>
        <a:srcRect/>
        <a:stretch>
          <a:fillRect/>
        </a:stretch>
      </xdr:blipFill>
      <xdr:spPr bwMode="auto">
        <a:xfrm rot="5400000">
          <a:off x="3492499" y="5000628"/>
          <a:ext cx="1901510" cy="1844992"/>
        </a:xfrm>
        <a:prstGeom prst="rect">
          <a:avLst/>
        </a:prstGeom>
        <a:noFill/>
        <a:ln>
          <a:noFill/>
        </a:ln>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3</xdr:col>
      <xdr:colOff>119874</xdr:colOff>
      <xdr:row>30</xdr:row>
      <xdr:rowOff>86500</xdr:rowOff>
    </xdr:from>
    <xdr:to>
      <xdr:col>5</xdr:col>
      <xdr:colOff>762000</xdr:colOff>
      <xdr:row>44</xdr:row>
      <xdr:rowOff>132526</xdr:rowOff>
    </xdr:to>
    <xdr:pic>
      <xdr:nvPicPr>
        <xdr:cNvPr id="6" name="Imagen 5">
          <a:extLst>
            <a:ext uri="{FF2B5EF4-FFF2-40B4-BE49-F238E27FC236}">
              <a16:creationId xmlns:a16="http://schemas.microsoft.com/office/drawing/2014/main" id="{00000000-0008-0000-2F00-00000600000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3072624" y="5198250"/>
          <a:ext cx="2610626" cy="2284401"/>
        </a:xfrm>
        <a:prstGeom prst="rect">
          <a:avLst/>
        </a:prstGeom>
      </xdr:spPr>
    </xdr:pic>
    <xdr:clientData/>
  </xdr:twoCellAnchor>
  <xdr:twoCellAnchor editAs="oneCell">
    <xdr:from>
      <xdr:col>0</xdr:col>
      <xdr:colOff>190500</xdr:colOff>
      <xdr:row>30</xdr:row>
      <xdr:rowOff>79376</xdr:rowOff>
    </xdr:from>
    <xdr:to>
      <xdr:col>2</xdr:col>
      <xdr:colOff>825500</xdr:colOff>
      <xdr:row>44</xdr:row>
      <xdr:rowOff>63501</xdr:rowOff>
    </xdr:to>
    <xdr:pic>
      <xdr:nvPicPr>
        <xdr:cNvPr id="7" name="Imagen 6" descr="E:\0 INV - amv 2024\1 inv ANT amv- 2024\FOTOS 2024\6003 - prestaser\6 jun - coop\WhatsApp Image 2024-06-26 at 7.06.56 AM.jpeg">
          <a:extLst>
            <a:ext uri="{FF2B5EF4-FFF2-40B4-BE49-F238E27FC236}">
              <a16:creationId xmlns:a16="http://schemas.microsoft.com/office/drawing/2014/main" id="{00000000-0008-0000-2F00-000007000000}"/>
            </a:ext>
          </a:extLst>
        </xdr:cNvPr>
        <xdr:cNvPicPr/>
      </xdr:nvPicPr>
      <xdr:blipFill>
        <a:blip xmlns:r="http://schemas.openxmlformats.org/officeDocument/2006/relationships" r:embed="rId2" cstate="email">
          <a:extLst>
            <a:ext uri="{28A0092B-C50C-407E-A947-70E740481C1C}">
              <a14:useLocalDpi xmlns:a14="http://schemas.microsoft.com/office/drawing/2010/main"/>
            </a:ext>
          </a:extLst>
        </a:blip>
        <a:srcRect/>
        <a:stretch>
          <a:fillRect/>
        </a:stretch>
      </xdr:blipFill>
      <xdr:spPr bwMode="auto">
        <a:xfrm>
          <a:off x="190500" y="5191126"/>
          <a:ext cx="2603500" cy="2222500"/>
        </a:xfrm>
        <a:prstGeom prst="rect">
          <a:avLst/>
        </a:prstGeom>
        <a:noFill/>
        <a:ln>
          <a:noFill/>
        </a:ln>
      </xdr:spPr>
    </xdr:pic>
    <xdr:clientData/>
  </xdr:twoCellAnchor>
  <xdr:twoCellAnchor editAs="oneCell">
    <xdr:from>
      <xdr:col>0</xdr:col>
      <xdr:colOff>111126</xdr:colOff>
      <xdr:row>14</xdr:row>
      <xdr:rowOff>63499</xdr:rowOff>
    </xdr:from>
    <xdr:to>
      <xdr:col>3</xdr:col>
      <xdr:colOff>15876</xdr:colOff>
      <xdr:row>28</xdr:row>
      <xdr:rowOff>79374</xdr:rowOff>
    </xdr:to>
    <xdr:pic>
      <xdr:nvPicPr>
        <xdr:cNvPr id="9" name="Imagen 8" descr="E:\0 INV - amv 2024\1 inv ANT amv- 2024\FOTOS 2024\6003 - prestaser\6 jun - coop\WhatsApp Image 2024-06-26 at 7.06.55 AM (3).jpeg">
          <a:extLst>
            <a:ext uri="{FF2B5EF4-FFF2-40B4-BE49-F238E27FC236}">
              <a16:creationId xmlns:a16="http://schemas.microsoft.com/office/drawing/2014/main" id="{00000000-0008-0000-2F00-000009000000}"/>
            </a:ext>
          </a:extLst>
        </xdr:cNvPr>
        <xdr:cNvPicPr/>
      </xdr:nvPicPr>
      <xdr:blipFill>
        <a:blip xmlns:r="http://schemas.openxmlformats.org/officeDocument/2006/relationships" r:embed="rId3" cstate="email">
          <a:extLst>
            <a:ext uri="{28A0092B-C50C-407E-A947-70E740481C1C}">
              <a14:useLocalDpi xmlns:a14="http://schemas.microsoft.com/office/drawing/2010/main"/>
            </a:ext>
          </a:extLst>
        </a:blip>
        <a:srcRect/>
        <a:stretch>
          <a:fillRect/>
        </a:stretch>
      </xdr:blipFill>
      <xdr:spPr bwMode="auto">
        <a:xfrm>
          <a:off x="111126" y="2635249"/>
          <a:ext cx="2857500" cy="2238375"/>
        </a:xfrm>
        <a:prstGeom prst="rect">
          <a:avLst/>
        </a:prstGeom>
        <a:noFill/>
        <a:ln>
          <a:noFill/>
        </a:ln>
      </xdr:spPr>
    </xdr:pic>
    <xdr:clientData/>
  </xdr:twoCellAnchor>
  <xdr:twoCellAnchor editAs="oneCell">
    <xdr:from>
      <xdr:col>3</xdr:col>
      <xdr:colOff>142876</xdr:colOff>
      <xdr:row>14</xdr:row>
      <xdr:rowOff>127000</xdr:rowOff>
    </xdr:from>
    <xdr:to>
      <xdr:col>5</xdr:col>
      <xdr:colOff>777876</xdr:colOff>
      <xdr:row>28</xdr:row>
      <xdr:rowOff>95250</xdr:rowOff>
    </xdr:to>
    <xdr:pic>
      <xdr:nvPicPr>
        <xdr:cNvPr id="10" name="Imagen 9" descr="E:\0 INV - amv 2024\1 inv ANT amv- 2024\FOTOS 2024\6003 - prestaser\6 jun - coop\WhatsApp Image 2024-06-18 at 7.35.54 AM (1).jpeg">
          <a:extLst>
            <a:ext uri="{FF2B5EF4-FFF2-40B4-BE49-F238E27FC236}">
              <a16:creationId xmlns:a16="http://schemas.microsoft.com/office/drawing/2014/main" id="{00000000-0008-0000-2F00-00000A000000}"/>
            </a:ext>
          </a:extLst>
        </xdr:cNvPr>
        <xdr:cNvPicPr/>
      </xdr:nvPicPr>
      <xdr:blipFill>
        <a:blip xmlns:r="http://schemas.openxmlformats.org/officeDocument/2006/relationships" r:embed="rId4" cstate="email">
          <a:extLst>
            <a:ext uri="{28A0092B-C50C-407E-A947-70E740481C1C}">
              <a14:useLocalDpi xmlns:a14="http://schemas.microsoft.com/office/drawing/2010/main"/>
            </a:ext>
          </a:extLst>
        </a:blip>
        <a:srcRect/>
        <a:stretch>
          <a:fillRect/>
        </a:stretch>
      </xdr:blipFill>
      <xdr:spPr bwMode="auto">
        <a:xfrm>
          <a:off x="3095626" y="2698750"/>
          <a:ext cx="2603500" cy="2190750"/>
        </a:xfrm>
        <a:prstGeom prst="rect">
          <a:avLst/>
        </a:prstGeom>
        <a:noFill/>
        <a:ln>
          <a:noFill/>
        </a:ln>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0</xdr:col>
      <xdr:colOff>336178</xdr:colOff>
      <xdr:row>13</xdr:row>
      <xdr:rowOff>134472</xdr:rowOff>
    </xdr:from>
    <xdr:to>
      <xdr:col>2</xdr:col>
      <xdr:colOff>739589</xdr:colOff>
      <xdr:row>27</xdr:row>
      <xdr:rowOff>145676</xdr:rowOff>
    </xdr:to>
    <xdr:pic>
      <xdr:nvPicPr>
        <xdr:cNvPr id="6" name="Imagen 5" descr="E:\0 INV - amv 2024\1 inv ANT amv- 2024\FOTOS 2024\6205 - Cisneros\7 jul - 04 guarin\TimePhoto_20240704_103835.jpg">
          <a:extLst>
            <a:ext uri="{FF2B5EF4-FFF2-40B4-BE49-F238E27FC236}">
              <a16:creationId xmlns:a16="http://schemas.microsoft.com/office/drawing/2014/main" id="{00000000-0008-0000-3000-000006000000}"/>
            </a:ext>
          </a:extLst>
        </xdr:cNvPr>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36178" y="2532531"/>
          <a:ext cx="2375646" cy="2207557"/>
        </a:xfrm>
        <a:prstGeom prst="rect">
          <a:avLst/>
        </a:prstGeom>
        <a:noFill/>
        <a:ln>
          <a:noFill/>
        </a:ln>
      </xdr:spPr>
    </xdr:pic>
    <xdr:clientData/>
  </xdr:twoCellAnchor>
  <xdr:twoCellAnchor editAs="oneCell">
    <xdr:from>
      <xdr:col>3</xdr:col>
      <xdr:colOff>-1</xdr:colOff>
      <xdr:row>31</xdr:row>
      <xdr:rowOff>67235</xdr:rowOff>
    </xdr:from>
    <xdr:to>
      <xdr:col>5</xdr:col>
      <xdr:colOff>784411</xdr:colOff>
      <xdr:row>45</xdr:row>
      <xdr:rowOff>0</xdr:rowOff>
    </xdr:to>
    <xdr:pic>
      <xdr:nvPicPr>
        <xdr:cNvPr id="9" name="Imagen 8" descr="E:\0 INV - amv 2024\1 inv ANT amv- 2024\FOTOS 2024\6205 - Cisneros\7 jul 18 - capacita\TimePhoto_20240718_135600.jpg">
          <a:extLst>
            <a:ext uri="{FF2B5EF4-FFF2-40B4-BE49-F238E27FC236}">
              <a16:creationId xmlns:a16="http://schemas.microsoft.com/office/drawing/2014/main" id="{00000000-0008-0000-3000-000009000000}"/>
            </a:ext>
          </a:extLst>
        </xdr:cNvPr>
        <xdr:cNvPicPr/>
      </xdr:nvPicPr>
      <xdr:blipFill>
        <a:blip xmlns:r="http://schemas.openxmlformats.org/officeDocument/2006/relationships" r:embed="rId2" cstate="email">
          <a:extLst>
            <a:ext uri="{28A0092B-C50C-407E-A947-70E740481C1C}">
              <a14:useLocalDpi xmlns:a14="http://schemas.microsoft.com/office/drawing/2010/main"/>
            </a:ext>
          </a:extLst>
        </a:blip>
        <a:srcRect/>
        <a:stretch>
          <a:fillRect/>
        </a:stretch>
      </xdr:blipFill>
      <xdr:spPr bwMode="auto">
        <a:xfrm>
          <a:off x="2991970" y="5289176"/>
          <a:ext cx="2756647" cy="2140324"/>
        </a:xfrm>
        <a:prstGeom prst="rect">
          <a:avLst/>
        </a:prstGeom>
        <a:noFill/>
        <a:ln>
          <a:noFill/>
        </a:ln>
      </xdr:spPr>
    </xdr:pic>
    <xdr:clientData/>
  </xdr:twoCellAnchor>
  <xdr:twoCellAnchor editAs="oneCell">
    <xdr:from>
      <xdr:col>0</xdr:col>
      <xdr:colOff>347383</xdr:colOff>
      <xdr:row>30</xdr:row>
      <xdr:rowOff>100852</xdr:rowOff>
    </xdr:from>
    <xdr:to>
      <xdr:col>2</xdr:col>
      <xdr:colOff>537884</xdr:colOff>
      <xdr:row>44</xdr:row>
      <xdr:rowOff>145676</xdr:rowOff>
    </xdr:to>
    <xdr:pic>
      <xdr:nvPicPr>
        <xdr:cNvPr id="10" name="Imagen 9" descr="E:\0 INV - amv 2024\1 inv ANT amv- 2024\FOTOS 2024\6206 - Cisneros\WhatsApp Image 2024-10-23 at 5.12.28 PM (2).jpeg">
          <a:extLst>
            <a:ext uri="{FF2B5EF4-FFF2-40B4-BE49-F238E27FC236}">
              <a16:creationId xmlns:a16="http://schemas.microsoft.com/office/drawing/2014/main" id="{00000000-0008-0000-3000-00000A000000}"/>
            </a:ext>
          </a:extLst>
        </xdr:cNvPr>
        <xdr:cNvPicPr/>
      </xdr:nvPicPr>
      <xdr:blipFill>
        <a:blip xmlns:r="http://schemas.openxmlformats.org/officeDocument/2006/relationships" r:embed="rId3" cstate="email">
          <a:extLst>
            <a:ext uri="{28A0092B-C50C-407E-A947-70E740481C1C}">
              <a14:useLocalDpi xmlns:a14="http://schemas.microsoft.com/office/drawing/2010/main"/>
            </a:ext>
          </a:extLst>
        </a:blip>
        <a:srcRect/>
        <a:stretch>
          <a:fillRect/>
        </a:stretch>
      </xdr:blipFill>
      <xdr:spPr bwMode="auto">
        <a:xfrm>
          <a:off x="347383" y="5165911"/>
          <a:ext cx="2162736" cy="2252383"/>
        </a:xfrm>
        <a:prstGeom prst="rect">
          <a:avLst/>
        </a:prstGeom>
        <a:noFill/>
        <a:ln>
          <a:noFill/>
        </a:ln>
      </xdr:spPr>
    </xdr:pic>
    <xdr:clientData/>
  </xdr:twoCellAnchor>
  <xdr:twoCellAnchor editAs="oneCell">
    <xdr:from>
      <xdr:col>3</xdr:col>
      <xdr:colOff>134470</xdr:colOff>
      <xdr:row>14</xdr:row>
      <xdr:rowOff>78441</xdr:rowOff>
    </xdr:from>
    <xdr:to>
      <xdr:col>5</xdr:col>
      <xdr:colOff>818029</xdr:colOff>
      <xdr:row>27</xdr:row>
      <xdr:rowOff>78441</xdr:rowOff>
    </xdr:to>
    <xdr:pic>
      <xdr:nvPicPr>
        <xdr:cNvPr id="11" name="Imagen 10" descr="E:\0 INV - amv 2024\1 inv ANT amv- 2024\FOTOS 2024\6206 - Pto Berrio\WhatsApp Image 2024-10-23 at 5.12.30 PM (1).jpeg">
          <a:extLst>
            <a:ext uri="{FF2B5EF4-FFF2-40B4-BE49-F238E27FC236}">
              <a16:creationId xmlns:a16="http://schemas.microsoft.com/office/drawing/2014/main" id="{00000000-0008-0000-3000-00000B000000}"/>
            </a:ext>
          </a:extLst>
        </xdr:cNvPr>
        <xdr:cNvPicPr/>
      </xdr:nvPicPr>
      <xdr:blipFill>
        <a:blip xmlns:r="http://schemas.openxmlformats.org/officeDocument/2006/relationships" r:embed="rId4" cstate="email">
          <a:extLst>
            <a:ext uri="{28A0092B-C50C-407E-A947-70E740481C1C}">
              <a14:useLocalDpi xmlns:a14="http://schemas.microsoft.com/office/drawing/2010/main"/>
            </a:ext>
          </a:extLst>
        </a:blip>
        <a:srcRect/>
        <a:stretch>
          <a:fillRect/>
        </a:stretch>
      </xdr:blipFill>
      <xdr:spPr bwMode="auto">
        <a:xfrm>
          <a:off x="3126441" y="2633382"/>
          <a:ext cx="2655794" cy="2039471"/>
        </a:xfrm>
        <a:prstGeom prst="rect">
          <a:avLst/>
        </a:prstGeom>
        <a:noFill/>
        <a:ln>
          <a:noFill/>
        </a:ln>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0</xdr:col>
      <xdr:colOff>107371</xdr:colOff>
      <xdr:row>15</xdr:row>
      <xdr:rowOff>108857</xdr:rowOff>
    </xdr:from>
    <xdr:to>
      <xdr:col>2</xdr:col>
      <xdr:colOff>1167944</xdr:colOff>
      <xdr:row>26</xdr:row>
      <xdr:rowOff>243750</xdr:rowOff>
    </xdr:to>
    <xdr:pic>
      <xdr:nvPicPr>
        <xdr:cNvPr id="2" name="Imagen 1">
          <a:extLst>
            <a:ext uri="{FF2B5EF4-FFF2-40B4-BE49-F238E27FC236}">
              <a16:creationId xmlns:a16="http://schemas.microsoft.com/office/drawing/2014/main" id="{00000000-0008-0000-3100-00000200000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107371" y="2925536"/>
          <a:ext cx="3482644" cy="7020107"/>
        </a:xfrm>
        <a:prstGeom prst="rect">
          <a:avLst/>
        </a:prstGeom>
      </xdr:spPr>
    </xdr:pic>
    <xdr:clientData/>
  </xdr:twoCellAnchor>
  <xdr:twoCellAnchor editAs="oneCell">
    <xdr:from>
      <xdr:col>3</xdr:col>
      <xdr:colOff>18028</xdr:colOff>
      <xdr:row>15</xdr:row>
      <xdr:rowOff>136072</xdr:rowOff>
    </xdr:from>
    <xdr:to>
      <xdr:col>5</xdr:col>
      <xdr:colOff>1024756</xdr:colOff>
      <xdr:row>26</xdr:row>
      <xdr:rowOff>162430</xdr:rowOff>
    </xdr:to>
    <xdr:pic>
      <xdr:nvPicPr>
        <xdr:cNvPr id="3" name="Imagen 2">
          <a:extLst>
            <a:ext uri="{FF2B5EF4-FFF2-40B4-BE49-F238E27FC236}">
              <a16:creationId xmlns:a16="http://schemas.microsoft.com/office/drawing/2014/main" id="{00000000-0008-0000-3100-000003000000}"/>
            </a:ext>
          </a:extLst>
        </xdr:cNvPr>
        <xdr:cNvPicPr>
          <a:picLocks noChangeAspect="1"/>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a:xfrm>
          <a:off x="3759992" y="2952751"/>
          <a:ext cx="3428800" cy="6911572"/>
        </a:xfrm>
        <a:prstGeom prst="rect">
          <a:avLst/>
        </a:prstGeom>
      </xdr:spPr>
    </xdr:pic>
    <xdr:clientData/>
  </xdr:twoCellAnchor>
  <xdr:twoCellAnchor editAs="oneCell">
    <xdr:from>
      <xdr:col>0</xdr:col>
      <xdr:colOff>70462</xdr:colOff>
      <xdr:row>26</xdr:row>
      <xdr:rowOff>367392</xdr:rowOff>
    </xdr:from>
    <xdr:to>
      <xdr:col>2</xdr:col>
      <xdr:colOff>1197429</xdr:colOff>
      <xdr:row>38</xdr:row>
      <xdr:rowOff>10190</xdr:rowOff>
    </xdr:to>
    <xdr:pic>
      <xdr:nvPicPr>
        <xdr:cNvPr id="13" name="Imagen 12">
          <a:extLst>
            <a:ext uri="{FF2B5EF4-FFF2-40B4-BE49-F238E27FC236}">
              <a16:creationId xmlns:a16="http://schemas.microsoft.com/office/drawing/2014/main" id="{00000000-0008-0000-3100-00000D000000}"/>
            </a:ext>
          </a:extLst>
        </xdr:cNvPr>
        <xdr:cNvPicPr>
          <a:picLocks noChangeAspect="1"/>
        </xdr:cNvPicPr>
      </xdr:nvPicPr>
      <xdr:blipFill>
        <a:blip xmlns:r="http://schemas.openxmlformats.org/officeDocument/2006/relationships" r:embed="rId3" cstate="email">
          <a:extLst>
            <a:ext uri="{28A0092B-C50C-407E-A947-70E740481C1C}">
              <a14:useLocalDpi xmlns:a14="http://schemas.microsoft.com/office/drawing/2010/main"/>
            </a:ext>
          </a:extLst>
        </a:blip>
        <a:stretch>
          <a:fillRect/>
        </a:stretch>
      </xdr:blipFill>
      <xdr:spPr>
        <a:xfrm>
          <a:off x="70462" y="10069285"/>
          <a:ext cx="3549038" cy="7153941"/>
        </a:xfrm>
        <a:prstGeom prst="rect">
          <a:avLst/>
        </a:prstGeom>
      </xdr:spPr>
    </xdr:pic>
    <xdr:clientData/>
  </xdr:twoCellAnchor>
  <xdr:twoCellAnchor editAs="oneCell">
    <xdr:from>
      <xdr:col>3</xdr:col>
      <xdr:colOff>70407</xdr:colOff>
      <xdr:row>26</xdr:row>
      <xdr:rowOff>384859</xdr:rowOff>
    </xdr:from>
    <xdr:to>
      <xdr:col>5</xdr:col>
      <xdr:colOff>1271410</xdr:colOff>
      <xdr:row>36</xdr:row>
      <xdr:rowOff>503464</xdr:rowOff>
    </xdr:to>
    <xdr:pic>
      <xdr:nvPicPr>
        <xdr:cNvPr id="14" name="Imagen 13">
          <a:extLst>
            <a:ext uri="{FF2B5EF4-FFF2-40B4-BE49-F238E27FC236}">
              <a16:creationId xmlns:a16="http://schemas.microsoft.com/office/drawing/2014/main" id="{00000000-0008-0000-3100-00000E000000}"/>
            </a:ext>
          </a:extLst>
        </xdr:cNvPr>
        <xdr:cNvPicPr>
          <a:picLocks noChangeAspect="1"/>
        </xdr:cNvPicPr>
      </xdr:nvPicPr>
      <xdr:blipFill rotWithShape="1">
        <a:blip xmlns:r="http://schemas.openxmlformats.org/officeDocument/2006/relationships" r:embed="rId4" cstate="email">
          <a:extLst>
            <a:ext uri="{28A0092B-C50C-407E-A947-70E740481C1C}">
              <a14:useLocalDpi xmlns:a14="http://schemas.microsoft.com/office/drawing/2010/main"/>
            </a:ext>
          </a:extLst>
        </a:blip>
        <a:srcRect/>
        <a:stretch/>
      </xdr:blipFill>
      <xdr:spPr>
        <a:xfrm>
          <a:off x="3812371" y="10086752"/>
          <a:ext cx="3623075" cy="6377891"/>
        </a:xfrm>
        <a:prstGeom prst="rect">
          <a:avLst/>
        </a:prstGeom>
      </xdr:spPr>
    </xdr:pic>
    <xdr:clientData/>
  </xdr:twoCellAnchor>
  <xdr:twoCellAnchor editAs="oneCell">
    <xdr:from>
      <xdr:col>0</xdr:col>
      <xdr:colOff>122469</xdr:colOff>
      <xdr:row>38</xdr:row>
      <xdr:rowOff>353785</xdr:rowOff>
    </xdr:from>
    <xdr:to>
      <xdr:col>2</xdr:col>
      <xdr:colOff>1109372</xdr:colOff>
      <xdr:row>46</xdr:row>
      <xdr:rowOff>312965</xdr:rowOff>
    </xdr:to>
    <xdr:pic>
      <xdr:nvPicPr>
        <xdr:cNvPr id="15" name="Imagen 14">
          <a:extLst>
            <a:ext uri="{FF2B5EF4-FFF2-40B4-BE49-F238E27FC236}">
              <a16:creationId xmlns:a16="http://schemas.microsoft.com/office/drawing/2014/main" id="{00000000-0008-0000-3100-00000F000000}"/>
            </a:ext>
          </a:extLst>
        </xdr:cNvPr>
        <xdr:cNvPicPr>
          <a:picLocks noChangeAspect="1"/>
        </xdr:cNvPicPr>
      </xdr:nvPicPr>
      <xdr:blipFill rotWithShape="1">
        <a:blip xmlns:r="http://schemas.openxmlformats.org/officeDocument/2006/relationships" r:embed="rId5" cstate="email">
          <a:extLst>
            <a:ext uri="{28A0092B-C50C-407E-A947-70E740481C1C}">
              <a14:useLocalDpi xmlns:a14="http://schemas.microsoft.com/office/drawing/2010/main"/>
            </a:ext>
          </a:extLst>
        </a:blip>
        <a:srcRect/>
        <a:stretch/>
      </xdr:blipFill>
      <xdr:spPr>
        <a:xfrm>
          <a:off x="122469" y="17566821"/>
          <a:ext cx="3408974" cy="4966608"/>
        </a:xfrm>
        <a:prstGeom prst="rect">
          <a:avLst/>
        </a:prstGeom>
      </xdr:spPr>
    </xdr:pic>
    <xdr:clientData/>
  </xdr:twoCellAnchor>
  <xdr:twoCellAnchor editAs="oneCell">
    <xdr:from>
      <xdr:col>3</xdr:col>
      <xdr:colOff>157960</xdr:colOff>
      <xdr:row>38</xdr:row>
      <xdr:rowOff>258535</xdr:rowOff>
    </xdr:from>
    <xdr:to>
      <xdr:col>5</xdr:col>
      <xdr:colOff>993321</xdr:colOff>
      <xdr:row>43</xdr:row>
      <xdr:rowOff>367392</xdr:rowOff>
    </xdr:to>
    <xdr:pic>
      <xdr:nvPicPr>
        <xdr:cNvPr id="16" name="Imagen 15">
          <a:extLst>
            <a:ext uri="{FF2B5EF4-FFF2-40B4-BE49-F238E27FC236}">
              <a16:creationId xmlns:a16="http://schemas.microsoft.com/office/drawing/2014/main" id="{00000000-0008-0000-3100-000010000000}"/>
            </a:ext>
          </a:extLst>
        </xdr:cNvPr>
        <xdr:cNvPicPr>
          <a:picLocks noChangeAspect="1"/>
        </xdr:cNvPicPr>
      </xdr:nvPicPr>
      <xdr:blipFill rotWithShape="1">
        <a:blip xmlns:r="http://schemas.openxmlformats.org/officeDocument/2006/relationships" r:embed="rId6" cstate="email">
          <a:extLst>
            <a:ext uri="{28A0092B-C50C-407E-A947-70E740481C1C}">
              <a14:useLocalDpi xmlns:a14="http://schemas.microsoft.com/office/drawing/2010/main"/>
            </a:ext>
          </a:extLst>
        </a:blip>
        <a:srcRect/>
        <a:stretch/>
      </xdr:blipFill>
      <xdr:spPr>
        <a:xfrm>
          <a:off x="3899924" y="17471571"/>
          <a:ext cx="3257433" cy="3238500"/>
        </a:xfrm>
        <a:prstGeom prst="rect">
          <a:avLst/>
        </a:prstGeom>
      </xdr:spPr>
    </xdr:pic>
    <xdr:clientData/>
  </xdr:twoCellAnchor>
  <xdr:twoCellAnchor editAs="oneCell">
    <xdr:from>
      <xdr:col>0</xdr:col>
      <xdr:colOff>122464</xdr:colOff>
      <xdr:row>46</xdr:row>
      <xdr:rowOff>617143</xdr:rowOff>
    </xdr:from>
    <xdr:to>
      <xdr:col>2</xdr:col>
      <xdr:colOff>1174479</xdr:colOff>
      <xdr:row>58</xdr:row>
      <xdr:rowOff>108857</xdr:rowOff>
    </xdr:to>
    <xdr:pic>
      <xdr:nvPicPr>
        <xdr:cNvPr id="17" name="Imagen 16">
          <a:extLst>
            <a:ext uri="{FF2B5EF4-FFF2-40B4-BE49-F238E27FC236}">
              <a16:creationId xmlns:a16="http://schemas.microsoft.com/office/drawing/2014/main" id="{00000000-0008-0000-3100-000011000000}"/>
            </a:ext>
          </a:extLst>
        </xdr:cNvPr>
        <xdr:cNvPicPr>
          <a:picLocks noChangeAspect="1"/>
        </xdr:cNvPicPr>
      </xdr:nvPicPr>
      <xdr:blipFill>
        <a:blip xmlns:r="http://schemas.openxmlformats.org/officeDocument/2006/relationships" r:embed="rId7" cstate="email">
          <a:extLst>
            <a:ext uri="{28A0092B-C50C-407E-A947-70E740481C1C}">
              <a14:useLocalDpi xmlns:a14="http://schemas.microsoft.com/office/drawing/2010/main"/>
            </a:ext>
          </a:extLst>
        </a:blip>
        <a:stretch>
          <a:fillRect/>
        </a:stretch>
      </xdr:blipFill>
      <xdr:spPr>
        <a:xfrm>
          <a:off x="122464" y="22837607"/>
          <a:ext cx="3474086" cy="7002857"/>
        </a:xfrm>
        <a:prstGeom prst="rect">
          <a:avLst/>
        </a:prstGeom>
      </xdr:spPr>
    </xdr:pic>
    <xdr:clientData/>
  </xdr:twoCellAnchor>
  <xdr:twoCellAnchor editAs="oneCell">
    <xdr:from>
      <xdr:col>3</xdr:col>
      <xdr:colOff>98906</xdr:colOff>
      <xdr:row>46</xdr:row>
      <xdr:rowOff>509843</xdr:rowOff>
    </xdr:from>
    <xdr:to>
      <xdr:col>5</xdr:col>
      <xdr:colOff>1103294</xdr:colOff>
      <xdr:row>57</xdr:row>
      <xdr:rowOff>536862</xdr:rowOff>
    </xdr:to>
    <xdr:pic>
      <xdr:nvPicPr>
        <xdr:cNvPr id="18" name="Imagen 17">
          <a:extLst>
            <a:ext uri="{FF2B5EF4-FFF2-40B4-BE49-F238E27FC236}">
              <a16:creationId xmlns:a16="http://schemas.microsoft.com/office/drawing/2014/main" id="{00000000-0008-0000-3100-000012000000}"/>
            </a:ext>
          </a:extLst>
        </xdr:cNvPr>
        <xdr:cNvPicPr>
          <a:picLocks noChangeAspect="1"/>
        </xdr:cNvPicPr>
      </xdr:nvPicPr>
      <xdr:blipFill>
        <a:blip xmlns:r="http://schemas.openxmlformats.org/officeDocument/2006/relationships" r:embed="rId8" cstate="email">
          <a:extLst>
            <a:ext uri="{28A0092B-C50C-407E-A947-70E740481C1C}">
              <a14:useLocalDpi xmlns:a14="http://schemas.microsoft.com/office/drawing/2010/main"/>
            </a:ext>
          </a:extLst>
        </a:blip>
        <a:stretch>
          <a:fillRect/>
        </a:stretch>
      </xdr:blipFill>
      <xdr:spPr>
        <a:xfrm>
          <a:off x="3822315" y="22573207"/>
          <a:ext cx="3428934" cy="6885019"/>
        </a:xfrm>
        <a:prstGeom prst="rect">
          <a:avLst/>
        </a:prstGeom>
      </xdr:spPr>
    </xdr:pic>
    <xdr:clientData/>
  </xdr:twoCellAnchor>
  <xdr:twoCellAnchor editAs="oneCell">
    <xdr:from>
      <xdr:col>0</xdr:col>
      <xdr:colOff>87325</xdr:colOff>
      <xdr:row>58</xdr:row>
      <xdr:rowOff>363681</xdr:rowOff>
    </xdr:from>
    <xdr:to>
      <xdr:col>3</xdr:col>
      <xdr:colOff>49974</xdr:colOff>
      <xdr:row>68</xdr:row>
      <xdr:rowOff>155862</xdr:rowOff>
    </xdr:to>
    <xdr:pic>
      <xdr:nvPicPr>
        <xdr:cNvPr id="32" name="Imagen 31">
          <a:extLst>
            <a:ext uri="{FF2B5EF4-FFF2-40B4-BE49-F238E27FC236}">
              <a16:creationId xmlns:a16="http://schemas.microsoft.com/office/drawing/2014/main" id="{00000000-0008-0000-3100-000020000000}"/>
            </a:ext>
          </a:extLst>
        </xdr:cNvPr>
        <xdr:cNvPicPr>
          <a:picLocks noChangeAspect="1"/>
        </xdr:cNvPicPr>
      </xdr:nvPicPr>
      <xdr:blipFill rotWithShape="1">
        <a:blip xmlns:r="http://schemas.openxmlformats.org/officeDocument/2006/relationships" r:embed="rId9" cstate="email">
          <a:extLst>
            <a:ext uri="{28A0092B-C50C-407E-A947-70E740481C1C}">
              <a14:useLocalDpi xmlns:a14="http://schemas.microsoft.com/office/drawing/2010/main"/>
            </a:ext>
          </a:extLst>
        </a:blip>
        <a:srcRect/>
        <a:stretch/>
      </xdr:blipFill>
      <xdr:spPr>
        <a:xfrm>
          <a:off x="87325" y="29908499"/>
          <a:ext cx="3686058" cy="6026727"/>
        </a:xfrm>
        <a:prstGeom prst="rect">
          <a:avLst/>
        </a:prstGeom>
      </xdr:spPr>
    </xdr:pic>
    <xdr:clientData/>
  </xdr:twoCellAnchor>
  <xdr:twoCellAnchor editAs="oneCell">
    <xdr:from>
      <xdr:col>3</xdr:col>
      <xdr:colOff>81460</xdr:colOff>
      <xdr:row>59</xdr:row>
      <xdr:rowOff>311728</xdr:rowOff>
    </xdr:from>
    <xdr:to>
      <xdr:col>5</xdr:col>
      <xdr:colOff>1264227</xdr:colOff>
      <xdr:row>62</xdr:row>
      <xdr:rowOff>141649</xdr:rowOff>
    </xdr:to>
    <xdr:pic>
      <xdr:nvPicPr>
        <xdr:cNvPr id="33" name="Imagen 32">
          <a:extLst>
            <a:ext uri="{FF2B5EF4-FFF2-40B4-BE49-F238E27FC236}">
              <a16:creationId xmlns:a16="http://schemas.microsoft.com/office/drawing/2014/main" id="{00000000-0008-0000-3100-000021000000}"/>
            </a:ext>
          </a:extLst>
        </xdr:cNvPr>
        <xdr:cNvPicPr>
          <a:picLocks noChangeAspect="1"/>
        </xdr:cNvPicPr>
      </xdr:nvPicPr>
      <xdr:blipFill rotWithShape="1">
        <a:blip xmlns:r="http://schemas.openxmlformats.org/officeDocument/2006/relationships" r:embed="rId10" cstate="email">
          <a:extLst>
            <a:ext uri="{28A0092B-C50C-407E-A947-70E740481C1C}">
              <a14:useLocalDpi xmlns:a14="http://schemas.microsoft.com/office/drawing/2010/main"/>
            </a:ext>
          </a:extLst>
        </a:blip>
        <a:srcRect/>
        <a:stretch/>
      </xdr:blipFill>
      <xdr:spPr>
        <a:xfrm>
          <a:off x="3804869" y="30480001"/>
          <a:ext cx="3607313" cy="1700284"/>
        </a:xfrm>
        <a:prstGeom prst="rect">
          <a:avLst/>
        </a:prstGeom>
      </xdr:spPr>
    </xdr:pic>
    <xdr:clientData/>
  </xdr:twoCellAnchor>
  <xdr:twoCellAnchor editAs="oneCell">
    <xdr:from>
      <xdr:col>0</xdr:col>
      <xdr:colOff>69273</xdr:colOff>
      <xdr:row>68</xdr:row>
      <xdr:rowOff>571499</xdr:rowOff>
    </xdr:from>
    <xdr:to>
      <xdr:col>2</xdr:col>
      <xdr:colOff>1316053</xdr:colOff>
      <xdr:row>80</xdr:row>
      <xdr:rowOff>426991</xdr:rowOff>
    </xdr:to>
    <xdr:pic>
      <xdr:nvPicPr>
        <xdr:cNvPr id="42" name="Imagen 41">
          <a:extLst>
            <a:ext uri="{FF2B5EF4-FFF2-40B4-BE49-F238E27FC236}">
              <a16:creationId xmlns:a16="http://schemas.microsoft.com/office/drawing/2014/main" id="{00000000-0008-0000-3100-00002A000000}"/>
            </a:ext>
          </a:extLst>
        </xdr:cNvPr>
        <xdr:cNvPicPr>
          <a:picLocks noChangeAspect="1"/>
        </xdr:cNvPicPr>
      </xdr:nvPicPr>
      <xdr:blipFill>
        <a:blip xmlns:r="http://schemas.openxmlformats.org/officeDocument/2006/relationships" r:embed="rId11" cstate="email">
          <a:extLst>
            <a:ext uri="{28A0092B-C50C-407E-A947-70E740481C1C}">
              <a14:useLocalDpi xmlns:a14="http://schemas.microsoft.com/office/drawing/2010/main"/>
            </a:ext>
          </a:extLst>
        </a:blip>
        <a:stretch>
          <a:fillRect/>
        </a:stretch>
      </xdr:blipFill>
      <xdr:spPr>
        <a:xfrm>
          <a:off x="69273" y="36350863"/>
          <a:ext cx="3654007" cy="7336946"/>
        </a:xfrm>
        <a:prstGeom prst="rect">
          <a:avLst/>
        </a:prstGeom>
      </xdr:spPr>
    </xdr:pic>
    <xdr:clientData/>
  </xdr:twoCellAnchor>
  <xdr:twoCellAnchor editAs="oneCell">
    <xdr:from>
      <xdr:col>3</xdr:col>
      <xdr:colOff>28771</xdr:colOff>
      <xdr:row>68</xdr:row>
      <xdr:rowOff>218842</xdr:rowOff>
    </xdr:from>
    <xdr:to>
      <xdr:col>5</xdr:col>
      <xdr:colOff>1258232</xdr:colOff>
      <xdr:row>76</xdr:row>
      <xdr:rowOff>51956</xdr:rowOff>
    </xdr:to>
    <xdr:pic>
      <xdr:nvPicPr>
        <xdr:cNvPr id="43" name="Imagen 42">
          <a:extLst>
            <a:ext uri="{FF2B5EF4-FFF2-40B4-BE49-F238E27FC236}">
              <a16:creationId xmlns:a16="http://schemas.microsoft.com/office/drawing/2014/main" id="{00000000-0008-0000-3100-00002B000000}"/>
            </a:ext>
          </a:extLst>
        </xdr:cNvPr>
        <xdr:cNvPicPr>
          <a:picLocks noChangeAspect="1"/>
        </xdr:cNvPicPr>
      </xdr:nvPicPr>
      <xdr:blipFill rotWithShape="1">
        <a:blip xmlns:r="http://schemas.openxmlformats.org/officeDocument/2006/relationships" r:embed="rId12" cstate="email">
          <a:extLst>
            <a:ext uri="{28A0092B-C50C-407E-A947-70E740481C1C}">
              <a14:useLocalDpi xmlns:a14="http://schemas.microsoft.com/office/drawing/2010/main"/>
            </a:ext>
          </a:extLst>
        </a:blip>
        <a:srcRect/>
        <a:stretch/>
      </xdr:blipFill>
      <xdr:spPr>
        <a:xfrm>
          <a:off x="3752180" y="35998206"/>
          <a:ext cx="3654007" cy="4820750"/>
        </a:xfrm>
        <a:prstGeom prst="rect">
          <a:avLst/>
        </a:prstGeom>
      </xdr:spPr>
    </xdr:pic>
    <xdr:clientData/>
  </xdr:twoCellAnchor>
  <xdr:twoCellAnchor editAs="oneCell">
    <xdr:from>
      <xdr:col>0</xdr:col>
      <xdr:colOff>0</xdr:colOff>
      <xdr:row>81</xdr:row>
      <xdr:rowOff>37754</xdr:rowOff>
    </xdr:from>
    <xdr:to>
      <xdr:col>2</xdr:col>
      <xdr:colOff>1246780</xdr:colOff>
      <xdr:row>88</xdr:row>
      <xdr:rowOff>363682</xdr:rowOff>
    </xdr:to>
    <xdr:pic>
      <xdr:nvPicPr>
        <xdr:cNvPr id="44" name="Imagen 43">
          <a:extLst>
            <a:ext uri="{FF2B5EF4-FFF2-40B4-BE49-F238E27FC236}">
              <a16:creationId xmlns:a16="http://schemas.microsoft.com/office/drawing/2014/main" id="{00000000-0008-0000-3100-00002C000000}"/>
            </a:ext>
          </a:extLst>
        </xdr:cNvPr>
        <xdr:cNvPicPr>
          <a:picLocks noChangeAspect="1"/>
        </xdr:cNvPicPr>
      </xdr:nvPicPr>
      <xdr:blipFill rotWithShape="1">
        <a:blip xmlns:r="http://schemas.openxmlformats.org/officeDocument/2006/relationships" r:embed="rId13" cstate="email">
          <a:extLst>
            <a:ext uri="{28A0092B-C50C-407E-A947-70E740481C1C}">
              <a14:useLocalDpi xmlns:a14="http://schemas.microsoft.com/office/drawing/2010/main"/>
            </a:ext>
          </a:extLst>
        </a:blip>
        <a:srcRect/>
        <a:stretch/>
      </xdr:blipFill>
      <xdr:spPr>
        <a:xfrm>
          <a:off x="0" y="43922027"/>
          <a:ext cx="3654007" cy="4690110"/>
        </a:xfrm>
        <a:prstGeom prst="rect">
          <a:avLst/>
        </a:prstGeom>
      </xdr:spPr>
    </xdr:pic>
    <xdr:clientData/>
  </xdr:twoCellAnchor>
  <xdr:twoCellAnchor editAs="oneCell">
    <xdr:from>
      <xdr:col>0</xdr:col>
      <xdr:colOff>135400</xdr:colOff>
      <xdr:row>88</xdr:row>
      <xdr:rowOff>392456</xdr:rowOff>
    </xdr:from>
    <xdr:to>
      <xdr:col>2</xdr:col>
      <xdr:colOff>1044440</xdr:colOff>
      <xdr:row>99</xdr:row>
      <xdr:rowOff>193248</xdr:rowOff>
    </xdr:to>
    <xdr:pic>
      <xdr:nvPicPr>
        <xdr:cNvPr id="46" name="Imagen 45">
          <a:extLst>
            <a:ext uri="{FF2B5EF4-FFF2-40B4-BE49-F238E27FC236}">
              <a16:creationId xmlns:a16="http://schemas.microsoft.com/office/drawing/2014/main" id="{00000000-0008-0000-3100-00002E000000}"/>
            </a:ext>
          </a:extLst>
        </xdr:cNvPr>
        <xdr:cNvPicPr>
          <a:picLocks noChangeAspect="1"/>
        </xdr:cNvPicPr>
      </xdr:nvPicPr>
      <xdr:blipFill>
        <a:blip xmlns:r="http://schemas.openxmlformats.org/officeDocument/2006/relationships" r:embed="rId14" cstate="email">
          <a:extLst>
            <a:ext uri="{28A0092B-C50C-407E-A947-70E740481C1C}">
              <a14:useLocalDpi xmlns:a14="http://schemas.microsoft.com/office/drawing/2010/main"/>
            </a:ext>
          </a:extLst>
        </a:blip>
        <a:stretch>
          <a:fillRect/>
        </a:stretch>
      </xdr:blipFill>
      <xdr:spPr>
        <a:xfrm>
          <a:off x="135400" y="48640911"/>
          <a:ext cx="3316267" cy="6658792"/>
        </a:xfrm>
        <a:prstGeom prst="rect">
          <a:avLst/>
        </a:prstGeom>
      </xdr:spPr>
    </xdr:pic>
    <xdr:clientData/>
  </xdr:twoCellAnchor>
  <xdr:twoCellAnchor editAs="oneCell">
    <xdr:from>
      <xdr:col>2</xdr:col>
      <xdr:colOff>1289853</xdr:colOff>
      <xdr:row>88</xdr:row>
      <xdr:rowOff>351336</xdr:rowOff>
    </xdr:from>
    <xdr:to>
      <xdr:col>5</xdr:col>
      <xdr:colOff>865392</xdr:colOff>
      <xdr:row>99</xdr:row>
      <xdr:rowOff>150274</xdr:rowOff>
    </xdr:to>
    <xdr:pic>
      <xdr:nvPicPr>
        <xdr:cNvPr id="47" name="Imagen 46">
          <a:extLst>
            <a:ext uri="{FF2B5EF4-FFF2-40B4-BE49-F238E27FC236}">
              <a16:creationId xmlns:a16="http://schemas.microsoft.com/office/drawing/2014/main" id="{00000000-0008-0000-3100-00002F000000}"/>
            </a:ext>
          </a:extLst>
        </xdr:cNvPr>
        <xdr:cNvPicPr>
          <a:picLocks noChangeAspect="1"/>
        </xdr:cNvPicPr>
      </xdr:nvPicPr>
      <xdr:blipFill>
        <a:blip xmlns:r="http://schemas.openxmlformats.org/officeDocument/2006/relationships" r:embed="rId15" cstate="email">
          <a:extLst>
            <a:ext uri="{28A0092B-C50C-407E-A947-70E740481C1C}">
              <a14:useLocalDpi xmlns:a14="http://schemas.microsoft.com/office/drawing/2010/main"/>
            </a:ext>
          </a:extLst>
        </a:blip>
        <a:stretch>
          <a:fillRect/>
        </a:stretch>
      </xdr:blipFill>
      <xdr:spPr>
        <a:xfrm>
          <a:off x="3697080" y="48599791"/>
          <a:ext cx="3316267" cy="6656938"/>
        </a:xfrm>
        <a:prstGeom prst="rect">
          <a:avLst/>
        </a:prstGeom>
      </xdr:spPr>
    </xdr:pic>
    <xdr:clientData/>
  </xdr:twoCellAnchor>
  <xdr:twoCellAnchor editAs="oneCell">
    <xdr:from>
      <xdr:col>0</xdr:col>
      <xdr:colOff>152824</xdr:colOff>
      <xdr:row>107</xdr:row>
      <xdr:rowOff>173182</xdr:rowOff>
    </xdr:from>
    <xdr:to>
      <xdr:col>2</xdr:col>
      <xdr:colOff>1249199</xdr:colOff>
      <xdr:row>118</xdr:row>
      <xdr:rowOff>377536</xdr:rowOff>
    </xdr:to>
    <xdr:pic>
      <xdr:nvPicPr>
        <xdr:cNvPr id="50" name="Imagen 49">
          <a:extLst>
            <a:ext uri="{FF2B5EF4-FFF2-40B4-BE49-F238E27FC236}">
              <a16:creationId xmlns:a16="http://schemas.microsoft.com/office/drawing/2014/main" id="{00000000-0008-0000-3100-000032000000}"/>
            </a:ext>
          </a:extLst>
        </xdr:cNvPr>
        <xdr:cNvPicPr>
          <a:picLocks noChangeAspect="1"/>
        </xdr:cNvPicPr>
      </xdr:nvPicPr>
      <xdr:blipFill>
        <a:blip xmlns:r="http://schemas.openxmlformats.org/officeDocument/2006/relationships" r:embed="rId16" cstate="email">
          <a:extLst>
            <a:ext uri="{28A0092B-C50C-407E-A947-70E740481C1C}">
              <a14:useLocalDpi xmlns:a14="http://schemas.microsoft.com/office/drawing/2010/main"/>
            </a:ext>
          </a:extLst>
        </a:blip>
        <a:stretch>
          <a:fillRect/>
        </a:stretch>
      </xdr:blipFill>
      <xdr:spPr>
        <a:xfrm>
          <a:off x="152824" y="57963955"/>
          <a:ext cx="3503602" cy="7062354"/>
        </a:xfrm>
        <a:prstGeom prst="rect">
          <a:avLst/>
        </a:prstGeom>
      </xdr:spPr>
    </xdr:pic>
    <xdr:clientData/>
  </xdr:twoCellAnchor>
  <xdr:twoCellAnchor editAs="oneCell">
    <xdr:from>
      <xdr:col>3</xdr:col>
      <xdr:colOff>89143</xdr:colOff>
      <xdr:row>107</xdr:row>
      <xdr:rowOff>300000</xdr:rowOff>
    </xdr:from>
    <xdr:to>
      <xdr:col>5</xdr:col>
      <xdr:colOff>1168199</xdr:colOff>
      <xdr:row>118</xdr:row>
      <xdr:rowOff>504354</xdr:rowOff>
    </xdr:to>
    <xdr:pic>
      <xdr:nvPicPr>
        <xdr:cNvPr id="52" name="Imagen 51">
          <a:extLst>
            <a:ext uri="{FF2B5EF4-FFF2-40B4-BE49-F238E27FC236}">
              <a16:creationId xmlns:a16="http://schemas.microsoft.com/office/drawing/2014/main" id="{00000000-0008-0000-3100-000034000000}"/>
            </a:ext>
          </a:extLst>
        </xdr:cNvPr>
        <xdr:cNvPicPr>
          <a:picLocks noChangeAspect="1"/>
        </xdr:cNvPicPr>
      </xdr:nvPicPr>
      <xdr:blipFill>
        <a:blip xmlns:r="http://schemas.openxmlformats.org/officeDocument/2006/relationships" r:embed="rId17" cstate="email">
          <a:extLst>
            <a:ext uri="{28A0092B-C50C-407E-A947-70E740481C1C}">
              <a14:useLocalDpi xmlns:a14="http://schemas.microsoft.com/office/drawing/2010/main"/>
            </a:ext>
          </a:extLst>
        </a:blip>
        <a:stretch>
          <a:fillRect/>
        </a:stretch>
      </xdr:blipFill>
      <xdr:spPr>
        <a:xfrm>
          <a:off x="3812552" y="58090773"/>
          <a:ext cx="3503602" cy="7062354"/>
        </a:xfrm>
        <a:prstGeom prst="rect">
          <a:avLst/>
        </a:prstGeom>
      </xdr:spPr>
    </xdr:pic>
    <xdr:clientData/>
  </xdr:twoCellAnchor>
  <xdr:twoCellAnchor editAs="oneCell">
    <xdr:from>
      <xdr:col>0</xdr:col>
      <xdr:colOff>158143</xdr:colOff>
      <xdr:row>119</xdr:row>
      <xdr:rowOff>109227</xdr:rowOff>
    </xdr:from>
    <xdr:to>
      <xdr:col>2</xdr:col>
      <xdr:colOff>1254518</xdr:colOff>
      <xdr:row>130</xdr:row>
      <xdr:rowOff>313581</xdr:rowOff>
    </xdr:to>
    <xdr:pic>
      <xdr:nvPicPr>
        <xdr:cNvPr id="55" name="Imagen 54">
          <a:extLst>
            <a:ext uri="{FF2B5EF4-FFF2-40B4-BE49-F238E27FC236}">
              <a16:creationId xmlns:a16="http://schemas.microsoft.com/office/drawing/2014/main" id="{00000000-0008-0000-3100-000037000000}"/>
            </a:ext>
          </a:extLst>
        </xdr:cNvPr>
        <xdr:cNvPicPr>
          <a:picLocks noChangeAspect="1"/>
        </xdr:cNvPicPr>
      </xdr:nvPicPr>
      <xdr:blipFill>
        <a:blip xmlns:r="http://schemas.openxmlformats.org/officeDocument/2006/relationships" r:embed="rId18" cstate="email">
          <a:extLst>
            <a:ext uri="{28A0092B-C50C-407E-A947-70E740481C1C}">
              <a14:useLocalDpi xmlns:a14="http://schemas.microsoft.com/office/drawing/2010/main"/>
            </a:ext>
          </a:extLst>
        </a:blip>
        <a:stretch>
          <a:fillRect/>
        </a:stretch>
      </xdr:blipFill>
      <xdr:spPr>
        <a:xfrm>
          <a:off x="158143" y="65381454"/>
          <a:ext cx="3503602" cy="7062354"/>
        </a:xfrm>
        <a:prstGeom prst="rect">
          <a:avLst/>
        </a:prstGeom>
      </xdr:spPr>
    </xdr:pic>
    <xdr:clientData/>
  </xdr:twoCellAnchor>
  <xdr:twoCellAnchor editAs="oneCell">
    <xdr:from>
      <xdr:col>3</xdr:col>
      <xdr:colOff>83008</xdr:colOff>
      <xdr:row>119</xdr:row>
      <xdr:rowOff>68728</xdr:rowOff>
    </xdr:from>
    <xdr:to>
      <xdr:col>5</xdr:col>
      <xdr:colOff>1162064</xdr:colOff>
      <xdr:row>130</xdr:row>
      <xdr:rowOff>273082</xdr:rowOff>
    </xdr:to>
    <xdr:pic>
      <xdr:nvPicPr>
        <xdr:cNvPr id="56" name="Imagen 55">
          <a:extLst>
            <a:ext uri="{FF2B5EF4-FFF2-40B4-BE49-F238E27FC236}">
              <a16:creationId xmlns:a16="http://schemas.microsoft.com/office/drawing/2014/main" id="{00000000-0008-0000-3100-000038000000}"/>
            </a:ext>
          </a:extLst>
        </xdr:cNvPr>
        <xdr:cNvPicPr>
          <a:picLocks noChangeAspect="1"/>
        </xdr:cNvPicPr>
      </xdr:nvPicPr>
      <xdr:blipFill>
        <a:blip xmlns:r="http://schemas.openxmlformats.org/officeDocument/2006/relationships" r:embed="rId19" cstate="email">
          <a:extLst>
            <a:ext uri="{28A0092B-C50C-407E-A947-70E740481C1C}">
              <a14:useLocalDpi xmlns:a14="http://schemas.microsoft.com/office/drawing/2010/main"/>
            </a:ext>
          </a:extLst>
        </a:blip>
        <a:stretch>
          <a:fillRect/>
        </a:stretch>
      </xdr:blipFill>
      <xdr:spPr>
        <a:xfrm>
          <a:off x="3806417" y="65340955"/>
          <a:ext cx="3503602" cy="7062354"/>
        </a:xfrm>
        <a:prstGeom prst="rect">
          <a:avLst/>
        </a:prstGeom>
      </xdr:spPr>
    </xdr:pic>
    <xdr:clientData/>
  </xdr:twoCellAnchor>
  <xdr:twoCellAnchor editAs="oneCell">
    <xdr:from>
      <xdr:col>0</xdr:col>
      <xdr:colOff>233007</xdr:colOff>
      <xdr:row>130</xdr:row>
      <xdr:rowOff>513136</xdr:rowOff>
    </xdr:from>
    <xdr:to>
      <xdr:col>3</xdr:col>
      <xdr:colOff>13200</xdr:colOff>
      <xdr:row>137</xdr:row>
      <xdr:rowOff>242455</xdr:rowOff>
    </xdr:to>
    <xdr:pic>
      <xdr:nvPicPr>
        <xdr:cNvPr id="57" name="Imagen 56">
          <a:extLst>
            <a:ext uri="{FF2B5EF4-FFF2-40B4-BE49-F238E27FC236}">
              <a16:creationId xmlns:a16="http://schemas.microsoft.com/office/drawing/2014/main" id="{00000000-0008-0000-3100-000039000000}"/>
            </a:ext>
          </a:extLst>
        </xdr:cNvPr>
        <xdr:cNvPicPr>
          <a:picLocks noChangeAspect="1"/>
        </xdr:cNvPicPr>
      </xdr:nvPicPr>
      <xdr:blipFill rotWithShape="1">
        <a:blip xmlns:r="http://schemas.openxmlformats.org/officeDocument/2006/relationships" r:embed="rId20" cstate="email">
          <a:extLst>
            <a:ext uri="{28A0092B-C50C-407E-A947-70E740481C1C}">
              <a14:useLocalDpi xmlns:a14="http://schemas.microsoft.com/office/drawing/2010/main"/>
            </a:ext>
          </a:extLst>
        </a:blip>
        <a:srcRect/>
        <a:stretch/>
      </xdr:blipFill>
      <xdr:spPr>
        <a:xfrm>
          <a:off x="233007" y="72643363"/>
          <a:ext cx="3503602" cy="4093501"/>
        </a:xfrm>
        <a:prstGeom prst="rect">
          <a:avLst/>
        </a:prstGeom>
      </xdr:spPr>
    </xdr:pic>
    <xdr:clientData/>
  </xdr:twoCellAnchor>
  <xdr:twoCellAnchor editAs="oneCell">
    <xdr:from>
      <xdr:col>3</xdr:col>
      <xdr:colOff>71280</xdr:colOff>
      <xdr:row>130</xdr:row>
      <xdr:rowOff>576545</xdr:rowOff>
    </xdr:from>
    <xdr:to>
      <xdr:col>5</xdr:col>
      <xdr:colOff>1150336</xdr:colOff>
      <xdr:row>135</xdr:row>
      <xdr:rowOff>588818</xdr:rowOff>
    </xdr:to>
    <xdr:pic>
      <xdr:nvPicPr>
        <xdr:cNvPr id="58" name="Imagen 57">
          <a:extLst>
            <a:ext uri="{FF2B5EF4-FFF2-40B4-BE49-F238E27FC236}">
              <a16:creationId xmlns:a16="http://schemas.microsoft.com/office/drawing/2014/main" id="{00000000-0008-0000-3100-00003A000000}"/>
            </a:ext>
          </a:extLst>
        </xdr:cNvPr>
        <xdr:cNvPicPr>
          <a:picLocks noChangeAspect="1"/>
        </xdr:cNvPicPr>
      </xdr:nvPicPr>
      <xdr:blipFill rotWithShape="1">
        <a:blip xmlns:r="http://schemas.openxmlformats.org/officeDocument/2006/relationships" r:embed="rId21" cstate="email">
          <a:extLst>
            <a:ext uri="{28A0092B-C50C-407E-A947-70E740481C1C}">
              <a14:useLocalDpi xmlns:a14="http://schemas.microsoft.com/office/drawing/2010/main"/>
            </a:ext>
          </a:extLst>
        </a:blip>
        <a:srcRect/>
        <a:stretch/>
      </xdr:blipFill>
      <xdr:spPr>
        <a:xfrm>
          <a:off x="3794689" y="72706772"/>
          <a:ext cx="3503602" cy="3129546"/>
        </a:xfrm>
        <a:prstGeom prst="rect">
          <a:avLst/>
        </a:prstGeom>
      </xdr:spPr>
    </xdr:pic>
    <xdr:clientData/>
  </xdr:twoCellAnchor>
  <xdr:twoCellAnchor editAs="oneCell">
    <xdr:from>
      <xdr:col>0</xdr:col>
      <xdr:colOff>273235</xdr:colOff>
      <xdr:row>137</xdr:row>
      <xdr:rowOff>484090</xdr:rowOff>
    </xdr:from>
    <xdr:to>
      <xdr:col>3</xdr:col>
      <xdr:colOff>53428</xdr:colOff>
      <xdr:row>146</xdr:row>
      <xdr:rowOff>415636</xdr:rowOff>
    </xdr:to>
    <xdr:pic>
      <xdr:nvPicPr>
        <xdr:cNvPr id="59" name="Imagen 58">
          <a:extLst>
            <a:ext uri="{FF2B5EF4-FFF2-40B4-BE49-F238E27FC236}">
              <a16:creationId xmlns:a16="http://schemas.microsoft.com/office/drawing/2014/main" id="{00000000-0008-0000-3100-00003B000000}"/>
            </a:ext>
          </a:extLst>
        </xdr:cNvPr>
        <xdr:cNvPicPr>
          <a:picLocks noChangeAspect="1"/>
        </xdr:cNvPicPr>
      </xdr:nvPicPr>
      <xdr:blipFill rotWithShape="1">
        <a:blip xmlns:r="http://schemas.openxmlformats.org/officeDocument/2006/relationships" r:embed="rId22" cstate="email">
          <a:extLst>
            <a:ext uri="{28A0092B-C50C-407E-A947-70E740481C1C}">
              <a14:useLocalDpi xmlns:a14="http://schemas.microsoft.com/office/drawing/2010/main"/>
            </a:ext>
          </a:extLst>
        </a:blip>
        <a:srcRect/>
        <a:stretch/>
      </xdr:blipFill>
      <xdr:spPr>
        <a:xfrm>
          <a:off x="273235" y="76978499"/>
          <a:ext cx="3503602" cy="5542637"/>
        </a:xfrm>
        <a:prstGeom prst="rect">
          <a:avLst/>
        </a:prstGeom>
      </xdr:spPr>
    </xdr:pic>
    <xdr:clientData/>
  </xdr:twoCellAnchor>
  <xdr:twoCellAnchor editAs="oneCell">
    <xdr:from>
      <xdr:col>0</xdr:col>
      <xdr:colOff>266281</xdr:colOff>
      <xdr:row>146</xdr:row>
      <xdr:rowOff>581045</xdr:rowOff>
    </xdr:from>
    <xdr:to>
      <xdr:col>3</xdr:col>
      <xdr:colOff>46474</xdr:colOff>
      <xdr:row>158</xdr:row>
      <xdr:rowOff>161944</xdr:rowOff>
    </xdr:to>
    <xdr:pic>
      <xdr:nvPicPr>
        <xdr:cNvPr id="72" name="Imagen 71">
          <a:extLst>
            <a:ext uri="{FF2B5EF4-FFF2-40B4-BE49-F238E27FC236}">
              <a16:creationId xmlns:a16="http://schemas.microsoft.com/office/drawing/2014/main" id="{00000000-0008-0000-3100-000048000000}"/>
            </a:ext>
          </a:extLst>
        </xdr:cNvPr>
        <xdr:cNvPicPr>
          <a:picLocks noChangeAspect="1"/>
        </xdr:cNvPicPr>
      </xdr:nvPicPr>
      <xdr:blipFill>
        <a:blip xmlns:r="http://schemas.openxmlformats.org/officeDocument/2006/relationships" r:embed="rId23" cstate="email">
          <a:extLst>
            <a:ext uri="{28A0092B-C50C-407E-A947-70E740481C1C}">
              <a14:useLocalDpi xmlns:a14="http://schemas.microsoft.com/office/drawing/2010/main"/>
            </a:ext>
          </a:extLst>
        </a:blip>
        <a:stretch>
          <a:fillRect/>
        </a:stretch>
      </xdr:blipFill>
      <xdr:spPr>
        <a:xfrm>
          <a:off x="266281" y="82686545"/>
          <a:ext cx="3503602" cy="7062354"/>
        </a:xfrm>
        <a:prstGeom prst="rect">
          <a:avLst/>
        </a:prstGeom>
      </xdr:spPr>
    </xdr:pic>
    <xdr:clientData/>
  </xdr:twoCellAnchor>
  <xdr:twoCellAnchor editAs="oneCell">
    <xdr:from>
      <xdr:col>3</xdr:col>
      <xdr:colOff>52600</xdr:colOff>
      <xdr:row>146</xdr:row>
      <xdr:rowOff>540545</xdr:rowOff>
    </xdr:from>
    <xdr:to>
      <xdr:col>5</xdr:col>
      <xdr:colOff>1131656</xdr:colOff>
      <xdr:row>158</xdr:row>
      <xdr:rowOff>121444</xdr:rowOff>
    </xdr:to>
    <xdr:pic>
      <xdr:nvPicPr>
        <xdr:cNvPr id="73" name="Imagen 72">
          <a:extLst>
            <a:ext uri="{FF2B5EF4-FFF2-40B4-BE49-F238E27FC236}">
              <a16:creationId xmlns:a16="http://schemas.microsoft.com/office/drawing/2014/main" id="{00000000-0008-0000-3100-000049000000}"/>
            </a:ext>
          </a:extLst>
        </xdr:cNvPr>
        <xdr:cNvPicPr>
          <a:picLocks noChangeAspect="1"/>
        </xdr:cNvPicPr>
      </xdr:nvPicPr>
      <xdr:blipFill>
        <a:blip xmlns:r="http://schemas.openxmlformats.org/officeDocument/2006/relationships" r:embed="rId24" cstate="email">
          <a:extLst>
            <a:ext uri="{28A0092B-C50C-407E-A947-70E740481C1C}">
              <a14:useLocalDpi xmlns:a14="http://schemas.microsoft.com/office/drawing/2010/main"/>
            </a:ext>
          </a:extLst>
        </a:blip>
        <a:stretch>
          <a:fillRect/>
        </a:stretch>
      </xdr:blipFill>
      <xdr:spPr>
        <a:xfrm>
          <a:off x="3776009" y="82646045"/>
          <a:ext cx="3503602" cy="7062354"/>
        </a:xfrm>
        <a:prstGeom prst="rect">
          <a:avLst/>
        </a:prstGeom>
      </xdr:spPr>
    </xdr:pic>
    <xdr:clientData/>
  </xdr:twoCellAnchor>
  <xdr:twoCellAnchor editAs="oneCell">
    <xdr:from>
      <xdr:col>0</xdr:col>
      <xdr:colOff>179416</xdr:colOff>
      <xdr:row>157</xdr:row>
      <xdr:rowOff>199772</xdr:rowOff>
    </xdr:from>
    <xdr:to>
      <xdr:col>2</xdr:col>
      <xdr:colOff>1275791</xdr:colOff>
      <xdr:row>168</xdr:row>
      <xdr:rowOff>404126</xdr:rowOff>
    </xdr:to>
    <xdr:pic>
      <xdr:nvPicPr>
        <xdr:cNvPr id="75" name="Imagen 74">
          <a:extLst>
            <a:ext uri="{FF2B5EF4-FFF2-40B4-BE49-F238E27FC236}">
              <a16:creationId xmlns:a16="http://schemas.microsoft.com/office/drawing/2014/main" id="{00000000-0008-0000-3100-00004B000000}"/>
            </a:ext>
          </a:extLst>
        </xdr:cNvPr>
        <xdr:cNvPicPr>
          <a:picLocks noChangeAspect="1"/>
        </xdr:cNvPicPr>
      </xdr:nvPicPr>
      <xdr:blipFill>
        <a:blip xmlns:r="http://schemas.openxmlformats.org/officeDocument/2006/relationships" r:embed="rId25" cstate="email">
          <a:extLst>
            <a:ext uri="{28A0092B-C50C-407E-A947-70E740481C1C}">
              <a14:useLocalDpi xmlns:a14="http://schemas.microsoft.com/office/drawing/2010/main"/>
            </a:ext>
          </a:extLst>
        </a:blip>
        <a:stretch>
          <a:fillRect/>
        </a:stretch>
      </xdr:blipFill>
      <xdr:spPr>
        <a:xfrm>
          <a:off x="179416" y="89977227"/>
          <a:ext cx="3503602" cy="7062354"/>
        </a:xfrm>
        <a:prstGeom prst="rect">
          <a:avLst/>
        </a:prstGeom>
      </xdr:spPr>
    </xdr:pic>
    <xdr:clientData/>
  </xdr:twoCellAnchor>
  <xdr:twoCellAnchor editAs="oneCell">
    <xdr:from>
      <xdr:col>3</xdr:col>
      <xdr:colOff>121598</xdr:colOff>
      <xdr:row>157</xdr:row>
      <xdr:rowOff>315136</xdr:rowOff>
    </xdr:from>
    <xdr:to>
      <xdr:col>5</xdr:col>
      <xdr:colOff>1200654</xdr:colOff>
      <xdr:row>160</xdr:row>
      <xdr:rowOff>415636</xdr:rowOff>
    </xdr:to>
    <xdr:pic>
      <xdr:nvPicPr>
        <xdr:cNvPr id="76" name="Imagen 75">
          <a:extLst>
            <a:ext uri="{FF2B5EF4-FFF2-40B4-BE49-F238E27FC236}">
              <a16:creationId xmlns:a16="http://schemas.microsoft.com/office/drawing/2014/main" id="{00000000-0008-0000-3100-00004C000000}"/>
            </a:ext>
          </a:extLst>
        </xdr:cNvPr>
        <xdr:cNvPicPr>
          <a:picLocks noChangeAspect="1"/>
        </xdr:cNvPicPr>
      </xdr:nvPicPr>
      <xdr:blipFill rotWithShape="1">
        <a:blip xmlns:r="http://schemas.openxmlformats.org/officeDocument/2006/relationships" r:embed="rId26" cstate="email">
          <a:extLst>
            <a:ext uri="{28A0092B-C50C-407E-A947-70E740481C1C}">
              <a14:useLocalDpi xmlns:a14="http://schemas.microsoft.com/office/drawing/2010/main"/>
            </a:ext>
          </a:extLst>
        </a:blip>
        <a:srcRect/>
        <a:stretch/>
      </xdr:blipFill>
      <xdr:spPr>
        <a:xfrm>
          <a:off x="3845007" y="90092591"/>
          <a:ext cx="3503602" cy="1970864"/>
        </a:xfrm>
        <a:prstGeom prst="rect">
          <a:avLst/>
        </a:prstGeom>
      </xdr:spPr>
    </xdr:pic>
    <xdr:clientData/>
  </xdr:twoCellAnchor>
  <xdr:twoCellAnchor editAs="oneCell">
    <xdr:from>
      <xdr:col>0</xdr:col>
      <xdr:colOff>81097</xdr:colOff>
      <xdr:row>169</xdr:row>
      <xdr:rowOff>519546</xdr:rowOff>
    </xdr:from>
    <xdr:to>
      <xdr:col>2</xdr:col>
      <xdr:colOff>1177472</xdr:colOff>
      <xdr:row>177</xdr:row>
      <xdr:rowOff>253854</xdr:rowOff>
    </xdr:to>
    <xdr:pic>
      <xdr:nvPicPr>
        <xdr:cNvPr id="77" name="Imagen 76">
          <a:extLst>
            <a:ext uri="{FF2B5EF4-FFF2-40B4-BE49-F238E27FC236}">
              <a16:creationId xmlns:a16="http://schemas.microsoft.com/office/drawing/2014/main" id="{00000000-0008-0000-3100-00004D000000}"/>
            </a:ext>
          </a:extLst>
        </xdr:cNvPr>
        <xdr:cNvPicPr>
          <a:picLocks noChangeAspect="1"/>
        </xdr:cNvPicPr>
      </xdr:nvPicPr>
      <xdr:blipFill rotWithShape="1">
        <a:blip xmlns:r="http://schemas.openxmlformats.org/officeDocument/2006/relationships" r:embed="rId27" cstate="email">
          <a:extLst>
            <a:ext uri="{28A0092B-C50C-407E-A947-70E740481C1C}">
              <a14:useLocalDpi xmlns:a14="http://schemas.microsoft.com/office/drawing/2010/main"/>
            </a:ext>
          </a:extLst>
        </a:blip>
        <a:srcRect/>
        <a:stretch/>
      </xdr:blipFill>
      <xdr:spPr>
        <a:xfrm>
          <a:off x="81097" y="97778455"/>
          <a:ext cx="3503602" cy="4721944"/>
        </a:xfrm>
        <a:prstGeom prst="rect">
          <a:avLst/>
        </a:prstGeom>
      </xdr:spPr>
    </xdr:pic>
    <xdr:clientData/>
  </xdr:twoCellAnchor>
  <xdr:twoCellAnchor editAs="oneCell">
    <xdr:from>
      <xdr:col>3</xdr:col>
      <xdr:colOff>127186</xdr:colOff>
      <xdr:row>169</xdr:row>
      <xdr:rowOff>329045</xdr:rowOff>
    </xdr:from>
    <xdr:to>
      <xdr:col>5</xdr:col>
      <xdr:colOff>1206242</xdr:colOff>
      <xdr:row>177</xdr:row>
      <xdr:rowOff>40170</xdr:rowOff>
    </xdr:to>
    <xdr:pic>
      <xdr:nvPicPr>
        <xdr:cNvPr id="78" name="Imagen 77">
          <a:extLst>
            <a:ext uri="{FF2B5EF4-FFF2-40B4-BE49-F238E27FC236}">
              <a16:creationId xmlns:a16="http://schemas.microsoft.com/office/drawing/2014/main" id="{00000000-0008-0000-3100-00004E000000}"/>
            </a:ext>
          </a:extLst>
        </xdr:cNvPr>
        <xdr:cNvPicPr>
          <a:picLocks noChangeAspect="1"/>
        </xdr:cNvPicPr>
      </xdr:nvPicPr>
      <xdr:blipFill rotWithShape="1">
        <a:blip xmlns:r="http://schemas.openxmlformats.org/officeDocument/2006/relationships" r:embed="rId28" cstate="email">
          <a:extLst>
            <a:ext uri="{28A0092B-C50C-407E-A947-70E740481C1C}">
              <a14:useLocalDpi xmlns:a14="http://schemas.microsoft.com/office/drawing/2010/main"/>
            </a:ext>
          </a:extLst>
        </a:blip>
        <a:srcRect/>
        <a:stretch/>
      </xdr:blipFill>
      <xdr:spPr>
        <a:xfrm>
          <a:off x="3850595" y="97587954"/>
          <a:ext cx="3503602" cy="4698761"/>
        </a:xfrm>
        <a:prstGeom prst="rect">
          <a:avLst/>
        </a:prstGeom>
      </xdr:spPr>
    </xdr:pic>
    <xdr:clientData/>
  </xdr:twoCellAnchor>
  <xdr:twoCellAnchor editAs="oneCell">
    <xdr:from>
      <xdr:col>0</xdr:col>
      <xdr:colOff>69365</xdr:colOff>
      <xdr:row>177</xdr:row>
      <xdr:rowOff>450273</xdr:rowOff>
    </xdr:from>
    <xdr:to>
      <xdr:col>2</xdr:col>
      <xdr:colOff>1165740</xdr:colOff>
      <xdr:row>184</xdr:row>
      <xdr:rowOff>467263</xdr:rowOff>
    </xdr:to>
    <xdr:pic>
      <xdr:nvPicPr>
        <xdr:cNvPr id="79" name="Imagen 78">
          <a:extLst>
            <a:ext uri="{FF2B5EF4-FFF2-40B4-BE49-F238E27FC236}">
              <a16:creationId xmlns:a16="http://schemas.microsoft.com/office/drawing/2014/main" id="{00000000-0008-0000-3100-00004F000000}"/>
            </a:ext>
          </a:extLst>
        </xdr:cNvPr>
        <xdr:cNvPicPr>
          <a:picLocks noChangeAspect="1"/>
        </xdr:cNvPicPr>
      </xdr:nvPicPr>
      <xdr:blipFill rotWithShape="1">
        <a:blip xmlns:r="http://schemas.openxmlformats.org/officeDocument/2006/relationships" r:embed="rId29" cstate="email">
          <a:extLst>
            <a:ext uri="{28A0092B-C50C-407E-A947-70E740481C1C}">
              <a14:useLocalDpi xmlns:a14="http://schemas.microsoft.com/office/drawing/2010/main"/>
            </a:ext>
          </a:extLst>
        </a:blip>
        <a:srcRect/>
        <a:stretch/>
      </xdr:blipFill>
      <xdr:spPr>
        <a:xfrm>
          <a:off x="69365" y="102696818"/>
          <a:ext cx="3503602" cy="4381172"/>
        </a:xfrm>
        <a:prstGeom prst="rect">
          <a:avLst/>
        </a:prstGeom>
      </xdr:spPr>
    </xdr:pic>
    <xdr:clientData/>
  </xdr:twoCellAnchor>
  <xdr:twoCellAnchor editAs="oneCell">
    <xdr:from>
      <xdr:col>3</xdr:col>
      <xdr:colOff>46185</xdr:colOff>
      <xdr:row>177</xdr:row>
      <xdr:rowOff>484909</xdr:rowOff>
    </xdr:from>
    <xdr:to>
      <xdr:col>5</xdr:col>
      <xdr:colOff>1125241</xdr:colOff>
      <xdr:row>186</xdr:row>
      <xdr:rowOff>132354</xdr:rowOff>
    </xdr:to>
    <xdr:pic>
      <xdr:nvPicPr>
        <xdr:cNvPr id="80" name="Imagen 79">
          <a:extLst>
            <a:ext uri="{FF2B5EF4-FFF2-40B4-BE49-F238E27FC236}">
              <a16:creationId xmlns:a16="http://schemas.microsoft.com/office/drawing/2014/main" id="{00000000-0008-0000-3100-000050000000}"/>
            </a:ext>
          </a:extLst>
        </xdr:cNvPr>
        <xdr:cNvPicPr>
          <a:picLocks noChangeAspect="1"/>
        </xdr:cNvPicPr>
      </xdr:nvPicPr>
      <xdr:blipFill rotWithShape="1">
        <a:blip xmlns:r="http://schemas.openxmlformats.org/officeDocument/2006/relationships" r:embed="rId30" cstate="email">
          <a:extLst>
            <a:ext uri="{28A0092B-C50C-407E-A947-70E740481C1C}">
              <a14:useLocalDpi xmlns:a14="http://schemas.microsoft.com/office/drawing/2010/main"/>
            </a:ext>
          </a:extLst>
        </a:blip>
        <a:srcRect/>
        <a:stretch/>
      </xdr:blipFill>
      <xdr:spPr>
        <a:xfrm>
          <a:off x="3769594" y="102731454"/>
          <a:ext cx="3503602" cy="5258536"/>
        </a:xfrm>
        <a:prstGeom prst="rect">
          <a:avLst/>
        </a:prstGeom>
      </xdr:spPr>
    </xdr:pic>
    <xdr:clientData/>
  </xdr:twoCellAnchor>
  <xdr:twoCellAnchor editAs="oneCell">
    <xdr:from>
      <xdr:col>2</xdr:col>
      <xdr:colOff>1287231</xdr:colOff>
      <xdr:row>186</xdr:row>
      <xdr:rowOff>242455</xdr:rowOff>
    </xdr:from>
    <xdr:to>
      <xdr:col>5</xdr:col>
      <xdr:colOff>1050105</xdr:colOff>
      <xdr:row>194</xdr:row>
      <xdr:rowOff>455535</xdr:rowOff>
    </xdr:to>
    <xdr:pic>
      <xdr:nvPicPr>
        <xdr:cNvPr id="81" name="Imagen 80">
          <a:extLst>
            <a:ext uri="{FF2B5EF4-FFF2-40B4-BE49-F238E27FC236}">
              <a16:creationId xmlns:a16="http://schemas.microsoft.com/office/drawing/2014/main" id="{00000000-0008-0000-3100-000051000000}"/>
            </a:ext>
          </a:extLst>
        </xdr:cNvPr>
        <xdr:cNvPicPr>
          <a:picLocks noChangeAspect="1"/>
        </xdr:cNvPicPr>
      </xdr:nvPicPr>
      <xdr:blipFill rotWithShape="1">
        <a:blip xmlns:r="http://schemas.openxmlformats.org/officeDocument/2006/relationships" r:embed="rId31" cstate="email">
          <a:extLst>
            <a:ext uri="{28A0092B-C50C-407E-A947-70E740481C1C}">
              <a14:useLocalDpi xmlns:a14="http://schemas.microsoft.com/office/drawing/2010/main"/>
            </a:ext>
          </a:extLst>
        </a:blip>
        <a:srcRect/>
        <a:stretch/>
      </xdr:blipFill>
      <xdr:spPr>
        <a:xfrm>
          <a:off x="3694458" y="108100091"/>
          <a:ext cx="3503602" cy="5200716"/>
        </a:xfrm>
        <a:prstGeom prst="rect">
          <a:avLst/>
        </a:prstGeom>
      </xdr:spPr>
    </xdr:pic>
    <xdr:clientData/>
  </xdr:twoCellAnchor>
  <xdr:twoCellAnchor editAs="oneCell">
    <xdr:from>
      <xdr:col>0</xdr:col>
      <xdr:colOff>45912</xdr:colOff>
      <xdr:row>185</xdr:row>
      <xdr:rowOff>346363</xdr:rowOff>
    </xdr:from>
    <xdr:to>
      <xdr:col>2</xdr:col>
      <xdr:colOff>1142287</xdr:colOff>
      <xdr:row>193</xdr:row>
      <xdr:rowOff>495761</xdr:rowOff>
    </xdr:to>
    <xdr:pic>
      <xdr:nvPicPr>
        <xdr:cNvPr id="83" name="Imagen 82">
          <a:extLst>
            <a:ext uri="{FF2B5EF4-FFF2-40B4-BE49-F238E27FC236}">
              <a16:creationId xmlns:a16="http://schemas.microsoft.com/office/drawing/2014/main" id="{00000000-0008-0000-3100-000053000000}"/>
            </a:ext>
          </a:extLst>
        </xdr:cNvPr>
        <xdr:cNvPicPr>
          <a:picLocks noChangeAspect="1"/>
        </xdr:cNvPicPr>
      </xdr:nvPicPr>
      <xdr:blipFill rotWithShape="1">
        <a:blip xmlns:r="http://schemas.openxmlformats.org/officeDocument/2006/relationships" r:embed="rId32" cstate="email">
          <a:extLst>
            <a:ext uri="{28A0092B-C50C-407E-A947-70E740481C1C}">
              <a14:useLocalDpi xmlns:a14="http://schemas.microsoft.com/office/drawing/2010/main"/>
            </a:ext>
          </a:extLst>
        </a:blip>
        <a:srcRect/>
        <a:stretch/>
      </xdr:blipFill>
      <xdr:spPr>
        <a:xfrm>
          <a:off x="45912" y="107580545"/>
          <a:ext cx="3503602" cy="5137035"/>
        </a:xfrm>
        <a:prstGeom prst="rect">
          <a:avLst/>
        </a:prstGeom>
      </xdr:spPr>
    </xdr:pic>
    <xdr:clientData/>
  </xdr:twoCellAnchor>
  <xdr:twoCellAnchor editAs="oneCell">
    <xdr:from>
      <xdr:col>0</xdr:col>
      <xdr:colOff>154869</xdr:colOff>
      <xdr:row>195</xdr:row>
      <xdr:rowOff>242456</xdr:rowOff>
    </xdr:from>
    <xdr:to>
      <xdr:col>2</xdr:col>
      <xdr:colOff>1251244</xdr:colOff>
      <xdr:row>203</xdr:row>
      <xdr:rowOff>33218</xdr:rowOff>
    </xdr:to>
    <xdr:pic>
      <xdr:nvPicPr>
        <xdr:cNvPr id="91" name="Imagen 90">
          <a:extLst>
            <a:ext uri="{FF2B5EF4-FFF2-40B4-BE49-F238E27FC236}">
              <a16:creationId xmlns:a16="http://schemas.microsoft.com/office/drawing/2014/main" id="{00000000-0008-0000-3100-00005B000000}"/>
            </a:ext>
          </a:extLst>
        </xdr:cNvPr>
        <xdr:cNvPicPr>
          <a:picLocks noChangeAspect="1"/>
        </xdr:cNvPicPr>
      </xdr:nvPicPr>
      <xdr:blipFill rotWithShape="1">
        <a:blip xmlns:r="http://schemas.openxmlformats.org/officeDocument/2006/relationships" r:embed="rId33" cstate="email">
          <a:extLst>
            <a:ext uri="{28A0092B-C50C-407E-A947-70E740481C1C}">
              <a14:useLocalDpi xmlns:a14="http://schemas.microsoft.com/office/drawing/2010/main"/>
            </a:ext>
          </a:extLst>
        </a:blip>
        <a:srcRect/>
        <a:stretch/>
      </xdr:blipFill>
      <xdr:spPr>
        <a:xfrm>
          <a:off x="154869" y="113711183"/>
          <a:ext cx="3503602" cy="4778398"/>
        </a:xfrm>
        <a:prstGeom prst="rect">
          <a:avLst/>
        </a:prstGeom>
      </xdr:spPr>
    </xdr:pic>
    <xdr:clientData/>
  </xdr:twoCellAnchor>
  <xdr:twoCellAnchor editAs="oneCell">
    <xdr:from>
      <xdr:col>3</xdr:col>
      <xdr:colOff>45097</xdr:colOff>
      <xdr:row>195</xdr:row>
      <xdr:rowOff>225137</xdr:rowOff>
    </xdr:from>
    <xdr:to>
      <xdr:col>5</xdr:col>
      <xdr:colOff>1124153</xdr:colOff>
      <xdr:row>203</xdr:row>
      <xdr:rowOff>79309</xdr:rowOff>
    </xdr:to>
    <xdr:pic>
      <xdr:nvPicPr>
        <xdr:cNvPr id="92" name="Imagen 91">
          <a:extLst>
            <a:ext uri="{FF2B5EF4-FFF2-40B4-BE49-F238E27FC236}">
              <a16:creationId xmlns:a16="http://schemas.microsoft.com/office/drawing/2014/main" id="{00000000-0008-0000-3100-00005C000000}"/>
            </a:ext>
          </a:extLst>
        </xdr:cNvPr>
        <xdr:cNvPicPr>
          <a:picLocks noChangeAspect="1"/>
        </xdr:cNvPicPr>
      </xdr:nvPicPr>
      <xdr:blipFill rotWithShape="1">
        <a:blip xmlns:r="http://schemas.openxmlformats.org/officeDocument/2006/relationships" r:embed="rId34" cstate="email">
          <a:extLst>
            <a:ext uri="{28A0092B-C50C-407E-A947-70E740481C1C}">
              <a14:useLocalDpi xmlns:a14="http://schemas.microsoft.com/office/drawing/2010/main"/>
            </a:ext>
          </a:extLst>
        </a:blip>
        <a:srcRect/>
        <a:stretch/>
      </xdr:blipFill>
      <xdr:spPr>
        <a:xfrm>
          <a:off x="3768506" y="113693864"/>
          <a:ext cx="3503602" cy="4841808"/>
        </a:xfrm>
        <a:prstGeom prst="rect">
          <a:avLst/>
        </a:prstGeom>
      </xdr:spPr>
    </xdr:pic>
    <xdr:clientData/>
  </xdr:twoCellAnchor>
  <xdr:twoCellAnchor editAs="oneCell">
    <xdr:from>
      <xdr:col>0</xdr:col>
      <xdr:colOff>125553</xdr:colOff>
      <xdr:row>203</xdr:row>
      <xdr:rowOff>145907</xdr:rowOff>
    </xdr:from>
    <xdr:to>
      <xdr:col>2</xdr:col>
      <xdr:colOff>1221928</xdr:colOff>
      <xdr:row>214</xdr:row>
      <xdr:rowOff>350261</xdr:rowOff>
    </xdr:to>
    <xdr:pic>
      <xdr:nvPicPr>
        <xdr:cNvPr id="96" name="Imagen 95">
          <a:extLst>
            <a:ext uri="{FF2B5EF4-FFF2-40B4-BE49-F238E27FC236}">
              <a16:creationId xmlns:a16="http://schemas.microsoft.com/office/drawing/2014/main" id="{00000000-0008-0000-3100-000060000000}"/>
            </a:ext>
          </a:extLst>
        </xdr:cNvPr>
        <xdr:cNvPicPr>
          <a:picLocks noChangeAspect="1"/>
        </xdr:cNvPicPr>
      </xdr:nvPicPr>
      <xdr:blipFill>
        <a:blip xmlns:r="http://schemas.openxmlformats.org/officeDocument/2006/relationships" r:embed="rId35" cstate="email">
          <a:extLst>
            <a:ext uri="{28A0092B-C50C-407E-A947-70E740481C1C}">
              <a14:useLocalDpi xmlns:a14="http://schemas.microsoft.com/office/drawing/2010/main"/>
            </a:ext>
          </a:extLst>
        </a:blip>
        <a:stretch>
          <a:fillRect/>
        </a:stretch>
      </xdr:blipFill>
      <xdr:spPr>
        <a:xfrm>
          <a:off x="125553" y="118602271"/>
          <a:ext cx="3503602" cy="7062354"/>
        </a:xfrm>
        <a:prstGeom prst="rect">
          <a:avLst/>
        </a:prstGeom>
      </xdr:spPr>
    </xdr:pic>
    <xdr:clientData/>
  </xdr:twoCellAnchor>
  <xdr:twoCellAnchor editAs="oneCell">
    <xdr:from>
      <xdr:col>3</xdr:col>
      <xdr:colOff>171644</xdr:colOff>
      <xdr:row>203</xdr:row>
      <xdr:rowOff>191996</xdr:rowOff>
    </xdr:from>
    <xdr:to>
      <xdr:col>5</xdr:col>
      <xdr:colOff>1250700</xdr:colOff>
      <xdr:row>214</xdr:row>
      <xdr:rowOff>396350</xdr:rowOff>
    </xdr:to>
    <xdr:pic>
      <xdr:nvPicPr>
        <xdr:cNvPr id="97" name="Imagen 96">
          <a:extLst>
            <a:ext uri="{FF2B5EF4-FFF2-40B4-BE49-F238E27FC236}">
              <a16:creationId xmlns:a16="http://schemas.microsoft.com/office/drawing/2014/main" id="{00000000-0008-0000-3100-000061000000}"/>
            </a:ext>
          </a:extLst>
        </xdr:cNvPr>
        <xdr:cNvPicPr>
          <a:picLocks noChangeAspect="1"/>
        </xdr:cNvPicPr>
      </xdr:nvPicPr>
      <xdr:blipFill>
        <a:blip xmlns:r="http://schemas.openxmlformats.org/officeDocument/2006/relationships" r:embed="rId36" cstate="email">
          <a:extLst>
            <a:ext uri="{28A0092B-C50C-407E-A947-70E740481C1C}">
              <a14:useLocalDpi xmlns:a14="http://schemas.microsoft.com/office/drawing/2010/main"/>
            </a:ext>
          </a:extLst>
        </a:blip>
        <a:stretch>
          <a:fillRect/>
        </a:stretch>
      </xdr:blipFill>
      <xdr:spPr>
        <a:xfrm>
          <a:off x="3895053" y="118648360"/>
          <a:ext cx="3503602" cy="7062354"/>
        </a:xfrm>
        <a:prstGeom prst="rect">
          <a:avLst/>
        </a:prstGeom>
      </xdr:spPr>
    </xdr:pic>
    <xdr:clientData/>
  </xdr:twoCellAnchor>
  <xdr:twoCellAnchor editAs="oneCell">
    <xdr:from>
      <xdr:col>0</xdr:col>
      <xdr:colOff>176962</xdr:colOff>
      <xdr:row>215</xdr:row>
      <xdr:rowOff>128044</xdr:rowOff>
    </xdr:from>
    <xdr:to>
      <xdr:col>2</xdr:col>
      <xdr:colOff>1273337</xdr:colOff>
      <xdr:row>226</xdr:row>
      <xdr:rowOff>332398</xdr:rowOff>
    </xdr:to>
    <xdr:pic>
      <xdr:nvPicPr>
        <xdr:cNvPr id="102" name="Imagen 101">
          <a:extLst>
            <a:ext uri="{FF2B5EF4-FFF2-40B4-BE49-F238E27FC236}">
              <a16:creationId xmlns:a16="http://schemas.microsoft.com/office/drawing/2014/main" id="{00000000-0008-0000-3100-000066000000}"/>
            </a:ext>
          </a:extLst>
        </xdr:cNvPr>
        <xdr:cNvPicPr>
          <a:picLocks noChangeAspect="1"/>
        </xdr:cNvPicPr>
      </xdr:nvPicPr>
      <xdr:blipFill>
        <a:blip xmlns:r="http://schemas.openxmlformats.org/officeDocument/2006/relationships" r:embed="rId37" cstate="email">
          <a:extLst>
            <a:ext uri="{28A0092B-C50C-407E-A947-70E740481C1C}">
              <a14:useLocalDpi xmlns:a14="http://schemas.microsoft.com/office/drawing/2010/main"/>
            </a:ext>
          </a:extLst>
        </a:blip>
        <a:stretch>
          <a:fillRect/>
        </a:stretch>
      </xdr:blipFill>
      <xdr:spPr>
        <a:xfrm>
          <a:off x="176962" y="126065862"/>
          <a:ext cx="3503602" cy="7062354"/>
        </a:xfrm>
        <a:prstGeom prst="rect">
          <a:avLst/>
        </a:prstGeom>
      </xdr:spPr>
    </xdr:pic>
    <xdr:clientData/>
  </xdr:twoCellAnchor>
  <xdr:twoCellAnchor editAs="oneCell">
    <xdr:from>
      <xdr:col>3</xdr:col>
      <xdr:colOff>205735</xdr:colOff>
      <xdr:row>215</xdr:row>
      <xdr:rowOff>122181</xdr:rowOff>
    </xdr:from>
    <xdr:to>
      <xdr:col>5</xdr:col>
      <xdr:colOff>1284791</xdr:colOff>
      <xdr:row>226</xdr:row>
      <xdr:rowOff>326535</xdr:rowOff>
    </xdr:to>
    <xdr:pic>
      <xdr:nvPicPr>
        <xdr:cNvPr id="103" name="Imagen 102">
          <a:extLst>
            <a:ext uri="{FF2B5EF4-FFF2-40B4-BE49-F238E27FC236}">
              <a16:creationId xmlns:a16="http://schemas.microsoft.com/office/drawing/2014/main" id="{00000000-0008-0000-3100-000067000000}"/>
            </a:ext>
          </a:extLst>
        </xdr:cNvPr>
        <xdr:cNvPicPr>
          <a:picLocks noChangeAspect="1"/>
        </xdr:cNvPicPr>
      </xdr:nvPicPr>
      <xdr:blipFill>
        <a:blip xmlns:r="http://schemas.openxmlformats.org/officeDocument/2006/relationships" r:embed="rId38" cstate="email">
          <a:extLst>
            <a:ext uri="{28A0092B-C50C-407E-A947-70E740481C1C}">
              <a14:useLocalDpi xmlns:a14="http://schemas.microsoft.com/office/drawing/2010/main"/>
            </a:ext>
          </a:extLst>
        </a:blip>
        <a:stretch>
          <a:fillRect/>
        </a:stretch>
      </xdr:blipFill>
      <xdr:spPr>
        <a:xfrm>
          <a:off x="3929144" y="126059999"/>
          <a:ext cx="3503602" cy="7062354"/>
        </a:xfrm>
        <a:prstGeom prst="rect">
          <a:avLst/>
        </a:prstGeom>
      </xdr:spPr>
    </xdr:pic>
    <xdr:clientData/>
  </xdr:twoCellAnchor>
  <xdr:twoCellAnchor editAs="oneCell">
    <xdr:from>
      <xdr:col>0</xdr:col>
      <xdr:colOff>116563</xdr:colOff>
      <xdr:row>231</xdr:row>
      <xdr:rowOff>0</xdr:rowOff>
    </xdr:from>
    <xdr:to>
      <xdr:col>3</xdr:col>
      <xdr:colOff>42810</xdr:colOff>
      <xdr:row>239</xdr:row>
      <xdr:rowOff>51956</xdr:rowOff>
    </xdr:to>
    <xdr:pic>
      <xdr:nvPicPr>
        <xdr:cNvPr id="104" name="Imagen 103">
          <a:extLst>
            <a:ext uri="{FF2B5EF4-FFF2-40B4-BE49-F238E27FC236}">
              <a16:creationId xmlns:a16="http://schemas.microsoft.com/office/drawing/2014/main" id="{00000000-0008-0000-3100-000068000000}"/>
            </a:ext>
          </a:extLst>
        </xdr:cNvPr>
        <xdr:cNvPicPr>
          <a:picLocks noChangeAspect="1"/>
        </xdr:cNvPicPr>
      </xdr:nvPicPr>
      <xdr:blipFill rotWithShape="1">
        <a:blip xmlns:r="http://schemas.openxmlformats.org/officeDocument/2006/relationships" r:embed="rId39" cstate="email">
          <a:extLst>
            <a:ext uri="{28A0092B-C50C-407E-A947-70E740481C1C}">
              <a14:useLocalDpi xmlns:a14="http://schemas.microsoft.com/office/drawing/2010/main"/>
            </a:ext>
          </a:extLst>
        </a:blip>
        <a:srcRect/>
        <a:stretch/>
      </xdr:blipFill>
      <xdr:spPr>
        <a:xfrm>
          <a:off x="116563" y="133315364"/>
          <a:ext cx="3649656" cy="5039592"/>
        </a:xfrm>
        <a:prstGeom prst="rect">
          <a:avLst/>
        </a:prstGeom>
      </xdr:spPr>
    </xdr:pic>
    <xdr:clientData/>
  </xdr:twoCellAnchor>
  <xdr:twoCellAnchor editAs="oneCell">
    <xdr:from>
      <xdr:col>3</xdr:col>
      <xdr:colOff>128018</xdr:colOff>
      <xdr:row>231</xdr:row>
      <xdr:rowOff>-1</xdr:rowOff>
    </xdr:from>
    <xdr:to>
      <xdr:col>5</xdr:col>
      <xdr:colOff>1353128</xdr:colOff>
      <xdr:row>241</xdr:row>
      <xdr:rowOff>111897</xdr:rowOff>
    </xdr:to>
    <xdr:pic>
      <xdr:nvPicPr>
        <xdr:cNvPr id="105" name="Imagen 104">
          <a:extLst>
            <a:ext uri="{FF2B5EF4-FFF2-40B4-BE49-F238E27FC236}">
              <a16:creationId xmlns:a16="http://schemas.microsoft.com/office/drawing/2014/main" id="{00000000-0008-0000-3100-000069000000}"/>
            </a:ext>
          </a:extLst>
        </xdr:cNvPr>
        <xdr:cNvPicPr>
          <a:picLocks noChangeAspect="1"/>
        </xdr:cNvPicPr>
      </xdr:nvPicPr>
      <xdr:blipFill rotWithShape="1">
        <a:blip xmlns:r="http://schemas.openxmlformats.org/officeDocument/2006/relationships" r:embed="rId40" cstate="email">
          <a:extLst>
            <a:ext uri="{28A0092B-C50C-407E-A947-70E740481C1C}">
              <a14:useLocalDpi xmlns:a14="http://schemas.microsoft.com/office/drawing/2010/main"/>
            </a:ext>
          </a:extLst>
        </a:blip>
        <a:srcRect/>
        <a:stretch/>
      </xdr:blipFill>
      <xdr:spPr>
        <a:xfrm>
          <a:off x="3851427" y="133315363"/>
          <a:ext cx="3649656" cy="6346443"/>
        </a:xfrm>
        <a:prstGeom prst="rect">
          <a:avLst/>
        </a:prstGeom>
      </xdr:spPr>
    </xdr:pic>
    <xdr:clientData/>
  </xdr:twoCellAnchor>
  <xdr:twoCellAnchor editAs="oneCell">
    <xdr:from>
      <xdr:col>0</xdr:col>
      <xdr:colOff>191154</xdr:colOff>
      <xdr:row>241</xdr:row>
      <xdr:rowOff>161182</xdr:rowOff>
    </xdr:from>
    <xdr:to>
      <xdr:col>3</xdr:col>
      <xdr:colOff>117401</xdr:colOff>
      <xdr:row>253</xdr:row>
      <xdr:rowOff>36488</xdr:rowOff>
    </xdr:to>
    <xdr:pic>
      <xdr:nvPicPr>
        <xdr:cNvPr id="109" name="Imagen 108">
          <a:extLst>
            <a:ext uri="{FF2B5EF4-FFF2-40B4-BE49-F238E27FC236}">
              <a16:creationId xmlns:a16="http://schemas.microsoft.com/office/drawing/2014/main" id="{00000000-0008-0000-3100-00006D000000}"/>
            </a:ext>
          </a:extLst>
        </xdr:cNvPr>
        <xdr:cNvPicPr>
          <a:picLocks noChangeAspect="1"/>
        </xdr:cNvPicPr>
      </xdr:nvPicPr>
      <xdr:blipFill>
        <a:blip xmlns:r="http://schemas.openxmlformats.org/officeDocument/2006/relationships" r:embed="rId41" cstate="email">
          <a:extLst>
            <a:ext uri="{28A0092B-C50C-407E-A947-70E740481C1C}">
              <a14:useLocalDpi xmlns:a14="http://schemas.microsoft.com/office/drawing/2010/main"/>
            </a:ext>
          </a:extLst>
        </a:blip>
        <a:stretch>
          <a:fillRect/>
        </a:stretch>
      </xdr:blipFill>
      <xdr:spPr>
        <a:xfrm>
          <a:off x="191154" y="139711091"/>
          <a:ext cx="3649656" cy="7356761"/>
        </a:xfrm>
        <a:prstGeom prst="rect">
          <a:avLst/>
        </a:prstGeom>
      </xdr:spPr>
    </xdr:pic>
    <xdr:clientData/>
  </xdr:twoCellAnchor>
  <xdr:twoCellAnchor editAs="oneCell">
    <xdr:from>
      <xdr:col>3</xdr:col>
      <xdr:colOff>214063</xdr:colOff>
      <xdr:row>241</xdr:row>
      <xdr:rowOff>259773</xdr:rowOff>
    </xdr:from>
    <xdr:to>
      <xdr:col>5</xdr:col>
      <xdr:colOff>1341487</xdr:colOff>
      <xdr:row>252</xdr:row>
      <xdr:rowOff>561624</xdr:rowOff>
    </xdr:to>
    <xdr:pic>
      <xdr:nvPicPr>
        <xdr:cNvPr id="111" name="Imagen 110">
          <a:extLst>
            <a:ext uri="{FF2B5EF4-FFF2-40B4-BE49-F238E27FC236}">
              <a16:creationId xmlns:a16="http://schemas.microsoft.com/office/drawing/2014/main" id="{00000000-0008-0000-3100-00006F000000}"/>
            </a:ext>
          </a:extLst>
        </xdr:cNvPr>
        <xdr:cNvPicPr>
          <a:picLocks noChangeAspect="1"/>
        </xdr:cNvPicPr>
      </xdr:nvPicPr>
      <xdr:blipFill>
        <a:blip xmlns:r="http://schemas.openxmlformats.org/officeDocument/2006/relationships" r:embed="rId42" cstate="email">
          <a:extLst>
            <a:ext uri="{28A0092B-C50C-407E-A947-70E740481C1C}">
              <a14:useLocalDpi xmlns:a14="http://schemas.microsoft.com/office/drawing/2010/main"/>
            </a:ext>
          </a:extLst>
        </a:blip>
        <a:stretch>
          <a:fillRect/>
        </a:stretch>
      </xdr:blipFill>
      <xdr:spPr>
        <a:xfrm>
          <a:off x="3937472" y="139809682"/>
          <a:ext cx="3551970" cy="7159851"/>
        </a:xfrm>
        <a:prstGeom prst="rect">
          <a:avLst/>
        </a:prstGeom>
      </xdr:spPr>
    </xdr:pic>
    <xdr:clientData/>
  </xdr:twoCellAnchor>
  <xdr:twoCellAnchor editAs="oneCell">
    <xdr:from>
      <xdr:col>0</xdr:col>
      <xdr:colOff>190881</xdr:colOff>
      <xdr:row>265</xdr:row>
      <xdr:rowOff>225137</xdr:rowOff>
    </xdr:from>
    <xdr:to>
      <xdr:col>2</xdr:col>
      <xdr:colOff>1203843</xdr:colOff>
      <xdr:row>276</xdr:row>
      <xdr:rowOff>261351</xdr:rowOff>
    </xdr:to>
    <xdr:pic>
      <xdr:nvPicPr>
        <xdr:cNvPr id="112" name="Imagen 111">
          <a:extLst>
            <a:ext uri="{FF2B5EF4-FFF2-40B4-BE49-F238E27FC236}">
              <a16:creationId xmlns:a16="http://schemas.microsoft.com/office/drawing/2014/main" id="{00000000-0008-0000-3100-000070000000}"/>
            </a:ext>
          </a:extLst>
        </xdr:cNvPr>
        <xdr:cNvPicPr>
          <a:picLocks noChangeAspect="1"/>
        </xdr:cNvPicPr>
      </xdr:nvPicPr>
      <xdr:blipFill>
        <a:blip xmlns:r="http://schemas.openxmlformats.org/officeDocument/2006/relationships" r:embed="rId43" cstate="email">
          <a:extLst>
            <a:ext uri="{28A0092B-C50C-407E-A947-70E740481C1C}">
              <a14:useLocalDpi xmlns:a14="http://schemas.microsoft.com/office/drawing/2010/main"/>
            </a:ext>
          </a:extLst>
        </a:blip>
        <a:stretch>
          <a:fillRect/>
        </a:stretch>
      </xdr:blipFill>
      <xdr:spPr>
        <a:xfrm>
          <a:off x="190881" y="154737955"/>
          <a:ext cx="3420189" cy="6894214"/>
        </a:xfrm>
        <a:prstGeom prst="rect">
          <a:avLst/>
        </a:prstGeom>
      </xdr:spPr>
    </xdr:pic>
    <xdr:clientData/>
  </xdr:twoCellAnchor>
  <xdr:twoCellAnchor editAs="oneCell">
    <xdr:from>
      <xdr:col>3</xdr:col>
      <xdr:colOff>98425</xdr:colOff>
      <xdr:row>265</xdr:row>
      <xdr:rowOff>184637</xdr:rowOff>
    </xdr:from>
    <xdr:to>
      <xdr:col>5</xdr:col>
      <xdr:colOff>1094068</xdr:colOff>
      <xdr:row>276</xdr:row>
      <xdr:rowOff>220851</xdr:rowOff>
    </xdr:to>
    <xdr:pic>
      <xdr:nvPicPr>
        <xdr:cNvPr id="113" name="Imagen 112">
          <a:extLst>
            <a:ext uri="{FF2B5EF4-FFF2-40B4-BE49-F238E27FC236}">
              <a16:creationId xmlns:a16="http://schemas.microsoft.com/office/drawing/2014/main" id="{00000000-0008-0000-3100-000071000000}"/>
            </a:ext>
          </a:extLst>
        </xdr:cNvPr>
        <xdr:cNvPicPr>
          <a:picLocks noChangeAspect="1"/>
        </xdr:cNvPicPr>
      </xdr:nvPicPr>
      <xdr:blipFill>
        <a:blip xmlns:r="http://schemas.openxmlformats.org/officeDocument/2006/relationships" r:embed="rId44" cstate="email">
          <a:extLst>
            <a:ext uri="{28A0092B-C50C-407E-A947-70E740481C1C}">
              <a14:useLocalDpi xmlns:a14="http://schemas.microsoft.com/office/drawing/2010/main"/>
            </a:ext>
          </a:extLst>
        </a:blip>
        <a:stretch>
          <a:fillRect/>
        </a:stretch>
      </xdr:blipFill>
      <xdr:spPr>
        <a:xfrm>
          <a:off x="3821834" y="154697455"/>
          <a:ext cx="3420189" cy="6894214"/>
        </a:xfrm>
        <a:prstGeom prst="rect">
          <a:avLst/>
        </a:prstGeom>
      </xdr:spPr>
    </xdr:pic>
    <xdr:clientData/>
  </xdr:twoCellAnchor>
  <xdr:twoCellAnchor editAs="oneCell">
    <xdr:from>
      <xdr:col>0</xdr:col>
      <xdr:colOff>132790</xdr:colOff>
      <xdr:row>253</xdr:row>
      <xdr:rowOff>363682</xdr:rowOff>
    </xdr:from>
    <xdr:to>
      <xdr:col>2</xdr:col>
      <xdr:colOff>1168482</xdr:colOff>
      <xdr:row>264</xdr:row>
      <xdr:rowOff>445715</xdr:rowOff>
    </xdr:to>
    <xdr:pic>
      <xdr:nvPicPr>
        <xdr:cNvPr id="116" name="Imagen 115">
          <a:extLst>
            <a:ext uri="{FF2B5EF4-FFF2-40B4-BE49-F238E27FC236}">
              <a16:creationId xmlns:a16="http://schemas.microsoft.com/office/drawing/2014/main" id="{00000000-0008-0000-3100-000074000000}"/>
            </a:ext>
          </a:extLst>
        </xdr:cNvPr>
        <xdr:cNvPicPr>
          <a:picLocks noChangeAspect="1"/>
        </xdr:cNvPicPr>
      </xdr:nvPicPr>
      <xdr:blipFill>
        <a:blip xmlns:r="http://schemas.openxmlformats.org/officeDocument/2006/relationships" r:embed="rId45" cstate="email">
          <a:extLst>
            <a:ext uri="{28A0092B-C50C-407E-A947-70E740481C1C}">
              <a14:useLocalDpi xmlns:a14="http://schemas.microsoft.com/office/drawing/2010/main"/>
            </a:ext>
          </a:extLst>
        </a:blip>
        <a:stretch>
          <a:fillRect/>
        </a:stretch>
      </xdr:blipFill>
      <xdr:spPr>
        <a:xfrm>
          <a:off x="132790" y="147395046"/>
          <a:ext cx="3442919" cy="6940033"/>
        </a:xfrm>
        <a:prstGeom prst="rect">
          <a:avLst/>
        </a:prstGeom>
      </xdr:spPr>
    </xdr:pic>
    <xdr:clientData/>
  </xdr:twoCellAnchor>
  <xdr:twoCellAnchor editAs="oneCell">
    <xdr:from>
      <xdr:col>3</xdr:col>
      <xdr:colOff>109607</xdr:colOff>
      <xdr:row>253</xdr:row>
      <xdr:rowOff>548318</xdr:rowOff>
    </xdr:from>
    <xdr:to>
      <xdr:col>5</xdr:col>
      <xdr:colOff>1127980</xdr:colOff>
      <xdr:row>265</xdr:row>
      <xdr:rowOff>6897</xdr:rowOff>
    </xdr:to>
    <xdr:pic>
      <xdr:nvPicPr>
        <xdr:cNvPr id="117" name="Imagen 116">
          <a:extLst>
            <a:ext uri="{FF2B5EF4-FFF2-40B4-BE49-F238E27FC236}">
              <a16:creationId xmlns:a16="http://schemas.microsoft.com/office/drawing/2014/main" id="{00000000-0008-0000-3100-000075000000}"/>
            </a:ext>
          </a:extLst>
        </xdr:cNvPr>
        <xdr:cNvPicPr>
          <a:picLocks noChangeAspect="1"/>
        </xdr:cNvPicPr>
      </xdr:nvPicPr>
      <xdr:blipFill>
        <a:blip xmlns:r="http://schemas.openxmlformats.org/officeDocument/2006/relationships" r:embed="rId46" cstate="email">
          <a:extLst>
            <a:ext uri="{28A0092B-C50C-407E-A947-70E740481C1C}">
              <a14:useLocalDpi xmlns:a14="http://schemas.microsoft.com/office/drawing/2010/main"/>
            </a:ext>
          </a:extLst>
        </a:blip>
        <a:stretch>
          <a:fillRect/>
        </a:stretch>
      </xdr:blipFill>
      <xdr:spPr>
        <a:xfrm>
          <a:off x="3833016" y="147579682"/>
          <a:ext cx="3442919" cy="6940033"/>
        </a:xfrm>
        <a:prstGeom prst="rect">
          <a:avLst/>
        </a:prstGeom>
      </xdr:spPr>
    </xdr:pic>
    <xdr:clientData/>
  </xdr:twoCellAnchor>
  <xdr:twoCellAnchor editAs="oneCell">
    <xdr:from>
      <xdr:col>0</xdr:col>
      <xdr:colOff>80155</xdr:colOff>
      <xdr:row>276</xdr:row>
      <xdr:rowOff>554182</xdr:rowOff>
    </xdr:from>
    <xdr:to>
      <xdr:col>2</xdr:col>
      <xdr:colOff>1201492</xdr:colOff>
      <xdr:row>288</xdr:row>
      <xdr:rowOff>185397</xdr:rowOff>
    </xdr:to>
    <xdr:pic>
      <xdr:nvPicPr>
        <xdr:cNvPr id="122" name="Imagen 121">
          <a:extLst>
            <a:ext uri="{FF2B5EF4-FFF2-40B4-BE49-F238E27FC236}">
              <a16:creationId xmlns:a16="http://schemas.microsoft.com/office/drawing/2014/main" id="{00000000-0008-0000-3100-00007A000000}"/>
            </a:ext>
          </a:extLst>
        </xdr:cNvPr>
        <xdr:cNvPicPr>
          <a:picLocks noChangeAspect="1"/>
        </xdr:cNvPicPr>
      </xdr:nvPicPr>
      <xdr:blipFill>
        <a:blip xmlns:r="http://schemas.openxmlformats.org/officeDocument/2006/relationships" r:embed="rId47" cstate="email">
          <a:extLst>
            <a:ext uri="{28A0092B-C50C-407E-A947-70E740481C1C}">
              <a14:useLocalDpi xmlns:a14="http://schemas.microsoft.com/office/drawing/2010/main"/>
            </a:ext>
          </a:extLst>
        </a:blip>
        <a:stretch>
          <a:fillRect/>
        </a:stretch>
      </xdr:blipFill>
      <xdr:spPr>
        <a:xfrm>
          <a:off x="80155" y="161925000"/>
          <a:ext cx="3528564" cy="7112670"/>
        </a:xfrm>
        <a:prstGeom prst="rect">
          <a:avLst/>
        </a:prstGeom>
      </xdr:spPr>
    </xdr:pic>
    <xdr:clientData/>
  </xdr:twoCellAnchor>
  <xdr:twoCellAnchor editAs="oneCell">
    <xdr:from>
      <xdr:col>3</xdr:col>
      <xdr:colOff>62562</xdr:colOff>
      <xdr:row>277</xdr:row>
      <xdr:rowOff>294135</xdr:rowOff>
    </xdr:from>
    <xdr:to>
      <xdr:col>5</xdr:col>
      <xdr:colOff>1166580</xdr:colOff>
      <xdr:row>288</xdr:row>
      <xdr:rowOff>548805</xdr:rowOff>
    </xdr:to>
    <xdr:pic>
      <xdr:nvPicPr>
        <xdr:cNvPr id="125" name="Imagen 124">
          <a:extLst>
            <a:ext uri="{FF2B5EF4-FFF2-40B4-BE49-F238E27FC236}">
              <a16:creationId xmlns:a16="http://schemas.microsoft.com/office/drawing/2014/main" id="{00000000-0008-0000-3100-00007D000000}"/>
            </a:ext>
          </a:extLst>
        </xdr:cNvPr>
        <xdr:cNvPicPr>
          <a:picLocks noChangeAspect="1"/>
        </xdr:cNvPicPr>
      </xdr:nvPicPr>
      <xdr:blipFill>
        <a:blip xmlns:r="http://schemas.openxmlformats.org/officeDocument/2006/relationships" r:embed="rId48" cstate="email">
          <a:extLst>
            <a:ext uri="{28A0092B-C50C-407E-A947-70E740481C1C}">
              <a14:useLocalDpi xmlns:a14="http://schemas.microsoft.com/office/drawing/2010/main"/>
            </a:ext>
          </a:extLst>
        </a:blip>
        <a:stretch>
          <a:fillRect/>
        </a:stretch>
      </xdr:blipFill>
      <xdr:spPr>
        <a:xfrm>
          <a:off x="3785971" y="162288408"/>
          <a:ext cx="3528564" cy="7112670"/>
        </a:xfrm>
        <a:prstGeom prst="rect">
          <a:avLst/>
        </a:prstGeom>
      </xdr:spPr>
    </xdr:pic>
    <xdr:clientData/>
  </xdr:twoCellAnchor>
  <xdr:twoCellAnchor editAs="oneCell">
    <xdr:from>
      <xdr:col>0</xdr:col>
      <xdr:colOff>252791</xdr:colOff>
      <xdr:row>289</xdr:row>
      <xdr:rowOff>138001</xdr:rowOff>
    </xdr:from>
    <xdr:to>
      <xdr:col>3</xdr:col>
      <xdr:colOff>57946</xdr:colOff>
      <xdr:row>300</xdr:row>
      <xdr:rowOff>392671</xdr:rowOff>
    </xdr:to>
    <xdr:pic>
      <xdr:nvPicPr>
        <xdr:cNvPr id="128" name="Imagen 127">
          <a:extLst>
            <a:ext uri="{FF2B5EF4-FFF2-40B4-BE49-F238E27FC236}">
              <a16:creationId xmlns:a16="http://schemas.microsoft.com/office/drawing/2014/main" id="{00000000-0008-0000-3100-000080000000}"/>
            </a:ext>
          </a:extLst>
        </xdr:cNvPr>
        <xdr:cNvPicPr>
          <a:picLocks noChangeAspect="1"/>
        </xdr:cNvPicPr>
      </xdr:nvPicPr>
      <xdr:blipFill>
        <a:blip xmlns:r="http://schemas.openxmlformats.org/officeDocument/2006/relationships" r:embed="rId49" cstate="email">
          <a:extLst>
            <a:ext uri="{28A0092B-C50C-407E-A947-70E740481C1C}">
              <a14:useLocalDpi xmlns:a14="http://schemas.microsoft.com/office/drawing/2010/main"/>
            </a:ext>
          </a:extLst>
        </a:blip>
        <a:stretch>
          <a:fillRect/>
        </a:stretch>
      </xdr:blipFill>
      <xdr:spPr>
        <a:xfrm>
          <a:off x="252791" y="169613728"/>
          <a:ext cx="3528564" cy="7112670"/>
        </a:xfrm>
        <a:prstGeom prst="rect">
          <a:avLst/>
        </a:prstGeom>
      </xdr:spPr>
    </xdr:pic>
    <xdr:clientData/>
  </xdr:twoCellAnchor>
  <xdr:twoCellAnchor editAs="oneCell">
    <xdr:from>
      <xdr:col>0</xdr:col>
      <xdr:colOff>50702</xdr:colOff>
      <xdr:row>312</xdr:row>
      <xdr:rowOff>554183</xdr:rowOff>
    </xdr:from>
    <xdr:to>
      <xdr:col>2</xdr:col>
      <xdr:colOff>1148863</xdr:colOff>
      <xdr:row>324</xdr:row>
      <xdr:rowOff>138683</xdr:rowOff>
    </xdr:to>
    <xdr:pic>
      <xdr:nvPicPr>
        <xdr:cNvPr id="130" name="Imagen 129">
          <a:extLst>
            <a:ext uri="{FF2B5EF4-FFF2-40B4-BE49-F238E27FC236}">
              <a16:creationId xmlns:a16="http://schemas.microsoft.com/office/drawing/2014/main" id="{00000000-0008-0000-3100-000082000000}"/>
            </a:ext>
          </a:extLst>
        </xdr:cNvPr>
        <xdr:cNvPicPr>
          <a:picLocks noChangeAspect="1"/>
        </xdr:cNvPicPr>
      </xdr:nvPicPr>
      <xdr:blipFill>
        <a:blip xmlns:r="http://schemas.openxmlformats.org/officeDocument/2006/relationships" r:embed="rId50" cstate="email">
          <a:extLst>
            <a:ext uri="{28A0092B-C50C-407E-A947-70E740481C1C}">
              <a14:useLocalDpi xmlns:a14="http://schemas.microsoft.com/office/drawing/2010/main"/>
            </a:ext>
          </a:extLst>
        </a:blip>
        <a:stretch>
          <a:fillRect/>
        </a:stretch>
      </xdr:blipFill>
      <xdr:spPr>
        <a:xfrm>
          <a:off x="50702" y="184369365"/>
          <a:ext cx="3505388" cy="7065954"/>
        </a:xfrm>
        <a:prstGeom prst="rect">
          <a:avLst/>
        </a:prstGeom>
      </xdr:spPr>
    </xdr:pic>
    <xdr:clientData/>
  </xdr:twoCellAnchor>
  <xdr:twoCellAnchor editAs="oneCell">
    <xdr:from>
      <xdr:col>2</xdr:col>
      <xdr:colOff>1192508</xdr:colOff>
      <xdr:row>312</xdr:row>
      <xdr:rowOff>444409</xdr:rowOff>
    </xdr:from>
    <xdr:to>
      <xdr:col>5</xdr:col>
      <xdr:colOff>813954</xdr:colOff>
      <xdr:row>323</xdr:row>
      <xdr:rowOff>363680</xdr:rowOff>
    </xdr:to>
    <xdr:pic>
      <xdr:nvPicPr>
        <xdr:cNvPr id="131" name="Imagen 130">
          <a:extLst>
            <a:ext uri="{FF2B5EF4-FFF2-40B4-BE49-F238E27FC236}">
              <a16:creationId xmlns:a16="http://schemas.microsoft.com/office/drawing/2014/main" id="{00000000-0008-0000-3100-000083000000}"/>
            </a:ext>
          </a:extLst>
        </xdr:cNvPr>
        <xdr:cNvPicPr>
          <a:picLocks noChangeAspect="1"/>
        </xdr:cNvPicPr>
      </xdr:nvPicPr>
      <xdr:blipFill>
        <a:blip xmlns:r="http://schemas.openxmlformats.org/officeDocument/2006/relationships" r:embed="rId51" cstate="email">
          <a:extLst>
            <a:ext uri="{28A0092B-C50C-407E-A947-70E740481C1C}">
              <a14:useLocalDpi xmlns:a14="http://schemas.microsoft.com/office/drawing/2010/main"/>
            </a:ext>
          </a:extLst>
        </a:blip>
        <a:stretch>
          <a:fillRect/>
        </a:stretch>
      </xdr:blipFill>
      <xdr:spPr>
        <a:xfrm>
          <a:off x="3599735" y="184259591"/>
          <a:ext cx="3362174" cy="6777271"/>
        </a:xfrm>
        <a:prstGeom prst="rect">
          <a:avLst/>
        </a:prstGeom>
      </xdr:spPr>
    </xdr:pic>
    <xdr:clientData/>
  </xdr:twoCellAnchor>
  <xdr:twoCellAnchor editAs="oneCell">
    <xdr:from>
      <xdr:col>0</xdr:col>
      <xdr:colOff>211879</xdr:colOff>
      <xdr:row>324</xdr:row>
      <xdr:rowOff>381000</xdr:rowOff>
    </xdr:from>
    <xdr:to>
      <xdr:col>2</xdr:col>
      <xdr:colOff>1108363</xdr:colOff>
      <xdr:row>335</xdr:row>
      <xdr:rowOff>182427</xdr:rowOff>
    </xdr:to>
    <xdr:pic>
      <xdr:nvPicPr>
        <xdr:cNvPr id="135" name="Imagen 134">
          <a:extLst>
            <a:ext uri="{FF2B5EF4-FFF2-40B4-BE49-F238E27FC236}">
              <a16:creationId xmlns:a16="http://schemas.microsoft.com/office/drawing/2014/main" id="{00000000-0008-0000-3100-000087000000}"/>
            </a:ext>
          </a:extLst>
        </xdr:cNvPr>
        <xdr:cNvPicPr>
          <a:picLocks noChangeAspect="1"/>
        </xdr:cNvPicPr>
      </xdr:nvPicPr>
      <xdr:blipFill>
        <a:blip xmlns:r="http://schemas.openxmlformats.org/officeDocument/2006/relationships" r:embed="rId52" cstate="email">
          <a:extLst>
            <a:ext uri="{28A0092B-C50C-407E-A947-70E740481C1C}">
              <a14:useLocalDpi xmlns:a14="http://schemas.microsoft.com/office/drawing/2010/main"/>
            </a:ext>
          </a:extLst>
        </a:blip>
        <a:stretch>
          <a:fillRect/>
        </a:stretch>
      </xdr:blipFill>
      <xdr:spPr>
        <a:xfrm>
          <a:off x="211879" y="191677636"/>
          <a:ext cx="3303711" cy="6659427"/>
        </a:xfrm>
        <a:prstGeom prst="rect">
          <a:avLst/>
        </a:prstGeom>
      </xdr:spPr>
    </xdr:pic>
    <xdr:clientData/>
  </xdr:twoCellAnchor>
  <xdr:twoCellAnchor editAs="oneCell">
    <xdr:from>
      <xdr:col>3</xdr:col>
      <xdr:colOff>167654</xdr:colOff>
      <xdr:row>324</xdr:row>
      <xdr:rowOff>334638</xdr:rowOff>
    </xdr:from>
    <xdr:to>
      <xdr:col>5</xdr:col>
      <xdr:colOff>1129432</xdr:colOff>
      <xdr:row>335</xdr:row>
      <xdr:rowOff>302592</xdr:rowOff>
    </xdr:to>
    <xdr:pic>
      <xdr:nvPicPr>
        <xdr:cNvPr id="137" name="Imagen 136">
          <a:extLst>
            <a:ext uri="{FF2B5EF4-FFF2-40B4-BE49-F238E27FC236}">
              <a16:creationId xmlns:a16="http://schemas.microsoft.com/office/drawing/2014/main" id="{00000000-0008-0000-3100-000089000000}"/>
            </a:ext>
          </a:extLst>
        </xdr:cNvPr>
        <xdr:cNvPicPr>
          <a:picLocks noChangeAspect="1"/>
        </xdr:cNvPicPr>
      </xdr:nvPicPr>
      <xdr:blipFill>
        <a:blip xmlns:r="http://schemas.openxmlformats.org/officeDocument/2006/relationships" r:embed="rId53" cstate="email">
          <a:extLst>
            <a:ext uri="{28A0092B-C50C-407E-A947-70E740481C1C}">
              <a14:useLocalDpi xmlns:a14="http://schemas.microsoft.com/office/drawing/2010/main"/>
            </a:ext>
          </a:extLst>
        </a:blip>
        <a:stretch>
          <a:fillRect/>
        </a:stretch>
      </xdr:blipFill>
      <xdr:spPr>
        <a:xfrm>
          <a:off x="3891063" y="191631274"/>
          <a:ext cx="3386324" cy="6825954"/>
        </a:xfrm>
        <a:prstGeom prst="rect">
          <a:avLst/>
        </a:prstGeom>
      </xdr:spPr>
    </xdr:pic>
    <xdr:clientData/>
  </xdr:twoCellAnchor>
  <xdr:twoCellAnchor editAs="oneCell">
    <xdr:from>
      <xdr:col>0</xdr:col>
      <xdr:colOff>142335</xdr:colOff>
      <xdr:row>300</xdr:row>
      <xdr:rowOff>622911</xdr:rowOff>
    </xdr:from>
    <xdr:to>
      <xdr:col>2</xdr:col>
      <xdr:colOff>1208807</xdr:colOff>
      <xdr:row>312</xdr:row>
      <xdr:rowOff>143533</xdr:rowOff>
    </xdr:to>
    <xdr:pic>
      <xdr:nvPicPr>
        <xdr:cNvPr id="138" name="Imagen 137">
          <a:extLst>
            <a:ext uri="{FF2B5EF4-FFF2-40B4-BE49-F238E27FC236}">
              <a16:creationId xmlns:a16="http://schemas.microsoft.com/office/drawing/2014/main" id="{00000000-0008-0000-3100-00008A000000}"/>
            </a:ext>
          </a:extLst>
        </xdr:cNvPr>
        <xdr:cNvPicPr>
          <a:picLocks noChangeAspect="1"/>
        </xdr:cNvPicPr>
      </xdr:nvPicPr>
      <xdr:blipFill>
        <a:blip xmlns:r="http://schemas.openxmlformats.org/officeDocument/2006/relationships" r:embed="rId54" cstate="email">
          <a:extLst>
            <a:ext uri="{28A0092B-C50C-407E-A947-70E740481C1C}">
              <a14:useLocalDpi xmlns:a14="http://schemas.microsoft.com/office/drawing/2010/main"/>
            </a:ext>
          </a:extLst>
        </a:blip>
        <a:stretch>
          <a:fillRect/>
        </a:stretch>
      </xdr:blipFill>
      <xdr:spPr>
        <a:xfrm>
          <a:off x="142335" y="176956638"/>
          <a:ext cx="3473699" cy="7002077"/>
        </a:xfrm>
        <a:prstGeom prst="rect">
          <a:avLst/>
        </a:prstGeom>
      </xdr:spPr>
    </xdr:pic>
    <xdr:clientData/>
  </xdr:twoCellAnchor>
  <xdr:twoCellAnchor editAs="oneCell">
    <xdr:from>
      <xdr:col>2</xdr:col>
      <xdr:colOff>1264227</xdr:colOff>
      <xdr:row>301</xdr:row>
      <xdr:rowOff>207818</xdr:rowOff>
    </xdr:from>
    <xdr:to>
      <xdr:col>5</xdr:col>
      <xdr:colOff>997198</xdr:colOff>
      <xdr:row>312</xdr:row>
      <xdr:rowOff>351895</xdr:rowOff>
    </xdr:to>
    <xdr:pic>
      <xdr:nvPicPr>
        <xdr:cNvPr id="181" name="Imagen 180">
          <a:extLst>
            <a:ext uri="{FF2B5EF4-FFF2-40B4-BE49-F238E27FC236}">
              <a16:creationId xmlns:a16="http://schemas.microsoft.com/office/drawing/2014/main" id="{00000000-0008-0000-3100-0000B5000000}"/>
            </a:ext>
          </a:extLst>
        </xdr:cNvPr>
        <xdr:cNvPicPr>
          <a:picLocks noChangeAspect="1"/>
        </xdr:cNvPicPr>
      </xdr:nvPicPr>
      <xdr:blipFill>
        <a:blip xmlns:r="http://schemas.openxmlformats.org/officeDocument/2006/relationships" r:embed="rId55" cstate="email">
          <a:extLst>
            <a:ext uri="{28A0092B-C50C-407E-A947-70E740481C1C}">
              <a14:useLocalDpi xmlns:a14="http://schemas.microsoft.com/office/drawing/2010/main"/>
            </a:ext>
          </a:extLst>
        </a:blip>
        <a:stretch>
          <a:fillRect/>
        </a:stretch>
      </xdr:blipFill>
      <xdr:spPr>
        <a:xfrm>
          <a:off x="3671454" y="177165000"/>
          <a:ext cx="3473699" cy="7002077"/>
        </a:xfrm>
        <a:prstGeom prst="rect">
          <a:avLst/>
        </a:prstGeom>
      </xdr:spPr>
    </xdr:pic>
    <xdr:clientData/>
  </xdr:twoCellAnchor>
  <xdr:twoCellAnchor editAs="oneCell">
    <xdr:from>
      <xdr:col>0</xdr:col>
      <xdr:colOff>256661</xdr:colOff>
      <xdr:row>335</xdr:row>
      <xdr:rowOff>502226</xdr:rowOff>
    </xdr:from>
    <xdr:to>
      <xdr:col>2</xdr:col>
      <xdr:colOff>1238423</xdr:colOff>
      <xdr:row>346</xdr:row>
      <xdr:rowOff>475551</xdr:rowOff>
    </xdr:to>
    <xdr:pic>
      <xdr:nvPicPr>
        <xdr:cNvPr id="183" name="Imagen 182">
          <a:extLst>
            <a:ext uri="{FF2B5EF4-FFF2-40B4-BE49-F238E27FC236}">
              <a16:creationId xmlns:a16="http://schemas.microsoft.com/office/drawing/2014/main" id="{00000000-0008-0000-3100-0000B7000000}"/>
            </a:ext>
          </a:extLst>
        </xdr:cNvPr>
        <xdr:cNvPicPr>
          <a:picLocks noChangeAspect="1"/>
        </xdr:cNvPicPr>
      </xdr:nvPicPr>
      <xdr:blipFill>
        <a:blip xmlns:r="http://schemas.openxmlformats.org/officeDocument/2006/relationships" r:embed="rId56" cstate="email">
          <a:extLst>
            <a:ext uri="{28A0092B-C50C-407E-A947-70E740481C1C}">
              <a14:useLocalDpi xmlns:a14="http://schemas.microsoft.com/office/drawing/2010/main"/>
            </a:ext>
          </a:extLst>
        </a:blip>
        <a:stretch>
          <a:fillRect/>
        </a:stretch>
      </xdr:blipFill>
      <xdr:spPr>
        <a:xfrm>
          <a:off x="256661" y="198656862"/>
          <a:ext cx="3388989" cy="6831325"/>
        </a:xfrm>
        <a:prstGeom prst="rect">
          <a:avLst/>
        </a:prstGeom>
      </xdr:spPr>
    </xdr:pic>
    <xdr:clientData/>
  </xdr:twoCellAnchor>
  <xdr:twoCellAnchor editAs="oneCell">
    <xdr:from>
      <xdr:col>3</xdr:col>
      <xdr:colOff>96776</xdr:colOff>
      <xdr:row>336</xdr:row>
      <xdr:rowOff>69272</xdr:rowOff>
    </xdr:from>
    <xdr:to>
      <xdr:col>5</xdr:col>
      <xdr:colOff>987135</xdr:colOff>
      <xdr:row>346</xdr:row>
      <xdr:rowOff>516717</xdr:rowOff>
    </xdr:to>
    <xdr:pic>
      <xdr:nvPicPr>
        <xdr:cNvPr id="184" name="Imagen 183">
          <a:extLst>
            <a:ext uri="{FF2B5EF4-FFF2-40B4-BE49-F238E27FC236}">
              <a16:creationId xmlns:a16="http://schemas.microsoft.com/office/drawing/2014/main" id="{00000000-0008-0000-3100-0000B8000000}"/>
            </a:ext>
          </a:extLst>
        </xdr:cNvPr>
        <xdr:cNvPicPr>
          <a:picLocks noChangeAspect="1"/>
        </xdr:cNvPicPr>
      </xdr:nvPicPr>
      <xdr:blipFill>
        <a:blip xmlns:r="http://schemas.openxmlformats.org/officeDocument/2006/relationships" r:embed="rId57" cstate="email">
          <a:extLst>
            <a:ext uri="{28A0092B-C50C-407E-A947-70E740481C1C}">
              <a14:useLocalDpi xmlns:a14="http://schemas.microsoft.com/office/drawing/2010/main"/>
            </a:ext>
          </a:extLst>
        </a:blip>
        <a:stretch>
          <a:fillRect/>
        </a:stretch>
      </xdr:blipFill>
      <xdr:spPr>
        <a:xfrm>
          <a:off x="3820185" y="198847363"/>
          <a:ext cx="3314905" cy="6681990"/>
        </a:xfrm>
        <a:prstGeom prst="rect">
          <a:avLst/>
        </a:prstGeom>
      </xdr:spPr>
    </xdr:pic>
    <xdr:clientData/>
  </xdr:twoCellAnchor>
  <xdr:twoCellAnchor editAs="oneCell">
    <xdr:from>
      <xdr:col>0</xdr:col>
      <xdr:colOff>389837</xdr:colOff>
      <xdr:row>347</xdr:row>
      <xdr:rowOff>86591</xdr:rowOff>
    </xdr:from>
    <xdr:to>
      <xdr:col>3</xdr:col>
      <xdr:colOff>163691</xdr:colOff>
      <xdr:row>358</xdr:row>
      <xdr:rowOff>278167</xdr:rowOff>
    </xdr:to>
    <xdr:pic>
      <xdr:nvPicPr>
        <xdr:cNvPr id="185" name="Imagen 184">
          <a:extLst>
            <a:ext uri="{FF2B5EF4-FFF2-40B4-BE49-F238E27FC236}">
              <a16:creationId xmlns:a16="http://schemas.microsoft.com/office/drawing/2014/main" id="{00000000-0008-0000-3100-0000B9000000}"/>
            </a:ext>
          </a:extLst>
        </xdr:cNvPr>
        <xdr:cNvPicPr>
          <a:picLocks noChangeAspect="1"/>
        </xdr:cNvPicPr>
      </xdr:nvPicPr>
      <xdr:blipFill>
        <a:blip xmlns:r="http://schemas.openxmlformats.org/officeDocument/2006/relationships" r:embed="rId58" cstate="email">
          <a:extLst>
            <a:ext uri="{28A0092B-C50C-407E-A947-70E740481C1C}">
              <a14:useLocalDpi xmlns:a14="http://schemas.microsoft.com/office/drawing/2010/main"/>
            </a:ext>
          </a:extLst>
        </a:blip>
        <a:stretch>
          <a:fillRect/>
        </a:stretch>
      </xdr:blipFill>
      <xdr:spPr>
        <a:xfrm>
          <a:off x="389837" y="205722682"/>
          <a:ext cx="3497263" cy="7049576"/>
        </a:xfrm>
        <a:prstGeom prst="rect">
          <a:avLst/>
        </a:prstGeom>
      </xdr:spPr>
    </xdr:pic>
    <xdr:clientData/>
  </xdr:twoCellAnchor>
  <xdr:twoCellAnchor editAs="oneCell">
    <xdr:from>
      <xdr:col>3</xdr:col>
      <xdr:colOff>90852</xdr:colOff>
      <xdr:row>347</xdr:row>
      <xdr:rowOff>-1</xdr:rowOff>
    </xdr:from>
    <xdr:to>
      <xdr:col>5</xdr:col>
      <xdr:colOff>1160318</xdr:colOff>
      <xdr:row>358</xdr:row>
      <xdr:rowOff>185022</xdr:rowOff>
    </xdr:to>
    <xdr:pic>
      <xdr:nvPicPr>
        <xdr:cNvPr id="186" name="Imagen 185">
          <a:extLst>
            <a:ext uri="{FF2B5EF4-FFF2-40B4-BE49-F238E27FC236}">
              <a16:creationId xmlns:a16="http://schemas.microsoft.com/office/drawing/2014/main" id="{00000000-0008-0000-3100-0000BA000000}"/>
            </a:ext>
          </a:extLst>
        </xdr:cNvPr>
        <xdr:cNvPicPr>
          <a:picLocks noChangeAspect="1"/>
        </xdr:cNvPicPr>
      </xdr:nvPicPr>
      <xdr:blipFill>
        <a:blip xmlns:r="http://schemas.openxmlformats.org/officeDocument/2006/relationships" r:embed="rId59" cstate="email">
          <a:extLst>
            <a:ext uri="{28A0092B-C50C-407E-A947-70E740481C1C}">
              <a14:useLocalDpi xmlns:a14="http://schemas.microsoft.com/office/drawing/2010/main"/>
            </a:ext>
          </a:extLst>
        </a:blip>
        <a:stretch>
          <a:fillRect/>
        </a:stretch>
      </xdr:blipFill>
      <xdr:spPr>
        <a:xfrm>
          <a:off x="3814261" y="205636090"/>
          <a:ext cx="3494012" cy="7043023"/>
        </a:xfrm>
        <a:prstGeom prst="rect">
          <a:avLst/>
        </a:prstGeom>
      </xdr:spPr>
    </xdr:pic>
    <xdr:clientData/>
  </xdr:twoCellAnchor>
  <xdr:twoCellAnchor editAs="oneCell">
    <xdr:from>
      <xdr:col>0</xdr:col>
      <xdr:colOff>259773</xdr:colOff>
      <xdr:row>358</xdr:row>
      <xdr:rowOff>536863</xdr:rowOff>
    </xdr:from>
    <xdr:to>
      <xdr:col>2</xdr:col>
      <xdr:colOff>1189797</xdr:colOff>
      <xdr:row>369</xdr:row>
      <xdr:rowOff>405897</xdr:rowOff>
    </xdr:to>
    <xdr:pic>
      <xdr:nvPicPr>
        <xdr:cNvPr id="187" name="Imagen 186">
          <a:extLst>
            <a:ext uri="{FF2B5EF4-FFF2-40B4-BE49-F238E27FC236}">
              <a16:creationId xmlns:a16="http://schemas.microsoft.com/office/drawing/2014/main" id="{00000000-0008-0000-3100-0000BB000000}"/>
            </a:ext>
          </a:extLst>
        </xdr:cNvPr>
        <xdr:cNvPicPr>
          <a:picLocks noChangeAspect="1"/>
        </xdr:cNvPicPr>
      </xdr:nvPicPr>
      <xdr:blipFill>
        <a:blip xmlns:r="http://schemas.openxmlformats.org/officeDocument/2006/relationships" r:embed="rId60" cstate="email">
          <a:extLst>
            <a:ext uri="{28A0092B-C50C-407E-A947-70E740481C1C}">
              <a14:useLocalDpi xmlns:a14="http://schemas.microsoft.com/office/drawing/2010/main"/>
            </a:ext>
          </a:extLst>
        </a:blip>
        <a:stretch>
          <a:fillRect/>
        </a:stretch>
      </xdr:blipFill>
      <xdr:spPr>
        <a:xfrm>
          <a:off x="259773" y="213030954"/>
          <a:ext cx="3337251" cy="6727034"/>
        </a:xfrm>
        <a:prstGeom prst="rect">
          <a:avLst/>
        </a:prstGeom>
      </xdr:spPr>
    </xdr:pic>
    <xdr:clientData/>
  </xdr:twoCellAnchor>
  <xdr:twoCellAnchor editAs="oneCell">
    <xdr:from>
      <xdr:col>0</xdr:col>
      <xdr:colOff>265364</xdr:colOff>
      <xdr:row>369</xdr:row>
      <xdr:rowOff>577088</xdr:rowOff>
    </xdr:from>
    <xdr:to>
      <xdr:col>2</xdr:col>
      <xdr:colOff>1195388</xdr:colOff>
      <xdr:row>380</xdr:row>
      <xdr:rowOff>446122</xdr:rowOff>
    </xdr:to>
    <xdr:pic>
      <xdr:nvPicPr>
        <xdr:cNvPr id="188" name="Imagen 187">
          <a:extLst>
            <a:ext uri="{FF2B5EF4-FFF2-40B4-BE49-F238E27FC236}">
              <a16:creationId xmlns:a16="http://schemas.microsoft.com/office/drawing/2014/main" id="{00000000-0008-0000-3100-0000BC000000}"/>
            </a:ext>
          </a:extLst>
        </xdr:cNvPr>
        <xdr:cNvPicPr>
          <a:picLocks noChangeAspect="1"/>
        </xdr:cNvPicPr>
      </xdr:nvPicPr>
      <xdr:blipFill>
        <a:blip xmlns:r="http://schemas.openxmlformats.org/officeDocument/2006/relationships" r:embed="rId61" cstate="email">
          <a:extLst>
            <a:ext uri="{28A0092B-C50C-407E-A947-70E740481C1C}">
              <a14:useLocalDpi xmlns:a14="http://schemas.microsoft.com/office/drawing/2010/main"/>
            </a:ext>
          </a:extLst>
        </a:blip>
        <a:stretch>
          <a:fillRect/>
        </a:stretch>
      </xdr:blipFill>
      <xdr:spPr>
        <a:xfrm>
          <a:off x="265364" y="219929179"/>
          <a:ext cx="3337251" cy="6727034"/>
        </a:xfrm>
        <a:prstGeom prst="rect">
          <a:avLst/>
        </a:prstGeom>
      </xdr:spPr>
    </xdr:pic>
    <xdr:clientData/>
  </xdr:twoCellAnchor>
  <xdr:twoCellAnchor editAs="oneCell">
    <xdr:from>
      <xdr:col>3</xdr:col>
      <xdr:colOff>172909</xdr:colOff>
      <xdr:row>369</xdr:row>
      <xdr:rowOff>432680</xdr:rowOff>
    </xdr:from>
    <xdr:to>
      <xdr:col>5</xdr:col>
      <xdr:colOff>1085614</xdr:colOff>
      <xdr:row>380</xdr:row>
      <xdr:rowOff>301714</xdr:rowOff>
    </xdr:to>
    <xdr:pic>
      <xdr:nvPicPr>
        <xdr:cNvPr id="189" name="Imagen 188">
          <a:extLst>
            <a:ext uri="{FF2B5EF4-FFF2-40B4-BE49-F238E27FC236}">
              <a16:creationId xmlns:a16="http://schemas.microsoft.com/office/drawing/2014/main" id="{00000000-0008-0000-3100-0000BD000000}"/>
            </a:ext>
          </a:extLst>
        </xdr:cNvPr>
        <xdr:cNvPicPr>
          <a:picLocks noChangeAspect="1"/>
        </xdr:cNvPicPr>
      </xdr:nvPicPr>
      <xdr:blipFill>
        <a:blip xmlns:r="http://schemas.openxmlformats.org/officeDocument/2006/relationships" r:embed="rId62" cstate="email">
          <a:extLst>
            <a:ext uri="{28A0092B-C50C-407E-A947-70E740481C1C}">
              <a14:useLocalDpi xmlns:a14="http://schemas.microsoft.com/office/drawing/2010/main"/>
            </a:ext>
          </a:extLst>
        </a:blip>
        <a:stretch>
          <a:fillRect/>
        </a:stretch>
      </xdr:blipFill>
      <xdr:spPr>
        <a:xfrm>
          <a:off x="3896318" y="219784771"/>
          <a:ext cx="3337251" cy="6727034"/>
        </a:xfrm>
        <a:prstGeom prst="rect">
          <a:avLst/>
        </a:prstGeom>
      </xdr:spPr>
    </xdr:pic>
    <xdr:clientData/>
  </xdr:twoCellAnchor>
  <xdr:twoCellAnchor editAs="oneCell">
    <xdr:from>
      <xdr:col>0</xdr:col>
      <xdr:colOff>63187</xdr:colOff>
      <xdr:row>388</xdr:row>
      <xdr:rowOff>121228</xdr:rowOff>
    </xdr:from>
    <xdr:to>
      <xdr:col>2</xdr:col>
      <xdr:colOff>1185336</xdr:colOff>
      <xdr:row>401</xdr:row>
      <xdr:rowOff>533399</xdr:rowOff>
    </xdr:to>
    <xdr:pic>
      <xdr:nvPicPr>
        <xdr:cNvPr id="190" name="Imagen 189">
          <a:extLst>
            <a:ext uri="{FF2B5EF4-FFF2-40B4-BE49-F238E27FC236}">
              <a16:creationId xmlns:a16="http://schemas.microsoft.com/office/drawing/2014/main" id="{00000000-0008-0000-3100-0000BE000000}"/>
            </a:ext>
          </a:extLst>
        </xdr:cNvPr>
        <xdr:cNvPicPr>
          <a:picLocks noChangeAspect="1"/>
        </xdr:cNvPicPr>
      </xdr:nvPicPr>
      <xdr:blipFill>
        <a:blip xmlns:r="http://schemas.openxmlformats.org/officeDocument/2006/relationships" r:embed="rId63" cstate="email">
          <a:extLst>
            <a:ext uri="{28A0092B-C50C-407E-A947-70E740481C1C}">
              <a14:useLocalDpi xmlns:a14="http://schemas.microsoft.com/office/drawing/2010/main"/>
            </a:ext>
          </a:extLst>
        </a:blip>
        <a:stretch>
          <a:fillRect/>
        </a:stretch>
      </xdr:blipFill>
      <xdr:spPr>
        <a:xfrm>
          <a:off x="63187" y="228374864"/>
          <a:ext cx="3529376" cy="7114308"/>
        </a:xfrm>
        <a:prstGeom prst="rect">
          <a:avLst/>
        </a:prstGeom>
      </xdr:spPr>
    </xdr:pic>
    <xdr:clientData/>
  </xdr:twoCellAnchor>
  <xdr:twoCellAnchor editAs="oneCell">
    <xdr:from>
      <xdr:col>2</xdr:col>
      <xdr:colOff>1304233</xdr:colOff>
      <xdr:row>388</xdr:row>
      <xdr:rowOff>115362</xdr:rowOff>
    </xdr:from>
    <xdr:to>
      <xdr:col>5</xdr:col>
      <xdr:colOff>1273303</xdr:colOff>
      <xdr:row>402</xdr:row>
      <xdr:rowOff>267762</xdr:rowOff>
    </xdr:to>
    <xdr:pic>
      <xdr:nvPicPr>
        <xdr:cNvPr id="191" name="Imagen 190">
          <a:extLst>
            <a:ext uri="{FF2B5EF4-FFF2-40B4-BE49-F238E27FC236}">
              <a16:creationId xmlns:a16="http://schemas.microsoft.com/office/drawing/2014/main" id="{00000000-0008-0000-3100-0000BF000000}"/>
            </a:ext>
          </a:extLst>
        </xdr:cNvPr>
        <xdr:cNvPicPr>
          <a:picLocks noChangeAspect="1"/>
        </xdr:cNvPicPr>
      </xdr:nvPicPr>
      <xdr:blipFill>
        <a:blip xmlns:r="http://schemas.openxmlformats.org/officeDocument/2006/relationships" r:embed="rId64" cstate="email">
          <a:extLst>
            <a:ext uri="{28A0092B-C50C-407E-A947-70E740481C1C}">
              <a14:useLocalDpi xmlns:a14="http://schemas.microsoft.com/office/drawing/2010/main"/>
            </a:ext>
          </a:extLst>
        </a:blip>
        <a:stretch>
          <a:fillRect/>
        </a:stretch>
      </xdr:blipFill>
      <xdr:spPr>
        <a:xfrm>
          <a:off x="3711460" y="228368998"/>
          <a:ext cx="3709798" cy="7477991"/>
        </a:xfrm>
        <a:prstGeom prst="rect">
          <a:avLst/>
        </a:prstGeom>
      </xdr:spPr>
    </xdr:pic>
    <xdr:clientData/>
  </xdr:twoCellAnchor>
  <xdr:twoCellAnchor editAs="oneCell">
    <xdr:from>
      <xdr:col>2</xdr:col>
      <xdr:colOff>1263460</xdr:colOff>
      <xdr:row>402</xdr:row>
      <xdr:rowOff>611999</xdr:rowOff>
    </xdr:from>
    <xdr:to>
      <xdr:col>5</xdr:col>
      <xdr:colOff>1060429</xdr:colOff>
      <xdr:row>414</xdr:row>
      <xdr:rowOff>261625</xdr:rowOff>
    </xdr:to>
    <xdr:pic>
      <xdr:nvPicPr>
        <xdr:cNvPr id="195" name="Imagen 194">
          <a:extLst>
            <a:ext uri="{FF2B5EF4-FFF2-40B4-BE49-F238E27FC236}">
              <a16:creationId xmlns:a16="http://schemas.microsoft.com/office/drawing/2014/main" id="{00000000-0008-0000-3100-0000C3000000}"/>
            </a:ext>
          </a:extLst>
        </xdr:cNvPr>
        <xdr:cNvPicPr>
          <a:picLocks noChangeAspect="1"/>
        </xdr:cNvPicPr>
      </xdr:nvPicPr>
      <xdr:blipFill>
        <a:blip xmlns:r="http://schemas.openxmlformats.org/officeDocument/2006/relationships" r:embed="rId65" cstate="email">
          <a:extLst>
            <a:ext uri="{28A0092B-C50C-407E-A947-70E740481C1C}">
              <a14:useLocalDpi xmlns:a14="http://schemas.microsoft.com/office/drawing/2010/main"/>
            </a:ext>
          </a:extLst>
        </a:blip>
        <a:stretch>
          <a:fillRect/>
        </a:stretch>
      </xdr:blipFill>
      <xdr:spPr>
        <a:xfrm>
          <a:off x="3670687" y="236191226"/>
          <a:ext cx="3537697" cy="7131081"/>
        </a:xfrm>
        <a:prstGeom prst="rect">
          <a:avLst/>
        </a:prstGeom>
      </xdr:spPr>
    </xdr:pic>
    <xdr:clientData/>
  </xdr:twoCellAnchor>
  <xdr:twoCellAnchor editAs="oneCell">
    <xdr:from>
      <xdr:col>0</xdr:col>
      <xdr:colOff>51955</xdr:colOff>
      <xdr:row>403</xdr:row>
      <xdr:rowOff>17318</xdr:rowOff>
    </xdr:from>
    <xdr:to>
      <xdr:col>2</xdr:col>
      <xdr:colOff>1182425</xdr:colOff>
      <xdr:row>414</xdr:row>
      <xdr:rowOff>290399</xdr:rowOff>
    </xdr:to>
    <xdr:pic>
      <xdr:nvPicPr>
        <xdr:cNvPr id="196" name="Imagen 195">
          <a:extLst>
            <a:ext uri="{FF2B5EF4-FFF2-40B4-BE49-F238E27FC236}">
              <a16:creationId xmlns:a16="http://schemas.microsoft.com/office/drawing/2014/main" id="{00000000-0008-0000-3100-0000C4000000}"/>
            </a:ext>
          </a:extLst>
        </xdr:cNvPr>
        <xdr:cNvPicPr>
          <a:picLocks noChangeAspect="1"/>
        </xdr:cNvPicPr>
      </xdr:nvPicPr>
      <xdr:blipFill>
        <a:blip xmlns:r="http://schemas.openxmlformats.org/officeDocument/2006/relationships" r:embed="rId66" cstate="email">
          <a:extLst>
            <a:ext uri="{28A0092B-C50C-407E-A947-70E740481C1C}">
              <a14:useLocalDpi xmlns:a14="http://schemas.microsoft.com/office/drawing/2010/main"/>
            </a:ext>
          </a:extLst>
        </a:blip>
        <a:stretch>
          <a:fillRect/>
        </a:stretch>
      </xdr:blipFill>
      <xdr:spPr>
        <a:xfrm>
          <a:off x="51955" y="236220000"/>
          <a:ext cx="3537697" cy="7131081"/>
        </a:xfrm>
        <a:prstGeom prst="rect">
          <a:avLst/>
        </a:prstGeom>
      </xdr:spPr>
    </xdr:pic>
    <xdr:clientData/>
  </xdr:twoCellAnchor>
  <xdr:twoCellAnchor editAs="oneCell">
    <xdr:from>
      <xdr:col>2</xdr:col>
      <xdr:colOff>1084521</xdr:colOff>
      <xdr:row>426</xdr:row>
      <xdr:rowOff>86592</xdr:rowOff>
    </xdr:from>
    <xdr:to>
      <xdr:col>5</xdr:col>
      <xdr:colOff>1282692</xdr:colOff>
      <xdr:row>434</xdr:row>
      <xdr:rowOff>208582</xdr:rowOff>
    </xdr:to>
    <xdr:pic>
      <xdr:nvPicPr>
        <xdr:cNvPr id="207" name="Imagen 206">
          <a:extLst>
            <a:ext uri="{FF2B5EF4-FFF2-40B4-BE49-F238E27FC236}">
              <a16:creationId xmlns:a16="http://schemas.microsoft.com/office/drawing/2014/main" id="{00000000-0008-0000-3100-0000CF000000}"/>
            </a:ext>
          </a:extLst>
        </xdr:cNvPr>
        <xdr:cNvPicPr>
          <a:picLocks noChangeAspect="1"/>
        </xdr:cNvPicPr>
      </xdr:nvPicPr>
      <xdr:blipFill>
        <a:blip xmlns:r="http://schemas.openxmlformats.org/officeDocument/2006/relationships" r:embed="rId67" cstate="email">
          <a:extLst>
            <a:ext uri="{28A0092B-C50C-407E-A947-70E740481C1C}">
              <a14:useLocalDpi xmlns:a14="http://schemas.microsoft.com/office/drawing/2010/main"/>
            </a:ext>
          </a:extLst>
        </a:blip>
        <a:stretch>
          <a:fillRect/>
        </a:stretch>
      </xdr:blipFill>
      <xdr:spPr>
        <a:xfrm>
          <a:off x="3491748" y="250628728"/>
          <a:ext cx="3938899" cy="5109627"/>
        </a:xfrm>
        <a:prstGeom prst="rect">
          <a:avLst/>
        </a:prstGeom>
      </xdr:spPr>
    </xdr:pic>
    <xdr:clientData/>
  </xdr:twoCellAnchor>
  <xdr:twoCellAnchor editAs="oneCell">
    <xdr:from>
      <xdr:col>0</xdr:col>
      <xdr:colOff>176914</xdr:colOff>
      <xdr:row>426</xdr:row>
      <xdr:rowOff>242456</xdr:rowOff>
    </xdr:from>
    <xdr:to>
      <xdr:col>2</xdr:col>
      <xdr:colOff>1089148</xdr:colOff>
      <xdr:row>435</xdr:row>
      <xdr:rowOff>17319</xdr:rowOff>
    </xdr:to>
    <xdr:pic>
      <xdr:nvPicPr>
        <xdr:cNvPr id="209" name="Imagen 208">
          <a:extLst>
            <a:ext uri="{FF2B5EF4-FFF2-40B4-BE49-F238E27FC236}">
              <a16:creationId xmlns:a16="http://schemas.microsoft.com/office/drawing/2014/main" id="{00000000-0008-0000-3100-0000D1000000}"/>
            </a:ext>
          </a:extLst>
        </xdr:cNvPr>
        <xdr:cNvPicPr>
          <a:picLocks noChangeAspect="1"/>
        </xdr:cNvPicPr>
      </xdr:nvPicPr>
      <xdr:blipFill rotWithShape="1">
        <a:blip xmlns:r="http://schemas.openxmlformats.org/officeDocument/2006/relationships" r:embed="rId68" cstate="email">
          <a:extLst>
            <a:ext uri="{28A0092B-C50C-407E-A947-70E740481C1C}">
              <a14:useLocalDpi xmlns:a14="http://schemas.microsoft.com/office/drawing/2010/main"/>
            </a:ext>
          </a:extLst>
        </a:blip>
        <a:srcRect/>
        <a:stretch/>
      </xdr:blipFill>
      <xdr:spPr>
        <a:xfrm>
          <a:off x="176914" y="250784592"/>
          <a:ext cx="3319461" cy="5385954"/>
        </a:xfrm>
        <a:prstGeom prst="rect">
          <a:avLst/>
        </a:prstGeom>
      </xdr:spPr>
    </xdr:pic>
    <xdr:clientData/>
  </xdr:twoCellAnchor>
  <xdr:twoCellAnchor editAs="oneCell">
    <xdr:from>
      <xdr:col>0</xdr:col>
      <xdr:colOff>137232</xdr:colOff>
      <xdr:row>414</xdr:row>
      <xdr:rowOff>606136</xdr:rowOff>
    </xdr:from>
    <xdr:to>
      <xdr:col>2</xdr:col>
      <xdr:colOff>1055554</xdr:colOff>
      <xdr:row>425</xdr:row>
      <xdr:rowOff>451581</xdr:rowOff>
    </xdr:to>
    <xdr:pic>
      <xdr:nvPicPr>
        <xdr:cNvPr id="247" name="Imagen 246">
          <a:extLst>
            <a:ext uri="{FF2B5EF4-FFF2-40B4-BE49-F238E27FC236}">
              <a16:creationId xmlns:a16="http://schemas.microsoft.com/office/drawing/2014/main" id="{00000000-0008-0000-3100-0000F7000000}"/>
            </a:ext>
          </a:extLst>
        </xdr:cNvPr>
        <xdr:cNvPicPr>
          <a:picLocks noChangeAspect="1"/>
        </xdr:cNvPicPr>
      </xdr:nvPicPr>
      <xdr:blipFill>
        <a:blip xmlns:r="http://schemas.openxmlformats.org/officeDocument/2006/relationships" r:embed="rId69" cstate="email">
          <a:extLst>
            <a:ext uri="{28A0092B-C50C-407E-A947-70E740481C1C}">
              <a14:useLocalDpi xmlns:a14="http://schemas.microsoft.com/office/drawing/2010/main"/>
            </a:ext>
          </a:extLst>
        </a:blip>
        <a:stretch>
          <a:fillRect/>
        </a:stretch>
      </xdr:blipFill>
      <xdr:spPr>
        <a:xfrm>
          <a:off x="137232" y="243666818"/>
          <a:ext cx="3325549" cy="6703445"/>
        </a:xfrm>
        <a:prstGeom prst="rect">
          <a:avLst/>
        </a:prstGeom>
      </xdr:spPr>
    </xdr:pic>
    <xdr:clientData/>
  </xdr:twoCellAnchor>
  <xdr:twoCellAnchor editAs="oneCell">
    <xdr:from>
      <xdr:col>3</xdr:col>
      <xdr:colOff>131369</xdr:colOff>
      <xdr:row>414</xdr:row>
      <xdr:rowOff>565637</xdr:rowOff>
    </xdr:from>
    <xdr:to>
      <xdr:col>5</xdr:col>
      <xdr:colOff>1032372</xdr:colOff>
      <xdr:row>425</xdr:row>
      <xdr:rowOff>411082</xdr:rowOff>
    </xdr:to>
    <xdr:pic>
      <xdr:nvPicPr>
        <xdr:cNvPr id="248" name="Imagen 247">
          <a:extLst>
            <a:ext uri="{FF2B5EF4-FFF2-40B4-BE49-F238E27FC236}">
              <a16:creationId xmlns:a16="http://schemas.microsoft.com/office/drawing/2014/main" id="{00000000-0008-0000-3100-0000F8000000}"/>
            </a:ext>
          </a:extLst>
        </xdr:cNvPr>
        <xdr:cNvPicPr>
          <a:picLocks noChangeAspect="1"/>
        </xdr:cNvPicPr>
      </xdr:nvPicPr>
      <xdr:blipFill>
        <a:blip xmlns:r="http://schemas.openxmlformats.org/officeDocument/2006/relationships" r:embed="rId70" cstate="email">
          <a:extLst>
            <a:ext uri="{28A0092B-C50C-407E-A947-70E740481C1C}">
              <a14:useLocalDpi xmlns:a14="http://schemas.microsoft.com/office/drawing/2010/main"/>
            </a:ext>
          </a:extLst>
        </a:blip>
        <a:stretch>
          <a:fillRect/>
        </a:stretch>
      </xdr:blipFill>
      <xdr:spPr>
        <a:xfrm>
          <a:off x="3854778" y="243626319"/>
          <a:ext cx="3325549" cy="6703445"/>
        </a:xfrm>
        <a:prstGeom prst="rect">
          <a:avLst/>
        </a:prstGeom>
      </xdr:spPr>
    </xdr:pic>
    <xdr:clientData/>
  </xdr:twoCellAnchor>
  <xdr:twoCellAnchor editAs="oneCell">
    <xdr:from>
      <xdr:col>0</xdr:col>
      <xdr:colOff>153294</xdr:colOff>
      <xdr:row>435</xdr:row>
      <xdr:rowOff>277091</xdr:rowOff>
    </xdr:from>
    <xdr:to>
      <xdr:col>2</xdr:col>
      <xdr:colOff>1129389</xdr:colOff>
      <xdr:row>446</xdr:row>
      <xdr:rowOff>238992</xdr:rowOff>
    </xdr:to>
    <xdr:pic>
      <xdr:nvPicPr>
        <xdr:cNvPr id="249" name="Imagen 248">
          <a:extLst>
            <a:ext uri="{FF2B5EF4-FFF2-40B4-BE49-F238E27FC236}">
              <a16:creationId xmlns:a16="http://schemas.microsoft.com/office/drawing/2014/main" id="{00000000-0008-0000-3100-0000F9000000}"/>
            </a:ext>
          </a:extLst>
        </xdr:cNvPr>
        <xdr:cNvPicPr>
          <a:picLocks noChangeAspect="1"/>
        </xdr:cNvPicPr>
      </xdr:nvPicPr>
      <xdr:blipFill>
        <a:blip xmlns:r="http://schemas.openxmlformats.org/officeDocument/2006/relationships" r:embed="rId71" cstate="email">
          <a:extLst>
            <a:ext uri="{28A0092B-C50C-407E-A947-70E740481C1C}">
              <a14:useLocalDpi xmlns:a14="http://schemas.microsoft.com/office/drawing/2010/main"/>
            </a:ext>
          </a:extLst>
        </a:blip>
        <a:stretch>
          <a:fillRect/>
        </a:stretch>
      </xdr:blipFill>
      <xdr:spPr>
        <a:xfrm>
          <a:off x="153294" y="256430318"/>
          <a:ext cx="3383322" cy="6819901"/>
        </a:xfrm>
        <a:prstGeom prst="rect">
          <a:avLst/>
        </a:prstGeom>
      </xdr:spPr>
    </xdr:pic>
    <xdr:clientData/>
  </xdr:twoCellAnchor>
  <xdr:twoCellAnchor editAs="oneCell">
    <xdr:from>
      <xdr:col>3</xdr:col>
      <xdr:colOff>112793</xdr:colOff>
      <xdr:row>435</xdr:row>
      <xdr:rowOff>357817</xdr:rowOff>
    </xdr:from>
    <xdr:to>
      <xdr:col>5</xdr:col>
      <xdr:colOff>1071569</xdr:colOff>
      <xdr:row>446</xdr:row>
      <xdr:rowOff>319718</xdr:rowOff>
    </xdr:to>
    <xdr:pic>
      <xdr:nvPicPr>
        <xdr:cNvPr id="250" name="Imagen 249">
          <a:extLst>
            <a:ext uri="{FF2B5EF4-FFF2-40B4-BE49-F238E27FC236}">
              <a16:creationId xmlns:a16="http://schemas.microsoft.com/office/drawing/2014/main" id="{00000000-0008-0000-3100-0000FA000000}"/>
            </a:ext>
          </a:extLst>
        </xdr:cNvPr>
        <xdr:cNvPicPr>
          <a:picLocks noChangeAspect="1"/>
        </xdr:cNvPicPr>
      </xdr:nvPicPr>
      <xdr:blipFill>
        <a:blip xmlns:r="http://schemas.openxmlformats.org/officeDocument/2006/relationships" r:embed="rId72" cstate="email">
          <a:extLst>
            <a:ext uri="{28A0092B-C50C-407E-A947-70E740481C1C}">
              <a14:useLocalDpi xmlns:a14="http://schemas.microsoft.com/office/drawing/2010/main"/>
            </a:ext>
          </a:extLst>
        </a:blip>
        <a:stretch>
          <a:fillRect/>
        </a:stretch>
      </xdr:blipFill>
      <xdr:spPr>
        <a:xfrm>
          <a:off x="3836202" y="256511044"/>
          <a:ext cx="3383322" cy="6819901"/>
        </a:xfrm>
        <a:prstGeom prst="rect">
          <a:avLst/>
        </a:prstGeom>
      </xdr:spPr>
    </xdr:pic>
    <xdr:clientData/>
  </xdr:twoCellAnchor>
  <xdr:twoCellAnchor editAs="oneCell">
    <xdr:from>
      <xdr:col>0</xdr:col>
      <xdr:colOff>190500</xdr:colOff>
      <xdr:row>446</xdr:row>
      <xdr:rowOff>484909</xdr:rowOff>
    </xdr:from>
    <xdr:to>
      <xdr:col>2</xdr:col>
      <xdr:colOff>1215507</xdr:colOff>
      <xdr:row>457</xdr:row>
      <xdr:rowOff>545402</xdr:rowOff>
    </xdr:to>
    <xdr:pic>
      <xdr:nvPicPr>
        <xdr:cNvPr id="251" name="Imagen 250">
          <a:extLst>
            <a:ext uri="{FF2B5EF4-FFF2-40B4-BE49-F238E27FC236}">
              <a16:creationId xmlns:a16="http://schemas.microsoft.com/office/drawing/2014/main" id="{00000000-0008-0000-3100-0000FB000000}"/>
            </a:ext>
          </a:extLst>
        </xdr:cNvPr>
        <xdr:cNvPicPr>
          <a:picLocks noChangeAspect="1"/>
        </xdr:cNvPicPr>
      </xdr:nvPicPr>
      <xdr:blipFill>
        <a:blip xmlns:r="http://schemas.openxmlformats.org/officeDocument/2006/relationships" r:embed="rId73" cstate="email">
          <a:extLst>
            <a:ext uri="{28A0092B-C50C-407E-A947-70E740481C1C}">
              <a14:useLocalDpi xmlns:a14="http://schemas.microsoft.com/office/drawing/2010/main"/>
            </a:ext>
          </a:extLst>
        </a:blip>
        <a:stretch>
          <a:fillRect/>
        </a:stretch>
      </xdr:blipFill>
      <xdr:spPr>
        <a:xfrm>
          <a:off x="190500" y="263496136"/>
          <a:ext cx="3432234" cy="6918493"/>
        </a:xfrm>
        <a:prstGeom prst="rect">
          <a:avLst/>
        </a:prstGeom>
      </xdr:spPr>
    </xdr:pic>
    <xdr:clientData/>
  </xdr:twoCellAnchor>
  <xdr:twoCellAnchor editAs="oneCell">
    <xdr:from>
      <xdr:col>3</xdr:col>
      <xdr:colOff>109227</xdr:colOff>
      <xdr:row>447</xdr:row>
      <xdr:rowOff>39953</xdr:rowOff>
    </xdr:from>
    <xdr:to>
      <xdr:col>5</xdr:col>
      <xdr:colOff>1116915</xdr:colOff>
      <xdr:row>458</xdr:row>
      <xdr:rowOff>100446</xdr:rowOff>
    </xdr:to>
    <xdr:pic>
      <xdr:nvPicPr>
        <xdr:cNvPr id="252" name="Imagen 251">
          <a:extLst>
            <a:ext uri="{FF2B5EF4-FFF2-40B4-BE49-F238E27FC236}">
              <a16:creationId xmlns:a16="http://schemas.microsoft.com/office/drawing/2014/main" id="{00000000-0008-0000-3100-0000FC000000}"/>
            </a:ext>
          </a:extLst>
        </xdr:cNvPr>
        <xdr:cNvPicPr>
          <a:picLocks noChangeAspect="1"/>
        </xdr:cNvPicPr>
      </xdr:nvPicPr>
      <xdr:blipFill>
        <a:blip xmlns:r="http://schemas.openxmlformats.org/officeDocument/2006/relationships" r:embed="rId74" cstate="email">
          <a:extLst>
            <a:ext uri="{28A0092B-C50C-407E-A947-70E740481C1C}">
              <a14:useLocalDpi xmlns:a14="http://schemas.microsoft.com/office/drawing/2010/main"/>
            </a:ext>
          </a:extLst>
        </a:blip>
        <a:stretch>
          <a:fillRect/>
        </a:stretch>
      </xdr:blipFill>
      <xdr:spPr>
        <a:xfrm>
          <a:off x="3832636" y="263674635"/>
          <a:ext cx="3432234" cy="6918493"/>
        </a:xfrm>
        <a:prstGeom prst="rect">
          <a:avLst/>
        </a:prstGeom>
      </xdr:spPr>
    </xdr:pic>
    <xdr:clientData/>
  </xdr:twoCellAnchor>
  <xdr:twoCellAnchor editAs="oneCell">
    <xdr:from>
      <xdr:col>0</xdr:col>
      <xdr:colOff>155864</xdr:colOff>
      <xdr:row>458</xdr:row>
      <xdr:rowOff>294409</xdr:rowOff>
    </xdr:from>
    <xdr:to>
      <xdr:col>2</xdr:col>
      <xdr:colOff>1128137</xdr:colOff>
      <xdr:row>469</xdr:row>
      <xdr:rowOff>187035</xdr:rowOff>
    </xdr:to>
    <xdr:pic>
      <xdr:nvPicPr>
        <xdr:cNvPr id="253" name="Imagen 252">
          <a:extLst>
            <a:ext uri="{FF2B5EF4-FFF2-40B4-BE49-F238E27FC236}">
              <a16:creationId xmlns:a16="http://schemas.microsoft.com/office/drawing/2014/main" id="{00000000-0008-0000-3100-0000FD000000}"/>
            </a:ext>
          </a:extLst>
        </xdr:cNvPr>
        <xdr:cNvPicPr>
          <a:picLocks noChangeAspect="1"/>
        </xdr:cNvPicPr>
      </xdr:nvPicPr>
      <xdr:blipFill>
        <a:blip xmlns:r="http://schemas.openxmlformats.org/officeDocument/2006/relationships" r:embed="rId75" cstate="email">
          <a:extLst>
            <a:ext uri="{28A0092B-C50C-407E-A947-70E740481C1C}">
              <a14:useLocalDpi xmlns:a14="http://schemas.microsoft.com/office/drawing/2010/main"/>
            </a:ext>
          </a:extLst>
        </a:blip>
        <a:stretch>
          <a:fillRect/>
        </a:stretch>
      </xdr:blipFill>
      <xdr:spPr>
        <a:xfrm>
          <a:off x="155864" y="270787091"/>
          <a:ext cx="3379500" cy="6750626"/>
        </a:xfrm>
        <a:prstGeom prst="rect">
          <a:avLst/>
        </a:prstGeom>
      </xdr:spPr>
    </xdr:pic>
    <xdr:clientData/>
  </xdr:twoCellAnchor>
  <xdr:twoCellAnchor editAs="oneCell">
    <xdr:from>
      <xdr:col>3</xdr:col>
      <xdr:colOff>63409</xdr:colOff>
      <xdr:row>458</xdr:row>
      <xdr:rowOff>323182</xdr:rowOff>
    </xdr:from>
    <xdr:to>
      <xdr:col>5</xdr:col>
      <xdr:colOff>1018363</xdr:colOff>
      <xdr:row>469</xdr:row>
      <xdr:rowOff>215808</xdr:rowOff>
    </xdr:to>
    <xdr:pic>
      <xdr:nvPicPr>
        <xdr:cNvPr id="254" name="Imagen 253">
          <a:extLst>
            <a:ext uri="{FF2B5EF4-FFF2-40B4-BE49-F238E27FC236}">
              <a16:creationId xmlns:a16="http://schemas.microsoft.com/office/drawing/2014/main" id="{00000000-0008-0000-3100-0000FE000000}"/>
            </a:ext>
          </a:extLst>
        </xdr:cNvPr>
        <xdr:cNvPicPr>
          <a:picLocks noChangeAspect="1"/>
        </xdr:cNvPicPr>
      </xdr:nvPicPr>
      <xdr:blipFill>
        <a:blip xmlns:r="http://schemas.openxmlformats.org/officeDocument/2006/relationships" r:embed="rId76" cstate="email">
          <a:extLst>
            <a:ext uri="{28A0092B-C50C-407E-A947-70E740481C1C}">
              <a14:useLocalDpi xmlns:a14="http://schemas.microsoft.com/office/drawing/2010/main"/>
            </a:ext>
          </a:extLst>
        </a:blip>
        <a:stretch>
          <a:fillRect/>
        </a:stretch>
      </xdr:blipFill>
      <xdr:spPr>
        <a:xfrm>
          <a:off x="3786818" y="270815864"/>
          <a:ext cx="3379500" cy="6750626"/>
        </a:xfrm>
        <a:prstGeom prst="rect">
          <a:avLst/>
        </a:prstGeom>
      </xdr:spPr>
    </xdr:pic>
    <xdr:clientData/>
  </xdr:twoCellAnchor>
  <xdr:twoCellAnchor editAs="oneCell">
    <xdr:from>
      <xdr:col>0</xdr:col>
      <xdr:colOff>213410</xdr:colOff>
      <xdr:row>469</xdr:row>
      <xdr:rowOff>490498</xdr:rowOff>
    </xdr:from>
    <xdr:to>
      <xdr:col>2</xdr:col>
      <xdr:colOff>1185683</xdr:colOff>
      <xdr:row>480</xdr:row>
      <xdr:rowOff>383124</xdr:rowOff>
    </xdr:to>
    <xdr:pic>
      <xdr:nvPicPr>
        <xdr:cNvPr id="255" name="Imagen 254">
          <a:extLst>
            <a:ext uri="{FF2B5EF4-FFF2-40B4-BE49-F238E27FC236}">
              <a16:creationId xmlns:a16="http://schemas.microsoft.com/office/drawing/2014/main" id="{00000000-0008-0000-3100-0000FF000000}"/>
            </a:ext>
          </a:extLst>
        </xdr:cNvPr>
        <xdr:cNvPicPr>
          <a:picLocks noChangeAspect="1"/>
        </xdr:cNvPicPr>
      </xdr:nvPicPr>
      <xdr:blipFill>
        <a:blip xmlns:r="http://schemas.openxmlformats.org/officeDocument/2006/relationships" r:embed="rId77" cstate="email">
          <a:extLst>
            <a:ext uri="{28A0092B-C50C-407E-A947-70E740481C1C}">
              <a14:useLocalDpi xmlns:a14="http://schemas.microsoft.com/office/drawing/2010/main"/>
            </a:ext>
          </a:extLst>
        </a:blip>
        <a:stretch>
          <a:fillRect/>
        </a:stretch>
      </xdr:blipFill>
      <xdr:spPr>
        <a:xfrm>
          <a:off x="213410" y="277841180"/>
          <a:ext cx="3379500" cy="6750626"/>
        </a:xfrm>
        <a:prstGeom prst="rect">
          <a:avLst/>
        </a:prstGeom>
      </xdr:spPr>
    </xdr:pic>
    <xdr:clientData/>
  </xdr:twoCellAnchor>
  <xdr:twoCellAnchor editAs="oneCell">
    <xdr:from>
      <xdr:col>3</xdr:col>
      <xdr:colOff>86319</xdr:colOff>
      <xdr:row>470</xdr:row>
      <xdr:rowOff>311455</xdr:rowOff>
    </xdr:from>
    <xdr:to>
      <xdr:col>5</xdr:col>
      <xdr:colOff>1041273</xdr:colOff>
      <xdr:row>481</xdr:row>
      <xdr:rowOff>204081</xdr:rowOff>
    </xdr:to>
    <xdr:pic>
      <xdr:nvPicPr>
        <xdr:cNvPr id="256" name="Imagen 255">
          <a:extLst>
            <a:ext uri="{FF2B5EF4-FFF2-40B4-BE49-F238E27FC236}">
              <a16:creationId xmlns:a16="http://schemas.microsoft.com/office/drawing/2014/main" id="{00000000-0008-0000-3100-000000010000}"/>
            </a:ext>
          </a:extLst>
        </xdr:cNvPr>
        <xdr:cNvPicPr>
          <a:picLocks noChangeAspect="1"/>
        </xdr:cNvPicPr>
      </xdr:nvPicPr>
      <xdr:blipFill>
        <a:blip xmlns:r="http://schemas.openxmlformats.org/officeDocument/2006/relationships" r:embed="rId78" cstate="email">
          <a:extLst>
            <a:ext uri="{28A0092B-C50C-407E-A947-70E740481C1C}">
              <a14:useLocalDpi xmlns:a14="http://schemas.microsoft.com/office/drawing/2010/main"/>
            </a:ext>
          </a:extLst>
        </a:blip>
        <a:stretch>
          <a:fillRect/>
        </a:stretch>
      </xdr:blipFill>
      <xdr:spPr>
        <a:xfrm>
          <a:off x="3809728" y="278285591"/>
          <a:ext cx="3379500" cy="6750626"/>
        </a:xfrm>
        <a:prstGeom prst="rect">
          <a:avLst/>
        </a:prstGeom>
      </xdr:spPr>
    </xdr:pic>
    <xdr:clientData/>
  </xdr:twoCellAnchor>
  <xdr:twoCellAnchor editAs="oneCell">
    <xdr:from>
      <xdr:col>0</xdr:col>
      <xdr:colOff>288273</xdr:colOff>
      <xdr:row>481</xdr:row>
      <xdr:rowOff>409498</xdr:rowOff>
    </xdr:from>
    <xdr:to>
      <xdr:col>2</xdr:col>
      <xdr:colOff>1260546</xdr:colOff>
      <xdr:row>492</xdr:row>
      <xdr:rowOff>302124</xdr:rowOff>
    </xdr:to>
    <xdr:pic>
      <xdr:nvPicPr>
        <xdr:cNvPr id="257" name="Imagen 256">
          <a:extLst>
            <a:ext uri="{FF2B5EF4-FFF2-40B4-BE49-F238E27FC236}">
              <a16:creationId xmlns:a16="http://schemas.microsoft.com/office/drawing/2014/main" id="{00000000-0008-0000-3100-000001010000}"/>
            </a:ext>
          </a:extLst>
        </xdr:cNvPr>
        <xdr:cNvPicPr>
          <a:picLocks noChangeAspect="1"/>
        </xdr:cNvPicPr>
      </xdr:nvPicPr>
      <xdr:blipFill>
        <a:blip xmlns:r="http://schemas.openxmlformats.org/officeDocument/2006/relationships" r:embed="rId79" cstate="email">
          <a:extLst>
            <a:ext uri="{28A0092B-C50C-407E-A947-70E740481C1C}">
              <a14:useLocalDpi xmlns:a14="http://schemas.microsoft.com/office/drawing/2010/main"/>
            </a:ext>
          </a:extLst>
        </a:blip>
        <a:stretch>
          <a:fillRect/>
        </a:stretch>
      </xdr:blipFill>
      <xdr:spPr>
        <a:xfrm>
          <a:off x="288273" y="285241634"/>
          <a:ext cx="3379500" cy="6750626"/>
        </a:xfrm>
        <a:prstGeom prst="rect">
          <a:avLst/>
        </a:prstGeom>
      </xdr:spPr>
    </xdr:pic>
    <xdr:clientData/>
  </xdr:twoCellAnchor>
  <xdr:twoCellAnchor editAs="oneCell">
    <xdr:from>
      <xdr:col>3</xdr:col>
      <xdr:colOff>126546</xdr:colOff>
      <xdr:row>482</xdr:row>
      <xdr:rowOff>143862</xdr:rowOff>
    </xdr:from>
    <xdr:to>
      <xdr:col>5</xdr:col>
      <xdr:colOff>1081500</xdr:colOff>
      <xdr:row>493</xdr:row>
      <xdr:rowOff>36488</xdr:rowOff>
    </xdr:to>
    <xdr:pic>
      <xdr:nvPicPr>
        <xdr:cNvPr id="258" name="Imagen 257">
          <a:extLst>
            <a:ext uri="{FF2B5EF4-FFF2-40B4-BE49-F238E27FC236}">
              <a16:creationId xmlns:a16="http://schemas.microsoft.com/office/drawing/2014/main" id="{00000000-0008-0000-3100-000002010000}"/>
            </a:ext>
          </a:extLst>
        </xdr:cNvPr>
        <xdr:cNvPicPr>
          <a:picLocks noChangeAspect="1"/>
        </xdr:cNvPicPr>
      </xdr:nvPicPr>
      <xdr:blipFill>
        <a:blip xmlns:r="http://schemas.openxmlformats.org/officeDocument/2006/relationships" r:embed="rId80" cstate="email">
          <a:extLst>
            <a:ext uri="{28A0092B-C50C-407E-A947-70E740481C1C}">
              <a14:useLocalDpi xmlns:a14="http://schemas.microsoft.com/office/drawing/2010/main"/>
            </a:ext>
          </a:extLst>
        </a:blip>
        <a:stretch>
          <a:fillRect/>
        </a:stretch>
      </xdr:blipFill>
      <xdr:spPr>
        <a:xfrm>
          <a:off x="3849955" y="285599453"/>
          <a:ext cx="3379500" cy="6750626"/>
        </a:xfrm>
        <a:prstGeom prst="rect">
          <a:avLst/>
        </a:prstGeom>
      </xdr:spPr>
    </xdr:pic>
    <xdr:clientData/>
  </xdr:twoCellAnchor>
  <xdr:twoCellAnchor editAs="oneCell">
    <xdr:from>
      <xdr:col>0</xdr:col>
      <xdr:colOff>173425</xdr:colOff>
      <xdr:row>493</xdr:row>
      <xdr:rowOff>173181</xdr:rowOff>
    </xdr:from>
    <xdr:to>
      <xdr:col>2</xdr:col>
      <xdr:colOff>1218137</xdr:colOff>
      <xdr:row>504</xdr:row>
      <xdr:rowOff>210506</xdr:rowOff>
    </xdr:to>
    <xdr:pic>
      <xdr:nvPicPr>
        <xdr:cNvPr id="259" name="Imagen 258">
          <a:extLst>
            <a:ext uri="{FF2B5EF4-FFF2-40B4-BE49-F238E27FC236}">
              <a16:creationId xmlns:a16="http://schemas.microsoft.com/office/drawing/2014/main" id="{00000000-0008-0000-3100-000003010000}"/>
            </a:ext>
          </a:extLst>
        </xdr:cNvPr>
        <xdr:cNvPicPr>
          <a:picLocks noChangeAspect="1"/>
        </xdr:cNvPicPr>
      </xdr:nvPicPr>
      <xdr:blipFill>
        <a:blip xmlns:r="http://schemas.openxmlformats.org/officeDocument/2006/relationships" r:embed="rId81" cstate="email">
          <a:extLst>
            <a:ext uri="{28A0092B-C50C-407E-A947-70E740481C1C}">
              <a14:useLocalDpi xmlns:a14="http://schemas.microsoft.com/office/drawing/2010/main"/>
            </a:ext>
          </a:extLst>
        </a:blip>
        <a:stretch>
          <a:fillRect/>
        </a:stretch>
      </xdr:blipFill>
      <xdr:spPr>
        <a:xfrm>
          <a:off x="173425" y="292486772"/>
          <a:ext cx="3451939" cy="6895325"/>
        </a:xfrm>
        <a:prstGeom prst="rect">
          <a:avLst/>
        </a:prstGeom>
      </xdr:spPr>
    </xdr:pic>
    <xdr:clientData/>
  </xdr:twoCellAnchor>
  <xdr:twoCellAnchor editAs="oneCell">
    <xdr:from>
      <xdr:col>3</xdr:col>
      <xdr:colOff>132925</xdr:colOff>
      <xdr:row>493</xdr:row>
      <xdr:rowOff>184635</xdr:rowOff>
    </xdr:from>
    <xdr:to>
      <xdr:col>5</xdr:col>
      <xdr:colOff>1160318</xdr:colOff>
      <xdr:row>504</xdr:row>
      <xdr:rowOff>221960</xdr:rowOff>
    </xdr:to>
    <xdr:pic>
      <xdr:nvPicPr>
        <xdr:cNvPr id="260" name="Imagen 259">
          <a:extLst>
            <a:ext uri="{FF2B5EF4-FFF2-40B4-BE49-F238E27FC236}">
              <a16:creationId xmlns:a16="http://schemas.microsoft.com/office/drawing/2014/main" id="{00000000-0008-0000-3100-000004010000}"/>
            </a:ext>
          </a:extLst>
        </xdr:cNvPr>
        <xdr:cNvPicPr>
          <a:picLocks noChangeAspect="1"/>
        </xdr:cNvPicPr>
      </xdr:nvPicPr>
      <xdr:blipFill>
        <a:blip xmlns:r="http://schemas.openxmlformats.org/officeDocument/2006/relationships" r:embed="rId82" cstate="email">
          <a:extLst>
            <a:ext uri="{28A0092B-C50C-407E-A947-70E740481C1C}">
              <a14:useLocalDpi xmlns:a14="http://schemas.microsoft.com/office/drawing/2010/main"/>
            </a:ext>
          </a:extLst>
        </a:blip>
        <a:stretch>
          <a:fillRect/>
        </a:stretch>
      </xdr:blipFill>
      <xdr:spPr>
        <a:xfrm>
          <a:off x="3856334" y="292498226"/>
          <a:ext cx="3451939" cy="6895325"/>
        </a:xfrm>
        <a:prstGeom prst="rect">
          <a:avLst/>
        </a:prstGeom>
      </xdr:spPr>
    </xdr:pic>
    <xdr:clientData/>
  </xdr:twoCellAnchor>
  <xdr:twoCellAnchor editAs="oneCell">
    <xdr:from>
      <xdr:col>0</xdr:col>
      <xdr:colOff>63379</xdr:colOff>
      <xdr:row>505</xdr:row>
      <xdr:rowOff>149729</xdr:rowOff>
    </xdr:from>
    <xdr:to>
      <xdr:col>2</xdr:col>
      <xdr:colOff>1108091</xdr:colOff>
      <xdr:row>513</xdr:row>
      <xdr:rowOff>588820</xdr:rowOff>
    </xdr:to>
    <xdr:pic>
      <xdr:nvPicPr>
        <xdr:cNvPr id="263" name="Imagen 262">
          <a:extLst>
            <a:ext uri="{FF2B5EF4-FFF2-40B4-BE49-F238E27FC236}">
              <a16:creationId xmlns:a16="http://schemas.microsoft.com/office/drawing/2014/main" id="{00000000-0008-0000-3100-000007010000}"/>
            </a:ext>
          </a:extLst>
        </xdr:cNvPr>
        <xdr:cNvPicPr>
          <a:picLocks noChangeAspect="1"/>
        </xdr:cNvPicPr>
      </xdr:nvPicPr>
      <xdr:blipFill rotWithShape="1">
        <a:blip xmlns:r="http://schemas.openxmlformats.org/officeDocument/2006/relationships" r:embed="rId83" cstate="email">
          <a:extLst>
            <a:ext uri="{28A0092B-C50C-407E-A947-70E740481C1C}">
              <a14:useLocalDpi xmlns:a14="http://schemas.microsoft.com/office/drawing/2010/main"/>
            </a:ext>
          </a:extLst>
        </a:blip>
        <a:srcRect/>
        <a:stretch/>
      </xdr:blipFill>
      <xdr:spPr>
        <a:xfrm>
          <a:off x="63379" y="299944774"/>
          <a:ext cx="3451939" cy="5426728"/>
        </a:xfrm>
        <a:prstGeom prst="rect">
          <a:avLst/>
        </a:prstGeom>
      </xdr:spPr>
    </xdr:pic>
    <xdr:clientData/>
  </xdr:twoCellAnchor>
  <xdr:twoCellAnchor editAs="oneCell">
    <xdr:from>
      <xdr:col>2</xdr:col>
      <xdr:colOff>1200517</xdr:colOff>
      <xdr:row>505</xdr:row>
      <xdr:rowOff>247772</xdr:rowOff>
    </xdr:from>
    <xdr:to>
      <xdr:col>5</xdr:col>
      <xdr:colOff>911728</xdr:colOff>
      <xdr:row>511</xdr:row>
      <xdr:rowOff>363682</xdr:rowOff>
    </xdr:to>
    <xdr:pic>
      <xdr:nvPicPr>
        <xdr:cNvPr id="264" name="Imagen 263">
          <a:extLst>
            <a:ext uri="{FF2B5EF4-FFF2-40B4-BE49-F238E27FC236}">
              <a16:creationId xmlns:a16="http://schemas.microsoft.com/office/drawing/2014/main" id="{00000000-0008-0000-3100-000008010000}"/>
            </a:ext>
          </a:extLst>
        </xdr:cNvPr>
        <xdr:cNvPicPr>
          <a:picLocks noChangeAspect="1"/>
        </xdr:cNvPicPr>
      </xdr:nvPicPr>
      <xdr:blipFill rotWithShape="1">
        <a:blip xmlns:r="http://schemas.openxmlformats.org/officeDocument/2006/relationships" r:embed="rId84" cstate="email">
          <a:extLst>
            <a:ext uri="{28A0092B-C50C-407E-A947-70E740481C1C}">
              <a14:useLocalDpi xmlns:a14="http://schemas.microsoft.com/office/drawing/2010/main"/>
            </a:ext>
          </a:extLst>
        </a:blip>
        <a:srcRect/>
        <a:stretch/>
      </xdr:blipFill>
      <xdr:spPr>
        <a:xfrm>
          <a:off x="3607744" y="300042817"/>
          <a:ext cx="3451939" cy="3856638"/>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0</xdr:col>
      <xdr:colOff>347382</xdr:colOff>
      <xdr:row>0</xdr:row>
      <xdr:rowOff>179294</xdr:rowOff>
    </xdr:from>
    <xdr:to>
      <xdr:col>1</xdr:col>
      <xdr:colOff>523396</xdr:colOff>
      <xdr:row>2</xdr:row>
      <xdr:rowOff>158641</xdr:rowOff>
    </xdr:to>
    <xdr:pic>
      <xdr:nvPicPr>
        <xdr:cNvPr id="3" name="Imagen 2">
          <a:extLst>
            <a:ext uri="{FF2B5EF4-FFF2-40B4-BE49-F238E27FC236}">
              <a16:creationId xmlns:a16="http://schemas.microsoft.com/office/drawing/2014/main" id="{00000000-0008-0000-3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a:xfrm>
          <a:off x="347382" y="179294"/>
          <a:ext cx="590632" cy="562053"/>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137160</xdr:colOff>
          <xdr:row>0</xdr:row>
          <xdr:rowOff>121920</xdr:rowOff>
        </xdr:from>
        <xdr:to>
          <xdr:col>1</xdr:col>
          <xdr:colOff>198120</xdr:colOff>
          <xdr:row>3</xdr:row>
          <xdr:rowOff>114300</xdr:rowOff>
        </xdr:to>
        <xdr:sp macro="" textlink="">
          <xdr:nvSpPr>
            <xdr:cNvPr id="8861697" name="Imagen 1" hidden="1">
              <a:extLst>
                <a:ext uri="{63B3BB69-23CF-44E3-9099-C40C66FF867C}">
                  <a14:compatExt spid="_x0000_s8861697"/>
                </a:ext>
                <a:ext uri="{FF2B5EF4-FFF2-40B4-BE49-F238E27FC236}">
                  <a16:creationId xmlns:a16="http://schemas.microsoft.com/office/drawing/2014/main" id="{00000000-0008-0000-3300-0000013887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156883</xdr:colOff>
      <xdr:row>18</xdr:row>
      <xdr:rowOff>33618</xdr:rowOff>
    </xdr:from>
    <xdr:to>
      <xdr:col>5</xdr:col>
      <xdr:colOff>890867</xdr:colOff>
      <xdr:row>26</xdr:row>
      <xdr:rowOff>142830</xdr:rowOff>
    </xdr:to>
    <xdr:pic>
      <xdr:nvPicPr>
        <xdr:cNvPr id="6" name="Imagen 5">
          <a:extLst>
            <a:ext uri="{FF2B5EF4-FFF2-40B4-BE49-F238E27FC236}">
              <a16:creationId xmlns:a16="http://schemas.microsoft.com/office/drawing/2014/main" id="{00000000-0008-0000-3300-000006000000}"/>
            </a:ext>
          </a:extLst>
        </xdr:cNvPr>
        <xdr:cNvPicPr>
          <a:picLocks noChangeAspect="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a:stretch/>
      </xdr:blipFill>
      <xdr:spPr>
        <a:xfrm>
          <a:off x="156883" y="3776383"/>
          <a:ext cx="7149352" cy="4658800"/>
        </a:xfrm>
        <a:prstGeom prst="rect">
          <a:avLst/>
        </a:prstGeom>
      </xdr:spPr>
    </xdr:pic>
    <xdr:clientData/>
  </xdr:twoCellAnchor>
  <xdr:twoCellAnchor editAs="oneCell">
    <xdr:from>
      <xdr:col>0</xdr:col>
      <xdr:colOff>156882</xdr:colOff>
      <xdr:row>26</xdr:row>
      <xdr:rowOff>268941</xdr:rowOff>
    </xdr:from>
    <xdr:to>
      <xdr:col>5</xdr:col>
      <xdr:colOff>857249</xdr:colOff>
      <xdr:row>33</xdr:row>
      <xdr:rowOff>480534</xdr:rowOff>
    </xdr:to>
    <xdr:pic>
      <xdr:nvPicPr>
        <xdr:cNvPr id="7" name="Imagen 6">
          <a:extLst>
            <a:ext uri="{FF2B5EF4-FFF2-40B4-BE49-F238E27FC236}">
              <a16:creationId xmlns:a16="http://schemas.microsoft.com/office/drawing/2014/main" id="{00000000-0008-0000-3300-000007000000}"/>
            </a:ext>
          </a:extLst>
        </xdr:cNvPr>
        <xdr:cNvPicPr>
          <a:picLocks noChangeAspect="1"/>
        </xdr:cNvPicPr>
      </xdr:nvPicPr>
      <xdr:blipFill rotWithShape="1">
        <a:blip xmlns:r="http://schemas.openxmlformats.org/officeDocument/2006/relationships" r:embed="rId2" cstate="email">
          <a:extLst>
            <a:ext uri="{28A0092B-C50C-407E-A947-70E740481C1C}">
              <a14:useLocalDpi xmlns:a14="http://schemas.microsoft.com/office/drawing/2010/main"/>
            </a:ext>
          </a:extLst>
        </a:blip>
        <a:srcRect/>
        <a:stretch/>
      </xdr:blipFill>
      <xdr:spPr>
        <a:xfrm>
          <a:off x="156882" y="8561294"/>
          <a:ext cx="7115735" cy="4604299"/>
        </a:xfrm>
        <a:prstGeom prst="rect">
          <a:avLst/>
        </a:prstGeom>
      </xdr:spPr>
    </xdr:pic>
    <xdr:clientData/>
  </xdr:twoCellAnchor>
  <xdr:twoCellAnchor editAs="oneCell">
    <xdr:from>
      <xdr:col>0</xdr:col>
      <xdr:colOff>100851</xdr:colOff>
      <xdr:row>33</xdr:row>
      <xdr:rowOff>593912</xdr:rowOff>
    </xdr:from>
    <xdr:to>
      <xdr:col>5</xdr:col>
      <xdr:colOff>868456</xdr:colOff>
      <xdr:row>41</xdr:row>
      <xdr:rowOff>267311</xdr:rowOff>
    </xdr:to>
    <xdr:pic>
      <xdr:nvPicPr>
        <xdr:cNvPr id="8" name="Imagen 7">
          <a:extLst>
            <a:ext uri="{FF2B5EF4-FFF2-40B4-BE49-F238E27FC236}">
              <a16:creationId xmlns:a16="http://schemas.microsoft.com/office/drawing/2014/main" id="{00000000-0008-0000-3300-000008000000}"/>
            </a:ext>
          </a:extLst>
        </xdr:cNvPr>
        <xdr:cNvPicPr>
          <a:picLocks noChangeAspect="1"/>
        </xdr:cNvPicPr>
      </xdr:nvPicPr>
      <xdr:blipFill rotWithShape="1">
        <a:blip xmlns:r="http://schemas.openxmlformats.org/officeDocument/2006/relationships" r:embed="rId3" cstate="email">
          <a:extLst>
            <a:ext uri="{28A0092B-C50C-407E-A947-70E740481C1C}">
              <a14:useLocalDpi xmlns:a14="http://schemas.microsoft.com/office/drawing/2010/main"/>
            </a:ext>
          </a:extLst>
        </a:blip>
        <a:srcRect/>
        <a:stretch/>
      </xdr:blipFill>
      <xdr:spPr>
        <a:xfrm>
          <a:off x="100851" y="13278971"/>
          <a:ext cx="7182973" cy="4693634"/>
        </a:xfrm>
        <a:prstGeom prst="rect">
          <a:avLst/>
        </a:prstGeom>
      </xdr:spPr>
    </xdr:pic>
    <xdr:clientData/>
  </xdr:twoCellAnchor>
  <xdr:twoCellAnchor editAs="oneCell">
    <xdr:from>
      <xdr:col>3</xdr:col>
      <xdr:colOff>137031</xdr:colOff>
      <xdr:row>45</xdr:row>
      <xdr:rowOff>522512</xdr:rowOff>
    </xdr:from>
    <xdr:to>
      <xdr:col>5</xdr:col>
      <xdr:colOff>648076</xdr:colOff>
      <xdr:row>48</xdr:row>
      <xdr:rowOff>437029</xdr:rowOff>
    </xdr:to>
    <xdr:pic>
      <xdr:nvPicPr>
        <xdr:cNvPr id="9" name="Imagen 8">
          <a:extLst>
            <a:ext uri="{FF2B5EF4-FFF2-40B4-BE49-F238E27FC236}">
              <a16:creationId xmlns:a16="http://schemas.microsoft.com/office/drawing/2014/main" id="{00000000-0008-0000-3300-000009000000}"/>
            </a:ext>
          </a:extLst>
        </xdr:cNvPr>
        <xdr:cNvPicPr>
          <a:picLocks noChangeAspect="1"/>
        </xdr:cNvPicPr>
      </xdr:nvPicPr>
      <xdr:blipFill>
        <a:blip xmlns:r="http://schemas.openxmlformats.org/officeDocument/2006/relationships" r:embed="rId4" cstate="email">
          <a:extLst>
            <a:ext uri="{28A0092B-C50C-407E-A947-70E740481C1C}">
              <a14:useLocalDpi xmlns:a14="http://schemas.microsoft.com/office/drawing/2010/main"/>
            </a:ext>
          </a:extLst>
        </a:blip>
        <a:stretch>
          <a:fillRect/>
        </a:stretch>
      </xdr:blipFill>
      <xdr:spPr>
        <a:xfrm>
          <a:off x="3868590" y="20737924"/>
          <a:ext cx="3194854" cy="1797105"/>
        </a:xfrm>
        <a:prstGeom prst="rect">
          <a:avLst/>
        </a:prstGeom>
      </xdr:spPr>
    </xdr:pic>
    <xdr:clientData/>
  </xdr:twoCellAnchor>
  <xdr:twoCellAnchor editAs="oneCell">
    <xdr:from>
      <xdr:col>0</xdr:col>
      <xdr:colOff>327829</xdr:colOff>
      <xdr:row>45</xdr:row>
      <xdr:rowOff>526676</xdr:rowOff>
    </xdr:from>
    <xdr:to>
      <xdr:col>2</xdr:col>
      <xdr:colOff>1243694</xdr:colOff>
      <xdr:row>48</xdr:row>
      <xdr:rowOff>451440</xdr:rowOff>
    </xdr:to>
    <xdr:pic>
      <xdr:nvPicPr>
        <xdr:cNvPr id="10" name="Imagen 9">
          <a:extLst>
            <a:ext uri="{FF2B5EF4-FFF2-40B4-BE49-F238E27FC236}">
              <a16:creationId xmlns:a16="http://schemas.microsoft.com/office/drawing/2014/main" id="{00000000-0008-0000-3300-00000A000000}"/>
            </a:ext>
          </a:extLst>
        </xdr:cNvPr>
        <xdr:cNvPicPr>
          <a:picLocks noChangeAspect="1"/>
        </xdr:cNvPicPr>
      </xdr:nvPicPr>
      <xdr:blipFill>
        <a:blip xmlns:r="http://schemas.openxmlformats.org/officeDocument/2006/relationships" r:embed="rId5" cstate="email">
          <a:extLst>
            <a:ext uri="{28A0092B-C50C-407E-A947-70E740481C1C}">
              <a14:useLocalDpi xmlns:a14="http://schemas.microsoft.com/office/drawing/2010/main"/>
            </a:ext>
          </a:extLst>
        </a:blip>
        <a:stretch>
          <a:fillRect/>
        </a:stretch>
      </xdr:blipFill>
      <xdr:spPr>
        <a:xfrm>
          <a:off x="327829" y="20742088"/>
          <a:ext cx="3213071" cy="1807352"/>
        </a:xfrm>
        <a:prstGeom prst="rect">
          <a:avLst/>
        </a:prstGeom>
      </xdr:spPr>
    </xdr:pic>
    <xdr:clientData/>
  </xdr:twoCellAnchor>
  <xdr:twoCellAnchor editAs="oneCell">
    <xdr:from>
      <xdr:col>3</xdr:col>
      <xdr:colOff>11206</xdr:colOff>
      <xdr:row>48</xdr:row>
      <xdr:rowOff>548037</xdr:rowOff>
    </xdr:from>
    <xdr:to>
      <xdr:col>5</xdr:col>
      <xdr:colOff>1014133</xdr:colOff>
      <xdr:row>52</xdr:row>
      <xdr:rowOff>280146</xdr:rowOff>
    </xdr:to>
    <xdr:pic>
      <xdr:nvPicPr>
        <xdr:cNvPr id="11" name="Imagen 10">
          <a:extLst>
            <a:ext uri="{FF2B5EF4-FFF2-40B4-BE49-F238E27FC236}">
              <a16:creationId xmlns:a16="http://schemas.microsoft.com/office/drawing/2014/main" id="{00000000-0008-0000-3300-00000B000000}"/>
            </a:ext>
          </a:extLst>
        </xdr:cNvPr>
        <xdr:cNvPicPr>
          <a:picLocks noChangeAspect="1"/>
        </xdr:cNvPicPr>
      </xdr:nvPicPr>
      <xdr:blipFill rotWithShape="1">
        <a:blip xmlns:r="http://schemas.openxmlformats.org/officeDocument/2006/relationships" r:embed="rId6" cstate="email">
          <a:extLst>
            <a:ext uri="{28A0092B-C50C-407E-A947-70E740481C1C}">
              <a14:useLocalDpi xmlns:a14="http://schemas.microsoft.com/office/drawing/2010/main"/>
            </a:ext>
          </a:extLst>
        </a:blip>
        <a:srcRect/>
        <a:stretch/>
      </xdr:blipFill>
      <xdr:spPr>
        <a:xfrm>
          <a:off x="3742765" y="22646037"/>
          <a:ext cx="3686736" cy="2242227"/>
        </a:xfrm>
        <a:prstGeom prst="rect">
          <a:avLst/>
        </a:prstGeom>
      </xdr:spPr>
    </xdr:pic>
    <xdr:clientData/>
  </xdr:twoCellAnchor>
  <xdr:twoCellAnchor editAs="oneCell">
    <xdr:from>
      <xdr:col>3</xdr:col>
      <xdr:colOff>137542</xdr:colOff>
      <xdr:row>41</xdr:row>
      <xdr:rowOff>498605</xdr:rowOff>
    </xdr:from>
    <xdr:to>
      <xdr:col>5</xdr:col>
      <xdr:colOff>646102</xdr:colOff>
      <xdr:row>45</xdr:row>
      <xdr:rowOff>382764</xdr:rowOff>
    </xdr:to>
    <xdr:pic>
      <xdr:nvPicPr>
        <xdr:cNvPr id="12" name="Imagen 11">
          <a:extLst>
            <a:ext uri="{FF2B5EF4-FFF2-40B4-BE49-F238E27FC236}">
              <a16:creationId xmlns:a16="http://schemas.microsoft.com/office/drawing/2014/main" id="{00000000-0008-0000-3300-00000C000000}"/>
            </a:ext>
          </a:extLst>
        </xdr:cNvPr>
        <xdr:cNvPicPr>
          <a:picLocks noChangeAspect="1"/>
        </xdr:cNvPicPr>
      </xdr:nvPicPr>
      <xdr:blipFill>
        <a:blip xmlns:r="http://schemas.openxmlformats.org/officeDocument/2006/relationships" r:embed="rId7" cstate="email">
          <a:extLst>
            <a:ext uri="{28A0092B-C50C-407E-A947-70E740481C1C}">
              <a14:useLocalDpi xmlns:a14="http://schemas.microsoft.com/office/drawing/2010/main"/>
            </a:ext>
          </a:extLst>
        </a:blip>
        <a:stretch>
          <a:fillRect/>
        </a:stretch>
      </xdr:blipFill>
      <xdr:spPr>
        <a:xfrm>
          <a:off x="3869101" y="18203899"/>
          <a:ext cx="3192369" cy="2394277"/>
        </a:xfrm>
        <a:prstGeom prst="rect">
          <a:avLst/>
        </a:prstGeom>
      </xdr:spPr>
    </xdr:pic>
    <xdr:clientData/>
  </xdr:twoCellAnchor>
  <xdr:twoCellAnchor editAs="oneCell">
    <xdr:from>
      <xdr:col>0</xdr:col>
      <xdr:colOff>298747</xdr:colOff>
      <xdr:row>41</xdr:row>
      <xdr:rowOff>502929</xdr:rowOff>
    </xdr:from>
    <xdr:to>
      <xdr:col>2</xdr:col>
      <xdr:colOff>1193910</xdr:colOff>
      <xdr:row>45</xdr:row>
      <xdr:rowOff>387088</xdr:rowOff>
    </xdr:to>
    <xdr:pic>
      <xdr:nvPicPr>
        <xdr:cNvPr id="13" name="Imagen 12">
          <a:extLst>
            <a:ext uri="{FF2B5EF4-FFF2-40B4-BE49-F238E27FC236}">
              <a16:creationId xmlns:a16="http://schemas.microsoft.com/office/drawing/2014/main" id="{00000000-0008-0000-3300-00000D000000}"/>
            </a:ext>
          </a:extLst>
        </xdr:cNvPr>
        <xdr:cNvPicPr>
          <a:picLocks noChangeAspect="1"/>
        </xdr:cNvPicPr>
      </xdr:nvPicPr>
      <xdr:blipFill>
        <a:blip xmlns:r="http://schemas.openxmlformats.org/officeDocument/2006/relationships" r:embed="rId8" cstate="email">
          <a:extLst>
            <a:ext uri="{28A0092B-C50C-407E-A947-70E740481C1C}">
              <a14:useLocalDpi xmlns:a14="http://schemas.microsoft.com/office/drawing/2010/main"/>
            </a:ext>
          </a:extLst>
        </a:blip>
        <a:stretch>
          <a:fillRect/>
        </a:stretch>
      </xdr:blipFill>
      <xdr:spPr>
        <a:xfrm>
          <a:off x="298747" y="18208223"/>
          <a:ext cx="3192369" cy="2394277"/>
        </a:xfrm>
        <a:prstGeom prst="rect">
          <a:avLst/>
        </a:prstGeom>
      </xdr:spPr>
    </xdr:pic>
    <xdr:clientData/>
  </xdr:twoCellAnchor>
  <xdr:twoCellAnchor editAs="oneCell">
    <xdr:from>
      <xdr:col>0</xdr:col>
      <xdr:colOff>336689</xdr:colOff>
      <xdr:row>48</xdr:row>
      <xdr:rowOff>585694</xdr:rowOff>
    </xdr:from>
    <xdr:to>
      <xdr:col>2</xdr:col>
      <xdr:colOff>1231852</xdr:colOff>
      <xdr:row>52</xdr:row>
      <xdr:rowOff>469853</xdr:rowOff>
    </xdr:to>
    <xdr:pic>
      <xdr:nvPicPr>
        <xdr:cNvPr id="14" name="Imagen 13">
          <a:extLst>
            <a:ext uri="{FF2B5EF4-FFF2-40B4-BE49-F238E27FC236}">
              <a16:creationId xmlns:a16="http://schemas.microsoft.com/office/drawing/2014/main" id="{00000000-0008-0000-3300-00000E000000}"/>
            </a:ext>
          </a:extLst>
        </xdr:cNvPr>
        <xdr:cNvPicPr>
          <a:picLocks noChangeAspect="1"/>
        </xdr:cNvPicPr>
      </xdr:nvPicPr>
      <xdr:blipFill>
        <a:blip xmlns:r="http://schemas.openxmlformats.org/officeDocument/2006/relationships" r:embed="rId9" cstate="email">
          <a:extLst>
            <a:ext uri="{28A0092B-C50C-407E-A947-70E740481C1C}">
              <a14:useLocalDpi xmlns:a14="http://schemas.microsoft.com/office/drawing/2010/main"/>
            </a:ext>
          </a:extLst>
        </a:blip>
        <a:stretch>
          <a:fillRect/>
        </a:stretch>
      </xdr:blipFill>
      <xdr:spPr>
        <a:xfrm>
          <a:off x="336689" y="22683694"/>
          <a:ext cx="3192369" cy="2394277"/>
        </a:xfrm>
        <a:prstGeom prst="rect">
          <a:avLst/>
        </a:prstGeom>
      </xdr:spPr>
    </xdr:pic>
    <xdr:clientData/>
  </xdr:twoCellAnchor>
  <xdr:twoCellAnchor editAs="oneCell">
    <xdr:from>
      <xdr:col>3</xdr:col>
      <xdr:colOff>275923</xdr:colOff>
      <xdr:row>92</xdr:row>
      <xdr:rowOff>353788</xdr:rowOff>
    </xdr:from>
    <xdr:to>
      <xdr:col>5</xdr:col>
      <xdr:colOff>967943</xdr:colOff>
      <xdr:row>96</xdr:row>
      <xdr:rowOff>40821</xdr:rowOff>
    </xdr:to>
    <xdr:pic>
      <xdr:nvPicPr>
        <xdr:cNvPr id="16" name="Imagen 15">
          <a:extLst>
            <a:ext uri="{FF2B5EF4-FFF2-40B4-BE49-F238E27FC236}">
              <a16:creationId xmlns:a16="http://schemas.microsoft.com/office/drawing/2014/main" id="{00000000-0008-0000-3300-000010000000}"/>
            </a:ext>
          </a:extLst>
        </xdr:cNvPr>
        <xdr:cNvPicPr>
          <a:picLocks noChangeAspect="1" noChangeArrowheads="1"/>
        </xdr:cNvPicPr>
      </xdr:nvPicPr>
      <xdr:blipFill>
        <a:blip xmlns:r="http://schemas.openxmlformats.org/officeDocument/2006/relationships" r:embed="rId10" cstate="email">
          <a:extLst>
            <a:ext uri="{28A0092B-C50C-407E-A947-70E740481C1C}">
              <a14:useLocalDpi xmlns:a14="http://schemas.microsoft.com/office/drawing/2010/main"/>
            </a:ext>
          </a:extLst>
        </a:blip>
        <a:srcRect/>
        <a:stretch>
          <a:fillRect/>
        </a:stretch>
      </xdr:blipFill>
      <xdr:spPr bwMode="auto">
        <a:xfrm>
          <a:off x="4017887" y="45447859"/>
          <a:ext cx="3386235" cy="21907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224917</xdr:colOff>
      <xdr:row>92</xdr:row>
      <xdr:rowOff>343433</xdr:rowOff>
    </xdr:from>
    <xdr:to>
      <xdr:col>3</xdr:col>
      <xdr:colOff>108857</xdr:colOff>
      <xdr:row>96</xdr:row>
      <xdr:rowOff>109144</xdr:rowOff>
    </xdr:to>
    <xdr:pic>
      <xdr:nvPicPr>
        <xdr:cNvPr id="17" name="Imagen 16">
          <a:extLst>
            <a:ext uri="{FF2B5EF4-FFF2-40B4-BE49-F238E27FC236}">
              <a16:creationId xmlns:a16="http://schemas.microsoft.com/office/drawing/2014/main" id="{00000000-0008-0000-3300-000011000000}"/>
            </a:ext>
          </a:extLst>
        </xdr:cNvPr>
        <xdr:cNvPicPr>
          <a:picLocks noChangeAspect="1" noChangeArrowheads="1"/>
        </xdr:cNvPicPr>
      </xdr:nvPicPr>
      <xdr:blipFill>
        <a:blip xmlns:r="http://schemas.openxmlformats.org/officeDocument/2006/relationships" r:embed="rId11" cstate="email">
          <a:extLst>
            <a:ext uri="{28A0092B-C50C-407E-A947-70E740481C1C}">
              <a14:useLocalDpi xmlns:a14="http://schemas.microsoft.com/office/drawing/2010/main"/>
            </a:ext>
          </a:extLst>
        </a:blip>
        <a:srcRect/>
        <a:stretch>
          <a:fillRect/>
        </a:stretch>
      </xdr:blipFill>
      <xdr:spPr bwMode="auto">
        <a:xfrm>
          <a:off x="224917" y="45437504"/>
          <a:ext cx="3625904" cy="22694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272143</xdr:colOff>
      <xdr:row>88</xdr:row>
      <xdr:rowOff>407415</xdr:rowOff>
    </xdr:from>
    <xdr:to>
      <xdr:col>3</xdr:col>
      <xdr:colOff>135159</xdr:colOff>
      <xdr:row>91</xdr:row>
      <xdr:rowOff>519473</xdr:rowOff>
    </xdr:to>
    <xdr:pic>
      <xdr:nvPicPr>
        <xdr:cNvPr id="18" name="Imagen 17">
          <a:extLst>
            <a:ext uri="{FF2B5EF4-FFF2-40B4-BE49-F238E27FC236}">
              <a16:creationId xmlns:a16="http://schemas.microsoft.com/office/drawing/2014/main" id="{00000000-0008-0000-3300-000012000000}"/>
            </a:ext>
          </a:extLst>
        </xdr:cNvPr>
        <xdr:cNvPicPr>
          <a:picLocks noChangeAspect="1" noChangeArrowheads="1"/>
        </xdr:cNvPicPr>
      </xdr:nvPicPr>
      <xdr:blipFill>
        <a:blip xmlns:r="http://schemas.openxmlformats.org/officeDocument/2006/relationships" r:embed="rId12" cstate="email">
          <a:extLst>
            <a:ext uri="{28A0092B-C50C-407E-A947-70E740481C1C}">
              <a14:useLocalDpi xmlns:a14="http://schemas.microsoft.com/office/drawing/2010/main"/>
            </a:ext>
          </a:extLst>
        </a:blip>
        <a:srcRect/>
        <a:stretch>
          <a:fillRect/>
        </a:stretch>
      </xdr:blipFill>
      <xdr:spPr bwMode="auto">
        <a:xfrm>
          <a:off x="272143" y="42997772"/>
          <a:ext cx="3604980" cy="19898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339376</xdr:colOff>
      <xdr:row>88</xdr:row>
      <xdr:rowOff>404245</xdr:rowOff>
    </xdr:from>
    <xdr:to>
      <xdr:col>5</xdr:col>
      <xdr:colOff>1016772</xdr:colOff>
      <xdr:row>92</xdr:row>
      <xdr:rowOff>178574</xdr:rowOff>
    </xdr:to>
    <xdr:pic>
      <xdr:nvPicPr>
        <xdr:cNvPr id="19" name="Imagen 18">
          <a:extLst>
            <a:ext uri="{FF2B5EF4-FFF2-40B4-BE49-F238E27FC236}">
              <a16:creationId xmlns:a16="http://schemas.microsoft.com/office/drawing/2014/main" id="{00000000-0008-0000-3300-000013000000}"/>
            </a:ext>
          </a:extLst>
        </xdr:cNvPr>
        <xdr:cNvPicPr>
          <a:picLocks noChangeAspect="1" noChangeArrowheads="1"/>
        </xdr:cNvPicPr>
      </xdr:nvPicPr>
      <xdr:blipFill>
        <a:blip xmlns:r="http://schemas.openxmlformats.org/officeDocument/2006/relationships" r:embed="rId13" cstate="email">
          <a:extLst>
            <a:ext uri="{28A0092B-C50C-407E-A947-70E740481C1C}">
              <a14:useLocalDpi xmlns:a14="http://schemas.microsoft.com/office/drawing/2010/main"/>
            </a:ext>
          </a:extLst>
        </a:blip>
        <a:srcRect/>
        <a:stretch>
          <a:fillRect/>
        </a:stretch>
      </xdr:blipFill>
      <xdr:spPr bwMode="auto">
        <a:xfrm>
          <a:off x="4081340" y="42994602"/>
          <a:ext cx="3371611" cy="22780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203229</xdr:colOff>
      <xdr:row>96</xdr:row>
      <xdr:rowOff>288951</xdr:rowOff>
    </xdr:from>
    <xdr:to>
      <xdr:col>3</xdr:col>
      <xdr:colOff>13607</xdr:colOff>
      <xdr:row>100</xdr:row>
      <xdr:rowOff>39020</xdr:rowOff>
    </xdr:to>
    <xdr:pic>
      <xdr:nvPicPr>
        <xdr:cNvPr id="20" name="Imagen 19">
          <a:extLst>
            <a:ext uri="{FF2B5EF4-FFF2-40B4-BE49-F238E27FC236}">
              <a16:creationId xmlns:a16="http://schemas.microsoft.com/office/drawing/2014/main" id="{00000000-0008-0000-3300-000014000000}"/>
            </a:ext>
          </a:extLst>
        </xdr:cNvPr>
        <xdr:cNvPicPr>
          <a:picLocks noChangeAspect="1" noChangeArrowheads="1"/>
        </xdr:cNvPicPr>
      </xdr:nvPicPr>
      <xdr:blipFill>
        <a:blip xmlns:r="http://schemas.openxmlformats.org/officeDocument/2006/relationships" r:embed="rId14" cstate="email">
          <a:extLst>
            <a:ext uri="{28A0092B-C50C-407E-A947-70E740481C1C}">
              <a14:useLocalDpi xmlns:a14="http://schemas.microsoft.com/office/drawing/2010/main"/>
            </a:ext>
          </a:extLst>
        </a:blip>
        <a:srcRect/>
        <a:stretch>
          <a:fillRect/>
        </a:stretch>
      </xdr:blipFill>
      <xdr:spPr bwMode="auto">
        <a:xfrm>
          <a:off x="203229" y="47886737"/>
          <a:ext cx="3552342" cy="22537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131394</xdr:colOff>
      <xdr:row>96</xdr:row>
      <xdr:rowOff>308163</xdr:rowOff>
    </xdr:from>
    <xdr:to>
      <xdr:col>5</xdr:col>
      <xdr:colOff>1008713</xdr:colOff>
      <xdr:row>100</xdr:row>
      <xdr:rowOff>40821</xdr:rowOff>
    </xdr:to>
    <xdr:pic>
      <xdr:nvPicPr>
        <xdr:cNvPr id="21" name="Imagen 20">
          <a:extLst>
            <a:ext uri="{FF2B5EF4-FFF2-40B4-BE49-F238E27FC236}">
              <a16:creationId xmlns:a16="http://schemas.microsoft.com/office/drawing/2014/main" id="{00000000-0008-0000-3300-000015000000}"/>
            </a:ext>
          </a:extLst>
        </xdr:cNvPr>
        <xdr:cNvPicPr>
          <a:picLocks noChangeAspect="1" noChangeArrowheads="1"/>
        </xdr:cNvPicPr>
      </xdr:nvPicPr>
      <xdr:blipFill>
        <a:blip xmlns:r="http://schemas.openxmlformats.org/officeDocument/2006/relationships" r:embed="rId15" cstate="email">
          <a:extLst>
            <a:ext uri="{28A0092B-C50C-407E-A947-70E740481C1C}">
              <a14:useLocalDpi xmlns:a14="http://schemas.microsoft.com/office/drawing/2010/main"/>
            </a:ext>
          </a:extLst>
        </a:blip>
        <a:srcRect/>
        <a:stretch>
          <a:fillRect/>
        </a:stretch>
      </xdr:blipFill>
      <xdr:spPr bwMode="auto">
        <a:xfrm>
          <a:off x="3873358" y="47905949"/>
          <a:ext cx="3571534" cy="22363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212114</xdr:colOff>
      <xdr:row>63</xdr:row>
      <xdr:rowOff>54430</xdr:rowOff>
    </xdr:from>
    <xdr:to>
      <xdr:col>5</xdr:col>
      <xdr:colOff>926315</xdr:colOff>
      <xdr:row>71</xdr:row>
      <xdr:rowOff>272143</xdr:rowOff>
    </xdr:to>
    <xdr:pic>
      <xdr:nvPicPr>
        <xdr:cNvPr id="15" name="Imagen 14">
          <a:extLst>
            <a:ext uri="{FF2B5EF4-FFF2-40B4-BE49-F238E27FC236}">
              <a16:creationId xmlns:a16="http://schemas.microsoft.com/office/drawing/2014/main" id="{00000000-0008-0000-3300-00000F000000}"/>
            </a:ext>
          </a:extLst>
        </xdr:cNvPr>
        <xdr:cNvPicPr>
          <a:picLocks noChangeAspect="1"/>
        </xdr:cNvPicPr>
      </xdr:nvPicPr>
      <xdr:blipFill rotWithShape="1">
        <a:blip xmlns:r="http://schemas.openxmlformats.org/officeDocument/2006/relationships" r:embed="rId16" cstate="email">
          <a:extLst>
            <a:ext uri="{28A0092B-C50C-407E-A947-70E740481C1C}">
              <a14:useLocalDpi xmlns:a14="http://schemas.microsoft.com/office/drawing/2010/main"/>
            </a:ext>
          </a:extLst>
        </a:blip>
        <a:srcRect/>
        <a:stretch/>
      </xdr:blipFill>
      <xdr:spPr>
        <a:xfrm>
          <a:off x="212114" y="26996573"/>
          <a:ext cx="7150380" cy="5225141"/>
        </a:xfrm>
        <a:prstGeom prst="rect">
          <a:avLst/>
        </a:prstGeom>
      </xdr:spPr>
    </xdr:pic>
    <xdr:clientData/>
  </xdr:twoCellAnchor>
  <xdr:twoCellAnchor editAs="oneCell">
    <xdr:from>
      <xdr:col>0</xdr:col>
      <xdr:colOff>190498</xdr:colOff>
      <xdr:row>71</xdr:row>
      <xdr:rowOff>312966</xdr:rowOff>
    </xdr:from>
    <xdr:to>
      <xdr:col>5</xdr:col>
      <xdr:colOff>762000</xdr:colOff>
      <xdr:row>79</xdr:row>
      <xdr:rowOff>510663</xdr:rowOff>
    </xdr:to>
    <xdr:pic>
      <xdr:nvPicPr>
        <xdr:cNvPr id="22" name="Imagen 21">
          <a:extLst>
            <a:ext uri="{FF2B5EF4-FFF2-40B4-BE49-F238E27FC236}">
              <a16:creationId xmlns:a16="http://schemas.microsoft.com/office/drawing/2014/main" id="{00000000-0008-0000-3300-000016000000}"/>
            </a:ext>
          </a:extLst>
        </xdr:cNvPr>
        <xdr:cNvPicPr>
          <a:picLocks noChangeAspect="1"/>
        </xdr:cNvPicPr>
      </xdr:nvPicPr>
      <xdr:blipFill rotWithShape="1">
        <a:blip xmlns:r="http://schemas.openxmlformats.org/officeDocument/2006/relationships" r:embed="rId17" cstate="email">
          <a:extLst>
            <a:ext uri="{28A0092B-C50C-407E-A947-70E740481C1C}">
              <a14:useLocalDpi xmlns:a14="http://schemas.microsoft.com/office/drawing/2010/main"/>
            </a:ext>
          </a:extLst>
        </a:blip>
        <a:srcRect/>
        <a:stretch/>
      </xdr:blipFill>
      <xdr:spPr>
        <a:xfrm>
          <a:off x="190498" y="32262537"/>
          <a:ext cx="7007681" cy="5205126"/>
        </a:xfrm>
        <a:prstGeom prst="rect">
          <a:avLst/>
        </a:prstGeom>
      </xdr:spPr>
    </xdr:pic>
    <xdr:clientData/>
  </xdr:twoCellAnchor>
  <xdr:twoCellAnchor editAs="oneCell">
    <xdr:from>
      <xdr:col>0</xdr:col>
      <xdr:colOff>312965</xdr:colOff>
      <xdr:row>79</xdr:row>
      <xdr:rowOff>557891</xdr:rowOff>
    </xdr:from>
    <xdr:to>
      <xdr:col>5</xdr:col>
      <xdr:colOff>734785</xdr:colOff>
      <xdr:row>88</xdr:row>
      <xdr:rowOff>61312</xdr:rowOff>
    </xdr:to>
    <xdr:pic>
      <xdr:nvPicPr>
        <xdr:cNvPr id="23" name="Imagen 22">
          <a:extLst>
            <a:ext uri="{FF2B5EF4-FFF2-40B4-BE49-F238E27FC236}">
              <a16:creationId xmlns:a16="http://schemas.microsoft.com/office/drawing/2014/main" id="{00000000-0008-0000-3300-000017000000}"/>
            </a:ext>
          </a:extLst>
        </xdr:cNvPr>
        <xdr:cNvPicPr>
          <a:picLocks noChangeAspect="1"/>
        </xdr:cNvPicPr>
      </xdr:nvPicPr>
      <xdr:blipFill rotWithShape="1">
        <a:blip xmlns:r="http://schemas.openxmlformats.org/officeDocument/2006/relationships" r:embed="rId18" cstate="email">
          <a:extLst>
            <a:ext uri="{28A0092B-C50C-407E-A947-70E740481C1C}">
              <a14:useLocalDpi xmlns:a14="http://schemas.microsoft.com/office/drawing/2010/main"/>
            </a:ext>
          </a:extLst>
        </a:blip>
        <a:srcRect/>
        <a:stretch/>
      </xdr:blipFill>
      <xdr:spPr>
        <a:xfrm>
          <a:off x="312965" y="37514891"/>
          <a:ext cx="6857999" cy="5136778"/>
        </a:xfrm>
        <a:prstGeom prst="rect">
          <a:avLst/>
        </a:prstGeom>
      </xdr:spPr>
    </xdr:pic>
    <xdr:clientData/>
  </xdr:twoCellAnchor>
  <xdr:twoCellAnchor editAs="oneCell">
    <xdr:from>
      <xdr:col>0</xdr:col>
      <xdr:colOff>81643</xdr:colOff>
      <xdr:row>110</xdr:row>
      <xdr:rowOff>136071</xdr:rowOff>
    </xdr:from>
    <xdr:to>
      <xdr:col>3</xdr:col>
      <xdr:colOff>154676</xdr:colOff>
      <xdr:row>117</xdr:row>
      <xdr:rowOff>585107</xdr:rowOff>
    </xdr:to>
    <xdr:pic>
      <xdr:nvPicPr>
        <xdr:cNvPr id="24" name="Imagen 23">
          <a:extLst>
            <a:ext uri="{FF2B5EF4-FFF2-40B4-BE49-F238E27FC236}">
              <a16:creationId xmlns:a16="http://schemas.microsoft.com/office/drawing/2014/main" id="{00000000-0008-0000-3300-000018000000}"/>
            </a:ext>
          </a:extLst>
        </xdr:cNvPr>
        <xdr:cNvPicPr>
          <a:picLocks noChangeAspect="1"/>
        </xdr:cNvPicPr>
      </xdr:nvPicPr>
      <xdr:blipFill rotWithShape="1">
        <a:blip xmlns:r="http://schemas.openxmlformats.org/officeDocument/2006/relationships" r:embed="rId19" cstate="email">
          <a:extLst>
            <a:ext uri="{28A0092B-C50C-407E-A947-70E740481C1C}">
              <a14:useLocalDpi xmlns:a14="http://schemas.microsoft.com/office/drawing/2010/main"/>
            </a:ext>
          </a:extLst>
        </a:blip>
        <a:srcRect/>
        <a:stretch/>
      </xdr:blipFill>
      <xdr:spPr>
        <a:xfrm>
          <a:off x="81643" y="51924857"/>
          <a:ext cx="3814997" cy="4367893"/>
        </a:xfrm>
        <a:prstGeom prst="rect">
          <a:avLst/>
        </a:prstGeom>
      </xdr:spPr>
    </xdr:pic>
    <xdr:clientData/>
  </xdr:twoCellAnchor>
  <xdr:twoCellAnchor editAs="oneCell">
    <xdr:from>
      <xdr:col>3</xdr:col>
      <xdr:colOff>231322</xdr:colOff>
      <xdr:row>110</xdr:row>
      <xdr:rowOff>136071</xdr:rowOff>
    </xdr:from>
    <xdr:to>
      <xdr:col>5</xdr:col>
      <xdr:colOff>1243411</xdr:colOff>
      <xdr:row>117</xdr:row>
      <xdr:rowOff>449036</xdr:rowOff>
    </xdr:to>
    <xdr:pic>
      <xdr:nvPicPr>
        <xdr:cNvPr id="25" name="Imagen 24">
          <a:extLst>
            <a:ext uri="{FF2B5EF4-FFF2-40B4-BE49-F238E27FC236}">
              <a16:creationId xmlns:a16="http://schemas.microsoft.com/office/drawing/2014/main" id="{00000000-0008-0000-3300-000019000000}"/>
            </a:ext>
          </a:extLst>
        </xdr:cNvPr>
        <xdr:cNvPicPr>
          <a:picLocks noChangeAspect="1"/>
        </xdr:cNvPicPr>
      </xdr:nvPicPr>
      <xdr:blipFill rotWithShape="1">
        <a:blip xmlns:r="http://schemas.openxmlformats.org/officeDocument/2006/relationships" r:embed="rId20" cstate="email">
          <a:extLst>
            <a:ext uri="{28A0092B-C50C-407E-A947-70E740481C1C}">
              <a14:useLocalDpi xmlns:a14="http://schemas.microsoft.com/office/drawing/2010/main"/>
            </a:ext>
          </a:extLst>
        </a:blip>
        <a:srcRect/>
        <a:stretch/>
      </xdr:blipFill>
      <xdr:spPr>
        <a:xfrm>
          <a:off x="3973286" y="51924857"/>
          <a:ext cx="3706304" cy="4231822"/>
        </a:xfrm>
        <a:prstGeom prst="rect">
          <a:avLst/>
        </a:prstGeom>
      </xdr:spPr>
    </xdr:pic>
    <xdr:clientData/>
  </xdr:twoCellAnchor>
  <xdr:twoCellAnchor editAs="oneCell">
    <xdr:from>
      <xdr:col>1</xdr:col>
      <xdr:colOff>1006926</xdr:colOff>
      <xdr:row>118</xdr:row>
      <xdr:rowOff>122466</xdr:rowOff>
    </xdr:from>
    <xdr:to>
      <xdr:col>4</xdr:col>
      <xdr:colOff>204107</xdr:colOff>
      <xdr:row>124</xdr:row>
      <xdr:rowOff>609590</xdr:rowOff>
    </xdr:to>
    <xdr:pic>
      <xdr:nvPicPr>
        <xdr:cNvPr id="26" name="Imagen 25">
          <a:extLst>
            <a:ext uri="{FF2B5EF4-FFF2-40B4-BE49-F238E27FC236}">
              <a16:creationId xmlns:a16="http://schemas.microsoft.com/office/drawing/2014/main" id="{00000000-0008-0000-3300-00001A000000}"/>
            </a:ext>
          </a:extLst>
        </xdr:cNvPr>
        <xdr:cNvPicPr>
          <a:picLocks noChangeAspect="1"/>
        </xdr:cNvPicPr>
      </xdr:nvPicPr>
      <xdr:blipFill rotWithShape="1">
        <a:blip xmlns:r="http://schemas.openxmlformats.org/officeDocument/2006/relationships" r:embed="rId21" cstate="email">
          <a:extLst>
            <a:ext uri="{28A0092B-C50C-407E-A947-70E740481C1C}">
              <a14:useLocalDpi xmlns:a14="http://schemas.microsoft.com/office/drawing/2010/main"/>
            </a:ext>
          </a:extLst>
        </a:blip>
        <a:srcRect/>
        <a:stretch/>
      </xdr:blipFill>
      <xdr:spPr>
        <a:xfrm>
          <a:off x="1918605" y="56456037"/>
          <a:ext cx="3755573" cy="4242696"/>
        </a:xfrm>
        <a:prstGeom prst="rect">
          <a:avLst/>
        </a:prstGeom>
      </xdr:spPr>
    </xdr:pic>
    <xdr:clientData/>
  </xdr:twoCellAnchor>
  <xdr:twoCellAnchor editAs="oneCell">
    <xdr:from>
      <xdr:col>0</xdr:col>
      <xdr:colOff>304964</xdr:colOff>
      <xdr:row>134</xdr:row>
      <xdr:rowOff>136072</xdr:rowOff>
    </xdr:from>
    <xdr:to>
      <xdr:col>2</xdr:col>
      <xdr:colOff>1401536</xdr:colOff>
      <xdr:row>138</xdr:row>
      <xdr:rowOff>122922</xdr:rowOff>
    </xdr:to>
    <xdr:pic>
      <xdr:nvPicPr>
        <xdr:cNvPr id="28" name="Imagen 27">
          <a:extLst>
            <a:ext uri="{FF2B5EF4-FFF2-40B4-BE49-F238E27FC236}">
              <a16:creationId xmlns:a16="http://schemas.microsoft.com/office/drawing/2014/main" id="{00000000-0008-0000-3300-00001C000000}"/>
            </a:ext>
          </a:extLst>
        </xdr:cNvPr>
        <xdr:cNvPicPr>
          <a:picLocks noChangeAspect="1" noChangeArrowheads="1"/>
        </xdr:cNvPicPr>
      </xdr:nvPicPr>
      <xdr:blipFill>
        <a:blip xmlns:r="http://schemas.openxmlformats.org/officeDocument/2006/relationships" r:embed="rId22" cstate="email">
          <a:extLst>
            <a:ext uri="{28A0092B-C50C-407E-A947-70E740481C1C}">
              <a14:useLocalDpi xmlns:a14="http://schemas.microsoft.com/office/drawing/2010/main"/>
            </a:ext>
          </a:extLst>
        </a:blip>
        <a:srcRect/>
        <a:stretch>
          <a:fillRect/>
        </a:stretch>
      </xdr:blipFill>
      <xdr:spPr bwMode="auto">
        <a:xfrm>
          <a:off x="304964" y="63980786"/>
          <a:ext cx="3396179" cy="20279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340180</xdr:colOff>
      <xdr:row>130</xdr:row>
      <xdr:rowOff>163286</xdr:rowOff>
    </xdr:from>
    <xdr:to>
      <xdr:col>2</xdr:col>
      <xdr:colOff>1390103</xdr:colOff>
      <xdr:row>133</xdr:row>
      <xdr:rowOff>258535</xdr:rowOff>
    </xdr:to>
    <xdr:pic>
      <xdr:nvPicPr>
        <xdr:cNvPr id="29" name="Imagen 28">
          <a:extLst>
            <a:ext uri="{FF2B5EF4-FFF2-40B4-BE49-F238E27FC236}">
              <a16:creationId xmlns:a16="http://schemas.microsoft.com/office/drawing/2014/main" id="{00000000-0008-0000-3300-00001D000000}"/>
            </a:ext>
          </a:extLst>
        </xdr:cNvPr>
        <xdr:cNvPicPr>
          <a:picLocks noChangeAspect="1" noChangeArrowheads="1"/>
        </xdr:cNvPicPr>
      </xdr:nvPicPr>
      <xdr:blipFill>
        <a:blip xmlns:r="http://schemas.openxmlformats.org/officeDocument/2006/relationships" r:embed="rId23" cstate="email">
          <a:extLst>
            <a:ext uri="{28A0092B-C50C-407E-A947-70E740481C1C}">
              <a14:useLocalDpi xmlns:a14="http://schemas.microsoft.com/office/drawing/2010/main"/>
            </a:ext>
          </a:extLst>
        </a:blip>
        <a:srcRect/>
        <a:stretch>
          <a:fillRect/>
        </a:stretch>
      </xdr:blipFill>
      <xdr:spPr bwMode="auto">
        <a:xfrm>
          <a:off x="340180" y="61504286"/>
          <a:ext cx="3349530" cy="19730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479320</xdr:colOff>
      <xdr:row>133</xdr:row>
      <xdr:rowOff>435429</xdr:rowOff>
    </xdr:from>
    <xdr:to>
      <xdr:col>5</xdr:col>
      <xdr:colOff>798739</xdr:colOff>
      <xdr:row>139</xdr:row>
      <xdr:rowOff>156483</xdr:rowOff>
    </xdr:to>
    <xdr:pic>
      <xdr:nvPicPr>
        <xdr:cNvPr id="30" name="Imagen 29">
          <a:extLst>
            <a:ext uri="{FF2B5EF4-FFF2-40B4-BE49-F238E27FC236}">
              <a16:creationId xmlns:a16="http://schemas.microsoft.com/office/drawing/2014/main" id="{00000000-0008-0000-3300-00001E000000}"/>
            </a:ext>
          </a:extLst>
        </xdr:cNvPr>
        <xdr:cNvPicPr>
          <a:picLocks noChangeAspect="1" noChangeArrowheads="1"/>
        </xdr:cNvPicPr>
      </xdr:nvPicPr>
      <xdr:blipFill>
        <a:blip xmlns:r="http://schemas.openxmlformats.org/officeDocument/2006/relationships" r:embed="rId24" cstate="email">
          <a:extLst>
            <a:ext uri="{28A0092B-C50C-407E-A947-70E740481C1C}">
              <a14:useLocalDpi xmlns:a14="http://schemas.microsoft.com/office/drawing/2010/main"/>
            </a:ext>
          </a:extLst>
        </a:blip>
        <a:srcRect/>
        <a:stretch>
          <a:fillRect/>
        </a:stretch>
      </xdr:blipFill>
      <xdr:spPr bwMode="auto">
        <a:xfrm>
          <a:off x="4221284" y="63654215"/>
          <a:ext cx="3013634" cy="25513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472873</xdr:colOff>
      <xdr:row>130</xdr:row>
      <xdr:rowOff>204106</xdr:rowOff>
    </xdr:from>
    <xdr:to>
      <xdr:col>5</xdr:col>
      <xdr:colOff>993320</xdr:colOff>
      <xdr:row>133</xdr:row>
      <xdr:rowOff>254438</xdr:rowOff>
    </xdr:to>
    <xdr:pic>
      <xdr:nvPicPr>
        <xdr:cNvPr id="31" name="Imagen 30">
          <a:extLst>
            <a:ext uri="{FF2B5EF4-FFF2-40B4-BE49-F238E27FC236}">
              <a16:creationId xmlns:a16="http://schemas.microsoft.com/office/drawing/2014/main" id="{00000000-0008-0000-3300-00001F000000}"/>
            </a:ext>
          </a:extLst>
        </xdr:cNvPr>
        <xdr:cNvPicPr>
          <a:picLocks noChangeAspect="1" noChangeArrowheads="1"/>
        </xdr:cNvPicPr>
      </xdr:nvPicPr>
      <xdr:blipFill>
        <a:blip xmlns:r="http://schemas.openxmlformats.org/officeDocument/2006/relationships" r:embed="rId25" cstate="email">
          <a:extLst>
            <a:ext uri="{28A0092B-C50C-407E-A947-70E740481C1C}">
              <a14:useLocalDpi xmlns:a14="http://schemas.microsoft.com/office/drawing/2010/main"/>
            </a:ext>
          </a:extLst>
        </a:blip>
        <a:srcRect/>
        <a:stretch>
          <a:fillRect/>
        </a:stretch>
      </xdr:blipFill>
      <xdr:spPr bwMode="auto">
        <a:xfrm>
          <a:off x="4214837" y="61545106"/>
          <a:ext cx="3214662" cy="19281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1415144</xdr:colOff>
      <xdr:row>125</xdr:row>
      <xdr:rowOff>285751</xdr:rowOff>
    </xdr:from>
    <xdr:to>
      <xdr:col>5</xdr:col>
      <xdr:colOff>1251858</xdr:colOff>
      <xdr:row>129</xdr:row>
      <xdr:rowOff>301716</xdr:rowOff>
    </xdr:to>
    <xdr:pic>
      <xdr:nvPicPr>
        <xdr:cNvPr id="32" name="Imagen 31" descr="E:\0 INV - amv 2023\0 inv ANT - AMV-01-2023\FOTOS 2024\6003\mar 07 - capacita\20240307_114738.jpg">
          <a:extLst>
            <a:ext uri="{FF2B5EF4-FFF2-40B4-BE49-F238E27FC236}">
              <a16:creationId xmlns:a16="http://schemas.microsoft.com/office/drawing/2014/main" id="{00000000-0008-0000-3300-000020000000}"/>
            </a:ext>
          </a:extLst>
        </xdr:cNvPr>
        <xdr:cNvPicPr/>
      </xdr:nvPicPr>
      <xdr:blipFill rotWithShape="1">
        <a:blip xmlns:r="http://schemas.openxmlformats.org/officeDocument/2006/relationships" r:embed="rId26" cstate="email">
          <a:extLst>
            <a:ext uri="{28A0092B-C50C-407E-A947-70E740481C1C}">
              <a14:useLocalDpi xmlns:a14="http://schemas.microsoft.com/office/drawing/2010/main"/>
            </a:ext>
          </a:extLst>
        </a:blip>
        <a:srcRect l="-1"/>
        <a:stretch/>
      </xdr:blipFill>
      <xdr:spPr bwMode="auto">
        <a:xfrm>
          <a:off x="3714751" y="61000822"/>
          <a:ext cx="3973286" cy="2519680"/>
        </a:xfrm>
        <a:prstGeom prst="rect">
          <a:avLst/>
        </a:prstGeom>
        <a:noFill/>
        <a:ln>
          <a:noFill/>
        </a:ln>
      </xdr:spPr>
    </xdr:pic>
    <xdr:clientData/>
  </xdr:twoCellAnchor>
  <xdr:twoCellAnchor editAs="oneCell">
    <xdr:from>
      <xdr:col>0</xdr:col>
      <xdr:colOff>190500</xdr:colOff>
      <xdr:row>125</xdr:row>
      <xdr:rowOff>258536</xdr:rowOff>
    </xdr:from>
    <xdr:to>
      <xdr:col>2</xdr:col>
      <xdr:colOff>1250678</xdr:colOff>
      <xdr:row>129</xdr:row>
      <xdr:rowOff>274501</xdr:rowOff>
    </xdr:to>
    <xdr:pic>
      <xdr:nvPicPr>
        <xdr:cNvPr id="33" name="Imagen 32" descr="E:\0 INV - amv 2023\0 inv ANT - AMV-01-2023\FOTOS 2024\6003\mar 07 - capacita\WhatsApp Image 2024-03-07 at 1.22.50 PM.jpeg">
          <a:extLst>
            <a:ext uri="{FF2B5EF4-FFF2-40B4-BE49-F238E27FC236}">
              <a16:creationId xmlns:a16="http://schemas.microsoft.com/office/drawing/2014/main" id="{00000000-0008-0000-3300-000021000000}"/>
            </a:ext>
          </a:extLst>
        </xdr:cNvPr>
        <xdr:cNvPicPr/>
      </xdr:nvPicPr>
      <xdr:blipFill>
        <a:blip xmlns:r="http://schemas.openxmlformats.org/officeDocument/2006/relationships" r:embed="rId27" cstate="email">
          <a:extLst>
            <a:ext uri="{28A0092B-C50C-407E-A947-70E740481C1C}">
              <a14:useLocalDpi xmlns:a14="http://schemas.microsoft.com/office/drawing/2010/main"/>
            </a:ext>
          </a:extLst>
        </a:blip>
        <a:srcRect/>
        <a:stretch>
          <a:fillRect/>
        </a:stretch>
      </xdr:blipFill>
      <xdr:spPr bwMode="auto">
        <a:xfrm>
          <a:off x="190500" y="60973607"/>
          <a:ext cx="3359785" cy="2519680"/>
        </a:xfrm>
        <a:prstGeom prst="rect">
          <a:avLst/>
        </a:prstGeom>
        <a:noFill/>
        <a:ln>
          <a:noFill/>
        </a:ln>
      </xdr:spPr>
    </xdr:pic>
    <xdr:clientData/>
  </xdr:twoCellAnchor>
  <xdr:twoCellAnchor editAs="oneCell">
    <xdr:from>
      <xdr:col>0</xdr:col>
      <xdr:colOff>299357</xdr:colOff>
      <xdr:row>150</xdr:row>
      <xdr:rowOff>13607</xdr:rowOff>
    </xdr:from>
    <xdr:to>
      <xdr:col>5</xdr:col>
      <xdr:colOff>1034141</xdr:colOff>
      <xdr:row>180</xdr:row>
      <xdr:rowOff>155493</xdr:rowOff>
    </xdr:to>
    <xdr:pic>
      <xdr:nvPicPr>
        <xdr:cNvPr id="27" name="Imagen 26">
          <a:extLst>
            <a:ext uri="{FF2B5EF4-FFF2-40B4-BE49-F238E27FC236}">
              <a16:creationId xmlns:a16="http://schemas.microsoft.com/office/drawing/2014/main" id="{00000000-0008-0000-3300-00001B000000}"/>
            </a:ext>
          </a:extLst>
        </xdr:cNvPr>
        <xdr:cNvPicPr>
          <a:picLocks noChangeAspect="1"/>
        </xdr:cNvPicPr>
      </xdr:nvPicPr>
      <xdr:blipFill rotWithShape="1">
        <a:blip xmlns:r="http://schemas.openxmlformats.org/officeDocument/2006/relationships" r:embed="rId28" cstate="email">
          <a:extLst>
            <a:ext uri="{28A0092B-C50C-407E-A947-70E740481C1C}">
              <a14:useLocalDpi xmlns:a14="http://schemas.microsoft.com/office/drawing/2010/main"/>
            </a:ext>
          </a:extLst>
        </a:blip>
        <a:srcRect/>
        <a:stretch/>
      </xdr:blipFill>
      <xdr:spPr>
        <a:xfrm>
          <a:off x="299357" y="70389750"/>
          <a:ext cx="7170963" cy="5040457"/>
        </a:xfrm>
        <a:prstGeom prst="rect">
          <a:avLst/>
        </a:prstGeom>
      </xdr:spPr>
    </xdr:pic>
    <xdr:clientData/>
  </xdr:twoCellAnchor>
  <xdr:twoCellAnchor editAs="oneCell">
    <xdr:from>
      <xdr:col>0</xdr:col>
      <xdr:colOff>285748</xdr:colOff>
      <xdr:row>181</xdr:row>
      <xdr:rowOff>108856</xdr:rowOff>
    </xdr:from>
    <xdr:to>
      <xdr:col>5</xdr:col>
      <xdr:colOff>1047750</xdr:colOff>
      <xdr:row>211</xdr:row>
      <xdr:rowOff>38878</xdr:rowOff>
    </xdr:to>
    <xdr:pic>
      <xdr:nvPicPr>
        <xdr:cNvPr id="34" name="Imagen 33">
          <a:extLst>
            <a:ext uri="{FF2B5EF4-FFF2-40B4-BE49-F238E27FC236}">
              <a16:creationId xmlns:a16="http://schemas.microsoft.com/office/drawing/2014/main" id="{00000000-0008-0000-3300-000022000000}"/>
            </a:ext>
          </a:extLst>
        </xdr:cNvPr>
        <xdr:cNvPicPr>
          <a:picLocks noChangeAspect="1"/>
        </xdr:cNvPicPr>
      </xdr:nvPicPr>
      <xdr:blipFill rotWithShape="1">
        <a:blip xmlns:r="http://schemas.openxmlformats.org/officeDocument/2006/relationships" r:embed="rId29" cstate="email">
          <a:extLst>
            <a:ext uri="{28A0092B-C50C-407E-A947-70E740481C1C}">
              <a14:useLocalDpi xmlns:a14="http://schemas.microsoft.com/office/drawing/2010/main"/>
            </a:ext>
          </a:extLst>
        </a:blip>
        <a:srcRect/>
        <a:stretch/>
      </xdr:blipFill>
      <xdr:spPr>
        <a:xfrm>
          <a:off x="285748" y="75546856"/>
          <a:ext cx="7198181" cy="4828593"/>
        </a:xfrm>
        <a:prstGeom prst="rect">
          <a:avLst/>
        </a:prstGeom>
      </xdr:spPr>
    </xdr:pic>
    <xdr:clientData/>
  </xdr:twoCellAnchor>
  <xdr:twoCellAnchor editAs="oneCell">
    <xdr:from>
      <xdr:col>0</xdr:col>
      <xdr:colOff>340179</xdr:colOff>
      <xdr:row>212</xdr:row>
      <xdr:rowOff>95250</xdr:rowOff>
    </xdr:from>
    <xdr:to>
      <xdr:col>5</xdr:col>
      <xdr:colOff>1047750</xdr:colOff>
      <xdr:row>243</xdr:row>
      <xdr:rowOff>7722</xdr:rowOff>
    </xdr:to>
    <xdr:pic>
      <xdr:nvPicPr>
        <xdr:cNvPr id="35" name="Imagen 34">
          <a:extLst>
            <a:ext uri="{FF2B5EF4-FFF2-40B4-BE49-F238E27FC236}">
              <a16:creationId xmlns:a16="http://schemas.microsoft.com/office/drawing/2014/main" id="{00000000-0008-0000-3300-000023000000}"/>
            </a:ext>
          </a:extLst>
        </xdr:cNvPr>
        <xdr:cNvPicPr>
          <a:picLocks noChangeAspect="1"/>
        </xdr:cNvPicPr>
      </xdr:nvPicPr>
      <xdr:blipFill rotWithShape="1">
        <a:blip xmlns:r="http://schemas.openxmlformats.org/officeDocument/2006/relationships" r:embed="rId30" cstate="email">
          <a:extLst>
            <a:ext uri="{28A0092B-C50C-407E-A947-70E740481C1C}">
              <a14:useLocalDpi xmlns:a14="http://schemas.microsoft.com/office/drawing/2010/main"/>
            </a:ext>
          </a:extLst>
        </a:blip>
        <a:srcRect/>
        <a:stretch/>
      </xdr:blipFill>
      <xdr:spPr>
        <a:xfrm>
          <a:off x="340179" y="80595107"/>
          <a:ext cx="7143750" cy="4974329"/>
        </a:xfrm>
        <a:prstGeom prst="rect">
          <a:avLst/>
        </a:prstGeom>
      </xdr:spPr>
    </xdr:pic>
    <xdr:clientData/>
  </xdr:twoCellAnchor>
  <xdr:twoCellAnchor editAs="oneCell">
    <xdr:from>
      <xdr:col>3</xdr:col>
      <xdr:colOff>287358</xdr:colOff>
      <xdr:row>243</xdr:row>
      <xdr:rowOff>150436</xdr:rowOff>
    </xdr:from>
    <xdr:to>
      <xdr:col>5</xdr:col>
      <xdr:colOff>1242576</xdr:colOff>
      <xdr:row>247</xdr:row>
      <xdr:rowOff>162170</xdr:rowOff>
    </xdr:to>
    <xdr:pic>
      <xdr:nvPicPr>
        <xdr:cNvPr id="41" name="Imagen 40">
          <a:extLst>
            <a:ext uri="{FF2B5EF4-FFF2-40B4-BE49-F238E27FC236}">
              <a16:creationId xmlns:a16="http://schemas.microsoft.com/office/drawing/2014/main" id="{00000000-0008-0000-3300-000029000000}"/>
            </a:ext>
          </a:extLst>
        </xdr:cNvPr>
        <xdr:cNvPicPr>
          <a:picLocks noChangeAspect="1"/>
        </xdr:cNvPicPr>
      </xdr:nvPicPr>
      <xdr:blipFill>
        <a:blip xmlns:r="http://schemas.openxmlformats.org/officeDocument/2006/relationships" r:embed="rId31" cstate="email">
          <a:extLst>
            <a:ext uri="{28A0092B-C50C-407E-A947-70E740481C1C}">
              <a14:useLocalDpi xmlns:a14="http://schemas.microsoft.com/office/drawing/2010/main"/>
            </a:ext>
          </a:extLst>
        </a:blip>
        <a:stretch>
          <a:fillRect/>
        </a:stretch>
      </xdr:blipFill>
      <xdr:spPr>
        <a:xfrm>
          <a:off x="4029322" y="85712150"/>
          <a:ext cx="3649433" cy="2052806"/>
        </a:xfrm>
        <a:prstGeom prst="rect">
          <a:avLst/>
        </a:prstGeom>
      </xdr:spPr>
    </xdr:pic>
    <xdr:clientData/>
  </xdr:twoCellAnchor>
  <xdr:twoCellAnchor editAs="oneCell">
    <xdr:from>
      <xdr:col>0</xdr:col>
      <xdr:colOff>274715</xdr:colOff>
      <xdr:row>244</xdr:row>
      <xdr:rowOff>1721</xdr:rowOff>
    </xdr:from>
    <xdr:to>
      <xdr:col>3</xdr:col>
      <xdr:colOff>182184</xdr:colOff>
      <xdr:row>247</xdr:row>
      <xdr:rowOff>176741</xdr:rowOff>
    </xdr:to>
    <xdr:pic>
      <xdr:nvPicPr>
        <xdr:cNvPr id="44" name="Imagen 43">
          <a:extLst>
            <a:ext uri="{FF2B5EF4-FFF2-40B4-BE49-F238E27FC236}">
              <a16:creationId xmlns:a16="http://schemas.microsoft.com/office/drawing/2014/main" id="{00000000-0008-0000-3300-00002C000000}"/>
            </a:ext>
          </a:extLst>
        </xdr:cNvPr>
        <xdr:cNvPicPr>
          <a:picLocks noChangeAspect="1"/>
        </xdr:cNvPicPr>
      </xdr:nvPicPr>
      <xdr:blipFill>
        <a:blip xmlns:r="http://schemas.openxmlformats.org/officeDocument/2006/relationships" r:embed="rId32" cstate="email">
          <a:extLst>
            <a:ext uri="{28A0092B-C50C-407E-A947-70E740481C1C}">
              <a14:useLocalDpi xmlns:a14="http://schemas.microsoft.com/office/drawing/2010/main"/>
            </a:ext>
          </a:extLst>
        </a:blip>
        <a:stretch>
          <a:fillRect/>
        </a:stretch>
      </xdr:blipFill>
      <xdr:spPr>
        <a:xfrm>
          <a:off x="274715" y="85726721"/>
          <a:ext cx="3649433" cy="2052806"/>
        </a:xfrm>
        <a:prstGeom prst="rect">
          <a:avLst/>
        </a:prstGeom>
      </xdr:spPr>
    </xdr:pic>
    <xdr:clientData/>
  </xdr:twoCellAnchor>
  <xdr:twoCellAnchor editAs="oneCell">
    <xdr:from>
      <xdr:col>0</xdr:col>
      <xdr:colOff>194680</xdr:colOff>
      <xdr:row>251</xdr:row>
      <xdr:rowOff>334153</xdr:rowOff>
    </xdr:from>
    <xdr:to>
      <xdr:col>3</xdr:col>
      <xdr:colOff>102149</xdr:colOff>
      <xdr:row>255</xdr:row>
      <xdr:rowOff>567514</xdr:rowOff>
    </xdr:to>
    <xdr:pic>
      <xdr:nvPicPr>
        <xdr:cNvPr id="49" name="Imagen 48">
          <a:extLst>
            <a:ext uri="{FF2B5EF4-FFF2-40B4-BE49-F238E27FC236}">
              <a16:creationId xmlns:a16="http://schemas.microsoft.com/office/drawing/2014/main" id="{00000000-0008-0000-3300-000031000000}"/>
            </a:ext>
          </a:extLst>
        </xdr:cNvPr>
        <xdr:cNvPicPr>
          <a:picLocks noChangeAspect="1"/>
        </xdr:cNvPicPr>
      </xdr:nvPicPr>
      <xdr:blipFill>
        <a:blip xmlns:r="http://schemas.openxmlformats.org/officeDocument/2006/relationships" r:embed="rId33" cstate="email">
          <a:extLst>
            <a:ext uri="{28A0092B-C50C-407E-A947-70E740481C1C}">
              <a14:useLocalDpi xmlns:a14="http://schemas.microsoft.com/office/drawing/2010/main"/>
            </a:ext>
          </a:extLst>
        </a:blip>
        <a:stretch>
          <a:fillRect/>
        </a:stretch>
      </xdr:blipFill>
      <xdr:spPr>
        <a:xfrm>
          <a:off x="194680" y="90440653"/>
          <a:ext cx="3649433" cy="2737075"/>
        </a:xfrm>
        <a:prstGeom prst="rect">
          <a:avLst/>
        </a:prstGeom>
      </xdr:spPr>
    </xdr:pic>
    <xdr:clientData/>
  </xdr:twoCellAnchor>
  <xdr:twoCellAnchor editAs="oneCell">
    <xdr:from>
      <xdr:col>3</xdr:col>
      <xdr:colOff>359892</xdr:colOff>
      <xdr:row>251</xdr:row>
      <xdr:rowOff>322475</xdr:rowOff>
    </xdr:from>
    <xdr:to>
      <xdr:col>5</xdr:col>
      <xdr:colOff>1315110</xdr:colOff>
      <xdr:row>255</xdr:row>
      <xdr:rowOff>555836</xdr:rowOff>
    </xdr:to>
    <xdr:pic>
      <xdr:nvPicPr>
        <xdr:cNvPr id="55" name="Imagen 54">
          <a:extLst>
            <a:ext uri="{FF2B5EF4-FFF2-40B4-BE49-F238E27FC236}">
              <a16:creationId xmlns:a16="http://schemas.microsoft.com/office/drawing/2014/main" id="{00000000-0008-0000-3300-000037000000}"/>
            </a:ext>
          </a:extLst>
        </xdr:cNvPr>
        <xdr:cNvPicPr>
          <a:picLocks noChangeAspect="1"/>
        </xdr:cNvPicPr>
      </xdr:nvPicPr>
      <xdr:blipFill>
        <a:blip xmlns:r="http://schemas.openxmlformats.org/officeDocument/2006/relationships" r:embed="rId34" cstate="email">
          <a:extLst>
            <a:ext uri="{28A0092B-C50C-407E-A947-70E740481C1C}">
              <a14:useLocalDpi xmlns:a14="http://schemas.microsoft.com/office/drawing/2010/main"/>
            </a:ext>
          </a:extLst>
        </a:blip>
        <a:stretch>
          <a:fillRect/>
        </a:stretch>
      </xdr:blipFill>
      <xdr:spPr>
        <a:xfrm>
          <a:off x="4101856" y="90428975"/>
          <a:ext cx="3649433" cy="2737075"/>
        </a:xfrm>
        <a:prstGeom prst="rect">
          <a:avLst/>
        </a:prstGeom>
      </xdr:spPr>
    </xdr:pic>
    <xdr:clientData/>
  </xdr:twoCellAnchor>
  <xdr:twoCellAnchor editAs="oneCell">
    <xdr:from>
      <xdr:col>3</xdr:col>
      <xdr:colOff>290396</xdr:colOff>
      <xdr:row>247</xdr:row>
      <xdr:rowOff>312962</xdr:rowOff>
    </xdr:from>
    <xdr:to>
      <xdr:col>5</xdr:col>
      <xdr:colOff>1228871</xdr:colOff>
      <xdr:row>251</xdr:row>
      <xdr:rowOff>40821</xdr:rowOff>
    </xdr:to>
    <xdr:pic>
      <xdr:nvPicPr>
        <xdr:cNvPr id="57" name="Imagen 56">
          <a:extLst>
            <a:ext uri="{FF2B5EF4-FFF2-40B4-BE49-F238E27FC236}">
              <a16:creationId xmlns:a16="http://schemas.microsoft.com/office/drawing/2014/main" id="{00000000-0008-0000-3300-000039000000}"/>
            </a:ext>
          </a:extLst>
        </xdr:cNvPr>
        <xdr:cNvPicPr>
          <a:picLocks noChangeAspect="1" noChangeArrowheads="1"/>
        </xdr:cNvPicPr>
      </xdr:nvPicPr>
      <xdr:blipFill>
        <a:blip xmlns:r="http://schemas.openxmlformats.org/officeDocument/2006/relationships" r:embed="rId35" cstate="email">
          <a:extLst>
            <a:ext uri="{28A0092B-C50C-407E-A947-70E740481C1C}">
              <a14:useLocalDpi xmlns:a14="http://schemas.microsoft.com/office/drawing/2010/main"/>
            </a:ext>
          </a:extLst>
        </a:blip>
        <a:srcRect/>
        <a:stretch>
          <a:fillRect/>
        </a:stretch>
      </xdr:blipFill>
      <xdr:spPr bwMode="auto">
        <a:xfrm>
          <a:off x="4032360" y="87915748"/>
          <a:ext cx="3632690" cy="22315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217715</xdr:colOff>
      <xdr:row>247</xdr:row>
      <xdr:rowOff>307930</xdr:rowOff>
    </xdr:from>
    <xdr:to>
      <xdr:col>3</xdr:col>
      <xdr:colOff>163286</xdr:colOff>
      <xdr:row>251</xdr:row>
      <xdr:rowOff>128293</xdr:rowOff>
    </xdr:to>
    <xdr:pic>
      <xdr:nvPicPr>
        <xdr:cNvPr id="58" name="Imagen 57">
          <a:extLst>
            <a:ext uri="{FF2B5EF4-FFF2-40B4-BE49-F238E27FC236}">
              <a16:creationId xmlns:a16="http://schemas.microsoft.com/office/drawing/2014/main" id="{00000000-0008-0000-3300-00003A000000}"/>
            </a:ext>
          </a:extLst>
        </xdr:cNvPr>
        <xdr:cNvPicPr>
          <a:picLocks noChangeAspect="1" noChangeArrowheads="1"/>
        </xdr:cNvPicPr>
      </xdr:nvPicPr>
      <xdr:blipFill>
        <a:blip xmlns:r="http://schemas.openxmlformats.org/officeDocument/2006/relationships" r:embed="rId36" cstate="email">
          <a:extLst>
            <a:ext uri="{28A0092B-C50C-407E-A947-70E740481C1C}">
              <a14:useLocalDpi xmlns:a14="http://schemas.microsoft.com/office/drawing/2010/main"/>
            </a:ext>
          </a:extLst>
        </a:blip>
        <a:srcRect/>
        <a:stretch>
          <a:fillRect/>
        </a:stretch>
      </xdr:blipFill>
      <xdr:spPr bwMode="auto">
        <a:xfrm>
          <a:off x="217715" y="87910716"/>
          <a:ext cx="3687535" cy="23240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ltimos%20enero%2022/TRIMESTRALES/10.TRIMESTRAL%20ABRIL-JUNIO%202022,%20VERSI&#211;N%20No.1%20CONSORCIO%20ADMINISTRACI&#211;N%20VIAL%20ANTIOQUIA%20PYH,%20AMV%2001%20ANTIOQU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6003"/>
      <sheetName val="PORTADA"/>
      <sheetName val="TABLA DE CONTENIDO"/>
      <sheetName val="GENERALIDADES "/>
      <sheetName val="CUMPLIMIENTO % "/>
      <sheetName val="ESTADO RED VIS "/>
      <sheetName val="SEMAFORO VIS 6003"/>
      <sheetName val="SEMAFORO VIS 6204"/>
      <sheetName val="SEMAFORO VIS 6205"/>
      <sheetName val="SEMAFORO VIS 6206"/>
      <sheetName val="TORTA EST. VIAS VIS "/>
      <sheetName val="ESTADO RED TEC"/>
      <sheetName val="SEMAFORO TEC 6003"/>
      <sheetName val="SEMAFORO TEC 6204"/>
      <sheetName val="SEMAFORO TEC 6205"/>
      <sheetName val="SEMAFORO TEC 6206"/>
      <sheetName val="TORTA EST. VIAS TEC"/>
      <sheetName val="MAPA EST RED "/>
      <sheetName val="NECESIDAD VIA "/>
      <sheetName val="NECESIDADES CRITICAS "/>
      <sheetName val="CANT OBRA 6204"/>
      <sheetName val="CANT OBRA 6205"/>
      <sheetName val="CANT OBRA 6206"/>
      <sheetName val="INF. EMERGENCIAS "/>
      <sheetName val="PUENTES "/>
      <sheetName val="NEC PTES "/>
      <sheetName val="PONTONES "/>
      <sheetName val="NEC. PONTONES "/>
      <sheetName val="TUNELES"/>
      <sheetName val="NECESIDADES EN TÚNELES"/>
      <sheetName val="Señalización Vertical "/>
      <sheetName val="Señalización Horizontal"/>
      <sheetName val="ACCIDENTALIDAD "/>
      <sheetName val="DEFENSA VIAS"/>
      <sheetName val="SEGUIMIENTO "/>
      <sheetName val="CUANTI AMV"/>
      <sheetName val="CUALI AMV"/>
      <sheetName val="CUANTI MR "/>
      <sheetName val="CUALI MR"/>
      <sheetName val="INTERVENTORIA DE CONTRATOS"/>
      <sheetName val="FOTOG 1"/>
      <sheetName val="FOTOG 2"/>
      <sheetName val="FOTOG 3"/>
      <sheetName val="FOTOG 4"/>
      <sheetName val="FOTOG 5"/>
      <sheetName val="FOTOG 6"/>
      <sheetName val="FOTOG 7"/>
      <sheetName val="PRENSA"/>
      <sheetName val="COMENTARIOS"/>
      <sheetName val="REGISTRO ASISTENCIA-MAYO"/>
      <sheetName val="FOTOS-CAPACITACIÓN MAYO"/>
      <sheetName val="REGISTRO ASISTENCIA-JUNIO"/>
      <sheetName val="FOTOS-CAPACITACION JUNIO"/>
      <sheetName val=" Resumen Temas Capacitació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FF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FF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amvial2024@gmail.com"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printerSettings" Target="../printerSettings/printerSettings37.bin"/><Relationship Id="rId1" Type="http://schemas.openxmlformats.org/officeDocument/2006/relationships/hyperlink" Target="mailto:amvial2024@gmail.com" TargetMode="External"/></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5.xml"/><Relationship Id="rId1" Type="http://schemas.openxmlformats.org/officeDocument/2006/relationships/printerSettings" Target="../printerSettings/printerSettings52.bin"/><Relationship Id="rId5" Type="http://schemas.openxmlformats.org/officeDocument/2006/relationships/image" Target="../media/image131.emf"/><Relationship Id="rId4" Type="http://schemas.openxmlformats.org/officeDocument/2006/relationships/oleObject" Target="../embeddings/Microsoft_Word_97_-_2003_Document.doc"/></Relationships>
</file>

<file path=xl/worksheets/_rels/sheet53.xml.rels><?xml version="1.0" encoding="UTF-8" standalone="yes"?>
<Relationships xmlns="http://schemas.openxmlformats.org/package/2006/relationships"><Relationship Id="rId2" Type="http://schemas.openxmlformats.org/officeDocument/2006/relationships/printerSettings" Target="../printerSettings/printerSettings53.bin"/><Relationship Id="rId1" Type="http://schemas.openxmlformats.org/officeDocument/2006/relationships/hyperlink" Target="mailto:amvial2024@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I40"/>
  <sheetViews>
    <sheetView tabSelected="1" view="pageBreakPreview" zoomScaleNormal="100" zoomScaleSheetLayoutView="100" workbookViewId="0">
      <selection activeCell="F16" sqref="F16"/>
    </sheetView>
  </sheetViews>
  <sheetFormatPr baseColWidth="10" defaultColWidth="11.44140625" defaultRowHeight="13.2"/>
  <cols>
    <col min="8" max="9" width="4.5546875" customWidth="1"/>
  </cols>
  <sheetData>
    <row r="1" spans="1:9" ht="21" customHeight="1">
      <c r="A1" s="2122" t="s">
        <v>0</v>
      </c>
      <c r="B1" s="2122"/>
      <c r="C1" s="2122"/>
      <c r="D1" s="2122"/>
      <c r="E1" s="2122"/>
      <c r="F1" s="2122"/>
      <c r="G1" s="2122"/>
      <c r="H1" s="131"/>
      <c r="I1" s="131"/>
    </row>
    <row r="2" spans="1:9" ht="22.8">
      <c r="A2" s="691"/>
      <c r="B2" s="691"/>
      <c r="C2" s="691"/>
      <c r="D2" s="691"/>
      <c r="E2" s="691"/>
      <c r="F2" s="691"/>
      <c r="G2" s="691"/>
    </row>
    <row r="3" spans="1:9" ht="22.8">
      <c r="A3" s="2123" t="s">
        <v>1</v>
      </c>
      <c r="B3" s="2123"/>
      <c r="C3" s="2123"/>
      <c r="D3" s="2123"/>
      <c r="E3" s="2123"/>
      <c r="F3" s="2123"/>
      <c r="G3" s="2123"/>
      <c r="H3" s="513"/>
      <c r="I3" s="513"/>
    </row>
    <row r="4" spans="1:9" ht="22.95" customHeight="1">
      <c r="A4" s="2124" t="s">
        <v>2</v>
      </c>
      <c r="B4" s="2124"/>
      <c r="C4" s="2124"/>
      <c r="D4" s="2124"/>
      <c r="E4" s="2124"/>
      <c r="F4" s="2124"/>
      <c r="G4" s="2124"/>
      <c r="H4" s="693"/>
      <c r="I4" s="693"/>
    </row>
    <row r="6" spans="1:9">
      <c r="A6" s="742"/>
      <c r="B6" s="742"/>
      <c r="C6" s="742"/>
      <c r="D6" s="742"/>
      <c r="E6" s="742"/>
      <c r="F6" s="742"/>
      <c r="G6" s="742"/>
    </row>
    <row r="9" spans="1:9" ht="21">
      <c r="A9" s="2121" t="s">
        <v>3</v>
      </c>
      <c r="B9" s="2121"/>
      <c r="C9" s="2121"/>
      <c r="D9" s="2121"/>
      <c r="E9" s="2121"/>
      <c r="F9" s="2121"/>
      <c r="G9" s="2121"/>
      <c r="H9" s="692"/>
      <c r="I9" s="692"/>
    </row>
    <row r="10" spans="1:9" ht="21">
      <c r="A10" s="2125" t="s">
        <v>4</v>
      </c>
      <c r="B10" s="2121"/>
      <c r="C10" s="2121"/>
      <c r="D10" s="2121"/>
      <c r="E10" s="2121"/>
      <c r="F10" s="2121"/>
      <c r="G10" s="2121"/>
      <c r="H10" s="692"/>
      <c r="I10" s="692"/>
    </row>
    <row r="11" spans="1:9" ht="21">
      <c r="A11" s="2124" t="s">
        <v>5</v>
      </c>
      <c r="B11" s="2124"/>
      <c r="C11" s="2124"/>
      <c r="D11" s="2124"/>
      <c r="E11" s="2124"/>
      <c r="F11" s="2124"/>
      <c r="G11" s="2124"/>
      <c r="H11" s="692"/>
      <c r="I11" s="692"/>
    </row>
    <row r="12" spans="1:9" ht="21">
      <c r="A12" s="2121" t="s">
        <v>6</v>
      </c>
      <c r="B12" s="2121"/>
      <c r="C12" s="2121"/>
      <c r="D12" s="2121"/>
      <c r="E12" s="2121"/>
      <c r="F12" s="2121"/>
      <c r="G12" s="2121"/>
      <c r="H12" s="692"/>
      <c r="I12" s="692"/>
    </row>
    <row r="13" spans="1:9" ht="21">
      <c r="A13" s="2121" t="s">
        <v>7</v>
      </c>
      <c r="B13" s="2121"/>
      <c r="C13" s="2121"/>
      <c r="D13" s="2121"/>
      <c r="E13" s="2121"/>
      <c r="F13" s="2121"/>
      <c r="G13" s="2121"/>
      <c r="H13" s="692"/>
      <c r="I13" s="692"/>
    </row>
    <row r="15" spans="1:9" ht="21">
      <c r="A15" s="2121"/>
      <c r="B15" s="2121"/>
      <c r="C15" s="2121"/>
      <c r="D15" s="2121"/>
      <c r="E15" s="2121"/>
      <c r="F15" s="2121"/>
      <c r="G15" s="2121"/>
    </row>
    <row r="18" spans="1:9" ht="17.399999999999999">
      <c r="A18" s="2117" t="s">
        <v>8</v>
      </c>
      <c r="B18" s="2117"/>
      <c r="C18" s="2117"/>
      <c r="D18" s="2117"/>
      <c r="E18" s="2117"/>
      <c r="F18" s="2117"/>
      <c r="G18" s="2117"/>
      <c r="H18" s="191"/>
      <c r="I18" s="191"/>
    </row>
    <row r="19" spans="1:9" ht="17.399999999999999">
      <c r="A19" s="2117" t="s">
        <v>9</v>
      </c>
      <c r="B19" s="2117"/>
      <c r="C19" s="2117"/>
      <c r="D19" s="2117"/>
      <c r="E19" s="2117"/>
      <c r="F19" s="2117"/>
      <c r="G19" s="2117"/>
      <c r="H19" s="101"/>
      <c r="I19" s="101"/>
    </row>
    <row r="20" spans="1:9" ht="18.75" customHeight="1">
      <c r="A20" s="2118" t="s">
        <v>10</v>
      </c>
      <c r="B20" s="2118"/>
      <c r="C20" s="2118"/>
      <c r="D20" s="2118"/>
      <c r="E20" s="2118"/>
      <c r="F20" s="2118"/>
      <c r="G20" s="2118"/>
      <c r="H20" s="101"/>
      <c r="I20" s="101"/>
    </row>
    <row r="21" spans="1:9" ht="98.25" customHeight="1">
      <c r="A21" s="2118" t="s">
        <v>11</v>
      </c>
      <c r="B21" s="2118"/>
      <c r="C21" s="2118"/>
      <c r="D21" s="2118"/>
      <c r="E21" s="2118"/>
      <c r="F21" s="2118"/>
      <c r="G21" s="2118"/>
      <c r="H21" s="101"/>
      <c r="I21" s="101"/>
    </row>
    <row r="22" spans="1:9" ht="17.399999999999999">
      <c r="A22" s="2117" t="s">
        <v>12</v>
      </c>
      <c r="B22" s="2117"/>
      <c r="C22" s="2117"/>
      <c r="D22" s="2117"/>
      <c r="E22" s="2117"/>
      <c r="F22" s="2117"/>
      <c r="G22" s="2117"/>
      <c r="H22" s="101"/>
      <c r="I22" s="101"/>
    </row>
    <row r="23" spans="1:9" ht="25.5" customHeight="1">
      <c r="A23" s="2120" t="s">
        <v>13</v>
      </c>
      <c r="B23" s="2120"/>
      <c r="C23" s="2120"/>
      <c r="D23" s="2120"/>
      <c r="E23" s="2120"/>
      <c r="F23" s="2120"/>
      <c r="G23" s="2120"/>
      <c r="H23" s="1"/>
    </row>
    <row r="24" spans="1:9" ht="17.399999999999999">
      <c r="A24" s="2117" t="s">
        <v>14</v>
      </c>
      <c r="B24" s="2117"/>
      <c r="C24" s="2117"/>
      <c r="D24" s="2117"/>
      <c r="E24" s="2117"/>
      <c r="F24" s="2117"/>
      <c r="G24" s="2117"/>
    </row>
    <row r="25" spans="1:9" ht="38.25" customHeight="1">
      <c r="A25" s="2118" t="s">
        <v>15</v>
      </c>
      <c r="B25" s="2118"/>
      <c r="C25" s="2118"/>
      <c r="D25" s="2118"/>
      <c r="E25" s="2118"/>
      <c r="F25" s="2118"/>
      <c r="G25" s="2118"/>
    </row>
    <row r="26" spans="1:9" ht="29.25" customHeight="1">
      <c r="A26" s="2118" t="s">
        <v>16</v>
      </c>
      <c r="B26" s="2118"/>
      <c r="C26" s="2118"/>
      <c r="D26" s="2118"/>
      <c r="E26" s="2118"/>
      <c r="F26" s="2118"/>
      <c r="G26" s="2118"/>
    </row>
    <row r="27" spans="1:9" ht="17.399999999999999">
      <c r="A27" s="2117" t="s">
        <v>17</v>
      </c>
      <c r="B27" s="2117"/>
      <c r="C27" s="2117"/>
      <c r="D27" s="2117"/>
      <c r="E27" s="2117"/>
      <c r="F27" s="2117"/>
      <c r="G27" s="2117"/>
    </row>
    <row r="28" spans="1:9" ht="19.5" customHeight="1">
      <c r="A28" s="2118" t="s">
        <v>18</v>
      </c>
      <c r="B28" s="2118"/>
      <c r="C28" s="2118"/>
      <c r="D28" s="2118"/>
      <c r="E28" s="2118"/>
      <c r="F28" s="2118"/>
      <c r="G28" s="2118"/>
    </row>
    <row r="29" spans="1:9" ht="37.5" customHeight="1">
      <c r="A29" s="2118" t="s">
        <v>19</v>
      </c>
      <c r="B29" s="2118"/>
      <c r="C29" s="2118"/>
      <c r="D29" s="2118"/>
      <c r="E29" s="2118"/>
      <c r="F29" s="2118"/>
      <c r="G29" s="2118"/>
    </row>
    <row r="34" spans="1:9" ht="15.75" customHeight="1">
      <c r="A34" s="2119" t="s">
        <v>20</v>
      </c>
      <c r="B34" s="2119"/>
      <c r="C34" s="2119"/>
      <c r="D34" s="2119"/>
      <c r="E34" s="2119"/>
      <c r="F34" s="2119"/>
      <c r="G34" s="2119"/>
      <c r="H34" s="694"/>
      <c r="I34" s="694"/>
    </row>
    <row r="36" spans="1:9" ht="20.399999999999999">
      <c r="A36" s="2115" t="s">
        <v>21</v>
      </c>
      <c r="B36" s="2115"/>
      <c r="C36" s="2115"/>
      <c r="D36" s="2115"/>
      <c r="E36" s="2115"/>
      <c r="F36" s="2115"/>
      <c r="G36" s="2115"/>
      <c r="H36" s="693"/>
      <c r="I36" s="693"/>
    </row>
    <row r="40" spans="1:9" ht="33">
      <c r="A40" s="2116"/>
      <c r="B40" s="2116"/>
      <c r="C40" s="2116"/>
      <c r="D40" s="2116"/>
      <c r="E40" s="2116"/>
      <c r="F40" s="2116"/>
      <c r="G40" s="2116"/>
      <c r="H40" s="695"/>
      <c r="I40" s="695"/>
    </row>
  </sheetData>
  <mergeCells count="24">
    <mergeCell ref="A13:G13"/>
    <mergeCell ref="A18:G18"/>
    <mergeCell ref="A19:G19"/>
    <mergeCell ref="A15:G15"/>
    <mergeCell ref="A1:G1"/>
    <mergeCell ref="A3:G3"/>
    <mergeCell ref="A4:G4"/>
    <mergeCell ref="A9:G9"/>
    <mergeCell ref="A10:G10"/>
    <mergeCell ref="A11:G11"/>
    <mergeCell ref="A12:G12"/>
    <mergeCell ref="A36:G36"/>
    <mergeCell ref="A40:G40"/>
    <mergeCell ref="A27:G27"/>
    <mergeCell ref="A20:G20"/>
    <mergeCell ref="A21:G21"/>
    <mergeCell ref="A28:G28"/>
    <mergeCell ref="A34:G34"/>
    <mergeCell ref="A26:G26"/>
    <mergeCell ref="A29:G29"/>
    <mergeCell ref="A22:G22"/>
    <mergeCell ref="A23:G23"/>
    <mergeCell ref="A24:G24"/>
    <mergeCell ref="A25:G25"/>
  </mergeCells>
  <phoneticPr fontId="10" type="noConversion"/>
  <printOptions horizontalCentered="1"/>
  <pageMargins left="0.86614173228346503" right="0.55118110236220497" top="0.62992125984252001" bottom="0.98425196850393704" header="0.23622047244094499" footer="0"/>
  <pageSetup scale="85"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fitToPage="1"/>
  </sheetPr>
  <dimension ref="A1:O58"/>
  <sheetViews>
    <sheetView view="pageBreakPreview" zoomScale="85" zoomScaleNormal="100" zoomScaleSheetLayoutView="85" workbookViewId="0">
      <selection sqref="A1:B1"/>
    </sheetView>
  </sheetViews>
  <sheetFormatPr baseColWidth="10" defaultColWidth="11.44140625" defaultRowHeight="13.2"/>
  <cols>
    <col min="1" max="1" width="29.109375" customWidth="1"/>
    <col min="2" max="2" width="73" customWidth="1"/>
    <col min="3" max="4" width="6.109375" customWidth="1"/>
  </cols>
  <sheetData>
    <row r="1" spans="1:5" ht="13.8">
      <c r="A1" s="2127" t="s">
        <v>1</v>
      </c>
      <c r="B1" s="2127"/>
    </row>
    <row r="2" spans="1:5" ht="13.8">
      <c r="A2" s="2126" t="s">
        <v>22</v>
      </c>
      <c r="B2" s="2126"/>
    </row>
    <row r="3" spans="1:5" ht="13.8">
      <c r="A3" s="2126" t="s">
        <v>23</v>
      </c>
      <c r="B3" s="2126"/>
    </row>
    <row r="4" spans="1:5" ht="13.8">
      <c r="A4" s="180"/>
      <c r="B4" s="180"/>
    </row>
    <row r="5" spans="1:5" ht="24.75" customHeight="1">
      <c r="A5" s="2123" t="s">
        <v>24</v>
      </c>
      <c r="B5" s="2123"/>
      <c r="C5" s="53"/>
    </row>
    <row r="7" spans="1:5">
      <c r="A7" s="144" t="s">
        <v>25</v>
      </c>
      <c r="B7" s="144" t="s">
        <v>26</v>
      </c>
    </row>
    <row r="8" spans="1:5">
      <c r="A8" s="144"/>
      <c r="B8" s="144"/>
    </row>
    <row r="9" spans="1:5">
      <c r="A9" s="176" t="s">
        <v>27</v>
      </c>
      <c r="B9" t="s">
        <v>28</v>
      </c>
      <c r="E9">
        <v>1</v>
      </c>
    </row>
    <row r="10" spans="1:5">
      <c r="A10" s="176" t="s">
        <v>29</v>
      </c>
      <c r="B10" s="55" t="s">
        <v>30</v>
      </c>
      <c r="E10">
        <v>2</v>
      </c>
    </row>
    <row r="11" spans="1:5">
      <c r="A11" s="176" t="s">
        <v>31</v>
      </c>
      <c r="B11" s="55" t="s">
        <v>32</v>
      </c>
      <c r="E11">
        <v>3</v>
      </c>
    </row>
    <row r="12" spans="1:5">
      <c r="A12" s="176" t="s">
        <v>33</v>
      </c>
      <c r="B12" s="55" t="s">
        <v>34</v>
      </c>
      <c r="E12">
        <v>4</v>
      </c>
    </row>
    <row r="13" spans="1:5">
      <c r="A13" s="176" t="s">
        <v>33</v>
      </c>
      <c r="B13" s="55" t="s">
        <v>35</v>
      </c>
      <c r="E13">
        <v>5</v>
      </c>
    </row>
    <row r="14" spans="1:5">
      <c r="A14" s="176" t="s">
        <v>33</v>
      </c>
      <c r="B14" s="55" t="s">
        <v>36</v>
      </c>
      <c r="E14">
        <v>6</v>
      </c>
    </row>
    <row r="15" spans="1:5">
      <c r="A15" s="176" t="s">
        <v>33</v>
      </c>
      <c r="B15" s="55" t="s">
        <v>37</v>
      </c>
      <c r="E15">
        <v>7</v>
      </c>
    </row>
    <row r="16" spans="1:5">
      <c r="A16" s="176" t="s">
        <v>38</v>
      </c>
      <c r="B16" s="55" t="s">
        <v>39</v>
      </c>
      <c r="E16">
        <v>8</v>
      </c>
    </row>
    <row r="17" spans="1:5">
      <c r="A17" s="176" t="s">
        <v>40</v>
      </c>
      <c r="B17" s="55" t="s">
        <v>41</v>
      </c>
      <c r="E17">
        <v>9</v>
      </c>
    </row>
    <row r="18" spans="1:5">
      <c r="A18" s="176" t="s">
        <v>42</v>
      </c>
      <c r="B18" s="55" t="s">
        <v>43</v>
      </c>
      <c r="E18">
        <v>10</v>
      </c>
    </row>
    <row r="19" spans="1:5">
      <c r="A19" s="950" t="s">
        <v>42</v>
      </c>
      <c r="B19" s="55" t="s">
        <v>44</v>
      </c>
      <c r="E19">
        <v>11</v>
      </c>
    </row>
    <row r="20" spans="1:5">
      <c r="A20" s="950" t="s">
        <v>42</v>
      </c>
      <c r="B20" s="55" t="s">
        <v>45</v>
      </c>
      <c r="E20">
        <v>12</v>
      </c>
    </row>
    <row r="21" spans="1:5">
      <c r="A21" s="176" t="s">
        <v>42</v>
      </c>
      <c r="B21" s="55" t="s">
        <v>46</v>
      </c>
      <c r="E21">
        <v>13</v>
      </c>
    </row>
    <row r="22" spans="1:5">
      <c r="A22" s="176" t="s">
        <v>47</v>
      </c>
      <c r="B22" s="55" t="s">
        <v>48</v>
      </c>
      <c r="E22">
        <v>14</v>
      </c>
    </row>
    <row r="23" spans="1:5">
      <c r="A23" s="176" t="s">
        <v>49</v>
      </c>
      <c r="B23" t="s">
        <v>50</v>
      </c>
      <c r="E23">
        <v>15</v>
      </c>
    </row>
    <row r="24" spans="1:5">
      <c r="A24" s="176" t="s">
        <v>51</v>
      </c>
      <c r="B24" t="s">
        <v>52</v>
      </c>
      <c r="E24">
        <v>16</v>
      </c>
    </row>
    <row r="25" spans="1:5">
      <c r="A25" s="176" t="s">
        <v>53</v>
      </c>
      <c r="B25" t="s">
        <v>54</v>
      </c>
      <c r="E25">
        <v>17</v>
      </c>
    </row>
    <row r="26" spans="1:5" s="1301" customFormat="1">
      <c r="A26" s="1719" t="s">
        <v>55</v>
      </c>
      <c r="B26" s="55" t="s">
        <v>56</v>
      </c>
      <c r="E26">
        <v>18</v>
      </c>
    </row>
    <row r="27" spans="1:5" s="1301" customFormat="1">
      <c r="A27" s="1719" t="s">
        <v>55</v>
      </c>
      <c r="B27" s="55" t="s">
        <v>57</v>
      </c>
      <c r="E27">
        <v>19</v>
      </c>
    </row>
    <row r="28" spans="1:5" s="1301" customFormat="1">
      <c r="A28" s="1719" t="s">
        <v>55</v>
      </c>
      <c r="B28" s="55" t="s">
        <v>58</v>
      </c>
      <c r="E28">
        <v>20</v>
      </c>
    </row>
    <row r="29" spans="1:5" s="1301" customFormat="1">
      <c r="A29" s="1719" t="s">
        <v>55</v>
      </c>
      <c r="B29" s="55" t="s">
        <v>59</v>
      </c>
      <c r="E29">
        <v>21</v>
      </c>
    </row>
    <row r="30" spans="1:5" s="1301" customFormat="1">
      <c r="A30" s="1719" t="s">
        <v>60</v>
      </c>
      <c r="B30" t="s">
        <v>61</v>
      </c>
      <c r="E30">
        <v>22</v>
      </c>
    </row>
    <row r="31" spans="1:5" s="1301" customFormat="1">
      <c r="A31" s="1719" t="s">
        <v>62</v>
      </c>
      <c r="B31" t="s">
        <v>63</v>
      </c>
      <c r="E31">
        <v>23</v>
      </c>
    </row>
    <row r="32" spans="1:5" s="1301" customFormat="1" ht="12.75" customHeight="1">
      <c r="A32" s="1719" t="s">
        <v>64</v>
      </c>
      <c r="B32" s="2034" t="s">
        <v>65</v>
      </c>
      <c r="C32" s="1720"/>
      <c r="D32" s="1642"/>
      <c r="E32">
        <v>24</v>
      </c>
    </row>
    <row r="33" spans="1:15" s="1301" customFormat="1" ht="12.75" customHeight="1">
      <c r="A33" s="1719" t="s">
        <v>66</v>
      </c>
      <c r="B33" t="s">
        <v>67</v>
      </c>
      <c r="E33">
        <v>25</v>
      </c>
      <c r="F33" s="1642"/>
      <c r="G33" s="1642"/>
      <c r="H33" s="1642"/>
      <c r="I33" s="1642"/>
      <c r="J33" s="1642"/>
      <c r="K33" s="1642"/>
      <c r="L33" s="1642"/>
      <c r="M33" s="1642"/>
      <c r="N33" s="1642"/>
      <c r="O33" s="1642"/>
    </row>
    <row r="34" spans="1:15" s="1301" customFormat="1">
      <c r="A34" s="1719" t="s">
        <v>68</v>
      </c>
      <c r="B34" t="s">
        <v>69</v>
      </c>
      <c r="E34">
        <v>26</v>
      </c>
    </row>
    <row r="35" spans="1:15" s="1301" customFormat="1">
      <c r="A35" s="1719" t="s">
        <v>70</v>
      </c>
      <c r="B35" s="55" t="s">
        <v>71</v>
      </c>
      <c r="E35">
        <v>27</v>
      </c>
    </row>
    <row r="36" spans="1:15" s="1301" customFormat="1">
      <c r="A36" s="1719" t="s">
        <v>72</v>
      </c>
      <c r="B36" s="55" t="s">
        <v>73</v>
      </c>
      <c r="E36">
        <v>28</v>
      </c>
    </row>
    <row r="37" spans="1:15" s="1301" customFormat="1">
      <c r="A37" s="1719" t="s">
        <v>74</v>
      </c>
      <c r="B37" t="s">
        <v>75</v>
      </c>
      <c r="E37">
        <v>29</v>
      </c>
    </row>
    <row r="38" spans="1:15" s="1301" customFormat="1">
      <c r="A38" s="1719" t="s">
        <v>76</v>
      </c>
      <c r="B38" t="s">
        <v>77</v>
      </c>
      <c r="E38">
        <v>30</v>
      </c>
    </row>
    <row r="39" spans="1:15" s="1301" customFormat="1">
      <c r="A39" s="1719" t="s">
        <v>78</v>
      </c>
      <c r="B39" t="s">
        <v>79</v>
      </c>
      <c r="E39">
        <v>31</v>
      </c>
    </row>
    <row r="40" spans="1:15" s="1301" customFormat="1">
      <c r="A40" s="1719" t="s">
        <v>80</v>
      </c>
      <c r="B40" t="s">
        <v>81</v>
      </c>
      <c r="E40">
        <v>32</v>
      </c>
    </row>
    <row r="41" spans="1:15" s="1301" customFormat="1">
      <c r="A41" s="1719" t="s">
        <v>82</v>
      </c>
      <c r="B41" s="55" t="s">
        <v>83</v>
      </c>
      <c r="E41">
        <v>33</v>
      </c>
    </row>
    <row r="42" spans="1:15" s="1301" customFormat="1">
      <c r="A42" s="1719" t="s">
        <v>84</v>
      </c>
      <c r="B42" t="s">
        <v>85</v>
      </c>
      <c r="E42">
        <v>34</v>
      </c>
    </row>
    <row r="43" spans="1:15" s="1301" customFormat="1">
      <c r="A43" s="1719" t="s">
        <v>86</v>
      </c>
      <c r="B43" t="s">
        <v>87</v>
      </c>
      <c r="E43">
        <v>35</v>
      </c>
    </row>
    <row r="44" spans="1:15" s="1301" customFormat="1">
      <c r="A44" s="1719" t="s">
        <v>88</v>
      </c>
      <c r="B44" s="55" t="s">
        <v>89</v>
      </c>
      <c r="E44">
        <v>36</v>
      </c>
    </row>
    <row r="45" spans="1:15" s="1301" customFormat="1">
      <c r="A45" s="1719" t="s">
        <v>90</v>
      </c>
      <c r="B45" s="55" t="s">
        <v>91</v>
      </c>
      <c r="E45">
        <v>37</v>
      </c>
    </row>
    <row r="46" spans="1:15" s="1301" customFormat="1">
      <c r="A46" s="1719" t="s">
        <v>92</v>
      </c>
      <c r="B46" s="55" t="s">
        <v>93</v>
      </c>
      <c r="E46">
        <v>38</v>
      </c>
    </row>
    <row r="47" spans="1:15" s="1301" customFormat="1">
      <c r="A47" s="1719" t="s">
        <v>94</v>
      </c>
      <c r="B47" t="s">
        <v>95</v>
      </c>
      <c r="E47">
        <v>39</v>
      </c>
    </row>
    <row r="48" spans="1:15" s="1301" customFormat="1">
      <c r="A48" s="1719" t="s">
        <v>96</v>
      </c>
      <c r="B48" t="s">
        <v>95</v>
      </c>
      <c r="E48">
        <v>40</v>
      </c>
    </row>
    <row r="49" spans="1:5" s="1301" customFormat="1">
      <c r="A49" s="1719" t="s">
        <v>97</v>
      </c>
      <c r="B49" t="s">
        <v>95</v>
      </c>
      <c r="E49">
        <v>41</v>
      </c>
    </row>
    <row r="50" spans="1:5" s="1301" customFormat="1">
      <c r="A50" s="1719" t="s">
        <v>98</v>
      </c>
      <c r="B50" t="s">
        <v>95</v>
      </c>
      <c r="E50">
        <v>42</v>
      </c>
    </row>
    <row r="51" spans="1:5" s="1301" customFormat="1">
      <c r="A51" s="1719" t="s">
        <v>99</v>
      </c>
      <c r="B51" s="1301" t="s">
        <v>95</v>
      </c>
      <c r="E51">
        <v>43</v>
      </c>
    </row>
    <row r="52" spans="1:5" s="1301" customFormat="1">
      <c r="A52" s="1719" t="s">
        <v>100</v>
      </c>
      <c r="B52" s="1301" t="s">
        <v>95</v>
      </c>
      <c r="E52">
        <v>44</v>
      </c>
    </row>
    <row r="53" spans="1:5" s="1301" customFormat="1">
      <c r="A53" s="1719" t="s">
        <v>101</v>
      </c>
      <c r="B53" s="1301" t="s">
        <v>95</v>
      </c>
      <c r="E53">
        <v>45</v>
      </c>
    </row>
    <row r="54" spans="1:5" s="1301" customFormat="1">
      <c r="A54" s="1719" t="s">
        <v>102</v>
      </c>
      <c r="B54" s="1301" t="s">
        <v>95</v>
      </c>
      <c r="E54">
        <v>46</v>
      </c>
    </row>
    <row r="55" spans="1:5" s="1301" customFormat="1">
      <c r="A55" s="1719" t="s">
        <v>103</v>
      </c>
      <c r="B55" s="1301" t="s">
        <v>95</v>
      </c>
      <c r="E55">
        <v>47</v>
      </c>
    </row>
    <row r="56" spans="1:5" s="1301" customFormat="1">
      <c r="A56" s="1719" t="s">
        <v>104</v>
      </c>
      <c r="B56" s="1720" t="s">
        <v>105</v>
      </c>
      <c r="E56">
        <v>48</v>
      </c>
    </row>
    <row r="57" spans="1:5">
      <c r="A57" s="176" t="s">
        <v>106</v>
      </c>
      <c r="B57" t="s">
        <v>107</v>
      </c>
      <c r="E57">
        <v>49</v>
      </c>
    </row>
    <row r="58" spans="1:5">
      <c r="A58" s="856" t="s">
        <v>108</v>
      </c>
      <c r="B58" s="55" t="s">
        <v>109</v>
      </c>
      <c r="E58">
        <v>50</v>
      </c>
    </row>
  </sheetData>
  <mergeCells count="4">
    <mergeCell ref="A5:B5"/>
    <mergeCell ref="A2:B2"/>
    <mergeCell ref="A3:B3"/>
    <mergeCell ref="A1:B1"/>
  </mergeCells>
  <phoneticPr fontId="10" type="noConversion"/>
  <hyperlinks>
    <hyperlink ref="A9" location="'GENERALIDADES '!A1" display="Cuadro No. 1" xr:uid="{00000000-0004-0000-0100-000000000000}"/>
    <hyperlink ref="A10" location="'CUMPLIMIENTO % '!A1" display="Cuadro No. 2" xr:uid="{00000000-0004-0000-0100-000001000000}"/>
    <hyperlink ref="A26" location="'CANT OBRA 6003'!Área_de_impresión" display="Cuadro No. 7" xr:uid="{00000000-0004-0000-0100-000002000000}"/>
    <hyperlink ref="A31" location="'PUENTES '!A1" display="Cuadro No. 9" xr:uid="{00000000-0004-0000-0100-000003000000}"/>
    <hyperlink ref="A32" location="'NEC PTES '!A1" display="Cuadro No. 10" xr:uid="{00000000-0004-0000-0100-000004000000}"/>
    <hyperlink ref="A33" location="'PONTONES '!A1" display="Cuadro No. 11" xr:uid="{00000000-0004-0000-0100-000005000000}"/>
    <hyperlink ref="A34" location="'NEC. PONTONES '!A1" display="Cuadro No. 12" xr:uid="{00000000-0004-0000-0100-000006000000}"/>
    <hyperlink ref="A35" location="TUNELES!A1" display="Cuadro No. 13" xr:uid="{00000000-0004-0000-0100-000007000000}"/>
    <hyperlink ref="A36" location="'NECESIDADES EN TÚNELES'!A1" display="Cuadro No. 14" xr:uid="{00000000-0004-0000-0100-000008000000}"/>
    <hyperlink ref="A38" location="'Señalización Horizontal'!A1" display="Cuadro No. 16" xr:uid="{00000000-0004-0000-0100-000009000000}"/>
    <hyperlink ref="A39" location="'ACCIDENTALIDAD '!A1" display="Cuadro No. 17" xr:uid="{00000000-0004-0000-0100-00000A000000}"/>
    <hyperlink ref="A40" location="'DEFENSA VIAS'!A1" display="Cuadro No. 18" xr:uid="{00000000-0004-0000-0100-00000B000000}"/>
    <hyperlink ref="A41" location="'SEGUIMIENTO '!A1" display="Cuadro No. 19" xr:uid="{00000000-0004-0000-0100-00000C000000}"/>
    <hyperlink ref="A42" location="'CUANTI AMV'!A1" display="Cuadro No. 20" xr:uid="{00000000-0004-0000-0100-00000D000000}"/>
    <hyperlink ref="A43" location="'CUALI AMV'!A1" display="Cuadro No. 21" xr:uid="{00000000-0004-0000-0100-00000E000000}"/>
    <hyperlink ref="A44" location="'CUANTI MR '!A1" display="Cuadro No. 22" xr:uid="{00000000-0004-0000-0100-00000F000000}"/>
    <hyperlink ref="A45" location="'CUALI MR'!A1" display="Cuadro No. 23" xr:uid="{00000000-0004-0000-0100-000010000000}"/>
    <hyperlink ref="A56" location="prensa!A1" display="Reseña 2" xr:uid="{00000000-0004-0000-0100-000011000000}"/>
    <hyperlink ref="A57" location="COMENTARIOS!A1" display="Comentarios" xr:uid="{00000000-0004-0000-0100-000012000000}"/>
    <hyperlink ref="A25" location="'NECESIDADES CRITICAS '!A1" display="Cuadro No. 6" xr:uid="{00000000-0004-0000-0100-000013000000}"/>
    <hyperlink ref="A37" location="'Señalización Vertical '!A1" display="Cuadro No. 15" xr:uid="{00000000-0004-0000-0100-000014000000}"/>
    <hyperlink ref="A46" location="'INTERVENTORIA DE CONTRATOS'!A1" display="Cuadro No. 24" xr:uid="{00000000-0004-0000-0100-000015000000}"/>
    <hyperlink ref="A47" location="'FOTOG 1'!A1" display="Reseña 1.1" xr:uid="{00000000-0004-0000-0100-000016000000}"/>
    <hyperlink ref="A48" location="'FOTOG 2'!A1" display="Reseña 1.2" xr:uid="{00000000-0004-0000-0100-000017000000}"/>
    <hyperlink ref="A49" location="'FOTOG 3'!A1" display="Reseña 1.3" xr:uid="{00000000-0004-0000-0100-000018000000}"/>
    <hyperlink ref="A50" location="'FOTOG 4'!A1" display="Reseña 1.4" xr:uid="{00000000-0004-0000-0100-000019000000}"/>
    <hyperlink ref="A11" location="'ESTADO RED VIS '!A1" display="Cuadro No. 3" xr:uid="{00000000-0004-0000-0100-00001A000000}"/>
    <hyperlink ref="A12" location="'SEMAFORO VIS 6003'!A1" display="Gráfico No. 1" xr:uid="{00000000-0004-0000-0100-00001B000000}"/>
    <hyperlink ref="A13" location="'SEMAFORO VIS 6204'!A1" display="Gráfico No. 1" xr:uid="{00000000-0004-0000-0100-00001C000000}"/>
    <hyperlink ref="A18" location="'SEMAFORO TEC 6003'!A1" display="Gráfico No. 3" xr:uid="{00000000-0004-0000-0100-00001D000000}"/>
    <hyperlink ref="A27" location="'CANT OBRA 6204'!A1" display="Cuadro No. 7" xr:uid="{00000000-0004-0000-0100-00001E000000}"/>
    <hyperlink ref="A14" location="'SEMAFORO VIS 6205'!A1" display="Gráfico No. 1" xr:uid="{00000000-0004-0000-0100-00001F000000}"/>
    <hyperlink ref="A15" location="'SEMAFORO VIS 6206'!A1" display="Gráfico No. 1" xr:uid="{00000000-0004-0000-0100-000020000000}"/>
    <hyperlink ref="A21" location="'SEMAFORO TEC 6206'!A1" display="Gráfico No. 3" xr:uid="{00000000-0004-0000-0100-000021000000}"/>
    <hyperlink ref="A28" location="'CANT OBRA 6205'!A1" display="Cuadro No. 7" xr:uid="{00000000-0004-0000-0100-000022000000}"/>
    <hyperlink ref="A30" location="'INF. EMERGENCIAS '!A1" display="Cuadro No. 8" xr:uid="{00000000-0004-0000-0100-000023000000}"/>
    <hyperlink ref="A29" location="'CANT OBRA 6206'!A1" display="Cuadro No. 7" xr:uid="{00000000-0004-0000-0100-000024000000}"/>
    <hyperlink ref="A19" location="'SEMAFORO TEC 6204'!A1" display="Gráfico No. 3" xr:uid="{00000000-0004-0000-0100-000025000000}"/>
    <hyperlink ref="A20" location="'SEMAFORO TEC 6205'!A1" display="Gráfico No. 3" xr:uid="{00000000-0004-0000-0100-000026000000}"/>
    <hyperlink ref="A16" location="'TORTA EST. VIAS VIS '!A1" display="Gráfico No. 2" xr:uid="{00000000-0004-0000-0100-000027000000}"/>
    <hyperlink ref="A22" location="'TORTA EST. VIAS TEC'!A1" display="Gráfico No. 4" xr:uid="{00000000-0004-0000-0100-000028000000}"/>
    <hyperlink ref="A23" location="'MAPA EST RED '!A1" display="Mapa  No.  1" xr:uid="{00000000-0004-0000-0100-000029000000}"/>
    <hyperlink ref="A24" location="'NECESIDAD VIA '!A1" display="Cuadro No. 5" xr:uid="{00000000-0004-0000-0100-00002A000000}"/>
    <hyperlink ref="A51" location="'FOTOG 5'!A1" display="Reseña 1.5" xr:uid="{00000000-0004-0000-0100-00002B000000}"/>
    <hyperlink ref="A52" location="'FOTOG 6'!A1" display="Reseña 1.6" xr:uid="{00000000-0004-0000-0100-00002C000000}"/>
    <hyperlink ref="A58" location="'REGISTRO ASISTENCIA-ENERO'!A1" display="Capacitación Microempresas" xr:uid="{00000000-0004-0000-0100-00002D000000}"/>
    <hyperlink ref="A17" location="'ESTADO RED TEC'!A1" display="Cuadro No. 4" xr:uid="{00000000-0004-0000-0100-00002E000000}"/>
    <hyperlink ref="A53:A55" location="'REGISTRO ASISTENCIA-ENERO'!A1" display="Capacitación Microempresas" xr:uid="{00000000-0004-0000-0100-00002F000000}"/>
  </hyperlinks>
  <printOptions horizontalCentered="1"/>
  <pageMargins left="1.2204724409448819" right="0.59055118110236227" top="0.78740157480314965" bottom="0.98425196850393704" header="0.51181102362204722" footer="0.51181102362204722"/>
  <pageSetup scale="8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M39"/>
  <sheetViews>
    <sheetView view="pageBreakPreview" topLeftCell="B13" zoomScale="85" zoomScaleNormal="100" zoomScaleSheetLayoutView="85" workbookViewId="0">
      <selection activeCell="D14" sqref="D14"/>
    </sheetView>
  </sheetViews>
  <sheetFormatPr baseColWidth="10" defaultColWidth="11.44140625" defaultRowHeight="13.2"/>
  <cols>
    <col min="1" max="1" width="4.33203125" hidden="1" customWidth="1"/>
    <col min="2" max="2" width="31.88671875" customWidth="1"/>
    <col min="3" max="3" width="9.44140625" customWidth="1"/>
    <col min="4" max="6" width="10.33203125" customWidth="1"/>
    <col min="7" max="8" width="11.33203125" customWidth="1"/>
    <col min="9" max="9" width="9.88671875" customWidth="1"/>
    <col min="10" max="10" width="26.44140625" customWidth="1"/>
    <col min="11" max="11" width="30" customWidth="1"/>
    <col min="12" max="12" width="2.33203125" customWidth="1"/>
    <col min="13" max="13" width="3.5546875" customWidth="1"/>
  </cols>
  <sheetData>
    <row r="1" spans="2:11" s="29" customFormat="1" ht="22.8">
      <c r="B1" s="2133" t="s">
        <v>1</v>
      </c>
      <c r="C1" s="2133"/>
      <c r="D1" s="2133"/>
      <c r="E1" s="2133"/>
      <c r="F1" s="2133"/>
      <c r="G1" s="2133"/>
      <c r="H1" s="2133"/>
      <c r="I1" s="2133"/>
      <c r="J1" s="2133"/>
      <c r="K1" s="2133"/>
    </row>
    <row r="2" spans="2:11" s="29" customFormat="1" ht="17.399999999999999">
      <c r="B2" s="2130" t="s">
        <v>110</v>
      </c>
      <c r="C2" s="2130"/>
      <c r="D2" s="2130"/>
      <c r="E2" s="2130"/>
      <c r="F2" s="2130"/>
      <c r="G2" s="2130"/>
      <c r="H2" s="2130"/>
      <c r="I2" s="2130"/>
      <c r="J2" s="2130"/>
      <c r="K2" s="2130"/>
    </row>
    <row r="3" spans="2:11" s="29" customFormat="1" ht="9.75" customHeight="1">
      <c r="B3" s="39"/>
      <c r="C3" s="28"/>
      <c r="D3" s="28"/>
      <c r="E3" s="28"/>
      <c r="F3" s="28"/>
      <c r="G3" s="28"/>
      <c r="H3" s="28"/>
      <c r="I3" s="28"/>
      <c r="J3" s="28"/>
      <c r="K3" s="28"/>
    </row>
    <row r="4" spans="2:11" s="118" customFormat="1" ht="17.399999999999999">
      <c r="B4" s="38" t="s">
        <v>111</v>
      </c>
      <c r="C4" s="117"/>
      <c r="D4" s="117"/>
      <c r="E4" s="117"/>
      <c r="F4" s="117"/>
      <c r="G4" s="117"/>
      <c r="H4" s="117"/>
      <c r="I4" s="117"/>
      <c r="J4" s="117"/>
      <c r="K4" s="117"/>
    </row>
    <row r="5" spans="2:11" s="29" customFormat="1" ht="9.75" customHeight="1">
      <c r="B5"/>
      <c r="C5"/>
      <c r="D5"/>
      <c r="E5"/>
      <c r="F5"/>
      <c r="G5"/>
      <c r="H5"/>
      <c r="I5"/>
      <c r="J5"/>
      <c r="K5" s="28"/>
    </row>
    <row r="6" spans="2:11" ht="17.399999999999999">
      <c r="B6" s="54" t="s">
        <v>112</v>
      </c>
      <c r="C6" s="1"/>
      <c r="D6" s="1"/>
      <c r="E6" s="1"/>
      <c r="F6" s="1"/>
      <c r="G6" s="1"/>
      <c r="H6" s="1"/>
      <c r="I6" s="1"/>
      <c r="J6" s="1"/>
      <c r="K6" s="1"/>
    </row>
    <row r="7" spans="2:11" ht="10.5" customHeight="1" thickBot="1">
      <c r="B7" s="2"/>
      <c r="C7" s="1"/>
      <c r="D7" s="1"/>
      <c r="E7" s="1"/>
      <c r="F7" s="1"/>
      <c r="G7" s="1"/>
      <c r="H7" s="1"/>
      <c r="I7" s="1"/>
      <c r="J7" s="1"/>
      <c r="K7" s="1"/>
    </row>
    <row r="8" spans="2:11" ht="15.75" customHeight="1">
      <c r="B8" s="192" t="s">
        <v>113</v>
      </c>
      <c r="C8" s="16" t="str">
        <f>+DATOS!C10</f>
        <v>CARLOS EDUARDO GARCIA CASTILLO</v>
      </c>
      <c r="D8" s="2035"/>
      <c r="E8" s="2035"/>
      <c r="F8" s="2035"/>
      <c r="G8" s="2035"/>
      <c r="H8" s="76"/>
      <c r="I8" s="76"/>
      <c r="J8" s="76"/>
      <c r="K8" s="17"/>
    </row>
    <row r="9" spans="2:11" ht="15.75" customHeight="1">
      <c r="B9" s="1300" t="s">
        <v>114</v>
      </c>
      <c r="C9" s="1301" t="str">
        <f>+DATOS!C11</f>
        <v>TATIANA JASBLEYDI MORENO LUGO</v>
      </c>
      <c r="D9" s="2036"/>
      <c r="E9" s="2036"/>
      <c r="F9" s="2036"/>
      <c r="G9" s="2036"/>
      <c r="H9" s="1302"/>
      <c r="I9" s="1302"/>
      <c r="J9" s="1302"/>
      <c r="K9" s="1303"/>
    </row>
    <row r="10" spans="2:11" ht="15.75" customHeight="1">
      <c r="B10" s="1300" t="s">
        <v>115</v>
      </c>
      <c r="C10" s="1301" t="str">
        <f>+DATOS!C12</f>
        <v>YENNY KATHERINE CORTES MOYANO</v>
      </c>
      <c r="D10" s="2036"/>
      <c r="E10" s="2036"/>
      <c r="F10" s="2036"/>
      <c r="G10" s="2036"/>
      <c r="H10" s="1302"/>
      <c r="I10" s="1302"/>
      <c r="J10" s="1302"/>
      <c r="K10" s="1303"/>
    </row>
    <row r="11" spans="2:11" ht="91.5" customHeight="1">
      <c r="B11" s="1765" t="s">
        <v>116</v>
      </c>
      <c r="C11" s="2131" t="s">
        <v>117</v>
      </c>
      <c r="D11" s="2131"/>
      <c r="E11" s="2131"/>
      <c r="F11" s="2131"/>
      <c r="G11" s="2131"/>
      <c r="H11" s="2131"/>
      <c r="I11" s="2131"/>
      <c r="J11" s="2131"/>
      <c r="K11" s="2132"/>
    </row>
    <row r="12" spans="2:11" ht="15" customHeight="1">
      <c r="B12" s="1300" t="s">
        <v>118</v>
      </c>
      <c r="C12" s="1304" t="s">
        <v>119</v>
      </c>
      <c r="D12" s="1305"/>
      <c r="E12" s="1305"/>
      <c r="F12" s="1305"/>
      <c r="G12" s="1305"/>
      <c r="H12" s="1301"/>
      <c r="I12" s="1301"/>
      <c r="J12" s="1301"/>
      <c r="K12" s="1303"/>
    </row>
    <row r="13" spans="2:11" ht="15.75" customHeight="1">
      <c r="B13" s="1300" t="s">
        <v>120</v>
      </c>
      <c r="C13" s="2135" t="s">
        <v>121</v>
      </c>
      <c r="D13" s="2134"/>
      <c r="E13" s="1301"/>
      <c r="F13" s="1304"/>
      <c r="G13" s="1301"/>
      <c r="H13" s="1301"/>
      <c r="I13" s="1301"/>
      <c r="J13" s="1301"/>
      <c r="K13" s="1303"/>
    </row>
    <row r="14" spans="2:11" ht="14.25" customHeight="1">
      <c r="B14" s="1300" t="s">
        <v>122</v>
      </c>
      <c r="C14" s="1720"/>
      <c r="D14" s="1724"/>
      <c r="E14" s="1301"/>
      <c r="F14" s="1304"/>
      <c r="G14" s="1301"/>
      <c r="H14" s="1301"/>
      <c r="I14" s="1301"/>
      <c r="J14" s="1304" t="s">
        <v>123</v>
      </c>
      <c r="K14" s="1306" t="s">
        <v>124</v>
      </c>
    </row>
    <row r="15" spans="2:11" ht="14.25" customHeight="1">
      <c r="B15" s="627" t="s">
        <v>125</v>
      </c>
      <c r="C15" s="2134">
        <v>3212033309</v>
      </c>
      <c r="D15" s="2134"/>
      <c r="E15" s="1301"/>
      <c r="F15" s="1304"/>
      <c r="G15" s="1301"/>
      <c r="H15" s="1301"/>
      <c r="I15" s="1301"/>
      <c r="J15" s="1304"/>
      <c r="K15" s="1306"/>
    </row>
    <row r="16" spans="2:11" ht="14.25" customHeight="1">
      <c r="B16" s="1723" t="s">
        <v>126</v>
      </c>
      <c r="C16" s="2134">
        <v>3203784430</v>
      </c>
      <c r="D16" s="2134"/>
      <c r="E16" s="1301"/>
      <c r="F16" s="1304"/>
      <c r="G16" s="1301"/>
      <c r="H16" s="1301"/>
      <c r="I16" s="1301"/>
      <c r="J16" s="1304"/>
      <c r="K16" s="1306"/>
    </row>
    <row r="17" spans="1:13" ht="14.25" customHeight="1">
      <c r="B17" s="627" t="s">
        <v>127</v>
      </c>
      <c r="C17" s="2134">
        <v>3219815259</v>
      </c>
      <c r="D17" s="2134"/>
      <c r="E17" s="1301"/>
      <c r="F17" s="1304"/>
      <c r="G17" s="1301"/>
      <c r="H17" s="1301"/>
      <c r="I17" s="1301"/>
      <c r="J17" s="1304"/>
      <c r="K17" s="1306"/>
    </row>
    <row r="18" spans="1:13" ht="13.8" thickBot="1">
      <c r="B18" s="11"/>
      <c r="C18" s="19"/>
      <c r="D18" s="19"/>
      <c r="E18" s="19"/>
      <c r="F18" s="19"/>
      <c r="G18" s="19"/>
      <c r="H18" s="19"/>
      <c r="I18" s="19"/>
      <c r="J18" s="19"/>
      <c r="K18" s="20"/>
    </row>
    <row r="19" spans="1:13" ht="13.8" thickBot="1">
      <c r="B19" s="465"/>
      <c r="C19" s="16"/>
      <c r="D19" s="16"/>
      <c r="E19" s="16"/>
      <c r="F19" s="16"/>
      <c r="G19" s="16"/>
      <c r="H19" s="16"/>
      <c r="I19" s="16"/>
      <c r="J19" s="16"/>
      <c r="K19" s="17"/>
    </row>
    <row r="20" spans="1:13" s="29" customFormat="1" ht="19.5" customHeight="1">
      <c r="A20" s="49">
        <v>1</v>
      </c>
      <c r="B20" s="77" t="s">
        <v>128</v>
      </c>
      <c r="C20" s="78"/>
      <c r="D20" s="79"/>
      <c r="E20" s="79"/>
      <c r="F20" s="79"/>
      <c r="G20" s="79"/>
      <c r="H20" s="79"/>
      <c r="I20" s="79"/>
      <c r="J20" s="79"/>
      <c r="K20" s="78"/>
    </row>
    <row r="21" spans="1:13" s="30" customFormat="1" ht="23.25" customHeight="1">
      <c r="B21" s="40" t="s">
        <v>129</v>
      </c>
      <c r="C21" s="42" t="s">
        <v>130</v>
      </c>
      <c r="D21" s="104" t="s">
        <v>131</v>
      </c>
      <c r="E21" s="104"/>
      <c r="F21" s="104"/>
      <c r="G21" s="81" t="s">
        <v>132</v>
      </c>
      <c r="H21" s="42" t="s">
        <v>133</v>
      </c>
      <c r="I21" s="41" t="s">
        <v>134</v>
      </c>
      <c r="J21" s="42" t="s">
        <v>135</v>
      </c>
      <c r="K21" s="86" t="s">
        <v>136</v>
      </c>
    </row>
    <row r="22" spans="1:13" s="30" customFormat="1" ht="15.9" customHeight="1">
      <c r="B22" s="80"/>
      <c r="C22" s="85"/>
      <c r="D22" s="82" t="s">
        <v>137</v>
      </c>
      <c r="E22" s="82" t="s">
        <v>138</v>
      </c>
      <c r="F22" s="82" t="s">
        <v>139</v>
      </c>
      <c r="G22" s="82"/>
      <c r="H22" s="83"/>
      <c r="I22" s="84"/>
      <c r="J22" s="15"/>
      <c r="K22" s="1074"/>
    </row>
    <row r="23" spans="1:13" s="30" customFormat="1" ht="15" customHeight="1">
      <c r="B23" s="587" t="s">
        <v>140</v>
      </c>
      <c r="C23" s="523">
        <v>6003</v>
      </c>
      <c r="D23" s="1736">
        <v>44.2</v>
      </c>
      <c r="E23" s="1736"/>
      <c r="F23" s="1736">
        <f>+D23+E23</f>
        <v>44.2</v>
      </c>
      <c r="G23" s="524" t="s">
        <v>141</v>
      </c>
      <c r="H23" s="524">
        <v>44200</v>
      </c>
      <c r="I23" s="523">
        <v>9</v>
      </c>
      <c r="J23" s="1072" t="s">
        <v>142</v>
      </c>
      <c r="K23" s="764"/>
      <c r="L23" s="1271"/>
      <c r="M23" s="1273"/>
    </row>
    <row r="24" spans="1:13" ht="15" customHeight="1">
      <c r="B24" s="587" t="s">
        <v>140</v>
      </c>
      <c r="C24" s="523">
        <v>6003</v>
      </c>
      <c r="D24" s="1736">
        <v>1.8959999999999999</v>
      </c>
      <c r="E24" s="1736"/>
      <c r="F24" s="1736">
        <f>SUM(D24:E24)</f>
        <v>1.8959999999999999</v>
      </c>
      <c r="G24" s="524" t="s">
        <v>143</v>
      </c>
      <c r="H24" s="524" t="s">
        <v>144</v>
      </c>
      <c r="I24" s="523"/>
      <c r="J24" s="1072" t="s">
        <v>145</v>
      </c>
      <c r="K24" s="764"/>
      <c r="L24" s="1271"/>
      <c r="M24" s="1272"/>
    </row>
    <row r="25" spans="1:13" ht="15" customHeight="1">
      <c r="B25" s="587" t="s">
        <v>140</v>
      </c>
      <c r="C25" s="523">
        <v>6003</v>
      </c>
      <c r="D25" s="1736">
        <v>0.13400000000000001</v>
      </c>
      <c r="E25" s="1736"/>
      <c r="F25" s="1736">
        <f>+D25</f>
        <v>0.13400000000000001</v>
      </c>
      <c r="G25" s="524" t="s">
        <v>146</v>
      </c>
      <c r="H25" s="524" t="s">
        <v>147</v>
      </c>
      <c r="I25" s="523"/>
      <c r="J25" s="1072" t="s">
        <v>145</v>
      </c>
      <c r="K25" s="766"/>
      <c r="L25" s="1271"/>
      <c r="M25" s="1272"/>
    </row>
    <row r="26" spans="1:13" ht="15" customHeight="1">
      <c r="B26" s="587" t="s">
        <v>140</v>
      </c>
      <c r="C26" s="523">
        <v>6003</v>
      </c>
      <c r="D26" s="1736">
        <v>0.52100000000000002</v>
      </c>
      <c r="E26" s="1736"/>
      <c r="F26" s="1736">
        <f>+D26</f>
        <v>0.52100000000000002</v>
      </c>
      <c r="G26" s="524" t="s">
        <v>148</v>
      </c>
      <c r="H26" s="524" t="s">
        <v>149</v>
      </c>
      <c r="I26" s="523"/>
      <c r="J26" s="1072" t="s">
        <v>145</v>
      </c>
      <c r="K26" s="766"/>
      <c r="L26" s="1271"/>
      <c r="M26" s="1272"/>
    </row>
    <row r="27" spans="1:13" ht="15" customHeight="1">
      <c r="B27" s="587" t="s">
        <v>140</v>
      </c>
      <c r="C27" s="523">
        <v>6003</v>
      </c>
      <c r="D27" s="1736">
        <v>1.2090000000000001</v>
      </c>
      <c r="E27" s="1736"/>
      <c r="F27" s="1736">
        <f>+D27</f>
        <v>1.2090000000000001</v>
      </c>
      <c r="G27" s="524" t="s">
        <v>150</v>
      </c>
      <c r="H27" s="524" t="s">
        <v>151</v>
      </c>
      <c r="I27" s="523"/>
      <c r="J27" s="1072" t="s">
        <v>145</v>
      </c>
      <c r="K27" s="765"/>
      <c r="L27" s="1271"/>
      <c r="M27" s="1272"/>
    </row>
    <row r="28" spans="1:13" ht="15" customHeight="1">
      <c r="B28" s="776" t="s">
        <v>152</v>
      </c>
      <c r="C28" s="773">
        <v>6204</v>
      </c>
      <c r="D28" s="1737">
        <f>55040/1000</f>
        <v>55.04</v>
      </c>
      <c r="E28" s="1737"/>
      <c r="F28" s="1737">
        <f>E28+D28</f>
        <v>55.04</v>
      </c>
      <c r="G28" s="772" t="s">
        <v>153</v>
      </c>
      <c r="H28" s="772" t="s">
        <v>154</v>
      </c>
      <c r="I28" s="774">
        <v>13</v>
      </c>
      <c r="J28" s="1072" t="s">
        <v>145</v>
      </c>
      <c r="K28" s="763"/>
      <c r="L28" s="1271"/>
      <c r="M28" s="1272"/>
    </row>
    <row r="29" spans="1:13" ht="15" customHeight="1">
      <c r="B29" s="776" t="s">
        <v>155</v>
      </c>
      <c r="C29" s="773">
        <v>6205</v>
      </c>
      <c r="D29" s="1737">
        <v>0.7</v>
      </c>
      <c r="E29" s="1738"/>
      <c r="F29" s="1737">
        <f>E29+D29</f>
        <v>0.7</v>
      </c>
      <c r="G29" s="772" t="s">
        <v>156</v>
      </c>
      <c r="H29" s="772" t="s">
        <v>157</v>
      </c>
      <c r="I29" s="775"/>
      <c r="J29" s="771" t="s">
        <v>158</v>
      </c>
      <c r="K29" s="763"/>
      <c r="L29" s="1271"/>
      <c r="M29" s="1272"/>
    </row>
    <row r="30" spans="1:13" ht="15" customHeight="1">
      <c r="B30" s="776" t="s">
        <v>155</v>
      </c>
      <c r="C30" s="773">
        <v>6205</v>
      </c>
      <c r="D30" s="1737">
        <v>2.12</v>
      </c>
      <c r="E30" s="1738"/>
      <c r="F30" s="1737">
        <f>E30+D30</f>
        <v>2.12</v>
      </c>
      <c r="G30" s="772" t="s">
        <v>159</v>
      </c>
      <c r="H30" s="772" t="s">
        <v>160</v>
      </c>
      <c r="I30" s="775"/>
      <c r="J30" s="771" t="s">
        <v>158</v>
      </c>
      <c r="K30" s="763"/>
      <c r="L30" s="1271"/>
      <c r="M30" s="1272"/>
    </row>
    <row r="31" spans="1:13" ht="15" customHeight="1">
      <c r="B31" s="776" t="s">
        <v>161</v>
      </c>
      <c r="C31" s="773">
        <v>6206</v>
      </c>
      <c r="D31" s="1737">
        <v>1</v>
      </c>
      <c r="E31" s="1738"/>
      <c r="F31" s="1737">
        <f>E31+D31</f>
        <v>1</v>
      </c>
      <c r="G31" s="772" t="s">
        <v>141</v>
      </c>
      <c r="H31" s="772" t="s">
        <v>162</v>
      </c>
      <c r="I31" s="775">
        <v>1</v>
      </c>
      <c r="J31" s="771" t="s">
        <v>158</v>
      </c>
      <c r="K31" s="763"/>
      <c r="L31" s="1271"/>
      <c r="M31" s="1272"/>
    </row>
    <row r="32" spans="1:13" s="30" customFormat="1" ht="15" customHeight="1">
      <c r="B32" s="776" t="s">
        <v>161</v>
      </c>
      <c r="C32" s="773">
        <v>6206</v>
      </c>
      <c r="D32" s="1739">
        <v>3.0630000000000002</v>
      </c>
      <c r="E32" s="1740"/>
      <c r="F32" s="1739">
        <f>E32+D32</f>
        <v>3.0630000000000002</v>
      </c>
      <c r="G32" s="772" t="s">
        <v>163</v>
      </c>
      <c r="H32" s="772" t="s">
        <v>164</v>
      </c>
      <c r="I32" s="775">
        <v>2</v>
      </c>
      <c r="J32" s="771" t="s">
        <v>158</v>
      </c>
      <c r="K32" s="763"/>
      <c r="L32" s="1271"/>
      <c r="M32" s="1272"/>
    </row>
    <row r="33" spans="2:13" s="30" customFormat="1" ht="15" customHeight="1">
      <c r="B33" s="588" t="s">
        <v>165</v>
      </c>
      <c r="C33" s="523"/>
      <c r="D33" s="1307">
        <f xml:space="preserve"> SUM(D23:D32)</f>
        <v>109.88300000000001</v>
      </c>
      <c r="E33" s="1308">
        <f>SUM(E23:E32)</f>
        <v>0</v>
      </c>
      <c r="F33" s="1363">
        <f>SUM(F23:F32)</f>
        <v>109.88300000000001</v>
      </c>
      <c r="G33" s="524"/>
      <c r="H33" s="524"/>
      <c r="I33" s="1725">
        <f>SUM(I23:I32)</f>
        <v>25</v>
      </c>
      <c r="J33" s="523"/>
      <c r="K33" s="22"/>
      <c r="L33" s="1271"/>
      <c r="M33" s="1272"/>
    </row>
    <row r="34" spans="2:13" s="30" customFormat="1" ht="15" customHeight="1" thickBot="1">
      <c r="B34" s="589"/>
      <c r="C34" s="1726" t="s">
        <v>166</v>
      </c>
      <c r="D34" s="590"/>
      <c r="E34" s="591"/>
      <c r="F34" s="592" t="s">
        <v>167</v>
      </c>
      <c r="G34" s="593"/>
      <c r="H34" s="593"/>
      <c r="I34" s="594" t="s">
        <v>168</v>
      </c>
      <c r="J34" s="595"/>
      <c r="K34" s="20"/>
    </row>
    <row r="35" spans="2:13" ht="16.5" customHeight="1">
      <c r="B35" s="2128"/>
      <c r="C35" s="2129"/>
      <c r="D35" s="2129"/>
      <c r="E35" s="2129"/>
      <c r="F35" s="2129"/>
      <c r="G35" s="2129"/>
      <c r="H35" s="2129"/>
      <c r="I35" s="2129"/>
      <c r="J35" s="2129"/>
      <c r="K35" s="2129"/>
    </row>
    <row r="36" spans="2:13">
      <c r="K36" s="173" t="s">
        <v>169</v>
      </c>
    </row>
    <row r="37" spans="2:13">
      <c r="B37" s="168" t="s">
        <v>170</v>
      </c>
    </row>
    <row r="39" spans="2:13" ht="18.75" customHeight="1">
      <c r="B39" s="1"/>
      <c r="C39" s="1"/>
      <c r="D39" s="1"/>
      <c r="E39" s="1"/>
      <c r="F39" s="1"/>
      <c r="G39" s="1"/>
      <c r="H39" s="1"/>
      <c r="I39" s="1"/>
      <c r="J39" s="1"/>
      <c r="K39" s="1"/>
    </row>
  </sheetData>
  <mergeCells count="8">
    <mergeCell ref="B35:K35"/>
    <mergeCell ref="B2:K2"/>
    <mergeCell ref="C11:K11"/>
    <mergeCell ref="B1:K1"/>
    <mergeCell ref="C15:D15"/>
    <mergeCell ref="C16:D16"/>
    <mergeCell ref="C17:D17"/>
    <mergeCell ref="C13:D13"/>
  </mergeCells>
  <phoneticPr fontId="10" type="noConversion"/>
  <hyperlinks>
    <hyperlink ref="K36" location="'TABLA DE CONTENIDO'!A1" display="VOLVER A TABLA DE CONTENIDO" xr:uid="{00000000-0004-0000-0200-000000000000}"/>
    <hyperlink ref="K14" r:id="rId1" xr:uid="{00000000-0004-0000-0200-000001000000}"/>
  </hyperlinks>
  <printOptions horizontalCentered="1"/>
  <pageMargins left="0.70866141732283472" right="0.59055118110236227" top="0.78740157480314965" bottom="0.98425196850393704" header="0.51181102362204722" footer="0.51181102362204722"/>
  <pageSetup scale="77" orientation="landscape" horizontalDpi="120" verticalDpi="144" r:id="rId2"/>
  <headerFooter alignWithMargins="0"/>
  <rowBreaks count="2" manualBreakCount="2">
    <brk id="37" max="11" man="1"/>
    <brk id="38" max="16383" man="1"/>
  </rowBreaks>
  <ignoredErrors>
    <ignoredError sqref="F24" formulaRang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B35"/>
  <sheetViews>
    <sheetView view="pageBreakPreview" topLeftCell="A19" zoomScale="85" zoomScaleNormal="100" zoomScaleSheetLayoutView="85" workbookViewId="0">
      <selection activeCell="D14" sqref="D14"/>
    </sheetView>
  </sheetViews>
  <sheetFormatPr baseColWidth="10" defaultColWidth="11.44140625" defaultRowHeight="13.2"/>
  <cols>
    <col min="1" max="1" width="32.109375" style="700" customWidth="1"/>
    <col min="2" max="2" width="0.88671875" style="700" customWidth="1"/>
    <col min="3" max="3" width="18.6640625" style="700" customWidth="1"/>
    <col min="4" max="4" width="0.88671875" style="700" customWidth="1"/>
    <col min="5" max="5" width="17.5546875" style="700" customWidth="1"/>
    <col min="6" max="6" width="0.88671875" style="700" customWidth="1"/>
    <col min="7" max="7" width="17.5546875" style="700" customWidth="1"/>
    <col min="8" max="8" width="0.88671875" style="700" customWidth="1"/>
    <col min="9" max="9" width="17.5546875" style="700" customWidth="1"/>
    <col min="10" max="11" width="7.88671875" style="700" customWidth="1"/>
    <col min="12" max="16384" width="11.44140625" style="700"/>
  </cols>
  <sheetData>
    <row r="1" spans="1:25" ht="22.8">
      <c r="A1" s="2137" t="s">
        <v>1</v>
      </c>
      <c r="B1" s="2137"/>
      <c r="C1" s="2137"/>
      <c r="D1" s="2137"/>
      <c r="E1" s="2137"/>
      <c r="F1" s="2137"/>
      <c r="G1" s="2137"/>
      <c r="H1" s="2137"/>
      <c r="I1" s="2137"/>
    </row>
    <row r="2" spans="1:25" ht="17.399999999999999">
      <c r="A2" s="2138" t="s">
        <v>110</v>
      </c>
      <c r="B2" s="2138"/>
      <c r="C2" s="2138"/>
      <c r="D2" s="2138"/>
      <c r="E2" s="2138"/>
      <c r="F2" s="2138"/>
      <c r="G2" s="2138"/>
      <c r="H2" s="2138"/>
      <c r="I2" s="2138"/>
    </row>
    <row r="3" spans="1:25" s="1364" customFormat="1" ht="17.399999999999999">
      <c r="A3" s="2139" t="s">
        <v>171</v>
      </c>
      <c r="B3" s="2139"/>
      <c r="C3" s="2139"/>
      <c r="D3" s="2139"/>
      <c r="E3" s="2139"/>
      <c r="F3" s="2139"/>
      <c r="G3" s="2139"/>
      <c r="H3" s="2139"/>
      <c r="I3" s="2139"/>
    </row>
    <row r="4" spans="1:25">
      <c r="A4" s="2140"/>
      <c r="B4" s="2140"/>
      <c r="C4" s="2140"/>
      <c r="D4" s="2140"/>
      <c r="E4" s="2140"/>
      <c r="F4" s="2140"/>
      <c r="G4" s="2140"/>
      <c r="H4" s="2140"/>
      <c r="I4" s="2140"/>
    </row>
    <row r="5" spans="1:25" ht="17.399999999999999">
      <c r="A5" s="2138" t="s">
        <v>172</v>
      </c>
      <c r="B5" s="2138"/>
      <c r="C5" s="2138"/>
      <c r="D5" s="2138"/>
      <c r="E5" s="2138"/>
      <c r="F5" s="2138"/>
      <c r="G5" s="2138"/>
      <c r="H5" s="2138"/>
      <c r="I5" s="2138"/>
    </row>
    <row r="7" spans="1:25">
      <c r="A7" s="1365" t="s">
        <v>173</v>
      </c>
      <c r="C7" s="702" t="str">
        <f>+DATOS!C10</f>
        <v>CARLOS EDUARDO GARCIA CASTILLO</v>
      </c>
      <c r="D7" s="702"/>
      <c r="E7" s="702"/>
      <c r="G7" s="1330" t="s">
        <v>174</v>
      </c>
      <c r="H7" s="1330"/>
      <c r="I7" s="702" t="str">
        <f>+DATOS!C14</f>
        <v>SEPTIEMBRE DE 2024</v>
      </c>
    </row>
    <row r="8" spans="1:25" ht="13.8" thickBot="1">
      <c r="B8" s="1299"/>
    </row>
    <row r="9" spans="1:25" ht="30" customHeight="1">
      <c r="A9" s="1366" t="s">
        <v>175</v>
      </c>
      <c r="B9" s="1330"/>
      <c r="C9" s="1727" t="s">
        <v>176</v>
      </c>
      <c r="D9" s="1555"/>
      <c r="E9" s="1727" t="s">
        <v>176</v>
      </c>
      <c r="F9" s="1555"/>
      <c r="G9" s="1727" t="s">
        <v>176</v>
      </c>
      <c r="H9" s="1555"/>
      <c r="I9" s="1727" t="s">
        <v>176</v>
      </c>
    </row>
    <row r="10" spans="1:25" ht="36.75" customHeight="1">
      <c r="A10" s="1248"/>
      <c r="B10" s="1247"/>
      <c r="C10" s="1559" t="s">
        <v>177</v>
      </c>
      <c r="D10" s="1560"/>
      <c r="E10" s="1559" t="s">
        <v>178</v>
      </c>
      <c r="F10" s="1560"/>
      <c r="G10" s="1559" t="s">
        <v>179</v>
      </c>
      <c r="H10" s="1560"/>
      <c r="I10" s="1559"/>
      <c r="J10" s="1367"/>
      <c r="K10" s="1367"/>
      <c r="L10" s="1367"/>
      <c r="M10" s="1367"/>
      <c r="N10" s="1367"/>
      <c r="O10" s="1367"/>
      <c r="P10" s="1367"/>
      <c r="Q10" s="1367"/>
      <c r="R10" s="1367"/>
      <c r="S10" s="1367"/>
      <c r="T10" s="1367"/>
      <c r="U10" s="1367"/>
      <c r="V10" s="1367"/>
      <c r="W10" s="1367"/>
      <c r="X10" s="1367"/>
      <c r="Y10" s="1367"/>
    </row>
    <row r="11" spans="1:25" ht="13.8" thickBot="1">
      <c r="A11" s="1368" t="s">
        <v>180</v>
      </c>
      <c r="B11" s="1247"/>
      <c r="C11" s="1369" t="s">
        <v>181</v>
      </c>
      <c r="D11" s="1556"/>
      <c r="E11" s="1369" t="s">
        <v>181</v>
      </c>
      <c r="F11" s="1556"/>
      <c r="G11" s="1369" t="s">
        <v>181</v>
      </c>
      <c r="H11" s="1556"/>
      <c r="I11" s="1369" t="s">
        <v>181</v>
      </c>
    </row>
    <row r="12" spans="1:25" ht="21.9" customHeight="1">
      <c r="A12" s="1370" t="s">
        <v>182</v>
      </c>
      <c r="B12" s="1371"/>
      <c r="C12" s="1372">
        <v>96</v>
      </c>
      <c r="D12" s="1557"/>
      <c r="E12" s="1372">
        <v>98</v>
      </c>
      <c r="F12" s="1557"/>
      <c r="G12" s="1372">
        <v>97</v>
      </c>
      <c r="H12" s="1557"/>
      <c r="I12" s="1730"/>
      <c r="J12" s="1373"/>
      <c r="K12" s="1373"/>
      <c r="L12" s="1373"/>
      <c r="M12" s="1373"/>
      <c r="N12" s="1373"/>
      <c r="O12" s="1373"/>
      <c r="P12" s="1373"/>
      <c r="Q12" s="1373"/>
      <c r="R12" s="1373"/>
    </row>
    <row r="13" spans="1:25" ht="21.9" customHeight="1">
      <c r="A13" s="1374" t="s">
        <v>183</v>
      </c>
      <c r="B13" s="1371"/>
      <c r="C13" s="1375">
        <v>97</v>
      </c>
      <c r="D13" s="1558"/>
      <c r="E13" s="1375">
        <v>99</v>
      </c>
      <c r="F13" s="1558"/>
      <c r="G13" s="1375">
        <v>97</v>
      </c>
      <c r="H13" s="1558"/>
      <c r="I13" s="1731"/>
    </row>
    <row r="14" spans="1:25" ht="21.9" customHeight="1">
      <c r="A14" s="1374" t="s">
        <v>184</v>
      </c>
      <c r="B14" s="1371"/>
      <c r="C14" s="1376">
        <v>96</v>
      </c>
      <c r="D14" s="1558"/>
      <c r="E14" s="1376">
        <v>96</v>
      </c>
      <c r="F14" s="1558"/>
      <c r="G14" s="1376">
        <v>96</v>
      </c>
      <c r="H14" s="1558"/>
      <c r="I14" s="1732"/>
    </row>
    <row r="15" spans="1:25" ht="21.9" customHeight="1">
      <c r="A15" s="1374" t="s">
        <v>185</v>
      </c>
      <c r="B15" s="1371"/>
      <c r="C15" s="1375">
        <v>96</v>
      </c>
      <c r="D15" s="1558"/>
      <c r="E15" s="1375">
        <v>96</v>
      </c>
      <c r="F15" s="1558"/>
      <c r="G15" s="1375">
        <v>95</v>
      </c>
      <c r="H15" s="1558"/>
      <c r="I15" s="1731"/>
    </row>
    <row r="16" spans="1:25" ht="21.9" customHeight="1">
      <c r="A16" s="1374" t="s">
        <v>186</v>
      </c>
      <c r="B16" s="1371"/>
      <c r="C16" s="1376">
        <v>95</v>
      </c>
      <c r="D16" s="1558"/>
      <c r="E16" s="1376">
        <v>95</v>
      </c>
      <c r="F16" s="1558"/>
      <c r="G16" s="1376">
        <v>94</v>
      </c>
      <c r="H16" s="1558"/>
      <c r="I16" s="1732"/>
    </row>
    <row r="17" spans="1:10" ht="21.9" customHeight="1">
      <c r="A17" s="1374" t="s">
        <v>187</v>
      </c>
      <c r="B17" s="1371"/>
      <c r="C17" s="1375">
        <v>97</v>
      </c>
      <c r="D17" s="1558"/>
      <c r="E17" s="1375">
        <v>96</v>
      </c>
      <c r="F17" s="1558"/>
      <c r="G17" s="1375">
        <v>96</v>
      </c>
      <c r="H17" s="1558"/>
      <c r="I17" s="1731"/>
    </row>
    <row r="18" spans="1:10" ht="21.9" customHeight="1">
      <c r="A18" s="1374" t="s">
        <v>188</v>
      </c>
      <c r="B18" s="1371"/>
      <c r="C18" s="1375">
        <v>99</v>
      </c>
      <c r="D18" s="1558"/>
      <c r="E18" s="1379" t="s">
        <v>189</v>
      </c>
      <c r="F18" s="1558"/>
      <c r="G18" s="1376">
        <v>98</v>
      </c>
      <c r="H18" s="1558"/>
      <c r="I18" s="1732"/>
    </row>
    <row r="19" spans="1:10" ht="21.9" customHeight="1">
      <c r="A19" s="1377" t="s">
        <v>190</v>
      </c>
      <c r="B19" s="1378"/>
      <c r="C19" s="1379" t="s">
        <v>189</v>
      </c>
      <c r="D19" s="1558"/>
      <c r="E19" s="1379" t="s">
        <v>189</v>
      </c>
      <c r="F19" s="1558"/>
      <c r="G19" s="1379" t="s">
        <v>189</v>
      </c>
      <c r="H19" s="1558"/>
      <c r="I19" s="1731"/>
    </row>
    <row r="20" spans="1:10" ht="21.9" customHeight="1">
      <c r="A20" s="1374" t="s">
        <v>191</v>
      </c>
      <c r="B20" s="1371"/>
      <c r="C20" s="1375">
        <v>97</v>
      </c>
      <c r="D20" s="1558"/>
      <c r="E20" s="1375">
        <v>96</v>
      </c>
      <c r="F20" s="1558"/>
      <c r="G20" s="1376">
        <v>96</v>
      </c>
      <c r="H20" s="1558"/>
      <c r="I20" s="1731"/>
    </row>
    <row r="21" spans="1:10" ht="21.9" customHeight="1">
      <c r="A21" s="1374" t="s">
        <v>192</v>
      </c>
      <c r="B21" s="1371"/>
      <c r="C21" s="1375">
        <v>98</v>
      </c>
      <c r="D21" s="1558"/>
      <c r="E21" s="1379" t="s">
        <v>189</v>
      </c>
      <c r="F21" s="1558"/>
      <c r="G21" s="1379" t="s">
        <v>189</v>
      </c>
      <c r="H21" s="1558"/>
      <c r="I21" s="1731"/>
    </row>
    <row r="22" spans="1:10" ht="21.9" customHeight="1">
      <c r="A22" s="1374" t="s">
        <v>193</v>
      </c>
      <c r="B22" s="1371"/>
      <c r="C22" s="1376">
        <v>96</v>
      </c>
      <c r="D22" s="1558"/>
      <c r="E22" s="1376">
        <v>97</v>
      </c>
      <c r="F22" s="1558"/>
      <c r="G22" s="1376">
        <v>96</v>
      </c>
      <c r="H22" s="1558"/>
      <c r="I22" s="1732"/>
    </row>
    <row r="23" spans="1:10" ht="21.9" customHeight="1">
      <c r="A23" s="1374" t="s">
        <v>194</v>
      </c>
      <c r="B23" s="1371"/>
      <c r="C23" s="1379" t="s">
        <v>189</v>
      </c>
      <c r="D23" s="1558"/>
      <c r="E23" s="1379" t="s">
        <v>189</v>
      </c>
      <c r="F23" s="1558"/>
      <c r="G23" s="1379" t="s">
        <v>189</v>
      </c>
      <c r="H23" s="1558"/>
      <c r="I23" s="1731"/>
    </row>
    <row r="24" spans="1:10" ht="21.9" customHeight="1">
      <c r="A24" s="1374" t="s">
        <v>195</v>
      </c>
      <c r="B24" s="1371"/>
      <c r="C24" s="1380">
        <v>95</v>
      </c>
      <c r="D24" s="1381"/>
      <c r="E24" s="1380">
        <v>95</v>
      </c>
      <c r="F24" s="1381"/>
      <c r="G24" s="1380">
        <v>96</v>
      </c>
      <c r="H24" s="1381"/>
      <c r="I24" s="1733"/>
    </row>
    <row r="25" spans="1:10" ht="21.9" customHeight="1" thickBot="1">
      <c r="A25" s="1382" t="s">
        <v>196</v>
      </c>
      <c r="B25" s="1383"/>
      <c r="C25" s="1384">
        <v>100</v>
      </c>
      <c r="D25" s="1385"/>
      <c r="E25" s="1384">
        <v>100</v>
      </c>
      <c r="F25" s="1385"/>
      <c r="G25" s="1384">
        <v>100</v>
      </c>
      <c r="H25" s="1385"/>
      <c r="I25" s="1734"/>
    </row>
    <row r="26" spans="1:10">
      <c r="C26" s="710"/>
      <c r="D26" s="710"/>
      <c r="F26" s="710"/>
    </row>
    <row r="27" spans="1:10">
      <c r="C27" s="710"/>
      <c r="D27" s="710"/>
    </row>
    <row r="28" spans="1:10">
      <c r="A28" s="1386" t="s">
        <v>197</v>
      </c>
      <c r="B28" s="1386"/>
      <c r="C28" s="710" t="s">
        <v>198</v>
      </c>
      <c r="D28" s="710"/>
      <c r="E28" s="700" t="s">
        <v>199</v>
      </c>
      <c r="G28" s="710" t="s">
        <v>200</v>
      </c>
      <c r="H28" s="710"/>
      <c r="I28" s="710" t="s">
        <v>201</v>
      </c>
      <c r="J28" s="710"/>
    </row>
    <row r="29" spans="1:10">
      <c r="A29" s="1386"/>
      <c r="B29" s="1386"/>
      <c r="C29" s="710"/>
      <c r="D29" s="710"/>
    </row>
    <row r="30" spans="1:10" ht="17.399999999999999">
      <c r="A30" s="1728" t="s">
        <v>202</v>
      </c>
      <c r="B30" s="441"/>
      <c r="C30" s="1729"/>
      <c r="D30" s="59"/>
      <c r="E30" s="59"/>
    </row>
    <row r="31" spans="1:10">
      <c r="A31" s="441" t="s">
        <v>203</v>
      </c>
      <c r="B31" s="441"/>
      <c r="C31" s="1729"/>
      <c r="D31" s="59"/>
      <c r="E31" s="59"/>
    </row>
    <row r="32" spans="1:10" ht="29.25" customHeight="1">
      <c r="A32" s="2141" t="s">
        <v>204</v>
      </c>
      <c r="B32" s="2141"/>
      <c r="C32" s="2141"/>
      <c r="D32" s="2141"/>
      <c r="E32" s="2141"/>
    </row>
    <row r="33" spans="1:106">
      <c r="A33" s="2141"/>
      <c r="B33" s="2141"/>
      <c r="C33" s="2141"/>
      <c r="D33" s="2141"/>
      <c r="E33" s="2141"/>
      <c r="F33" s="173"/>
      <c r="G33" s="173"/>
      <c r="H33" s="173"/>
      <c r="I33" s="173" t="s">
        <v>169</v>
      </c>
      <c r="J33" s="173"/>
    </row>
    <row r="34" spans="1:106">
      <c r="A34" s="2136"/>
      <c r="B34" s="2136"/>
      <c r="C34" s="2136"/>
      <c r="D34" s="2136"/>
      <c r="E34" s="2136"/>
      <c r="F34" s="2136"/>
      <c r="G34" s="2136"/>
      <c r="H34" s="2136"/>
      <c r="I34" s="2136"/>
      <c r="J34" s="2136"/>
      <c r="K34" s="2136"/>
      <c r="L34" s="2136"/>
      <c r="M34" s="2136"/>
      <c r="N34" s="2136"/>
      <c r="O34" s="2136"/>
      <c r="P34" s="2136"/>
      <c r="Q34" s="2136"/>
      <c r="R34" s="2136"/>
      <c r="S34" s="2136"/>
      <c r="T34" s="2136"/>
      <c r="U34" s="2136"/>
      <c r="V34" s="2136"/>
      <c r="W34" s="2136"/>
      <c r="X34" s="2136"/>
      <c r="Y34" s="2136"/>
      <c r="Z34" s="2136"/>
      <c r="AA34" s="2136"/>
      <c r="AB34" s="2136"/>
      <c r="AC34" s="2136"/>
      <c r="AD34" s="2136"/>
      <c r="AE34" s="2136"/>
      <c r="AF34" s="2136"/>
      <c r="AG34" s="2136"/>
      <c r="AH34" s="2136"/>
      <c r="AI34" s="2136"/>
      <c r="AJ34" s="2136"/>
      <c r="AK34" s="2136"/>
      <c r="AL34" s="2136"/>
      <c r="AM34" s="2136"/>
      <c r="AN34" s="2136"/>
      <c r="AO34" s="2136"/>
      <c r="AP34" s="2136"/>
      <c r="AQ34" s="2136"/>
      <c r="AR34" s="2136"/>
      <c r="AS34" s="2136"/>
      <c r="AT34" s="2136"/>
      <c r="AU34" s="2136"/>
      <c r="AV34" s="2136"/>
      <c r="AW34" s="2136"/>
      <c r="AX34" s="2136"/>
      <c r="AY34" s="2136"/>
      <c r="AZ34" s="2136"/>
      <c r="BA34" s="2136"/>
      <c r="BB34" s="2136"/>
      <c r="BC34" s="2136"/>
      <c r="BD34" s="2136"/>
      <c r="BE34" s="2136"/>
      <c r="BF34" s="2136"/>
      <c r="BG34" s="2136"/>
      <c r="BH34" s="2136"/>
      <c r="BI34" s="2136"/>
      <c r="BJ34" s="2136"/>
      <c r="BK34" s="2136"/>
      <c r="BL34" s="2136"/>
      <c r="BM34" s="2136"/>
      <c r="BN34" s="2136"/>
      <c r="BO34" s="2136"/>
      <c r="BP34" s="2136"/>
      <c r="BQ34" s="2136"/>
      <c r="BR34" s="2136"/>
      <c r="BS34" s="2136"/>
      <c r="BT34" s="2136"/>
      <c r="BU34" s="2136"/>
      <c r="BV34" s="2136"/>
      <c r="BW34" s="2136"/>
      <c r="BX34" s="2136"/>
      <c r="BY34" s="2136"/>
      <c r="BZ34" s="2136"/>
      <c r="CA34" s="2136"/>
      <c r="CB34" s="2136"/>
      <c r="CC34" s="2136"/>
      <c r="CD34" s="2136"/>
      <c r="CE34" s="2136"/>
      <c r="CF34" s="2136"/>
      <c r="CG34" s="2136"/>
      <c r="CH34" s="2136"/>
      <c r="CI34" s="2136"/>
      <c r="CJ34" s="2136"/>
      <c r="CK34" s="2136"/>
      <c r="CL34" s="2136"/>
      <c r="CM34" s="2136"/>
      <c r="CN34" s="2136"/>
      <c r="CO34" s="2136"/>
      <c r="CP34" s="2136"/>
      <c r="CQ34" s="2136"/>
      <c r="CR34" s="2136"/>
      <c r="CS34" s="2136"/>
      <c r="CT34" s="2136"/>
      <c r="CU34" s="2136"/>
      <c r="CV34" s="2136"/>
      <c r="CW34" s="2136"/>
      <c r="CX34" s="2136"/>
      <c r="CY34" s="2136"/>
      <c r="CZ34" s="2136"/>
      <c r="DA34" s="2136"/>
      <c r="DB34" s="2136"/>
    </row>
    <row r="35" spans="1:106" ht="17.399999999999999">
      <c r="A35" s="1388"/>
      <c r="B35" s="1387"/>
      <c r="C35" s="1388"/>
      <c r="D35" s="710"/>
      <c r="E35" s="710"/>
      <c r="F35" s="710"/>
      <c r="G35" s="710"/>
      <c r="H35" s="710"/>
      <c r="I35" s="710"/>
      <c r="J35" s="710"/>
      <c r="K35" s="710"/>
      <c r="L35" s="710"/>
      <c r="M35" s="710"/>
      <c r="N35" s="710"/>
      <c r="O35" s="710"/>
      <c r="P35" s="710"/>
      <c r="Q35" s="710"/>
      <c r="R35" s="710"/>
      <c r="S35" s="710"/>
      <c r="T35" s="710"/>
      <c r="U35" s="710"/>
      <c r="V35" s="710"/>
      <c r="W35" s="710"/>
      <c r="X35" s="710"/>
      <c r="Y35" s="710"/>
      <c r="Z35" s="710"/>
      <c r="AA35" s="710"/>
      <c r="AB35" s="710"/>
      <c r="AC35" s="710"/>
      <c r="AD35" s="710"/>
      <c r="AE35" s="710"/>
      <c r="AF35" s="710"/>
      <c r="AG35" s="710"/>
      <c r="AH35" s="710"/>
      <c r="AI35" s="710"/>
      <c r="AJ35" s="710"/>
      <c r="AK35" s="710"/>
      <c r="AL35" s="710"/>
      <c r="AM35" s="710"/>
      <c r="AN35" s="710"/>
      <c r="AO35" s="710"/>
      <c r="AP35" s="710"/>
      <c r="AQ35" s="710"/>
      <c r="AR35" s="710"/>
      <c r="AS35" s="1388"/>
      <c r="AT35" s="710"/>
      <c r="AU35" s="710"/>
      <c r="AV35" s="710"/>
      <c r="AW35" s="710"/>
      <c r="AX35" s="710"/>
      <c r="AY35" s="710"/>
      <c r="AZ35" s="710"/>
      <c r="BA35" s="710"/>
      <c r="BB35" s="710"/>
      <c r="BC35" s="710"/>
      <c r="BD35" s="710"/>
      <c r="BE35" s="710"/>
      <c r="BF35" s="710"/>
      <c r="BG35" s="710"/>
      <c r="BH35" s="710"/>
      <c r="BI35" s="710"/>
      <c r="BJ35" s="710"/>
      <c r="BK35" s="710"/>
      <c r="BL35" s="710"/>
      <c r="BM35" s="710"/>
      <c r="BN35" s="1388"/>
      <c r="BO35" s="710"/>
      <c r="BP35" s="710"/>
      <c r="BQ35" s="710"/>
      <c r="BR35" s="710"/>
      <c r="BS35" s="710"/>
      <c r="BT35" s="710"/>
      <c r="BU35" s="710"/>
      <c r="BV35" s="710"/>
      <c r="BW35" s="710"/>
      <c r="BX35" s="710"/>
      <c r="BY35" s="710"/>
      <c r="BZ35" s="710"/>
      <c r="CA35" s="710"/>
      <c r="CB35" s="710"/>
      <c r="CC35" s="710"/>
      <c r="CD35" s="710"/>
      <c r="CE35" s="710"/>
      <c r="CF35" s="710"/>
      <c r="CG35" s="710"/>
      <c r="CH35" s="1389"/>
      <c r="CI35" s="1388"/>
      <c r="CJ35" s="710"/>
      <c r="CK35" s="710"/>
      <c r="CL35" s="710"/>
      <c r="CM35" s="710"/>
      <c r="CN35" s="710"/>
      <c r="CO35" s="710"/>
      <c r="CP35" s="710"/>
      <c r="CQ35" s="710"/>
      <c r="CR35" s="710"/>
      <c r="CS35" s="710"/>
      <c r="CT35" s="710"/>
      <c r="CU35" s="710"/>
      <c r="CV35" s="710"/>
      <c r="CW35" s="710"/>
      <c r="CX35" s="710"/>
      <c r="CY35" s="710"/>
      <c r="CZ35" s="710"/>
      <c r="DA35" s="710"/>
      <c r="DB35" s="710"/>
    </row>
  </sheetData>
  <mergeCells count="8">
    <mergeCell ref="A34:DB34"/>
    <mergeCell ref="A1:I1"/>
    <mergeCell ref="A2:I2"/>
    <mergeCell ref="A3:I3"/>
    <mergeCell ref="A4:I4"/>
    <mergeCell ref="A5:I5"/>
    <mergeCell ref="A33:E33"/>
    <mergeCell ref="A32:E32"/>
  </mergeCells>
  <hyperlinks>
    <hyperlink ref="I33" location="'TABLA DE CONTENIDO'!A1" display="VOLVER A TABLA DE CONTENIDO" xr:uid="{00000000-0004-0000-0300-000000000000}"/>
  </hyperlinks>
  <printOptions horizontalCentered="1" verticalCentered="1"/>
  <pageMargins left="1.2598425196850394" right="0.78740157480314965" top="0.51181102362204722" bottom="0.51181102362204722" header="0.51181102362204722" footer="0.51181102362204722"/>
  <pageSetup scale="85" orientation="landscape"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K71"/>
  <sheetViews>
    <sheetView view="pageBreakPreview" topLeftCell="A34" zoomScale="70" zoomScaleNormal="100" zoomScaleSheetLayoutView="70" workbookViewId="0">
      <selection activeCell="D14" sqref="D14"/>
    </sheetView>
  </sheetViews>
  <sheetFormatPr baseColWidth="10" defaultColWidth="11.44140625" defaultRowHeight="13.2"/>
  <cols>
    <col min="1" max="1" width="12.44140625" customWidth="1"/>
    <col min="2" max="2" width="13.5546875" customWidth="1"/>
    <col min="3" max="3" width="13.44140625" customWidth="1"/>
    <col min="4" max="4" width="35.44140625" customWidth="1"/>
    <col min="5" max="6" width="12.109375" customWidth="1"/>
    <col min="7" max="7" width="14.109375" customWidth="1"/>
    <col min="8" max="9" width="4.5546875" customWidth="1"/>
    <col min="10" max="10" width="12.33203125" bestFit="1" customWidth="1"/>
    <col min="11" max="11" width="12.5546875" style="103" customWidth="1"/>
  </cols>
  <sheetData>
    <row r="1" spans="1:11" ht="22.8">
      <c r="A1" s="2143" t="s">
        <v>1</v>
      </c>
      <c r="B1" s="2143"/>
      <c r="C1" s="2143"/>
      <c r="D1" s="2143"/>
      <c r="E1" s="2143"/>
      <c r="F1" s="2143"/>
      <c r="G1" s="2143"/>
      <c r="H1" s="616"/>
      <c r="I1" s="616"/>
      <c r="J1" s="28"/>
      <c r="K1" s="1278"/>
    </row>
    <row r="2" spans="1:11" ht="17.399999999999999">
      <c r="A2" s="2144" t="s">
        <v>110</v>
      </c>
      <c r="B2" s="2144"/>
      <c r="C2" s="2144"/>
      <c r="D2" s="2144"/>
      <c r="E2" s="2144"/>
      <c r="F2" s="2144"/>
      <c r="G2" s="2144"/>
      <c r="H2" s="617"/>
      <c r="I2" s="617"/>
      <c r="J2" s="28"/>
      <c r="K2" s="1278"/>
    </row>
    <row r="3" spans="1:11">
      <c r="A3" s="122"/>
      <c r="B3" s="71"/>
      <c r="C3" s="71"/>
      <c r="D3" s="71"/>
      <c r="E3" s="71"/>
      <c r="F3" s="71"/>
      <c r="G3" s="71"/>
      <c r="H3" s="71"/>
      <c r="I3" s="71"/>
      <c r="J3" s="28"/>
      <c r="K3" s="1278"/>
    </row>
    <row r="4" spans="1:11" ht="17.399999999999999">
      <c r="A4" s="2144" t="s">
        <v>205</v>
      </c>
      <c r="B4" s="2144"/>
      <c r="C4" s="2144"/>
      <c r="D4" s="2144"/>
      <c r="E4" s="2144"/>
      <c r="F4" s="2144"/>
      <c r="G4" s="2144"/>
      <c r="H4" s="617"/>
      <c r="I4" s="617"/>
      <c r="J4" s="117"/>
      <c r="K4" s="1279"/>
    </row>
    <row r="5" spans="1:11">
      <c r="A5" s="123"/>
      <c r="B5" s="123"/>
      <c r="C5" s="123"/>
      <c r="D5" s="123"/>
      <c r="E5" s="123"/>
      <c r="F5" s="123"/>
      <c r="G5" s="123"/>
      <c r="H5" s="123"/>
      <c r="I5" s="123"/>
    </row>
    <row r="6" spans="1:11" ht="17.399999999999999">
      <c r="A6" s="2145" t="s">
        <v>206</v>
      </c>
      <c r="B6" s="2145"/>
      <c r="C6" s="2145"/>
      <c r="D6" s="2145"/>
      <c r="E6" s="2145"/>
      <c r="F6" s="2145"/>
      <c r="G6" s="2145"/>
      <c r="H6" s="120"/>
      <c r="I6" s="120"/>
      <c r="J6" s="1"/>
    </row>
    <row r="7" spans="1:11" ht="17.399999999999999">
      <c r="A7" s="120"/>
      <c r="B7" s="120"/>
      <c r="C7" s="120"/>
      <c r="D7" s="120"/>
      <c r="E7" s="120"/>
      <c r="F7" s="120"/>
      <c r="G7" s="120"/>
      <c r="H7" s="120"/>
      <c r="I7" s="120"/>
      <c r="J7" s="1"/>
    </row>
    <row r="8" spans="1:11">
      <c r="A8" s="127" t="s">
        <v>207</v>
      </c>
      <c r="C8" s="220" t="str">
        <f>+'CUMPLIMIENTO %'!C7</f>
        <v>CARLOS EDUARDO GARCIA CASTILLO</v>
      </c>
      <c r="D8" s="3"/>
      <c r="E8" s="742" t="s">
        <v>208</v>
      </c>
      <c r="F8" s="742"/>
      <c r="G8" s="220" t="str">
        <f>+DATOS!C16</f>
        <v>JUN - SEP DE 2024</v>
      </c>
      <c r="H8" s="59"/>
      <c r="I8" s="59"/>
    </row>
    <row r="9" spans="1:11">
      <c r="A9" s="124"/>
      <c r="B9" s="123"/>
      <c r="C9" s="123"/>
      <c r="D9" s="123"/>
      <c r="E9" s="123"/>
      <c r="F9" s="123"/>
      <c r="G9" s="123"/>
      <c r="H9" s="123"/>
      <c r="I9" s="123"/>
      <c r="J9" s="1"/>
    </row>
    <row r="10" spans="1:11" s="121" customFormat="1">
      <c r="A10" s="2037" t="s">
        <v>209</v>
      </c>
      <c r="B10" s="2037" t="s">
        <v>210</v>
      </c>
      <c r="C10" s="2037" t="s">
        <v>211</v>
      </c>
      <c r="D10" s="2037" t="s">
        <v>129</v>
      </c>
      <c r="E10" s="2037" t="s">
        <v>212</v>
      </c>
      <c r="F10" s="2037" t="s">
        <v>213</v>
      </c>
      <c r="G10" s="2025" t="s">
        <v>214</v>
      </c>
      <c r="H10" s="144"/>
      <c r="I10" s="144"/>
      <c r="J10" s="144"/>
      <c r="K10" s="144"/>
    </row>
    <row r="11" spans="1:11" s="121" customFormat="1">
      <c r="A11" s="2038"/>
      <c r="B11" s="2038"/>
      <c r="C11" s="2038"/>
      <c r="D11" s="2038"/>
      <c r="E11" s="2038"/>
      <c r="F11" s="2038" t="s">
        <v>215</v>
      </c>
      <c r="G11" s="1561"/>
      <c r="H11" s="144"/>
      <c r="I11" s="144"/>
      <c r="J11" s="144"/>
      <c r="K11" s="144"/>
    </row>
    <row r="12" spans="1:11">
      <c r="A12" s="1545"/>
      <c r="B12" s="1545"/>
      <c r="C12" s="1545"/>
      <c r="D12" s="1546"/>
      <c r="E12" s="1547"/>
      <c r="F12" s="1545"/>
      <c r="G12" s="371"/>
      <c r="H12" s="103"/>
      <c r="I12" s="103"/>
    </row>
    <row r="13" spans="1:11">
      <c r="A13" s="125">
        <v>6003</v>
      </c>
      <c r="B13" s="286" t="s">
        <v>141</v>
      </c>
      <c r="C13" s="286" t="s">
        <v>216</v>
      </c>
      <c r="D13" s="287" t="s">
        <v>140</v>
      </c>
      <c r="E13" s="2026">
        <f>11468+100</f>
        <v>11568</v>
      </c>
      <c r="F13" s="286" t="s">
        <v>137</v>
      </c>
      <c r="G13" s="371" t="s">
        <v>217</v>
      </c>
      <c r="H13" s="368"/>
      <c r="I13" s="368"/>
    </row>
    <row r="14" spans="1:11">
      <c r="A14" s="125"/>
      <c r="B14" s="726"/>
      <c r="C14" s="726"/>
      <c r="D14" s="287"/>
      <c r="E14" s="290"/>
      <c r="F14" s="286"/>
      <c r="G14" s="371"/>
      <c r="H14" s="368"/>
      <c r="I14" s="368"/>
    </row>
    <row r="15" spans="1:11">
      <c r="A15" s="125">
        <v>6003</v>
      </c>
      <c r="B15" s="1309" t="str">
        <f>+C13</f>
        <v>12+0100</v>
      </c>
      <c r="C15" s="726" t="s">
        <v>218</v>
      </c>
      <c r="D15" s="287" t="s">
        <v>140</v>
      </c>
      <c r="E15" s="290">
        <f>1860-100</f>
        <v>1760</v>
      </c>
      <c r="F15" s="286" t="s">
        <v>137</v>
      </c>
      <c r="G15" s="1235" t="s">
        <v>217</v>
      </c>
      <c r="H15" s="368"/>
      <c r="I15" s="368"/>
      <c r="J15" s="742" t="s">
        <v>219</v>
      </c>
      <c r="K15" s="1280"/>
    </row>
    <row r="16" spans="1:11">
      <c r="A16" s="125"/>
      <c r="B16" s="1309"/>
      <c r="C16" s="726"/>
      <c r="D16" s="288"/>
      <c r="E16" s="290"/>
      <c r="F16" s="286"/>
      <c r="G16" s="371"/>
      <c r="H16" s="368"/>
      <c r="I16" s="368"/>
      <c r="J16" s="618" t="s">
        <v>220</v>
      </c>
      <c r="K16" s="1281">
        <f>+SUMIF(G$13:G$33,"B",E$13:E$33)/1000</f>
        <v>20.100000000000001</v>
      </c>
    </row>
    <row r="17" spans="1:11">
      <c r="A17" s="125">
        <v>6003</v>
      </c>
      <c r="B17" s="1309" t="str">
        <f>+C15</f>
        <v>14+0000</v>
      </c>
      <c r="C17" s="726">
        <v>15000</v>
      </c>
      <c r="D17" s="287" t="s">
        <v>140</v>
      </c>
      <c r="E17" s="290">
        <v>1015</v>
      </c>
      <c r="F17" s="286" t="s">
        <v>137</v>
      </c>
      <c r="G17" s="1235" t="s">
        <v>217</v>
      </c>
      <c r="H17" s="368"/>
      <c r="I17" s="368"/>
      <c r="J17" s="620" t="s">
        <v>221</v>
      </c>
      <c r="K17" s="1281">
        <f>+SUMIF(G$13:G$33,"R",E$13:E$33)/1000</f>
        <v>27.542000000000002</v>
      </c>
    </row>
    <row r="18" spans="1:11">
      <c r="A18" s="125"/>
      <c r="B18" s="1309"/>
      <c r="C18" s="726"/>
      <c r="D18" s="287"/>
      <c r="E18" s="290"/>
      <c r="F18" s="286"/>
      <c r="G18" s="371"/>
      <c r="H18" s="368"/>
      <c r="I18" s="368"/>
      <c r="J18" s="621" t="s">
        <v>222</v>
      </c>
      <c r="K18" s="1281">
        <f>+SUMIF(G$13:G$33,"M",E$13:E$33)/1000</f>
        <v>0</v>
      </c>
    </row>
    <row r="19" spans="1:11">
      <c r="A19" s="125">
        <v>6003</v>
      </c>
      <c r="B19" s="1309">
        <f>+C17</f>
        <v>15000</v>
      </c>
      <c r="C19" s="726">
        <v>31000</v>
      </c>
      <c r="D19" s="287" t="s">
        <v>140</v>
      </c>
      <c r="E19" s="290">
        <v>16244</v>
      </c>
      <c r="F19" s="286" t="s">
        <v>137</v>
      </c>
      <c r="G19" s="371" t="s">
        <v>223</v>
      </c>
      <c r="H19" s="368"/>
      <c r="I19" s="368"/>
      <c r="J19" s="1745" t="s">
        <v>224</v>
      </c>
      <c r="K19" s="1743">
        <f>SUM(K16:K18)</f>
        <v>47.642000000000003</v>
      </c>
    </row>
    <row r="20" spans="1:11">
      <c r="A20" s="125"/>
      <c r="B20" s="1309"/>
      <c r="C20" s="726"/>
      <c r="D20" s="288"/>
      <c r="E20" s="290"/>
      <c r="F20" s="286"/>
      <c r="G20" s="371"/>
      <c r="H20" s="368"/>
      <c r="I20" s="368"/>
    </row>
    <row r="21" spans="1:11">
      <c r="A21" s="125">
        <v>6003</v>
      </c>
      <c r="B21" s="1309">
        <f>+C19</f>
        <v>31000</v>
      </c>
      <c r="C21" s="726">
        <v>34000</v>
      </c>
      <c r="D21" s="287" t="s">
        <v>140</v>
      </c>
      <c r="E21" s="290">
        <v>3015</v>
      </c>
      <c r="F21" s="286" t="s">
        <v>137</v>
      </c>
      <c r="G21" s="371" t="s">
        <v>223</v>
      </c>
      <c r="H21" s="368"/>
      <c r="I21" s="368"/>
    </row>
    <row r="22" spans="1:11">
      <c r="A22" s="125"/>
      <c r="B22" s="1309"/>
      <c r="C22" s="726"/>
      <c r="D22" s="287"/>
      <c r="E22" s="290"/>
      <c r="F22" s="286"/>
      <c r="G22" s="371"/>
      <c r="H22" s="368"/>
      <c r="I22" s="368"/>
    </row>
    <row r="23" spans="1:11">
      <c r="A23" s="125">
        <v>6003</v>
      </c>
      <c r="B23" s="1309">
        <f>+C21</f>
        <v>34000</v>
      </c>
      <c r="C23" s="726">
        <v>38000</v>
      </c>
      <c r="D23" s="287" t="s">
        <v>140</v>
      </c>
      <c r="E23" s="290">
        <v>4027</v>
      </c>
      <c r="F23" s="286" t="s">
        <v>137</v>
      </c>
      <c r="G23" s="371" t="s">
        <v>217</v>
      </c>
      <c r="H23" s="368"/>
      <c r="I23" s="368"/>
    </row>
    <row r="24" spans="1:11">
      <c r="A24" s="125"/>
      <c r="B24" s="1309"/>
      <c r="C24" s="726"/>
      <c r="D24" s="288"/>
      <c r="E24" s="290"/>
      <c r="F24" s="286"/>
      <c r="G24" s="371"/>
      <c r="H24" s="368"/>
      <c r="I24" s="368"/>
    </row>
    <row r="25" spans="1:11">
      <c r="A25" s="125">
        <v>6003</v>
      </c>
      <c r="B25" s="1309">
        <f>+C23</f>
        <v>38000</v>
      </c>
      <c r="C25" s="726">
        <v>44200</v>
      </c>
      <c r="D25" s="287" t="s">
        <v>140</v>
      </c>
      <c r="E25" s="290">
        <v>6253</v>
      </c>
      <c r="F25" s="286" t="s">
        <v>137</v>
      </c>
      <c r="G25" s="371" t="s">
        <v>223</v>
      </c>
      <c r="H25" s="368"/>
      <c r="I25" s="368"/>
    </row>
    <row r="26" spans="1:11">
      <c r="A26" s="125"/>
      <c r="B26" s="125"/>
      <c r="C26" s="125"/>
      <c r="D26" s="287"/>
      <c r="E26" s="290"/>
      <c r="F26" s="286"/>
      <c r="G26" s="371"/>
      <c r="H26" s="103"/>
      <c r="I26" s="103"/>
    </row>
    <row r="27" spans="1:11">
      <c r="A27" s="125">
        <v>6003</v>
      </c>
      <c r="B27" s="125" t="s">
        <v>143</v>
      </c>
      <c r="C27" s="286" t="s">
        <v>144</v>
      </c>
      <c r="D27" s="287" t="s">
        <v>140</v>
      </c>
      <c r="E27" s="290">
        <f>898+998</f>
        <v>1896</v>
      </c>
      <c r="F27" s="286" t="s">
        <v>137</v>
      </c>
      <c r="G27" s="371" t="s">
        <v>223</v>
      </c>
      <c r="H27" s="103"/>
      <c r="I27" s="103"/>
    </row>
    <row r="28" spans="1:11">
      <c r="A28" s="125"/>
      <c r="B28" s="125"/>
      <c r="C28" s="286"/>
      <c r="D28" s="287"/>
      <c r="E28" s="290"/>
      <c r="F28" s="286"/>
      <c r="G28" s="371"/>
      <c r="H28" s="103"/>
      <c r="I28" s="103"/>
      <c r="J28" s="1741"/>
    </row>
    <row r="29" spans="1:11">
      <c r="A29" s="125">
        <v>6003</v>
      </c>
      <c r="B29" s="286" t="s">
        <v>146</v>
      </c>
      <c r="C29" s="286" t="s">
        <v>147</v>
      </c>
      <c r="D29" s="287" t="s">
        <v>140</v>
      </c>
      <c r="E29" s="125">
        <v>134</v>
      </c>
      <c r="F29" s="286" t="s">
        <v>137</v>
      </c>
      <c r="G29" s="737" t="s">
        <v>223</v>
      </c>
      <c r="H29" s="103"/>
      <c r="I29" s="103"/>
      <c r="J29" s="1742" t="s">
        <v>225</v>
      </c>
      <c r="K29" s="1282"/>
    </row>
    <row r="30" spans="1:11">
      <c r="A30" s="125"/>
      <c r="B30" s="286"/>
      <c r="C30" s="286"/>
      <c r="D30" s="287"/>
      <c r="E30" s="125"/>
      <c r="F30" s="286"/>
      <c r="G30" s="737"/>
      <c r="H30" s="103"/>
      <c r="I30" s="103"/>
      <c r="J30" s="1742"/>
      <c r="K30" s="1282"/>
    </row>
    <row r="31" spans="1:11">
      <c r="A31" s="125">
        <v>6003</v>
      </c>
      <c r="B31" s="286" t="s">
        <v>148</v>
      </c>
      <c r="C31" s="286" t="s">
        <v>149</v>
      </c>
      <c r="D31" s="287" t="s">
        <v>140</v>
      </c>
      <c r="E31" s="125">
        <v>521</v>
      </c>
      <c r="F31" s="286" t="s">
        <v>137</v>
      </c>
      <c r="G31" s="371" t="s">
        <v>217</v>
      </c>
      <c r="H31" s="103"/>
      <c r="I31" s="103"/>
      <c r="J31" s="1742" t="s">
        <v>226</v>
      </c>
      <c r="K31" s="1282"/>
    </row>
    <row r="32" spans="1:11">
      <c r="A32" s="125"/>
      <c r="B32" s="125"/>
      <c r="C32" s="286"/>
      <c r="D32" s="287"/>
      <c r="E32" s="290"/>
      <c r="F32" s="286"/>
      <c r="G32" s="371"/>
      <c r="H32" s="103"/>
      <c r="I32" s="103"/>
      <c r="J32" s="55"/>
      <c r="K32" s="1282"/>
    </row>
    <row r="33" spans="1:11">
      <c r="A33" s="125">
        <v>6003</v>
      </c>
      <c r="B33" s="286" t="s">
        <v>227</v>
      </c>
      <c r="C33" s="286" t="s">
        <v>151</v>
      </c>
      <c r="D33" s="287" t="s">
        <v>140</v>
      </c>
      <c r="E33" s="290">
        <f>182+996+31</f>
        <v>1209</v>
      </c>
      <c r="F33" s="286" t="s">
        <v>137</v>
      </c>
      <c r="G33" s="371" t="s">
        <v>217</v>
      </c>
      <c r="H33" s="368"/>
      <c r="I33" s="368"/>
      <c r="J33" s="581"/>
      <c r="K33" s="1282"/>
    </row>
    <row r="34" spans="1:11">
      <c r="A34" s="125"/>
      <c r="B34" s="286"/>
      <c r="C34" s="286"/>
      <c r="D34" s="287"/>
      <c r="E34" s="290"/>
      <c r="F34" s="286"/>
      <c r="G34" s="737"/>
      <c r="H34" s="368"/>
      <c r="I34" s="368"/>
      <c r="J34" s="581"/>
      <c r="K34" s="1282"/>
    </row>
    <row r="35" spans="1:11">
      <c r="A35" s="125"/>
      <c r="B35" s="286"/>
      <c r="C35" s="286"/>
      <c r="D35" s="287"/>
      <c r="E35" s="290"/>
      <c r="F35" s="286"/>
      <c r="G35" s="737"/>
      <c r="H35" s="368"/>
      <c r="I35" s="368"/>
      <c r="J35" s="581"/>
      <c r="K35" s="1282"/>
    </row>
    <row r="36" spans="1:11">
      <c r="A36" s="1312">
        <v>6204</v>
      </c>
      <c r="B36" s="1313" t="s">
        <v>153</v>
      </c>
      <c r="C36" s="1566">
        <v>190000</v>
      </c>
      <c r="D36" s="1311" t="s">
        <v>228</v>
      </c>
      <c r="E36" s="290">
        <v>3013</v>
      </c>
      <c r="F36" s="286" t="s">
        <v>137</v>
      </c>
      <c r="G36" s="371" t="s">
        <v>229</v>
      </c>
      <c r="H36" s="724"/>
      <c r="I36" s="724"/>
      <c r="J36" s="742" t="s">
        <v>230</v>
      </c>
    </row>
    <row r="37" spans="1:11">
      <c r="A37" s="1312"/>
      <c r="B37" s="1313"/>
      <c r="C37" s="1566"/>
      <c r="D37" s="1311"/>
      <c r="E37" s="103"/>
      <c r="F37" s="286"/>
      <c r="G37" s="778"/>
      <c r="H37" s="724"/>
      <c r="I37" s="724"/>
      <c r="J37" s="618" t="s">
        <v>220</v>
      </c>
      <c r="K37" s="1281">
        <f>+SUMIF(G$36:G$43,"B",E$36:E$43)</f>
        <v>0</v>
      </c>
    </row>
    <row r="38" spans="1:11">
      <c r="A38" s="1312">
        <v>6204</v>
      </c>
      <c r="B38" s="1313" t="s">
        <v>231</v>
      </c>
      <c r="C38" s="1566" t="s">
        <v>232</v>
      </c>
      <c r="D38" s="1311" t="s">
        <v>228</v>
      </c>
      <c r="E38" s="290">
        <v>3672</v>
      </c>
      <c r="F38" s="286" t="s">
        <v>137</v>
      </c>
      <c r="G38" s="21" t="s">
        <v>223</v>
      </c>
      <c r="H38" s="724"/>
      <c r="I38" s="724"/>
      <c r="J38" s="620" t="s">
        <v>221</v>
      </c>
      <c r="K38" s="1281">
        <f>+SUMIF(G$36:G$43,"R",E$36:E$43)/1000</f>
        <v>6.4861000000000004</v>
      </c>
    </row>
    <row r="39" spans="1:11">
      <c r="A39" s="1312"/>
      <c r="B39" s="1313"/>
      <c r="C39" s="1313"/>
      <c r="D39" s="1311"/>
      <c r="E39" s="290"/>
      <c r="F39" s="286"/>
      <c r="G39" s="778"/>
      <c r="H39" s="724"/>
      <c r="I39" s="724"/>
      <c r="J39" s="621" t="s">
        <v>222</v>
      </c>
      <c r="K39" s="1281">
        <f>+SUMIF(G$36:G$43,"M",E$36:E$43)/1000</f>
        <v>48.552999999999997</v>
      </c>
    </row>
    <row r="40" spans="1:11" s="55" customFormat="1">
      <c r="A40" s="1312">
        <v>6204</v>
      </c>
      <c r="B40" s="1313" t="s">
        <v>232</v>
      </c>
      <c r="C40" s="1566">
        <v>680000</v>
      </c>
      <c r="D40" s="1311" t="s">
        <v>228</v>
      </c>
      <c r="E40" s="290">
        <v>45540</v>
      </c>
      <c r="F40" s="286" t="s">
        <v>137</v>
      </c>
      <c r="G40" s="371" t="s">
        <v>229</v>
      </c>
      <c r="J40" s="1745" t="s">
        <v>224</v>
      </c>
      <c r="K40" s="1744">
        <f>SUM(K37:K39)</f>
        <v>55.039099999999998</v>
      </c>
    </row>
    <row r="41" spans="1:11" s="55" customFormat="1">
      <c r="A41" s="1312"/>
      <c r="B41" s="1313"/>
      <c r="C41" s="1313"/>
      <c r="D41" s="1311"/>
      <c r="E41" s="290"/>
      <c r="F41" s="286"/>
      <c r="G41" s="778"/>
    </row>
    <row r="42" spans="1:11" s="55" customFormat="1">
      <c r="A42" s="1312">
        <v>6204</v>
      </c>
      <c r="B42" s="1566">
        <v>680000</v>
      </c>
      <c r="C42" s="1566">
        <v>710000</v>
      </c>
      <c r="D42" s="1311" t="s">
        <v>228</v>
      </c>
      <c r="E42" s="290">
        <v>2814.1</v>
      </c>
      <c r="F42" s="286" t="s">
        <v>137</v>
      </c>
      <c r="G42" s="21" t="s">
        <v>223</v>
      </c>
    </row>
    <row r="43" spans="1:11" s="55" customFormat="1">
      <c r="A43" s="125"/>
      <c r="B43" s="286"/>
      <c r="C43" s="777"/>
      <c r="D43" s="287"/>
      <c r="E43" s="290"/>
      <c r="F43" s="286"/>
      <c r="G43" s="286"/>
    </row>
    <row r="44" spans="1:11" s="55" customFormat="1">
      <c r="A44" s="125"/>
      <c r="B44" s="286"/>
      <c r="C44" s="777"/>
      <c r="D44" s="287"/>
      <c r="E44" s="290"/>
      <c r="F44" s="286"/>
      <c r="G44" s="286"/>
    </row>
    <row r="45" spans="1:11" s="55" customFormat="1">
      <c r="A45" s="125">
        <v>6205</v>
      </c>
      <c r="B45" s="286" t="s">
        <v>233</v>
      </c>
      <c r="C45" s="286" t="s">
        <v>234</v>
      </c>
      <c r="D45" s="287" t="s">
        <v>155</v>
      </c>
      <c r="E45" s="290">
        <v>700</v>
      </c>
      <c r="F45" s="286" t="s">
        <v>137</v>
      </c>
      <c r="G45" s="21" t="s">
        <v>217</v>
      </c>
      <c r="J45" s="742" t="s">
        <v>235</v>
      </c>
      <c r="K45" s="103"/>
    </row>
    <row r="46" spans="1:11" s="55" customFormat="1">
      <c r="A46" s="125"/>
      <c r="B46" s="286"/>
      <c r="C46" s="286"/>
      <c r="D46" s="287"/>
      <c r="E46" s="290"/>
      <c r="F46" s="286"/>
      <c r="G46" s="723"/>
      <c r="J46" s="618" t="s">
        <v>220</v>
      </c>
      <c r="K46" s="1281">
        <f>+SUMIF(G$45:G$49,"B",E$45:E$49)/1000</f>
        <v>0.7</v>
      </c>
    </row>
    <row r="47" spans="1:11" s="55" customFormat="1">
      <c r="A47" s="125">
        <v>6205</v>
      </c>
      <c r="B47" s="286" t="s">
        <v>159</v>
      </c>
      <c r="C47" s="286" t="s">
        <v>236</v>
      </c>
      <c r="D47" s="287" t="s">
        <v>155</v>
      </c>
      <c r="E47" s="290">
        <v>962</v>
      </c>
      <c r="F47" s="286" t="s">
        <v>137</v>
      </c>
      <c r="G47" s="21" t="s">
        <v>229</v>
      </c>
      <c r="J47" s="620" t="s">
        <v>221</v>
      </c>
      <c r="K47" s="1281">
        <f>+SUMIF(G$45:G$49,"R",E$45:E$49)/1000</f>
        <v>1.1579999999999999</v>
      </c>
    </row>
    <row r="48" spans="1:11" s="55" customFormat="1">
      <c r="A48" s="125"/>
      <c r="B48" s="286"/>
      <c r="C48" s="286"/>
      <c r="D48" s="287"/>
      <c r="E48" s="290"/>
      <c r="F48" s="286"/>
      <c r="G48" s="723"/>
      <c r="J48" s="621" t="s">
        <v>222</v>
      </c>
      <c r="K48" s="1283">
        <f>+SUMIF(G$45:G$49,"M",E$45:E$49)/1000</f>
        <v>0.96199999999999997</v>
      </c>
    </row>
    <row r="49" spans="1:11" s="55" customFormat="1">
      <c r="A49" s="125">
        <v>6205</v>
      </c>
      <c r="B49" s="286" t="s">
        <v>236</v>
      </c>
      <c r="C49" s="286" t="s">
        <v>160</v>
      </c>
      <c r="D49" s="287" t="s">
        <v>155</v>
      </c>
      <c r="E49" s="290">
        <v>1158</v>
      </c>
      <c r="F49" s="286" t="s">
        <v>137</v>
      </c>
      <c r="G49" s="21" t="s">
        <v>223</v>
      </c>
      <c r="J49" s="1745" t="s">
        <v>224</v>
      </c>
      <c r="K49" s="1744">
        <f>SUM(K46:K48)</f>
        <v>2.82</v>
      </c>
    </row>
    <row r="50" spans="1:11" s="55" customFormat="1">
      <c r="A50" s="125"/>
      <c r="B50" s="286"/>
      <c r="C50" s="286"/>
      <c r="D50" s="287"/>
      <c r="E50" s="290"/>
      <c r="F50" s="286"/>
      <c r="G50" s="723"/>
    </row>
    <row r="51" spans="1:11" s="55" customFormat="1">
      <c r="A51" s="125"/>
      <c r="B51" s="286"/>
      <c r="C51" s="286"/>
      <c r="D51" s="287"/>
      <c r="E51" s="290"/>
      <c r="F51" s="286"/>
      <c r="G51" s="723"/>
    </row>
    <row r="52" spans="1:11" s="55" customFormat="1">
      <c r="A52" s="1548">
        <v>6206</v>
      </c>
      <c r="B52" s="286" t="s">
        <v>141</v>
      </c>
      <c r="C52" s="286" t="s">
        <v>162</v>
      </c>
      <c r="D52" s="779" t="s">
        <v>237</v>
      </c>
      <c r="E52" s="290">
        <v>1000</v>
      </c>
      <c r="F52" s="125" t="s">
        <v>137</v>
      </c>
      <c r="G52" s="21" t="s">
        <v>217</v>
      </c>
      <c r="J52" s="742" t="s">
        <v>238</v>
      </c>
      <c r="K52" s="103"/>
    </row>
    <row r="53" spans="1:11" s="55" customFormat="1">
      <c r="A53" s="125"/>
      <c r="B53" s="286"/>
      <c r="C53" s="286"/>
      <c r="D53" s="287"/>
      <c r="E53" s="290"/>
      <c r="F53" s="286"/>
      <c r="G53" s="723"/>
      <c r="J53" s="618" t="s">
        <v>220</v>
      </c>
      <c r="K53" s="1281">
        <f>+SUMIF(G$52:G$56,"B",E$52:E$56)/1000</f>
        <v>1</v>
      </c>
    </row>
    <row r="54" spans="1:11" s="55" customFormat="1">
      <c r="A54" s="1548">
        <v>6206</v>
      </c>
      <c r="B54" s="286" t="s">
        <v>163</v>
      </c>
      <c r="C54" s="286" t="s">
        <v>239</v>
      </c>
      <c r="D54" s="779" t="str">
        <f>+D52</f>
        <v>Cisneros - Puerto Berrío - Cruice Ruta 45</v>
      </c>
      <c r="E54" s="290">
        <v>804</v>
      </c>
      <c r="F54" s="125" t="s">
        <v>137</v>
      </c>
      <c r="G54" s="461" t="s">
        <v>223</v>
      </c>
      <c r="J54" s="620" t="s">
        <v>221</v>
      </c>
      <c r="K54" s="1281">
        <f>+SUMIF(G$52:G$56,"R",E$52:E$56)/1000</f>
        <v>3.222</v>
      </c>
    </row>
    <row r="55" spans="1:11" s="55" customFormat="1">
      <c r="A55" s="1548"/>
      <c r="B55" s="286"/>
      <c r="C55" s="286"/>
      <c r="D55" s="779"/>
      <c r="E55" s="290"/>
      <c r="F55" s="125"/>
      <c r="G55" s="723"/>
      <c r="J55" s="621" t="s">
        <v>222</v>
      </c>
      <c r="K55" s="1281">
        <f>+SUMIF(G$52:G$56,"M",E$52:E$56)/1000</f>
        <v>0</v>
      </c>
    </row>
    <row r="56" spans="1:11" s="55" customFormat="1">
      <c r="A56" s="842">
        <v>6206</v>
      </c>
      <c r="B56" s="576" t="s">
        <v>239</v>
      </c>
      <c r="C56" s="576" t="s">
        <v>164</v>
      </c>
      <c r="D56" s="781" t="str">
        <f>+D54</f>
        <v>Cisneros - Puerto Berrío - Cruice Ruta 45</v>
      </c>
      <c r="E56" s="782">
        <v>2418</v>
      </c>
      <c r="F56" s="761" t="s">
        <v>137</v>
      </c>
      <c r="G56" s="461" t="s">
        <v>223</v>
      </c>
      <c r="J56" s="1745" t="s">
        <v>224</v>
      </c>
      <c r="K56" s="1744">
        <f>SUM(K53:K55)</f>
        <v>4.2219999999999995</v>
      </c>
    </row>
    <row r="57" spans="1:11" s="55" customFormat="1">
      <c r="A57"/>
      <c r="B57" s="368"/>
      <c r="C57" s="368"/>
      <c r="D57"/>
      <c r="E57" s="1562">
        <f>+SUM(E13:E56)</f>
        <v>109723.1</v>
      </c>
      <c r="F57" s="103"/>
      <c r="G57"/>
    </row>
    <row r="58" spans="1:11">
      <c r="A58" s="55"/>
    </row>
    <row r="59" spans="1:11">
      <c r="A59" s="59" t="s">
        <v>240</v>
      </c>
      <c r="E59" s="103"/>
    </row>
    <row r="60" spans="1:11">
      <c r="A60" s="1606"/>
      <c r="E60" s="291"/>
    </row>
    <row r="61" spans="1:11">
      <c r="E61" s="103"/>
    </row>
    <row r="62" spans="1:11" ht="9.9" customHeight="1">
      <c r="E62" s="2146" t="s">
        <v>241</v>
      </c>
      <c r="F62" s="2147"/>
      <c r="G62" s="2148" t="s">
        <v>242</v>
      </c>
    </row>
    <row r="63" spans="1:11" ht="9.9" customHeight="1">
      <c r="E63" s="149" t="s">
        <v>217</v>
      </c>
      <c r="F63" s="146" t="s">
        <v>220</v>
      </c>
      <c r="G63" s="2149"/>
    </row>
    <row r="64" spans="1:11" ht="9.9" customHeight="1">
      <c r="E64" s="148" t="s">
        <v>223</v>
      </c>
      <c r="F64" s="146" t="s">
        <v>221</v>
      </c>
      <c r="G64" s="2149"/>
    </row>
    <row r="65" spans="5:9" ht="9.9" customHeight="1">
      <c r="E65" s="147" t="s">
        <v>229</v>
      </c>
      <c r="F65" s="146" t="s">
        <v>222</v>
      </c>
      <c r="G65" s="2150"/>
    </row>
    <row r="66" spans="5:9">
      <c r="E66" s="103"/>
    </row>
    <row r="67" spans="5:9">
      <c r="E67" s="2142" t="s">
        <v>169</v>
      </c>
      <c r="F67" s="2142"/>
      <c r="G67" s="2142"/>
      <c r="H67" s="176"/>
      <c r="I67" s="176"/>
    </row>
    <row r="68" spans="5:9">
      <c r="E68" s="103"/>
    </row>
    <row r="69" spans="5:9">
      <c r="E69" s="103"/>
    </row>
    <row r="70" spans="5:9">
      <c r="E70" s="103"/>
    </row>
    <row r="71" spans="5:9">
      <c r="E71" s="103"/>
    </row>
  </sheetData>
  <mergeCells count="7">
    <mergeCell ref="E67:G67"/>
    <mergeCell ref="A1:G1"/>
    <mergeCell ref="A2:G2"/>
    <mergeCell ref="A4:G4"/>
    <mergeCell ref="A6:G6"/>
    <mergeCell ref="E62:F62"/>
    <mergeCell ref="G62:G65"/>
  </mergeCells>
  <conditionalFormatting sqref="G45:G57">
    <cfRule type="cellIs" dxfId="338" priority="51" stopIfTrue="1" operator="equal">
      <formula>"M"</formula>
    </cfRule>
    <cfRule type="cellIs" dxfId="337" priority="57" stopIfTrue="1" operator="equal">
      <formula>"B"</formula>
    </cfRule>
    <cfRule type="cellIs" dxfId="336" priority="58" stopIfTrue="1" operator="equal">
      <formula>"R"</formula>
    </cfRule>
  </conditionalFormatting>
  <conditionalFormatting sqref="G12:G42">
    <cfRule type="cellIs" dxfId="335" priority="1" stopIfTrue="1" operator="equal">
      <formula>"M"</formula>
    </cfRule>
    <cfRule type="cellIs" dxfId="334" priority="2" stopIfTrue="1" operator="equal">
      <formula>"B"</formula>
    </cfRule>
    <cfRule type="cellIs" dxfId="333" priority="3" stopIfTrue="1" operator="equal">
      <formula>"R"</formula>
    </cfRule>
  </conditionalFormatting>
  <hyperlinks>
    <hyperlink ref="E67" location="'TABLA DE CONTENIDO'!A1" display="VOLVER A TABLA DE CONTENIDO" xr:uid="{00000000-0004-0000-0400-000000000000}"/>
  </hyperlinks>
  <printOptions horizontalCentered="1" verticalCentered="1"/>
  <pageMargins left="0.74803149606299213" right="0.39370078740157483" top="0.59055118110236227" bottom="0.98425196850393704" header="0.19685039370078741" footer="0"/>
  <pageSetup scale="64" fitToHeight="0"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pageSetUpPr fitToPage="1"/>
  </sheetPr>
  <dimension ref="A1:DE67"/>
  <sheetViews>
    <sheetView view="pageBreakPreview" topLeftCell="A43" zoomScale="85" zoomScaleNormal="100" zoomScaleSheetLayoutView="85" workbookViewId="0">
      <selection activeCell="D14" sqref="D14"/>
    </sheetView>
  </sheetViews>
  <sheetFormatPr baseColWidth="10" defaultColWidth="11.44140625" defaultRowHeight="13.2"/>
  <cols>
    <col min="1" max="1" width="19" style="194" customWidth="1"/>
    <col min="2" max="97" width="0.6640625" style="194" customWidth="1"/>
    <col min="98" max="98" width="8.109375" style="194" customWidth="1"/>
    <col min="99" max="99" width="7.5546875" style="194" customWidth="1"/>
    <col min="100" max="100" width="8.109375" style="194" customWidth="1"/>
    <col min="101" max="101" width="7.88671875" style="194" customWidth="1"/>
    <col min="102" max="102" width="8.5546875" style="194" customWidth="1"/>
    <col min="103" max="103" width="8.33203125" style="194" customWidth="1"/>
    <col min="104" max="105" width="4.33203125" style="194" customWidth="1"/>
    <col min="106" max="16384" width="11.44140625" style="194"/>
  </cols>
  <sheetData>
    <row r="1" spans="1:103" ht="22.8">
      <c r="A1" s="2172" t="s">
        <v>243</v>
      </c>
      <c r="B1" s="2172"/>
      <c r="C1" s="2172"/>
      <c r="D1" s="2172"/>
      <c r="E1" s="2172"/>
      <c r="F1" s="2172"/>
      <c r="G1" s="2172"/>
      <c r="H1" s="2172"/>
      <c r="I1" s="2172"/>
      <c r="J1" s="2172"/>
      <c r="K1" s="2172"/>
      <c r="L1" s="2172"/>
      <c r="M1" s="2172"/>
      <c r="N1" s="2172"/>
      <c r="O1" s="2172"/>
      <c r="P1" s="2172"/>
      <c r="Q1" s="2172"/>
      <c r="R1" s="2172"/>
      <c r="S1" s="2172"/>
      <c r="T1" s="2172"/>
      <c r="U1" s="2172"/>
      <c r="V1" s="2172"/>
      <c r="W1" s="2172"/>
      <c r="X1" s="2172"/>
      <c r="Y1" s="2172"/>
      <c r="Z1" s="2172"/>
      <c r="AA1" s="2172"/>
      <c r="AB1" s="2172"/>
      <c r="AC1" s="2172"/>
      <c r="AD1" s="2172"/>
      <c r="AE1" s="2172"/>
      <c r="AF1" s="2172"/>
      <c r="AG1" s="2172"/>
      <c r="AH1" s="2172"/>
      <c r="AI1" s="2172"/>
      <c r="AJ1" s="2172"/>
      <c r="AK1" s="2172"/>
      <c r="AL1" s="2172"/>
      <c r="AM1" s="2172"/>
      <c r="AN1" s="2172"/>
      <c r="AO1" s="2172"/>
      <c r="AP1" s="2172"/>
      <c r="AQ1" s="2172"/>
      <c r="AR1" s="2172"/>
      <c r="AS1" s="2172"/>
      <c r="AT1" s="2172"/>
      <c r="AU1" s="2172"/>
      <c r="AV1" s="2172"/>
      <c r="AW1" s="2172"/>
      <c r="AX1" s="2172"/>
      <c r="AY1" s="2172"/>
      <c r="AZ1" s="2172"/>
      <c r="BA1" s="2172"/>
      <c r="BB1" s="2172"/>
      <c r="BC1" s="2172"/>
      <c r="BD1" s="2172"/>
      <c r="BE1" s="2172"/>
      <c r="BF1" s="2172"/>
      <c r="BG1" s="2172"/>
      <c r="BH1" s="2172"/>
      <c r="BI1" s="2172"/>
      <c r="BJ1" s="2172"/>
      <c r="BK1" s="2172"/>
      <c r="BL1" s="2172"/>
      <c r="BM1" s="2172"/>
      <c r="BN1" s="2172"/>
      <c r="BO1" s="2172"/>
      <c r="BP1" s="2172"/>
      <c r="BQ1" s="2172"/>
      <c r="BR1" s="2172"/>
      <c r="BS1" s="2172"/>
      <c r="BT1" s="2172"/>
      <c r="BU1" s="2172"/>
      <c r="BV1" s="2172"/>
      <c r="BW1" s="2172"/>
      <c r="BX1" s="2172"/>
      <c r="BY1" s="2172"/>
      <c r="BZ1" s="2172"/>
      <c r="CA1" s="2172"/>
      <c r="CB1" s="2172"/>
      <c r="CC1" s="2172"/>
      <c r="CD1" s="2172"/>
      <c r="CE1" s="2172"/>
      <c r="CF1" s="2172"/>
      <c r="CG1" s="2172"/>
      <c r="CH1" s="2172"/>
      <c r="CI1" s="2172"/>
      <c r="CJ1" s="2172"/>
      <c r="CK1" s="2172"/>
      <c r="CL1" s="2172"/>
      <c r="CM1" s="2172"/>
      <c r="CN1" s="2172"/>
      <c r="CO1" s="2172"/>
      <c r="CP1" s="2172"/>
      <c r="CQ1" s="2172"/>
      <c r="CR1" s="2172"/>
      <c r="CS1" s="2172"/>
      <c r="CT1" s="2172"/>
      <c r="CU1" s="2172"/>
      <c r="CV1" s="2172"/>
      <c r="CW1" s="2172"/>
      <c r="CX1" s="2172"/>
      <c r="CY1" s="2172"/>
    </row>
    <row r="2" spans="1:103" ht="17.399999999999999">
      <c r="A2" s="2173" t="s">
        <v>110</v>
      </c>
      <c r="B2" s="2173"/>
      <c r="C2" s="2173"/>
      <c r="D2" s="2173"/>
      <c r="E2" s="2173"/>
      <c r="F2" s="2173"/>
      <c r="G2" s="2173"/>
      <c r="H2" s="2173"/>
      <c r="I2" s="2173"/>
      <c r="J2" s="2173"/>
      <c r="K2" s="2173"/>
      <c r="L2" s="2173"/>
      <c r="M2" s="2173"/>
      <c r="N2" s="2173"/>
      <c r="O2" s="2173"/>
      <c r="P2" s="2173"/>
      <c r="Q2" s="2173"/>
      <c r="R2" s="2173"/>
      <c r="S2" s="2173"/>
      <c r="T2" s="2173"/>
      <c r="U2" s="2173"/>
      <c r="V2" s="2173"/>
      <c r="W2" s="2173"/>
      <c r="X2" s="2173"/>
      <c r="Y2" s="2173"/>
      <c r="Z2" s="2173"/>
      <c r="AA2" s="2173"/>
      <c r="AB2" s="2173"/>
      <c r="AC2" s="2173"/>
      <c r="AD2" s="2173"/>
      <c r="AE2" s="2173"/>
      <c r="AF2" s="2173"/>
      <c r="AG2" s="2173"/>
      <c r="AH2" s="2173"/>
      <c r="AI2" s="2173"/>
      <c r="AJ2" s="2173"/>
      <c r="AK2" s="2173"/>
      <c r="AL2" s="2173"/>
      <c r="AM2" s="2173"/>
      <c r="AN2" s="2173"/>
      <c r="AO2" s="2173"/>
      <c r="AP2" s="2173"/>
      <c r="AQ2" s="2173"/>
      <c r="AR2" s="2173"/>
      <c r="AS2" s="2173"/>
      <c r="AT2" s="2173"/>
      <c r="AU2" s="2173"/>
      <c r="AV2" s="2173"/>
      <c r="AW2" s="2173"/>
      <c r="AX2" s="2173"/>
      <c r="AY2" s="2173"/>
      <c r="AZ2" s="2173"/>
      <c r="BA2" s="2173"/>
      <c r="BB2" s="2173"/>
      <c r="BC2" s="2173"/>
      <c r="BD2" s="2173"/>
      <c r="BE2" s="2173"/>
      <c r="BF2" s="2173"/>
      <c r="BG2" s="2173"/>
      <c r="BH2" s="2173"/>
      <c r="BI2" s="2173"/>
      <c r="BJ2" s="2173"/>
      <c r="BK2" s="2173"/>
      <c r="BL2" s="2173"/>
      <c r="BM2" s="2173"/>
      <c r="BN2" s="2173"/>
      <c r="BO2" s="2173"/>
      <c r="BP2" s="2173"/>
      <c r="BQ2" s="2173"/>
      <c r="BR2" s="2173"/>
      <c r="BS2" s="2173"/>
      <c r="BT2" s="2173"/>
      <c r="BU2" s="2173"/>
      <c r="BV2" s="2173"/>
      <c r="BW2" s="2173"/>
      <c r="BX2" s="2173"/>
      <c r="BY2" s="2173"/>
      <c r="BZ2" s="2173"/>
      <c r="CA2" s="2173"/>
      <c r="CB2" s="2173"/>
      <c r="CC2" s="2173"/>
      <c r="CD2" s="2173"/>
      <c r="CE2" s="2173"/>
      <c r="CF2" s="2173"/>
      <c r="CG2" s="2173"/>
      <c r="CH2" s="2173"/>
      <c r="CI2" s="2173"/>
      <c r="CJ2" s="2173"/>
      <c r="CK2" s="2173"/>
      <c r="CL2" s="2173"/>
      <c r="CM2" s="2173"/>
      <c r="CN2" s="2173"/>
      <c r="CO2" s="2173"/>
      <c r="CP2" s="2173"/>
      <c r="CQ2" s="2173"/>
      <c r="CR2" s="2173"/>
      <c r="CS2" s="2173"/>
      <c r="CT2" s="2173"/>
      <c r="CU2" s="2173"/>
      <c r="CV2" s="2173"/>
      <c r="CW2" s="2173"/>
      <c r="CX2" s="2173"/>
      <c r="CY2" s="2173"/>
    </row>
    <row r="3" spans="1:103" ht="15.75" customHeight="1">
      <c r="A3" s="2173" t="s">
        <v>244</v>
      </c>
      <c r="B3" s="2173"/>
      <c r="C3" s="2173"/>
      <c r="D3" s="2173"/>
      <c r="E3" s="2173"/>
      <c r="F3" s="2173"/>
      <c r="G3" s="2173"/>
      <c r="H3" s="2173"/>
      <c r="I3" s="2173"/>
      <c r="J3" s="2173"/>
      <c r="K3" s="2173"/>
      <c r="L3" s="2173"/>
      <c r="M3" s="2173"/>
      <c r="N3" s="2173"/>
      <c r="O3" s="2173"/>
      <c r="P3" s="2173"/>
      <c r="Q3" s="2173"/>
      <c r="R3" s="2173"/>
      <c r="S3" s="2173"/>
      <c r="T3" s="2173"/>
      <c r="U3" s="2173"/>
      <c r="V3" s="2173"/>
      <c r="W3" s="2173"/>
      <c r="X3" s="2173"/>
      <c r="Y3" s="2173"/>
      <c r="Z3" s="2173"/>
      <c r="AA3" s="2173"/>
      <c r="AB3" s="2173"/>
      <c r="AC3" s="2173"/>
      <c r="AD3" s="2173"/>
      <c r="AE3" s="2173"/>
      <c r="AF3" s="2173"/>
      <c r="AG3" s="2173"/>
      <c r="AH3" s="2173"/>
      <c r="AI3" s="2173"/>
      <c r="AJ3" s="2173"/>
      <c r="AK3" s="2173"/>
      <c r="AL3" s="2173"/>
      <c r="AM3" s="2173"/>
      <c r="AN3" s="2173"/>
      <c r="AO3" s="2173"/>
      <c r="AP3" s="2173"/>
      <c r="AQ3" s="2173"/>
      <c r="AR3" s="2173"/>
      <c r="AS3" s="2173"/>
      <c r="AT3" s="2173"/>
      <c r="AU3" s="2173"/>
      <c r="AV3" s="2173"/>
      <c r="AW3" s="2173"/>
      <c r="AX3" s="2173"/>
      <c r="AY3" s="2173"/>
      <c r="AZ3" s="2173"/>
      <c r="BA3" s="2173"/>
      <c r="BB3" s="2173"/>
      <c r="BC3" s="2173"/>
      <c r="BD3" s="2173"/>
      <c r="BE3" s="2173"/>
      <c r="BF3" s="2173"/>
      <c r="BG3" s="2173"/>
      <c r="BH3" s="2173"/>
      <c r="BI3" s="2173"/>
      <c r="BJ3" s="2173"/>
      <c r="BK3" s="2173"/>
      <c r="BL3" s="2173"/>
      <c r="BM3" s="2173"/>
      <c r="BN3" s="2173"/>
      <c r="BO3" s="2173"/>
      <c r="BP3" s="2173"/>
      <c r="BQ3" s="2173"/>
      <c r="BR3" s="2173"/>
      <c r="BS3" s="2173"/>
      <c r="BT3" s="2173"/>
      <c r="BU3" s="2173"/>
      <c r="BV3" s="2173"/>
      <c r="BW3" s="2173"/>
      <c r="BX3" s="2173"/>
      <c r="BY3" s="2173"/>
      <c r="BZ3" s="2173"/>
      <c r="CA3" s="2173"/>
      <c r="CB3" s="2173"/>
      <c r="CC3" s="2173"/>
      <c r="CD3" s="2173"/>
      <c r="CE3" s="2173"/>
      <c r="CF3" s="2173"/>
      <c r="CG3" s="2173"/>
      <c r="CH3" s="2173"/>
      <c r="CI3" s="2173"/>
      <c r="CJ3" s="2173"/>
      <c r="CK3" s="2173"/>
      <c r="CL3" s="2173"/>
      <c r="CM3" s="2173"/>
      <c r="CN3" s="2173"/>
      <c r="CO3" s="2173"/>
      <c r="CP3" s="2173"/>
      <c r="CQ3" s="2173"/>
      <c r="CR3" s="2173"/>
      <c r="CS3" s="2173"/>
      <c r="CT3" s="2173"/>
      <c r="CU3" s="2173"/>
      <c r="CV3" s="2173"/>
      <c r="CW3" s="2173"/>
      <c r="CX3" s="2173"/>
      <c r="CY3" s="2173"/>
    </row>
    <row r="4" spans="1:103" ht="17.399999999999999">
      <c r="A4" s="2173" t="s">
        <v>245</v>
      </c>
      <c r="B4" s="2173"/>
      <c r="C4" s="2173"/>
      <c r="D4" s="2173"/>
      <c r="E4" s="2173"/>
      <c r="F4" s="2173"/>
      <c r="G4" s="2173"/>
      <c r="H4" s="2173"/>
      <c r="I4" s="2173"/>
      <c r="J4" s="2173"/>
      <c r="K4" s="2173"/>
      <c r="L4" s="2173"/>
      <c r="M4" s="2173"/>
      <c r="N4" s="2173"/>
      <c r="O4" s="2173"/>
      <c r="P4" s="2173"/>
      <c r="Q4" s="2173"/>
      <c r="R4" s="2173"/>
      <c r="S4" s="2173"/>
      <c r="T4" s="2173"/>
      <c r="U4" s="2173"/>
      <c r="V4" s="2173"/>
      <c r="W4" s="2173"/>
      <c r="X4" s="2173"/>
      <c r="Y4" s="2173"/>
      <c r="Z4" s="2173"/>
      <c r="AA4" s="2173"/>
      <c r="AB4" s="2173"/>
      <c r="AC4" s="2173"/>
      <c r="AD4" s="2173"/>
      <c r="AE4" s="2173"/>
      <c r="AF4" s="2173"/>
      <c r="AG4" s="2173"/>
      <c r="AH4" s="2173"/>
      <c r="AI4" s="2173"/>
      <c r="AJ4" s="2173"/>
      <c r="AK4" s="2173"/>
      <c r="AL4" s="2173"/>
      <c r="AM4" s="2173"/>
      <c r="AN4" s="2173"/>
      <c r="AO4" s="2173"/>
      <c r="AP4" s="2173"/>
      <c r="AQ4" s="2173"/>
      <c r="AR4" s="2173"/>
      <c r="AS4" s="2173"/>
      <c r="AT4" s="2173"/>
      <c r="AU4" s="2173"/>
      <c r="AV4" s="2173"/>
      <c r="AW4" s="2173"/>
      <c r="AX4" s="2173"/>
      <c r="AY4" s="2173"/>
      <c r="AZ4" s="2173"/>
      <c r="BA4" s="2173"/>
      <c r="BB4" s="2173"/>
      <c r="BC4" s="2173"/>
      <c r="BD4" s="2173"/>
      <c r="BE4" s="2173"/>
      <c r="BF4" s="2173"/>
      <c r="BG4" s="2173"/>
      <c r="BH4" s="2173"/>
      <c r="BI4" s="2173"/>
      <c r="BJ4" s="2173"/>
      <c r="BK4" s="2173"/>
      <c r="BL4" s="2173"/>
      <c r="BM4" s="2173"/>
      <c r="BN4" s="2173"/>
      <c r="BO4" s="2173"/>
      <c r="BP4" s="2173"/>
      <c r="BQ4" s="2173"/>
      <c r="BR4" s="2173"/>
      <c r="BS4" s="2173"/>
      <c r="BT4" s="2173"/>
      <c r="BU4" s="2173"/>
      <c r="BV4" s="2173"/>
      <c r="BW4" s="2173"/>
      <c r="BX4" s="2173"/>
      <c r="BY4" s="2173"/>
      <c r="BZ4" s="2173"/>
      <c r="CA4" s="2173"/>
      <c r="CB4" s="2173"/>
      <c r="CC4" s="2173"/>
      <c r="CD4" s="2173"/>
      <c r="CE4" s="2173"/>
      <c r="CF4" s="2173"/>
      <c r="CG4" s="2173"/>
      <c r="CH4" s="2173"/>
      <c r="CI4" s="2173"/>
      <c r="CJ4" s="2173"/>
      <c r="CK4" s="2173"/>
      <c r="CL4" s="2173"/>
      <c r="CM4" s="2173"/>
      <c r="CN4" s="2173"/>
      <c r="CO4" s="2173"/>
      <c r="CP4" s="2173"/>
      <c r="CQ4" s="2173"/>
      <c r="CR4" s="2173"/>
      <c r="CS4" s="2173"/>
      <c r="CT4" s="2173"/>
      <c r="CU4" s="2173"/>
      <c r="CV4" s="2173"/>
      <c r="CW4" s="2173"/>
      <c r="CX4" s="2173"/>
      <c r="CY4" s="2173"/>
    </row>
    <row r="5" spans="1:103" ht="17.399999999999999">
      <c r="A5" s="301"/>
      <c r="B5" s="301"/>
      <c r="C5" s="301"/>
      <c r="D5" s="301"/>
      <c r="E5" s="301"/>
      <c r="F5" s="301"/>
      <c r="G5" s="301"/>
      <c r="H5" s="301"/>
      <c r="I5" s="301"/>
      <c r="J5" s="301"/>
      <c r="K5" s="301"/>
      <c r="L5" s="301"/>
      <c r="M5" s="301"/>
      <c r="N5" s="301"/>
      <c r="O5" s="301"/>
      <c r="P5" s="301"/>
      <c r="Q5" s="301"/>
      <c r="R5" s="301"/>
      <c r="S5" s="301"/>
      <c r="T5" s="301"/>
      <c r="U5" s="301"/>
      <c r="V5" s="301"/>
      <c r="W5" s="301"/>
      <c r="X5" s="301"/>
      <c r="Y5" s="301"/>
      <c r="Z5" s="301"/>
      <c r="AA5" s="301"/>
      <c r="AB5" s="301"/>
      <c r="AC5" s="301"/>
      <c r="AD5" s="301"/>
      <c r="AE5" s="301"/>
      <c r="AF5" s="301"/>
      <c r="AG5" s="301"/>
      <c r="AH5" s="301"/>
      <c r="AI5" s="301"/>
      <c r="AJ5" s="301"/>
      <c r="AK5" s="301"/>
      <c r="AL5" s="301"/>
      <c r="AM5" s="301"/>
      <c r="AN5" s="301"/>
      <c r="AO5" s="301"/>
      <c r="AP5" s="301"/>
      <c r="AQ5" s="301"/>
      <c r="AR5" s="301"/>
      <c r="AS5" s="301"/>
      <c r="AT5" s="301"/>
      <c r="AU5" s="301"/>
      <c r="AV5" s="301"/>
      <c r="AW5" s="301"/>
      <c r="AX5" s="301"/>
      <c r="AY5" s="301"/>
      <c r="AZ5" s="301"/>
      <c r="BA5" s="301"/>
      <c r="BB5" s="301"/>
      <c r="BC5" s="301"/>
      <c r="BD5" s="301"/>
      <c r="BE5" s="301"/>
      <c r="BF5" s="301"/>
      <c r="BG5" s="301"/>
      <c r="BH5" s="301"/>
      <c r="BI5" s="301"/>
      <c r="BJ5" s="301"/>
      <c r="BK5" s="301"/>
      <c r="BL5" s="301"/>
      <c r="BM5" s="301"/>
      <c r="BN5" s="301"/>
      <c r="BO5" s="301"/>
      <c r="BP5" s="301"/>
      <c r="BQ5" s="301"/>
      <c r="BR5" s="301"/>
      <c r="BS5" s="301"/>
      <c r="BT5" s="301"/>
      <c r="BU5" s="301"/>
      <c r="BV5" s="301"/>
      <c r="BW5" s="301"/>
      <c r="BX5" s="301"/>
      <c r="BY5" s="301"/>
      <c r="BZ5" s="301"/>
      <c r="CA5" s="301"/>
      <c r="CB5" s="301"/>
      <c r="CC5" s="301"/>
      <c r="CD5" s="301"/>
      <c r="CE5" s="301"/>
      <c r="CF5" s="301"/>
      <c r="CG5" s="301"/>
      <c r="CH5" s="301"/>
      <c r="CI5" s="301"/>
      <c r="CJ5" s="301"/>
      <c r="CK5" s="301"/>
      <c r="CL5" s="301"/>
      <c r="CM5" s="301"/>
      <c r="CN5" s="301"/>
      <c r="CO5" s="301"/>
      <c r="CP5" s="301"/>
      <c r="CQ5" s="301"/>
      <c r="CR5" s="301"/>
      <c r="CS5" s="301"/>
      <c r="CT5" s="301"/>
      <c r="CU5" s="301"/>
      <c r="CV5" s="301"/>
      <c r="CW5" s="301"/>
      <c r="CX5" s="301"/>
      <c r="CY5" s="301"/>
    </row>
    <row r="6" spans="1:103" ht="12" customHeight="1">
      <c r="A6" s="2039"/>
      <c r="B6" s="201"/>
      <c r="C6" s="201"/>
      <c r="D6" s="201"/>
      <c r="E6" s="201"/>
      <c r="F6" s="201"/>
      <c r="G6" s="201"/>
      <c r="H6" s="201"/>
      <c r="I6" s="201"/>
      <c r="J6" s="201"/>
      <c r="K6" s="201"/>
      <c r="L6" s="201"/>
      <c r="M6" s="201"/>
      <c r="N6" s="201"/>
      <c r="O6" s="201"/>
      <c r="P6" s="201"/>
      <c r="Q6" s="201"/>
      <c r="R6" s="201"/>
      <c r="S6" s="201"/>
      <c r="T6" s="201"/>
      <c r="U6" s="201"/>
      <c r="V6" s="201"/>
      <c r="W6" s="201"/>
      <c r="X6" s="201"/>
      <c r="Y6" s="201"/>
      <c r="Z6" s="201"/>
      <c r="AA6" s="201"/>
      <c r="AB6" s="201"/>
      <c r="AC6" s="201"/>
      <c r="AD6" s="201"/>
      <c r="AE6" s="201"/>
      <c r="AF6" s="201"/>
      <c r="AG6" s="201"/>
      <c r="AH6" s="201"/>
      <c r="AI6" s="201"/>
      <c r="AJ6" s="201"/>
      <c r="AK6" s="201"/>
      <c r="AL6" s="201"/>
      <c r="AM6" s="201"/>
      <c r="AN6" s="201"/>
      <c r="AO6" s="201"/>
      <c r="AP6" s="201"/>
      <c r="AQ6" s="201"/>
      <c r="AR6" s="201"/>
      <c r="AS6" s="201"/>
      <c r="AT6" s="201"/>
      <c r="AU6" s="201"/>
      <c r="AV6" s="201"/>
      <c r="AW6" s="201"/>
      <c r="AX6" s="201"/>
      <c r="AY6" s="201"/>
      <c r="AZ6" s="201"/>
      <c r="BA6" s="201"/>
      <c r="BB6" s="201"/>
      <c r="BC6" s="201"/>
      <c r="BD6" s="201"/>
      <c r="BE6" s="201"/>
      <c r="BF6" s="201"/>
      <c r="BG6" s="201"/>
      <c r="BH6" s="201"/>
      <c r="BI6" s="201"/>
      <c r="BJ6" s="201"/>
      <c r="BK6" s="201"/>
      <c r="BL6" s="201"/>
      <c r="BM6" s="201"/>
      <c r="BN6" s="201"/>
      <c r="BO6" s="201"/>
      <c r="BP6" s="201"/>
      <c r="BQ6" s="201"/>
      <c r="BR6" s="201"/>
      <c r="BS6" s="201"/>
      <c r="BT6" s="201"/>
      <c r="BU6" s="201"/>
      <c r="BV6" s="201"/>
      <c r="BW6" s="201"/>
      <c r="BX6" s="201"/>
      <c r="BY6" s="201"/>
      <c r="BZ6" s="201"/>
      <c r="CA6" s="201"/>
      <c r="CB6" s="201"/>
      <c r="CC6" s="201"/>
      <c r="CD6" s="201"/>
      <c r="CE6" s="201"/>
      <c r="CF6" s="201"/>
      <c r="CG6" s="201"/>
      <c r="CH6" s="201"/>
      <c r="CI6" s="201"/>
      <c r="CJ6" s="201"/>
      <c r="CK6" s="201"/>
      <c r="CL6" s="201"/>
      <c r="CM6" s="201"/>
      <c r="CN6" s="201"/>
      <c r="CO6" s="201"/>
      <c r="CP6" s="201"/>
      <c r="CQ6" s="201"/>
      <c r="CR6" s="201"/>
      <c r="CS6" s="201"/>
      <c r="CT6" s="201"/>
      <c r="CU6" s="201"/>
      <c r="CV6" s="201"/>
      <c r="CW6" s="201"/>
      <c r="CX6" s="201"/>
      <c r="CY6" s="201"/>
    </row>
    <row r="7" spans="1:103">
      <c r="A7" s="216" t="s">
        <v>246</v>
      </c>
      <c r="B7" s="304" t="s">
        <v>247</v>
      </c>
      <c r="C7" s="302"/>
      <c r="D7" s="302"/>
      <c r="E7" s="302"/>
      <c r="F7" s="302"/>
      <c r="G7" s="302"/>
      <c r="H7" s="302"/>
      <c r="I7" s="302"/>
      <c r="J7" s="302"/>
      <c r="K7" s="302"/>
      <c r="L7" s="302"/>
      <c r="M7" s="302"/>
      <c r="N7" s="302"/>
      <c r="O7" s="302"/>
      <c r="P7" s="302"/>
      <c r="Q7" s="302"/>
      <c r="R7" s="302"/>
      <c r="S7" s="302"/>
      <c r="T7" s="302"/>
      <c r="U7" s="302"/>
      <c r="V7" s="302"/>
      <c r="W7" s="302"/>
      <c r="X7" s="302"/>
      <c r="Y7" s="302"/>
      <c r="Z7" s="302"/>
      <c r="AA7" s="302"/>
      <c r="AB7" s="302"/>
      <c r="AC7" s="302"/>
      <c r="AD7" s="302"/>
      <c r="AE7" s="302"/>
      <c r="AF7" s="302"/>
      <c r="AG7" s="302"/>
      <c r="AH7" s="302"/>
      <c r="AI7" s="303"/>
      <c r="AJ7" s="303"/>
      <c r="AK7" s="303"/>
      <c r="AM7" s="202"/>
      <c r="AN7" s="202"/>
      <c r="AO7" s="202"/>
      <c r="AP7" s="202"/>
      <c r="AQ7" s="202"/>
      <c r="AR7" s="202"/>
      <c r="AS7" s="202"/>
      <c r="AT7" s="202"/>
      <c r="AU7" s="202"/>
      <c r="AV7" s="202"/>
      <c r="AW7" s="202"/>
      <c r="AX7" s="202"/>
      <c r="AY7" s="202"/>
      <c r="AZ7" s="202"/>
      <c r="BA7" s="202"/>
      <c r="BB7" s="202"/>
      <c r="BC7" s="202"/>
      <c r="BD7" s="202"/>
      <c r="BE7" s="202"/>
      <c r="BG7" s="126"/>
      <c r="BH7" s="126"/>
      <c r="BI7" s="218" t="s">
        <v>248</v>
      </c>
      <c r="BJ7" s="126"/>
      <c r="BK7" s="126"/>
      <c r="BL7" s="126"/>
      <c r="BM7" s="126"/>
      <c r="BN7" s="126"/>
      <c r="BO7" s="126"/>
      <c r="BP7" s="126"/>
      <c r="BQ7" s="126"/>
      <c r="BR7" s="126"/>
      <c r="BS7" s="126"/>
      <c r="BT7" s="126"/>
      <c r="BU7" s="126"/>
      <c r="BV7" s="126"/>
      <c r="BW7" s="126"/>
      <c r="BX7" s="126"/>
      <c r="BY7" s="126"/>
      <c r="BZ7" s="126"/>
      <c r="CA7" s="126"/>
      <c r="CB7" s="126"/>
      <c r="CC7" s="2174">
        <v>6003</v>
      </c>
      <c r="CD7" s="2174"/>
      <c r="CE7" s="2174"/>
      <c r="CF7" s="2174"/>
      <c r="CG7" s="2174"/>
      <c r="CH7" s="2174"/>
      <c r="CI7" s="2174"/>
      <c r="CJ7" s="2174"/>
      <c r="CK7" s="2174"/>
      <c r="CL7" s="2174"/>
      <c r="CM7" s="2174"/>
      <c r="CN7" s="2174"/>
      <c r="CO7" s="2174"/>
      <c r="CP7" s="2174"/>
      <c r="CQ7" s="2174"/>
      <c r="CR7" s="2174"/>
      <c r="CS7" s="2174"/>
      <c r="CU7" s="202"/>
      <c r="CV7" s="202"/>
      <c r="CW7" s="202"/>
      <c r="CX7" s="201"/>
      <c r="CY7" s="201"/>
    </row>
    <row r="8" spans="1:103" ht="9.75" customHeight="1">
      <c r="A8" s="216"/>
      <c r="B8" s="216"/>
      <c r="C8" s="216"/>
      <c r="D8" s="216"/>
      <c r="E8" s="216"/>
      <c r="F8" s="216"/>
      <c r="G8" s="216"/>
      <c r="H8" s="216"/>
      <c r="I8" s="216"/>
      <c r="J8" s="216"/>
      <c r="K8" s="216"/>
      <c r="L8" s="216"/>
      <c r="M8" s="216"/>
      <c r="N8" s="216"/>
      <c r="O8" s="216"/>
      <c r="P8" s="216"/>
      <c r="Q8" s="216"/>
      <c r="R8" s="216"/>
      <c r="S8" s="216"/>
      <c r="T8" s="216"/>
      <c r="U8" s="216"/>
      <c r="V8" s="216"/>
      <c r="W8" s="216"/>
      <c r="X8" s="216"/>
      <c r="Y8" s="216"/>
      <c r="Z8" s="216"/>
      <c r="AA8" s="216"/>
      <c r="AB8" s="216"/>
      <c r="AC8" s="216"/>
      <c r="AD8" s="216"/>
      <c r="AE8" s="216"/>
      <c r="AF8" s="216"/>
      <c r="AG8" s="216"/>
      <c r="AH8" s="216"/>
      <c r="AI8" s="202"/>
      <c r="AJ8" s="202"/>
      <c r="AK8" s="202"/>
      <c r="AL8" s="202"/>
      <c r="AM8" s="202"/>
      <c r="AN8" s="202"/>
      <c r="AO8" s="202"/>
      <c r="AP8" s="202"/>
      <c r="AQ8" s="202"/>
      <c r="AR8" s="202"/>
      <c r="AS8" s="202"/>
      <c r="AT8" s="202"/>
      <c r="AU8" s="202"/>
      <c r="AV8" s="202"/>
      <c r="AW8" s="202"/>
      <c r="AX8" s="202"/>
      <c r="AY8" s="202"/>
      <c r="AZ8" s="202"/>
      <c r="BA8" s="202"/>
      <c r="BB8" s="202"/>
      <c r="BC8" s="202"/>
      <c r="BD8" s="202"/>
      <c r="BE8" s="202"/>
      <c r="BF8" s="202"/>
      <c r="BG8" s="202"/>
      <c r="BH8" s="202"/>
      <c r="BI8" s="202"/>
      <c r="BJ8" s="202"/>
      <c r="BK8" s="202"/>
      <c r="BL8" s="202"/>
      <c r="BM8" s="202"/>
      <c r="BN8" s="202"/>
      <c r="BO8" s="202"/>
      <c r="BP8" s="202"/>
      <c r="BQ8" s="202"/>
      <c r="BR8" s="202"/>
      <c r="BS8" s="202"/>
      <c r="BT8" s="202"/>
      <c r="BU8" s="202"/>
      <c r="BV8" s="202"/>
      <c r="BW8" s="202"/>
      <c r="BX8" s="202"/>
      <c r="BY8" s="202"/>
      <c r="BZ8" s="202"/>
      <c r="CA8" s="202"/>
      <c r="CB8" s="202"/>
      <c r="CC8" s="202"/>
      <c r="CD8" s="202"/>
      <c r="CE8" s="202"/>
      <c r="CF8" s="202"/>
      <c r="CG8" s="202"/>
      <c r="CH8" s="202"/>
      <c r="CI8" s="202"/>
      <c r="CJ8" s="202"/>
      <c r="CK8" s="202"/>
      <c r="CL8" s="202"/>
      <c r="CM8" s="202"/>
      <c r="CN8" s="202"/>
      <c r="CO8" s="202"/>
      <c r="CP8" s="202"/>
      <c r="CQ8" s="202"/>
      <c r="CR8" s="202"/>
      <c r="CS8" s="202"/>
      <c r="CT8" s="202"/>
      <c r="CU8" s="202"/>
      <c r="CV8" s="202"/>
      <c r="CW8" s="202"/>
      <c r="CX8" s="201"/>
      <c r="CY8" s="201"/>
    </row>
    <row r="9" spans="1:103" ht="18" customHeight="1">
      <c r="A9" s="218" t="s">
        <v>249</v>
      </c>
      <c r="B9" s="2151" t="s">
        <v>250</v>
      </c>
      <c r="C9" s="2151"/>
      <c r="D9" s="2151"/>
      <c r="E9" s="2151"/>
      <c r="F9" s="2151"/>
      <c r="G9" s="2151"/>
      <c r="H9" s="2151" t="s">
        <v>251</v>
      </c>
      <c r="I9" s="2151"/>
      <c r="J9" s="2151"/>
      <c r="K9" s="2151"/>
      <c r="L9" s="2151"/>
      <c r="M9" s="2151"/>
      <c r="N9" s="2151"/>
      <c r="O9" s="2151"/>
      <c r="P9" s="2151"/>
      <c r="Q9" s="2151"/>
      <c r="R9" s="2151"/>
      <c r="S9" s="2151"/>
      <c r="T9" s="2151"/>
      <c r="U9" s="2151"/>
      <c r="V9" s="2151"/>
      <c r="W9" s="2151"/>
      <c r="X9" s="2151"/>
      <c r="Y9" s="2151"/>
      <c r="Z9" s="2151"/>
      <c r="AA9" s="2151"/>
      <c r="AB9" s="2151"/>
      <c r="AC9" s="2151"/>
      <c r="AD9" s="2151"/>
      <c r="AE9" s="2151"/>
      <c r="AF9" s="2151"/>
      <c r="AG9" s="2151"/>
      <c r="AH9" s="2151"/>
      <c r="AI9" s="2151"/>
      <c r="AJ9" s="2151"/>
      <c r="AK9" s="2151"/>
      <c r="AL9" s="2151"/>
      <c r="AM9" s="2151"/>
      <c r="AN9" s="2151"/>
      <c r="AO9" s="2151"/>
      <c r="AP9" s="2151"/>
      <c r="AQ9" s="2151"/>
      <c r="AR9" s="2151"/>
      <c r="AS9" s="2151"/>
      <c r="AT9" s="2151"/>
      <c r="AU9" s="2151"/>
      <c r="AV9" s="2151"/>
      <c r="AW9" s="2151"/>
      <c r="AX9" s="2151"/>
      <c r="AY9" s="2151"/>
      <c r="AZ9" s="2151"/>
      <c r="BA9" s="2151"/>
      <c r="BB9" s="2151"/>
      <c r="BC9" s="2151"/>
      <c r="BD9" s="2151"/>
      <c r="BE9" s="2151"/>
      <c r="BF9"/>
      <c r="BG9"/>
      <c r="BH9" t="s">
        <v>252</v>
      </c>
      <c r="BI9"/>
      <c r="BJ9"/>
      <c r="BK9"/>
      <c r="BL9"/>
      <c r="BM9"/>
      <c r="BN9"/>
      <c r="BO9"/>
      <c r="BP9"/>
      <c r="BQ9"/>
      <c r="BR9"/>
      <c r="BS9"/>
      <c r="BT9"/>
      <c r="BU9"/>
      <c r="BV9"/>
      <c r="BW9"/>
      <c r="BX9"/>
      <c r="BY9"/>
      <c r="BZ9"/>
      <c r="CA9"/>
      <c r="CB9"/>
      <c r="CC9"/>
      <c r="CD9"/>
      <c r="CE9"/>
      <c r="CF9"/>
      <c r="CG9"/>
      <c r="CH9"/>
      <c r="CI9"/>
      <c r="CJ9"/>
      <c r="CK9"/>
      <c r="CL9"/>
      <c r="CM9"/>
      <c r="CN9"/>
      <c r="CO9"/>
      <c r="CP9"/>
      <c r="CQ9"/>
      <c r="CR9"/>
      <c r="CS9" s="217"/>
      <c r="CT9" s="217"/>
      <c r="CU9" s="217"/>
      <c r="CV9" s="217"/>
      <c r="CW9" s="217"/>
    </row>
    <row r="10" spans="1:103" ht="18" customHeight="1">
      <c r="A10" s="218"/>
      <c r="B10" s="2151" t="s">
        <v>253</v>
      </c>
      <c r="C10" s="2151"/>
      <c r="D10" s="2151"/>
      <c r="E10" s="2151"/>
      <c r="F10" s="2151"/>
      <c r="G10" s="2151"/>
      <c r="H10" s="2151" t="s">
        <v>254</v>
      </c>
      <c r="I10" s="2151"/>
      <c r="J10" s="2151"/>
      <c r="K10" s="2151"/>
      <c r="L10" s="2151"/>
      <c r="M10" s="2151"/>
      <c r="N10" s="2151"/>
      <c r="O10" s="2151"/>
      <c r="P10" s="2151"/>
      <c r="Q10" s="2151"/>
      <c r="R10" s="2151"/>
      <c r="S10" s="2151"/>
      <c r="T10" s="2151"/>
      <c r="U10" s="2151"/>
      <c r="V10" s="2151"/>
      <c r="W10" s="2151"/>
      <c r="X10" s="2151"/>
      <c r="Y10" s="2151"/>
      <c r="Z10" s="2151"/>
      <c r="AA10" s="2151"/>
      <c r="AB10" s="2151"/>
      <c r="AC10" s="2151"/>
      <c r="AD10" s="2151"/>
      <c r="AE10" s="2151"/>
      <c r="AF10" s="2151"/>
      <c r="AG10" s="2151"/>
      <c r="AH10" s="2151"/>
      <c r="AI10" s="2151"/>
      <c r="AJ10" s="2151"/>
      <c r="AK10" s="2151"/>
      <c r="AL10" s="2151"/>
      <c r="AM10" s="2151"/>
      <c r="AN10" s="2151"/>
      <c r="AO10" s="2151"/>
      <c r="AP10" s="2151"/>
      <c r="AQ10" s="2151"/>
      <c r="AR10" s="2151"/>
      <c r="AS10" s="2151"/>
      <c r="AT10" s="2151"/>
      <c r="AU10" s="2151"/>
      <c r="AV10" s="2151"/>
      <c r="AW10" s="2151"/>
      <c r="AX10" s="2151"/>
      <c r="AY10" s="2151"/>
      <c r="AZ10" s="2151"/>
      <c r="BA10" s="2151"/>
      <c r="BB10" s="2151"/>
      <c r="BC10" s="2151"/>
      <c r="BD10" s="2151"/>
      <c r="BE10" s="2151"/>
      <c r="BF10"/>
      <c r="BG10"/>
      <c r="BH10" s="55" t="s">
        <v>255</v>
      </c>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s="217"/>
      <c r="CT10" s="217"/>
      <c r="CU10" s="217"/>
      <c r="CV10" s="217"/>
      <c r="CW10" s="217"/>
    </row>
    <row r="11" spans="1:103" ht="18" customHeight="1">
      <c r="A11" s="218"/>
      <c r="B11" s="2151" t="s">
        <v>256</v>
      </c>
      <c r="C11" s="2151"/>
      <c r="D11" s="2151"/>
      <c r="E11" s="2151"/>
      <c r="F11" s="2151"/>
      <c r="G11" s="2151"/>
      <c r="H11" s="2151" t="s">
        <v>257</v>
      </c>
      <c r="I11" s="2151"/>
      <c r="J11" s="2151"/>
      <c r="K11" s="2151"/>
      <c r="L11" s="2151"/>
      <c r="M11" s="2151"/>
      <c r="N11" s="2151"/>
      <c r="O11" s="2151"/>
      <c r="P11" s="2151"/>
      <c r="Q11" s="2151"/>
      <c r="R11" s="2151"/>
      <c r="S11" s="2151"/>
      <c r="T11" s="2151"/>
      <c r="U11" s="2151"/>
      <c r="V11" s="2151"/>
      <c r="W11" s="2151"/>
      <c r="X11" s="2151"/>
      <c r="Y11" s="2151"/>
      <c r="Z11" s="2151"/>
      <c r="AA11" s="2151"/>
      <c r="AB11" s="2151"/>
      <c r="AC11" s="2151"/>
      <c r="AD11" s="2151"/>
      <c r="AE11" s="2151"/>
      <c r="AF11" s="2151"/>
      <c r="AG11" s="2151"/>
      <c r="AH11" s="2151"/>
      <c r="AI11" s="2151"/>
      <c r="AJ11" s="2151"/>
      <c r="AK11" s="2151"/>
      <c r="AL11" s="2151"/>
      <c r="AM11" s="2151"/>
      <c r="AN11" s="2151"/>
      <c r="AO11" s="2151"/>
      <c r="AP11" s="2151"/>
      <c r="AQ11" s="2151"/>
      <c r="AR11" s="2151"/>
      <c r="AS11" s="2151"/>
      <c r="AT11" s="2151"/>
      <c r="AU11" s="2151"/>
      <c r="AV11" s="2151"/>
      <c r="AW11" s="2151"/>
      <c r="AX11" s="2151"/>
      <c r="AY11" s="2151"/>
      <c r="AZ11" s="2151"/>
      <c r="BA11" s="2151"/>
      <c r="BB11" s="2151"/>
      <c r="BC11" s="2151"/>
      <c r="BD11" s="2151"/>
      <c r="BE11" s="2151"/>
      <c r="BF11"/>
      <c r="BG11"/>
      <c r="BH11" t="s">
        <v>258</v>
      </c>
      <c r="BJ11"/>
      <c r="BK11"/>
      <c r="BL11"/>
      <c r="BM11"/>
      <c r="BN11"/>
      <c r="BO11"/>
      <c r="BP11"/>
      <c r="BQ11"/>
      <c r="BR11"/>
      <c r="BS11"/>
      <c r="BT11"/>
      <c r="BU11"/>
      <c r="BV11"/>
      <c r="BW11"/>
      <c r="BX11"/>
      <c r="BY11"/>
      <c r="BZ11"/>
      <c r="CA11"/>
      <c r="CB11"/>
      <c r="CC11"/>
      <c r="CD11"/>
      <c r="CE11"/>
      <c r="CF11"/>
      <c r="CG11"/>
      <c r="CH11"/>
      <c r="CI11"/>
      <c r="CJ11"/>
      <c r="CK11"/>
      <c r="CL11"/>
      <c r="CM11"/>
      <c r="CN11"/>
      <c r="CO11" s="64" t="s">
        <v>259</v>
      </c>
      <c r="CP11"/>
      <c r="CQ11"/>
      <c r="CR11"/>
      <c r="CS11" s="217"/>
      <c r="CT11" s="217"/>
      <c r="CU11" s="217"/>
      <c r="CV11" s="217"/>
      <c r="CW11" s="217"/>
    </row>
    <row r="12" spans="1:103" ht="18" customHeight="1">
      <c r="A12" s="218"/>
      <c r="B12" s="2178" t="s">
        <v>260</v>
      </c>
      <c r="C12" s="2179"/>
      <c r="D12" s="2179"/>
      <c r="E12" s="2179"/>
      <c r="F12" s="2179"/>
      <c r="G12" s="2179"/>
      <c r="H12" s="2151" t="s">
        <v>261</v>
      </c>
      <c r="I12" s="2151"/>
      <c r="J12" s="2151"/>
      <c r="K12" s="2151"/>
      <c r="L12" s="2151"/>
      <c r="M12" s="2151"/>
      <c r="N12" s="2151"/>
      <c r="O12" s="2151"/>
      <c r="P12" s="2151"/>
      <c r="Q12" s="2151"/>
      <c r="R12" s="2151"/>
      <c r="S12" s="2151"/>
      <c r="T12" s="2151"/>
      <c r="U12" s="2151"/>
      <c r="V12" s="2151"/>
      <c r="W12" s="2151"/>
      <c r="X12" s="2151"/>
      <c r="Y12" s="2151"/>
      <c r="Z12" s="2151"/>
      <c r="AA12" s="2151"/>
      <c r="AB12" s="2151"/>
      <c r="AC12" s="2151"/>
      <c r="AD12" s="2151"/>
      <c r="AE12" s="2151"/>
      <c r="AF12" s="2151"/>
      <c r="AG12" s="2151"/>
      <c r="AH12" s="2151"/>
      <c r="AI12" s="2151"/>
      <c r="AJ12" s="2151"/>
      <c r="AK12" s="2151"/>
      <c r="AL12" s="2151"/>
      <c r="AM12" s="2151"/>
      <c r="AN12" s="2151"/>
      <c r="AO12" s="2151"/>
      <c r="AP12" s="2151"/>
      <c r="AQ12" s="2151"/>
      <c r="AR12" s="2151"/>
      <c r="AS12" s="2151"/>
      <c r="AT12" s="2151"/>
      <c r="AU12" s="2151"/>
      <c r="AV12" s="2151"/>
      <c r="AW12" s="2151"/>
      <c r="AX12" s="2151"/>
      <c r="AY12" s="2151"/>
      <c r="AZ12" s="2151"/>
      <c r="BA12" s="2151"/>
      <c r="BB12" s="2151"/>
      <c r="BC12" s="2151"/>
      <c r="BD12" s="2151"/>
      <c r="BE12" s="2151"/>
      <c r="BF12"/>
      <c r="BG12"/>
      <c r="BH12" t="s">
        <v>262</v>
      </c>
      <c r="BJ12"/>
      <c r="BK12"/>
      <c r="BL12"/>
      <c r="BM12"/>
      <c r="BN12"/>
      <c r="BO12"/>
      <c r="BP12"/>
      <c r="BQ12"/>
      <c r="BR12"/>
      <c r="BS12"/>
      <c r="BT12"/>
      <c r="BU12"/>
      <c r="BV12"/>
      <c r="BW12"/>
      <c r="BX12"/>
      <c r="BY12"/>
      <c r="BZ12"/>
      <c r="CA12"/>
      <c r="CB12"/>
      <c r="CC12"/>
      <c r="CD12"/>
      <c r="CE12"/>
      <c r="CF12"/>
      <c r="CG12"/>
      <c r="CH12"/>
      <c r="CI12"/>
      <c r="CJ12"/>
      <c r="CK12"/>
      <c r="CL12"/>
      <c r="CM12"/>
      <c r="CN12"/>
      <c r="CO12" s="64" t="s">
        <v>263</v>
      </c>
      <c r="CP12"/>
      <c r="CQ12"/>
      <c r="CR12"/>
      <c r="CS12" s="217"/>
      <c r="CT12" s="217"/>
      <c r="CU12" s="217"/>
      <c r="CV12" s="217"/>
      <c r="CW12" s="217"/>
    </row>
    <row r="13" spans="1:103" ht="18" customHeight="1">
      <c r="A13" s="218"/>
      <c r="B13" s="2178" t="s">
        <v>264</v>
      </c>
      <c r="C13" s="2179"/>
      <c r="D13" s="2179"/>
      <c r="E13" s="2179"/>
      <c r="F13" s="2179"/>
      <c r="G13" s="2179"/>
      <c r="H13" s="2151" t="s">
        <v>265</v>
      </c>
      <c r="I13" s="2151"/>
      <c r="J13" s="2151"/>
      <c r="K13" s="2151"/>
      <c r="L13" s="2151"/>
      <c r="M13" s="2151"/>
      <c r="N13" s="2151"/>
      <c r="O13" s="2151"/>
      <c r="P13" s="2151"/>
      <c r="Q13" s="2151"/>
      <c r="R13" s="2151"/>
      <c r="S13" s="2151"/>
      <c r="T13" s="2151"/>
      <c r="U13" s="2151"/>
      <c r="V13" s="2151"/>
      <c r="W13" s="2151"/>
      <c r="X13" s="2151"/>
      <c r="Y13" s="2151"/>
      <c r="Z13" s="2151"/>
      <c r="AA13" s="2151"/>
      <c r="AB13" s="2151"/>
      <c r="AC13" s="2151"/>
      <c r="AD13" s="2151"/>
      <c r="AE13" s="2151"/>
      <c r="AF13" s="2151"/>
      <c r="AG13" s="2151"/>
      <c r="AH13" s="2151"/>
      <c r="AI13" s="2151"/>
      <c r="AJ13" s="2151"/>
      <c r="AK13" s="2151"/>
      <c r="AL13" s="2151"/>
      <c r="AM13" s="2151"/>
      <c r="AN13" s="2151"/>
      <c r="AO13" s="2151"/>
      <c r="AP13" s="2151"/>
      <c r="AQ13" s="2151"/>
      <c r="AR13" s="2151"/>
      <c r="AS13" s="2151"/>
      <c r="AT13" s="2151"/>
      <c r="AU13" s="2151"/>
      <c r="AV13" s="2151"/>
      <c r="AW13" s="2151"/>
      <c r="AX13" s="2151"/>
      <c r="AY13" s="2151"/>
      <c r="AZ13" s="2151"/>
      <c r="BA13" s="2151"/>
      <c r="BB13" s="2151"/>
      <c r="BC13" s="2151"/>
      <c r="BD13" s="2151"/>
      <c r="BE13" s="2151"/>
      <c r="BF13"/>
      <c r="BG13"/>
      <c r="BH13" t="s">
        <v>266</v>
      </c>
      <c r="BJ13"/>
      <c r="BK13"/>
      <c r="BL13"/>
      <c r="BM13"/>
      <c r="BN13"/>
      <c r="BO13"/>
      <c r="BP13"/>
      <c r="BQ13"/>
      <c r="BR13"/>
      <c r="BS13"/>
      <c r="BT13"/>
      <c r="BU13"/>
      <c r="BV13"/>
      <c r="BW13"/>
      <c r="BX13"/>
      <c r="BY13"/>
      <c r="BZ13"/>
      <c r="CA13"/>
      <c r="CB13"/>
      <c r="CC13"/>
      <c r="CD13"/>
      <c r="CE13"/>
      <c r="CF13"/>
      <c r="CG13"/>
      <c r="CH13"/>
      <c r="CI13"/>
      <c r="CJ13"/>
      <c r="CK13"/>
      <c r="CL13"/>
      <c r="CM13"/>
      <c r="CN13"/>
      <c r="CO13" s="64"/>
      <c r="CP13"/>
      <c r="CQ13"/>
      <c r="CR13"/>
      <c r="CS13" s="217"/>
      <c r="CT13" s="217"/>
      <c r="CU13" s="217"/>
      <c r="CV13" s="217"/>
      <c r="CW13" s="217"/>
    </row>
    <row r="14" spans="1:103" ht="18" customHeight="1">
      <c r="A14" s="1277" t="s">
        <v>267</v>
      </c>
      <c r="B14" s="304"/>
      <c r="C14" s="304"/>
      <c r="D14" s="304"/>
      <c r="E14" s="304" t="str">
        <f>+DATOS!C10</f>
        <v>CARLOS EDUARDO GARCIA CASTILLO</v>
      </c>
      <c r="F14" s="304"/>
      <c r="G14" s="304"/>
      <c r="H14" s="304"/>
      <c r="I14" s="304"/>
      <c r="J14" s="304"/>
      <c r="K14" s="304"/>
      <c r="L14" s="304"/>
      <c r="M14" s="304"/>
      <c r="N14" s="304"/>
      <c r="O14" s="304"/>
      <c r="P14" s="304"/>
      <c r="Q14" s="304"/>
      <c r="R14" s="304"/>
      <c r="S14" s="304"/>
      <c r="T14" s="304"/>
      <c r="U14" s="304"/>
      <c r="V14" s="304"/>
      <c r="W14" s="304"/>
      <c r="X14" s="304"/>
      <c r="Y14" s="304"/>
      <c r="Z14" s="304"/>
      <c r="AA14" s="304"/>
      <c r="AB14" s="304"/>
      <c r="AC14" s="304"/>
      <c r="AD14" s="304"/>
      <c r="AE14" s="304"/>
      <c r="AF14" s="304"/>
      <c r="AG14" s="304"/>
      <c r="AH14" s="304"/>
      <c r="AI14" s="1079"/>
      <c r="AJ14" s="1079"/>
      <c r="AK14" s="1079"/>
      <c r="AL14" s="1079"/>
      <c r="AM14" s="1079"/>
      <c r="AN14" s="1079"/>
      <c r="AO14" s="1079"/>
      <c r="AP14" s="1079"/>
      <c r="AQ14" s="1079"/>
      <c r="AR14" s="1079"/>
      <c r="AS14" s="1079"/>
      <c r="AT14" s="1079"/>
      <c r="AU14" s="1079"/>
      <c r="AV14" s="1079"/>
      <c r="AW14" s="1079"/>
      <c r="AX14" s="1079"/>
      <c r="AY14" s="1079"/>
      <c r="AZ14" s="1079"/>
      <c r="BA14" s="1079"/>
      <c r="BB14" s="1079"/>
      <c r="BC14" s="1079"/>
      <c r="BD14" s="1079"/>
      <c r="BE14" s="1079"/>
      <c r="BF14"/>
      <c r="BG14"/>
      <c r="BH14" s="127"/>
      <c r="BI14"/>
      <c r="BJ14"/>
      <c r="BK14"/>
      <c r="BL14"/>
      <c r="BM14"/>
      <c r="BN14"/>
      <c r="BO14"/>
      <c r="BP14"/>
      <c r="BQ14"/>
      <c r="BR14"/>
      <c r="BS14"/>
      <c r="BT14"/>
      <c r="BU14"/>
      <c r="BV14"/>
      <c r="BW14"/>
      <c r="BX14"/>
      <c r="BY14"/>
      <c r="BZ14"/>
      <c r="CA14"/>
      <c r="CB14" s="218"/>
      <c r="CC14" s="272"/>
      <c r="CD14" s="272"/>
      <c r="CE14" s="272"/>
      <c r="CF14" s="272"/>
      <c r="CG14" s="272"/>
      <c r="CH14" s="127"/>
      <c r="CI14" s="127"/>
      <c r="CJ14" s="127"/>
      <c r="CK14" s="127"/>
      <c r="CL14" s="145" t="s">
        <v>268</v>
      </c>
      <c r="CM14" s="127"/>
      <c r="CN14"/>
      <c r="CO14" s="2188" t="str">
        <f>+DATOS!C16</f>
        <v>JUN - SEP DE 2024</v>
      </c>
      <c r="CP14" s="2188"/>
      <c r="CQ14" s="2188"/>
      <c r="CR14" s="2188"/>
      <c r="CS14" s="2188"/>
      <c r="CT14" s="2188"/>
      <c r="CU14" s="2188"/>
      <c r="CV14" s="2188"/>
      <c r="CX14" s="201"/>
      <c r="CY14" s="201"/>
    </row>
    <row r="15" spans="1:103" ht="13.8" thickBot="1">
      <c r="A15" s="215"/>
      <c r="B15" s="305"/>
      <c r="C15" s="305"/>
      <c r="D15" s="305"/>
      <c r="E15" s="305"/>
      <c r="F15" s="305"/>
      <c r="G15" s="305"/>
      <c r="H15" s="305"/>
      <c r="I15" s="305"/>
      <c r="J15" s="305"/>
      <c r="K15" s="305"/>
      <c r="L15" s="305"/>
      <c r="M15" s="305"/>
      <c r="N15" s="305"/>
      <c r="O15" s="305"/>
      <c r="P15" s="305"/>
      <c r="Q15" s="305"/>
      <c r="R15" s="305"/>
      <c r="S15" s="305"/>
      <c r="T15" s="305"/>
      <c r="U15" s="305"/>
      <c r="V15" s="305"/>
      <c r="W15" s="305"/>
      <c r="X15" s="305"/>
      <c r="Y15" s="305"/>
      <c r="Z15" s="305"/>
      <c r="AA15" s="305"/>
      <c r="AB15" s="305"/>
      <c r="AC15" s="305"/>
      <c r="AD15" s="305"/>
      <c r="AE15" s="305"/>
      <c r="AF15" s="305"/>
      <c r="AG15" s="305"/>
      <c r="AH15" s="305"/>
      <c r="AI15" s="214"/>
      <c r="AJ15" s="214"/>
      <c r="AK15" s="214"/>
      <c r="AL15" s="214"/>
      <c r="AM15" s="214"/>
      <c r="AN15" s="214"/>
      <c r="AO15" s="214"/>
      <c r="AP15" s="214"/>
      <c r="AQ15" s="214"/>
      <c r="AR15" s="214"/>
      <c r="AS15" s="214"/>
      <c r="AT15" s="214"/>
      <c r="AU15" s="214"/>
      <c r="AV15" s="214"/>
      <c r="AW15" s="214"/>
      <c r="AX15" s="214"/>
      <c r="AY15" s="214"/>
      <c r="AZ15" s="214"/>
      <c r="BA15" s="214"/>
      <c r="BB15" s="214"/>
      <c r="BC15" s="214"/>
      <c r="BD15" s="214"/>
      <c r="BE15" s="214"/>
      <c r="BF15" s="214"/>
      <c r="BG15" s="214"/>
      <c r="BH15" s="214"/>
      <c r="BI15" s="214"/>
      <c r="BJ15" s="214"/>
      <c r="BK15" s="214"/>
      <c r="BL15" s="214"/>
      <c r="BM15" s="214"/>
      <c r="BN15" s="214"/>
      <c r="BO15" s="214"/>
      <c r="BP15" s="214"/>
      <c r="BQ15" s="214"/>
      <c r="BR15" s="214"/>
      <c r="BS15" s="214"/>
      <c r="BT15" s="214"/>
      <c r="BU15" s="214"/>
      <c r="BV15" s="214"/>
      <c r="BW15" s="214"/>
      <c r="BX15" s="214"/>
      <c r="BY15" s="214"/>
      <c r="BZ15" s="214"/>
      <c r="CA15" s="214"/>
      <c r="CB15" s="214"/>
      <c r="CC15" s="214"/>
      <c r="CD15" s="214"/>
      <c r="CE15" s="214"/>
      <c r="CF15" s="214"/>
      <c r="CG15" s="214"/>
      <c r="CH15" s="214"/>
      <c r="CI15" s="214"/>
      <c r="CJ15" s="214"/>
      <c r="CK15" s="214"/>
      <c r="CL15" s="214"/>
      <c r="CM15" s="214"/>
      <c r="CN15" s="214"/>
      <c r="CO15" s="214"/>
      <c r="CP15" s="214"/>
      <c r="CQ15" s="214"/>
      <c r="CR15" s="214"/>
      <c r="CS15" s="214"/>
      <c r="CT15" s="214"/>
      <c r="CU15" s="214"/>
      <c r="CV15" s="214"/>
      <c r="CW15" s="214"/>
      <c r="CX15" s="214"/>
      <c r="CY15" s="214"/>
    </row>
    <row r="16" spans="1:103">
      <c r="A16" s="213"/>
      <c r="B16" s="306"/>
      <c r="C16" s="306"/>
      <c r="D16" s="306"/>
      <c r="E16" s="306"/>
      <c r="F16" s="306"/>
      <c r="G16" s="306"/>
      <c r="H16" s="306"/>
      <c r="I16" s="306"/>
      <c r="J16" s="306"/>
      <c r="K16" s="306"/>
      <c r="L16" s="306"/>
      <c r="M16" s="306"/>
      <c r="N16" s="306"/>
      <c r="O16" s="306"/>
      <c r="P16" s="306"/>
      <c r="Q16" s="306"/>
      <c r="R16" s="306"/>
      <c r="S16" s="306"/>
      <c r="T16" s="306"/>
      <c r="U16" s="306"/>
      <c r="V16" s="306"/>
      <c r="W16" s="306"/>
      <c r="X16" s="306"/>
      <c r="Y16" s="306"/>
      <c r="Z16" s="306"/>
      <c r="AA16" s="306"/>
      <c r="AB16" s="306"/>
      <c r="AC16" s="306"/>
      <c r="AD16" s="306"/>
      <c r="AE16" s="306"/>
      <c r="AF16" s="306"/>
      <c r="AG16" s="306"/>
      <c r="AH16" s="306"/>
      <c r="AI16" s="212"/>
      <c r="AJ16" s="212"/>
      <c r="AK16" s="212"/>
      <c r="AL16" s="212"/>
      <c r="AM16" s="212"/>
      <c r="AN16" s="212"/>
      <c r="AO16" s="212"/>
      <c r="AP16" s="212"/>
      <c r="AQ16" s="212"/>
      <c r="AR16" s="212"/>
      <c r="AS16" s="212"/>
      <c r="AT16" s="212"/>
      <c r="AU16" s="212"/>
      <c r="AV16" s="212"/>
      <c r="AW16" s="212"/>
      <c r="AX16" s="212"/>
      <c r="AY16" s="212"/>
      <c r="AZ16" s="212"/>
      <c r="BA16" s="212"/>
      <c r="BB16" s="212"/>
      <c r="BC16" s="212"/>
      <c r="BD16" s="212"/>
      <c r="BE16" s="212"/>
      <c r="BF16" s="212"/>
      <c r="BG16" s="212"/>
      <c r="BH16" s="212"/>
      <c r="BI16" s="212"/>
      <c r="BJ16" s="212"/>
      <c r="BK16" s="212"/>
      <c r="BL16" s="212"/>
      <c r="BM16" s="212"/>
      <c r="BN16" s="212"/>
      <c r="BO16" s="212"/>
      <c r="BP16" s="212"/>
      <c r="BQ16" s="212"/>
      <c r="BR16" s="212"/>
      <c r="BS16" s="212"/>
      <c r="BT16" s="212"/>
      <c r="BU16" s="212"/>
      <c r="BV16" s="212"/>
      <c r="BW16" s="212"/>
      <c r="BX16" s="212"/>
      <c r="BY16" s="212"/>
      <c r="BZ16" s="212"/>
      <c r="CA16" s="212"/>
      <c r="CB16" s="212"/>
      <c r="CC16" s="212"/>
      <c r="CD16" s="212"/>
      <c r="CE16" s="212"/>
      <c r="CF16" s="212"/>
      <c r="CG16" s="212"/>
      <c r="CH16" s="212"/>
      <c r="CI16" s="212"/>
      <c r="CJ16" s="212"/>
      <c r="CK16" s="212"/>
      <c r="CL16" s="212"/>
      <c r="CM16" s="212"/>
      <c r="CN16" s="212"/>
      <c r="CO16" s="212"/>
      <c r="CP16" s="212"/>
      <c r="CQ16" s="212"/>
      <c r="CR16" s="212"/>
      <c r="CS16" s="212"/>
      <c r="CT16" s="212"/>
      <c r="CU16" s="212"/>
      <c r="CV16" s="212"/>
      <c r="CW16" s="212"/>
      <c r="CX16" s="211"/>
      <c r="CY16" s="210"/>
    </row>
    <row r="17" spans="1:103">
      <c r="A17" s="209"/>
      <c r="B17" s="307"/>
      <c r="C17" s="307"/>
      <c r="D17" s="307"/>
      <c r="E17" s="307"/>
      <c r="F17" s="307"/>
      <c r="G17" s="307"/>
      <c r="H17" s="307"/>
      <c r="I17" s="307"/>
      <c r="J17" s="307"/>
      <c r="K17" s="307"/>
      <c r="L17" s="307"/>
      <c r="M17" s="307"/>
      <c r="N17" s="307"/>
      <c r="O17" s="307"/>
      <c r="P17" s="307"/>
      <c r="Q17" s="307"/>
      <c r="R17" s="307"/>
      <c r="S17" s="307"/>
      <c r="T17" s="307"/>
      <c r="U17" s="307"/>
      <c r="V17" s="307"/>
      <c r="W17" s="307"/>
      <c r="X17" s="307"/>
      <c r="Y17" s="307"/>
      <c r="Z17" s="307"/>
      <c r="AA17" s="307"/>
      <c r="AB17" s="307"/>
      <c r="AC17" s="307"/>
      <c r="AD17" s="307"/>
      <c r="AE17" s="307"/>
      <c r="AF17" s="307"/>
      <c r="AG17" s="307"/>
      <c r="AH17" s="307"/>
      <c r="AI17" s="202"/>
      <c r="AJ17" s="202"/>
      <c r="AK17" s="202"/>
      <c r="AL17" s="202"/>
      <c r="AM17" s="202"/>
      <c r="AN17" s="202"/>
      <c r="AO17" s="202"/>
      <c r="AP17" s="202"/>
      <c r="AQ17" s="202"/>
      <c r="AR17" s="202"/>
      <c r="AS17" s="202"/>
      <c r="AT17" s="202"/>
      <c r="AU17" s="202"/>
      <c r="AV17" s="202"/>
      <c r="AW17" s="202"/>
      <c r="AX17" s="202"/>
      <c r="AY17" s="202"/>
      <c r="AZ17" s="202"/>
      <c r="BA17" s="202"/>
      <c r="BB17" s="202"/>
      <c r="BC17" s="202"/>
      <c r="BD17" s="202"/>
      <c r="BE17" s="202"/>
      <c r="BF17" s="202"/>
      <c r="BG17" s="202"/>
      <c r="BH17" s="202"/>
      <c r="BI17" s="202"/>
      <c r="BJ17" s="202"/>
      <c r="BK17" s="202"/>
      <c r="BL17" s="202"/>
      <c r="BM17" s="202"/>
      <c r="BN17" s="202"/>
      <c r="BO17" s="202"/>
      <c r="BP17" s="202"/>
      <c r="BQ17" s="202"/>
      <c r="BR17" s="202"/>
      <c r="BS17" s="202"/>
      <c r="BT17" s="202"/>
      <c r="BU17" s="202"/>
      <c r="BV17" s="202"/>
      <c r="BW17" s="202"/>
      <c r="BX17" s="202"/>
      <c r="BY17" s="202"/>
      <c r="BZ17" s="202"/>
      <c r="CA17" s="202"/>
      <c r="CB17" s="202"/>
      <c r="CC17" s="202"/>
      <c r="CD17" s="202"/>
      <c r="CE17" s="202"/>
      <c r="CF17" s="202"/>
      <c r="CG17" s="202"/>
      <c r="CH17" s="202"/>
      <c r="CI17" s="202"/>
      <c r="CJ17" s="202"/>
      <c r="CK17" s="202"/>
      <c r="CL17" s="202"/>
      <c r="CM17" s="202"/>
      <c r="CN17" s="202"/>
      <c r="CO17" s="202"/>
      <c r="CP17" s="202"/>
      <c r="CQ17" s="202"/>
      <c r="CR17" s="202"/>
      <c r="CS17" s="202"/>
      <c r="CT17" s="202"/>
      <c r="CU17" s="202"/>
      <c r="CV17" s="202"/>
      <c r="CW17" s="202"/>
      <c r="CX17" s="201"/>
      <c r="CY17" s="207"/>
    </row>
    <row r="18" spans="1:103">
      <c r="A18" s="208"/>
      <c r="B18" s="307"/>
      <c r="C18" s="307"/>
      <c r="D18" s="307"/>
      <c r="E18" s="307"/>
      <c r="F18" s="307"/>
      <c r="G18" s="307"/>
      <c r="H18" s="307"/>
      <c r="I18" s="307"/>
      <c r="J18" s="307"/>
      <c r="K18" s="307"/>
      <c r="L18" s="307"/>
      <c r="M18" s="307"/>
      <c r="N18" s="307"/>
      <c r="O18" s="307"/>
      <c r="P18" s="307"/>
      <c r="Q18" s="307"/>
      <c r="R18" s="307"/>
      <c r="S18" s="307"/>
      <c r="T18" s="307"/>
      <c r="U18" s="307"/>
      <c r="V18" s="307"/>
      <c r="W18" s="307"/>
      <c r="X18" s="307"/>
      <c r="Y18" s="307"/>
      <c r="Z18" s="307"/>
      <c r="AA18" s="307"/>
      <c r="AB18" s="307"/>
      <c r="AC18" s="307"/>
      <c r="AD18" s="307"/>
      <c r="AE18" s="307"/>
      <c r="AF18" s="307"/>
      <c r="AG18" s="307"/>
      <c r="AH18" s="307"/>
      <c r="AI18" s="202"/>
      <c r="AJ18" s="202"/>
      <c r="AK18" s="202"/>
      <c r="AL18" s="202"/>
      <c r="AM18" s="202"/>
      <c r="AN18" s="202"/>
      <c r="AO18" s="202"/>
      <c r="AP18" s="202"/>
      <c r="AQ18" s="202"/>
      <c r="AR18" s="202"/>
      <c r="AS18" s="202"/>
      <c r="AT18" s="202"/>
      <c r="AU18" s="202"/>
      <c r="AV18" s="202"/>
      <c r="AW18" s="202"/>
      <c r="AX18" s="202"/>
      <c r="AY18" s="202"/>
      <c r="AZ18" s="202"/>
      <c r="BA18" s="202"/>
      <c r="BB18" s="202"/>
      <c r="BC18" s="202"/>
      <c r="BD18" s="202"/>
      <c r="BE18" s="202"/>
      <c r="BF18" s="202"/>
      <c r="BG18" s="202"/>
      <c r="BH18" s="202"/>
      <c r="BI18" s="202"/>
      <c r="BJ18" s="202"/>
      <c r="BK18" s="202"/>
      <c r="BL18" s="202"/>
      <c r="BM18" s="202"/>
      <c r="BN18" s="202"/>
      <c r="BO18" s="202"/>
      <c r="BP18" s="202"/>
      <c r="BQ18" s="202"/>
      <c r="BR18" s="202"/>
      <c r="BS18" s="202"/>
      <c r="BT18" s="202"/>
      <c r="BU18" s="202"/>
      <c r="BV18" s="202"/>
      <c r="BW18" s="202"/>
      <c r="BX18" s="202"/>
      <c r="BY18" s="202"/>
      <c r="BZ18" s="202"/>
      <c r="CA18" s="202"/>
      <c r="CB18" s="202"/>
      <c r="CC18" s="202"/>
      <c r="CD18" s="202"/>
      <c r="CE18" s="202"/>
      <c r="CF18" s="202"/>
      <c r="CG18" s="202"/>
      <c r="CH18" s="202"/>
      <c r="CI18" s="202"/>
      <c r="CJ18" s="202"/>
      <c r="CK18" s="202"/>
      <c r="CL18" s="202"/>
      <c r="CM18" s="202"/>
      <c r="CN18" s="202"/>
      <c r="CO18" s="202"/>
      <c r="CP18" s="202"/>
      <c r="CQ18" s="202"/>
      <c r="CR18" s="202"/>
      <c r="CS18" s="202"/>
      <c r="CT18" s="202"/>
      <c r="CU18" s="202"/>
      <c r="CV18" s="202"/>
      <c r="CW18" s="202"/>
      <c r="CX18" s="201"/>
      <c r="CY18" s="207"/>
    </row>
    <row r="19" spans="1:103">
      <c r="A19" s="208"/>
      <c r="B19" s="307"/>
      <c r="C19" s="307"/>
      <c r="D19" s="307"/>
      <c r="E19" s="307"/>
      <c r="F19" s="307"/>
      <c r="G19" s="307"/>
      <c r="H19" s="307"/>
      <c r="I19" s="307"/>
      <c r="J19" s="307"/>
      <c r="K19" s="307"/>
      <c r="L19" s="307"/>
      <c r="M19" s="307"/>
      <c r="N19" s="307"/>
      <c r="O19" s="307"/>
      <c r="P19" s="307"/>
      <c r="Q19" s="307"/>
      <c r="R19" s="307"/>
      <c r="S19" s="307"/>
      <c r="T19" s="307"/>
      <c r="U19" s="307"/>
      <c r="V19" s="307"/>
      <c r="W19" s="307"/>
      <c r="X19" s="307"/>
      <c r="Y19" s="307"/>
      <c r="Z19" s="307"/>
      <c r="AA19" s="307"/>
      <c r="AB19" s="307"/>
      <c r="AC19" s="307"/>
      <c r="AD19" s="307"/>
      <c r="AE19" s="307"/>
      <c r="AF19" s="307"/>
      <c r="AG19" s="307"/>
      <c r="AH19" s="307"/>
      <c r="AI19" s="202"/>
      <c r="AJ19" s="202"/>
      <c r="AK19" s="202"/>
      <c r="AL19" s="202"/>
      <c r="AM19" s="202"/>
      <c r="AN19" s="202"/>
      <c r="AO19" s="202"/>
      <c r="AP19" s="202"/>
      <c r="AQ19" s="202"/>
      <c r="AR19" s="202"/>
      <c r="AS19" s="202"/>
      <c r="AT19" s="202"/>
      <c r="AU19" s="202"/>
      <c r="AV19" s="202"/>
      <c r="AW19" s="202"/>
      <c r="AX19" s="202"/>
      <c r="AY19" s="202"/>
      <c r="AZ19" s="202"/>
      <c r="BA19" s="202"/>
      <c r="BB19" s="202"/>
      <c r="BC19" s="202"/>
      <c r="BD19" s="202"/>
      <c r="BE19" s="202"/>
      <c r="BF19" s="202"/>
      <c r="BG19" s="202"/>
      <c r="BH19" s="202"/>
      <c r="BI19" s="202"/>
      <c r="BJ19" s="202"/>
      <c r="BK19" s="202"/>
      <c r="BL19" s="202"/>
      <c r="BM19" s="202"/>
      <c r="BN19" s="202"/>
      <c r="BO19" s="202"/>
      <c r="BP19" s="202"/>
      <c r="BQ19" s="202"/>
      <c r="BR19" s="202"/>
      <c r="BS19" s="202"/>
      <c r="BT19" s="202"/>
      <c r="BU19" s="202"/>
      <c r="BV19" s="202"/>
      <c r="BW19" s="202"/>
      <c r="BX19" s="202"/>
      <c r="BY19" s="202"/>
      <c r="BZ19" s="202"/>
      <c r="CA19" s="202"/>
      <c r="CB19" s="202"/>
      <c r="CC19" s="202"/>
      <c r="CD19" s="202"/>
      <c r="CE19" s="202"/>
      <c r="CF19" s="202"/>
      <c r="CG19" s="202"/>
      <c r="CH19" s="202"/>
      <c r="CI19" s="202"/>
      <c r="CJ19" s="202"/>
      <c r="CK19" s="202"/>
      <c r="CL19" s="202"/>
      <c r="CM19" s="202"/>
      <c r="CN19" s="202"/>
      <c r="CO19" s="202"/>
      <c r="CP19" s="202"/>
      <c r="CQ19" s="202"/>
      <c r="CR19" s="202"/>
      <c r="CS19" s="202"/>
      <c r="CT19" s="202"/>
      <c r="CU19" s="202"/>
      <c r="CV19" s="202"/>
      <c r="CW19" s="202"/>
      <c r="CX19" s="201"/>
      <c r="CY19" s="207"/>
    </row>
    <row r="20" spans="1:103">
      <c r="A20" s="208"/>
      <c r="B20" s="307"/>
      <c r="C20" s="307"/>
      <c r="D20" s="307"/>
      <c r="E20" s="307"/>
      <c r="F20" s="307"/>
      <c r="G20" s="307"/>
      <c r="H20" s="307"/>
      <c r="I20" s="307"/>
      <c r="J20" s="307"/>
      <c r="K20" s="307"/>
      <c r="L20" s="307"/>
      <c r="M20" s="307"/>
      <c r="N20" s="307"/>
      <c r="O20" s="307"/>
      <c r="P20" s="307"/>
      <c r="Q20" s="307"/>
      <c r="R20" s="307"/>
      <c r="S20" s="307"/>
      <c r="T20" s="307"/>
      <c r="U20" s="307"/>
      <c r="V20" s="307"/>
      <c r="W20" s="307"/>
      <c r="X20" s="307"/>
      <c r="Y20" s="307"/>
      <c r="Z20" s="307"/>
      <c r="AA20" s="307"/>
      <c r="AB20" s="307"/>
      <c r="AC20" s="307"/>
      <c r="AD20" s="307"/>
      <c r="AE20" s="307"/>
      <c r="AF20" s="307"/>
      <c r="AG20" s="307"/>
      <c r="AH20" s="307"/>
      <c r="AI20" s="202"/>
      <c r="AJ20" s="202"/>
      <c r="AK20" s="202"/>
      <c r="AL20" s="202"/>
      <c r="AM20" s="202"/>
      <c r="AN20" s="202"/>
      <c r="AO20" s="202"/>
      <c r="AP20" s="202"/>
      <c r="AQ20" s="202"/>
      <c r="AR20" s="202"/>
      <c r="AS20" s="202"/>
      <c r="AT20" s="202"/>
      <c r="AU20" s="202"/>
      <c r="AV20" s="202"/>
      <c r="AW20" s="202"/>
      <c r="AX20" s="202"/>
      <c r="AY20" s="202"/>
      <c r="AZ20" s="202"/>
      <c r="BA20" s="202"/>
      <c r="BB20" s="202"/>
      <c r="BC20" s="202"/>
      <c r="BD20" s="202"/>
      <c r="BE20" s="202"/>
      <c r="BF20" s="202"/>
      <c r="BG20" s="202"/>
      <c r="BH20" s="202"/>
      <c r="BI20" s="202"/>
      <c r="BJ20" s="202"/>
      <c r="BK20" s="202"/>
      <c r="BL20" s="202"/>
      <c r="BM20" s="202"/>
      <c r="BN20" s="202"/>
      <c r="BO20" s="202"/>
      <c r="BP20" s="202"/>
      <c r="BQ20" s="202"/>
      <c r="BR20" s="202"/>
      <c r="BS20" s="202"/>
      <c r="BT20" s="202"/>
      <c r="BU20" s="202"/>
      <c r="BV20" s="202"/>
      <c r="BW20" s="202"/>
      <c r="BX20" s="202"/>
      <c r="BY20" s="202"/>
      <c r="BZ20" s="202"/>
      <c r="CA20" s="202"/>
      <c r="CB20" s="202"/>
      <c r="CC20" s="202"/>
      <c r="CD20" s="202"/>
      <c r="CE20" s="202"/>
      <c r="CF20" s="202"/>
      <c r="CG20" s="202"/>
      <c r="CH20" s="202"/>
      <c r="CI20" s="202"/>
      <c r="CJ20" s="202"/>
      <c r="CK20" s="202"/>
      <c r="CL20" s="202"/>
      <c r="CM20" s="202"/>
      <c r="CN20" s="202"/>
      <c r="CO20" s="202"/>
      <c r="CP20" s="202"/>
      <c r="CQ20" s="202"/>
      <c r="CR20" s="202"/>
      <c r="CS20" s="202"/>
      <c r="CT20" s="202"/>
      <c r="CU20" s="202"/>
      <c r="CV20" s="202"/>
      <c r="CW20" s="202"/>
      <c r="CX20" s="201"/>
      <c r="CY20" s="207"/>
    </row>
    <row r="21" spans="1:103">
      <c r="A21" s="208"/>
      <c r="B21" s="307"/>
      <c r="C21" s="307"/>
      <c r="D21" s="307"/>
      <c r="E21" s="307"/>
      <c r="F21" s="307"/>
      <c r="G21" s="307"/>
      <c r="H21" s="307"/>
      <c r="I21" s="307"/>
      <c r="J21" s="307"/>
      <c r="K21" s="307"/>
      <c r="L21" s="307"/>
      <c r="M21" s="307"/>
      <c r="N21" s="307"/>
      <c r="O21" s="307"/>
      <c r="P21" s="307"/>
      <c r="Q21" s="307"/>
      <c r="R21" s="307"/>
      <c r="S21" s="307"/>
      <c r="T21" s="307"/>
      <c r="U21" s="307"/>
      <c r="V21" s="307"/>
      <c r="W21" s="307"/>
      <c r="X21" s="307"/>
      <c r="Y21" s="307"/>
      <c r="Z21" s="307"/>
      <c r="AA21" s="307"/>
      <c r="AB21" s="307"/>
      <c r="AC21" s="307"/>
      <c r="AD21" s="307"/>
      <c r="AE21" s="307"/>
      <c r="AF21" s="307"/>
      <c r="AG21" s="307"/>
      <c r="AH21" s="307"/>
      <c r="AI21" s="202"/>
      <c r="AJ21" s="202"/>
      <c r="AK21" s="202"/>
      <c r="AL21" s="202"/>
      <c r="AM21" s="202"/>
      <c r="AN21" s="202"/>
      <c r="AO21" s="202"/>
      <c r="AP21" s="202"/>
      <c r="AQ21" s="202"/>
      <c r="AR21" s="202"/>
      <c r="AS21" s="202"/>
      <c r="AT21" s="202"/>
      <c r="AU21" s="202"/>
      <c r="AV21" s="202"/>
      <c r="AW21" s="202"/>
      <c r="AX21" s="202"/>
      <c r="AY21" s="202"/>
      <c r="AZ21" s="202"/>
      <c r="BA21" s="202"/>
      <c r="BB21" s="202"/>
      <c r="BC21" s="202"/>
      <c r="BD21" s="202"/>
      <c r="BE21" s="202"/>
      <c r="BF21" s="202"/>
      <c r="BG21" s="202"/>
      <c r="BH21" s="202"/>
      <c r="BI21" s="202"/>
      <c r="BJ21" s="202"/>
      <c r="BK21" s="202"/>
      <c r="BL21" s="202"/>
      <c r="BM21" s="202"/>
      <c r="BN21" s="202"/>
      <c r="BO21" s="202"/>
      <c r="BP21" s="202"/>
      <c r="BQ21" s="202"/>
      <c r="BR21" s="202"/>
      <c r="BS21" s="202"/>
      <c r="BT21" s="202"/>
      <c r="BU21" s="202"/>
      <c r="BV21" s="202"/>
      <c r="BW21" s="202"/>
      <c r="BX21" s="202"/>
      <c r="BY21" s="202"/>
      <c r="BZ21" s="202"/>
      <c r="CA21" s="202"/>
      <c r="CB21" s="202"/>
      <c r="CC21" s="202"/>
      <c r="CD21" s="202"/>
      <c r="CE21" s="202"/>
      <c r="CF21" s="202"/>
      <c r="CG21" s="202"/>
      <c r="CH21" s="202"/>
      <c r="CI21" s="202"/>
      <c r="CJ21" s="202"/>
      <c r="CK21" s="202"/>
      <c r="CL21" s="202"/>
      <c r="CM21" s="202"/>
      <c r="CN21" s="202"/>
      <c r="CO21" s="202"/>
      <c r="CP21" s="202"/>
      <c r="CQ21" s="202"/>
      <c r="CR21" s="202"/>
      <c r="CS21" s="202"/>
      <c r="CT21" s="202"/>
      <c r="CU21" s="202"/>
      <c r="CV21" s="202"/>
      <c r="CW21" s="1080"/>
      <c r="CX21" s="201"/>
      <c r="CY21" s="207"/>
    </row>
    <row r="22" spans="1:103">
      <c r="A22" s="208"/>
      <c r="B22" s="307"/>
      <c r="C22" s="307"/>
      <c r="D22" s="307"/>
      <c r="E22" s="307"/>
      <c r="F22" s="307"/>
      <c r="G22" s="307"/>
      <c r="H22" s="307"/>
      <c r="I22" s="307"/>
      <c r="J22" s="307"/>
      <c r="K22" s="307"/>
      <c r="L22" s="307"/>
      <c r="M22" s="307"/>
      <c r="N22" s="307"/>
      <c r="O22" s="307"/>
      <c r="P22" s="307"/>
      <c r="Q22" s="307"/>
      <c r="R22" s="307"/>
      <c r="S22" s="307"/>
      <c r="T22" s="307"/>
      <c r="U22" s="307"/>
      <c r="V22" s="307"/>
      <c r="W22" s="307"/>
      <c r="X22" s="307"/>
      <c r="Y22" s="307"/>
      <c r="Z22" s="307"/>
      <c r="AA22" s="307"/>
      <c r="AB22" s="307"/>
      <c r="AC22" s="307"/>
      <c r="AD22" s="307"/>
      <c r="AE22" s="307"/>
      <c r="AF22" s="307"/>
      <c r="AG22" s="307"/>
      <c r="AH22" s="307"/>
      <c r="AI22" s="202"/>
      <c r="AJ22" s="202"/>
      <c r="AK22" s="202"/>
      <c r="AL22" s="202"/>
      <c r="AM22" s="202"/>
      <c r="AN22" s="202"/>
      <c r="AO22" s="202"/>
      <c r="AP22" s="202"/>
      <c r="AQ22" s="202"/>
      <c r="AR22" s="202"/>
      <c r="AS22" s="202"/>
      <c r="AT22" s="202"/>
      <c r="AU22" s="202"/>
      <c r="AV22" s="202"/>
      <c r="AW22" s="202"/>
      <c r="AX22" s="202"/>
      <c r="AY22" s="202"/>
      <c r="AZ22" s="202"/>
      <c r="BA22" s="202"/>
      <c r="BB22" s="202"/>
      <c r="BC22" s="202"/>
      <c r="BD22" s="202"/>
      <c r="BE22" s="202"/>
      <c r="BF22" s="202"/>
      <c r="BG22" s="202"/>
      <c r="BH22" s="202"/>
      <c r="BI22" s="202"/>
      <c r="BJ22" s="202"/>
      <c r="BK22" s="202"/>
      <c r="BL22" s="202"/>
      <c r="BM22" s="202"/>
      <c r="BN22" s="202"/>
      <c r="BO22" s="202"/>
      <c r="BP22" s="202"/>
      <c r="BQ22" s="202"/>
      <c r="BR22" s="202"/>
      <c r="BS22" s="202"/>
      <c r="BT22" s="202"/>
      <c r="BU22" s="202"/>
      <c r="BV22" s="202"/>
      <c r="BW22" s="202"/>
      <c r="BX22" s="202"/>
      <c r="BY22" s="202"/>
      <c r="BZ22" s="202"/>
      <c r="CA22" s="202"/>
      <c r="CB22" s="202"/>
      <c r="CC22" s="202"/>
      <c r="CD22" s="202"/>
      <c r="CE22" s="202"/>
      <c r="CF22" s="202"/>
      <c r="CG22" s="202"/>
      <c r="CH22" s="202"/>
      <c r="CI22" s="202"/>
      <c r="CJ22" s="202"/>
      <c r="CK22" s="202"/>
      <c r="CL22" s="202"/>
      <c r="CM22" s="202"/>
      <c r="CN22" s="202"/>
      <c r="CO22" s="202"/>
      <c r="CP22" s="202"/>
      <c r="CQ22" s="202"/>
      <c r="CR22" s="202"/>
      <c r="CS22" s="202"/>
      <c r="CT22" s="202"/>
      <c r="CU22" s="202"/>
      <c r="CV22" s="202"/>
      <c r="CW22" s="1080"/>
      <c r="CX22" s="201"/>
      <c r="CY22" s="207"/>
    </row>
    <row r="23" spans="1:103">
      <c r="A23" s="208"/>
      <c r="B23" s="307"/>
      <c r="C23" s="307"/>
      <c r="D23" s="307"/>
      <c r="E23" s="307"/>
      <c r="F23" s="307"/>
      <c r="G23" s="307"/>
      <c r="H23" s="307"/>
      <c r="I23" s="307"/>
      <c r="J23" s="307"/>
      <c r="K23" s="307"/>
      <c r="L23" s="307"/>
      <c r="M23" s="307"/>
      <c r="N23" s="307"/>
      <c r="O23" s="307"/>
      <c r="P23" s="307"/>
      <c r="Q23" s="307"/>
      <c r="R23" s="307"/>
      <c r="S23" s="307"/>
      <c r="T23" s="307"/>
      <c r="U23" s="307"/>
      <c r="V23" s="307"/>
      <c r="W23" s="307"/>
      <c r="X23" s="307"/>
      <c r="Y23" s="307"/>
      <c r="Z23" s="307"/>
      <c r="AA23" s="307"/>
      <c r="AB23" s="307"/>
      <c r="AC23" s="307"/>
      <c r="AD23" s="307"/>
      <c r="AE23" s="307"/>
      <c r="AF23" s="307"/>
      <c r="AG23" s="307"/>
      <c r="AH23" s="307"/>
      <c r="AI23" s="202"/>
      <c r="AJ23" s="202"/>
      <c r="AK23" s="202"/>
      <c r="AL23" s="202"/>
      <c r="AM23" s="202"/>
      <c r="AN23" s="202"/>
      <c r="AO23" s="202"/>
      <c r="AP23" s="202"/>
      <c r="AQ23" s="202"/>
      <c r="AR23" s="202"/>
      <c r="AS23" s="202"/>
      <c r="AT23" s="202"/>
      <c r="AU23" s="202"/>
      <c r="AV23" s="202"/>
      <c r="AW23" s="202"/>
      <c r="AX23" s="202"/>
      <c r="AY23" s="202"/>
      <c r="AZ23" s="202"/>
      <c r="BA23" s="202"/>
      <c r="BB23" s="202"/>
      <c r="BC23" s="202"/>
      <c r="BD23" s="202"/>
      <c r="BE23" s="202"/>
      <c r="BF23" s="202"/>
      <c r="BG23" s="202"/>
      <c r="BH23" s="202"/>
      <c r="BI23" s="202"/>
      <c r="BJ23" s="202"/>
      <c r="BK23" s="202"/>
      <c r="BL23" s="202"/>
      <c r="BM23" s="202"/>
      <c r="BN23" s="202"/>
      <c r="BO23" s="202"/>
      <c r="BP23" s="202"/>
      <c r="BQ23" s="202"/>
      <c r="BR23" s="202"/>
      <c r="BS23" s="202"/>
      <c r="BT23" s="202"/>
      <c r="BU23" s="202"/>
      <c r="BV23" s="202"/>
      <c r="BW23" s="202"/>
      <c r="BX23" s="202"/>
      <c r="BY23" s="202"/>
      <c r="BZ23" s="202"/>
      <c r="CA23" s="202"/>
      <c r="CB23" s="202"/>
      <c r="CC23" s="202"/>
      <c r="CD23" s="202"/>
      <c r="CE23" s="202"/>
      <c r="CF23" s="202"/>
      <c r="CG23" s="202"/>
      <c r="CH23" s="202"/>
      <c r="CI23" s="202"/>
      <c r="CJ23" s="202"/>
      <c r="CK23" s="202"/>
      <c r="CL23" s="202"/>
      <c r="CM23" s="202"/>
      <c r="CN23" s="202"/>
      <c r="CO23" s="202"/>
      <c r="CP23" s="202"/>
      <c r="CQ23" s="202"/>
      <c r="CR23" s="202"/>
      <c r="CS23" s="202"/>
      <c r="CT23" s="202"/>
      <c r="CU23" s="202"/>
      <c r="CV23" s="202"/>
      <c r="CW23" s="1080"/>
      <c r="CX23" s="201"/>
      <c r="CY23" s="207"/>
    </row>
    <row r="24" spans="1:103">
      <c r="A24" s="208"/>
      <c r="B24" s="307"/>
      <c r="C24" s="307"/>
      <c r="D24" s="307"/>
      <c r="E24" s="307"/>
      <c r="F24" s="307"/>
      <c r="G24" s="307"/>
      <c r="H24" s="307"/>
      <c r="I24" s="307"/>
      <c r="J24" s="307"/>
      <c r="K24" s="307"/>
      <c r="L24" s="307"/>
      <c r="M24" s="307"/>
      <c r="N24" s="307"/>
      <c r="O24" s="307"/>
      <c r="P24" s="307"/>
      <c r="Q24" s="307"/>
      <c r="R24" s="307"/>
      <c r="S24" s="307"/>
      <c r="T24" s="307"/>
      <c r="U24" s="307"/>
      <c r="V24" s="307"/>
      <c r="W24" s="307"/>
      <c r="X24" s="307"/>
      <c r="Y24" s="307"/>
      <c r="Z24" s="307"/>
      <c r="AA24" s="307"/>
      <c r="AB24" s="307"/>
      <c r="AC24" s="307"/>
      <c r="AD24" s="307"/>
      <c r="AE24" s="307"/>
      <c r="AF24" s="307"/>
      <c r="AG24" s="307"/>
      <c r="AH24" s="307"/>
      <c r="AI24" s="202"/>
      <c r="AJ24" s="202"/>
      <c r="AK24" s="202"/>
      <c r="AL24" s="202"/>
      <c r="AM24" s="202"/>
      <c r="AN24" s="202"/>
      <c r="AO24" s="202"/>
      <c r="AP24" s="202"/>
      <c r="AQ24" s="202"/>
      <c r="AR24" s="202"/>
      <c r="AS24" s="202"/>
      <c r="AT24" s="202"/>
      <c r="AU24" s="202"/>
      <c r="AV24" s="202"/>
      <c r="AW24" s="202"/>
      <c r="AX24" s="202"/>
      <c r="AY24" s="202"/>
      <c r="AZ24" s="202"/>
      <c r="BA24" s="202"/>
      <c r="BB24" s="202"/>
      <c r="BC24" s="202"/>
      <c r="BD24" s="202"/>
      <c r="BE24" s="202"/>
      <c r="BF24" s="202"/>
      <c r="BG24" s="202"/>
      <c r="BH24" s="202"/>
      <c r="BI24" s="202"/>
      <c r="BJ24" s="202"/>
      <c r="BK24" s="202"/>
      <c r="BL24" s="202"/>
      <c r="BM24" s="202"/>
      <c r="BN24" s="202"/>
      <c r="BO24" s="202"/>
      <c r="BP24" s="202"/>
      <c r="BQ24" s="202"/>
      <c r="BR24" s="202"/>
      <c r="BS24" s="202"/>
      <c r="BT24" s="202"/>
      <c r="BU24" s="202"/>
      <c r="BV24" s="202"/>
      <c r="BW24" s="202"/>
      <c r="BX24" s="202"/>
      <c r="BY24" s="202"/>
      <c r="BZ24" s="202"/>
      <c r="CA24" s="202"/>
      <c r="CB24" s="202"/>
      <c r="CC24" s="202"/>
      <c r="CD24" s="202"/>
      <c r="CE24" s="202"/>
      <c r="CF24" s="202"/>
      <c r="CG24" s="202"/>
      <c r="CH24" s="202"/>
      <c r="CI24" s="202"/>
      <c r="CJ24" s="202"/>
      <c r="CK24" s="202"/>
      <c r="CL24" s="202"/>
      <c r="CM24" s="202"/>
      <c r="CN24" s="202"/>
      <c r="CO24" s="202"/>
      <c r="CP24" s="202"/>
      <c r="CQ24" s="202"/>
      <c r="CR24" s="202"/>
      <c r="CS24" s="202"/>
      <c r="CT24" s="202"/>
      <c r="CU24" s="202"/>
      <c r="CV24" s="202"/>
      <c r="CW24" s="1080"/>
      <c r="CX24" s="201"/>
      <c r="CY24" s="207"/>
    </row>
    <row r="25" spans="1:103">
      <c r="A25" s="208"/>
      <c r="B25" s="307"/>
      <c r="C25" s="307"/>
      <c r="D25" s="307"/>
      <c r="E25" s="307"/>
      <c r="F25" s="307"/>
      <c r="G25" s="307"/>
      <c r="H25" s="307"/>
      <c r="I25" s="307"/>
      <c r="J25" s="307"/>
      <c r="K25" s="307"/>
      <c r="L25" s="307"/>
      <c r="M25" s="307"/>
      <c r="N25" s="307"/>
      <c r="O25" s="307"/>
      <c r="P25" s="307"/>
      <c r="Q25" s="307"/>
      <c r="R25" s="307"/>
      <c r="S25" s="307"/>
      <c r="T25" s="307"/>
      <c r="U25" s="307"/>
      <c r="V25" s="307"/>
      <c r="W25" s="307"/>
      <c r="X25" s="307"/>
      <c r="Y25" s="307"/>
      <c r="Z25" s="307"/>
      <c r="AA25" s="307"/>
      <c r="AB25" s="307"/>
      <c r="AC25" s="307"/>
      <c r="AD25" s="307"/>
      <c r="AE25" s="307"/>
      <c r="AF25" s="307"/>
      <c r="AG25" s="307"/>
      <c r="AH25" s="307"/>
      <c r="AI25" s="202"/>
      <c r="AJ25" s="202"/>
      <c r="AK25" s="202"/>
      <c r="AL25" s="202"/>
      <c r="AM25" s="202"/>
      <c r="AN25" s="202"/>
      <c r="AO25" s="202"/>
      <c r="AP25" s="202"/>
      <c r="AQ25" s="202"/>
      <c r="AR25" s="202"/>
      <c r="AS25" s="202"/>
      <c r="AT25" s="202"/>
      <c r="AU25" s="202"/>
      <c r="AV25" s="202"/>
      <c r="AW25" s="202"/>
      <c r="AX25" s="202"/>
      <c r="AY25" s="202"/>
      <c r="AZ25" s="202"/>
      <c r="BA25" s="202"/>
      <c r="BB25" s="202"/>
      <c r="BC25" s="202"/>
      <c r="BD25" s="202"/>
      <c r="BE25" s="202"/>
      <c r="BF25" s="202"/>
      <c r="BG25" s="202"/>
      <c r="BH25" s="202"/>
      <c r="BI25" s="202"/>
      <c r="BJ25" s="202"/>
      <c r="BK25" s="202"/>
      <c r="BL25" s="202"/>
      <c r="BM25" s="202"/>
      <c r="BN25" s="202"/>
      <c r="BO25" s="202"/>
      <c r="BP25" s="202"/>
      <c r="BQ25" s="202"/>
      <c r="BR25" s="202"/>
      <c r="BS25" s="202"/>
      <c r="BT25" s="202"/>
      <c r="BU25" s="202"/>
      <c r="BV25" s="202"/>
      <c r="BW25" s="202"/>
      <c r="BX25" s="202"/>
      <c r="BY25" s="202"/>
      <c r="BZ25" s="202"/>
      <c r="CA25" s="202"/>
      <c r="CB25" s="202"/>
      <c r="CC25" s="202"/>
      <c r="CD25" s="202"/>
      <c r="CE25" s="202"/>
      <c r="CF25" s="202"/>
      <c r="CG25" s="202"/>
      <c r="CH25" s="202"/>
      <c r="CI25" s="202"/>
      <c r="CJ25" s="202"/>
      <c r="CK25" s="202"/>
      <c r="CL25" s="202"/>
      <c r="CM25" s="202"/>
      <c r="CN25" s="202"/>
      <c r="CO25" s="202"/>
      <c r="CP25" s="202"/>
      <c r="CQ25" s="202"/>
      <c r="CR25" s="202"/>
      <c r="CS25" s="202"/>
      <c r="CT25" s="202"/>
      <c r="CU25" s="202"/>
      <c r="CV25" s="202"/>
      <c r="CW25" s="202"/>
      <c r="CX25" s="201"/>
      <c r="CY25" s="207"/>
    </row>
    <row r="26" spans="1:103">
      <c r="A26" s="208"/>
      <c r="B26" s="307"/>
      <c r="C26" s="307"/>
      <c r="D26" s="307"/>
      <c r="E26" s="307"/>
      <c r="F26" s="307"/>
      <c r="G26" s="307"/>
      <c r="H26" s="307"/>
      <c r="I26" s="307"/>
      <c r="J26" s="307"/>
      <c r="K26" s="307"/>
      <c r="L26" s="307"/>
      <c r="M26" s="307"/>
      <c r="N26" s="307"/>
      <c r="O26" s="307"/>
      <c r="P26" s="307"/>
      <c r="Q26" s="307"/>
      <c r="R26" s="307"/>
      <c r="S26" s="307"/>
      <c r="T26" s="307"/>
      <c r="U26" s="307"/>
      <c r="V26" s="307"/>
      <c r="W26" s="307"/>
      <c r="X26" s="307"/>
      <c r="Y26" s="307"/>
      <c r="Z26" s="307"/>
      <c r="AA26" s="307"/>
      <c r="AB26" s="307"/>
      <c r="AC26" s="307"/>
      <c r="AD26" s="307"/>
      <c r="AE26" s="307"/>
      <c r="AF26" s="307"/>
      <c r="AG26" s="307"/>
      <c r="AH26" s="307"/>
      <c r="AI26" s="202"/>
      <c r="AJ26" s="202"/>
      <c r="AK26" s="202"/>
      <c r="AL26" s="202"/>
      <c r="AM26" s="202"/>
      <c r="AN26" s="202"/>
      <c r="AO26" s="202"/>
      <c r="AP26" s="202"/>
      <c r="AQ26" s="202"/>
      <c r="AR26" s="202"/>
      <c r="AS26" s="202"/>
      <c r="AT26" s="202"/>
      <c r="AU26" s="202"/>
      <c r="AV26" s="202"/>
      <c r="AW26" s="202"/>
      <c r="AX26" s="202"/>
      <c r="AY26" s="202"/>
      <c r="AZ26" s="202"/>
      <c r="BA26" s="202"/>
      <c r="BB26" s="202"/>
      <c r="BC26" s="202"/>
      <c r="BD26" s="202"/>
      <c r="BE26" s="202"/>
      <c r="BF26" s="202"/>
      <c r="BG26" s="202"/>
      <c r="BH26" s="202"/>
      <c r="BI26" s="202"/>
      <c r="BJ26" s="202"/>
      <c r="BK26" s="202"/>
      <c r="BL26" s="202"/>
      <c r="BM26" s="202"/>
      <c r="BN26" s="202"/>
      <c r="BO26" s="202"/>
      <c r="BP26" s="202"/>
      <c r="BQ26" s="202"/>
      <c r="BR26" s="202"/>
      <c r="BS26" s="202"/>
      <c r="BT26" s="202"/>
      <c r="BU26" s="202"/>
      <c r="BV26" s="202"/>
      <c r="BW26" s="202"/>
      <c r="BX26" s="202"/>
      <c r="BY26" s="202"/>
      <c r="BZ26" s="202"/>
      <c r="CA26" s="202"/>
      <c r="CB26" s="202"/>
      <c r="CC26" s="202"/>
      <c r="CD26" s="202"/>
      <c r="CE26" s="202"/>
      <c r="CF26" s="202"/>
      <c r="CG26" s="202"/>
      <c r="CH26" s="202"/>
      <c r="CI26" s="202"/>
      <c r="CJ26" s="202"/>
      <c r="CK26" s="202"/>
      <c r="CL26" s="202"/>
      <c r="CM26" s="202"/>
      <c r="CN26" s="202"/>
      <c r="CO26" s="202"/>
      <c r="CP26" s="202"/>
      <c r="CQ26" s="202"/>
      <c r="CR26" s="202"/>
      <c r="CS26" s="202"/>
      <c r="CT26" s="202"/>
      <c r="CU26" s="202"/>
      <c r="CV26" s="202"/>
      <c r="CW26" s="202"/>
      <c r="CX26" s="201"/>
      <c r="CY26" s="207"/>
    </row>
    <row r="27" spans="1:103">
      <c r="A27" s="208"/>
      <c r="B27" s="307"/>
      <c r="C27" s="307"/>
      <c r="D27" s="307"/>
      <c r="E27" s="307"/>
      <c r="F27" s="307"/>
      <c r="G27" s="307"/>
      <c r="H27" s="307"/>
      <c r="I27" s="307"/>
      <c r="J27" s="307"/>
      <c r="K27" s="307"/>
      <c r="L27" s="307"/>
      <c r="M27" s="307"/>
      <c r="N27" s="307"/>
      <c r="O27" s="307"/>
      <c r="P27" s="307"/>
      <c r="Q27" s="307"/>
      <c r="R27" s="307"/>
      <c r="S27" s="307"/>
      <c r="T27" s="307"/>
      <c r="U27" s="307"/>
      <c r="V27" s="307"/>
      <c r="W27" s="307"/>
      <c r="X27" s="307"/>
      <c r="Y27" s="307"/>
      <c r="Z27" s="307"/>
      <c r="AA27" s="307"/>
      <c r="AB27" s="307"/>
      <c r="AC27" s="307"/>
      <c r="AD27" s="307"/>
      <c r="AE27" s="307"/>
      <c r="AF27" s="307"/>
      <c r="AG27" s="307"/>
      <c r="AH27" s="307"/>
      <c r="AI27" s="202"/>
      <c r="AJ27" s="202"/>
      <c r="AK27" s="202"/>
      <c r="AL27" s="202"/>
      <c r="AM27" s="202"/>
      <c r="AN27" s="202"/>
      <c r="AO27" s="202"/>
      <c r="AP27" s="202"/>
      <c r="AQ27" s="202"/>
      <c r="AR27" s="202"/>
      <c r="AS27" s="202"/>
      <c r="AT27" s="202"/>
      <c r="AU27" s="202"/>
      <c r="AV27" s="202"/>
      <c r="AW27" s="202"/>
      <c r="AX27" s="202"/>
      <c r="AY27" s="202"/>
      <c r="AZ27" s="202"/>
      <c r="BA27" s="202"/>
      <c r="BB27" s="202"/>
      <c r="BC27" s="202"/>
      <c r="BD27" s="202"/>
      <c r="BE27" s="202"/>
      <c r="BF27" s="202"/>
      <c r="BG27" s="202"/>
      <c r="BH27" s="202"/>
      <c r="BI27" s="202"/>
      <c r="BJ27" s="202"/>
      <c r="BK27" s="202"/>
      <c r="BL27" s="202"/>
      <c r="BM27" s="202"/>
      <c r="BN27" s="202"/>
      <c r="BO27" s="202"/>
      <c r="BP27" s="202"/>
      <c r="BQ27" s="202"/>
      <c r="BR27" s="202"/>
      <c r="BS27" s="202"/>
      <c r="BT27" s="202"/>
      <c r="BU27" s="202"/>
      <c r="BV27" s="202"/>
      <c r="BW27" s="202"/>
      <c r="BX27" s="202"/>
      <c r="BY27" s="202"/>
      <c r="BZ27" s="202"/>
      <c r="CA27" s="202"/>
      <c r="CB27" s="202"/>
      <c r="CC27" s="202"/>
      <c r="CD27" s="202"/>
      <c r="CE27" s="202"/>
      <c r="CF27" s="202"/>
      <c r="CG27" s="202"/>
      <c r="CH27" s="202"/>
      <c r="CI27" s="202"/>
      <c r="CJ27" s="202"/>
      <c r="CK27" s="202"/>
      <c r="CL27" s="202"/>
      <c r="CM27" s="202"/>
      <c r="CN27" s="202"/>
      <c r="CO27" s="202"/>
      <c r="CP27" s="202"/>
      <c r="CQ27" s="202"/>
      <c r="CR27" s="202"/>
      <c r="CS27" s="202"/>
      <c r="CT27" s="202"/>
      <c r="CU27" s="202"/>
      <c r="CV27" s="202"/>
      <c r="CW27" s="202"/>
      <c r="CX27" s="201"/>
      <c r="CY27" s="207"/>
    </row>
    <row r="28" spans="1:103">
      <c r="A28" s="208"/>
      <c r="B28" s="307"/>
      <c r="C28" s="307"/>
      <c r="D28" s="307"/>
      <c r="E28" s="307"/>
      <c r="F28" s="307"/>
      <c r="G28" s="307"/>
      <c r="H28" s="307"/>
      <c r="I28" s="307"/>
      <c r="J28" s="307"/>
      <c r="K28" s="307"/>
      <c r="L28" s="307"/>
      <c r="M28" s="307"/>
      <c r="N28" s="307"/>
      <c r="O28" s="307"/>
      <c r="P28" s="307"/>
      <c r="Q28" s="307"/>
      <c r="R28" s="307"/>
      <c r="S28" s="307"/>
      <c r="T28" s="307"/>
      <c r="U28" s="307"/>
      <c r="V28" s="307"/>
      <c r="W28" s="307"/>
      <c r="X28" s="307"/>
      <c r="Y28" s="307"/>
      <c r="Z28" s="307"/>
      <c r="AA28" s="307"/>
      <c r="AB28" s="307"/>
      <c r="AC28" s="307"/>
      <c r="AD28" s="307"/>
      <c r="AE28" s="307"/>
      <c r="AF28" s="307"/>
      <c r="AG28" s="307"/>
      <c r="AH28" s="307"/>
      <c r="AI28" s="202"/>
      <c r="AJ28" s="202"/>
      <c r="AK28" s="202"/>
      <c r="AL28" s="202"/>
      <c r="AM28" s="202"/>
      <c r="AN28" s="202"/>
      <c r="AO28" s="202"/>
      <c r="AP28" s="202"/>
      <c r="AQ28" s="202"/>
      <c r="AR28" s="202"/>
      <c r="AS28" s="202"/>
      <c r="AT28" s="202"/>
      <c r="AU28" s="202"/>
      <c r="AV28" s="202"/>
      <c r="AW28" s="202"/>
      <c r="AX28" s="202"/>
      <c r="AY28" s="202"/>
      <c r="AZ28" s="202"/>
      <c r="BA28" s="202"/>
      <c r="BB28" s="202"/>
      <c r="BC28" s="202"/>
      <c r="BD28" s="202"/>
      <c r="BE28" s="202"/>
      <c r="BF28" s="202"/>
      <c r="BG28" s="202"/>
      <c r="BH28" s="202"/>
      <c r="BI28" s="202"/>
      <c r="BJ28" s="202"/>
      <c r="BK28" s="202"/>
      <c r="BL28" s="202"/>
      <c r="BM28" s="202"/>
      <c r="BN28" s="202"/>
      <c r="BO28" s="202"/>
      <c r="BP28" s="202"/>
      <c r="BQ28" s="202"/>
      <c r="BR28" s="202"/>
      <c r="BS28" s="202"/>
      <c r="BT28" s="202"/>
      <c r="BU28" s="202"/>
      <c r="BV28" s="202"/>
      <c r="BW28" s="202"/>
      <c r="BX28" s="202"/>
      <c r="BY28" s="202"/>
      <c r="BZ28" s="202"/>
      <c r="CA28" s="202"/>
      <c r="CB28" s="202"/>
      <c r="CC28" s="202"/>
      <c r="CD28" s="202"/>
      <c r="CE28" s="202"/>
      <c r="CF28" s="202"/>
      <c r="CG28" s="202"/>
      <c r="CH28" s="202"/>
      <c r="CI28" s="202"/>
      <c r="CJ28" s="202"/>
      <c r="CK28" s="202"/>
      <c r="CL28" s="202"/>
      <c r="CM28" s="202"/>
      <c r="CN28" s="202"/>
      <c r="CO28" s="202"/>
      <c r="CP28" s="202"/>
      <c r="CQ28" s="202"/>
      <c r="CR28" s="202"/>
      <c r="CS28" s="202"/>
      <c r="CT28" s="202"/>
      <c r="CU28" s="202"/>
      <c r="CV28" s="202"/>
      <c r="CW28" s="202"/>
      <c r="CX28" s="201"/>
      <c r="CY28" s="207"/>
    </row>
    <row r="29" spans="1:103">
      <c r="A29" s="208"/>
      <c r="B29" s="307"/>
      <c r="C29" s="307"/>
      <c r="D29" s="307"/>
      <c r="E29" s="307"/>
      <c r="F29" s="307"/>
      <c r="G29" s="307"/>
      <c r="H29" s="307"/>
      <c r="I29" s="307"/>
      <c r="J29" s="307"/>
      <c r="K29" s="307"/>
      <c r="L29" s="307"/>
      <c r="M29" s="307"/>
      <c r="N29" s="307"/>
      <c r="O29" s="307"/>
      <c r="P29" s="307"/>
      <c r="Q29" s="307"/>
      <c r="R29" s="307"/>
      <c r="S29" s="307"/>
      <c r="T29" s="307"/>
      <c r="U29" s="307"/>
      <c r="V29" s="307"/>
      <c r="W29" s="307"/>
      <c r="X29" s="307"/>
      <c r="Y29" s="307"/>
      <c r="Z29" s="307"/>
      <c r="AA29" s="307"/>
      <c r="AB29" s="307"/>
      <c r="AC29" s="307"/>
      <c r="AD29" s="307"/>
      <c r="AE29" s="307"/>
      <c r="AF29" s="307"/>
      <c r="AG29" s="307"/>
      <c r="AH29" s="307"/>
      <c r="AI29" s="202"/>
      <c r="AJ29" s="202"/>
      <c r="AK29" s="202"/>
      <c r="AL29" s="202"/>
      <c r="AM29" s="202"/>
      <c r="AN29" s="202"/>
      <c r="AO29" s="202"/>
      <c r="AP29" s="202"/>
      <c r="AQ29" s="202"/>
      <c r="AR29" s="202"/>
      <c r="AS29" s="202"/>
      <c r="AT29" s="202"/>
      <c r="AU29" s="202"/>
      <c r="AV29" s="202"/>
      <c r="AW29" s="202"/>
      <c r="AX29" s="202"/>
      <c r="AY29" s="202"/>
      <c r="AZ29" s="202"/>
      <c r="BA29" s="202"/>
      <c r="BB29" s="202"/>
      <c r="BC29" s="202"/>
      <c r="BD29" s="202"/>
      <c r="BE29" s="202"/>
      <c r="BF29" s="202"/>
      <c r="BG29" s="202"/>
      <c r="BH29" s="202"/>
      <c r="BI29" s="202"/>
      <c r="BJ29" s="202"/>
      <c r="BK29" s="202"/>
      <c r="BL29" s="202"/>
      <c r="BM29" s="202"/>
      <c r="BN29" s="202"/>
      <c r="BO29" s="202"/>
      <c r="BP29" s="202"/>
      <c r="BQ29" s="202"/>
      <c r="BR29" s="202"/>
      <c r="BS29" s="202"/>
      <c r="BT29" s="202"/>
      <c r="BU29" s="202"/>
      <c r="BV29" s="202"/>
      <c r="BW29" s="202"/>
      <c r="BX29" s="202"/>
      <c r="BY29" s="202"/>
      <c r="BZ29" s="202"/>
      <c r="CA29" s="202"/>
      <c r="CB29" s="202"/>
      <c r="CC29" s="202"/>
      <c r="CD29" s="202"/>
      <c r="CE29" s="202"/>
      <c r="CF29" s="202"/>
      <c r="CG29" s="202"/>
      <c r="CH29" s="202"/>
      <c r="CI29" s="202"/>
      <c r="CJ29" s="202"/>
      <c r="CK29" s="202"/>
      <c r="CL29" s="202"/>
      <c r="CM29" s="202"/>
      <c r="CN29" s="202"/>
      <c r="CO29" s="202"/>
      <c r="CP29" s="202"/>
      <c r="CQ29" s="202"/>
      <c r="CR29" s="202"/>
      <c r="CS29" s="202"/>
      <c r="CT29" s="202"/>
      <c r="CU29" s="202"/>
      <c r="CV29" s="202"/>
      <c r="CW29" s="202"/>
      <c r="CX29" s="201"/>
      <c r="CY29" s="207"/>
    </row>
    <row r="30" spans="1:103">
      <c r="A30" s="208"/>
      <c r="B30" s="307"/>
      <c r="C30" s="307"/>
      <c r="D30" s="307"/>
      <c r="E30" s="307"/>
      <c r="F30" s="307"/>
      <c r="G30" s="307"/>
      <c r="H30" s="307"/>
      <c r="I30" s="307"/>
      <c r="J30" s="307"/>
      <c r="K30" s="307"/>
      <c r="L30" s="307"/>
      <c r="M30" s="307"/>
      <c r="N30" s="307"/>
      <c r="O30" s="307"/>
      <c r="P30" s="307"/>
      <c r="Q30" s="307"/>
      <c r="R30" s="307"/>
      <c r="S30" s="307"/>
      <c r="T30" s="307"/>
      <c r="U30" s="307"/>
      <c r="V30" s="307"/>
      <c r="W30" s="307"/>
      <c r="X30" s="307"/>
      <c r="Y30" s="307"/>
      <c r="Z30" s="307"/>
      <c r="AA30" s="307"/>
      <c r="AB30" s="307"/>
      <c r="AC30" s="307"/>
      <c r="AD30" s="307"/>
      <c r="AE30" s="307"/>
      <c r="AF30" s="307"/>
      <c r="AG30" s="307"/>
      <c r="AH30" s="307"/>
      <c r="AI30" s="202"/>
      <c r="AJ30" s="202"/>
      <c r="AK30" s="202"/>
      <c r="AL30" s="202"/>
      <c r="AM30" s="202"/>
      <c r="AN30" s="202"/>
      <c r="AO30" s="202"/>
      <c r="AP30" s="202"/>
      <c r="AQ30" s="202"/>
      <c r="AR30" s="202"/>
      <c r="AS30" s="202"/>
      <c r="AT30" s="202"/>
      <c r="AU30" s="202"/>
      <c r="AV30" s="202"/>
      <c r="AW30" s="202"/>
      <c r="AX30" s="202"/>
      <c r="AY30" s="202"/>
      <c r="AZ30" s="202"/>
      <c r="BA30" s="202"/>
      <c r="BB30" s="202"/>
      <c r="BC30" s="202"/>
      <c r="BD30" s="202"/>
      <c r="BE30" s="202"/>
      <c r="BF30" s="202"/>
      <c r="BG30" s="202"/>
      <c r="BH30" s="202"/>
      <c r="BI30" s="202"/>
      <c r="BJ30" s="202"/>
      <c r="BK30" s="202"/>
      <c r="BL30" s="202"/>
      <c r="BM30" s="202"/>
      <c r="BN30" s="202"/>
      <c r="BO30" s="202"/>
      <c r="BP30" s="202"/>
      <c r="BQ30" s="202"/>
      <c r="BR30" s="202"/>
      <c r="BS30" s="202"/>
      <c r="BT30" s="202"/>
      <c r="BU30" s="202"/>
      <c r="BV30" s="202"/>
      <c r="BW30" s="202"/>
      <c r="BX30" s="202"/>
      <c r="BY30" s="202"/>
      <c r="BZ30" s="202"/>
      <c r="CA30" s="202"/>
      <c r="CB30" s="202"/>
      <c r="CC30" s="202"/>
      <c r="CD30" s="202"/>
      <c r="CE30" s="202"/>
      <c r="CF30" s="202"/>
      <c r="CG30" s="202"/>
      <c r="CH30" s="202"/>
      <c r="CI30" s="202"/>
      <c r="CJ30" s="202"/>
      <c r="CK30" s="202"/>
      <c r="CL30" s="202"/>
      <c r="CM30" s="202"/>
      <c r="CN30" s="202"/>
      <c r="CO30" s="202"/>
      <c r="CP30" s="202"/>
      <c r="CQ30" s="202"/>
      <c r="CR30" s="202"/>
      <c r="CS30" s="202"/>
      <c r="CT30" s="202"/>
      <c r="CU30" s="202"/>
      <c r="CV30" s="202"/>
      <c r="CW30" s="202"/>
      <c r="CX30" s="201"/>
      <c r="CY30" s="207"/>
    </row>
    <row r="31" spans="1:103">
      <c r="A31" s="208"/>
      <c r="B31" s="307"/>
      <c r="C31" s="307"/>
      <c r="D31" s="307"/>
      <c r="E31" s="307"/>
      <c r="F31" s="307"/>
      <c r="G31" s="307"/>
      <c r="H31" s="307"/>
      <c r="I31" s="307"/>
      <c r="J31" s="307"/>
      <c r="K31" s="307"/>
      <c r="L31" s="307"/>
      <c r="M31" s="307"/>
      <c r="N31" s="307"/>
      <c r="O31" s="307"/>
      <c r="P31" s="307"/>
      <c r="Q31" s="307"/>
      <c r="R31" s="307"/>
      <c r="S31" s="307"/>
      <c r="T31" s="307"/>
      <c r="U31" s="307"/>
      <c r="V31" s="307"/>
      <c r="W31" s="307"/>
      <c r="X31" s="307"/>
      <c r="Y31" s="307"/>
      <c r="Z31" s="307"/>
      <c r="AA31" s="307"/>
      <c r="AB31" s="307"/>
      <c r="AC31" s="307"/>
      <c r="AD31" s="307"/>
      <c r="AE31" s="307"/>
      <c r="AF31" s="307"/>
      <c r="AG31" s="307"/>
      <c r="AH31" s="307"/>
      <c r="AI31" s="202"/>
      <c r="AJ31" s="202"/>
      <c r="AK31" s="202"/>
      <c r="AL31" s="202"/>
      <c r="AM31" s="202"/>
      <c r="AN31" s="202"/>
      <c r="AO31" s="202"/>
      <c r="AP31" s="202"/>
      <c r="AQ31" s="202"/>
      <c r="AR31" s="202"/>
      <c r="AS31" s="202"/>
      <c r="AT31" s="202"/>
      <c r="AU31" s="202"/>
      <c r="AV31" s="202"/>
      <c r="AW31" s="202"/>
      <c r="AX31" s="202"/>
      <c r="AY31" s="202"/>
      <c r="AZ31" s="202"/>
      <c r="BA31" s="202"/>
      <c r="BB31" s="202"/>
      <c r="BC31" s="202"/>
      <c r="BD31" s="202"/>
      <c r="BE31" s="202"/>
      <c r="BF31" s="202"/>
      <c r="BG31" s="202"/>
      <c r="BH31" s="202"/>
      <c r="BI31" s="202"/>
      <c r="BJ31" s="202"/>
      <c r="BK31" s="202"/>
      <c r="BL31" s="202"/>
      <c r="BM31" s="202"/>
      <c r="BN31" s="202"/>
      <c r="BO31" s="202"/>
      <c r="BP31" s="202"/>
      <c r="BQ31" s="202"/>
      <c r="BR31" s="202"/>
      <c r="BS31" s="202"/>
      <c r="BT31" s="202"/>
      <c r="BU31" s="202"/>
      <c r="BV31" s="202"/>
      <c r="BW31" s="202"/>
      <c r="BX31" s="202"/>
      <c r="BY31" s="202"/>
      <c r="BZ31" s="202"/>
      <c r="CA31" s="202"/>
      <c r="CB31" s="202"/>
      <c r="CC31" s="202"/>
      <c r="CD31" s="202"/>
      <c r="CE31" s="202"/>
      <c r="CF31" s="202"/>
      <c r="CG31" s="202"/>
      <c r="CH31" s="202"/>
      <c r="CI31" s="202"/>
      <c r="CJ31" s="202"/>
      <c r="CK31" s="202"/>
      <c r="CL31" s="202"/>
      <c r="CM31" s="202"/>
      <c r="CN31" s="202"/>
      <c r="CO31" s="202"/>
      <c r="CP31" s="202"/>
      <c r="CQ31" s="202"/>
      <c r="CR31" s="202"/>
      <c r="CS31" s="202"/>
      <c r="CT31" s="202"/>
      <c r="CU31" s="202"/>
      <c r="CV31" s="202"/>
      <c r="CW31" s="202"/>
      <c r="CX31" s="201"/>
      <c r="CY31" s="207"/>
    </row>
    <row r="32" spans="1:103">
      <c r="A32" s="208"/>
      <c r="B32" s="307"/>
      <c r="C32" s="307"/>
      <c r="D32" s="307"/>
      <c r="E32" s="307"/>
      <c r="F32" s="307"/>
      <c r="G32" s="307"/>
      <c r="H32" s="307"/>
      <c r="I32" s="307"/>
      <c r="J32" s="307"/>
      <c r="K32" s="307"/>
      <c r="L32" s="307"/>
      <c r="M32" s="307"/>
      <c r="N32" s="307"/>
      <c r="O32" s="307"/>
      <c r="P32" s="307"/>
      <c r="Q32" s="307"/>
      <c r="R32" s="307"/>
      <c r="S32" s="307"/>
      <c r="T32" s="307"/>
      <c r="U32" s="307"/>
      <c r="V32" s="307"/>
      <c r="W32" s="307"/>
      <c r="X32" s="307"/>
      <c r="Y32" s="307"/>
      <c r="Z32" s="307"/>
      <c r="AA32" s="307"/>
      <c r="AB32" s="307"/>
      <c r="AC32" s="307"/>
      <c r="AD32" s="307"/>
      <c r="AE32" s="307"/>
      <c r="AF32" s="307"/>
      <c r="AG32" s="307"/>
      <c r="AH32" s="307"/>
      <c r="AI32" s="202"/>
      <c r="AJ32" s="202"/>
      <c r="AK32" s="202"/>
      <c r="AL32" s="202"/>
      <c r="AM32" s="202"/>
      <c r="AN32" s="202"/>
      <c r="AO32" s="202"/>
      <c r="AP32" s="202"/>
      <c r="AQ32" s="202"/>
      <c r="AR32" s="202"/>
      <c r="AS32" s="202"/>
      <c r="AT32" s="202"/>
      <c r="AU32" s="202"/>
      <c r="AV32" s="202"/>
      <c r="AW32" s="202"/>
      <c r="AX32" s="202"/>
      <c r="AY32" s="202"/>
      <c r="AZ32" s="202"/>
      <c r="BA32" s="202"/>
      <c r="BB32" s="202"/>
      <c r="BC32" s="202"/>
      <c r="BD32" s="202"/>
      <c r="BE32" s="202"/>
      <c r="BF32" s="202"/>
      <c r="BG32" s="202"/>
      <c r="BH32" s="202"/>
      <c r="BI32" s="202"/>
      <c r="BJ32" s="202"/>
      <c r="BK32" s="202"/>
      <c r="BL32" s="202"/>
      <c r="BM32" s="202"/>
      <c r="BN32" s="202"/>
      <c r="BO32" s="202"/>
      <c r="BP32" s="202"/>
      <c r="BQ32" s="202"/>
      <c r="BR32" s="202"/>
      <c r="BS32" s="202"/>
      <c r="BT32" s="202"/>
      <c r="BU32" s="202"/>
      <c r="BV32" s="202"/>
      <c r="BW32" s="202"/>
      <c r="BX32" s="202"/>
      <c r="BY32" s="202"/>
      <c r="BZ32" s="202"/>
      <c r="CA32" s="202"/>
      <c r="CB32" s="202"/>
      <c r="CC32" s="202"/>
      <c r="CD32" s="202"/>
      <c r="CE32" s="202"/>
      <c r="CF32" s="202"/>
      <c r="CG32" s="202"/>
      <c r="CH32" s="202"/>
      <c r="CI32" s="202"/>
      <c r="CJ32" s="202"/>
      <c r="CK32" s="202"/>
      <c r="CL32" s="202"/>
      <c r="CM32" s="202"/>
      <c r="CN32" s="202"/>
      <c r="CO32" s="202"/>
      <c r="CP32" s="202"/>
      <c r="CQ32" s="202"/>
      <c r="CR32" s="202"/>
      <c r="CS32" s="202"/>
      <c r="CT32" s="202"/>
      <c r="CU32" s="202"/>
      <c r="CV32" s="202"/>
      <c r="CW32" s="202"/>
      <c r="CX32" s="201"/>
      <c r="CY32" s="207"/>
    </row>
    <row r="33" spans="1:109">
      <c r="A33" s="208"/>
      <c r="B33" s="307"/>
      <c r="C33" s="307"/>
      <c r="D33" s="307"/>
      <c r="E33" s="307"/>
      <c r="F33" s="307"/>
      <c r="G33" s="307"/>
      <c r="H33" s="307"/>
      <c r="I33" s="307"/>
      <c r="J33" s="307"/>
      <c r="K33" s="307"/>
      <c r="L33" s="307"/>
      <c r="M33" s="307"/>
      <c r="N33" s="307"/>
      <c r="O33" s="307"/>
      <c r="P33" s="307"/>
      <c r="Q33" s="307"/>
      <c r="R33" s="307"/>
      <c r="S33" s="307"/>
      <c r="T33" s="307"/>
      <c r="U33" s="307"/>
      <c r="V33" s="307"/>
      <c r="W33" s="307"/>
      <c r="X33" s="307"/>
      <c r="Y33" s="307"/>
      <c r="Z33" s="307"/>
      <c r="AA33" s="307"/>
      <c r="AB33" s="307"/>
      <c r="AC33" s="307"/>
      <c r="AD33" s="307"/>
      <c r="AE33" s="307"/>
      <c r="AF33" s="307"/>
      <c r="AG33" s="307"/>
      <c r="AH33" s="307"/>
      <c r="AI33" s="202"/>
      <c r="AJ33" s="202"/>
      <c r="AK33" s="202"/>
      <c r="AL33" s="202"/>
      <c r="AM33" s="202"/>
      <c r="AN33" s="202"/>
      <c r="AO33" s="202"/>
      <c r="AP33" s="202"/>
      <c r="AQ33" s="202"/>
      <c r="AR33" s="202"/>
      <c r="AS33" s="202"/>
      <c r="AT33" s="202"/>
      <c r="AU33" s="202"/>
      <c r="AV33" s="202"/>
      <c r="AW33" s="202"/>
      <c r="AX33" s="202"/>
      <c r="AY33" s="202"/>
      <c r="AZ33" s="202"/>
      <c r="BA33" s="202"/>
      <c r="BB33" s="202"/>
      <c r="BC33" s="202"/>
      <c r="BD33" s="202"/>
      <c r="BE33" s="202"/>
      <c r="BF33" s="202"/>
      <c r="BG33" s="202"/>
      <c r="BH33" s="202"/>
      <c r="BI33" s="202"/>
      <c r="BJ33" s="202"/>
      <c r="BK33" s="202"/>
      <c r="BL33" s="202"/>
      <c r="BM33" s="202"/>
      <c r="BN33" s="202"/>
      <c r="BO33" s="202"/>
      <c r="BP33" s="202"/>
      <c r="BQ33" s="202"/>
      <c r="BR33" s="202"/>
      <c r="BS33" s="202"/>
      <c r="BT33" s="202"/>
      <c r="BU33" s="202"/>
      <c r="BV33" s="202"/>
      <c r="BW33" s="202"/>
      <c r="BX33" s="202"/>
      <c r="BY33" s="202"/>
      <c r="BZ33" s="202"/>
      <c r="CA33" s="202"/>
      <c r="CB33" s="202"/>
      <c r="CC33" s="202"/>
      <c r="CD33" s="202"/>
      <c r="CE33" s="202"/>
      <c r="CF33" s="202"/>
      <c r="CG33" s="202"/>
      <c r="CH33" s="202"/>
      <c r="CI33" s="202"/>
      <c r="CJ33" s="202"/>
      <c r="CK33" s="202"/>
      <c r="CL33" s="202"/>
      <c r="CM33" s="202"/>
      <c r="CN33" s="202"/>
      <c r="CO33" s="202"/>
      <c r="CP33" s="202"/>
      <c r="CQ33" s="202"/>
      <c r="CR33" s="202"/>
      <c r="CS33" s="202"/>
      <c r="CT33" s="202"/>
      <c r="CU33" s="202"/>
      <c r="CV33" s="202"/>
      <c r="CW33" s="202"/>
      <c r="CX33" s="201"/>
      <c r="CY33" s="207"/>
    </row>
    <row r="34" spans="1:109">
      <c r="A34" s="208"/>
      <c r="B34" s="307"/>
      <c r="C34" s="307"/>
      <c r="D34" s="307"/>
      <c r="E34" s="307"/>
      <c r="F34" s="307"/>
      <c r="G34" s="307"/>
      <c r="H34" s="307"/>
      <c r="I34" s="307"/>
      <c r="J34" s="307"/>
      <c r="K34" s="307"/>
      <c r="L34" s="307"/>
      <c r="M34" s="307"/>
      <c r="N34" s="307"/>
      <c r="O34" s="307"/>
      <c r="P34" s="307"/>
      <c r="Q34" s="307"/>
      <c r="R34" s="307"/>
      <c r="S34" s="307"/>
      <c r="T34" s="307"/>
      <c r="U34" s="307"/>
      <c r="V34" s="307"/>
      <c r="W34" s="307"/>
      <c r="X34" s="307"/>
      <c r="Y34" s="307"/>
      <c r="Z34" s="307"/>
      <c r="AA34" s="307"/>
      <c r="AB34" s="307"/>
      <c r="AC34" s="307"/>
      <c r="AD34" s="307"/>
      <c r="AE34" s="307"/>
      <c r="AF34" s="307"/>
      <c r="AG34" s="307"/>
      <c r="AH34" s="307"/>
      <c r="AI34" s="202"/>
      <c r="AJ34" s="202"/>
      <c r="AK34" s="202"/>
      <c r="AL34" s="202"/>
      <c r="AM34" s="202"/>
      <c r="AN34" s="202"/>
      <c r="AO34" s="202"/>
      <c r="AP34" s="202"/>
      <c r="AQ34" s="202"/>
      <c r="AR34" s="202"/>
      <c r="AS34" s="202"/>
      <c r="AT34" s="202"/>
      <c r="AU34" s="202"/>
      <c r="AV34" s="202"/>
      <c r="AW34" s="202"/>
      <c r="AX34" s="202"/>
      <c r="AY34" s="202"/>
      <c r="AZ34" s="202"/>
      <c r="BA34" s="202"/>
      <c r="BB34" s="202"/>
      <c r="BC34" s="202"/>
      <c r="BD34" s="202"/>
      <c r="BE34" s="202"/>
      <c r="BF34" s="202"/>
      <c r="BG34" s="202"/>
      <c r="BH34" s="202"/>
      <c r="BI34" s="202"/>
      <c r="BJ34" s="202"/>
      <c r="BK34" s="202"/>
      <c r="BL34" s="202"/>
      <c r="BM34" s="202"/>
      <c r="BN34" s="202"/>
      <c r="BO34" s="202"/>
      <c r="BP34" s="202"/>
      <c r="BQ34" s="202"/>
      <c r="BR34" s="202"/>
      <c r="BS34" s="202"/>
      <c r="BT34" s="202"/>
      <c r="BU34" s="202"/>
      <c r="BV34" s="202"/>
      <c r="BW34" s="202"/>
      <c r="BX34" s="202"/>
      <c r="BY34" s="202"/>
      <c r="BZ34" s="202"/>
      <c r="CA34" s="202"/>
      <c r="CB34" s="202"/>
      <c r="CC34" s="202"/>
      <c r="CD34" s="202"/>
      <c r="CE34" s="202"/>
      <c r="CF34" s="202"/>
      <c r="CG34" s="202"/>
      <c r="CH34" s="202"/>
      <c r="CI34" s="202"/>
      <c r="CJ34" s="202"/>
      <c r="CK34" s="202"/>
      <c r="CL34" s="202"/>
      <c r="CM34" s="202"/>
      <c r="CN34" s="202"/>
      <c r="CO34" s="202"/>
      <c r="CP34" s="202"/>
      <c r="CQ34" s="202"/>
      <c r="CR34" s="202"/>
      <c r="CS34" s="202"/>
      <c r="CT34" s="202"/>
      <c r="CU34" s="202"/>
      <c r="CV34" s="202"/>
      <c r="CW34" s="202"/>
      <c r="CX34" s="201"/>
      <c r="CY34" s="207"/>
    </row>
    <row r="35" spans="1:109" ht="12" customHeight="1" thickBot="1">
      <c r="A35" s="206"/>
      <c r="B35" s="308"/>
      <c r="C35" s="308"/>
      <c r="D35" s="308"/>
      <c r="E35" s="308"/>
      <c r="F35" s="308"/>
      <c r="G35" s="308"/>
      <c r="H35" s="308"/>
      <c r="I35" s="308"/>
      <c r="J35" s="308"/>
      <c r="K35" s="308"/>
      <c r="L35" s="308"/>
      <c r="M35" s="308"/>
      <c r="N35" s="308"/>
      <c r="O35" s="308"/>
      <c r="P35" s="308"/>
      <c r="Q35" s="308"/>
      <c r="R35" s="308"/>
      <c r="S35" s="308"/>
      <c r="T35" s="308"/>
      <c r="U35" s="308"/>
      <c r="V35" s="308"/>
      <c r="W35" s="308"/>
      <c r="X35" s="308"/>
      <c r="Y35" s="308"/>
      <c r="Z35" s="308"/>
      <c r="AA35" s="308"/>
      <c r="AB35" s="308"/>
      <c r="AC35" s="308"/>
      <c r="AD35" s="308"/>
      <c r="AE35" s="308"/>
      <c r="AF35" s="308"/>
      <c r="AG35" s="308"/>
      <c r="AH35" s="308"/>
      <c r="AI35" s="205"/>
      <c r="AJ35" s="205"/>
      <c r="AK35" s="205"/>
      <c r="AL35" s="205"/>
      <c r="AM35" s="205"/>
      <c r="AN35" s="205"/>
      <c r="AO35" s="205"/>
      <c r="AP35" s="205"/>
      <c r="AQ35" s="205"/>
      <c r="AR35" s="205"/>
      <c r="AS35" s="205"/>
      <c r="AT35" s="205"/>
      <c r="AU35" s="205"/>
      <c r="AV35" s="205"/>
      <c r="AW35" s="205"/>
      <c r="AX35" s="205"/>
      <c r="AY35" s="205"/>
      <c r="AZ35" s="205"/>
      <c r="BA35" s="205"/>
      <c r="BB35" s="205"/>
      <c r="BC35" s="205"/>
      <c r="BD35" s="205"/>
      <c r="BE35" s="205"/>
      <c r="BF35" s="205"/>
      <c r="BG35" s="205"/>
      <c r="BH35" s="205"/>
      <c r="BI35" s="205"/>
      <c r="BJ35" s="205"/>
      <c r="BK35" s="205"/>
      <c r="BL35" s="205"/>
      <c r="BM35" s="205"/>
      <c r="BN35" s="205"/>
      <c r="BO35" s="205"/>
      <c r="BP35" s="205"/>
      <c r="BQ35" s="205"/>
      <c r="BR35" s="205"/>
      <c r="BS35" s="205"/>
      <c r="BT35" s="205"/>
      <c r="BU35" s="205"/>
      <c r="BV35" s="205"/>
      <c r="BW35" s="205"/>
      <c r="BX35" s="205"/>
      <c r="BY35" s="205"/>
      <c r="BZ35" s="205"/>
      <c r="CA35" s="205"/>
      <c r="CB35" s="205"/>
      <c r="CC35" s="205"/>
      <c r="CD35" s="205"/>
      <c r="CE35" s="205"/>
      <c r="CF35" s="205"/>
      <c r="CG35" s="205"/>
      <c r="CH35" s="205"/>
      <c r="CI35" s="205"/>
      <c r="CJ35" s="205"/>
      <c r="CK35" s="205"/>
      <c r="CL35" s="205"/>
      <c r="CM35" s="205"/>
      <c r="CN35" s="205"/>
      <c r="CO35" s="205"/>
      <c r="CP35" s="205"/>
      <c r="CQ35" s="205"/>
      <c r="CR35" s="205"/>
      <c r="CS35" s="205"/>
      <c r="CT35" s="205"/>
      <c r="CU35" s="205"/>
      <c r="CV35" s="205"/>
      <c r="CW35" s="205"/>
      <c r="CX35" s="204"/>
      <c r="CY35" s="203"/>
    </row>
    <row r="36" spans="1:109" ht="8.25" hidden="1" customHeight="1" thickBot="1">
      <c r="A36" s="206"/>
      <c r="B36" s="308"/>
      <c r="C36" s="308"/>
      <c r="D36" s="308"/>
      <c r="E36" s="308"/>
      <c r="F36" s="308"/>
      <c r="G36" s="308"/>
      <c r="H36" s="308"/>
      <c r="I36" s="308"/>
      <c r="J36" s="308"/>
      <c r="K36" s="308"/>
      <c r="L36" s="308"/>
      <c r="M36" s="308"/>
      <c r="N36" s="308"/>
      <c r="O36" s="308"/>
      <c r="P36" s="308"/>
      <c r="Q36" s="308"/>
      <c r="R36" s="308"/>
      <c r="S36" s="308"/>
      <c r="T36" s="308"/>
      <c r="U36" s="308"/>
      <c r="V36" s="308"/>
      <c r="W36" s="308"/>
      <c r="X36" s="308"/>
      <c r="Y36" s="308"/>
      <c r="Z36" s="308"/>
      <c r="AA36" s="308"/>
      <c r="AB36" s="308"/>
      <c r="AC36" s="308"/>
      <c r="AD36" s="308"/>
      <c r="AE36" s="308"/>
      <c r="AF36" s="308"/>
      <c r="AG36" s="308"/>
      <c r="AH36" s="308"/>
      <c r="AI36" s="205"/>
      <c r="AJ36" s="205"/>
      <c r="AK36" s="205"/>
      <c r="AL36" s="205"/>
      <c r="AM36" s="205"/>
      <c r="AN36" s="205"/>
      <c r="AO36" s="205"/>
      <c r="AP36" s="205"/>
      <c r="AQ36" s="205"/>
      <c r="AR36" s="205"/>
      <c r="AS36" s="205"/>
      <c r="AT36" s="205"/>
      <c r="AU36" s="205"/>
      <c r="AV36" s="205"/>
      <c r="AW36" s="205"/>
      <c r="AX36" s="205"/>
      <c r="AY36" s="205"/>
      <c r="AZ36" s="205"/>
      <c r="BA36" s="205"/>
      <c r="BB36" s="205"/>
      <c r="BC36" s="205"/>
      <c r="BD36" s="205"/>
      <c r="BE36" s="205"/>
      <c r="BF36" s="205"/>
      <c r="BG36" s="205"/>
      <c r="BH36" s="205"/>
      <c r="BI36" s="205"/>
      <c r="BJ36" s="205"/>
      <c r="BK36" s="205"/>
      <c r="BL36" s="205"/>
      <c r="BM36" s="205"/>
      <c r="BN36" s="205"/>
      <c r="BO36" s="205"/>
      <c r="BP36" s="205"/>
      <c r="BQ36" s="205"/>
      <c r="BR36" s="205"/>
      <c r="BS36" s="205"/>
      <c r="BT36" s="205"/>
      <c r="BU36" s="205"/>
      <c r="BV36" s="205"/>
      <c r="BW36" s="205"/>
      <c r="BX36" s="205"/>
      <c r="BY36" s="205"/>
      <c r="BZ36" s="205"/>
      <c r="CA36" s="205"/>
      <c r="CB36" s="205"/>
      <c r="CC36" s="205"/>
      <c r="CD36" s="205"/>
      <c r="CE36" s="205"/>
      <c r="CF36" s="205"/>
      <c r="CG36" s="205"/>
      <c r="CH36" s="205"/>
      <c r="CI36" s="205"/>
      <c r="CJ36" s="205"/>
      <c r="CK36" s="205"/>
      <c r="CL36" s="205"/>
      <c r="CM36" s="205"/>
      <c r="CN36" s="205"/>
      <c r="CO36" s="205"/>
      <c r="CP36" s="205"/>
      <c r="CQ36" s="205"/>
      <c r="CR36" s="205"/>
      <c r="CS36" s="205"/>
      <c r="CT36" s="205"/>
      <c r="CU36" s="205"/>
      <c r="CV36" s="205"/>
      <c r="CW36" s="205"/>
      <c r="CX36" s="204"/>
      <c r="CY36" s="203"/>
    </row>
    <row r="37" spans="1:109" ht="8.25" customHeight="1" thickBot="1">
      <c r="A37" s="202"/>
      <c r="B37" s="307"/>
      <c r="C37" s="307"/>
      <c r="D37" s="307"/>
      <c r="E37" s="307"/>
      <c r="F37" s="307"/>
      <c r="G37" s="307"/>
      <c r="H37" s="307"/>
      <c r="I37" s="307"/>
      <c r="J37" s="307"/>
      <c r="K37" s="307"/>
      <c r="L37" s="307"/>
      <c r="M37" s="307"/>
      <c r="N37" s="307"/>
      <c r="O37" s="307"/>
      <c r="P37" s="307"/>
      <c r="Q37" s="307"/>
      <c r="R37" s="307"/>
      <c r="S37" s="307"/>
      <c r="T37" s="307"/>
      <c r="U37" s="307"/>
      <c r="V37" s="307"/>
      <c r="W37" s="307"/>
      <c r="X37" s="307"/>
      <c r="Y37" s="307"/>
      <c r="Z37" s="307"/>
      <c r="AA37" s="307"/>
      <c r="AB37" s="307"/>
      <c r="AC37" s="307"/>
      <c r="AD37" s="307"/>
      <c r="AE37" s="307"/>
      <c r="AF37" s="307"/>
      <c r="AG37" s="307"/>
      <c r="AH37" s="307"/>
      <c r="AI37" s="202"/>
      <c r="AJ37" s="202"/>
      <c r="AK37" s="202"/>
      <c r="AL37" s="202"/>
      <c r="AM37" s="202"/>
      <c r="AN37" s="202"/>
      <c r="AO37" s="202"/>
      <c r="AP37" s="202"/>
      <c r="AQ37" s="202"/>
      <c r="AR37" s="202"/>
      <c r="AS37" s="202"/>
      <c r="AT37" s="202"/>
      <c r="AU37" s="202"/>
      <c r="AV37" s="202"/>
      <c r="AW37" s="202"/>
      <c r="AX37" s="202"/>
      <c r="AY37" s="202"/>
      <c r="AZ37" s="202"/>
      <c r="BA37" s="202"/>
      <c r="BB37" s="202"/>
      <c r="BC37" s="202"/>
      <c r="BD37" s="202"/>
      <c r="BE37" s="202"/>
      <c r="BF37" s="202"/>
      <c r="BG37" s="202"/>
      <c r="BH37" s="202"/>
      <c r="BI37" s="202"/>
      <c r="BJ37" s="202"/>
      <c r="BK37" s="202"/>
      <c r="BL37" s="202"/>
      <c r="BM37" s="202"/>
      <c r="BN37" s="202"/>
      <c r="BO37" s="202"/>
      <c r="BP37" s="202"/>
      <c r="BQ37" s="202"/>
      <c r="BR37" s="202"/>
      <c r="BS37" s="202"/>
      <c r="BT37" s="202"/>
      <c r="BU37" s="202"/>
      <c r="BV37" s="202"/>
      <c r="BW37" s="202"/>
      <c r="BX37" s="202"/>
      <c r="BY37" s="202"/>
      <c r="BZ37" s="202"/>
      <c r="CA37" s="202"/>
      <c r="CB37" s="202"/>
      <c r="CC37" s="202"/>
      <c r="CD37" s="202"/>
      <c r="CE37" s="202"/>
      <c r="CF37" s="202"/>
      <c r="CG37" s="202"/>
      <c r="CH37" s="202"/>
      <c r="CI37" s="202"/>
      <c r="CJ37" s="202"/>
      <c r="CK37" s="202"/>
      <c r="CL37" s="202"/>
      <c r="CM37" s="202"/>
      <c r="CN37" s="202"/>
      <c r="CO37" s="202"/>
      <c r="CP37" s="202"/>
      <c r="CQ37" s="202"/>
      <c r="CR37" s="202"/>
      <c r="CS37" s="202"/>
      <c r="CT37" s="202"/>
      <c r="CU37" s="202"/>
      <c r="CV37" s="202"/>
      <c r="CW37" s="202"/>
      <c r="CX37" s="201"/>
      <c r="CY37" s="309"/>
    </row>
    <row r="38" spans="1:109" ht="15" customHeight="1">
      <c r="A38" s="2040" t="s">
        <v>130</v>
      </c>
      <c r="B38" s="2041"/>
      <c r="C38" s="2042"/>
      <c r="D38" s="2042"/>
      <c r="E38" s="2042"/>
      <c r="F38" s="2042"/>
      <c r="G38" s="2042"/>
      <c r="H38" s="2042"/>
      <c r="I38" s="2042"/>
      <c r="J38" s="2042"/>
      <c r="K38" s="2042"/>
      <c r="L38" s="2042"/>
      <c r="M38" s="2042"/>
      <c r="N38" s="2042"/>
      <c r="O38" s="2042"/>
      <c r="P38" s="2042"/>
      <c r="Q38" s="2042"/>
      <c r="R38" s="2042"/>
      <c r="S38" s="2042"/>
      <c r="T38" s="2042"/>
      <c r="U38" s="2042"/>
      <c r="V38" s="2042"/>
      <c r="W38" s="2042"/>
      <c r="X38" s="2042"/>
      <c r="Y38" s="2042"/>
      <c r="Z38" s="2042"/>
      <c r="AA38" s="2042"/>
      <c r="AB38" s="2042"/>
      <c r="AC38" s="2042"/>
      <c r="AD38" s="2042"/>
      <c r="AE38" s="2042"/>
      <c r="AF38" s="2042"/>
      <c r="AG38" s="2042"/>
      <c r="AH38" s="2042"/>
      <c r="AI38" s="328"/>
      <c r="AJ38" s="328"/>
      <c r="AK38" s="310"/>
      <c r="AL38" s="328"/>
      <c r="AM38" s="328"/>
      <c r="AN38" s="328"/>
      <c r="AO38" s="328"/>
      <c r="AP38" s="328"/>
      <c r="AQ38" s="328"/>
      <c r="AR38" s="328"/>
      <c r="AS38" s="328"/>
      <c r="AT38" s="310" t="s">
        <v>249</v>
      </c>
      <c r="AU38" s="328"/>
      <c r="AV38" s="328"/>
      <c r="AW38" s="328"/>
      <c r="AX38" s="328"/>
      <c r="AY38" s="328"/>
      <c r="AZ38" s="328"/>
      <c r="BA38" s="328"/>
      <c r="BB38" s="328"/>
      <c r="BC38" s="328"/>
      <c r="BD38" s="328"/>
      <c r="BE38" s="328"/>
      <c r="BF38" s="328"/>
      <c r="BG38" s="328"/>
      <c r="BH38" s="328"/>
      <c r="BI38" s="328"/>
      <c r="BJ38" s="328"/>
      <c r="BK38" s="328"/>
      <c r="BL38" s="328"/>
      <c r="BM38" s="328"/>
      <c r="BN38" s="328"/>
      <c r="BO38" s="328"/>
      <c r="BP38" s="328"/>
      <c r="BQ38" s="328"/>
      <c r="BR38" s="328"/>
      <c r="BS38" s="328"/>
      <c r="BT38" s="328"/>
      <c r="BU38" s="328"/>
      <c r="BV38" s="328"/>
      <c r="BW38" s="328"/>
      <c r="BX38" s="328"/>
      <c r="BY38" s="328"/>
      <c r="BZ38" s="328"/>
      <c r="CA38" s="328"/>
      <c r="CB38" s="328"/>
      <c r="CC38" s="328"/>
      <c r="CD38" s="328"/>
      <c r="CE38" s="328"/>
      <c r="CF38" s="328"/>
      <c r="CG38" s="328"/>
      <c r="CH38" s="328"/>
      <c r="CI38" s="328"/>
      <c r="CJ38" s="328"/>
      <c r="CK38" s="328"/>
      <c r="CL38" s="328"/>
      <c r="CM38" s="328"/>
      <c r="CN38" s="328"/>
      <c r="CO38" s="328"/>
      <c r="CP38" s="328"/>
      <c r="CQ38" s="328"/>
      <c r="CR38" s="2042"/>
      <c r="CS38" s="200"/>
      <c r="CT38" s="2182" t="s">
        <v>269</v>
      </c>
      <c r="CU38" s="2183"/>
      <c r="CV38" s="2183"/>
      <c r="CW38" s="2183"/>
      <c r="CX38" s="2183"/>
      <c r="CY38" s="2184"/>
    </row>
    <row r="39" spans="1:109" ht="15" customHeight="1">
      <c r="A39" s="199"/>
      <c r="B39" s="2169" t="s">
        <v>250</v>
      </c>
      <c r="C39" s="2170"/>
      <c r="D39" s="2170"/>
      <c r="E39" s="2170"/>
      <c r="F39" s="2170"/>
      <c r="G39" s="2170"/>
      <c r="H39" s="2170"/>
      <c r="I39" s="2170"/>
      <c r="J39" s="2170"/>
      <c r="K39" s="2170"/>
      <c r="L39" s="2170"/>
      <c r="M39" s="2170"/>
      <c r="N39" s="2170"/>
      <c r="O39" s="2170"/>
      <c r="P39" s="2170"/>
      <c r="Q39" s="2170"/>
      <c r="R39" s="2170"/>
      <c r="S39" s="2170"/>
      <c r="T39" s="2170"/>
      <c r="U39" s="2170"/>
      <c r="V39" s="2170"/>
      <c r="W39" s="2170"/>
      <c r="X39" s="2170"/>
      <c r="Y39" s="2170"/>
      <c r="Z39" s="2170"/>
      <c r="AA39" s="2170"/>
      <c r="AB39" s="2170"/>
      <c r="AC39" s="2170"/>
      <c r="AD39" s="2170"/>
      <c r="AE39" s="2170"/>
      <c r="AF39" s="2170"/>
      <c r="AG39" s="2170"/>
      <c r="AH39" s="2170"/>
      <c r="AI39" s="2170"/>
      <c r="AJ39" s="2170"/>
      <c r="AK39" s="2170"/>
      <c r="AL39" s="2170"/>
      <c r="AM39" s="2170"/>
      <c r="AN39" s="2170"/>
      <c r="AO39" s="2170"/>
      <c r="AP39" s="2170"/>
      <c r="AQ39" s="2170"/>
      <c r="AR39" s="2170"/>
      <c r="AS39" s="2170"/>
      <c r="AT39" s="2171"/>
      <c r="AU39" s="15"/>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c r="CI39" s="14"/>
      <c r="CJ39" s="2185" t="s">
        <v>253</v>
      </c>
      <c r="CK39" s="2186"/>
      <c r="CL39" s="2186"/>
      <c r="CM39" s="2187"/>
      <c r="CN39" s="14"/>
      <c r="CO39" s="14"/>
      <c r="CP39" s="5"/>
      <c r="CQ39" s="2175" t="s">
        <v>256</v>
      </c>
      <c r="CR39" s="2176"/>
      <c r="CS39" s="2177"/>
      <c r="CT39" s="2158" t="s">
        <v>270</v>
      </c>
      <c r="CU39" s="2158"/>
      <c r="CV39" s="2158"/>
      <c r="CW39" s="2158"/>
      <c r="CX39" s="2158"/>
      <c r="CY39" s="2159"/>
    </row>
    <row r="40" spans="1:109" ht="15" customHeight="1">
      <c r="A40" s="311" t="s">
        <v>271</v>
      </c>
      <c r="B40" s="312"/>
      <c r="C40" s="272"/>
      <c r="D40" s="272"/>
      <c r="E40" s="272"/>
      <c r="F40" s="272"/>
      <c r="G40" s="272"/>
      <c r="H40" s="272"/>
      <c r="I40" s="272"/>
      <c r="J40" s="272"/>
      <c r="K40" s="272"/>
      <c r="L40" s="1152"/>
      <c r="M40" s="272"/>
      <c r="N40" s="272"/>
      <c r="O40" s="272"/>
      <c r="P40" s="272"/>
      <c r="Q40" s="272"/>
      <c r="R40" s="272"/>
      <c r="S40" s="272"/>
      <c r="T40" s="272"/>
      <c r="U40" s="272"/>
      <c r="V40" s="1152"/>
      <c r="W40" s="272"/>
      <c r="X40" s="272"/>
      <c r="Y40" s="272"/>
      <c r="Z40" s="272"/>
      <c r="AA40" s="272"/>
      <c r="AB40" s="272"/>
      <c r="AC40" s="272"/>
      <c r="AD40" s="272"/>
      <c r="AE40" s="272"/>
      <c r="AF40" s="1152"/>
      <c r="AG40" s="272"/>
      <c r="AH40" s="272"/>
      <c r="AI40" s="313"/>
      <c r="AJ40" s="313"/>
      <c r="AK40" s="313"/>
      <c r="AL40" s="313"/>
      <c r="AM40" s="313"/>
      <c r="AN40" s="313"/>
      <c r="AO40" s="313"/>
      <c r="AP40" s="1151"/>
      <c r="AQ40" s="313"/>
      <c r="AR40" s="313"/>
      <c r="AS40" s="313"/>
      <c r="AT40" s="313"/>
      <c r="AU40" s="313"/>
      <c r="AV40" s="313"/>
      <c r="AW40" s="313"/>
      <c r="AX40" s="313"/>
      <c r="AY40" s="313"/>
      <c r="AZ40" s="1151"/>
      <c r="BA40" s="313"/>
      <c r="BB40" s="313"/>
      <c r="BC40" s="313"/>
      <c r="BD40" s="313"/>
      <c r="BE40" s="313"/>
      <c r="BF40" s="313"/>
      <c r="BG40" s="313"/>
      <c r="BH40" s="313"/>
      <c r="BI40" s="313"/>
      <c r="BJ40" s="1151"/>
      <c r="BK40" s="313"/>
      <c r="BL40" s="313"/>
      <c r="BM40" s="313"/>
      <c r="BN40" s="313"/>
      <c r="BO40" s="313"/>
      <c r="BP40" s="313"/>
      <c r="BQ40" s="313"/>
      <c r="BR40" s="313"/>
      <c r="BS40" s="313"/>
      <c r="BT40" s="1151"/>
      <c r="BU40" s="313"/>
      <c r="BV40" s="313"/>
      <c r="BW40" s="313"/>
      <c r="BX40" s="313"/>
      <c r="BY40" s="313"/>
      <c r="BZ40" s="313"/>
      <c r="CA40" s="313"/>
      <c r="CB40" s="313"/>
      <c r="CC40" s="313"/>
      <c r="CD40" s="1151"/>
      <c r="CE40" s="313"/>
      <c r="CF40" s="313"/>
      <c r="CG40" s="313"/>
      <c r="CH40" s="313"/>
      <c r="CI40" s="313"/>
      <c r="CJ40" s="313"/>
      <c r="CK40" s="313"/>
      <c r="CL40" s="313"/>
      <c r="CM40" s="313"/>
      <c r="CN40" s="1151"/>
      <c r="CO40" s="313"/>
      <c r="CP40" s="313"/>
      <c r="CQ40" s="313"/>
      <c r="CR40" s="195"/>
      <c r="CS40" s="1150"/>
      <c r="CT40" s="2157" t="s">
        <v>272</v>
      </c>
      <c r="CU40" s="2158"/>
      <c r="CV40" s="2158"/>
      <c r="CW40" s="2158"/>
      <c r="CX40" s="2158"/>
      <c r="CY40" s="2159"/>
    </row>
    <row r="41" spans="1:109" ht="12" customHeight="1">
      <c r="A41" s="314" t="s">
        <v>273</v>
      </c>
      <c r="B41" s="315">
        <v>75</v>
      </c>
      <c r="C41" s="316"/>
      <c r="D41" s="316"/>
      <c r="E41" s="316"/>
      <c r="F41" s="316"/>
      <c r="G41" s="316"/>
      <c r="H41" s="2164">
        <v>10</v>
      </c>
      <c r="I41" s="2164"/>
      <c r="J41" s="2164"/>
      <c r="K41" s="2165"/>
      <c r="L41" s="329"/>
      <c r="M41" s="316"/>
      <c r="N41" s="316"/>
      <c r="O41" s="316"/>
      <c r="P41" s="316"/>
      <c r="Q41" s="316"/>
      <c r="R41" s="2164">
        <v>20</v>
      </c>
      <c r="S41" s="2164"/>
      <c r="T41" s="2164"/>
      <c r="U41" s="2165"/>
      <c r="V41" s="329"/>
      <c r="W41" s="329"/>
      <c r="X41" s="316"/>
      <c r="Y41" s="316"/>
      <c r="Z41" s="316"/>
      <c r="AA41" s="316"/>
      <c r="AB41" s="2164">
        <v>30</v>
      </c>
      <c r="AC41" s="2164"/>
      <c r="AD41" s="2164"/>
      <c r="AE41" s="2165"/>
      <c r="AF41" s="329"/>
      <c r="AG41" s="329"/>
      <c r="AH41" s="316"/>
      <c r="AI41" s="316">
        <v>80</v>
      </c>
      <c r="AJ41" s="316"/>
      <c r="AK41" s="316"/>
      <c r="AL41" s="2164">
        <v>40</v>
      </c>
      <c r="AM41" s="2164"/>
      <c r="AN41" s="2164"/>
      <c r="AO41" s="2165"/>
      <c r="AP41" s="317"/>
      <c r="AQ41" s="317"/>
      <c r="AR41" s="317"/>
      <c r="AS41" s="317"/>
      <c r="AT41" s="317"/>
      <c r="AU41" s="329"/>
      <c r="AV41" s="2164">
        <v>50</v>
      </c>
      <c r="AW41" s="2164"/>
      <c r="AX41" s="2164"/>
      <c r="AY41" s="2165"/>
      <c r="AZ41" s="329"/>
      <c r="BA41" s="329"/>
      <c r="BB41" s="329"/>
      <c r="BC41" s="329"/>
      <c r="BD41" s="329"/>
      <c r="BE41" s="329"/>
      <c r="BF41" s="2164">
        <v>60</v>
      </c>
      <c r="BG41" s="2164"/>
      <c r="BH41" s="2164"/>
      <c r="BI41" s="2165"/>
      <c r="BJ41" s="515"/>
      <c r="BK41" s="515"/>
      <c r="BL41" s="515"/>
      <c r="BM41" s="317"/>
      <c r="BN41" s="317"/>
      <c r="BO41" s="317"/>
      <c r="BP41" s="2164">
        <v>70</v>
      </c>
      <c r="BQ41" s="2164"/>
      <c r="BR41" s="2164"/>
      <c r="BS41" s="2165"/>
      <c r="BT41" s="517"/>
      <c r="BU41" s="516"/>
      <c r="BV41" s="516"/>
      <c r="BW41" s="516"/>
      <c r="BX41" s="516"/>
      <c r="BY41" s="518"/>
      <c r="BZ41" s="2166">
        <v>80</v>
      </c>
      <c r="CA41" s="2166"/>
      <c r="CB41" s="2166"/>
      <c r="CC41" s="2167"/>
      <c r="CD41" s="516"/>
      <c r="CE41" s="516"/>
      <c r="CF41" s="516"/>
      <c r="CG41" s="516"/>
      <c r="CH41" s="516"/>
      <c r="CI41" s="317"/>
      <c r="CJ41" s="2164">
        <v>90</v>
      </c>
      <c r="CK41" s="2164"/>
      <c r="CL41" s="2164"/>
      <c r="CM41" s="2165"/>
      <c r="CN41" s="317"/>
      <c r="CO41" s="2164">
        <v>95</v>
      </c>
      <c r="CP41" s="2164"/>
      <c r="CQ41" s="2164"/>
      <c r="CR41" s="2164"/>
      <c r="CS41" s="272"/>
      <c r="CT41" s="2160" t="s">
        <v>217</v>
      </c>
      <c r="CU41" s="2161"/>
      <c r="CV41" s="2162" t="s">
        <v>223</v>
      </c>
      <c r="CW41" s="2161"/>
      <c r="CX41" s="2162" t="s">
        <v>229</v>
      </c>
      <c r="CY41" s="2168"/>
    </row>
    <row r="42" spans="1:109" ht="12" customHeight="1">
      <c r="A42" s="299"/>
      <c r="B42" s="327"/>
      <c r="C42" s="198"/>
      <c r="D42" s="198"/>
      <c r="E42" s="198"/>
      <c r="F42" s="198"/>
      <c r="G42" s="198"/>
      <c r="H42" s="198"/>
      <c r="I42" s="198"/>
      <c r="J42" s="198"/>
      <c r="K42" s="356"/>
      <c r="L42" s="359"/>
      <c r="M42" s="198"/>
      <c r="N42" s="198"/>
      <c r="O42" s="198"/>
      <c r="P42" s="198"/>
      <c r="Q42" s="198"/>
      <c r="R42" s="198"/>
      <c r="S42" s="198"/>
      <c r="T42" s="198"/>
      <c r="U42" s="356"/>
      <c r="V42" s="359"/>
      <c r="W42" s="198"/>
      <c r="X42" s="198"/>
      <c r="Y42" s="198"/>
      <c r="Z42" s="198"/>
      <c r="AA42" s="198"/>
      <c r="AB42" s="198"/>
      <c r="AC42" s="198"/>
      <c r="AD42" s="198"/>
      <c r="AE42" s="356"/>
      <c r="AF42" s="359"/>
      <c r="AG42" s="198"/>
      <c r="AH42" s="198"/>
      <c r="AI42" s="198"/>
      <c r="AJ42" s="198"/>
      <c r="AK42" s="198"/>
      <c r="AL42" s="198"/>
      <c r="AM42" s="198"/>
      <c r="AN42" s="198"/>
      <c r="AO42" s="356"/>
      <c r="AP42" s="359"/>
      <c r="AQ42" s="198"/>
      <c r="AR42" s="198"/>
      <c r="AS42" s="198"/>
      <c r="AT42" s="198"/>
      <c r="AU42" s="198"/>
      <c r="AV42" s="198"/>
      <c r="AW42" s="198"/>
      <c r="AX42" s="198"/>
      <c r="AY42" s="356"/>
      <c r="AZ42" s="359"/>
      <c r="BA42" s="198"/>
      <c r="BB42" s="198"/>
      <c r="BC42" s="198"/>
      <c r="BD42" s="198"/>
      <c r="BE42" s="198"/>
      <c r="BF42" s="198"/>
      <c r="BG42" s="198"/>
      <c r="BH42" s="198"/>
      <c r="BI42" s="356"/>
      <c r="BJ42" s="359"/>
      <c r="BK42" s="198"/>
      <c r="BL42" s="198"/>
      <c r="BM42" s="198"/>
      <c r="BN42" s="198"/>
      <c r="BO42" s="198"/>
      <c r="BP42" s="198"/>
      <c r="BQ42" s="198"/>
      <c r="BR42" s="198"/>
      <c r="BS42" s="356"/>
      <c r="BT42" s="359"/>
      <c r="BU42" s="198"/>
      <c r="BV42" s="198"/>
      <c r="BW42" s="198"/>
      <c r="BX42" s="198"/>
      <c r="BY42" s="198"/>
      <c r="BZ42" s="198"/>
      <c r="CA42" s="198"/>
      <c r="CB42" s="198"/>
      <c r="CC42" s="356"/>
      <c r="CD42" s="359"/>
      <c r="CE42" s="198"/>
      <c r="CF42" s="198"/>
      <c r="CG42" s="198"/>
      <c r="CH42" s="198"/>
      <c r="CI42" s="198"/>
      <c r="CJ42" s="198"/>
      <c r="CK42" s="198"/>
      <c r="CL42" s="198"/>
      <c r="CM42" s="356"/>
      <c r="CN42" s="359"/>
      <c r="CO42" s="198"/>
      <c r="CP42" s="198"/>
      <c r="CQ42" s="198"/>
      <c r="CR42" s="198"/>
      <c r="CS42" s="198"/>
      <c r="CT42" s="318" t="s">
        <v>274</v>
      </c>
      <c r="CU42" s="319" t="s">
        <v>181</v>
      </c>
      <c r="CV42" s="320" t="s">
        <v>274</v>
      </c>
      <c r="CW42" s="319" t="s">
        <v>181</v>
      </c>
      <c r="CX42" s="320" t="s">
        <v>274</v>
      </c>
      <c r="CY42" s="321" t="s">
        <v>181</v>
      </c>
    </row>
    <row r="43" spans="1:109" ht="12.75" customHeight="1">
      <c r="A43" s="2163" t="s">
        <v>275</v>
      </c>
      <c r="B43" s="357"/>
      <c r="K43" s="358"/>
      <c r="L43" s="360"/>
      <c r="U43" s="358"/>
      <c r="V43" s="360"/>
      <c r="AE43" s="358"/>
      <c r="AF43" s="360"/>
      <c r="AO43" s="358"/>
      <c r="AP43" s="360"/>
      <c r="AY43" s="358"/>
      <c r="AZ43" s="360"/>
      <c r="BI43" s="358"/>
      <c r="BJ43" s="360"/>
      <c r="BS43" s="358"/>
      <c r="BT43" s="360"/>
      <c r="CC43" s="358"/>
      <c r="CD43" s="360"/>
      <c r="CM43" s="358"/>
      <c r="CN43" s="360"/>
      <c r="CT43" s="325"/>
      <c r="CU43" s="331"/>
      <c r="CV43" s="326"/>
      <c r="CW43" s="322"/>
      <c r="CX43" s="323"/>
      <c r="CY43" s="324"/>
      <c r="DA43" s="475"/>
    </row>
    <row r="44" spans="1:109" ht="12.75" customHeight="1">
      <c r="A44" s="2154"/>
      <c r="B44" s="1037" t="s">
        <v>217</v>
      </c>
      <c r="C44" s="456" t="s">
        <v>217</v>
      </c>
      <c r="D44" s="456" t="s">
        <v>217</v>
      </c>
      <c r="E44" s="456" t="s">
        <v>276</v>
      </c>
      <c r="F44" s="1264" t="s">
        <v>276</v>
      </c>
      <c r="G44" s="1263" t="s">
        <v>276</v>
      </c>
      <c r="H44" s="1263" t="s">
        <v>276</v>
      </c>
      <c r="I44" s="456" t="s">
        <v>276</v>
      </c>
      <c r="J44" s="369" t="s">
        <v>276</v>
      </c>
      <c r="K44" s="1038" t="s">
        <v>276</v>
      </c>
      <c r="L44" s="898" t="s">
        <v>276</v>
      </c>
      <c r="M44" s="369" t="s">
        <v>217</v>
      </c>
      <c r="N44" s="369" t="s">
        <v>217</v>
      </c>
      <c r="O44" s="369" t="s">
        <v>217</v>
      </c>
      <c r="P44" s="369" t="s">
        <v>217</v>
      </c>
      <c r="Q44" s="369" t="s">
        <v>223</v>
      </c>
      <c r="R44" s="369" t="s">
        <v>223</v>
      </c>
      <c r="S44" s="369" t="s">
        <v>223</v>
      </c>
      <c r="T44" s="369" t="s">
        <v>223</v>
      </c>
      <c r="U44" s="1038" t="s">
        <v>223</v>
      </c>
      <c r="V44" s="898" t="s">
        <v>223</v>
      </c>
      <c r="W44" s="369" t="s">
        <v>223</v>
      </c>
      <c r="X44" s="369" t="s">
        <v>223</v>
      </c>
      <c r="Y44" s="369" t="s">
        <v>223</v>
      </c>
      <c r="Z44" s="369" t="s">
        <v>223</v>
      </c>
      <c r="AA44" s="369" t="s">
        <v>223</v>
      </c>
      <c r="AB44" s="369" t="s">
        <v>223</v>
      </c>
      <c r="AC44" s="369" t="s">
        <v>223</v>
      </c>
      <c r="AD44" s="369" t="s">
        <v>223</v>
      </c>
      <c r="AE44" s="1038" t="s">
        <v>223</v>
      </c>
      <c r="AF44" s="898" t="s">
        <v>223</v>
      </c>
      <c r="AG44" s="369" t="s">
        <v>223</v>
      </c>
      <c r="AH44" s="369" t="s">
        <v>223</v>
      </c>
      <c r="AI44" s="369" t="s">
        <v>223</v>
      </c>
      <c r="AJ44" s="369" t="s">
        <v>217</v>
      </c>
      <c r="AK44" s="369" t="s">
        <v>217</v>
      </c>
      <c r="AL44" s="369" t="s">
        <v>217</v>
      </c>
      <c r="AM44" s="369" t="s">
        <v>217</v>
      </c>
      <c r="AN44" s="369" t="s">
        <v>217</v>
      </c>
      <c r="AO44" s="1038" t="s">
        <v>223</v>
      </c>
      <c r="AP44" s="898" t="s">
        <v>223</v>
      </c>
      <c r="AQ44" s="369" t="s">
        <v>223</v>
      </c>
      <c r="AR44" s="369" t="s">
        <v>223</v>
      </c>
      <c r="AS44" s="369" t="s">
        <v>223</v>
      </c>
      <c r="AT44" s="369"/>
      <c r="AU44" s="369"/>
      <c r="AV44" s="369"/>
      <c r="AW44" s="1039"/>
      <c r="AX44" s="369"/>
      <c r="AY44" s="369"/>
      <c r="AZ44" s="898"/>
      <c r="BA44" s="369"/>
      <c r="BB44" s="369"/>
      <c r="BC44" s="369"/>
      <c r="BD44" s="369"/>
      <c r="BE44" s="369"/>
      <c r="BF44" s="369"/>
      <c r="BG44" s="369"/>
      <c r="BH44" s="369"/>
      <c r="BI44" s="369"/>
      <c r="BJ44" s="898"/>
      <c r="BK44" s="369"/>
      <c r="BL44" s="369"/>
      <c r="BM44" s="369"/>
      <c r="BN44" s="369"/>
      <c r="BO44" s="369"/>
      <c r="BP44" s="369"/>
      <c r="BQ44" s="369"/>
      <c r="BR44" s="369"/>
      <c r="BS44" s="369"/>
      <c r="BT44" s="898"/>
      <c r="BU44" s="369"/>
      <c r="BV44" s="369"/>
      <c r="BW44" s="369"/>
      <c r="BX44" s="369"/>
      <c r="BY44" s="369"/>
      <c r="BZ44" s="369"/>
      <c r="CA44" s="369"/>
      <c r="CB44" s="369"/>
      <c r="CC44" s="1040"/>
      <c r="CD44" s="898"/>
      <c r="CE44" s="369"/>
      <c r="CF44" s="369"/>
      <c r="CG44" s="369"/>
      <c r="CH44" s="369"/>
      <c r="CI44" s="369"/>
      <c r="CJ44" s="369"/>
      <c r="CK44" s="369"/>
      <c r="CL44" s="369" t="s">
        <v>223</v>
      </c>
      <c r="CM44" s="1040" t="s">
        <v>223</v>
      </c>
      <c r="CN44" s="898"/>
      <c r="CO44" s="369"/>
      <c r="CP44" s="369"/>
      <c r="CQ44" s="369" t="s">
        <v>223</v>
      </c>
      <c r="CR44" s="369"/>
      <c r="CS44" s="1041" t="s">
        <v>217</v>
      </c>
      <c r="CT44" s="296">
        <f>(COUNTIF($B$44:$CS$44,"B"))</f>
        <v>21</v>
      </c>
      <c r="CU44" s="1746">
        <f>+CT44/($CT$44+$CV$44+$CX$44)</f>
        <v>0.4375</v>
      </c>
      <c r="CV44" s="294">
        <f>(COUNTIF($B$44:$CS$44,"r"))</f>
        <v>27</v>
      </c>
      <c r="CW44" s="1746">
        <f>+CV44/($CT$44+$CV$44+$CX$44)</f>
        <v>0.5625</v>
      </c>
      <c r="CX44" s="294">
        <f>(COUNTIF($B$44:$CS$44,"m"))</f>
        <v>0</v>
      </c>
      <c r="CY44" s="606">
        <f>+CX44/($CT$44+$CV$44+$CX$44)</f>
        <v>0</v>
      </c>
      <c r="DB44" s="575"/>
      <c r="DC44" s="729"/>
      <c r="DD44" s="739"/>
      <c r="DE44" s="475"/>
    </row>
    <row r="45" spans="1:109" ht="12.75" customHeight="1">
      <c r="A45" s="2153" t="s">
        <v>277</v>
      </c>
      <c r="B45" s="577">
        <v>1.093</v>
      </c>
      <c r="C45" s="578">
        <v>1.022</v>
      </c>
      <c r="D45" s="578">
        <v>1.014</v>
      </c>
      <c r="E45" s="578"/>
      <c r="F45" s="578"/>
      <c r="G45" s="578"/>
      <c r="H45" s="578"/>
      <c r="I45" s="578"/>
      <c r="J45" s="578"/>
      <c r="K45" s="579"/>
      <c r="L45" s="580"/>
      <c r="M45" s="578"/>
      <c r="N45" s="578">
        <f>0.799-0.1</f>
        <v>0.69900000000000007</v>
      </c>
      <c r="O45" s="578">
        <v>0.96</v>
      </c>
      <c r="P45" s="578">
        <v>1.0149999999999999</v>
      </c>
      <c r="Q45" s="578">
        <v>1.238</v>
      </c>
      <c r="R45" s="578">
        <v>1</v>
      </c>
      <c r="S45" s="578">
        <v>1</v>
      </c>
      <c r="T45" s="578">
        <v>1</v>
      </c>
      <c r="U45" s="579">
        <v>1</v>
      </c>
      <c r="V45" s="580">
        <v>1</v>
      </c>
      <c r="W45" s="578">
        <v>1</v>
      </c>
      <c r="X45" s="578">
        <v>1</v>
      </c>
      <c r="Y45" s="578">
        <v>1</v>
      </c>
      <c r="Z45" s="578">
        <v>1.002</v>
      </c>
      <c r="AA45" s="578">
        <v>1.0009999999999999</v>
      </c>
      <c r="AB45" s="578">
        <v>1</v>
      </c>
      <c r="AC45" s="578">
        <v>1</v>
      </c>
      <c r="AD45" s="578">
        <v>1</v>
      </c>
      <c r="AE45" s="579">
        <v>1</v>
      </c>
      <c r="AF45" s="580">
        <v>1.0029999999999999</v>
      </c>
      <c r="AG45" s="578">
        <v>1.0049999999999999</v>
      </c>
      <c r="AH45" s="578">
        <v>1</v>
      </c>
      <c r="AI45" s="578">
        <v>1.01</v>
      </c>
      <c r="AJ45" s="578">
        <v>1.006</v>
      </c>
      <c r="AK45" s="578">
        <v>1.008</v>
      </c>
      <c r="AL45" s="578">
        <v>1.0029999999999999</v>
      </c>
      <c r="AM45" s="578">
        <v>1.01</v>
      </c>
      <c r="AN45" s="578">
        <v>1.01</v>
      </c>
      <c r="AO45" s="579">
        <v>1.0149999999999999</v>
      </c>
      <c r="AP45" s="580">
        <v>1.014</v>
      </c>
      <c r="AQ45" s="578">
        <v>1.008</v>
      </c>
      <c r="AR45" s="578">
        <v>1.0029999999999999</v>
      </c>
      <c r="AS45" s="578">
        <v>1.0029999999999999</v>
      </c>
      <c r="AT45" s="578">
        <v>1.006</v>
      </c>
      <c r="AU45" s="578"/>
      <c r="AV45" s="578"/>
      <c r="AW45" s="578"/>
      <c r="AX45" s="578"/>
      <c r="AY45" s="579"/>
      <c r="AZ45" s="580"/>
      <c r="BA45" s="578"/>
      <c r="BB45" s="578"/>
      <c r="BC45" s="578"/>
      <c r="BD45" s="578"/>
      <c r="BE45" s="578"/>
      <c r="BF45" s="578"/>
      <c r="BG45" s="578">
        <v>0.3</v>
      </c>
      <c r="BH45" s="578"/>
      <c r="BI45" s="579"/>
      <c r="BJ45" s="580"/>
      <c r="BK45" s="578"/>
      <c r="BL45" s="578"/>
      <c r="BM45" s="578"/>
      <c r="BN45" s="578"/>
      <c r="BO45" s="578"/>
      <c r="BP45" s="578"/>
      <c r="BQ45" s="578"/>
      <c r="BR45" s="578"/>
      <c r="BS45" s="579"/>
      <c r="BT45" s="580"/>
      <c r="BU45" s="578"/>
      <c r="BV45" s="578"/>
      <c r="BW45" s="578"/>
      <c r="BX45" s="578"/>
      <c r="BY45" s="578"/>
      <c r="BZ45" s="578">
        <v>0.53200000000000003</v>
      </c>
      <c r="CA45" s="578">
        <v>0.98499999999999999</v>
      </c>
      <c r="CB45" s="578">
        <v>1</v>
      </c>
      <c r="CC45" s="579">
        <v>0.25</v>
      </c>
      <c r="CD45" s="580"/>
      <c r="CE45" s="578">
        <v>9.6000000000000002E-2</v>
      </c>
      <c r="CF45" s="578">
        <v>0.995</v>
      </c>
      <c r="CG45" s="578">
        <v>1.0009999999999999</v>
      </c>
      <c r="CH45" s="578">
        <v>0.998</v>
      </c>
      <c r="CI45" s="578">
        <v>0.997</v>
      </c>
      <c r="CJ45" s="578">
        <v>1.002</v>
      </c>
      <c r="CK45" s="578">
        <v>0.98899999999999999</v>
      </c>
      <c r="CL45" s="578">
        <v>0.998</v>
      </c>
      <c r="CM45" s="579">
        <v>0.998</v>
      </c>
      <c r="CN45" s="580">
        <v>0.996</v>
      </c>
      <c r="CO45" s="578">
        <v>0.999</v>
      </c>
      <c r="CP45" s="578">
        <v>0.997</v>
      </c>
      <c r="CQ45" s="578">
        <v>0.999</v>
      </c>
      <c r="CR45" s="578">
        <f>0.996+0.031</f>
        <v>1.0269999999999999</v>
      </c>
      <c r="CT45" s="330"/>
      <c r="CU45" s="331"/>
      <c r="CV45" s="2043"/>
      <c r="CW45" s="322"/>
      <c r="CX45" s="323"/>
      <c r="CY45" s="2044"/>
      <c r="DB45" s="575"/>
      <c r="DC45" s="729"/>
      <c r="DD45" s="739"/>
      <c r="DE45" s="475"/>
    </row>
    <row r="46" spans="1:109" ht="12.75" customHeight="1">
      <c r="A46" s="2154"/>
      <c r="B46" s="720"/>
      <c r="C46" s="369"/>
      <c r="D46" s="369"/>
      <c r="E46" s="369"/>
      <c r="F46" s="369"/>
      <c r="G46" s="369"/>
      <c r="H46" s="369"/>
      <c r="I46" s="369"/>
      <c r="J46" s="369"/>
      <c r="K46" s="1038"/>
      <c r="L46" s="902"/>
      <c r="M46" s="750"/>
      <c r="N46" s="369"/>
      <c r="O46" s="369"/>
      <c r="P46" s="369"/>
      <c r="Q46" s="369"/>
      <c r="R46" s="369"/>
      <c r="S46" s="369"/>
      <c r="T46" s="369"/>
      <c r="U46" s="1038"/>
      <c r="V46" s="898"/>
      <c r="W46" s="369"/>
      <c r="X46" s="369"/>
      <c r="Y46" s="369"/>
      <c r="Z46" s="369"/>
      <c r="AA46" s="369"/>
      <c r="AB46" s="369"/>
      <c r="AC46" s="369"/>
      <c r="AD46" s="369"/>
      <c r="AE46" s="1038"/>
      <c r="AF46" s="898"/>
      <c r="AG46" s="369"/>
      <c r="AH46" s="369"/>
      <c r="AI46" s="369"/>
      <c r="AJ46" s="369"/>
      <c r="AK46" s="369"/>
      <c r="AL46" s="369"/>
      <c r="AM46" s="369"/>
      <c r="AN46" s="369"/>
      <c r="AO46" s="1038"/>
      <c r="AP46" s="898"/>
      <c r="AQ46" s="369"/>
      <c r="AR46" s="369"/>
      <c r="AS46" s="369"/>
      <c r="AT46" s="369"/>
      <c r="AU46" s="369"/>
      <c r="AV46" s="369"/>
      <c r="AW46" s="369"/>
      <c r="AX46" s="369"/>
      <c r="AY46" s="1038"/>
      <c r="AZ46" s="898"/>
      <c r="BA46" s="369"/>
      <c r="BB46" s="369"/>
      <c r="BC46" s="369"/>
      <c r="BD46" s="369"/>
      <c r="BE46" s="369"/>
      <c r="BF46" s="369"/>
      <c r="BG46" s="369"/>
      <c r="BH46" s="369"/>
      <c r="BI46" s="1038"/>
      <c r="BJ46" s="898"/>
      <c r="BK46" s="369"/>
      <c r="BL46" s="369"/>
      <c r="BM46" s="369"/>
      <c r="BN46" s="369"/>
      <c r="BO46" s="369"/>
      <c r="BP46" s="369"/>
      <c r="BQ46" s="369"/>
      <c r="BR46" s="369"/>
      <c r="BS46" s="1038"/>
      <c r="BT46" s="898"/>
      <c r="BU46" s="369"/>
      <c r="BV46" s="369"/>
      <c r="BW46" s="369"/>
      <c r="BX46" s="369"/>
      <c r="BY46" s="369"/>
      <c r="BZ46" s="369"/>
      <c r="CA46" s="369"/>
      <c r="CB46" s="369"/>
      <c r="CC46" s="1038"/>
      <c r="CD46" s="898"/>
      <c r="CE46" s="369"/>
      <c r="CF46" s="369"/>
      <c r="CG46" s="369"/>
      <c r="CH46" s="369"/>
      <c r="CI46" s="369"/>
      <c r="CJ46" s="369"/>
      <c r="CK46" s="369"/>
      <c r="CL46" s="369"/>
      <c r="CM46" s="1038"/>
      <c r="CN46" s="898"/>
      <c r="CO46" s="369"/>
      <c r="CP46" s="369"/>
      <c r="CQ46" s="369"/>
      <c r="CR46" s="369"/>
      <c r="CS46" s="369"/>
      <c r="CT46" s="370"/>
      <c r="CU46" s="735"/>
      <c r="CV46" s="371"/>
      <c r="CW46" s="735"/>
      <c r="CX46" s="294"/>
      <c r="CY46" s="606"/>
      <c r="DB46" s="575"/>
      <c r="DC46" s="729"/>
      <c r="DD46" s="739"/>
      <c r="DE46" s="475"/>
    </row>
    <row r="47" spans="1:109" ht="12.75" customHeight="1">
      <c r="A47" s="2153" t="s">
        <v>278</v>
      </c>
      <c r="B47" s="357"/>
      <c r="E47" s="194">
        <v>1.0009999999999999</v>
      </c>
      <c r="F47" s="194">
        <v>1.002</v>
      </c>
      <c r="G47" s="194">
        <v>1.0009999999999999</v>
      </c>
      <c r="H47" s="194">
        <v>1.018</v>
      </c>
      <c r="I47" s="194">
        <v>1.002</v>
      </c>
      <c r="J47" s="194">
        <v>0.91800000000000004</v>
      </c>
      <c r="K47" s="358">
        <v>1.01</v>
      </c>
      <c r="L47" s="360">
        <v>0.91400000000000003</v>
      </c>
      <c r="M47" s="194">
        <f>0.993+0.1</f>
        <v>1.093</v>
      </c>
      <c r="U47" s="358"/>
      <c r="V47" s="360"/>
      <c r="AE47" s="358"/>
      <c r="AF47" s="360"/>
      <c r="AO47" s="358"/>
      <c r="AP47" s="360"/>
      <c r="AY47" s="358"/>
      <c r="AZ47" s="360"/>
      <c r="BI47" s="358"/>
      <c r="BJ47" s="360"/>
      <c r="BS47" s="358"/>
      <c r="BT47" s="360"/>
      <c r="CC47" s="358"/>
      <c r="CD47" s="360"/>
      <c r="CM47" s="358"/>
      <c r="CN47" s="360"/>
      <c r="CT47" s="330"/>
      <c r="CU47" s="331"/>
      <c r="CV47" s="2043"/>
      <c r="CW47" s="322"/>
      <c r="CX47" s="323"/>
      <c r="CY47" s="2044"/>
      <c r="DB47" s="575"/>
      <c r="DC47" s="729"/>
      <c r="DD47" s="739"/>
      <c r="DE47" s="475"/>
    </row>
    <row r="48" spans="1:109" ht="12.75" customHeight="1">
      <c r="A48" s="2154"/>
      <c r="B48" s="720"/>
      <c r="C48" s="369"/>
      <c r="D48" s="369"/>
      <c r="E48" s="369"/>
      <c r="F48" s="369"/>
      <c r="G48" s="369"/>
      <c r="H48" s="369"/>
      <c r="I48" s="369"/>
      <c r="J48" s="369"/>
      <c r="K48" s="1038"/>
      <c r="L48" s="898"/>
      <c r="M48" s="369"/>
      <c r="N48" s="369"/>
      <c r="O48" s="369"/>
      <c r="P48" s="369"/>
      <c r="Q48" s="369"/>
      <c r="R48" s="369"/>
      <c r="S48" s="369"/>
      <c r="T48" s="369"/>
      <c r="U48" s="1038"/>
      <c r="V48" s="898"/>
      <c r="W48" s="369"/>
      <c r="X48" s="369"/>
      <c r="Y48" s="369"/>
      <c r="Z48" s="369"/>
      <c r="AA48" s="369"/>
      <c r="AB48" s="369"/>
      <c r="AC48" s="369"/>
      <c r="AD48" s="369"/>
      <c r="AE48" s="1038"/>
      <c r="AF48" s="898"/>
      <c r="AG48" s="369"/>
      <c r="AH48" s="369"/>
      <c r="AI48" s="369"/>
      <c r="AJ48" s="369"/>
      <c r="AK48" s="369"/>
      <c r="AL48" s="369"/>
      <c r="AM48" s="369"/>
      <c r="AN48" s="369"/>
      <c r="AO48" s="1038"/>
      <c r="AP48" s="898"/>
      <c r="AQ48" s="369"/>
      <c r="AR48" s="369"/>
      <c r="AS48" s="369"/>
      <c r="AT48" s="369"/>
      <c r="AU48" s="369"/>
      <c r="AV48" s="369"/>
      <c r="AW48" s="369"/>
      <c r="AX48" s="369"/>
      <c r="AY48" s="1038"/>
      <c r="AZ48" s="898"/>
      <c r="BA48" s="369"/>
      <c r="BB48" s="369"/>
      <c r="BC48" s="369"/>
      <c r="BD48" s="369"/>
      <c r="BE48" s="369"/>
      <c r="BF48" s="369"/>
      <c r="BG48" s="369"/>
      <c r="BH48" s="369"/>
      <c r="BI48" s="1038"/>
      <c r="BJ48" s="898"/>
      <c r="BK48" s="369"/>
      <c r="BL48" s="369"/>
      <c r="BM48" s="369"/>
      <c r="BN48" s="369"/>
      <c r="BO48" s="369"/>
      <c r="BP48" s="369"/>
      <c r="BQ48" s="369"/>
      <c r="BR48" s="369"/>
      <c r="BS48" s="1038"/>
      <c r="BT48" s="898"/>
      <c r="BU48" s="369"/>
      <c r="BV48" s="369"/>
      <c r="BW48" s="369"/>
      <c r="BX48" s="369"/>
      <c r="BY48" s="369"/>
      <c r="BZ48" s="369"/>
      <c r="CA48" s="369"/>
      <c r="CB48" s="369"/>
      <c r="CC48" s="1038"/>
      <c r="CD48" s="898"/>
      <c r="CE48" s="369"/>
      <c r="CF48" s="369"/>
      <c r="CG48" s="369"/>
      <c r="CH48" s="369"/>
      <c r="CI48" s="369"/>
      <c r="CJ48" s="369"/>
      <c r="CK48" s="369"/>
      <c r="CL48" s="369"/>
      <c r="CM48" s="1038"/>
      <c r="CN48" s="898"/>
      <c r="CO48" s="369"/>
      <c r="CP48" s="369"/>
      <c r="CQ48" s="369"/>
      <c r="CR48" s="369"/>
      <c r="CS48" s="369"/>
      <c r="CT48" s="370">
        <v>4</v>
      </c>
      <c r="CU48" s="735">
        <f>+CT48/($CT$48+$CV$48+$CX$48)</f>
        <v>0.44444444444444442</v>
      </c>
      <c r="CV48" s="371">
        <v>1</v>
      </c>
      <c r="CW48" s="735">
        <f>+CV48/($CT$48+$CV$48+$CX$48)</f>
        <v>0.1111111111111111</v>
      </c>
      <c r="CX48" s="294">
        <v>4</v>
      </c>
      <c r="CY48" s="606">
        <f>+CX48/($CT$48+$CV$48+$CX$48)</f>
        <v>0.44444444444444442</v>
      </c>
      <c r="DB48" s="575"/>
      <c r="DC48" s="729"/>
      <c r="DD48" s="739"/>
      <c r="DE48" s="475"/>
    </row>
    <row r="49" spans="1:109" ht="12.75" customHeight="1">
      <c r="A49" s="2153" t="s">
        <v>279</v>
      </c>
      <c r="B49" s="357"/>
      <c r="K49" s="358"/>
      <c r="L49" s="360"/>
      <c r="U49" s="358"/>
      <c r="V49" s="360"/>
      <c r="AE49" s="358"/>
      <c r="AF49" s="360"/>
      <c r="AO49" s="358"/>
      <c r="AP49" s="360"/>
      <c r="AY49" s="358"/>
      <c r="AZ49" s="360"/>
      <c r="BI49" s="358"/>
      <c r="BJ49" s="360"/>
      <c r="BS49" s="358"/>
      <c r="BT49" s="360"/>
      <c r="CC49" s="358"/>
      <c r="CD49" s="360"/>
      <c r="CM49" s="358"/>
      <c r="CN49" s="360"/>
      <c r="CT49" s="330"/>
      <c r="CU49" s="331"/>
      <c r="CV49" s="2043"/>
      <c r="CW49" s="322"/>
      <c r="CX49" s="323"/>
      <c r="CY49" s="2044"/>
      <c r="DB49" s="575"/>
      <c r="DC49" s="729"/>
      <c r="DD49" s="739"/>
      <c r="DE49" s="475"/>
    </row>
    <row r="50" spans="1:109" ht="12.75" customHeight="1">
      <c r="A50" s="2154"/>
      <c r="B50" s="1042" t="s">
        <v>217</v>
      </c>
      <c r="C50" s="625" t="s">
        <v>217</v>
      </c>
      <c r="D50" s="625" t="s">
        <v>217</v>
      </c>
      <c r="E50" s="625" t="s">
        <v>217</v>
      </c>
      <c r="F50" s="625" t="s">
        <v>217</v>
      </c>
      <c r="G50" s="625" t="s">
        <v>217</v>
      </c>
      <c r="H50" s="625" t="s">
        <v>217</v>
      </c>
      <c r="I50" s="625" t="s">
        <v>217</v>
      </c>
      <c r="J50" s="625" t="s">
        <v>217</v>
      </c>
      <c r="K50" s="625" t="s">
        <v>217</v>
      </c>
      <c r="L50" s="625" t="s">
        <v>217</v>
      </c>
      <c r="M50" s="625" t="s">
        <v>217</v>
      </c>
      <c r="N50" s="625" t="s">
        <v>276</v>
      </c>
      <c r="O50" s="1043" t="s">
        <v>280</v>
      </c>
      <c r="P50" s="1266" t="s">
        <v>280</v>
      </c>
      <c r="Q50" s="1266" t="s">
        <v>223</v>
      </c>
      <c r="R50" s="1266" t="s">
        <v>223</v>
      </c>
      <c r="S50" s="1266" t="s">
        <v>223</v>
      </c>
      <c r="T50" s="1266" t="s">
        <v>223</v>
      </c>
      <c r="U50" s="1266" t="s">
        <v>223</v>
      </c>
      <c r="V50" s="625" t="s">
        <v>280</v>
      </c>
      <c r="W50" s="625" t="s">
        <v>280</v>
      </c>
      <c r="X50" s="1266" t="s">
        <v>280</v>
      </c>
      <c r="Y50" s="625" t="s">
        <v>280</v>
      </c>
      <c r="Z50" s="625" t="s">
        <v>280</v>
      </c>
      <c r="AA50" s="1266" t="s">
        <v>223</v>
      </c>
      <c r="AB50" s="1266" t="s">
        <v>223</v>
      </c>
      <c r="AC50" s="1266" t="s">
        <v>223</v>
      </c>
      <c r="AD50" s="1266" t="s">
        <v>223</v>
      </c>
      <c r="AE50" s="1266" t="s">
        <v>223</v>
      </c>
      <c r="AF50" s="1266" t="s">
        <v>223</v>
      </c>
      <c r="AG50" s="1266" t="s">
        <v>223</v>
      </c>
      <c r="AH50" s="625" t="s">
        <v>280</v>
      </c>
      <c r="AI50" s="1266" t="s">
        <v>223</v>
      </c>
      <c r="AJ50" s="1266" t="s">
        <v>217</v>
      </c>
      <c r="AK50" s="625" t="s">
        <v>276</v>
      </c>
      <c r="AL50" s="1266" t="s">
        <v>217</v>
      </c>
      <c r="AM50" s="1266" t="s">
        <v>217</v>
      </c>
      <c r="AN50" s="1266" t="s">
        <v>223</v>
      </c>
      <c r="AO50" s="625" t="s">
        <v>280</v>
      </c>
      <c r="AP50" s="1266" t="s">
        <v>223</v>
      </c>
      <c r="AQ50" s="1266" t="s">
        <v>217</v>
      </c>
      <c r="AR50" s="1266" t="s">
        <v>223</v>
      </c>
      <c r="AS50" s="1266" t="s">
        <v>223</v>
      </c>
      <c r="AT50" s="625" t="s">
        <v>280</v>
      </c>
      <c r="AU50" s="1266"/>
      <c r="AV50" s="1266"/>
      <c r="AW50" s="1274"/>
      <c r="AX50" s="456"/>
      <c r="AY50" s="456"/>
      <c r="AZ50" s="902"/>
      <c r="BA50" s="456"/>
      <c r="BB50" s="456"/>
      <c r="BC50" s="456"/>
      <c r="BD50" s="456"/>
      <c r="BE50" s="456"/>
      <c r="BF50" s="456"/>
      <c r="BG50" s="456"/>
      <c r="BH50" s="369"/>
      <c r="BI50" s="369"/>
      <c r="BJ50" s="898"/>
      <c r="BK50" s="369"/>
      <c r="BL50" s="369"/>
      <c r="BM50" s="369"/>
      <c r="BN50" s="369"/>
      <c r="BO50" s="369"/>
      <c r="BP50" s="369"/>
      <c r="BQ50" s="369"/>
      <c r="BR50" s="369"/>
      <c r="BS50" s="369"/>
      <c r="BT50" s="898"/>
      <c r="BU50" s="369"/>
      <c r="BV50" s="369"/>
      <c r="BW50" s="369"/>
      <c r="BX50" s="369"/>
      <c r="BY50" s="369"/>
      <c r="BZ50" s="369"/>
      <c r="CA50" s="369"/>
      <c r="CB50" s="369"/>
      <c r="CC50" s="1040"/>
      <c r="CD50" s="898"/>
      <c r="CE50" s="625"/>
      <c r="CF50" s="625"/>
      <c r="CG50" s="625"/>
      <c r="CH50" s="625"/>
      <c r="CI50" s="625"/>
      <c r="CJ50" s="625"/>
      <c r="CK50" s="625"/>
      <c r="CL50" s="1266" t="s">
        <v>223</v>
      </c>
      <c r="CM50" s="1274" t="s">
        <v>223</v>
      </c>
      <c r="CN50" s="898" t="s">
        <v>223</v>
      </c>
      <c r="CO50" s="625"/>
      <c r="CP50" s="625"/>
      <c r="CQ50" s="625"/>
      <c r="CR50" s="625" t="s">
        <v>223</v>
      </c>
      <c r="CS50" s="1266" t="s">
        <v>223</v>
      </c>
      <c r="CT50" s="296">
        <v>16</v>
      </c>
      <c r="CU50" s="735">
        <f>+CT50/($CT$50+$CV$50+$CX$50)</f>
        <v>0.33333333333333331</v>
      </c>
      <c r="CV50" s="294">
        <f>(COUNTIF($B$50:$CS$50,"R"))</f>
        <v>32</v>
      </c>
      <c r="CW50" s="735">
        <f>+CV50/($CT$50+$CV$50+$CX$50)</f>
        <v>0.66666666666666663</v>
      </c>
      <c r="CX50" s="294">
        <f>(COUNTIF($B$50:$CS$50,"M"))</f>
        <v>0</v>
      </c>
      <c r="CY50" s="606">
        <f>+CX50/($CT$50+$CV$50+$CX$50)</f>
        <v>0</v>
      </c>
      <c r="DB50" s="575"/>
      <c r="DC50" s="729"/>
      <c r="DD50" s="739"/>
      <c r="DE50" s="475"/>
    </row>
    <row r="51" spans="1:109" ht="12.75" customHeight="1">
      <c r="A51" s="2153" t="s">
        <v>281</v>
      </c>
      <c r="B51" s="357"/>
      <c r="K51" s="358"/>
      <c r="L51" s="360"/>
      <c r="U51" s="358"/>
      <c r="V51" s="360"/>
      <c r="AE51" s="358"/>
      <c r="AF51" s="360"/>
      <c r="AO51" s="358"/>
      <c r="AP51" s="360"/>
      <c r="AZ51" s="360"/>
      <c r="BJ51" s="360"/>
      <c r="BT51" s="360"/>
      <c r="CD51" s="360"/>
      <c r="CM51" s="358"/>
      <c r="CN51" s="360"/>
      <c r="CT51" s="330"/>
      <c r="CU51" s="331"/>
      <c r="CV51" s="2043"/>
      <c r="CW51" s="322"/>
      <c r="CX51" s="323"/>
      <c r="CY51" s="2044"/>
      <c r="DB51" s="575"/>
      <c r="DC51" s="729"/>
      <c r="DD51" s="739"/>
      <c r="DE51" s="475"/>
    </row>
    <row r="52" spans="1:109" ht="12.75" customHeight="1">
      <c r="A52" s="2154"/>
      <c r="B52" s="1042" t="s">
        <v>217</v>
      </c>
      <c r="C52" s="625" t="s">
        <v>217</v>
      </c>
      <c r="D52" s="625" t="s">
        <v>217</v>
      </c>
      <c r="E52" s="1275" t="s">
        <v>276</v>
      </c>
      <c r="F52" s="2045" t="s">
        <v>276</v>
      </c>
      <c r="G52" s="2045" t="s">
        <v>276</v>
      </c>
      <c r="H52" s="2045" t="s">
        <v>276</v>
      </c>
      <c r="I52" s="2045" t="s">
        <v>276</v>
      </c>
      <c r="J52" s="2045" t="s">
        <v>276</v>
      </c>
      <c r="K52" s="2045" t="s">
        <v>276</v>
      </c>
      <c r="L52" s="2045" t="s">
        <v>276</v>
      </c>
      <c r="M52" s="625" t="s">
        <v>276</v>
      </c>
      <c r="N52" s="1266" t="s">
        <v>223</v>
      </c>
      <c r="O52" s="1266" t="s">
        <v>223</v>
      </c>
      <c r="P52" s="1266" t="s">
        <v>223</v>
      </c>
      <c r="Q52" s="625" t="s">
        <v>223</v>
      </c>
      <c r="R52" s="1266" t="s">
        <v>223</v>
      </c>
      <c r="S52" s="1266" t="s">
        <v>223</v>
      </c>
      <c r="T52" s="1266" t="s">
        <v>223</v>
      </c>
      <c r="U52" s="1266" t="s">
        <v>223</v>
      </c>
      <c r="V52" s="1266" t="s">
        <v>223</v>
      </c>
      <c r="W52" s="1266" t="s">
        <v>223</v>
      </c>
      <c r="X52" s="1266" t="s">
        <v>223</v>
      </c>
      <c r="Y52" s="1266" t="s">
        <v>223</v>
      </c>
      <c r="Z52" s="1266" t="s">
        <v>223</v>
      </c>
      <c r="AA52" s="1266" t="s">
        <v>223</v>
      </c>
      <c r="AB52" s="1266" t="s">
        <v>223</v>
      </c>
      <c r="AC52" s="1266" t="s">
        <v>223</v>
      </c>
      <c r="AD52" s="1266" t="s">
        <v>223</v>
      </c>
      <c r="AE52" s="1266" t="s">
        <v>223</v>
      </c>
      <c r="AF52" s="1266" t="s">
        <v>223</v>
      </c>
      <c r="AG52" s="1266" t="s">
        <v>223</v>
      </c>
      <c r="AH52" s="1266" t="s">
        <v>223</v>
      </c>
      <c r="AI52" s="1266" t="s">
        <v>223</v>
      </c>
      <c r="AJ52" s="1266" t="s">
        <v>223</v>
      </c>
      <c r="AK52" s="1266" t="s">
        <v>223</v>
      </c>
      <c r="AL52" s="1266" t="s">
        <v>223</v>
      </c>
      <c r="AM52" s="1266" t="s">
        <v>223</v>
      </c>
      <c r="AN52" s="1266" t="s">
        <v>223</v>
      </c>
      <c r="AO52" s="1266" t="s">
        <v>223</v>
      </c>
      <c r="AP52" s="1266" t="s">
        <v>223</v>
      </c>
      <c r="AQ52" s="1266" t="s">
        <v>223</v>
      </c>
      <c r="AR52" s="1266" t="s">
        <v>223</v>
      </c>
      <c r="AS52" s="1266" t="s">
        <v>223</v>
      </c>
      <c r="AT52" s="1043" t="s">
        <v>217</v>
      </c>
      <c r="AU52" s="1266"/>
      <c r="AV52" s="625"/>
      <c r="AW52" s="1274"/>
      <c r="AX52" s="1044"/>
      <c r="AY52" s="1044"/>
      <c r="AZ52" s="1045"/>
      <c r="BA52" s="1044"/>
      <c r="BB52" s="1044"/>
      <c r="BC52" s="1044"/>
      <c r="BD52" s="1044"/>
      <c r="BE52" s="1044"/>
      <c r="BF52" s="1044"/>
      <c r="BG52" s="598"/>
      <c r="BH52" s="369"/>
      <c r="BI52" s="369"/>
      <c r="BJ52" s="898"/>
      <c r="BK52" s="369"/>
      <c r="BL52" s="369"/>
      <c r="BM52" s="369"/>
      <c r="BN52" s="369"/>
      <c r="BO52" s="369"/>
      <c r="BP52" s="369"/>
      <c r="BQ52" s="369"/>
      <c r="BR52" s="369"/>
      <c r="BS52" s="369"/>
      <c r="BT52" s="898"/>
      <c r="BU52" s="369"/>
      <c r="BV52" s="369"/>
      <c r="BW52" s="369"/>
      <c r="BX52" s="369"/>
      <c r="BY52" s="596"/>
      <c r="BZ52" s="625"/>
      <c r="CA52" s="625"/>
      <c r="CB52" s="625"/>
      <c r="CC52" s="1043"/>
      <c r="CD52" s="1046"/>
      <c r="CE52" s="625"/>
      <c r="CF52" s="625"/>
      <c r="CG52" s="625"/>
      <c r="CH52" s="625"/>
      <c r="CI52" s="625"/>
      <c r="CJ52" s="625"/>
      <c r="CK52" s="625"/>
      <c r="CL52" s="1266" t="s">
        <v>223</v>
      </c>
      <c r="CM52" s="1274" t="s">
        <v>223</v>
      </c>
      <c r="CN52" s="898" t="s">
        <v>223</v>
      </c>
      <c r="CO52" s="1266"/>
      <c r="CP52" s="1266"/>
      <c r="CQ52" s="1266"/>
      <c r="CR52" s="625" t="s">
        <v>217</v>
      </c>
      <c r="CS52" s="1266" t="s">
        <v>217</v>
      </c>
      <c r="CT52" s="296">
        <f>(COUNTIF($B$52:$CS$52,"B"))</f>
        <v>15</v>
      </c>
      <c r="CU52" s="735">
        <f>+CT52/($CT$52+$CV$52+$CX$52)</f>
        <v>0.3125</v>
      </c>
      <c r="CV52" s="294">
        <v>33</v>
      </c>
      <c r="CW52" s="735">
        <f>+CV52/($CT$52+$CV$52+$CX$52)</f>
        <v>0.6875</v>
      </c>
      <c r="CX52" s="294">
        <f>(COUNTIF($B$52:$CS$52,"M"))</f>
        <v>0</v>
      </c>
      <c r="CY52" s="606">
        <f>+CX52/($CT$52+$CV$52+$CX$52)</f>
        <v>0</v>
      </c>
      <c r="DB52" s="575"/>
      <c r="DC52" s="729"/>
      <c r="DD52" s="739"/>
      <c r="DE52" s="475"/>
    </row>
    <row r="53" spans="1:109" ht="12.75" customHeight="1">
      <c r="A53" s="2153" t="s">
        <v>282</v>
      </c>
      <c r="B53" s="357"/>
      <c r="K53" s="358"/>
      <c r="L53" s="360"/>
      <c r="U53" s="358"/>
      <c r="V53" s="360"/>
      <c r="AE53" s="358"/>
      <c r="AF53" s="360"/>
      <c r="AO53" s="358"/>
      <c r="AP53" s="360"/>
      <c r="AZ53" s="360"/>
      <c r="BJ53" s="360"/>
      <c r="BT53" s="360"/>
      <c r="CD53" s="360"/>
      <c r="CM53" s="358"/>
      <c r="CN53" s="360"/>
      <c r="CT53" s="330"/>
      <c r="CU53" s="331"/>
      <c r="CV53" s="2043"/>
      <c r="CW53" s="322"/>
      <c r="CX53" s="323"/>
      <c r="CY53" s="2044"/>
      <c r="DB53" s="575"/>
      <c r="DC53" s="729"/>
      <c r="DD53" s="739"/>
      <c r="DE53" s="475"/>
    </row>
    <row r="54" spans="1:109" ht="12.75" customHeight="1">
      <c r="A54" s="2154"/>
      <c r="B54" s="2046" t="s">
        <v>223</v>
      </c>
      <c r="C54" s="625" t="s">
        <v>223</v>
      </c>
      <c r="D54" s="625" t="s">
        <v>223</v>
      </c>
      <c r="E54" s="2045" t="s">
        <v>280</v>
      </c>
      <c r="F54" s="2045" t="s">
        <v>280</v>
      </c>
      <c r="G54" s="2045" t="s">
        <v>280</v>
      </c>
      <c r="H54" s="2045" t="s">
        <v>280</v>
      </c>
      <c r="I54" s="2045" t="s">
        <v>280</v>
      </c>
      <c r="J54" s="2045" t="s">
        <v>280</v>
      </c>
      <c r="K54" s="2045" t="s">
        <v>280</v>
      </c>
      <c r="L54" s="2045" t="s">
        <v>280</v>
      </c>
      <c r="M54" s="1266" t="s">
        <v>223</v>
      </c>
      <c r="N54" s="625" t="s">
        <v>229</v>
      </c>
      <c r="O54" s="625" t="s">
        <v>229</v>
      </c>
      <c r="P54" s="625" t="s">
        <v>229</v>
      </c>
      <c r="Q54" s="625" t="s">
        <v>229</v>
      </c>
      <c r="R54" s="2045" t="s">
        <v>229</v>
      </c>
      <c r="S54" s="2045" t="s">
        <v>229</v>
      </c>
      <c r="T54" s="2045" t="s">
        <v>229</v>
      </c>
      <c r="U54" s="2045" t="s">
        <v>229</v>
      </c>
      <c r="V54" s="2045" t="s">
        <v>229</v>
      </c>
      <c r="W54" s="2045" t="s">
        <v>229</v>
      </c>
      <c r="X54" s="2045" t="s">
        <v>229</v>
      </c>
      <c r="Y54" s="2045" t="s">
        <v>229</v>
      </c>
      <c r="Z54" s="2045" t="s">
        <v>229</v>
      </c>
      <c r="AA54" s="2045" t="s">
        <v>229</v>
      </c>
      <c r="AB54" s="625" t="s">
        <v>229</v>
      </c>
      <c r="AC54" s="2045" t="s">
        <v>229</v>
      </c>
      <c r="AD54" s="2045" t="s">
        <v>229</v>
      </c>
      <c r="AE54" s="1266" t="s">
        <v>229</v>
      </c>
      <c r="AF54" s="625" t="s">
        <v>229</v>
      </c>
      <c r="AG54" s="1266" t="s">
        <v>229</v>
      </c>
      <c r="AH54" s="2045" t="s">
        <v>229</v>
      </c>
      <c r="AI54" s="2045" t="s">
        <v>229</v>
      </c>
      <c r="AJ54" s="2045" t="s">
        <v>229</v>
      </c>
      <c r="AK54" s="2045" t="s">
        <v>229</v>
      </c>
      <c r="AL54" s="2045" t="s">
        <v>229</v>
      </c>
      <c r="AM54" s="625" t="s">
        <v>223</v>
      </c>
      <c r="AN54" s="625" t="s">
        <v>223</v>
      </c>
      <c r="AO54" s="625" t="s">
        <v>223</v>
      </c>
      <c r="AP54" s="625" t="s">
        <v>223</v>
      </c>
      <c r="AQ54" s="625" t="s">
        <v>223</v>
      </c>
      <c r="AR54" s="625" t="s">
        <v>223</v>
      </c>
      <c r="AS54" s="625" t="s">
        <v>223</v>
      </c>
      <c r="AT54" s="1043" t="s">
        <v>223</v>
      </c>
      <c r="AU54" s="625"/>
      <c r="AV54" s="625"/>
      <c r="AW54" s="1043"/>
      <c r="AX54" s="369"/>
      <c r="AY54" s="369"/>
      <c r="AZ54" s="898"/>
      <c r="BA54" s="369"/>
      <c r="BB54" s="369"/>
      <c r="BC54" s="369"/>
      <c r="BD54" s="369"/>
      <c r="BE54" s="369"/>
      <c r="BF54" s="369"/>
      <c r="BG54" s="456"/>
      <c r="BH54" s="369"/>
      <c r="BI54" s="369"/>
      <c r="BJ54" s="898"/>
      <c r="BK54" s="369"/>
      <c r="BL54" s="369"/>
      <c r="BM54" s="369"/>
      <c r="BN54" s="369"/>
      <c r="BO54" s="369"/>
      <c r="BP54" s="369"/>
      <c r="BQ54" s="369"/>
      <c r="BR54" s="369"/>
      <c r="BS54" s="369"/>
      <c r="BT54" s="898"/>
      <c r="BU54" s="369"/>
      <c r="BV54" s="369"/>
      <c r="BW54" s="369"/>
      <c r="BX54" s="369"/>
      <c r="BY54" s="369"/>
      <c r="BZ54" s="369"/>
      <c r="CA54" s="369"/>
      <c r="CB54" s="369"/>
      <c r="CC54" s="456"/>
      <c r="CD54" s="898"/>
      <c r="CE54" s="625"/>
      <c r="CF54" s="625"/>
      <c r="CG54" s="625"/>
      <c r="CH54" s="625"/>
      <c r="CI54" s="625"/>
      <c r="CJ54" s="625"/>
      <c r="CK54" s="625"/>
      <c r="CL54" s="1266" t="s">
        <v>223</v>
      </c>
      <c r="CM54" s="1274" t="s">
        <v>217</v>
      </c>
      <c r="CN54" s="1266" t="s">
        <v>217</v>
      </c>
      <c r="CO54" s="625"/>
      <c r="CP54" s="625"/>
      <c r="CQ54" s="625"/>
      <c r="CR54" s="1266" t="s">
        <v>223</v>
      </c>
      <c r="CS54" s="1266" t="s">
        <v>217</v>
      </c>
      <c r="CT54" s="296">
        <f>(COUNTIF($B$54:$CS$54,"B"))</f>
        <v>3</v>
      </c>
      <c r="CU54" s="735">
        <f>+CT54/($CT$54+$CV$54+$CX$54)</f>
        <v>4.6875E-2</v>
      </c>
      <c r="CV54" s="294">
        <v>36</v>
      </c>
      <c r="CW54" s="735">
        <f>+CV54/($CT$54+$CV$54+$CX$54)</f>
        <v>0.5625</v>
      </c>
      <c r="CX54" s="294">
        <f>(COUNTIF($B$54:$CS$54,"M"))</f>
        <v>25</v>
      </c>
      <c r="CY54" s="606">
        <f>+CX54/($CT$54+$CV$54+$CX$54)</f>
        <v>0.390625</v>
      </c>
      <c r="DB54" s="575"/>
      <c r="DC54" s="729"/>
      <c r="DD54" s="739"/>
      <c r="DE54" s="475"/>
    </row>
    <row r="55" spans="1:109" ht="12.75" customHeight="1">
      <c r="A55" s="2153" t="s">
        <v>283</v>
      </c>
      <c r="B55" s="357"/>
      <c r="K55" s="358"/>
      <c r="L55" s="360"/>
      <c r="U55" s="358"/>
      <c r="V55" s="360"/>
      <c r="AE55" s="358"/>
      <c r="AF55" s="360"/>
      <c r="AO55" s="358"/>
      <c r="AP55" s="360"/>
      <c r="AZ55" s="360"/>
      <c r="BJ55" s="360"/>
      <c r="BT55" s="360"/>
      <c r="CD55" s="360"/>
      <c r="CM55" s="358"/>
      <c r="CN55" s="360"/>
      <c r="CT55" s="330"/>
      <c r="CU55" s="331"/>
      <c r="CV55" s="2043"/>
      <c r="CW55" s="322"/>
      <c r="CX55" s="323"/>
      <c r="CY55" s="2044"/>
      <c r="DB55" s="575"/>
      <c r="DC55" s="729"/>
      <c r="DD55" s="739"/>
      <c r="DE55" s="475"/>
    </row>
    <row r="56" spans="1:109" ht="12.75" customHeight="1">
      <c r="A56" s="2154"/>
      <c r="B56" s="720" t="s">
        <v>217</v>
      </c>
      <c r="C56" s="369" t="s">
        <v>217</v>
      </c>
      <c r="D56" s="369" t="s">
        <v>217</v>
      </c>
      <c r="E56" s="369" t="s">
        <v>217</v>
      </c>
      <c r="F56" s="369" t="s">
        <v>217</v>
      </c>
      <c r="G56" s="369" t="s">
        <v>217</v>
      </c>
      <c r="H56" s="369" t="s">
        <v>217</v>
      </c>
      <c r="I56" s="369" t="s">
        <v>217</v>
      </c>
      <c r="J56" s="369" t="s">
        <v>217</v>
      </c>
      <c r="K56" s="1038" t="s">
        <v>217</v>
      </c>
      <c r="L56" s="898" t="s">
        <v>217</v>
      </c>
      <c r="M56" s="369" t="s">
        <v>217</v>
      </c>
      <c r="N56" s="369" t="s">
        <v>217</v>
      </c>
      <c r="O56" s="369" t="s">
        <v>217</v>
      </c>
      <c r="P56" s="369" t="s">
        <v>217</v>
      </c>
      <c r="Q56" s="369" t="s">
        <v>217</v>
      </c>
      <c r="R56" s="369" t="s">
        <v>217</v>
      </c>
      <c r="S56" s="369" t="s">
        <v>217</v>
      </c>
      <c r="T56" s="369" t="s">
        <v>217</v>
      </c>
      <c r="U56" s="1038" t="s">
        <v>217</v>
      </c>
      <c r="V56" s="898" t="s">
        <v>217</v>
      </c>
      <c r="W56" s="369" t="s">
        <v>217</v>
      </c>
      <c r="X56" s="369" t="s">
        <v>217</v>
      </c>
      <c r="Y56" s="369" t="s">
        <v>217</v>
      </c>
      <c r="Z56" s="369" t="s">
        <v>217</v>
      </c>
      <c r="AA56" s="369" t="s">
        <v>217</v>
      </c>
      <c r="AB56" s="369" t="s">
        <v>217</v>
      </c>
      <c r="AC56" s="369" t="s">
        <v>217</v>
      </c>
      <c r="AD56" s="369" t="s">
        <v>217</v>
      </c>
      <c r="AE56" s="1038" t="s">
        <v>217</v>
      </c>
      <c r="AF56" s="898" t="s">
        <v>217</v>
      </c>
      <c r="AG56" s="369" t="s">
        <v>217</v>
      </c>
      <c r="AH56" s="369" t="s">
        <v>217</v>
      </c>
      <c r="AI56" s="369" t="s">
        <v>217</v>
      </c>
      <c r="AJ56" s="369" t="s">
        <v>217</v>
      </c>
      <c r="AK56" s="369" t="s">
        <v>217</v>
      </c>
      <c r="AL56" s="369" t="s">
        <v>217</v>
      </c>
      <c r="AM56" s="369" t="s">
        <v>217</v>
      </c>
      <c r="AN56" s="369" t="s">
        <v>217</v>
      </c>
      <c r="AO56" s="1038" t="s">
        <v>217</v>
      </c>
      <c r="AP56" s="898" t="s">
        <v>217</v>
      </c>
      <c r="AQ56" s="369" t="s">
        <v>217</v>
      </c>
      <c r="AR56" s="369" t="s">
        <v>217</v>
      </c>
      <c r="AS56" s="369" t="s">
        <v>217</v>
      </c>
      <c r="AT56" s="456" t="s">
        <v>217</v>
      </c>
      <c r="AU56" s="369"/>
      <c r="AV56" s="369"/>
      <c r="AW56" s="456"/>
      <c r="AX56" s="456"/>
      <c r="AY56" s="456"/>
      <c r="AZ56" s="902"/>
      <c r="BA56" s="456"/>
      <c r="BB56" s="456"/>
      <c r="BC56" s="456"/>
      <c r="BD56" s="456"/>
      <c r="BE56" s="456"/>
      <c r="BF56" s="456"/>
      <c r="BG56" s="456"/>
      <c r="BH56" s="369"/>
      <c r="BI56" s="369"/>
      <c r="BJ56" s="898"/>
      <c r="BK56" s="369"/>
      <c r="BL56" s="369"/>
      <c r="BM56" s="369"/>
      <c r="BN56" s="369"/>
      <c r="BO56" s="369"/>
      <c r="BP56" s="369"/>
      <c r="BQ56" s="369"/>
      <c r="BR56" s="369"/>
      <c r="BS56" s="369"/>
      <c r="BT56" s="898"/>
      <c r="BU56" s="369"/>
      <c r="BV56" s="369"/>
      <c r="BW56" s="369"/>
      <c r="BX56" s="369"/>
      <c r="BY56" s="369"/>
      <c r="BZ56" s="369"/>
      <c r="CA56" s="369"/>
      <c r="CB56" s="369"/>
      <c r="CC56" s="456"/>
      <c r="CD56" s="898"/>
      <c r="CE56" s="369"/>
      <c r="CF56" s="369"/>
      <c r="CG56" s="369"/>
      <c r="CH56" s="369"/>
      <c r="CI56" s="369"/>
      <c r="CJ56" s="369"/>
      <c r="CK56" s="369"/>
      <c r="CL56" s="369" t="s">
        <v>217</v>
      </c>
      <c r="CM56" s="1040" t="s">
        <v>217</v>
      </c>
      <c r="CN56" s="369" t="s">
        <v>217</v>
      </c>
      <c r="CO56" s="369"/>
      <c r="CP56" s="369"/>
      <c r="CQ56" s="369"/>
      <c r="CR56" s="750" t="s">
        <v>217</v>
      </c>
      <c r="CS56" s="1047" t="s">
        <v>217</v>
      </c>
      <c r="CT56" s="296">
        <v>48</v>
      </c>
      <c r="CU56" s="735">
        <f>+CT56/($CT$56+$CV$56+$CX$56)</f>
        <v>1</v>
      </c>
      <c r="CV56" s="294">
        <f>(COUNTIF($B$56:$CS$56,"R"))</f>
        <v>0</v>
      </c>
      <c r="CW56" s="735">
        <f>+CV56/($CT$56+$CV$56+$CX$56)</f>
        <v>0</v>
      </c>
      <c r="CX56" s="294">
        <f>(COUNTIF($B$56:$CS$56,"M"))</f>
        <v>0</v>
      </c>
      <c r="CY56" s="606">
        <f>+CX56/($CT$56+$CV$56+$CX$56)</f>
        <v>0</v>
      </c>
      <c r="DB56" s="575"/>
      <c r="DC56" s="729"/>
      <c r="DD56" s="739"/>
      <c r="DE56" s="475"/>
    </row>
    <row r="57" spans="1:109" ht="12.75" customHeight="1">
      <c r="A57" s="2153" t="s">
        <v>284</v>
      </c>
      <c r="B57" s="357"/>
      <c r="K57" s="358"/>
      <c r="L57" s="360"/>
      <c r="U57" s="358"/>
      <c r="V57" s="360"/>
      <c r="AE57" s="358"/>
      <c r="AF57" s="360"/>
      <c r="AO57" s="358"/>
      <c r="AP57" s="360"/>
      <c r="AZ57" s="360"/>
      <c r="BG57" s="462"/>
      <c r="BJ57" s="360"/>
      <c r="BT57" s="360"/>
      <c r="CC57" s="462"/>
      <c r="CD57" s="360"/>
      <c r="CM57" s="358"/>
      <c r="CN57" s="360"/>
      <c r="CT57" s="330"/>
      <c r="CU57" s="372"/>
      <c r="CV57" s="2043"/>
      <c r="CW57" s="322"/>
      <c r="CX57" s="323"/>
      <c r="CY57" s="2044"/>
      <c r="DB57" s="2180" t="s">
        <v>241</v>
      </c>
      <c r="DC57" s="2181"/>
      <c r="DD57" s="739"/>
      <c r="DE57" s="475"/>
    </row>
    <row r="58" spans="1:109" ht="12.75" customHeight="1">
      <c r="A58" s="2154"/>
      <c r="B58" s="1042" t="s">
        <v>217</v>
      </c>
      <c r="C58" s="625" t="s">
        <v>217</v>
      </c>
      <c r="D58" s="625" t="s">
        <v>217</v>
      </c>
      <c r="E58" s="625" t="s">
        <v>276</v>
      </c>
      <c r="F58" s="625" t="s">
        <v>223</v>
      </c>
      <c r="G58" s="625" t="s">
        <v>223</v>
      </c>
      <c r="H58" s="625" t="s">
        <v>223</v>
      </c>
      <c r="I58" s="2045" t="s">
        <v>217</v>
      </c>
      <c r="J58" s="625" t="s">
        <v>223</v>
      </c>
      <c r="K58" s="625" t="s">
        <v>217</v>
      </c>
      <c r="L58" s="625" t="s">
        <v>217</v>
      </c>
      <c r="M58" s="625" t="s">
        <v>217</v>
      </c>
      <c r="N58" s="625" t="s">
        <v>223</v>
      </c>
      <c r="O58" s="2045" t="s">
        <v>217</v>
      </c>
      <c r="P58" s="625" t="s">
        <v>217</v>
      </c>
      <c r="Q58" s="625" t="s">
        <v>217</v>
      </c>
      <c r="R58" s="2045" t="s">
        <v>217</v>
      </c>
      <c r="S58" s="2045" t="s">
        <v>217</v>
      </c>
      <c r="T58" s="2045" t="s">
        <v>217</v>
      </c>
      <c r="U58" s="2045" t="s">
        <v>217</v>
      </c>
      <c r="V58" s="2045" t="s">
        <v>217</v>
      </c>
      <c r="W58" s="2045" t="s">
        <v>217</v>
      </c>
      <c r="X58" s="2045" t="s">
        <v>217</v>
      </c>
      <c r="Y58" s="2045" t="s">
        <v>217</v>
      </c>
      <c r="Z58" s="625" t="s">
        <v>217</v>
      </c>
      <c r="AA58" s="625" t="s">
        <v>217</v>
      </c>
      <c r="AB58" s="2045" t="s">
        <v>217</v>
      </c>
      <c r="AC58" s="625" t="s">
        <v>217</v>
      </c>
      <c r="AD58" s="2045" t="s">
        <v>217</v>
      </c>
      <c r="AE58" s="2045" t="s">
        <v>217</v>
      </c>
      <c r="AF58" s="2045" t="s">
        <v>217</v>
      </c>
      <c r="AG58" s="2045" t="s">
        <v>217</v>
      </c>
      <c r="AH58" s="2045" t="s">
        <v>217</v>
      </c>
      <c r="AI58" s="2045" t="s">
        <v>217</v>
      </c>
      <c r="AJ58" s="2045" t="s">
        <v>217</v>
      </c>
      <c r="AK58" s="2045" t="s">
        <v>217</v>
      </c>
      <c r="AL58" s="2045" t="s">
        <v>217</v>
      </c>
      <c r="AM58" s="2045" t="s">
        <v>217</v>
      </c>
      <c r="AN58" s="2045" t="s">
        <v>217</v>
      </c>
      <c r="AO58" s="625" t="s">
        <v>223</v>
      </c>
      <c r="AP58" s="625" t="s">
        <v>217</v>
      </c>
      <c r="AQ58" s="2045" t="s">
        <v>217</v>
      </c>
      <c r="AR58" s="2045" t="s">
        <v>217</v>
      </c>
      <c r="AS58" s="2045" t="s">
        <v>217</v>
      </c>
      <c r="AT58" s="2047" t="s">
        <v>217</v>
      </c>
      <c r="AU58" s="625"/>
      <c r="AV58" s="625"/>
      <c r="AW58" s="1043"/>
      <c r="AX58" s="1048"/>
      <c r="AY58" s="1048"/>
      <c r="AZ58" s="1049"/>
      <c r="BA58" s="1048"/>
      <c r="BB58" s="1048"/>
      <c r="BC58" s="1048"/>
      <c r="BD58" s="1048"/>
      <c r="BE58" s="1048"/>
      <c r="BF58" s="1048"/>
      <c r="BG58" s="1048"/>
      <c r="BH58" s="3"/>
      <c r="BI58" s="3"/>
      <c r="BJ58" s="1050"/>
      <c r="BK58" s="3"/>
      <c r="BL58" s="3"/>
      <c r="BM58" s="3"/>
      <c r="BN58" s="3"/>
      <c r="BO58" s="3"/>
      <c r="BP58" s="3"/>
      <c r="BQ58" s="3"/>
      <c r="BR58" s="3"/>
      <c r="BS58" s="3"/>
      <c r="BT58" s="1050"/>
      <c r="BU58" s="3"/>
      <c r="BV58" s="3"/>
      <c r="BW58" s="3"/>
      <c r="BX58" s="3"/>
      <c r="BY58" s="3"/>
      <c r="BZ58" s="220"/>
      <c r="CA58" s="220"/>
      <c r="CB58" s="220"/>
      <c r="CC58" s="1051"/>
      <c r="CD58" s="1050"/>
      <c r="CE58" s="625"/>
      <c r="CF58" s="625"/>
      <c r="CG58" s="625"/>
      <c r="CH58" s="625"/>
      <c r="CI58" s="625"/>
      <c r="CJ58" s="625"/>
      <c r="CK58" s="625"/>
      <c r="CL58" s="1266" t="s">
        <v>223</v>
      </c>
      <c r="CM58" s="1043" t="s">
        <v>223</v>
      </c>
      <c r="CN58" s="1266" t="s">
        <v>223</v>
      </c>
      <c r="CO58" s="625"/>
      <c r="CP58" s="625"/>
      <c r="CQ58" s="625"/>
      <c r="CR58" s="1266" t="s">
        <v>217</v>
      </c>
      <c r="CS58" s="1266" t="s">
        <v>223</v>
      </c>
      <c r="CT58" s="296">
        <v>38</v>
      </c>
      <c r="CU58" s="735">
        <f>+CT58/($CT$58+$CV$58+$CX$58)</f>
        <v>0.79166666666666663</v>
      </c>
      <c r="CV58" s="294">
        <v>10</v>
      </c>
      <c r="CW58" s="735">
        <f>+CV58/($CT$58+$CV$58+$CX$58)</f>
        <v>0.20833333333333334</v>
      </c>
      <c r="CX58" s="294">
        <f>(COUNTIF($B$58:$CS$58,"M"))</f>
        <v>0</v>
      </c>
      <c r="CY58" s="606">
        <f>+CX58/($CT$58+$CV$58+$CX$58)</f>
        <v>0</v>
      </c>
      <c r="DB58" s="149" t="s">
        <v>217</v>
      </c>
      <c r="DC58" s="146" t="s">
        <v>220</v>
      </c>
      <c r="DD58" s="739"/>
      <c r="DE58" s="475"/>
    </row>
    <row r="59" spans="1:109" ht="12.75" customHeight="1">
      <c r="A59" s="2153" t="s">
        <v>285</v>
      </c>
      <c r="B59" s="357"/>
      <c r="K59" s="358"/>
      <c r="L59" s="360"/>
      <c r="U59" s="358"/>
      <c r="V59" s="360"/>
      <c r="AE59" s="358"/>
      <c r="AF59" s="360"/>
      <c r="AO59" s="358"/>
      <c r="AP59" s="360"/>
      <c r="AZ59" s="360"/>
      <c r="BG59" s="462"/>
      <c r="BJ59" s="360"/>
      <c r="BT59" s="360"/>
      <c r="CC59" s="520"/>
      <c r="CD59" s="360"/>
      <c r="CM59" s="358"/>
      <c r="CN59" s="360"/>
      <c r="CT59" s="330"/>
      <c r="CU59" s="372"/>
      <c r="CV59" s="2043"/>
      <c r="CW59" s="322"/>
      <c r="CX59" s="323"/>
      <c r="CY59" s="2048"/>
      <c r="DB59" s="148" t="s">
        <v>223</v>
      </c>
      <c r="DC59" s="146" t="s">
        <v>221</v>
      </c>
      <c r="DD59" s="739"/>
      <c r="DE59" s="475"/>
    </row>
    <row r="60" spans="1:109" ht="12.75" customHeight="1" thickBot="1">
      <c r="A60" s="2156"/>
      <c r="B60" s="361" t="s">
        <v>276</v>
      </c>
      <c r="C60" s="197" t="s">
        <v>217</v>
      </c>
      <c r="D60" s="476" t="s">
        <v>217</v>
      </c>
      <c r="E60" s="197" t="s">
        <v>276</v>
      </c>
      <c r="F60" s="197" t="s">
        <v>276</v>
      </c>
      <c r="G60" s="197" t="s">
        <v>276</v>
      </c>
      <c r="H60" s="197" t="s">
        <v>276</v>
      </c>
      <c r="I60" s="197" t="s">
        <v>276</v>
      </c>
      <c r="J60" s="197" t="s">
        <v>276</v>
      </c>
      <c r="K60" s="362" t="s">
        <v>276</v>
      </c>
      <c r="L60" s="738" t="s">
        <v>276</v>
      </c>
      <c r="M60" s="197" t="s">
        <v>217</v>
      </c>
      <c r="N60" s="197" t="s">
        <v>217</v>
      </c>
      <c r="O60" s="197" t="s">
        <v>217</v>
      </c>
      <c r="P60" s="197" t="s">
        <v>217</v>
      </c>
      <c r="Q60" s="197" t="s">
        <v>217</v>
      </c>
      <c r="R60" s="197" t="s">
        <v>217</v>
      </c>
      <c r="S60" s="197" t="s">
        <v>217</v>
      </c>
      <c r="T60" s="197" t="s">
        <v>217</v>
      </c>
      <c r="U60" s="362" t="s">
        <v>217</v>
      </c>
      <c r="V60" s="363" t="s">
        <v>217</v>
      </c>
      <c r="W60" s="197" t="s">
        <v>217</v>
      </c>
      <c r="X60" s="197" t="s">
        <v>217</v>
      </c>
      <c r="Y60" s="197" t="s">
        <v>217</v>
      </c>
      <c r="Z60" s="197" t="s">
        <v>217</v>
      </c>
      <c r="AA60" s="197" t="s">
        <v>217</v>
      </c>
      <c r="AB60" s="197" t="s">
        <v>217</v>
      </c>
      <c r="AC60" s="197" t="s">
        <v>217</v>
      </c>
      <c r="AD60" s="197" t="s">
        <v>217</v>
      </c>
      <c r="AE60" s="362" t="s">
        <v>217</v>
      </c>
      <c r="AF60" s="363" t="s">
        <v>217</v>
      </c>
      <c r="AG60" s="197" t="s">
        <v>217</v>
      </c>
      <c r="AH60" s="197" t="s">
        <v>217</v>
      </c>
      <c r="AI60" s="197" t="s">
        <v>217</v>
      </c>
      <c r="AJ60" s="197" t="s">
        <v>217</v>
      </c>
      <c r="AK60" s="197" t="s">
        <v>217</v>
      </c>
      <c r="AL60" s="197" t="s">
        <v>217</v>
      </c>
      <c r="AM60" s="197" t="s">
        <v>217</v>
      </c>
      <c r="AN60" s="197" t="s">
        <v>217</v>
      </c>
      <c r="AO60" s="362" t="s">
        <v>217</v>
      </c>
      <c r="AP60" s="363" t="s">
        <v>217</v>
      </c>
      <c r="AQ60" s="197" t="s">
        <v>217</v>
      </c>
      <c r="AR60" s="197" t="s">
        <v>217</v>
      </c>
      <c r="AS60" s="197" t="s">
        <v>217</v>
      </c>
      <c r="AT60" s="519" t="s">
        <v>217</v>
      </c>
      <c r="AU60" s="197"/>
      <c r="AV60" s="197"/>
      <c r="AW60" s="519"/>
      <c r="AX60" s="519"/>
      <c r="AY60" s="519"/>
      <c r="AZ60" s="738"/>
      <c r="BA60" s="519"/>
      <c r="BB60" s="519"/>
      <c r="BC60" s="519"/>
      <c r="BD60" s="519"/>
      <c r="BE60" s="519"/>
      <c r="BF60" s="519"/>
      <c r="BG60" s="519"/>
      <c r="BH60" s="197"/>
      <c r="BI60" s="197"/>
      <c r="BJ60" s="363"/>
      <c r="BK60" s="197"/>
      <c r="BL60" s="197"/>
      <c r="BM60" s="197"/>
      <c r="BN60" s="197"/>
      <c r="BO60" s="197"/>
      <c r="BP60" s="197"/>
      <c r="BQ60" s="197"/>
      <c r="BR60" s="197"/>
      <c r="BS60" s="197"/>
      <c r="BT60" s="363"/>
      <c r="BU60" s="197"/>
      <c r="BV60" s="197"/>
      <c r="BW60" s="197"/>
      <c r="BX60" s="197"/>
      <c r="BY60" s="197"/>
      <c r="BZ60" s="197"/>
      <c r="CA60" s="197"/>
      <c r="CB60" s="197"/>
      <c r="CC60" s="521"/>
      <c r="CD60" s="363"/>
      <c r="CE60" s="197"/>
      <c r="CF60" s="197"/>
      <c r="CG60" s="197"/>
      <c r="CH60" s="197"/>
      <c r="CI60" s="197"/>
      <c r="CJ60" s="197"/>
      <c r="CK60" s="197"/>
      <c r="CL60" s="197" t="s">
        <v>217</v>
      </c>
      <c r="CM60" s="521" t="s">
        <v>217</v>
      </c>
      <c r="CN60" s="197" t="s">
        <v>217</v>
      </c>
      <c r="CO60" s="197"/>
      <c r="CP60" s="197"/>
      <c r="CQ60" s="197"/>
      <c r="CR60" s="197" t="s">
        <v>217</v>
      </c>
      <c r="CS60" s="585" t="s">
        <v>217</v>
      </c>
      <c r="CT60" s="297">
        <f>(COUNTIF($B$60:$CS$60,"B"))</f>
        <v>50</v>
      </c>
      <c r="CU60" s="1091">
        <f>+CT60/($CT$60+$CV$60+$CX$60)</f>
        <v>1</v>
      </c>
      <c r="CV60" s="295">
        <f>(COUNTIF($B$60:$CS$60,"R"))</f>
        <v>0</v>
      </c>
      <c r="CW60" s="1091">
        <f>+CV60/($CT$60+$CV$60+$CX$60)</f>
        <v>0</v>
      </c>
      <c r="CX60" s="295">
        <f>(COUNTIF($B$60:$CS$60,"M"))</f>
        <v>0</v>
      </c>
      <c r="CY60" s="1090">
        <f>+CX60/($CT$60+$CV$60+$CX$60)</f>
        <v>0</v>
      </c>
      <c r="DB60" s="147" t="s">
        <v>229</v>
      </c>
      <c r="DC60" s="146" t="s">
        <v>222</v>
      </c>
      <c r="DD60" s="739"/>
      <c r="DE60" s="475"/>
    </row>
    <row r="61" spans="1:109">
      <c r="A61" s="196" t="s">
        <v>286</v>
      </c>
      <c r="B61" s="2049"/>
      <c r="C61" s="2049"/>
      <c r="D61" s="2049"/>
      <c r="E61" s="2049"/>
      <c r="F61" s="2049"/>
      <c r="G61" s="2049"/>
      <c r="H61" s="2049"/>
      <c r="I61" s="2049"/>
      <c r="J61" s="2049"/>
      <c r="K61" s="2049"/>
      <c r="L61" s="2049"/>
      <c r="M61" s="2049"/>
      <c r="N61" s="2049"/>
      <c r="O61" s="2049"/>
      <c r="P61" s="2049"/>
      <c r="Q61" s="2049"/>
      <c r="R61" s="2049"/>
      <c r="S61" s="2049"/>
      <c r="T61" s="2049"/>
      <c r="U61" s="2049"/>
      <c r="V61" s="2049"/>
      <c r="W61" s="2049"/>
      <c r="X61" s="2049"/>
      <c r="Y61" s="2049"/>
      <c r="Z61" s="2049"/>
      <c r="AA61" s="2049"/>
      <c r="AB61" s="2049"/>
      <c r="AC61" s="2049"/>
      <c r="AD61" s="2049"/>
      <c r="AE61" s="2049"/>
      <c r="AF61" s="2049"/>
      <c r="AG61" s="2049"/>
      <c r="AH61" s="2049"/>
      <c r="AI61" s="2049"/>
      <c r="AJ61" s="2049"/>
      <c r="AK61" s="2049"/>
      <c r="AL61" s="2049"/>
      <c r="AM61" s="2049"/>
      <c r="AN61" s="2049"/>
      <c r="AO61" s="2049"/>
      <c r="AP61" s="2049"/>
      <c r="AQ61" s="2049"/>
      <c r="AR61" s="2049"/>
      <c r="AS61" s="2049"/>
      <c r="AT61" s="2049"/>
      <c r="AU61" s="2049"/>
      <c r="AV61" s="2049"/>
      <c r="AW61" s="2049"/>
      <c r="AX61" s="2049"/>
      <c r="AY61" s="2049"/>
      <c r="AZ61" s="2049"/>
      <c r="BA61" s="2049"/>
      <c r="BB61" s="2049"/>
      <c r="BC61" s="2049"/>
      <c r="BD61" s="2049"/>
      <c r="BE61" s="2049"/>
      <c r="BF61" s="2049"/>
      <c r="BG61" s="2049"/>
      <c r="BH61" s="2049"/>
      <c r="BI61" s="2049"/>
      <c r="BJ61" s="2049"/>
      <c r="BK61" s="2049"/>
      <c r="BL61" s="2049"/>
      <c r="BM61" s="2049"/>
      <c r="BN61" s="2049"/>
      <c r="BO61" s="2049"/>
      <c r="BP61" s="2049"/>
      <c r="BQ61" s="2049"/>
      <c r="BR61" s="2049"/>
      <c r="BS61" s="2049"/>
      <c r="BT61" s="2049"/>
      <c r="BU61" s="2049"/>
      <c r="BV61" s="2049"/>
      <c r="DC61" s="610"/>
      <c r="DE61" s="475"/>
    </row>
    <row r="62" spans="1:109">
      <c r="A62" s="196" t="s">
        <v>287</v>
      </c>
      <c r="B62" s="2049"/>
      <c r="C62" s="2049"/>
      <c r="D62" s="2049"/>
      <c r="E62" s="2049"/>
      <c r="F62" s="2049"/>
      <c r="G62" s="2049"/>
      <c r="H62" s="2049"/>
      <c r="I62" s="2049"/>
      <c r="J62" s="2049"/>
      <c r="K62" s="2049"/>
      <c r="L62" s="2049"/>
      <c r="M62" s="2049"/>
      <c r="N62" s="2049"/>
      <c r="O62" s="2049"/>
      <c r="P62" s="2049"/>
      <c r="Q62" s="2049"/>
      <c r="R62" s="2049"/>
      <c r="S62" s="2049"/>
      <c r="T62" s="2049"/>
      <c r="U62" s="2049"/>
      <c r="V62" s="2049"/>
      <c r="W62" s="2049"/>
      <c r="X62" s="2049"/>
      <c r="Y62" s="2049"/>
      <c r="Z62" s="2049"/>
      <c r="AA62" s="2049"/>
      <c r="AB62" s="2049"/>
      <c r="AC62" s="2049"/>
      <c r="AD62" s="2049"/>
      <c r="AE62" s="2049"/>
      <c r="AF62" s="2049"/>
      <c r="AG62" s="2049"/>
      <c r="AH62" s="2049"/>
      <c r="AI62" s="2049"/>
      <c r="AJ62" s="2049"/>
      <c r="AK62" s="2049"/>
      <c r="AL62" s="2049"/>
      <c r="AM62" s="2049"/>
      <c r="AN62" s="2049"/>
      <c r="AO62" s="2049"/>
      <c r="AP62" s="2049"/>
      <c r="AQ62" s="2049"/>
      <c r="AR62" s="2049"/>
      <c r="AS62" s="2049"/>
      <c r="AT62" s="2049"/>
      <c r="AU62" s="2049"/>
      <c r="AV62" s="2049"/>
      <c r="AW62" s="2049"/>
      <c r="AX62" s="2049"/>
      <c r="AY62" s="2049"/>
      <c r="AZ62" s="2049"/>
      <c r="BA62" s="2049"/>
      <c r="BB62" s="2049"/>
      <c r="BC62" s="2049"/>
      <c r="BD62" s="2049"/>
      <c r="BE62" s="2049"/>
      <c r="BF62" s="2049"/>
      <c r="BG62" s="2049"/>
      <c r="BH62" s="2049"/>
      <c r="BI62" s="2049"/>
      <c r="BJ62" s="2049"/>
      <c r="BK62" s="2049"/>
      <c r="BL62" s="2049"/>
      <c r="BM62" s="2049"/>
      <c r="BN62" s="2049"/>
      <c r="BO62" s="2049"/>
      <c r="BP62" s="2049"/>
      <c r="BQ62" s="2049"/>
      <c r="BR62" s="2049"/>
      <c r="BS62" s="2049"/>
      <c r="BT62" s="2049"/>
      <c r="BU62" s="2049"/>
      <c r="BV62" s="2049"/>
      <c r="DC62" s="610"/>
      <c r="DE62" s="475"/>
    </row>
    <row r="63" spans="1:109">
      <c r="A63" s="195" t="s">
        <v>288</v>
      </c>
      <c r="B63" s="2049"/>
      <c r="C63" s="2049"/>
      <c r="D63" s="2049"/>
      <c r="E63" s="2049"/>
      <c r="F63" s="2049"/>
      <c r="G63" s="2049"/>
      <c r="H63" s="2049"/>
      <c r="I63" s="2049"/>
      <c r="J63" s="2049"/>
      <c r="K63" s="2049"/>
      <c r="L63" s="2049"/>
      <c r="M63" s="2049"/>
      <c r="N63" s="2049"/>
      <c r="O63" s="2049"/>
      <c r="P63" s="2049"/>
      <c r="Q63" s="2049"/>
      <c r="R63" s="2049"/>
      <c r="S63" s="2049"/>
      <c r="T63" s="2049"/>
      <c r="U63" s="2049"/>
      <c r="V63" s="2049"/>
      <c r="W63" s="2049"/>
      <c r="X63" s="2049"/>
      <c r="Y63" s="2049"/>
      <c r="Z63" s="2049"/>
      <c r="AA63" s="2049"/>
      <c r="AB63" s="2049"/>
      <c r="AC63" s="2049"/>
      <c r="AD63" s="2049"/>
      <c r="AE63" s="2049"/>
      <c r="AF63" s="2049"/>
      <c r="AG63" s="2049"/>
      <c r="AH63" s="2049"/>
      <c r="AI63" s="2049"/>
      <c r="AJ63" s="2049"/>
      <c r="AK63" s="2049"/>
      <c r="AL63" s="2049"/>
      <c r="AM63" s="2049"/>
      <c r="AN63" s="2049"/>
      <c r="AO63" s="2049"/>
      <c r="AP63" s="2049"/>
      <c r="AQ63" s="2049"/>
      <c r="AR63" s="2049"/>
      <c r="AS63" s="2049"/>
      <c r="AT63" s="2049"/>
      <c r="AU63" s="2049"/>
      <c r="AV63" s="2049"/>
      <c r="AW63" s="2049"/>
      <c r="AX63" s="2049"/>
      <c r="AY63" s="2049"/>
      <c r="AZ63" s="2049"/>
      <c r="BA63" s="2049"/>
      <c r="BB63" s="2049"/>
      <c r="BC63" s="2049"/>
      <c r="BD63" s="2049"/>
      <c r="BE63" s="2049"/>
      <c r="BF63" s="2049"/>
      <c r="BG63" s="2049"/>
      <c r="BH63" s="2049"/>
      <c r="BI63" s="2049"/>
      <c r="BJ63" s="2049"/>
      <c r="BK63" s="2049"/>
      <c r="BL63" s="2049"/>
      <c r="BM63" s="2049"/>
      <c r="BN63" s="2049"/>
      <c r="BO63" s="2049"/>
      <c r="BP63" s="2049"/>
      <c r="BQ63" s="2049"/>
      <c r="BR63" s="2049"/>
      <c r="BS63" s="2049"/>
      <c r="BT63" s="2049"/>
      <c r="BU63" s="2049"/>
      <c r="BV63" s="2049"/>
    </row>
    <row r="64" spans="1:109" ht="12.75" customHeight="1">
      <c r="A64" s="2155" t="s">
        <v>289</v>
      </c>
      <c r="B64" s="2155"/>
      <c r="C64" s="2155"/>
      <c r="D64" s="2155"/>
      <c r="E64" s="2155"/>
      <c r="F64" s="2155"/>
      <c r="G64" s="2155"/>
      <c r="H64" s="2155"/>
      <c r="I64" s="2155"/>
      <c r="J64" s="2155"/>
      <c r="K64" s="2155"/>
      <c r="L64" s="2155"/>
      <c r="M64" s="2155"/>
      <c r="N64" s="2155"/>
      <c r="O64" s="2155"/>
      <c r="P64" s="2155"/>
      <c r="Q64" s="2155"/>
      <c r="R64" s="2155"/>
      <c r="S64" s="2155"/>
      <c r="T64" s="2155"/>
      <c r="U64" s="2155"/>
      <c r="V64" s="2155"/>
      <c r="W64" s="2155"/>
      <c r="X64" s="2155"/>
      <c r="Y64" s="2155"/>
      <c r="Z64" s="2155"/>
      <c r="AA64" s="2155"/>
      <c r="AB64" s="2155"/>
      <c r="AC64" s="2155"/>
      <c r="AD64" s="2155"/>
      <c r="AE64" s="2155"/>
      <c r="AF64" s="2155"/>
      <c r="AG64" s="2155"/>
      <c r="AH64" s="2155"/>
      <c r="AI64" s="2155"/>
      <c r="AJ64" s="2155"/>
      <c r="AK64" s="2155"/>
      <c r="AL64" s="2155"/>
      <c r="AM64" s="2155"/>
      <c r="AN64" s="2155"/>
      <c r="AO64" s="2155"/>
      <c r="AP64" s="2155"/>
      <c r="AQ64" s="2155"/>
      <c r="AR64" s="2155"/>
      <c r="AS64" s="2155"/>
      <c r="AT64" s="2155"/>
      <c r="AU64" s="2155"/>
      <c r="AV64" s="2155"/>
      <c r="AW64" s="2155"/>
      <c r="AX64" s="2155"/>
      <c r="AY64" s="2155"/>
      <c r="AZ64" s="2155"/>
      <c r="BA64" s="2155"/>
      <c r="BB64" s="2155"/>
      <c r="BC64" s="2155"/>
      <c r="BD64" s="2155"/>
      <c r="BE64" s="2155"/>
      <c r="BF64" s="2155"/>
      <c r="BG64" s="2155"/>
      <c r="BH64" s="2155"/>
      <c r="BI64" s="2155"/>
      <c r="BJ64" s="2155"/>
      <c r="BK64" s="2155"/>
      <c r="BL64" s="2155"/>
      <c r="BM64" s="2155"/>
      <c r="BN64" s="2155"/>
      <c r="BO64" s="2155"/>
      <c r="BP64" s="2155"/>
      <c r="BQ64" s="2155"/>
      <c r="BR64" s="2155"/>
      <c r="BS64" s="2155"/>
      <c r="BT64" s="2155"/>
      <c r="BU64" s="2155"/>
      <c r="BV64" s="2155"/>
      <c r="BW64" s="2155"/>
      <c r="BX64" s="2155"/>
      <c r="BY64" s="2155"/>
      <c r="BZ64" s="2155"/>
      <c r="CA64" s="2155"/>
      <c r="CB64" s="2155"/>
      <c r="CC64" s="2155"/>
    </row>
    <row r="65" spans="1:103" ht="15.6">
      <c r="A65" s="131" t="s">
        <v>290</v>
      </c>
    </row>
    <row r="66" spans="1:103" ht="13.8">
      <c r="A66" s="1749" t="s">
        <v>291</v>
      </c>
    </row>
    <row r="67" spans="1:103">
      <c r="CU67" s="2152" t="s">
        <v>169</v>
      </c>
      <c r="CV67" s="2152"/>
      <c r="CW67" s="2152"/>
      <c r="CX67" s="2152"/>
      <c r="CY67" s="2152"/>
    </row>
  </sheetData>
  <sheetProtection selectLockedCells="1" selectUnlockedCells="1"/>
  <mergeCells count="47">
    <mergeCell ref="DB57:DC57"/>
    <mergeCell ref="CT38:CY38"/>
    <mergeCell ref="CT39:CY39"/>
    <mergeCell ref="CJ39:CM39"/>
    <mergeCell ref="CO14:CV14"/>
    <mergeCell ref="B39:AT39"/>
    <mergeCell ref="A1:CY1"/>
    <mergeCell ref="A2:CY2"/>
    <mergeCell ref="A3:CY3"/>
    <mergeCell ref="A4:CY4"/>
    <mergeCell ref="B9:G9"/>
    <mergeCell ref="CC7:CS7"/>
    <mergeCell ref="H9:BE9"/>
    <mergeCell ref="B10:G10"/>
    <mergeCell ref="CQ39:CS39"/>
    <mergeCell ref="B13:G13"/>
    <mergeCell ref="H10:BE10"/>
    <mergeCell ref="H13:BE13"/>
    <mergeCell ref="B11:G11"/>
    <mergeCell ref="H11:BE11"/>
    <mergeCell ref="B12:G12"/>
    <mergeCell ref="BP41:BS41"/>
    <mergeCell ref="BZ41:CC41"/>
    <mergeCell ref="CJ41:CM41"/>
    <mergeCell ref="CO41:CR41"/>
    <mergeCell ref="CX41:CY41"/>
    <mergeCell ref="R41:U41"/>
    <mergeCell ref="AB41:AE41"/>
    <mergeCell ref="AL41:AO41"/>
    <mergeCell ref="AV41:AY41"/>
    <mergeCell ref="BF41:BI41"/>
    <mergeCell ref="H12:BE12"/>
    <mergeCell ref="CU67:CY67"/>
    <mergeCell ref="A47:A48"/>
    <mergeCell ref="A49:A50"/>
    <mergeCell ref="A51:A52"/>
    <mergeCell ref="A53:A54"/>
    <mergeCell ref="A55:A56"/>
    <mergeCell ref="A64:CC64"/>
    <mergeCell ref="A57:A58"/>
    <mergeCell ref="A59:A60"/>
    <mergeCell ref="A45:A46"/>
    <mergeCell ref="CT40:CY40"/>
    <mergeCell ref="CT41:CU41"/>
    <mergeCell ref="CV41:CW41"/>
    <mergeCell ref="A43:A44"/>
    <mergeCell ref="H41:K41"/>
  </mergeCells>
  <conditionalFormatting sqref="B44:AX44 BG44:BH44 BZ44:CS44 B46:CR46 B50:AX50 BG50:BH50 BZ50:CS50 B52:AX52 BG52:BH52 BY52:CS52 B54:AX54 BG54:BH54 BZ54:CS54 B56:AX56 BG56:BH56 BZ56:CS56 B58:AX58 BG58:BH58 BZ58:CS58 B60:AX60 BG60:BH60 BZ60:CS60">
    <cfRule type="cellIs" dxfId="332" priority="38" stopIfTrue="1" operator="equal">
      <formula>"R"</formula>
    </cfRule>
    <cfRule type="cellIs" dxfId="331" priority="39" stopIfTrue="1" operator="equal">
      <formula>"B"</formula>
    </cfRule>
    <cfRule type="cellIs" dxfId="330" priority="40" stopIfTrue="1" operator="equal">
      <formula>"N"</formula>
    </cfRule>
  </conditionalFormatting>
  <conditionalFormatting sqref="B52:AX52 BG52:BH52 BY52:CS52 B44:AX44 BG44:BH44 BZ44:CS44 B46:CR46 B50:AX50 BG50:BH50 BZ50:CS50 B54:AX54 BG54:BH54 BZ54:CS54 B56:AX56 BG56:BH56 BZ56:CS56 B58:AX58 BG58:BH58 BZ58:CS58 B60:AX60 BG60:BH60 BZ60:CS60">
    <cfRule type="cellIs" dxfId="329" priority="37" stopIfTrue="1" operator="equal">
      <formula>"M"</formula>
    </cfRule>
  </conditionalFormatting>
  <conditionalFormatting sqref="B52:AX52 BG52:BH52 BY52:CS52">
    <cfRule type="cellIs" dxfId="328" priority="33" stopIfTrue="1" operator="equal">
      <formula>"N"</formula>
    </cfRule>
    <cfRule type="cellIs" dxfId="327" priority="34" stopIfTrue="1" operator="equal">
      <formula>"B"</formula>
    </cfRule>
    <cfRule type="cellIs" dxfId="326" priority="35" stopIfTrue="1" operator="equal">
      <formula>"R"</formula>
    </cfRule>
    <cfRule type="cellIs" dxfId="325" priority="36" stopIfTrue="1" operator="equal">
      <formula>"M"</formula>
    </cfRule>
  </conditionalFormatting>
  <hyperlinks>
    <hyperlink ref="CU67" location="'TABLA DE CONTENIDO'!A1" display="VOLVER A TABLA DE CONTENIDO" xr:uid="{00000000-0004-0000-0500-000000000000}"/>
  </hyperlinks>
  <printOptions horizontalCentered="1" verticalCentered="1"/>
  <pageMargins left="0.94488188976377963" right="0.94488188976377963" top="0.78740157480314965" bottom="0.39370078740157483" header="0.11811023622047245" footer="0"/>
  <pageSetup paperSize="9" scale="60" orientation="portrait"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dimension ref="A1:DA80"/>
  <sheetViews>
    <sheetView view="pageBreakPreview" topLeftCell="A34" zoomScaleNormal="100" zoomScaleSheetLayoutView="100" workbookViewId="0">
      <selection activeCell="BM27" sqref="BM27"/>
    </sheetView>
  </sheetViews>
  <sheetFormatPr baseColWidth="10" defaultColWidth="6.6640625" defaultRowHeight="13.2"/>
  <cols>
    <col min="1" max="1" width="19.6640625" style="783" customWidth="1"/>
    <col min="2" max="56" width="0.5546875" style="783" customWidth="1"/>
    <col min="57" max="57" width="6.6640625" style="783" customWidth="1"/>
    <col min="58" max="58" width="6.5546875" style="783" customWidth="1"/>
    <col min="59" max="59" width="7.109375" style="783" customWidth="1"/>
    <col min="60" max="60" width="6.5546875" style="783" customWidth="1"/>
    <col min="61" max="61" width="6.6640625" style="783" customWidth="1"/>
    <col min="62" max="62" width="6.5546875" style="783" customWidth="1"/>
    <col min="63" max="63" width="7.109375" style="783" customWidth="1"/>
    <col min="64" max="16384" width="6.6640625" style="783"/>
  </cols>
  <sheetData>
    <row r="1" spans="1:64" ht="22.8">
      <c r="A1" s="2195" t="s">
        <v>243</v>
      </c>
      <c r="B1" s="2195"/>
      <c r="C1" s="2195"/>
      <c r="D1" s="2195"/>
      <c r="E1" s="2195"/>
      <c r="F1" s="2195"/>
      <c r="G1" s="2195"/>
      <c r="H1" s="2195"/>
      <c r="I1" s="2195"/>
      <c r="J1" s="2195"/>
      <c r="K1" s="2195"/>
      <c r="L1" s="2195"/>
      <c r="M1" s="2195"/>
      <c r="N1" s="2195"/>
      <c r="O1" s="2195"/>
      <c r="P1" s="2195"/>
      <c r="Q1" s="2195"/>
      <c r="R1" s="2195"/>
      <c r="S1" s="2195"/>
      <c r="T1" s="2195"/>
      <c r="U1" s="2195"/>
      <c r="V1" s="2195"/>
      <c r="W1" s="2195"/>
      <c r="X1" s="2195"/>
      <c r="Y1" s="2195"/>
      <c r="Z1" s="2195"/>
      <c r="AA1" s="2195"/>
      <c r="AB1" s="2195"/>
      <c r="AC1" s="2195"/>
      <c r="AD1" s="2195"/>
      <c r="AE1" s="2195"/>
      <c r="AF1" s="2195"/>
      <c r="AG1" s="2195"/>
      <c r="AH1" s="2195"/>
      <c r="AI1" s="2195"/>
      <c r="AJ1" s="2195"/>
      <c r="AK1" s="2195"/>
      <c r="AL1" s="2195"/>
      <c r="AM1" s="2195"/>
      <c r="AN1" s="2195"/>
      <c r="AO1" s="2195"/>
      <c r="AP1" s="2195"/>
      <c r="AQ1" s="2195"/>
      <c r="AR1" s="2195"/>
      <c r="AS1" s="2195"/>
      <c r="AT1" s="2195"/>
      <c r="AU1" s="2195"/>
      <c r="AV1" s="2195"/>
      <c r="AW1" s="2195"/>
      <c r="AX1" s="2195"/>
      <c r="AY1" s="2195"/>
      <c r="AZ1" s="2195"/>
      <c r="BA1" s="2195"/>
      <c r="BB1" s="2195"/>
      <c r="BC1" s="2195"/>
      <c r="BD1" s="2195"/>
      <c r="BE1" s="2195"/>
      <c r="BF1" s="2195"/>
      <c r="BG1" s="2195"/>
      <c r="BH1" s="2195"/>
      <c r="BI1" s="2195"/>
      <c r="BJ1" s="2195"/>
      <c r="BK1" s="2195"/>
      <c r="BL1" s="2195"/>
    </row>
    <row r="2" spans="1:64" ht="17.399999999999999">
      <c r="A2" s="2196" t="s">
        <v>110</v>
      </c>
      <c r="B2" s="2196"/>
      <c r="C2" s="2196"/>
      <c r="D2" s="2196"/>
      <c r="E2" s="2196"/>
      <c r="F2" s="2196"/>
      <c r="G2" s="2196"/>
      <c r="H2" s="2196"/>
      <c r="I2" s="2196"/>
      <c r="J2" s="2196"/>
      <c r="K2" s="2196"/>
      <c r="L2" s="2196"/>
      <c r="M2" s="2196"/>
      <c r="N2" s="2196"/>
      <c r="O2" s="2196"/>
      <c r="P2" s="2196"/>
      <c r="Q2" s="2196"/>
      <c r="R2" s="2196"/>
      <c r="S2" s="2196"/>
      <c r="T2" s="2196"/>
      <c r="U2" s="2196"/>
      <c r="V2" s="2196"/>
      <c r="W2" s="2196"/>
      <c r="X2" s="2196"/>
      <c r="Y2" s="2196"/>
      <c r="Z2" s="2196"/>
      <c r="AA2" s="2196"/>
      <c r="AB2" s="2196"/>
      <c r="AC2" s="2196"/>
      <c r="AD2" s="2196"/>
      <c r="AE2" s="2196"/>
      <c r="AF2" s="2196"/>
      <c r="AG2" s="2196"/>
      <c r="AH2" s="2196"/>
      <c r="AI2" s="2196"/>
      <c r="AJ2" s="2196"/>
      <c r="AK2" s="2196"/>
      <c r="AL2" s="2196"/>
      <c r="AM2" s="2196"/>
      <c r="AN2" s="2196"/>
      <c r="AO2" s="2196"/>
      <c r="AP2" s="2196"/>
      <c r="AQ2" s="2196"/>
      <c r="AR2" s="2196"/>
      <c r="AS2" s="2196"/>
      <c r="AT2" s="2196"/>
      <c r="AU2" s="2196"/>
      <c r="AV2" s="2196"/>
      <c r="AW2" s="2196"/>
      <c r="AX2" s="2196"/>
      <c r="AY2" s="2196"/>
      <c r="AZ2" s="2196"/>
      <c r="BA2" s="2196"/>
      <c r="BB2" s="2196"/>
      <c r="BC2" s="2196"/>
      <c r="BD2" s="2196"/>
      <c r="BE2" s="2196"/>
      <c r="BF2" s="2196"/>
      <c r="BG2" s="2196"/>
      <c r="BH2" s="2196"/>
      <c r="BI2" s="2196"/>
      <c r="BJ2" s="2196"/>
      <c r="BK2" s="2196"/>
      <c r="BL2" s="2196"/>
    </row>
    <row r="3" spans="1:64" ht="15.75" customHeight="1">
      <c r="A3" s="2196" t="s">
        <v>292</v>
      </c>
      <c r="B3" s="2196"/>
      <c r="C3" s="2196"/>
      <c r="D3" s="2196"/>
      <c r="E3" s="2196"/>
      <c r="F3" s="2196"/>
      <c r="G3" s="2196"/>
      <c r="H3" s="2196"/>
      <c r="I3" s="2196"/>
      <c r="J3" s="2196"/>
      <c r="K3" s="2196"/>
      <c r="L3" s="2196"/>
      <c r="M3" s="2196"/>
      <c r="N3" s="2196"/>
      <c r="O3" s="2196"/>
      <c r="P3" s="2196"/>
      <c r="Q3" s="2196"/>
      <c r="R3" s="2196"/>
      <c r="S3" s="2196"/>
      <c r="T3" s="2196"/>
      <c r="U3" s="2196"/>
      <c r="V3" s="2196"/>
      <c r="W3" s="2196"/>
      <c r="X3" s="2196"/>
      <c r="Y3" s="2196"/>
      <c r="Z3" s="2196"/>
      <c r="AA3" s="2196"/>
      <c r="AB3" s="2196"/>
      <c r="AC3" s="2196"/>
      <c r="AD3" s="2196"/>
      <c r="AE3" s="2196"/>
      <c r="AF3" s="2196"/>
      <c r="AG3" s="2196"/>
      <c r="AH3" s="2196"/>
      <c r="AI3" s="2196"/>
      <c r="AJ3" s="2196"/>
      <c r="AK3" s="2196"/>
      <c r="AL3" s="2196"/>
      <c r="AM3" s="2196"/>
      <c r="AN3" s="2196"/>
      <c r="AO3" s="2196"/>
      <c r="AP3" s="2196"/>
      <c r="AQ3" s="2196"/>
      <c r="AR3" s="2196"/>
      <c r="AS3" s="2196"/>
      <c r="AT3" s="2196"/>
      <c r="AU3" s="2196"/>
      <c r="AV3" s="2196"/>
      <c r="AW3" s="2196"/>
      <c r="AX3" s="2196"/>
      <c r="AY3" s="2196"/>
      <c r="AZ3" s="2196"/>
      <c r="BA3" s="2196"/>
      <c r="BB3" s="2196"/>
      <c r="BC3" s="2196"/>
      <c r="BD3" s="2196"/>
      <c r="BE3" s="2196"/>
      <c r="BF3" s="2196"/>
      <c r="BG3" s="2196"/>
      <c r="BH3" s="2196"/>
      <c r="BI3" s="2196"/>
      <c r="BJ3" s="2196"/>
      <c r="BK3" s="2196"/>
      <c r="BL3" s="2196"/>
    </row>
    <row r="4" spans="1:64" ht="17.399999999999999">
      <c r="A4" s="2196" t="s">
        <v>245</v>
      </c>
      <c r="B4" s="2196"/>
      <c r="C4" s="2196"/>
      <c r="D4" s="2196"/>
      <c r="E4" s="2196"/>
      <c r="F4" s="2196"/>
      <c r="G4" s="2196"/>
      <c r="H4" s="2196"/>
      <c r="I4" s="2196"/>
      <c r="J4" s="2196"/>
      <c r="K4" s="2196"/>
      <c r="L4" s="2196"/>
      <c r="M4" s="2196"/>
      <c r="N4" s="2196"/>
      <c r="O4" s="2196"/>
      <c r="P4" s="2196"/>
      <c r="Q4" s="2196"/>
      <c r="R4" s="2196"/>
      <c r="S4" s="2196"/>
      <c r="T4" s="2196"/>
      <c r="U4" s="2196"/>
      <c r="V4" s="2196"/>
      <c r="W4" s="2196"/>
      <c r="X4" s="2196"/>
      <c r="Y4" s="2196"/>
      <c r="Z4" s="2196"/>
      <c r="AA4" s="2196"/>
      <c r="AB4" s="2196"/>
      <c r="AC4" s="2196"/>
      <c r="AD4" s="2196"/>
      <c r="AE4" s="2196"/>
      <c r="AF4" s="2196"/>
      <c r="AG4" s="2196"/>
      <c r="AH4" s="2196"/>
      <c r="AI4" s="2196"/>
      <c r="AJ4" s="2196"/>
      <c r="AK4" s="2196"/>
      <c r="AL4" s="2196"/>
      <c r="AM4" s="2196"/>
      <c r="AN4" s="2196"/>
      <c r="AO4" s="2196"/>
      <c r="AP4" s="2196"/>
      <c r="AQ4" s="2196"/>
      <c r="AR4" s="2196"/>
      <c r="AS4" s="2196"/>
      <c r="AT4" s="2196"/>
      <c r="AU4" s="2196"/>
      <c r="AV4" s="2196"/>
      <c r="AW4" s="2196"/>
      <c r="AX4" s="2196"/>
      <c r="AY4" s="2196"/>
      <c r="AZ4" s="2196"/>
      <c r="BA4" s="2196"/>
      <c r="BB4" s="2196"/>
      <c r="BC4" s="2196"/>
      <c r="BD4" s="2196"/>
      <c r="BE4" s="2196"/>
      <c r="BF4" s="2196"/>
      <c r="BG4" s="2196"/>
      <c r="BH4" s="2196"/>
      <c r="BI4" s="2196"/>
      <c r="BJ4" s="2196"/>
      <c r="BK4" s="2196"/>
      <c r="BL4" s="2196"/>
    </row>
    <row r="5" spans="1:64" ht="17.399999999999999">
      <c r="A5" s="784"/>
      <c r="B5" s="784"/>
      <c r="C5" s="784"/>
      <c r="D5" s="784"/>
      <c r="E5" s="784"/>
      <c r="F5" s="784"/>
      <c r="G5" s="784"/>
      <c r="H5" s="784"/>
      <c r="I5" s="784"/>
      <c r="J5" s="784"/>
      <c r="K5" s="784"/>
      <c r="L5" s="784"/>
      <c r="M5" s="784"/>
      <c r="N5" s="784"/>
      <c r="O5" s="784"/>
      <c r="P5" s="784"/>
      <c r="Q5" s="784"/>
      <c r="R5" s="784"/>
      <c r="S5" s="784"/>
      <c r="T5" s="784"/>
      <c r="U5" s="784"/>
      <c r="V5" s="784"/>
      <c r="W5" s="784"/>
      <c r="X5" s="784"/>
      <c r="Y5" s="784"/>
      <c r="Z5" s="784"/>
      <c r="AA5" s="784"/>
      <c r="AB5" s="784"/>
      <c r="AC5" s="784"/>
      <c r="AD5" s="784"/>
      <c r="AE5" s="784"/>
      <c r="AF5" s="784"/>
      <c r="AG5" s="784"/>
      <c r="AH5" s="784"/>
      <c r="AI5" s="784"/>
      <c r="AJ5" s="784"/>
      <c r="AK5" s="784"/>
      <c r="AL5" s="784"/>
      <c r="AM5" s="784"/>
      <c r="AN5" s="784"/>
      <c r="AO5" s="784"/>
      <c r="AP5" s="784"/>
      <c r="AQ5" s="784"/>
      <c r="AR5" s="784"/>
      <c r="AS5" s="784"/>
      <c r="AT5" s="784"/>
      <c r="AU5" s="784"/>
      <c r="AV5" s="784"/>
      <c r="AW5" s="784"/>
      <c r="AX5" s="784"/>
      <c r="AY5" s="784"/>
      <c r="AZ5" s="784"/>
      <c r="BA5" s="784"/>
      <c r="BB5" s="784"/>
      <c r="BC5" s="784"/>
      <c r="BD5" s="784"/>
      <c r="BE5" s="784"/>
      <c r="BF5" s="784"/>
      <c r="BG5" s="784"/>
      <c r="BH5" s="784"/>
      <c r="BI5" s="784"/>
      <c r="BJ5" s="784"/>
    </row>
    <row r="6" spans="1:64" ht="12" customHeight="1">
      <c r="A6" s="785"/>
      <c r="B6" s="786"/>
      <c r="C6" s="786"/>
      <c r="D6" s="786"/>
      <c r="E6" s="786"/>
      <c r="F6" s="786"/>
      <c r="G6" s="786"/>
      <c r="H6" s="786"/>
      <c r="I6" s="786"/>
      <c r="J6" s="786"/>
      <c r="K6" s="786"/>
      <c r="L6" s="786"/>
      <c r="M6" s="786"/>
      <c r="N6" s="786"/>
      <c r="O6" s="786"/>
      <c r="P6" s="786"/>
      <c r="Q6" s="786"/>
      <c r="R6" s="786"/>
      <c r="S6" s="786"/>
      <c r="T6" s="786"/>
      <c r="U6" s="786"/>
      <c r="V6" s="786"/>
      <c r="W6" s="786"/>
      <c r="X6" s="786"/>
      <c r="Y6" s="786"/>
      <c r="Z6" s="786"/>
      <c r="AA6" s="786"/>
      <c r="AB6" s="786"/>
      <c r="AC6" s="786"/>
      <c r="AD6" s="786"/>
      <c r="AE6" s="786"/>
      <c r="AF6" s="786"/>
      <c r="AG6" s="786"/>
      <c r="AH6" s="787"/>
      <c r="AI6" s="787"/>
      <c r="AJ6" s="787"/>
      <c r="AK6" s="787"/>
      <c r="AL6" s="787"/>
      <c r="AM6" s="787"/>
      <c r="AN6" s="787"/>
      <c r="AO6" s="787"/>
      <c r="AP6" s="786"/>
      <c r="AQ6" s="786"/>
      <c r="AR6" s="786"/>
      <c r="AS6" s="786"/>
      <c r="AT6" s="786"/>
      <c r="AU6" s="786"/>
      <c r="AV6" s="786"/>
      <c r="AW6" s="786"/>
      <c r="AX6" s="786"/>
      <c r="AY6" s="786"/>
      <c r="AZ6" s="786"/>
      <c r="BA6" s="786"/>
      <c r="BB6" s="786"/>
      <c r="BC6" s="786"/>
      <c r="BD6" s="786"/>
      <c r="BE6" s="786"/>
      <c r="BF6" s="786"/>
      <c r="BG6" s="786"/>
      <c r="BH6" s="786"/>
      <c r="BI6" s="786"/>
      <c r="BJ6" s="786"/>
    </row>
    <row r="7" spans="1:64" ht="20.25" customHeight="1">
      <c r="A7" s="788" t="s">
        <v>246</v>
      </c>
      <c r="B7" s="794" t="s">
        <v>293</v>
      </c>
      <c r="C7" s="789"/>
      <c r="D7" s="789"/>
      <c r="E7" s="789"/>
      <c r="F7" s="789"/>
      <c r="G7" s="789"/>
      <c r="H7" s="789"/>
      <c r="I7" s="789"/>
      <c r="J7" s="789"/>
      <c r="K7" s="789"/>
      <c r="L7" s="789"/>
      <c r="M7" s="789"/>
      <c r="N7" s="789"/>
      <c r="O7" s="789"/>
      <c r="P7" s="789"/>
      <c r="Q7" s="789"/>
      <c r="R7" s="789"/>
      <c r="S7" s="789"/>
      <c r="T7" s="789"/>
      <c r="U7" s="789"/>
      <c r="V7" s="789"/>
      <c r="W7" s="789"/>
      <c r="X7" s="789"/>
      <c r="Y7" s="789"/>
      <c r="Z7" s="789"/>
      <c r="AA7" s="789"/>
      <c r="AB7" s="789"/>
      <c r="AC7" s="789"/>
      <c r="AD7" s="789"/>
      <c r="AE7" s="789"/>
      <c r="AF7" s="789"/>
      <c r="AG7" s="789"/>
      <c r="AH7" s="789"/>
      <c r="AI7" s="789"/>
      <c r="AJ7" s="789"/>
      <c r="AK7" s="789"/>
      <c r="AL7" s="789"/>
      <c r="AM7" s="789"/>
      <c r="AN7" s="789"/>
      <c r="AO7" s="789"/>
      <c r="AP7" s="789"/>
      <c r="AQ7" s="789"/>
      <c r="AR7" s="789"/>
      <c r="AS7" s="789"/>
      <c r="AT7" s="789"/>
      <c r="AU7" s="789"/>
      <c r="AV7" s="789"/>
      <c r="AW7" s="789"/>
      <c r="AX7" s="789"/>
      <c r="AY7" s="789"/>
      <c r="AZ7" s="789"/>
      <c r="BA7" s="789"/>
      <c r="BB7" s="789"/>
      <c r="BC7" s="789"/>
      <c r="BD7" s="789"/>
      <c r="BE7" s="791"/>
      <c r="BF7" s="218" t="s">
        <v>294</v>
      </c>
      <c r="BG7" s="791"/>
      <c r="BH7" s="904">
        <v>6204</v>
      </c>
      <c r="BI7" s="905"/>
      <c r="BJ7" s="791"/>
    </row>
    <row r="8" spans="1:64" ht="9.75" customHeight="1">
      <c r="A8" s="795"/>
      <c r="B8" s="795"/>
      <c r="C8" s="795"/>
      <c r="D8" s="795"/>
      <c r="E8" s="795"/>
      <c r="F8" s="795"/>
      <c r="G8" s="795"/>
      <c r="H8" s="795"/>
      <c r="I8" s="795"/>
      <c r="J8" s="795"/>
      <c r="K8" s="795"/>
      <c r="L8" s="795"/>
      <c r="M8" s="795"/>
      <c r="N8" s="795"/>
      <c r="O8" s="795"/>
      <c r="P8" s="795"/>
      <c r="Q8" s="795"/>
      <c r="R8" s="795"/>
      <c r="S8" s="795"/>
      <c r="T8" s="795"/>
      <c r="U8" s="795"/>
      <c r="V8" s="795"/>
      <c r="W8" s="795"/>
      <c r="X8" s="795"/>
      <c r="Y8" s="795"/>
      <c r="Z8" s="795"/>
      <c r="AA8" s="795"/>
      <c r="AB8" s="795"/>
      <c r="AC8" s="795"/>
      <c r="AD8" s="795"/>
      <c r="AE8" s="795"/>
      <c r="AF8" s="795"/>
      <c r="AG8" s="795"/>
      <c r="AH8" s="795"/>
      <c r="AI8" s="795"/>
      <c r="AJ8" s="795"/>
      <c r="AK8" s="795"/>
      <c r="AL8" s="795"/>
      <c r="AM8" s="795"/>
      <c r="AN8" s="795"/>
      <c r="AO8" s="795"/>
      <c r="AP8" s="795"/>
      <c r="AQ8" s="795"/>
      <c r="AR8" s="795"/>
      <c r="AS8" s="795"/>
      <c r="AT8" s="795"/>
      <c r="AU8" s="795"/>
      <c r="AV8" s="795"/>
      <c r="AW8" s="795"/>
      <c r="AX8" s="795"/>
      <c r="AY8" s="795"/>
      <c r="AZ8" s="795"/>
      <c r="BA8" s="795"/>
      <c r="BB8" s="795"/>
      <c r="BC8" s="795"/>
      <c r="BD8" s="795"/>
      <c r="BE8" s="796"/>
      <c r="BF8" s="796"/>
      <c r="BG8" s="796"/>
      <c r="BH8" s="796"/>
      <c r="BI8" s="796"/>
      <c r="BJ8" s="796"/>
    </row>
    <row r="9" spans="1:64" ht="18" customHeight="1">
      <c r="A9" s="792" t="s">
        <v>295</v>
      </c>
      <c r="B9" s="2194" t="s">
        <v>250</v>
      </c>
      <c r="C9" s="2194"/>
      <c r="D9" s="2194"/>
      <c r="E9" s="2194"/>
      <c r="F9" s="2194"/>
      <c r="G9" s="799" t="s">
        <v>296</v>
      </c>
      <c r="H9" s="800"/>
      <c r="I9" s="801"/>
      <c r="J9" s="797"/>
      <c r="K9" s="800"/>
      <c r="L9" s="800"/>
      <c r="M9" s="802"/>
      <c r="N9" s="802"/>
      <c r="O9" s="797"/>
      <c r="P9" s="797"/>
      <c r="Q9" s="797"/>
      <c r="R9" s="797"/>
      <c r="S9" s="797"/>
      <c r="T9" s="797"/>
      <c r="U9" s="797"/>
      <c r="V9" s="797"/>
      <c r="W9" s="797"/>
      <c r="X9" s="797"/>
      <c r="Y9" s="797"/>
      <c r="Z9" s="798"/>
      <c r="AA9" s="797"/>
      <c r="AB9" s="797"/>
      <c r="AC9" s="797"/>
      <c r="AD9" s="797"/>
      <c r="AE9" s="797"/>
      <c r="AF9" s="797"/>
      <c r="AG9" s="797"/>
      <c r="AH9" s="797"/>
      <c r="AI9" s="797"/>
      <c r="AJ9" s="797"/>
      <c r="AK9" s="797"/>
      <c r="AL9" s="797"/>
      <c r="AM9" s="797"/>
      <c r="AN9" s="797"/>
      <c r="AO9" s="797"/>
      <c r="AP9" s="797"/>
      <c r="AQ9" s="797"/>
      <c r="AR9" s="797"/>
      <c r="AS9" s="797"/>
      <c r="AT9" s="797"/>
      <c r="AU9" s="797"/>
      <c r="AV9" s="797"/>
      <c r="AW9" s="797"/>
      <c r="AX9" s="797"/>
      <c r="AY9" s="797"/>
      <c r="AZ9" s="797"/>
      <c r="BA9" s="797"/>
      <c r="BB9" s="797"/>
      <c r="BC9" s="797"/>
      <c r="BD9" s="798"/>
      <c r="BE9" s="793"/>
      <c r="BF9" s="1565" t="s">
        <v>297</v>
      </c>
      <c r="BG9" s="793"/>
      <c r="BH9" s="793"/>
      <c r="BI9" s="793"/>
      <c r="BJ9" s="793"/>
    </row>
    <row r="10" spans="1:64" ht="18" customHeight="1">
      <c r="A10" s="788" t="s">
        <v>207</v>
      </c>
      <c r="B10" s="794" t="str">
        <f>+DATOS!C10</f>
        <v>CARLOS EDUARDO GARCIA CASTILLO</v>
      </c>
      <c r="C10" s="794"/>
      <c r="D10" s="794"/>
      <c r="E10" s="794"/>
      <c r="F10" s="794"/>
      <c r="G10" s="794"/>
      <c r="H10" s="794"/>
      <c r="I10" s="794"/>
      <c r="J10" s="794"/>
      <c r="K10" s="794"/>
      <c r="L10" s="794"/>
      <c r="M10" s="794"/>
      <c r="N10" s="794"/>
      <c r="O10" s="794"/>
      <c r="P10" s="794"/>
      <c r="Q10" s="794"/>
      <c r="R10" s="794"/>
      <c r="S10" s="794"/>
      <c r="T10" s="805"/>
      <c r="U10" s="794"/>
      <c r="V10" s="794"/>
      <c r="W10" s="794"/>
      <c r="X10" s="794"/>
      <c r="Y10" s="794"/>
      <c r="Z10" s="794"/>
      <c r="AA10" s="794"/>
      <c r="AB10" s="794"/>
      <c r="AC10" s="794"/>
      <c r="AD10" s="794"/>
      <c r="AE10" s="794"/>
      <c r="AF10" s="794"/>
      <c r="AG10" s="794"/>
      <c r="AH10" s="794"/>
      <c r="AI10" s="794"/>
      <c r="AJ10" s="794"/>
      <c r="AK10" s="794"/>
      <c r="AL10" s="794"/>
      <c r="AM10" s="794"/>
      <c r="AN10" s="794"/>
      <c r="AO10" s="794"/>
      <c r="AP10" s="794"/>
      <c r="AQ10" s="794"/>
      <c r="AR10" s="794"/>
      <c r="AS10" s="794"/>
      <c r="AT10" s="794"/>
      <c r="AU10" s="794"/>
      <c r="AV10" s="794"/>
      <c r="AW10" s="794"/>
      <c r="AX10" s="794"/>
      <c r="AY10" s="794"/>
      <c r="AZ10" s="794"/>
      <c r="BA10" s="794"/>
      <c r="BB10" s="794"/>
      <c r="BC10" s="794"/>
      <c r="BD10" s="794"/>
      <c r="BE10" s="792"/>
      <c r="BF10" s="1563"/>
      <c r="BG10" s="934" t="s">
        <v>268</v>
      </c>
      <c r="BH10" s="1617" t="str">
        <f>+DATOS!C16</f>
        <v>JUN - SEP DE 2024</v>
      </c>
      <c r="BI10" s="1564"/>
      <c r="BJ10" s="793"/>
    </row>
    <row r="11" spans="1:64" ht="13.8" thickBot="1">
      <c r="A11" s="806"/>
      <c r="B11" s="807"/>
      <c r="C11" s="807"/>
      <c r="D11" s="807"/>
      <c r="E11" s="807"/>
      <c r="F11" s="807"/>
      <c r="G11" s="807"/>
      <c r="H11" s="807"/>
      <c r="I11" s="807"/>
      <c r="J11" s="807"/>
      <c r="K11" s="807"/>
      <c r="L11" s="807"/>
      <c r="M11" s="807"/>
      <c r="N11" s="807"/>
      <c r="O11" s="807"/>
      <c r="P11" s="807"/>
      <c r="Q11" s="807"/>
      <c r="R11" s="807"/>
      <c r="S11" s="807"/>
      <c r="T11" s="807"/>
      <c r="U11" s="807"/>
      <c r="V11" s="807"/>
      <c r="W11" s="807"/>
      <c r="X11" s="807"/>
      <c r="Y11" s="807"/>
      <c r="Z11" s="807"/>
      <c r="AA11" s="807"/>
      <c r="AB11" s="807"/>
      <c r="AC11" s="807"/>
      <c r="AD11" s="807"/>
      <c r="AE11" s="807"/>
      <c r="AF11" s="807"/>
      <c r="AG11" s="807"/>
      <c r="AH11" s="807"/>
      <c r="AI11" s="807"/>
      <c r="AJ11" s="807"/>
      <c r="AK11" s="807"/>
      <c r="AL11" s="807"/>
      <c r="AM11" s="807"/>
      <c r="AN11" s="807"/>
      <c r="AO11" s="807"/>
      <c r="AP11" s="807"/>
      <c r="AQ11" s="807"/>
      <c r="AR11" s="807"/>
      <c r="AS11" s="807"/>
      <c r="AT11" s="807"/>
      <c r="AU11" s="807"/>
      <c r="AV11" s="807"/>
      <c r="AW11" s="807"/>
      <c r="AX11" s="807"/>
      <c r="AY11" s="807"/>
      <c r="AZ11" s="807"/>
      <c r="BA11" s="807"/>
      <c r="BB11" s="807"/>
      <c r="BC11" s="807"/>
      <c r="BD11" s="807"/>
      <c r="BE11" s="808"/>
      <c r="BF11" s="808"/>
      <c r="BG11" s="808"/>
      <c r="BH11" s="809"/>
      <c r="BI11" s="808"/>
      <c r="BJ11" s="808"/>
    </row>
    <row r="12" spans="1:64">
      <c r="A12" s="810"/>
      <c r="B12" s="811"/>
      <c r="C12" s="811"/>
      <c r="D12" s="811"/>
      <c r="E12" s="811"/>
      <c r="F12" s="811"/>
      <c r="G12" s="811"/>
      <c r="H12" s="811"/>
      <c r="I12" s="811"/>
      <c r="J12" s="811"/>
      <c r="K12" s="811"/>
      <c r="L12" s="811"/>
      <c r="M12" s="811"/>
      <c r="N12" s="811"/>
      <c r="O12" s="811"/>
      <c r="P12" s="811"/>
      <c r="Q12" s="811"/>
      <c r="R12" s="811"/>
      <c r="S12" s="811"/>
      <c r="T12" s="811"/>
      <c r="U12" s="811"/>
      <c r="V12" s="811"/>
      <c r="W12" s="811"/>
      <c r="X12" s="811"/>
      <c r="Y12" s="811"/>
      <c r="Z12" s="811"/>
      <c r="AA12" s="811"/>
      <c r="AB12" s="811"/>
      <c r="AC12" s="811"/>
      <c r="AD12" s="811"/>
      <c r="AE12" s="811"/>
      <c r="AF12" s="811"/>
      <c r="AG12" s="811"/>
      <c r="AH12" s="811"/>
      <c r="AI12" s="811"/>
      <c r="AJ12" s="811"/>
      <c r="AK12" s="811"/>
      <c r="AL12" s="811"/>
      <c r="AM12" s="811"/>
      <c r="AN12" s="811"/>
      <c r="AO12" s="811"/>
      <c r="AP12" s="811"/>
      <c r="AQ12" s="811"/>
      <c r="AR12" s="811"/>
      <c r="AS12" s="811"/>
      <c r="AT12" s="811"/>
      <c r="AU12" s="811"/>
      <c r="AV12" s="811"/>
      <c r="AW12" s="811"/>
      <c r="AX12" s="811"/>
      <c r="AY12" s="811"/>
      <c r="AZ12" s="811"/>
      <c r="BA12" s="811"/>
      <c r="BB12" s="811"/>
      <c r="BC12" s="811"/>
      <c r="BD12" s="811"/>
      <c r="BE12" s="812"/>
      <c r="BF12" s="812"/>
      <c r="BG12" s="812"/>
      <c r="BH12" s="812"/>
      <c r="BI12" s="813"/>
      <c r="BJ12" s="814"/>
    </row>
    <row r="13" spans="1:64">
      <c r="A13" s="815"/>
      <c r="B13" s="816"/>
      <c r="C13" s="816"/>
      <c r="D13" s="816"/>
      <c r="E13" s="816"/>
      <c r="F13" s="816"/>
      <c r="G13" s="816"/>
      <c r="H13" s="816"/>
      <c r="I13" s="816"/>
      <c r="J13" s="816"/>
      <c r="K13" s="816"/>
      <c r="L13" s="816"/>
      <c r="M13" s="816"/>
      <c r="N13" s="816"/>
      <c r="O13" s="816"/>
      <c r="P13" s="816"/>
      <c r="Q13" s="816"/>
      <c r="R13" s="816"/>
      <c r="S13" s="816"/>
      <c r="T13" s="816"/>
      <c r="U13" s="816"/>
      <c r="V13" s="816"/>
      <c r="W13" s="816"/>
      <c r="X13" s="816"/>
      <c r="Y13" s="816"/>
      <c r="Z13" s="816"/>
      <c r="AA13" s="816"/>
      <c r="AB13" s="816"/>
      <c r="AC13" s="816"/>
      <c r="AD13" s="816"/>
      <c r="AE13" s="816"/>
      <c r="AF13" s="816"/>
      <c r="AG13" s="816"/>
      <c r="AH13" s="816"/>
      <c r="AI13" s="816"/>
      <c r="AJ13" s="816"/>
      <c r="AK13" s="816"/>
      <c r="AL13" s="816"/>
      <c r="AM13" s="816"/>
      <c r="AN13" s="816"/>
      <c r="AO13" s="816"/>
      <c r="AP13" s="816"/>
      <c r="AQ13" s="816"/>
      <c r="AR13" s="816"/>
      <c r="AS13" s="816"/>
      <c r="AT13" s="816"/>
      <c r="AU13" s="816"/>
      <c r="AV13" s="816"/>
      <c r="AW13" s="816"/>
      <c r="AX13" s="816"/>
      <c r="AY13" s="816"/>
      <c r="AZ13" s="816"/>
      <c r="BA13" s="816"/>
      <c r="BB13" s="816"/>
      <c r="BC13" s="816"/>
      <c r="BD13" s="816"/>
      <c r="BE13" s="796"/>
      <c r="BF13" s="796"/>
      <c r="BG13" s="796"/>
      <c r="BH13" s="796"/>
      <c r="BI13" s="786"/>
      <c r="BJ13" s="817"/>
    </row>
    <row r="14" spans="1:64">
      <c r="A14" s="818"/>
      <c r="B14" s="816"/>
      <c r="C14" s="816"/>
      <c r="D14" s="816"/>
      <c r="E14" s="816"/>
      <c r="F14" s="816"/>
      <c r="G14" s="816"/>
      <c r="H14" s="816"/>
      <c r="I14" s="816"/>
      <c r="J14" s="816"/>
      <c r="K14" s="816"/>
      <c r="L14" s="816"/>
      <c r="M14" s="816"/>
      <c r="N14" s="816"/>
      <c r="O14" s="816"/>
      <c r="P14" s="816"/>
      <c r="Q14" s="816"/>
      <c r="R14" s="816"/>
      <c r="S14" s="816"/>
      <c r="T14" s="816"/>
      <c r="U14" s="816"/>
      <c r="V14" s="816"/>
      <c r="W14" s="816"/>
      <c r="X14" s="816"/>
      <c r="Y14" s="816"/>
      <c r="Z14" s="816"/>
      <c r="AA14" s="816"/>
      <c r="AB14" s="816"/>
      <c r="AC14" s="816"/>
      <c r="AD14" s="816"/>
      <c r="AE14" s="816"/>
      <c r="AF14" s="816"/>
      <c r="AG14" s="816"/>
      <c r="AH14" s="816"/>
      <c r="AI14" s="816"/>
      <c r="AJ14" s="816"/>
      <c r="AK14" s="816"/>
      <c r="AL14" s="816"/>
      <c r="AM14" s="816"/>
      <c r="AN14" s="816"/>
      <c r="AO14" s="816"/>
      <c r="AP14" s="816"/>
      <c r="AQ14" s="816"/>
      <c r="AR14" s="816"/>
      <c r="AS14" s="816"/>
      <c r="AT14" s="816"/>
      <c r="AU14" s="816"/>
      <c r="AV14" s="816"/>
      <c r="AW14" s="816"/>
      <c r="AX14" s="816"/>
      <c r="AY14" s="816"/>
      <c r="AZ14" s="816"/>
      <c r="BA14" s="816"/>
      <c r="BB14" s="816"/>
      <c r="BC14" s="816"/>
      <c r="BD14" s="816"/>
      <c r="BE14" s="796"/>
      <c r="BF14" s="796"/>
      <c r="BG14" s="796"/>
      <c r="BH14" s="796"/>
      <c r="BI14" s="786"/>
      <c r="BJ14" s="817"/>
    </row>
    <row r="15" spans="1:64">
      <c r="A15" s="818"/>
      <c r="B15" s="816"/>
      <c r="C15" s="816"/>
      <c r="D15" s="816"/>
      <c r="E15" s="816"/>
      <c r="F15" s="816"/>
      <c r="G15" s="816"/>
      <c r="H15" s="816"/>
      <c r="I15" s="816"/>
      <c r="J15" s="816"/>
      <c r="K15" s="816"/>
      <c r="L15" s="816"/>
      <c r="M15" s="816"/>
      <c r="N15" s="816"/>
      <c r="O15" s="816"/>
      <c r="P15" s="816"/>
      <c r="Q15" s="816"/>
      <c r="R15" s="816"/>
      <c r="S15" s="816"/>
      <c r="T15" s="816"/>
      <c r="U15" s="816"/>
      <c r="V15" s="816"/>
      <c r="W15" s="816"/>
      <c r="X15" s="816"/>
      <c r="Y15" s="816"/>
      <c r="Z15" s="816"/>
      <c r="AA15" s="816"/>
      <c r="AB15" s="816"/>
      <c r="AC15" s="816"/>
      <c r="AD15" s="816"/>
      <c r="AE15" s="816"/>
      <c r="AF15" s="816"/>
      <c r="AG15" s="816"/>
      <c r="AH15" s="816"/>
      <c r="AI15" s="816"/>
      <c r="AJ15" s="816"/>
      <c r="AK15" s="816"/>
      <c r="AL15" s="816"/>
      <c r="AM15" s="816"/>
      <c r="AN15" s="816"/>
      <c r="AO15" s="816"/>
      <c r="AP15" s="816"/>
      <c r="AQ15" s="816"/>
      <c r="AR15" s="816"/>
      <c r="AS15" s="816"/>
      <c r="AT15" s="816"/>
      <c r="AU15" s="816"/>
      <c r="AV15" s="816"/>
      <c r="AW15" s="816"/>
      <c r="AX15" s="816"/>
      <c r="AY15" s="816"/>
      <c r="AZ15" s="816"/>
      <c r="BA15" s="816"/>
      <c r="BB15" s="816"/>
      <c r="BC15" s="816"/>
      <c r="BD15" s="816"/>
      <c r="BE15" s="796"/>
      <c r="BF15" s="796"/>
      <c r="BG15" s="796"/>
      <c r="BH15" s="796"/>
      <c r="BI15" s="786"/>
      <c r="BJ15" s="817"/>
    </row>
    <row r="16" spans="1:64">
      <c r="A16" s="818"/>
      <c r="B16" s="816"/>
      <c r="C16" s="816"/>
      <c r="D16" s="816"/>
      <c r="E16" s="816"/>
      <c r="F16" s="816"/>
      <c r="G16" s="816"/>
      <c r="H16" s="816"/>
      <c r="I16" s="816"/>
      <c r="J16" s="816"/>
      <c r="K16" s="816"/>
      <c r="L16" s="816"/>
      <c r="M16" s="816"/>
      <c r="N16" s="816"/>
      <c r="O16" s="816"/>
      <c r="P16" s="816"/>
      <c r="Q16" s="816"/>
      <c r="R16" s="816"/>
      <c r="S16" s="816"/>
      <c r="T16" s="816"/>
      <c r="U16" s="816"/>
      <c r="V16" s="816"/>
      <c r="W16" s="816"/>
      <c r="X16" s="816"/>
      <c r="Y16" s="816"/>
      <c r="Z16" s="816"/>
      <c r="AA16" s="816"/>
      <c r="AB16" s="816"/>
      <c r="AC16" s="816"/>
      <c r="AD16" s="816"/>
      <c r="AE16" s="816"/>
      <c r="AF16" s="816"/>
      <c r="AG16" s="816"/>
      <c r="AH16" s="816"/>
      <c r="AI16" s="816"/>
      <c r="AJ16" s="816"/>
      <c r="AK16" s="816"/>
      <c r="AL16" s="816"/>
      <c r="AM16" s="816"/>
      <c r="AN16" s="816"/>
      <c r="AO16" s="816"/>
      <c r="AP16" s="816"/>
      <c r="AQ16" s="816"/>
      <c r="AR16" s="816"/>
      <c r="AS16" s="816"/>
      <c r="AT16" s="816"/>
      <c r="AU16" s="816"/>
      <c r="AV16" s="816"/>
      <c r="AW16" s="816"/>
      <c r="AX16" s="816"/>
      <c r="AY16" s="816"/>
      <c r="AZ16" s="816"/>
      <c r="BA16" s="816"/>
      <c r="BB16" s="816"/>
      <c r="BC16" s="816"/>
      <c r="BD16" s="816"/>
      <c r="BE16" s="796"/>
      <c r="BF16" s="796"/>
      <c r="BG16" s="796"/>
      <c r="BH16" s="796"/>
      <c r="BI16" s="786"/>
      <c r="BJ16" s="817"/>
    </row>
    <row r="17" spans="1:62">
      <c r="A17" s="818"/>
      <c r="B17" s="816"/>
      <c r="C17" s="816"/>
      <c r="D17" s="816"/>
      <c r="E17" s="816"/>
      <c r="F17" s="816"/>
      <c r="G17" s="816"/>
      <c r="H17" s="816"/>
      <c r="I17" s="816"/>
      <c r="J17" s="816"/>
      <c r="K17" s="816"/>
      <c r="L17" s="816"/>
      <c r="M17" s="816"/>
      <c r="N17" s="816"/>
      <c r="O17" s="816"/>
      <c r="P17" s="816"/>
      <c r="Q17" s="816"/>
      <c r="R17" s="816"/>
      <c r="S17" s="816"/>
      <c r="T17" s="816"/>
      <c r="U17" s="816"/>
      <c r="V17" s="816"/>
      <c r="W17" s="816"/>
      <c r="X17" s="816"/>
      <c r="Y17" s="816"/>
      <c r="Z17" s="816"/>
      <c r="AA17" s="816"/>
      <c r="AB17" s="816"/>
      <c r="AC17" s="816"/>
      <c r="AD17" s="816"/>
      <c r="AE17" s="816"/>
      <c r="AF17" s="816"/>
      <c r="AG17" s="816"/>
      <c r="AH17" s="816"/>
      <c r="AI17" s="816"/>
      <c r="AJ17" s="816"/>
      <c r="AK17" s="816"/>
      <c r="AL17" s="816"/>
      <c r="AM17" s="816"/>
      <c r="AN17" s="816"/>
      <c r="AO17" s="816"/>
      <c r="AP17" s="816"/>
      <c r="AQ17" s="816"/>
      <c r="AR17" s="816"/>
      <c r="AS17" s="816"/>
      <c r="AT17" s="816"/>
      <c r="AU17" s="816"/>
      <c r="AV17" s="816"/>
      <c r="AW17" s="816"/>
      <c r="AX17" s="816"/>
      <c r="AY17" s="816"/>
      <c r="AZ17" s="816"/>
      <c r="BA17" s="816"/>
      <c r="BB17" s="816"/>
      <c r="BC17" s="816"/>
      <c r="BD17" s="816"/>
      <c r="BE17" s="796"/>
      <c r="BF17" s="796"/>
      <c r="BG17" s="796"/>
      <c r="BH17" s="796"/>
      <c r="BI17" s="786"/>
      <c r="BJ17" s="817"/>
    </row>
    <row r="18" spans="1:62">
      <c r="A18" s="818"/>
      <c r="B18" s="816"/>
      <c r="C18" s="816"/>
      <c r="D18" s="816"/>
      <c r="E18" s="816"/>
      <c r="F18" s="816"/>
      <c r="G18" s="816"/>
      <c r="H18" s="816"/>
      <c r="I18" s="816"/>
      <c r="J18" s="816"/>
      <c r="K18" s="816"/>
      <c r="L18" s="816"/>
      <c r="M18" s="816"/>
      <c r="N18" s="816"/>
      <c r="O18" s="816"/>
      <c r="P18" s="816"/>
      <c r="Q18" s="816"/>
      <c r="R18" s="816"/>
      <c r="S18" s="816"/>
      <c r="T18" s="816"/>
      <c r="U18" s="816"/>
      <c r="V18" s="816"/>
      <c r="W18" s="816"/>
      <c r="X18" s="816"/>
      <c r="Y18" s="816"/>
      <c r="Z18" s="816"/>
      <c r="AA18" s="816"/>
      <c r="AB18" s="816"/>
      <c r="AC18" s="816"/>
      <c r="AD18" s="816"/>
      <c r="AE18" s="816"/>
      <c r="AF18" s="816"/>
      <c r="AG18" s="816"/>
      <c r="AH18" s="816"/>
      <c r="AI18" s="816"/>
      <c r="AJ18" s="816"/>
      <c r="AK18" s="816"/>
      <c r="AL18" s="816"/>
      <c r="AM18" s="816"/>
      <c r="AN18" s="816"/>
      <c r="AO18" s="816"/>
      <c r="AP18" s="816"/>
      <c r="AQ18" s="816"/>
      <c r="AR18" s="816"/>
      <c r="AS18" s="816"/>
      <c r="AT18" s="816"/>
      <c r="AU18" s="816"/>
      <c r="AV18" s="816"/>
      <c r="AW18" s="816"/>
      <c r="AX18" s="816"/>
      <c r="AY18" s="816"/>
      <c r="AZ18" s="816"/>
      <c r="BA18" s="816"/>
      <c r="BB18" s="816"/>
      <c r="BC18" s="816"/>
      <c r="BD18" s="816"/>
      <c r="BE18" s="796"/>
      <c r="BF18" s="796"/>
      <c r="BG18" s="796"/>
      <c r="BH18" s="796"/>
      <c r="BI18" s="786"/>
      <c r="BJ18" s="817"/>
    </row>
    <row r="19" spans="1:62">
      <c r="A19" s="818"/>
      <c r="B19" s="816"/>
      <c r="C19" s="816"/>
      <c r="D19" s="816"/>
      <c r="E19" s="816"/>
      <c r="F19" s="816"/>
      <c r="G19" s="816"/>
      <c r="H19" s="816"/>
      <c r="I19" s="816"/>
      <c r="J19" s="816"/>
      <c r="K19" s="816"/>
      <c r="L19" s="816"/>
      <c r="M19" s="816"/>
      <c r="N19" s="816"/>
      <c r="O19" s="816"/>
      <c r="P19" s="816"/>
      <c r="Q19" s="816"/>
      <c r="R19" s="816"/>
      <c r="S19" s="816"/>
      <c r="T19" s="816"/>
      <c r="U19" s="816"/>
      <c r="V19" s="816"/>
      <c r="W19" s="816"/>
      <c r="X19" s="816"/>
      <c r="Y19" s="816"/>
      <c r="Z19" s="816"/>
      <c r="AA19" s="816"/>
      <c r="AB19" s="816"/>
      <c r="AC19" s="816"/>
      <c r="AD19" s="816"/>
      <c r="AE19" s="816"/>
      <c r="AF19" s="816"/>
      <c r="AG19" s="816"/>
      <c r="AH19" s="816"/>
      <c r="AI19" s="816"/>
      <c r="AJ19" s="816"/>
      <c r="AK19" s="816"/>
      <c r="AL19" s="816"/>
      <c r="AM19" s="816"/>
      <c r="AN19" s="816"/>
      <c r="AO19" s="816"/>
      <c r="AP19" s="816"/>
      <c r="AQ19" s="816"/>
      <c r="AR19" s="816"/>
      <c r="AS19" s="816"/>
      <c r="AT19" s="816"/>
      <c r="AU19" s="816"/>
      <c r="AV19" s="816"/>
      <c r="AW19" s="816"/>
      <c r="AX19" s="816"/>
      <c r="AY19" s="816"/>
      <c r="AZ19" s="816"/>
      <c r="BA19" s="816"/>
      <c r="BB19" s="816"/>
      <c r="BC19" s="816"/>
      <c r="BD19" s="816"/>
      <c r="BE19" s="796"/>
      <c r="BF19" s="796"/>
      <c r="BG19" s="796"/>
      <c r="BH19" s="796"/>
      <c r="BI19" s="786"/>
      <c r="BJ19" s="817"/>
    </row>
    <row r="20" spans="1:62">
      <c r="A20" s="818"/>
      <c r="B20" s="816"/>
      <c r="C20" s="816"/>
      <c r="D20" s="816"/>
      <c r="E20" s="816"/>
      <c r="F20" s="816"/>
      <c r="G20" s="816"/>
      <c r="H20" s="816"/>
      <c r="I20" s="816"/>
      <c r="J20" s="816"/>
      <c r="K20" s="816"/>
      <c r="L20" s="816"/>
      <c r="M20" s="816"/>
      <c r="N20" s="816"/>
      <c r="O20" s="816"/>
      <c r="P20" s="816"/>
      <c r="Q20" s="816"/>
      <c r="R20" s="816"/>
      <c r="S20" s="816"/>
      <c r="T20" s="816"/>
      <c r="U20" s="816"/>
      <c r="V20" s="816"/>
      <c r="W20" s="816"/>
      <c r="X20" s="816"/>
      <c r="Y20" s="816"/>
      <c r="Z20" s="816"/>
      <c r="AA20" s="816"/>
      <c r="AB20" s="816"/>
      <c r="AC20" s="816"/>
      <c r="AD20" s="816"/>
      <c r="AE20" s="816"/>
      <c r="AF20" s="816"/>
      <c r="AG20" s="816"/>
      <c r="AH20" s="816"/>
      <c r="AI20" s="816"/>
      <c r="AJ20" s="816"/>
      <c r="AK20" s="816"/>
      <c r="AL20" s="816"/>
      <c r="AM20" s="816"/>
      <c r="AN20" s="816"/>
      <c r="AO20" s="816"/>
      <c r="AP20" s="816"/>
      <c r="AQ20" s="816"/>
      <c r="AR20" s="816"/>
      <c r="AS20" s="816"/>
      <c r="AT20" s="816"/>
      <c r="AU20" s="816"/>
      <c r="AV20" s="816"/>
      <c r="AW20" s="816"/>
      <c r="AX20" s="816"/>
      <c r="AY20" s="816"/>
      <c r="AZ20" s="816"/>
      <c r="BA20" s="816"/>
      <c r="BB20" s="816"/>
      <c r="BC20" s="816"/>
      <c r="BD20" s="816"/>
      <c r="BE20" s="796"/>
      <c r="BF20" s="796"/>
      <c r="BG20" s="796"/>
      <c r="BH20" s="796"/>
      <c r="BI20" s="786"/>
      <c r="BJ20" s="817"/>
    </row>
    <row r="21" spans="1:62">
      <c r="A21" s="818"/>
      <c r="B21" s="816"/>
      <c r="C21" s="816"/>
      <c r="D21" s="816"/>
      <c r="E21" s="816"/>
      <c r="F21" s="816"/>
      <c r="G21" s="816"/>
      <c r="H21" s="816"/>
      <c r="I21" s="816"/>
      <c r="J21" s="816"/>
      <c r="K21" s="816"/>
      <c r="L21" s="816"/>
      <c r="M21" s="816"/>
      <c r="N21" s="816"/>
      <c r="O21" s="816"/>
      <c r="P21" s="816"/>
      <c r="Q21" s="816"/>
      <c r="R21" s="816"/>
      <c r="S21" s="816"/>
      <c r="T21" s="816"/>
      <c r="U21" s="816"/>
      <c r="V21" s="816"/>
      <c r="W21" s="816"/>
      <c r="X21" s="816"/>
      <c r="Y21" s="816"/>
      <c r="Z21" s="816"/>
      <c r="AA21" s="816"/>
      <c r="AB21" s="816"/>
      <c r="AC21" s="816"/>
      <c r="AD21" s="816"/>
      <c r="AE21" s="816"/>
      <c r="AF21" s="816"/>
      <c r="AG21" s="816"/>
      <c r="AH21" s="816"/>
      <c r="AI21" s="816"/>
      <c r="AJ21" s="816"/>
      <c r="AK21" s="816"/>
      <c r="AL21" s="816"/>
      <c r="AM21" s="816"/>
      <c r="AN21" s="816"/>
      <c r="AO21" s="816"/>
      <c r="AP21" s="816"/>
      <c r="AQ21" s="816"/>
      <c r="AR21" s="816"/>
      <c r="AS21" s="816"/>
      <c r="AT21" s="816"/>
      <c r="AU21" s="816"/>
      <c r="AV21" s="816"/>
      <c r="AW21" s="816"/>
      <c r="AX21" s="816"/>
      <c r="AY21" s="816"/>
      <c r="AZ21" s="816"/>
      <c r="BA21" s="816"/>
      <c r="BB21" s="816"/>
      <c r="BC21" s="816"/>
      <c r="BD21" s="816"/>
      <c r="BE21" s="796"/>
      <c r="BF21" s="796"/>
      <c r="BG21" s="796"/>
      <c r="BH21" s="796"/>
      <c r="BI21" s="786"/>
      <c r="BJ21" s="817"/>
    </row>
    <row r="22" spans="1:62">
      <c r="A22" s="818"/>
      <c r="B22" s="816"/>
      <c r="C22" s="816"/>
      <c r="D22" s="816"/>
      <c r="E22" s="816"/>
      <c r="F22" s="816"/>
      <c r="G22" s="816"/>
      <c r="H22" s="816"/>
      <c r="I22" s="816"/>
      <c r="J22" s="816"/>
      <c r="K22" s="816"/>
      <c r="L22" s="816"/>
      <c r="M22" s="816"/>
      <c r="N22" s="816"/>
      <c r="O22" s="816"/>
      <c r="P22" s="816"/>
      <c r="Q22" s="816"/>
      <c r="R22" s="816"/>
      <c r="S22" s="816"/>
      <c r="T22" s="816"/>
      <c r="U22" s="816"/>
      <c r="V22" s="816"/>
      <c r="W22" s="816"/>
      <c r="X22" s="816"/>
      <c r="Y22" s="816"/>
      <c r="Z22" s="816"/>
      <c r="AA22" s="816"/>
      <c r="AB22" s="816"/>
      <c r="AC22" s="816"/>
      <c r="AD22" s="816"/>
      <c r="AE22" s="816"/>
      <c r="AF22" s="816"/>
      <c r="AG22" s="816"/>
      <c r="AH22" s="816"/>
      <c r="AI22" s="816"/>
      <c r="AJ22" s="816"/>
      <c r="AK22" s="816"/>
      <c r="AL22" s="816"/>
      <c r="AM22" s="816"/>
      <c r="AN22" s="816"/>
      <c r="AO22" s="816"/>
      <c r="AP22" s="816"/>
      <c r="AQ22" s="816"/>
      <c r="AR22" s="816"/>
      <c r="AS22" s="816"/>
      <c r="AT22" s="816"/>
      <c r="AU22" s="816"/>
      <c r="AV22" s="816"/>
      <c r="AW22" s="816"/>
      <c r="AX22" s="816"/>
      <c r="AY22" s="816"/>
      <c r="AZ22" s="816"/>
      <c r="BA22" s="816"/>
      <c r="BB22" s="816"/>
      <c r="BC22" s="816"/>
      <c r="BD22" s="816"/>
      <c r="BE22" s="796"/>
      <c r="BF22" s="796"/>
      <c r="BG22" s="796"/>
      <c r="BH22" s="796"/>
      <c r="BI22" s="786"/>
      <c r="BJ22" s="817"/>
    </row>
    <row r="23" spans="1:62">
      <c r="A23" s="818"/>
      <c r="B23" s="816"/>
      <c r="C23" s="816"/>
      <c r="D23" s="816"/>
      <c r="E23" s="816"/>
      <c r="F23" s="816"/>
      <c r="G23" s="816"/>
      <c r="H23" s="816"/>
      <c r="I23" s="816"/>
      <c r="J23" s="816"/>
      <c r="K23" s="816"/>
      <c r="L23" s="816"/>
      <c r="M23" s="816"/>
      <c r="N23" s="816"/>
      <c r="O23" s="816"/>
      <c r="P23" s="816"/>
      <c r="Q23" s="816"/>
      <c r="R23" s="816"/>
      <c r="S23" s="816"/>
      <c r="T23" s="816"/>
      <c r="U23" s="816"/>
      <c r="V23" s="816"/>
      <c r="W23" s="816"/>
      <c r="X23" s="816"/>
      <c r="Y23" s="816"/>
      <c r="Z23" s="816"/>
      <c r="AA23" s="816"/>
      <c r="AB23" s="816"/>
      <c r="AC23" s="816"/>
      <c r="AD23" s="816"/>
      <c r="AE23" s="816"/>
      <c r="AF23" s="816"/>
      <c r="AG23" s="816"/>
      <c r="AH23" s="816"/>
      <c r="AI23" s="816"/>
      <c r="AJ23" s="816"/>
      <c r="AK23" s="816"/>
      <c r="AL23" s="816"/>
      <c r="AM23" s="816"/>
      <c r="AN23" s="816"/>
      <c r="AO23" s="816"/>
      <c r="AP23" s="816"/>
      <c r="AQ23" s="816"/>
      <c r="AR23" s="816"/>
      <c r="AS23" s="816"/>
      <c r="AT23" s="816"/>
      <c r="AU23" s="816"/>
      <c r="AV23" s="816"/>
      <c r="AW23" s="816"/>
      <c r="AX23" s="816"/>
      <c r="AY23" s="816"/>
      <c r="AZ23" s="816"/>
      <c r="BA23" s="816"/>
      <c r="BB23" s="816"/>
      <c r="BC23" s="816"/>
      <c r="BD23" s="816"/>
      <c r="BE23" s="796"/>
      <c r="BF23" s="796"/>
      <c r="BG23" s="796"/>
      <c r="BH23" s="796"/>
      <c r="BI23" s="786"/>
      <c r="BJ23" s="817"/>
    </row>
    <row r="24" spans="1:62">
      <c r="A24" s="818"/>
      <c r="B24" s="816"/>
      <c r="C24" s="816"/>
      <c r="D24" s="816"/>
      <c r="E24" s="816"/>
      <c r="F24" s="816"/>
      <c r="G24" s="816"/>
      <c r="H24" s="816"/>
      <c r="I24" s="816"/>
      <c r="J24" s="816"/>
      <c r="K24" s="816"/>
      <c r="L24" s="816"/>
      <c r="M24" s="816"/>
      <c r="N24" s="816"/>
      <c r="O24" s="816"/>
      <c r="P24" s="816"/>
      <c r="Q24" s="816"/>
      <c r="R24" s="816"/>
      <c r="S24" s="816"/>
      <c r="T24" s="816"/>
      <c r="U24" s="816"/>
      <c r="V24" s="816"/>
      <c r="W24" s="816"/>
      <c r="X24" s="816"/>
      <c r="Y24" s="816"/>
      <c r="Z24" s="816"/>
      <c r="AA24" s="816"/>
      <c r="AB24" s="816"/>
      <c r="AC24" s="816"/>
      <c r="AD24" s="816"/>
      <c r="AE24" s="816"/>
      <c r="AF24" s="816"/>
      <c r="AG24" s="816"/>
      <c r="AH24" s="816"/>
      <c r="AI24" s="816"/>
      <c r="AJ24" s="816"/>
      <c r="AK24" s="816"/>
      <c r="AL24" s="816"/>
      <c r="AM24" s="816"/>
      <c r="AN24" s="816"/>
      <c r="AO24" s="816"/>
      <c r="AP24" s="816"/>
      <c r="AQ24" s="816"/>
      <c r="AR24" s="816"/>
      <c r="AS24" s="816"/>
      <c r="AT24" s="816"/>
      <c r="AU24" s="816"/>
      <c r="AV24" s="816"/>
      <c r="AW24" s="816"/>
      <c r="AX24" s="816"/>
      <c r="AY24" s="816"/>
      <c r="AZ24" s="816"/>
      <c r="BA24" s="816"/>
      <c r="BB24" s="816"/>
      <c r="BC24" s="816"/>
      <c r="BD24" s="816"/>
      <c r="BE24" s="796"/>
      <c r="BF24" s="796"/>
      <c r="BG24" s="796"/>
      <c r="BH24" s="796"/>
      <c r="BI24" s="786"/>
      <c r="BJ24" s="817"/>
    </row>
    <row r="25" spans="1:62">
      <c r="A25" s="818"/>
      <c r="B25" s="816"/>
      <c r="C25" s="816"/>
      <c r="D25" s="816"/>
      <c r="E25" s="816"/>
      <c r="F25" s="816"/>
      <c r="G25" s="816"/>
      <c r="H25" s="816"/>
      <c r="I25" s="816"/>
      <c r="J25" s="816"/>
      <c r="K25" s="816"/>
      <c r="L25" s="816"/>
      <c r="M25" s="816"/>
      <c r="N25" s="816"/>
      <c r="O25" s="816"/>
      <c r="P25" s="816"/>
      <c r="Q25" s="816"/>
      <c r="R25" s="816"/>
      <c r="S25" s="816"/>
      <c r="T25" s="816"/>
      <c r="U25" s="816"/>
      <c r="V25" s="816"/>
      <c r="W25" s="816"/>
      <c r="X25" s="816"/>
      <c r="Y25" s="816"/>
      <c r="Z25" s="816"/>
      <c r="AA25" s="816"/>
      <c r="AB25" s="816"/>
      <c r="AC25" s="816"/>
      <c r="AD25" s="816"/>
      <c r="AE25" s="816"/>
      <c r="AF25" s="816"/>
      <c r="AG25" s="816"/>
      <c r="AH25" s="816"/>
      <c r="AI25" s="816"/>
      <c r="AJ25" s="816"/>
      <c r="AK25" s="816"/>
      <c r="AL25" s="816"/>
      <c r="AM25" s="816"/>
      <c r="AN25" s="816"/>
      <c r="AO25" s="816"/>
      <c r="AP25" s="816"/>
      <c r="AQ25" s="816"/>
      <c r="AR25" s="816"/>
      <c r="AS25" s="816"/>
      <c r="AT25" s="816"/>
      <c r="AU25" s="816"/>
      <c r="AV25" s="816"/>
      <c r="AW25" s="816"/>
      <c r="AX25" s="816"/>
      <c r="AY25" s="816"/>
      <c r="AZ25" s="816"/>
      <c r="BA25" s="816"/>
      <c r="BB25" s="816"/>
      <c r="BC25" s="816"/>
      <c r="BD25" s="816"/>
      <c r="BE25" s="796"/>
      <c r="BF25" s="796"/>
      <c r="BG25" s="796"/>
      <c r="BH25" s="796"/>
      <c r="BI25" s="786"/>
      <c r="BJ25" s="817"/>
    </row>
    <row r="26" spans="1:62">
      <c r="A26" s="818"/>
      <c r="B26" s="816"/>
      <c r="C26" s="816"/>
      <c r="D26" s="816"/>
      <c r="E26" s="816"/>
      <c r="F26" s="816"/>
      <c r="G26" s="816"/>
      <c r="H26" s="816"/>
      <c r="I26" s="816"/>
      <c r="J26" s="816"/>
      <c r="K26" s="816"/>
      <c r="L26" s="816"/>
      <c r="M26" s="816"/>
      <c r="N26" s="816"/>
      <c r="O26" s="816"/>
      <c r="P26" s="816"/>
      <c r="Q26" s="816"/>
      <c r="R26" s="816"/>
      <c r="S26" s="816"/>
      <c r="T26" s="816"/>
      <c r="U26" s="816"/>
      <c r="V26" s="816"/>
      <c r="W26" s="816"/>
      <c r="X26" s="816"/>
      <c r="Y26" s="816"/>
      <c r="Z26" s="816"/>
      <c r="AA26" s="816"/>
      <c r="AB26" s="816"/>
      <c r="AC26" s="816"/>
      <c r="AD26" s="816"/>
      <c r="AE26" s="816"/>
      <c r="AF26" s="816"/>
      <c r="AG26" s="816"/>
      <c r="AH26" s="816"/>
      <c r="AI26" s="816"/>
      <c r="AJ26" s="816"/>
      <c r="AK26" s="816"/>
      <c r="AL26" s="816"/>
      <c r="AM26" s="816"/>
      <c r="AN26" s="816"/>
      <c r="AO26" s="816"/>
      <c r="AP26" s="816"/>
      <c r="AQ26" s="816"/>
      <c r="AR26" s="816"/>
      <c r="AS26" s="816"/>
      <c r="AT26" s="816"/>
      <c r="AU26" s="816"/>
      <c r="AV26" s="816"/>
      <c r="AW26" s="816"/>
      <c r="AX26" s="816"/>
      <c r="AY26" s="816"/>
      <c r="AZ26" s="816"/>
      <c r="BA26" s="816"/>
      <c r="BB26" s="816"/>
      <c r="BC26" s="816"/>
      <c r="BD26" s="816"/>
      <c r="BE26" s="796"/>
      <c r="BF26" s="796"/>
      <c r="BG26" s="796"/>
      <c r="BH26" s="796"/>
      <c r="BI26" s="786"/>
      <c r="BJ26" s="817"/>
    </row>
    <row r="27" spans="1:62">
      <c r="A27" s="818"/>
      <c r="B27" s="816"/>
      <c r="C27" s="816"/>
      <c r="D27" s="816"/>
      <c r="E27" s="816"/>
      <c r="F27" s="816"/>
      <c r="G27" s="816"/>
      <c r="H27" s="816"/>
      <c r="I27" s="816"/>
      <c r="J27" s="816"/>
      <c r="K27" s="816"/>
      <c r="L27" s="816"/>
      <c r="M27" s="816"/>
      <c r="N27" s="816"/>
      <c r="O27" s="816"/>
      <c r="P27" s="816"/>
      <c r="Q27" s="816"/>
      <c r="R27" s="816"/>
      <c r="S27" s="816"/>
      <c r="T27" s="816"/>
      <c r="U27" s="816"/>
      <c r="V27" s="816"/>
      <c r="W27" s="816"/>
      <c r="X27" s="816"/>
      <c r="Y27" s="816"/>
      <c r="Z27" s="816"/>
      <c r="AA27" s="816"/>
      <c r="AB27" s="816"/>
      <c r="AC27" s="816"/>
      <c r="AD27" s="816"/>
      <c r="AE27" s="816"/>
      <c r="AF27" s="816"/>
      <c r="AG27" s="816"/>
      <c r="AH27" s="816"/>
      <c r="AI27" s="816"/>
      <c r="AJ27" s="816"/>
      <c r="AK27" s="816"/>
      <c r="AL27" s="816"/>
      <c r="AM27" s="816"/>
      <c r="AN27" s="816"/>
      <c r="AO27" s="816"/>
      <c r="AP27" s="816"/>
      <c r="AQ27" s="816"/>
      <c r="AR27" s="816"/>
      <c r="AS27" s="816"/>
      <c r="AT27" s="816"/>
      <c r="AU27" s="816"/>
      <c r="AV27" s="816"/>
      <c r="AW27" s="816"/>
      <c r="AX27" s="816"/>
      <c r="AY27" s="816"/>
      <c r="AZ27" s="816"/>
      <c r="BA27" s="816"/>
      <c r="BB27" s="816"/>
      <c r="BC27" s="816"/>
      <c r="BD27" s="816"/>
      <c r="BE27" s="796"/>
      <c r="BF27" s="796"/>
      <c r="BG27" s="796"/>
      <c r="BH27" s="796"/>
      <c r="BI27" s="786"/>
      <c r="BJ27" s="817"/>
    </row>
    <row r="28" spans="1:62">
      <c r="A28" s="818"/>
      <c r="B28" s="816"/>
      <c r="C28" s="816"/>
      <c r="D28" s="816"/>
      <c r="E28" s="816"/>
      <c r="F28" s="816"/>
      <c r="G28" s="816"/>
      <c r="H28" s="816"/>
      <c r="I28" s="816"/>
      <c r="J28" s="816"/>
      <c r="K28" s="816"/>
      <c r="L28" s="816"/>
      <c r="M28" s="816"/>
      <c r="N28" s="816"/>
      <c r="O28" s="816"/>
      <c r="P28" s="816"/>
      <c r="Q28" s="816"/>
      <c r="R28" s="816"/>
      <c r="S28" s="816"/>
      <c r="T28" s="816"/>
      <c r="U28" s="816"/>
      <c r="V28" s="816"/>
      <c r="W28" s="816"/>
      <c r="X28" s="816"/>
      <c r="Y28" s="816"/>
      <c r="Z28" s="816"/>
      <c r="AA28" s="816"/>
      <c r="AB28" s="816"/>
      <c r="AC28" s="816"/>
      <c r="AD28" s="816"/>
      <c r="AE28" s="816"/>
      <c r="AF28" s="816"/>
      <c r="AG28" s="816"/>
      <c r="AH28" s="816"/>
      <c r="AI28" s="816"/>
      <c r="AJ28" s="816"/>
      <c r="AK28" s="816"/>
      <c r="AL28" s="816"/>
      <c r="AM28" s="816"/>
      <c r="AN28" s="816"/>
      <c r="AO28" s="816"/>
      <c r="AP28" s="816"/>
      <c r="AQ28" s="816"/>
      <c r="AR28" s="816"/>
      <c r="AS28" s="816"/>
      <c r="AT28" s="816"/>
      <c r="AU28" s="816"/>
      <c r="AV28" s="816"/>
      <c r="AW28" s="816"/>
      <c r="AX28" s="816"/>
      <c r="AY28" s="816"/>
      <c r="AZ28" s="816"/>
      <c r="BA28" s="816"/>
      <c r="BB28" s="816"/>
      <c r="BC28" s="816"/>
      <c r="BD28" s="816"/>
      <c r="BE28" s="796"/>
      <c r="BF28" s="796"/>
      <c r="BG28" s="796"/>
      <c r="BH28" s="796"/>
      <c r="BI28" s="786"/>
      <c r="BJ28" s="817"/>
    </row>
    <row r="29" spans="1:62">
      <c r="A29" s="818"/>
      <c r="B29" s="816"/>
      <c r="C29" s="816"/>
      <c r="D29" s="816"/>
      <c r="E29" s="816"/>
      <c r="F29" s="816"/>
      <c r="G29" s="816"/>
      <c r="H29" s="816"/>
      <c r="I29" s="816"/>
      <c r="J29" s="816"/>
      <c r="K29" s="816"/>
      <c r="L29" s="816"/>
      <c r="M29" s="816"/>
      <c r="N29" s="816"/>
      <c r="O29" s="816"/>
      <c r="P29" s="816"/>
      <c r="Q29" s="816"/>
      <c r="R29" s="816"/>
      <c r="S29" s="816"/>
      <c r="T29" s="816"/>
      <c r="U29" s="816"/>
      <c r="V29" s="816"/>
      <c r="W29" s="816"/>
      <c r="X29" s="816"/>
      <c r="Y29" s="816"/>
      <c r="Z29" s="816"/>
      <c r="AA29" s="816"/>
      <c r="AB29" s="816"/>
      <c r="AC29" s="816"/>
      <c r="AD29" s="816"/>
      <c r="AE29" s="816"/>
      <c r="AF29" s="816"/>
      <c r="AG29" s="816"/>
      <c r="AH29" s="816"/>
      <c r="AI29" s="816"/>
      <c r="AJ29" s="816"/>
      <c r="AK29" s="816"/>
      <c r="AL29" s="816"/>
      <c r="AM29" s="816"/>
      <c r="AN29" s="816"/>
      <c r="AO29" s="816"/>
      <c r="AP29" s="816"/>
      <c r="AQ29" s="816"/>
      <c r="AR29" s="816"/>
      <c r="AS29" s="816"/>
      <c r="AT29" s="816"/>
      <c r="AU29" s="816"/>
      <c r="AV29" s="816"/>
      <c r="AW29" s="816"/>
      <c r="AX29" s="816"/>
      <c r="AY29" s="816"/>
      <c r="AZ29" s="816"/>
      <c r="BA29" s="816"/>
      <c r="BB29" s="816"/>
      <c r="BC29" s="816"/>
      <c r="BD29" s="816"/>
      <c r="BE29" s="796"/>
      <c r="BF29" s="796"/>
      <c r="BG29" s="796"/>
      <c r="BH29" s="796"/>
      <c r="BI29" s="786"/>
      <c r="BJ29" s="817"/>
    </row>
    <row r="30" spans="1:62">
      <c r="A30" s="818"/>
      <c r="B30" s="816"/>
      <c r="C30" s="816"/>
      <c r="D30" s="816"/>
      <c r="E30" s="816"/>
      <c r="F30" s="816"/>
      <c r="G30" s="816"/>
      <c r="H30" s="816"/>
      <c r="I30" s="816"/>
      <c r="J30" s="816"/>
      <c r="K30" s="816"/>
      <c r="L30" s="816"/>
      <c r="M30" s="816"/>
      <c r="N30" s="816"/>
      <c r="O30" s="816"/>
      <c r="P30" s="816"/>
      <c r="Q30" s="816"/>
      <c r="R30" s="816"/>
      <c r="S30" s="816"/>
      <c r="T30" s="816"/>
      <c r="U30" s="816"/>
      <c r="V30" s="816"/>
      <c r="W30" s="816"/>
      <c r="X30" s="816"/>
      <c r="Y30" s="816"/>
      <c r="Z30" s="816"/>
      <c r="AA30" s="816"/>
      <c r="AB30" s="816"/>
      <c r="AC30" s="816"/>
      <c r="AD30" s="816"/>
      <c r="AE30" s="816"/>
      <c r="AF30" s="816"/>
      <c r="AG30" s="816"/>
      <c r="AH30" s="816"/>
      <c r="AI30" s="816"/>
      <c r="AJ30" s="816"/>
      <c r="AK30" s="816"/>
      <c r="AL30" s="816"/>
      <c r="AM30" s="816"/>
      <c r="AN30" s="816"/>
      <c r="AO30" s="816"/>
      <c r="AP30" s="816"/>
      <c r="AQ30" s="816"/>
      <c r="AR30" s="816"/>
      <c r="AS30" s="816"/>
      <c r="AT30" s="816"/>
      <c r="AU30" s="816"/>
      <c r="AV30" s="816"/>
      <c r="AW30" s="816"/>
      <c r="AX30" s="816"/>
      <c r="AY30" s="816"/>
      <c r="AZ30" s="816"/>
      <c r="BA30" s="816"/>
      <c r="BB30" s="816"/>
      <c r="BC30" s="816"/>
      <c r="BD30" s="816"/>
      <c r="BE30" s="796"/>
      <c r="BF30" s="796"/>
      <c r="BG30" s="796"/>
      <c r="BH30" s="796"/>
      <c r="BI30" s="786"/>
      <c r="BJ30" s="817"/>
    </row>
    <row r="31" spans="1:62">
      <c r="A31" s="818"/>
      <c r="B31" s="816"/>
      <c r="C31" s="816"/>
      <c r="D31" s="816"/>
      <c r="E31" s="816"/>
      <c r="F31" s="816"/>
      <c r="G31" s="816"/>
      <c r="H31" s="816"/>
      <c r="I31" s="816"/>
      <c r="J31" s="816"/>
      <c r="K31" s="816"/>
      <c r="L31" s="816"/>
      <c r="M31" s="816"/>
      <c r="N31" s="816"/>
      <c r="O31" s="816"/>
      <c r="P31" s="816"/>
      <c r="Q31" s="816"/>
      <c r="R31" s="816"/>
      <c r="S31" s="816"/>
      <c r="T31" s="816"/>
      <c r="U31" s="816"/>
      <c r="V31" s="816"/>
      <c r="W31" s="816"/>
      <c r="X31" s="816"/>
      <c r="Y31" s="816"/>
      <c r="Z31" s="816"/>
      <c r="AA31" s="816"/>
      <c r="AB31" s="816"/>
      <c r="AC31" s="816"/>
      <c r="AD31" s="816"/>
      <c r="AE31" s="816"/>
      <c r="AF31" s="816"/>
      <c r="AG31" s="816"/>
      <c r="AH31" s="816"/>
      <c r="AI31" s="816"/>
      <c r="AJ31" s="816"/>
      <c r="AK31" s="816"/>
      <c r="AL31" s="816"/>
      <c r="AM31" s="816"/>
      <c r="AN31" s="816"/>
      <c r="AO31" s="816"/>
      <c r="AP31" s="816"/>
      <c r="AQ31" s="816"/>
      <c r="AR31" s="816"/>
      <c r="AS31" s="816"/>
      <c r="AT31" s="816"/>
      <c r="AU31" s="816"/>
      <c r="AV31" s="816"/>
      <c r="AW31" s="816"/>
      <c r="AX31" s="816"/>
      <c r="AY31" s="816"/>
      <c r="AZ31" s="816"/>
      <c r="BA31" s="816"/>
      <c r="BB31" s="816"/>
      <c r="BC31" s="816"/>
      <c r="BD31" s="816"/>
      <c r="BE31" s="796"/>
      <c r="BF31" s="796"/>
      <c r="BG31" s="796"/>
      <c r="BH31" s="796"/>
      <c r="BI31" s="786"/>
      <c r="BJ31" s="817"/>
    </row>
    <row r="32" spans="1:62">
      <c r="A32" s="818"/>
      <c r="B32" s="816"/>
      <c r="C32" s="816"/>
      <c r="D32" s="816"/>
      <c r="E32" s="816"/>
      <c r="F32" s="816"/>
      <c r="G32" s="816"/>
      <c r="H32" s="816"/>
      <c r="I32" s="816"/>
      <c r="J32" s="816"/>
      <c r="K32" s="816"/>
      <c r="L32" s="816"/>
      <c r="M32" s="816"/>
      <c r="N32" s="816"/>
      <c r="O32" s="816"/>
      <c r="P32" s="816"/>
      <c r="Q32" s="816"/>
      <c r="R32" s="816"/>
      <c r="S32" s="816"/>
      <c r="T32" s="816"/>
      <c r="U32" s="816"/>
      <c r="V32" s="816"/>
      <c r="W32" s="816"/>
      <c r="X32" s="816"/>
      <c r="Y32" s="816"/>
      <c r="Z32" s="816"/>
      <c r="AA32" s="816"/>
      <c r="AB32" s="816"/>
      <c r="AC32" s="816"/>
      <c r="AD32" s="816"/>
      <c r="AE32" s="816"/>
      <c r="AF32" s="816"/>
      <c r="AG32" s="816"/>
      <c r="AH32" s="816"/>
      <c r="AI32" s="816"/>
      <c r="AJ32" s="816"/>
      <c r="AK32" s="816"/>
      <c r="AL32" s="816"/>
      <c r="AM32" s="816"/>
      <c r="AN32" s="816"/>
      <c r="AO32" s="816"/>
      <c r="AP32" s="816"/>
      <c r="AQ32" s="816"/>
      <c r="AR32" s="816"/>
      <c r="AS32" s="816"/>
      <c r="AT32" s="816"/>
      <c r="AU32" s="816"/>
      <c r="AV32" s="816"/>
      <c r="AW32" s="816"/>
      <c r="AX32" s="816"/>
      <c r="AY32" s="816"/>
      <c r="AZ32" s="816"/>
      <c r="BA32" s="816"/>
      <c r="BB32" s="816"/>
      <c r="BC32" s="816"/>
      <c r="BD32" s="816"/>
      <c r="BE32" s="796"/>
      <c r="BF32" s="796"/>
      <c r="BG32" s="796"/>
      <c r="BH32" s="796"/>
      <c r="BI32" s="786"/>
      <c r="BJ32" s="817"/>
    </row>
    <row r="33" spans="1:63">
      <c r="A33" s="818"/>
      <c r="B33" s="816"/>
      <c r="C33" s="816"/>
      <c r="D33" s="816"/>
      <c r="E33" s="816"/>
      <c r="F33" s="816"/>
      <c r="G33" s="816"/>
      <c r="H33" s="816"/>
      <c r="I33" s="816"/>
      <c r="J33" s="816"/>
      <c r="K33" s="816"/>
      <c r="L33" s="816"/>
      <c r="M33" s="816"/>
      <c r="N33" s="816"/>
      <c r="O33" s="816"/>
      <c r="P33" s="816"/>
      <c r="Q33" s="816"/>
      <c r="R33" s="816"/>
      <c r="S33" s="816"/>
      <c r="T33" s="816"/>
      <c r="U33" s="816"/>
      <c r="V33" s="816"/>
      <c r="W33" s="816"/>
      <c r="X33" s="816"/>
      <c r="Y33" s="816"/>
      <c r="Z33" s="816"/>
      <c r="AA33" s="816"/>
      <c r="AB33" s="816"/>
      <c r="AC33" s="816"/>
      <c r="AD33" s="816"/>
      <c r="AE33" s="816"/>
      <c r="AF33" s="816"/>
      <c r="AG33" s="816"/>
      <c r="AH33" s="816"/>
      <c r="AI33" s="816"/>
      <c r="AJ33" s="816"/>
      <c r="AK33" s="816"/>
      <c r="AL33" s="816"/>
      <c r="AM33" s="816"/>
      <c r="AN33" s="816"/>
      <c r="AO33" s="816"/>
      <c r="AP33" s="816"/>
      <c r="AQ33" s="816"/>
      <c r="AR33" s="816"/>
      <c r="AS33" s="816"/>
      <c r="AT33" s="816"/>
      <c r="AU33" s="816"/>
      <c r="AV33" s="816"/>
      <c r="AW33" s="816"/>
      <c r="AX33" s="816"/>
      <c r="AY33" s="816"/>
      <c r="AZ33" s="816"/>
      <c r="BA33" s="816"/>
      <c r="BB33" s="816"/>
      <c r="BC33" s="816"/>
      <c r="BD33" s="816"/>
      <c r="BE33" s="796"/>
      <c r="BF33" s="796"/>
      <c r="BG33" s="796"/>
      <c r="BH33" s="796"/>
      <c r="BI33" s="786"/>
      <c r="BJ33" s="817"/>
    </row>
    <row r="34" spans="1:63">
      <c r="A34" s="818"/>
      <c r="B34" s="816"/>
      <c r="C34" s="816"/>
      <c r="D34" s="816"/>
      <c r="E34" s="816"/>
      <c r="F34" s="816"/>
      <c r="G34" s="816"/>
      <c r="H34" s="816"/>
      <c r="I34" s="816"/>
      <c r="J34" s="816"/>
      <c r="K34" s="816"/>
      <c r="L34" s="816"/>
      <c r="M34" s="816"/>
      <c r="N34" s="816"/>
      <c r="O34" s="816"/>
      <c r="P34" s="816"/>
      <c r="Q34" s="816"/>
      <c r="R34" s="816"/>
      <c r="S34" s="816"/>
      <c r="T34" s="816"/>
      <c r="U34" s="816"/>
      <c r="V34" s="816"/>
      <c r="W34" s="816"/>
      <c r="X34" s="816"/>
      <c r="Y34" s="816"/>
      <c r="Z34" s="816"/>
      <c r="AA34" s="816"/>
      <c r="AB34" s="816"/>
      <c r="AC34" s="816"/>
      <c r="AD34" s="816"/>
      <c r="AE34" s="816"/>
      <c r="AF34" s="816"/>
      <c r="AG34" s="816"/>
      <c r="AH34" s="816"/>
      <c r="AI34" s="816"/>
      <c r="AJ34" s="816"/>
      <c r="AK34" s="816"/>
      <c r="AL34" s="816"/>
      <c r="AM34" s="816"/>
      <c r="AN34" s="816"/>
      <c r="AO34" s="816"/>
      <c r="AP34" s="816"/>
      <c r="AQ34" s="816"/>
      <c r="AR34" s="816"/>
      <c r="AS34" s="816"/>
      <c r="AT34" s="816"/>
      <c r="AU34" s="816"/>
      <c r="AV34" s="816"/>
      <c r="AW34" s="816"/>
      <c r="AX34" s="816"/>
      <c r="AY34" s="816"/>
      <c r="AZ34" s="816"/>
      <c r="BA34" s="816"/>
      <c r="BB34" s="816"/>
      <c r="BC34" s="816"/>
      <c r="BD34" s="816"/>
      <c r="BE34" s="796"/>
      <c r="BF34" s="796"/>
      <c r="BG34" s="796"/>
      <c r="BH34" s="796"/>
      <c r="BI34" s="786"/>
      <c r="BJ34" s="817"/>
    </row>
    <row r="35" spans="1:63">
      <c r="A35" s="818"/>
      <c r="B35" s="816"/>
      <c r="C35" s="816"/>
      <c r="D35" s="816"/>
      <c r="E35" s="816"/>
      <c r="F35" s="816"/>
      <c r="G35" s="816"/>
      <c r="H35" s="816"/>
      <c r="I35" s="816"/>
      <c r="J35" s="816"/>
      <c r="K35" s="816"/>
      <c r="L35" s="816"/>
      <c r="M35" s="816"/>
      <c r="N35" s="816"/>
      <c r="O35" s="816"/>
      <c r="P35" s="816"/>
      <c r="Q35" s="816"/>
      <c r="R35" s="816"/>
      <c r="S35" s="816"/>
      <c r="T35" s="816"/>
      <c r="U35" s="816"/>
      <c r="V35" s="816"/>
      <c r="W35" s="816"/>
      <c r="X35" s="816"/>
      <c r="Y35" s="816"/>
      <c r="Z35" s="816"/>
      <c r="AA35" s="816"/>
      <c r="AB35" s="816"/>
      <c r="AC35" s="816"/>
      <c r="AD35" s="816"/>
      <c r="AE35" s="816"/>
      <c r="AF35" s="816"/>
      <c r="AG35" s="816"/>
      <c r="AH35" s="816"/>
      <c r="AI35" s="816"/>
      <c r="AJ35" s="816"/>
      <c r="AK35" s="816"/>
      <c r="AL35" s="816"/>
      <c r="AM35" s="816"/>
      <c r="AN35" s="816"/>
      <c r="AO35" s="816"/>
      <c r="AP35" s="816"/>
      <c r="AQ35" s="816"/>
      <c r="AR35" s="816"/>
      <c r="AS35" s="816"/>
      <c r="AT35" s="816"/>
      <c r="AU35" s="816"/>
      <c r="AV35" s="816"/>
      <c r="AW35" s="816"/>
      <c r="AX35" s="816"/>
      <c r="AY35" s="816"/>
      <c r="AZ35" s="816"/>
      <c r="BA35" s="816"/>
      <c r="BB35" s="816"/>
      <c r="BC35" s="816"/>
      <c r="BD35" s="816"/>
      <c r="BE35" s="796"/>
      <c r="BF35" s="796"/>
      <c r="BG35" s="796"/>
      <c r="BH35" s="796"/>
      <c r="BI35" s="786"/>
      <c r="BJ35" s="817"/>
    </row>
    <row r="36" spans="1:63">
      <c r="A36" s="818"/>
      <c r="B36" s="816"/>
      <c r="C36" s="816"/>
      <c r="D36" s="816"/>
      <c r="E36" s="816"/>
      <c r="F36" s="816"/>
      <c r="G36" s="816"/>
      <c r="H36" s="816"/>
      <c r="I36" s="816"/>
      <c r="J36" s="816"/>
      <c r="K36" s="816"/>
      <c r="L36" s="816"/>
      <c r="M36" s="816"/>
      <c r="N36" s="816"/>
      <c r="O36" s="816"/>
      <c r="P36" s="816"/>
      <c r="Q36" s="816"/>
      <c r="R36" s="816"/>
      <c r="S36" s="816"/>
      <c r="T36" s="816"/>
      <c r="U36" s="816"/>
      <c r="V36" s="816"/>
      <c r="W36" s="816"/>
      <c r="X36" s="816"/>
      <c r="Y36" s="816"/>
      <c r="Z36" s="816"/>
      <c r="AA36" s="816"/>
      <c r="AB36" s="816"/>
      <c r="AC36" s="816"/>
      <c r="AD36" s="816"/>
      <c r="AE36" s="816"/>
      <c r="AF36" s="816"/>
      <c r="AG36" s="816"/>
      <c r="AH36" s="816"/>
      <c r="AI36" s="816"/>
      <c r="AJ36" s="816"/>
      <c r="AK36" s="816"/>
      <c r="AL36" s="816"/>
      <c r="AM36" s="816"/>
      <c r="AN36" s="816"/>
      <c r="AO36" s="816"/>
      <c r="AP36" s="816"/>
      <c r="AQ36" s="816"/>
      <c r="AR36" s="816"/>
      <c r="AS36" s="816"/>
      <c r="AT36" s="816"/>
      <c r="AU36" s="816"/>
      <c r="AV36" s="816"/>
      <c r="AW36" s="816"/>
      <c r="AX36" s="816"/>
      <c r="AY36" s="816"/>
      <c r="AZ36" s="816"/>
      <c r="BA36" s="816"/>
      <c r="BB36" s="816"/>
      <c r="BC36" s="816"/>
      <c r="BD36" s="816"/>
      <c r="BE36" s="796"/>
      <c r="BF36" s="796"/>
      <c r="BG36" s="796"/>
      <c r="BH36" s="796"/>
      <c r="BI36" s="786"/>
      <c r="BJ36" s="817"/>
    </row>
    <row r="37" spans="1:63">
      <c r="A37" s="818"/>
      <c r="B37" s="816"/>
      <c r="C37" s="816"/>
      <c r="D37" s="816"/>
      <c r="E37" s="816"/>
      <c r="F37" s="816"/>
      <c r="G37" s="816"/>
      <c r="H37" s="816"/>
      <c r="I37" s="816"/>
      <c r="J37" s="816"/>
      <c r="K37" s="816"/>
      <c r="L37" s="816"/>
      <c r="M37" s="816"/>
      <c r="N37" s="816"/>
      <c r="O37" s="816"/>
      <c r="P37" s="816"/>
      <c r="Q37" s="816"/>
      <c r="R37" s="816"/>
      <c r="S37" s="816"/>
      <c r="T37" s="816"/>
      <c r="U37" s="816"/>
      <c r="V37" s="816"/>
      <c r="W37" s="816"/>
      <c r="X37" s="816"/>
      <c r="Y37" s="816"/>
      <c r="Z37" s="816"/>
      <c r="AA37" s="816"/>
      <c r="AB37" s="816"/>
      <c r="AC37" s="816"/>
      <c r="AD37" s="816"/>
      <c r="AE37" s="816"/>
      <c r="AF37" s="816"/>
      <c r="AG37" s="816"/>
      <c r="AH37" s="816"/>
      <c r="AI37" s="816"/>
      <c r="AJ37" s="816"/>
      <c r="AK37" s="816"/>
      <c r="AL37" s="816"/>
      <c r="AM37" s="816"/>
      <c r="AN37" s="816"/>
      <c r="AO37" s="816"/>
      <c r="AP37" s="816"/>
      <c r="AQ37" s="816"/>
      <c r="AR37" s="816"/>
      <c r="AS37" s="816"/>
      <c r="AT37" s="816"/>
      <c r="AU37" s="816"/>
      <c r="AV37" s="816"/>
      <c r="AW37" s="816"/>
      <c r="AX37" s="816"/>
      <c r="AY37" s="816"/>
      <c r="AZ37" s="816"/>
      <c r="BA37" s="816"/>
      <c r="BB37" s="816"/>
      <c r="BC37" s="816"/>
      <c r="BD37" s="816"/>
      <c r="BE37" s="796"/>
      <c r="BF37" s="796"/>
      <c r="BG37" s="796"/>
      <c r="BH37" s="796"/>
      <c r="BI37" s="786"/>
      <c r="BJ37" s="817"/>
    </row>
    <row r="38" spans="1:63" ht="13.8" thickBot="1">
      <c r="A38" s="819"/>
      <c r="B38" s="820"/>
      <c r="C38" s="820"/>
      <c r="D38" s="820"/>
      <c r="E38" s="820"/>
      <c r="F38" s="820"/>
      <c r="G38" s="820"/>
      <c r="H38" s="820"/>
      <c r="I38" s="820"/>
      <c r="J38" s="820"/>
      <c r="K38" s="820"/>
      <c r="L38" s="820"/>
      <c r="M38" s="820"/>
      <c r="N38" s="820"/>
      <c r="O38" s="820"/>
      <c r="P38" s="820"/>
      <c r="Q38" s="820"/>
      <c r="R38" s="820"/>
      <c r="S38" s="820"/>
      <c r="T38" s="820"/>
      <c r="U38" s="820"/>
      <c r="V38" s="820"/>
      <c r="W38" s="820"/>
      <c r="X38" s="820"/>
      <c r="Y38" s="820"/>
      <c r="Z38" s="820"/>
      <c r="AA38" s="820"/>
      <c r="AB38" s="820"/>
      <c r="AC38" s="820"/>
      <c r="AD38" s="820"/>
      <c r="AE38" s="820"/>
      <c r="AF38" s="820"/>
      <c r="AG38" s="820"/>
      <c r="AH38" s="820"/>
      <c r="AI38" s="820"/>
      <c r="AJ38" s="820"/>
      <c r="AK38" s="820"/>
      <c r="AL38" s="820"/>
      <c r="AM38" s="820"/>
      <c r="AN38" s="820"/>
      <c r="AO38" s="820"/>
      <c r="AP38" s="820"/>
      <c r="AQ38" s="820"/>
      <c r="AR38" s="820"/>
      <c r="AS38" s="820"/>
      <c r="AT38" s="820"/>
      <c r="AU38" s="820"/>
      <c r="AV38" s="820"/>
      <c r="AW38" s="820"/>
      <c r="AX38" s="820"/>
      <c r="AY38" s="820"/>
      <c r="AZ38" s="820"/>
      <c r="BA38" s="820"/>
      <c r="BB38" s="820"/>
      <c r="BC38" s="820"/>
      <c r="BD38" s="820"/>
      <c r="BE38" s="796"/>
      <c r="BF38" s="796"/>
      <c r="BG38" s="796"/>
      <c r="BH38" s="796"/>
      <c r="BI38" s="786"/>
      <c r="BJ38" s="817"/>
    </row>
    <row r="39" spans="1:63" ht="12" customHeight="1" thickBot="1">
      <c r="A39" s="819"/>
      <c r="B39" s="820"/>
      <c r="C39" s="820"/>
      <c r="D39" s="820"/>
      <c r="E39" s="820"/>
      <c r="F39" s="820"/>
      <c r="G39" s="820"/>
      <c r="H39" s="820"/>
      <c r="I39" s="820"/>
      <c r="J39" s="820"/>
      <c r="K39" s="820"/>
      <c r="L39" s="820"/>
      <c r="M39" s="820"/>
      <c r="N39" s="820"/>
      <c r="O39" s="820"/>
      <c r="P39" s="820"/>
      <c r="Q39" s="820"/>
      <c r="R39" s="820"/>
      <c r="S39" s="820"/>
      <c r="T39" s="820"/>
      <c r="U39" s="820"/>
      <c r="V39" s="820"/>
      <c r="W39" s="820"/>
      <c r="X39" s="820"/>
      <c r="Y39" s="820"/>
      <c r="Z39" s="820"/>
      <c r="AA39" s="820"/>
      <c r="AB39" s="820"/>
      <c r="AC39" s="820"/>
      <c r="AD39" s="820"/>
      <c r="AE39" s="820"/>
      <c r="AF39" s="820"/>
      <c r="AG39" s="820"/>
      <c r="AH39" s="820"/>
      <c r="AI39" s="820"/>
      <c r="AJ39" s="820"/>
      <c r="AK39" s="820"/>
      <c r="AL39" s="820"/>
      <c r="AM39" s="820"/>
      <c r="AN39" s="820"/>
      <c r="AO39" s="820"/>
      <c r="AP39" s="820"/>
      <c r="AQ39" s="820"/>
      <c r="AR39" s="820"/>
      <c r="AS39" s="820"/>
      <c r="AT39" s="820"/>
      <c r="AU39" s="820"/>
      <c r="AV39" s="820"/>
      <c r="AW39" s="820"/>
      <c r="AX39" s="820"/>
      <c r="AY39" s="820"/>
      <c r="AZ39" s="820"/>
      <c r="BA39" s="820"/>
      <c r="BB39" s="820"/>
      <c r="BC39" s="820"/>
      <c r="BD39" s="820"/>
      <c r="BE39" s="821"/>
      <c r="BF39" s="796"/>
      <c r="BG39" s="821"/>
      <c r="BH39" s="796"/>
      <c r="BI39" s="822"/>
      <c r="BJ39" s="823"/>
    </row>
    <row r="40" spans="1:63" ht="8.25" hidden="1" customHeight="1">
      <c r="A40" s="796"/>
      <c r="B40" s="816"/>
      <c r="C40" s="816"/>
      <c r="D40" s="816"/>
      <c r="E40" s="816"/>
      <c r="F40" s="816"/>
      <c r="G40" s="816"/>
      <c r="H40" s="816"/>
      <c r="I40" s="816"/>
      <c r="J40" s="816"/>
      <c r="K40" s="816"/>
      <c r="L40" s="816"/>
      <c r="M40" s="816"/>
      <c r="N40" s="816"/>
      <c r="O40" s="816"/>
      <c r="P40" s="816"/>
      <c r="Q40" s="816"/>
      <c r="R40" s="816"/>
      <c r="S40" s="816"/>
      <c r="T40" s="816"/>
      <c r="U40" s="816"/>
      <c r="V40" s="816"/>
      <c r="W40" s="816"/>
      <c r="X40" s="816"/>
      <c r="Y40" s="816"/>
      <c r="Z40" s="816"/>
      <c r="AA40" s="816"/>
      <c r="AB40" s="816"/>
      <c r="AC40" s="816"/>
      <c r="AD40" s="816"/>
      <c r="AE40" s="816"/>
      <c r="AF40" s="816"/>
      <c r="AG40" s="816"/>
      <c r="AH40" s="816"/>
      <c r="AI40" s="816"/>
      <c r="AJ40" s="816"/>
      <c r="AK40" s="816"/>
      <c r="AL40" s="816"/>
      <c r="AM40" s="816"/>
      <c r="AN40" s="816"/>
      <c r="AO40" s="816"/>
      <c r="AP40" s="816"/>
      <c r="AQ40" s="816"/>
      <c r="AR40" s="816"/>
      <c r="AS40" s="816"/>
      <c r="AT40" s="816"/>
      <c r="AU40" s="816"/>
      <c r="AV40" s="816"/>
      <c r="AW40" s="816"/>
      <c r="AX40" s="816"/>
      <c r="AY40" s="816"/>
      <c r="AZ40" s="816"/>
      <c r="BA40" s="816"/>
      <c r="BB40" s="816"/>
      <c r="BC40" s="816"/>
      <c r="BD40" s="816"/>
      <c r="BE40" s="796"/>
      <c r="BF40" s="824"/>
      <c r="BG40" s="796"/>
      <c r="BH40" s="824"/>
      <c r="BI40" s="786"/>
      <c r="BJ40" s="825"/>
    </row>
    <row r="41" spans="1:63" ht="14.25" customHeight="1">
      <c r="A41" s="826"/>
      <c r="B41" s="2189" t="s">
        <v>249</v>
      </c>
      <c r="C41" s="2190"/>
      <c r="D41" s="2190"/>
      <c r="E41" s="2190"/>
      <c r="F41" s="2190"/>
      <c r="G41" s="2190"/>
      <c r="H41" s="2190"/>
      <c r="I41" s="2190"/>
      <c r="J41" s="2190"/>
      <c r="K41" s="2190"/>
      <c r="L41" s="2190"/>
      <c r="M41" s="2190"/>
      <c r="N41" s="2190"/>
      <c r="O41" s="2190"/>
      <c r="P41" s="2190"/>
      <c r="Q41" s="2190"/>
      <c r="R41" s="2190"/>
      <c r="S41" s="2190"/>
      <c r="T41" s="2190"/>
      <c r="U41" s="2190"/>
      <c r="V41" s="2190"/>
      <c r="W41" s="2190"/>
      <c r="X41" s="2190"/>
      <c r="Y41" s="2190"/>
      <c r="Z41" s="2190"/>
      <c r="AA41" s="2190"/>
      <c r="AB41" s="2190"/>
      <c r="AC41" s="2190"/>
      <c r="AD41" s="2190"/>
      <c r="AE41" s="2190"/>
      <c r="AF41" s="2190"/>
      <c r="AG41" s="2190"/>
      <c r="AH41" s="2190"/>
      <c r="AI41" s="2190"/>
      <c r="AJ41" s="2190"/>
      <c r="AK41" s="2190"/>
      <c r="AL41" s="2190"/>
      <c r="AM41" s="2190"/>
      <c r="AN41" s="2190"/>
      <c r="AO41" s="2190"/>
      <c r="AP41" s="2190"/>
      <c r="AQ41" s="2190"/>
      <c r="AR41" s="2190"/>
      <c r="AS41" s="2190"/>
      <c r="AT41" s="2190"/>
      <c r="AU41" s="2190"/>
      <c r="AV41" s="2190"/>
      <c r="AW41" s="2190"/>
      <c r="AX41" s="2190"/>
      <c r="AY41" s="2190"/>
      <c r="AZ41" s="2190"/>
      <c r="BA41" s="2190"/>
      <c r="BB41" s="2190"/>
      <c r="BC41" s="2190"/>
      <c r="BD41" s="2190"/>
      <c r="BE41" s="2191" t="s">
        <v>269</v>
      </c>
      <c r="BF41" s="2192"/>
      <c r="BG41" s="2192"/>
      <c r="BH41" s="2192"/>
      <c r="BI41" s="2192"/>
      <c r="BJ41" s="2193"/>
    </row>
    <row r="42" spans="1:63" ht="15" customHeight="1">
      <c r="A42" s="827" t="s">
        <v>130</v>
      </c>
      <c r="B42" s="2208" t="s">
        <v>250</v>
      </c>
      <c r="C42" s="2209"/>
      <c r="D42" s="2209"/>
      <c r="E42" s="2209"/>
      <c r="F42" s="2209"/>
      <c r="G42" s="2209"/>
      <c r="H42" s="2209"/>
      <c r="I42" s="2209"/>
      <c r="J42" s="2209"/>
      <c r="K42" s="2209"/>
      <c r="L42" s="2209"/>
      <c r="M42" s="2209"/>
      <c r="N42" s="2209"/>
      <c r="O42" s="2209"/>
      <c r="P42" s="2209"/>
      <c r="Q42" s="2209"/>
      <c r="R42" s="2209"/>
      <c r="S42" s="2209"/>
      <c r="T42" s="2209"/>
      <c r="U42" s="2209"/>
      <c r="V42" s="2209"/>
      <c r="W42" s="2209"/>
      <c r="X42" s="2209"/>
      <c r="Y42" s="2209"/>
      <c r="Z42" s="2209"/>
      <c r="AA42" s="2209"/>
      <c r="AB42" s="2209"/>
      <c r="AC42" s="2209"/>
      <c r="AD42" s="2209"/>
      <c r="AE42" s="2209"/>
      <c r="AF42" s="2209"/>
      <c r="AG42" s="2209"/>
      <c r="AH42" s="2209"/>
      <c r="AI42" s="2209"/>
      <c r="AJ42" s="2209"/>
      <c r="AK42" s="2209"/>
      <c r="AL42" s="2209"/>
      <c r="AM42" s="2209"/>
      <c r="AN42" s="2209"/>
      <c r="AO42" s="2209"/>
      <c r="AP42" s="2209"/>
      <c r="AQ42" s="2209"/>
      <c r="AR42" s="2209"/>
      <c r="AS42" s="2209"/>
      <c r="AT42" s="2209"/>
      <c r="AU42" s="2209"/>
      <c r="AV42" s="2209"/>
      <c r="AW42" s="2209"/>
      <c r="AX42" s="2209"/>
      <c r="AY42" s="2209"/>
      <c r="AZ42" s="2209"/>
      <c r="BA42" s="2209"/>
      <c r="BB42" s="2209"/>
      <c r="BC42" s="2209"/>
      <c r="BD42" s="2210"/>
      <c r="BE42" s="2205" t="s">
        <v>270</v>
      </c>
      <c r="BF42" s="2206"/>
      <c r="BG42" s="2206"/>
      <c r="BH42" s="2206"/>
      <c r="BI42" s="2206"/>
      <c r="BJ42" s="2207"/>
    </row>
    <row r="43" spans="1:63" ht="15" customHeight="1" thickBot="1">
      <c r="A43" s="829" t="s">
        <v>271</v>
      </c>
      <c r="B43" s="862"/>
      <c r="C43" s="860"/>
      <c r="D43" s="860"/>
      <c r="E43" s="861"/>
      <c r="F43" s="863"/>
      <c r="G43" s="860"/>
      <c r="H43" s="860"/>
      <c r="I43" s="860"/>
      <c r="J43" s="860"/>
      <c r="K43" s="865"/>
      <c r="L43" s="860"/>
      <c r="M43" s="860"/>
      <c r="N43" s="860"/>
      <c r="O43" s="860"/>
      <c r="P43" s="863"/>
      <c r="Q43" s="860"/>
      <c r="R43" s="860"/>
      <c r="S43" s="860"/>
      <c r="T43" s="860"/>
      <c r="U43" s="865"/>
      <c r="V43" s="860"/>
      <c r="W43" s="860"/>
      <c r="X43" s="860"/>
      <c r="Y43" s="860"/>
      <c r="Z43" s="863"/>
      <c r="AA43" s="860"/>
      <c r="AB43" s="860"/>
      <c r="AC43" s="860"/>
      <c r="AD43" s="860"/>
      <c r="AE43" s="865"/>
      <c r="AF43" s="860"/>
      <c r="AG43" s="860"/>
      <c r="AH43" s="860"/>
      <c r="AI43" s="860"/>
      <c r="AJ43" s="863"/>
      <c r="AK43" s="860"/>
      <c r="AL43" s="860"/>
      <c r="AM43" s="860"/>
      <c r="AN43" s="860"/>
      <c r="AO43" s="865"/>
      <c r="AP43" s="860"/>
      <c r="AQ43" s="860"/>
      <c r="AR43" s="860"/>
      <c r="AS43" s="860"/>
      <c r="AT43" s="863"/>
      <c r="AU43" s="860"/>
      <c r="AV43" s="860"/>
      <c r="AW43" s="860"/>
      <c r="AX43" s="860"/>
      <c r="AY43" s="865"/>
      <c r="AZ43" s="860"/>
      <c r="BA43" s="860"/>
      <c r="BB43" s="860"/>
      <c r="BC43" s="861"/>
      <c r="BD43" s="863"/>
      <c r="BE43" s="2197" t="s">
        <v>272</v>
      </c>
      <c r="BF43" s="2198"/>
      <c r="BG43" s="2198"/>
      <c r="BH43" s="2198"/>
      <c r="BI43" s="2198"/>
      <c r="BJ43" s="2199"/>
    </row>
    <row r="44" spans="1:63" ht="12" customHeight="1">
      <c r="A44" s="831" t="s">
        <v>273</v>
      </c>
      <c r="B44" s="2219">
        <v>16</v>
      </c>
      <c r="C44" s="2220"/>
      <c r="D44" s="2220"/>
      <c r="E44" s="2220"/>
      <c r="F44" s="2200">
        <v>20</v>
      </c>
      <c r="G44" s="2201"/>
      <c r="H44" s="2201"/>
      <c r="I44" s="2201"/>
      <c r="J44" s="858">
        <v>22</v>
      </c>
      <c r="K44" s="866"/>
      <c r="L44" s="858"/>
      <c r="M44" s="858"/>
      <c r="N44" s="858"/>
      <c r="O44" s="858"/>
      <c r="P44" s="2200">
        <v>30</v>
      </c>
      <c r="Q44" s="2201"/>
      <c r="R44" s="2201"/>
      <c r="S44" s="2201"/>
      <c r="T44" s="858"/>
      <c r="U44" s="866"/>
      <c r="V44" s="858"/>
      <c r="W44" s="858"/>
      <c r="X44" s="858"/>
      <c r="Y44" s="858"/>
      <c r="Z44" s="2200">
        <v>40</v>
      </c>
      <c r="AA44" s="2201"/>
      <c r="AB44" s="2201"/>
      <c r="AC44" s="2201"/>
      <c r="AD44" s="858"/>
      <c r="AE44" s="866"/>
      <c r="AF44" s="858"/>
      <c r="AG44" s="858"/>
      <c r="AH44" s="858"/>
      <c r="AI44" s="858"/>
      <c r="AJ44" s="2200">
        <v>50</v>
      </c>
      <c r="AK44" s="2201"/>
      <c r="AL44" s="2201"/>
      <c r="AM44" s="2201"/>
      <c r="AN44" s="858"/>
      <c r="AO44" s="866"/>
      <c r="AP44" s="858"/>
      <c r="AQ44" s="858"/>
      <c r="AR44" s="858"/>
      <c r="AS44" s="858"/>
      <c r="AT44" s="2200">
        <v>60</v>
      </c>
      <c r="AU44" s="2201"/>
      <c r="AV44" s="2201"/>
      <c r="AW44" s="2201"/>
      <c r="AX44" s="858"/>
      <c r="AY44" s="866"/>
      <c r="AZ44" s="2201">
        <v>70</v>
      </c>
      <c r="BA44" s="2201"/>
      <c r="BB44" s="2201"/>
      <c r="BC44" s="2202"/>
      <c r="BD44" s="859">
        <v>71</v>
      </c>
      <c r="BE44" s="832" t="s">
        <v>217</v>
      </c>
      <c r="BF44" s="1287" t="s">
        <v>181</v>
      </c>
      <c r="BG44" s="1321" t="s">
        <v>223</v>
      </c>
      <c r="BH44" s="1322" t="s">
        <v>181</v>
      </c>
      <c r="BI44" s="2203" t="s">
        <v>229</v>
      </c>
      <c r="BJ44" s="2204"/>
    </row>
    <row r="45" spans="1:63" ht="12" customHeight="1">
      <c r="A45" s="833"/>
      <c r="B45" s="834"/>
      <c r="C45" s="835"/>
      <c r="D45" s="835"/>
      <c r="E45" s="836"/>
      <c r="F45" s="837"/>
      <c r="G45" s="838"/>
      <c r="H45" s="838"/>
      <c r="I45" s="838"/>
      <c r="J45" s="835"/>
      <c r="K45" s="867"/>
      <c r="L45" s="835"/>
      <c r="M45" s="835"/>
      <c r="N45" s="838"/>
      <c r="O45" s="838"/>
      <c r="P45" s="837"/>
      <c r="Q45" s="838"/>
      <c r="R45" s="838"/>
      <c r="S45" s="838"/>
      <c r="T45" s="838"/>
      <c r="U45" s="868"/>
      <c r="V45" s="838"/>
      <c r="W45" s="838"/>
      <c r="X45" s="838"/>
      <c r="Y45" s="838"/>
      <c r="Z45" s="834"/>
      <c r="AA45" s="835"/>
      <c r="AB45" s="835"/>
      <c r="AC45" s="835"/>
      <c r="AD45" s="835"/>
      <c r="AE45" s="867"/>
      <c r="AF45" s="835"/>
      <c r="AG45" s="835"/>
      <c r="AH45" s="838"/>
      <c r="AI45" s="838"/>
      <c r="AJ45" s="837"/>
      <c r="AK45" s="838"/>
      <c r="AL45" s="838"/>
      <c r="AM45" s="838"/>
      <c r="AN45" s="838"/>
      <c r="AO45" s="868"/>
      <c r="AP45" s="835"/>
      <c r="AQ45" s="835"/>
      <c r="AR45" s="835"/>
      <c r="AS45" s="835"/>
      <c r="AT45" s="834"/>
      <c r="AU45" s="835"/>
      <c r="AV45" s="835"/>
      <c r="AW45" s="835"/>
      <c r="AX45" s="835"/>
      <c r="AY45" s="867"/>
      <c r="AZ45" s="835"/>
      <c r="BA45" s="835"/>
      <c r="BB45" s="835"/>
      <c r="BC45" s="836"/>
      <c r="BD45" s="834"/>
      <c r="BE45" s="841" t="s">
        <v>274</v>
      </c>
      <c r="BF45" s="1287"/>
      <c r="BG45" s="842" t="s">
        <v>274</v>
      </c>
      <c r="BH45" s="780"/>
      <c r="BI45" s="780" t="s">
        <v>274</v>
      </c>
      <c r="BJ45" s="843" t="s">
        <v>181</v>
      </c>
    </row>
    <row r="46" spans="1:63" ht="12" customHeight="1">
      <c r="A46" s="2211" t="s">
        <v>275</v>
      </c>
      <c r="B46" s="837"/>
      <c r="C46" s="838"/>
      <c r="D46" s="838"/>
      <c r="E46" s="838"/>
      <c r="F46" s="837"/>
      <c r="G46" s="838"/>
      <c r="H46" s="871"/>
      <c r="I46" s="838"/>
      <c r="J46" s="838"/>
      <c r="K46" s="868"/>
      <c r="L46" s="838"/>
      <c r="M46" s="838"/>
      <c r="N46" s="838"/>
      <c r="O46" s="838"/>
      <c r="P46" s="837"/>
      <c r="Q46" s="838"/>
      <c r="R46" s="838"/>
      <c r="S46" s="871"/>
      <c r="T46" s="871"/>
      <c r="U46" s="872"/>
      <c r="V46" s="838"/>
      <c r="W46" s="838"/>
      <c r="X46" s="838"/>
      <c r="Y46" s="838"/>
      <c r="Z46" s="837"/>
      <c r="AA46" s="838"/>
      <c r="AB46" s="838"/>
      <c r="AC46" s="838"/>
      <c r="AD46" s="838"/>
      <c r="AE46" s="868"/>
      <c r="AF46" s="838"/>
      <c r="AG46" s="838"/>
      <c r="AH46" s="871"/>
      <c r="AI46" s="871"/>
      <c r="AJ46" s="873"/>
      <c r="AK46" s="871"/>
      <c r="AL46" s="871"/>
      <c r="AM46" s="871"/>
      <c r="AN46" s="871"/>
      <c r="AO46" s="872"/>
      <c r="AP46" s="838"/>
      <c r="AQ46" s="871"/>
      <c r="AR46" s="838"/>
      <c r="AS46" s="838"/>
      <c r="AT46" s="837"/>
      <c r="AU46" s="838"/>
      <c r="AV46" s="871"/>
      <c r="AW46" s="838"/>
      <c r="AX46" s="838"/>
      <c r="AY46" s="868"/>
      <c r="AZ46" s="838"/>
      <c r="BA46" s="838"/>
      <c r="BB46" s="871"/>
      <c r="BC46" s="874"/>
      <c r="BD46" s="837"/>
      <c r="BE46" s="844"/>
      <c r="BF46" s="1316"/>
      <c r="BG46" s="1323"/>
      <c r="BH46" s="847"/>
      <c r="BI46" s="1325"/>
      <c r="BJ46" s="848"/>
    </row>
    <row r="47" spans="1:63" ht="10.5" customHeight="1">
      <c r="A47" s="2212"/>
      <c r="B47" s="369" t="s">
        <v>229</v>
      </c>
      <c r="C47" s="369" t="s">
        <v>229</v>
      </c>
      <c r="D47" s="369" t="s">
        <v>229</v>
      </c>
      <c r="E47" s="369" t="s">
        <v>223</v>
      </c>
      <c r="F47" s="720" t="s">
        <v>223</v>
      </c>
      <c r="G47" s="369" t="s">
        <v>223</v>
      </c>
      <c r="H47" s="369" t="s">
        <v>223</v>
      </c>
      <c r="I47" s="369" t="s">
        <v>229</v>
      </c>
      <c r="J47" s="369" t="s">
        <v>229</v>
      </c>
      <c r="K47" s="898" t="s">
        <v>229</v>
      </c>
      <c r="L47" s="369" t="s">
        <v>229</v>
      </c>
      <c r="M47" s="369" t="s">
        <v>229</v>
      </c>
      <c r="N47" s="369" t="s">
        <v>229</v>
      </c>
      <c r="O47" s="369" t="s">
        <v>229</v>
      </c>
      <c r="P47" s="720" t="s">
        <v>229</v>
      </c>
      <c r="Q47" s="369" t="s">
        <v>229</v>
      </c>
      <c r="R47" s="369" t="s">
        <v>229</v>
      </c>
      <c r="S47" s="369" t="s">
        <v>229</v>
      </c>
      <c r="T47" s="369" t="s">
        <v>229</v>
      </c>
      <c r="U47" s="898" t="s">
        <v>229</v>
      </c>
      <c r="V47" s="369" t="s">
        <v>229</v>
      </c>
      <c r="W47" s="369" t="s">
        <v>229</v>
      </c>
      <c r="X47" s="369" t="s">
        <v>229</v>
      </c>
      <c r="Y47" s="369" t="s">
        <v>229</v>
      </c>
      <c r="Z47" s="720" t="s">
        <v>229</v>
      </c>
      <c r="AA47" s="369" t="s">
        <v>229</v>
      </c>
      <c r="AB47" s="369" t="s">
        <v>229</v>
      </c>
      <c r="AC47" s="369" t="s">
        <v>229</v>
      </c>
      <c r="AD47" s="369" t="s">
        <v>229</v>
      </c>
      <c r="AE47" s="898" t="s">
        <v>229</v>
      </c>
      <c r="AF47" s="369" t="s">
        <v>229</v>
      </c>
      <c r="AG47" s="369" t="s">
        <v>229</v>
      </c>
      <c r="AH47" s="369" t="s">
        <v>229</v>
      </c>
      <c r="AI47" s="369" t="s">
        <v>229</v>
      </c>
      <c r="AJ47" s="720" t="s">
        <v>229</v>
      </c>
      <c r="AK47" s="369" t="s">
        <v>229</v>
      </c>
      <c r="AL47" s="369" t="s">
        <v>229</v>
      </c>
      <c r="AM47" s="369" t="s">
        <v>229</v>
      </c>
      <c r="AN47" s="369" t="s">
        <v>229</v>
      </c>
      <c r="AO47" s="898" t="s">
        <v>229</v>
      </c>
      <c r="AP47" s="369" t="s">
        <v>229</v>
      </c>
      <c r="AQ47" s="369" t="s">
        <v>229</v>
      </c>
      <c r="AR47" s="369" t="s">
        <v>229</v>
      </c>
      <c r="AS47" s="369" t="s">
        <v>229</v>
      </c>
      <c r="AT47" s="720" t="s">
        <v>229</v>
      </c>
      <c r="AU47" s="369" t="s">
        <v>229</v>
      </c>
      <c r="AV47" s="369" t="s">
        <v>229</v>
      </c>
      <c r="AW47" s="369" t="s">
        <v>229</v>
      </c>
      <c r="AX47" s="369" t="s">
        <v>229</v>
      </c>
      <c r="AY47" s="898" t="s">
        <v>229</v>
      </c>
      <c r="AZ47" s="369" t="s">
        <v>229</v>
      </c>
      <c r="BA47" s="369" t="s">
        <v>229</v>
      </c>
      <c r="BB47" s="369" t="s">
        <v>223</v>
      </c>
      <c r="BC47" s="369" t="s">
        <v>223</v>
      </c>
      <c r="BD47" s="899" t="s">
        <v>223</v>
      </c>
      <c r="BE47" s="296">
        <f>(COUNTIF($B$47:$BD$47,"B"))</f>
        <v>0</v>
      </c>
      <c r="BF47" s="1747">
        <f>+BE47/(BI47+BG47+BE47)</f>
        <v>0</v>
      </c>
      <c r="BG47" s="294">
        <f>(COUNTIF($B$47:$BD$47,"r"))</f>
        <v>7</v>
      </c>
      <c r="BH47" s="1747">
        <f>+BG47/(BI47+BG47+BE47)</f>
        <v>0.12727272727272726</v>
      </c>
      <c r="BI47" s="294">
        <f>(COUNTIF($B$47:$BD$47,"m"))</f>
        <v>48</v>
      </c>
      <c r="BJ47" s="885">
        <f>+BI47/(BI47+BG47+BE47)</f>
        <v>0.87272727272727268</v>
      </c>
      <c r="BK47" s="864"/>
    </row>
    <row r="48" spans="1:63" ht="15" customHeight="1">
      <c r="A48" s="2216" t="s">
        <v>277</v>
      </c>
      <c r="B48" s="881"/>
      <c r="C48" s="879"/>
      <c r="D48" s="879"/>
      <c r="E48" s="880"/>
      <c r="F48" s="884"/>
      <c r="G48" s="883"/>
      <c r="H48" s="883"/>
      <c r="I48" s="883"/>
      <c r="J48" s="879"/>
      <c r="K48" s="878"/>
      <c r="L48" s="879"/>
      <c r="M48" s="879"/>
      <c r="N48" s="883"/>
      <c r="O48" s="883"/>
      <c r="P48" s="884"/>
      <c r="Q48" s="883"/>
      <c r="R48" s="883"/>
      <c r="S48" s="883"/>
      <c r="T48" s="883"/>
      <c r="U48" s="882"/>
      <c r="V48" s="883"/>
      <c r="W48" s="883"/>
      <c r="X48" s="883"/>
      <c r="Y48" s="883"/>
      <c r="Z48" s="881"/>
      <c r="AA48" s="879"/>
      <c r="AB48" s="879"/>
      <c r="AC48" s="879"/>
      <c r="AD48" s="879"/>
      <c r="AE48" s="878"/>
      <c r="AF48" s="879"/>
      <c r="AG48" s="879"/>
      <c r="AH48" s="879"/>
      <c r="AI48" s="879"/>
      <c r="AJ48" s="881"/>
      <c r="AK48" s="879"/>
      <c r="AL48" s="879"/>
      <c r="AM48" s="879"/>
      <c r="AN48" s="879"/>
      <c r="AO48" s="878"/>
      <c r="AP48" s="879"/>
      <c r="AQ48" s="879"/>
      <c r="AR48" s="879"/>
      <c r="AS48" s="879"/>
      <c r="AT48" s="881"/>
      <c r="AU48" s="879"/>
      <c r="AV48" s="879"/>
      <c r="AW48" s="879"/>
      <c r="AX48" s="879"/>
      <c r="AY48" s="878"/>
      <c r="AZ48" s="879"/>
      <c r="BA48" s="879"/>
      <c r="BB48" s="879"/>
      <c r="BC48" s="880"/>
      <c r="BD48" s="881"/>
      <c r="BE48" s="887"/>
      <c r="BF48" s="1317"/>
      <c r="BG48" s="888"/>
      <c r="BH48" s="889"/>
      <c r="BI48" s="1325"/>
      <c r="BJ48" s="848"/>
      <c r="BK48" s="864"/>
    </row>
    <row r="49" spans="1:105" ht="10.5" customHeight="1">
      <c r="A49" s="2212"/>
      <c r="B49" s="2213" t="s">
        <v>298</v>
      </c>
      <c r="C49" s="2214"/>
      <c r="D49" s="2214"/>
      <c r="E49" s="2214"/>
      <c r="F49" s="2214"/>
      <c r="G49" s="2214"/>
      <c r="H49" s="2214"/>
      <c r="I49" s="2214"/>
      <c r="J49" s="2214"/>
      <c r="K49" s="2214"/>
      <c r="L49" s="2214"/>
      <c r="M49" s="2214"/>
      <c r="N49" s="2214"/>
      <c r="O49" s="2214"/>
      <c r="P49" s="2214"/>
      <c r="Q49" s="2214"/>
      <c r="R49" s="2214"/>
      <c r="S49" s="2214"/>
      <c r="T49" s="2214"/>
      <c r="U49" s="2214"/>
      <c r="V49" s="2214"/>
      <c r="W49" s="2214"/>
      <c r="X49" s="2214"/>
      <c r="Y49" s="2214"/>
      <c r="Z49" s="2214"/>
      <c r="AA49" s="2214"/>
      <c r="AB49" s="2214"/>
      <c r="AC49" s="2214"/>
      <c r="AD49" s="2214"/>
      <c r="AE49" s="2214"/>
      <c r="AF49" s="2214"/>
      <c r="AG49" s="2214"/>
      <c r="AH49" s="2214"/>
      <c r="AI49" s="2214"/>
      <c r="AJ49" s="2214"/>
      <c r="AK49" s="2214"/>
      <c r="AL49" s="2214"/>
      <c r="AM49" s="2214"/>
      <c r="AN49" s="2214"/>
      <c r="AO49" s="2214"/>
      <c r="AP49" s="2214"/>
      <c r="AQ49" s="2214"/>
      <c r="AR49" s="2214"/>
      <c r="AS49" s="2214"/>
      <c r="AT49" s="2214"/>
      <c r="AU49" s="2214"/>
      <c r="AV49" s="2214"/>
      <c r="AW49" s="2214"/>
      <c r="AX49" s="2214"/>
      <c r="AY49" s="2214"/>
      <c r="AZ49" s="2214"/>
      <c r="BA49" s="2214"/>
      <c r="BB49" s="2214"/>
      <c r="BC49" s="2214"/>
      <c r="BD49" s="2215"/>
      <c r="BE49" s="890"/>
      <c r="BF49" s="1318"/>
      <c r="BG49" s="886"/>
      <c r="BH49" s="892"/>
      <c r="BI49" s="893"/>
      <c r="BJ49" s="894"/>
      <c r="BK49" s="864"/>
    </row>
    <row r="50" spans="1:105" ht="15" customHeight="1">
      <c r="A50" s="2216" t="s">
        <v>299</v>
      </c>
      <c r="B50" s="838"/>
      <c r="C50" s="838"/>
      <c r="D50" s="838"/>
      <c r="E50" s="838"/>
      <c r="F50" s="837"/>
      <c r="G50" s="838"/>
      <c r="H50" s="838"/>
      <c r="I50" s="838"/>
      <c r="J50" s="838"/>
      <c r="K50" s="868"/>
      <c r="L50" s="838"/>
      <c r="M50" s="838"/>
      <c r="N50" s="838"/>
      <c r="O50" s="838"/>
      <c r="P50" s="837"/>
      <c r="Q50" s="838"/>
      <c r="R50" s="838"/>
      <c r="S50" s="838"/>
      <c r="T50" s="838"/>
      <c r="U50" s="872"/>
      <c r="V50" s="838"/>
      <c r="W50" s="838"/>
      <c r="X50" s="838"/>
      <c r="Y50" s="838"/>
      <c r="Z50" s="837"/>
      <c r="AA50" s="838"/>
      <c r="AB50" s="838"/>
      <c r="AC50" s="838"/>
      <c r="AD50" s="838"/>
      <c r="AE50" s="868"/>
      <c r="AF50" s="462"/>
      <c r="AG50" s="838"/>
      <c r="AH50" s="838"/>
      <c r="AI50" s="838"/>
      <c r="AJ50" s="837"/>
      <c r="AK50" s="838"/>
      <c r="AL50" s="838"/>
      <c r="AM50" s="838"/>
      <c r="AN50" s="838"/>
      <c r="AO50" s="868"/>
      <c r="AP50" s="838"/>
      <c r="AQ50" s="838"/>
      <c r="AR50" s="838"/>
      <c r="AS50" s="838"/>
      <c r="AT50" s="837"/>
      <c r="AU50" s="838"/>
      <c r="AV50" s="838"/>
      <c r="AW50" s="838"/>
      <c r="AX50" s="838"/>
      <c r="AY50" s="868"/>
      <c r="AZ50" s="838"/>
      <c r="BA50" s="838"/>
      <c r="BB50" s="838"/>
      <c r="BC50" s="874"/>
      <c r="BD50" s="837"/>
      <c r="BE50" s="887"/>
      <c r="BF50" s="1317"/>
      <c r="BG50" s="888"/>
      <c r="BH50" s="889"/>
      <c r="BI50" s="1325"/>
      <c r="BJ50" s="848"/>
      <c r="BK50" s="864"/>
    </row>
    <row r="51" spans="1:105" ht="10.5" customHeight="1">
      <c r="A51" s="2212"/>
      <c r="B51" s="901" t="s">
        <v>229</v>
      </c>
      <c r="C51" s="456"/>
      <c r="D51" s="456"/>
      <c r="E51" s="456"/>
      <c r="F51" s="901"/>
      <c r="G51" s="456"/>
      <c r="H51" s="456" t="s">
        <v>276</v>
      </c>
      <c r="I51" s="456"/>
      <c r="J51" s="456"/>
      <c r="K51" s="902"/>
      <c r="L51" s="456" t="s">
        <v>276</v>
      </c>
      <c r="M51" s="456"/>
      <c r="N51" s="456"/>
      <c r="O51" s="456"/>
      <c r="P51" s="901"/>
      <c r="Q51" s="456"/>
      <c r="R51" s="456"/>
      <c r="S51" s="456"/>
      <c r="T51" s="456"/>
      <c r="U51" s="902"/>
      <c r="V51" s="456" t="s">
        <v>280</v>
      </c>
      <c r="W51" s="456"/>
      <c r="X51" s="456"/>
      <c r="Y51" s="456"/>
      <c r="Z51" s="901" t="s">
        <v>276</v>
      </c>
      <c r="AA51" s="456" t="s">
        <v>276</v>
      </c>
      <c r="AB51" s="456"/>
      <c r="AC51" s="456"/>
      <c r="AD51" s="456"/>
      <c r="AE51" s="902" t="s">
        <v>276</v>
      </c>
      <c r="AF51" s="456" t="s">
        <v>276</v>
      </c>
      <c r="AG51" s="456"/>
      <c r="AH51" s="456" t="s">
        <v>276</v>
      </c>
      <c r="AI51" s="456"/>
      <c r="AJ51" s="901"/>
      <c r="AK51" s="456" t="s">
        <v>276</v>
      </c>
      <c r="AL51" s="456"/>
      <c r="AM51" s="456"/>
      <c r="AN51" s="456"/>
      <c r="AO51" s="902"/>
      <c r="AP51" s="456"/>
      <c r="AQ51" s="456"/>
      <c r="AR51" s="456"/>
      <c r="AS51" s="456"/>
      <c r="AT51" s="901" t="s">
        <v>276</v>
      </c>
      <c r="AU51" s="456"/>
      <c r="AV51" s="456"/>
      <c r="AW51" s="456"/>
      <c r="AX51" s="456"/>
      <c r="AY51" s="902"/>
      <c r="AZ51" s="456"/>
      <c r="BA51" s="456"/>
      <c r="BB51" s="456"/>
      <c r="BC51" s="456"/>
      <c r="BD51" s="903"/>
      <c r="BE51" s="296">
        <v>12</v>
      </c>
      <c r="BF51" s="1318">
        <f>+BE51/13</f>
        <v>0.92307692307692313</v>
      </c>
      <c r="BG51" s="1324">
        <v>0</v>
      </c>
      <c r="BH51" s="892">
        <f>+BG51/13</f>
        <v>0</v>
      </c>
      <c r="BI51" s="1326">
        <v>1</v>
      </c>
      <c r="BJ51" s="894">
        <f>+BI51/13</f>
        <v>7.6923076923076927E-2</v>
      </c>
      <c r="BK51" s="864"/>
    </row>
    <row r="52" spans="1:105" ht="15" customHeight="1">
      <c r="A52" s="2216" t="s">
        <v>279</v>
      </c>
      <c r="B52" s="837"/>
      <c r="C52" s="838"/>
      <c r="D52" s="838"/>
      <c r="E52" s="838"/>
      <c r="F52" s="837"/>
      <c r="G52" s="838"/>
      <c r="H52" s="838"/>
      <c r="I52" s="838"/>
      <c r="J52" s="838"/>
      <c r="K52" s="868"/>
      <c r="L52" s="838"/>
      <c r="M52" s="838"/>
      <c r="N52" s="838"/>
      <c r="O52" s="838"/>
      <c r="P52" s="837"/>
      <c r="Q52" s="838"/>
      <c r="R52" s="838"/>
      <c r="S52" s="871"/>
      <c r="T52" s="871"/>
      <c r="U52" s="868"/>
      <c r="V52" s="838"/>
      <c r="W52" s="838"/>
      <c r="X52" s="838"/>
      <c r="Y52" s="838"/>
      <c r="Z52" s="837"/>
      <c r="AA52" s="838"/>
      <c r="AB52" s="838"/>
      <c r="AC52" s="838"/>
      <c r="AD52" s="838"/>
      <c r="AE52" s="868"/>
      <c r="AF52" s="838"/>
      <c r="AG52" s="838"/>
      <c r="AH52" s="838"/>
      <c r="AI52" s="838"/>
      <c r="AJ52" s="837"/>
      <c r="AK52" s="838"/>
      <c r="AL52" s="838"/>
      <c r="AM52" s="838"/>
      <c r="AN52" s="838"/>
      <c r="AO52" s="868"/>
      <c r="AP52" s="838"/>
      <c r="AQ52" s="871"/>
      <c r="AR52" s="871"/>
      <c r="AS52" s="871"/>
      <c r="AT52" s="837"/>
      <c r="AU52" s="838"/>
      <c r="AV52" s="838"/>
      <c r="AW52" s="838"/>
      <c r="AX52" s="871"/>
      <c r="AY52" s="872"/>
      <c r="AZ52" s="838"/>
      <c r="BA52" s="838"/>
      <c r="BB52" s="838"/>
      <c r="BC52" s="874"/>
      <c r="BD52" s="837"/>
      <c r="BE52" s="887"/>
      <c r="BF52" s="1317"/>
      <c r="BG52" s="888"/>
      <c r="BH52" s="889"/>
      <c r="BI52" s="1325"/>
      <c r="BJ52" s="848"/>
      <c r="BK52" s="864"/>
    </row>
    <row r="53" spans="1:105" ht="10.5" customHeight="1">
      <c r="A53" s="2212"/>
      <c r="B53" s="720" t="s">
        <v>217</v>
      </c>
      <c r="C53" s="369" t="s">
        <v>217</v>
      </c>
      <c r="D53" s="369" t="s">
        <v>223</v>
      </c>
      <c r="E53" s="369" t="s">
        <v>217</v>
      </c>
      <c r="F53" s="720" t="s">
        <v>217</v>
      </c>
      <c r="G53" s="369" t="s">
        <v>217</v>
      </c>
      <c r="H53" s="369" t="s">
        <v>229</v>
      </c>
      <c r="I53" s="369" t="s">
        <v>217</v>
      </c>
      <c r="J53" s="369" t="s">
        <v>217</v>
      </c>
      <c r="K53" s="898" t="s">
        <v>217</v>
      </c>
      <c r="L53" s="369" t="s">
        <v>217</v>
      </c>
      <c r="M53" s="369" t="s">
        <v>217</v>
      </c>
      <c r="N53" s="369" t="s">
        <v>217</v>
      </c>
      <c r="O53" s="369" t="s">
        <v>217</v>
      </c>
      <c r="P53" s="720" t="s">
        <v>217</v>
      </c>
      <c r="Q53" s="369" t="s">
        <v>223</v>
      </c>
      <c r="R53" s="369" t="s">
        <v>223</v>
      </c>
      <c r="S53" s="369" t="s">
        <v>223</v>
      </c>
      <c r="T53" s="369" t="s">
        <v>223</v>
      </c>
      <c r="U53" s="898" t="s">
        <v>223</v>
      </c>
      <c r="V53" s="369" t="s">
        <v>217</v>
      </c>
      <c r="W53" s="369" t="s">
        <v>217</v>
      </c>
      <c r="X53" s="369" t="s">
        <v>217</v>
      </c>
      <c r="Y53" s="369" t="s">
        <v>229</v>
      </c>
      <c r="Z53" s="720" t="s">
        <v>217</v>
      </c>
      <c r="AA53" s="369" t="s">
        <v>217</v>
      </c>
      <c r="AB53" s="369" t="s">
        <v>223</v>
      </c>
      <c r="AC53" s="369" t="s">
        <v>223</v>
      </c>
      <c r="AD53" s="369" t="s">
        <v>223</v>
      </c>
      <c r="AE53" s="898" t="s">
        <v>223</v>
      </c>
      <c r="AF53" s="369" t="s">
        <v>217</v>
      </c>
      <c r="AG53" s="369" t="s">
        <v>217</v>
      </c>
      <c r="AH53" s="369" t="s">
        <v>217</v>
      </c>
      <c r="AI53" s="369" t="s">
        <v>217</v>
      </c>
      <c r="AJ53" s="720" t="s">
        <v>229</v>
      </c>
      <c r="AK53" s="369" t="s">
        <v>229</v>
      </c>
      <c r="AL53" s="369" t="s">
        <v>223</v>
      </c>
      <c r="AM53" s="369" t="s">
        <v>223</v>
      </c>
      <c r="AN53" s="369" t="s">
        <v>223</v>
      </c>
      <c r="AO53" s="898" t="s">
        <v>223</v>
      </c>
      <c r="AP53" s="369" t="s">
        <v>217</v>
      </c>
      <c r="AQ53" s="369" t="s">
        <v>217</v>
      </c>
      <c r="AR53" s="369" t="s">
        <v>217</v>
      </c>
      <c r="AS53" s="369" t="s">
        <v>217</v>
      </c>
      <c r="AT53" s="720" t="s">
        <v>217</v>
      </c>
      <c r="AU53" s="369" t="s">
        <v>217</v>
      </c>
      <c r="AV53" s="369" t="s">
        <v>217</v>
      </c>
      <c r="AW53" s="369" t="s">
        <v>223</v>
      </c>
      <c r="AX53" s="369" t="s">
        <v>223</v>
      </c>
      <c r="AY53" s="898" t="s">
        <v>217</v>
      </c>
      <c r="AZ53" s="369" t="s">
        <v>217</v>
      </c>
      <c r="BA53" s="369" t="s">
        <v>217</v>
      </c>
      <c r="BB53" s="369" t="s">
        <v>217</v>
      </c>
      <c r="BC53" s="369" t="s">
        <v>217</v>
      </c>
      <c r="BD53" s="899" t="s">
        <v>217</v>
      </c>
      <c r="BE53" s="296">
        <f>(COUNTIF($B$53:$BD$53,"B"))</f>
        <v>35</v>
      </c>
      <c r="BF53" s="1318">
        <f>+BE53/55</f>
        <v>0.63636363636363635</v>
      </c>
      <c r="BG53" s="1324">
        <f>(COUNTIF($B$53:$BD$53,"R"))</f>
        <v>16</v>
      </c>
      <c r="BH53" s="892">
        <f>+BG53/55</f>
        <v>0.29090909090909089</v>
      </c>
      <c r="BI53" s="1326">
        <f>(COUNTIF($B$53:$BD$53,"M"))</f>
        <v>4</v>
      </c>
      <c r="BJ53" s="894">
        <f>+BI53/55</f>
        <v>7.2727272727272724E-2</v>
      </c>
      <c r="BK53" s="864"/>
    </row>
    <row r="54" spans="1:105" ht="15" customHeight="1">
      <c r="A54" s="2216" t="s">
        <v>281</v>
      </c>
      <c r="B54" s="837"/>
      <c r="C54" s="838"/>
      <c r="D54" s="838"/>
      <c r="E54" s="838"/>
      <c r="F54" s="837"/>
      <c r="G54" s="838"/>
      <c r="H54" s="838"/>
      <c r="I54" s="838"/>
      <c r="J54" s="838"/>
      <c r="K54" s="868"/>
      <c r="L54" s="838"/>
      <c r="M54" s="838"/>
      <c r="N54" s="838"/>
      <c r="O54" s="838"/>
      <c r="P54" s="837"/>
      <c r="Q54" s="838"/>
      <c r="R54" s="838"/>
      <c r="S54" s="838"/>
      <c r="T54" s="838"/>
      <c r="U54" s="868"/>
      <c r="V54" s="871"/>
      <c r="W54" s="871"/>
      <c r="X54" s="871"/>
      <c r="Y54" s="871"/>
      <c r="Z54" s="837"/>
      <c r="AA54" s="838"/>
      <c r="AB54" s="838"/>
      <c r="AC54" s="838"/>
      <c r="AD54" s="838"/>
      <c r="AE54" s="868"/>
      <c r="AF54" s="838"/>
      <c r="AG54" s="838"/>
      <c r="AH54" s="838"/>
      <c r="AI54" s="838"/>
      <c r="AJ54" s="837"/>
      <c r="AK54" s="838"/>
      <c r="AL54" s="838"/>
      <c r="AM54" s="838"/>
      <c r="AN54" s="838"/>
      <c r="AO54" s="868"/>
      <c r="AP54" s="838"/>
      <c r="AQ54" s="838"/>
      <c r="AR54" s="838"/>
      <c r="AS54" s="838"/>
      <c r="AT54" s="873"/>
      <c r="AU54" s="871"/>
      <c r="AV54" s="871"/>
      <c r="AW54" s="871"/>
      <c r="AX54" s="838"/>
      <c r="AY54" s="868"/>
      <c r="AZ54" s="838"/>
      <c r="BA54" s="838"/>
      <c r="BB54" s="838"/>
      <c r="BC54" s="874"/>
      <c r="BD54" s="837"/>
      <c r="BE54" s="887"/>
      <c r="BF54" s="1317"/>
      <c r="BG54" s="888"/>
      <c r="BH54" s="889"/>
      <c r="BI54" s="1325"/>
      <c r="BJ54" s="848"/>
      <c r="BK54" s="864"/>
    </row>
    <row r="55" spans="1:105" ht="10.5" customHeight="1">
      <c r="A55" s="2212"/>
      <c r="B55" s="720" t="s">
        <v>223</v>
      </c>
      <c r="C55" s="369" t="s">
        <v>223</v>
      </c>
      <c r="D55" s="369" t="s">
        <v>223</v>
      </c>
      <c r="E55" s="369" t="s">
        <v>223</v>
      </c>
      <c r="F55" s="720" t="s">
        <v>223</v>
      </c>
      <c r="G55" s="369" t="s">
        <v>223</v>
      </c>
      <c r="H55" s="369" t="s">
        <v>223</v>
      </c>
      <c r="I55" s="369" t="s">
        <v>223</v>
      </c>
      <c r="J55" s="369" t="s">
        <v>223</v>
      </c>
      <c r="K55" s="898" t="s">
        <v>223</v>
      </c>
      <c r="L55" s="369" t="s">
        <v>229</v>
      </c>
      <c r="M55" s="369" t="s">
        <v>229</v>
      </c>
      <c r="N55" s="369" t="s">
        <v>223</v>
      </c>
      <c r="O55" s="369" t="s">
        <v>223</v>
      </c>
      <c r="P55" s="720" t="s">
        <v>223</v>
      </c>
      <c r="Q55" s="369" t="s">
        <v>223</v>
      </c>
      <c r="R55" s="369" t="s">
        <v>223</v>
      </c>
      <c r="S55" s="369" t="s">
        <v>223</v>
      </c>
      <c r="T55" s="369" t="s">
        <v>223</v>
      </c>
      <c r="U55" s="898" t="s">
        <v>223</v>
      </c>
      <c r="V55" s="369" t="s">
        <v>229</v>
      </c>
      <c r="W55" s="369" t="s">
        <v>229</v>
      </c>
      <c r="X55" s="369" t="s">
        <v>223</v>
      </c>
      <c r="Y55" s="369" t="s">
        <v>223</v>
      </c>
      <c r="Z55" s="720" t="s">
        <v>223</v>
      </c>
      <c r="AA55" s="369" t="s">
        <v>223</v>
      </c>
      <c r="AB55" s="369" t="s">
        <v>223</v>
      </c>
      <c r="AC55" s="369" t="s">
        <v>223</v>
      </c>
      <c r="AD55" s="369" t="s">
        <v>223</v>
      </c>
      <c r="AE55" s="898" t="s">
        <v>223</v>
      </c>
      <c r="AF55" s="369" t="s">
        <v>223</v>
      </c>
      <c r="AG55" s="369" t="s">
        <v>223</v>
      </c>
      <c r="AH55" s="369" t="s">
        <v>223</v>
      </c>
      <c r="AI55" s="369" t="s">
        <v>223</v>
      </c>
      <c r="AJ55" s="720" t="s">
        <v>223</v>
      </c>
      <c r="AK55" s="369" t="s">
        <v>223</v>
      </c>
      <c r="AL55" s="369" t="s">
        <v>229</v>
      </c>
      <c r="AM55" s="369" t="s">
        <v>229</v>
      </c>
      <c r="AN55" s="369" t="s">
        <v>229</v>
      </c>
      <c r="AO55" s="369" t="s">
        <v>229</v>
      </c>
      <c r="AP55" s="369" t="s">
        <v>217</v>
      </c>
      <c r="AQ55" s="369" t="s">
        <v>217</v>
      </c>
      <c r="AR55" s="369" t="s">
        <v>223</v>
      </c>
      <c r="AS55" s="369" t="s">
        <v>223</v>
      </c>
      <c r="AT55" s="720" t="s">
        <v>223</v>
      </c>
      <c r="AU55" s="369" t="s">
        <v>223</v>
      </c>
      <c r="AV55" s="369" t="s">
        <v>223</v>
      </c>
      <c r="AW55" s="369" t="s">
        <v>223</v>
      </c>
      <c r="AX55" s="369" t="s">
        <v>223</v>
      </c>
      <c r="AY55" s="369" t="s">
        <v>223</v>
      </c>
      <c r="AZ55" s="369" t="s">
        <v>223</v>
      </c>
      <c r="BA55" s="369" t="s">
        <v>217</v>
      </c>
      <c r="BB55" s="369" t="s">
        <v>217</v>
      </c>
      <c r="BC55" s="369" t="s">
        <v>217</v>
      </c>
      <c r="BD55" s="899" t="s">
        <v>217</v>
      </c>
      <c r="BE55" s="296">
        <f>(COUNTIF($B$55:$BD$55,"B"))</f>
        <v>6</v>
      </c>
      <c r="BF55" s="1318">
        <f>+BE55/55</f>
        <v>0.10909090909090909</v>
      </c>
      <c r="BG55" s="1324">
        <f>(COUNTIF($B$55:$BD$55,"R"))</f>
        <v>41</v>
      </c>
      <c r="BH55" s="892">
        <f>+BG55/55</f>
        <v>0.74545454545454548</v>
      </c>
      <c r="BI55" s="1326">
        <f>(COUNTIF($B$55:$BD$55,"M"))</f>
        <v>8</v>
      </c>
      <c r="BJ55" s="894">
        <f>+BI55/55</f>
        <v>0.14545454545454545</v>
      </c>
      <c r="BK55" s="864"/>
    </row>
    <row r="56" spans="1:105" ht="15" customHeight="1">
      <c r="A56" s="2216" t="s">
        <v>282</v>
      </c>
      <c r="B56" s="837"/>
      <c r="C56" s="838"/>
      <c r="D56" s="838"/>
      <c r="E56" s="838"/>
      <c r="F56" s="837"/>
      <c r="G56" s="838"/>
      <c r="H56" s="871"/>
      <c r="I56" s="838"/>
      <c r="J56" s="838"/>
      <c r="K56" s="868"/>
      <c r="L56" s="838"/>
      <c r="M56" s="838"/>
      <c r="N56" s="838"/>
      <c r="O56" s="838"/>
      <c r="P56" s="837"/>
      <c r="Q56" s="838"/>
      <c r="R56" s="838"/>
      <c r="S56" s="871"/>
      <c r="T56" s="871"/>
      <c r="U56" s="872"/>
      <c r="V56" s="838"/>
      <c r="W56" s="838"/>
      <c r="X56" s="838"/>
      <c r="Y56" s="838"/>
      <c r="Z56" s="837"/>
      <c r="AA56" s="838"/>
      <c r="AB56" s="838"/>
      <c r="AC56" s="838"/>
      <c r="AD56" s="838"/>
      <c r="AE56" s="868"/>
      <c r="AF56" s="838"/>
      <c r="AG56" s="838"/>
      <c r="AH56" s="871"/>
      <c r="AI56" s="871"/>
      <c r="AJ56" s="873"/>
      <c r="AK56" s="871"/>
      <c r="AL56" s="871"/>
      <c r="AM56" s="871"/>
      <c r="AN56" s="871"/>
      <c r="AO56" s="872"/>
      <c r="AP56" s="838"/>
      <c r="AQ56" s="871"/>
      <c r="AR56" s="838"/>
      <c r="AS56" s="838"/>
      <c r="AT56" s="837"/>
      <c r="AU56" s="838"/>
      <c r="AV56" s="871"/>
      <c r="AW56" s="838"/>
      <c r="AX56" s="838"/>
      <c r="AY56" s="868"/>
      <c r="AZ56" s="838"/>
      <c r="BA56" s="838"/>
      <c r="BB56" s="871"/>
      <c r="BC56" s="874"/>
      <c r="BD56" s="837"/>
      <c r="BE56" s="887"/>
      <c r="BF56" s="1317"/>
      <c r="BG56" s="888"/>
      <c r="BH56" s="889"/>
      <c r="BI56" s="1325"/>
      <c r="BJ56" s="848"/>
      <c r="BK56" s="864"/>
    </row>
    <row r="57" spans="1:105" ht="10.5" customHeight="1">
      <c r="A57" s="2212"/>
      <c r="B57" s="720" t="s">
        <v>229</v>
      </c>
      <c r="C57" s="369" t="s">
        <v>229</v>
      </c>
      <c r="D57" s="369" t="s">
        <v>229</v>
      </c>
      <c r="E57" s="369" t="s">
        <v>229</v>
      </c>
      <c r="F57" s="720" t="s">
        <v>229</v>
      </c>
      <c r="G57" s="369" t="s">
        <v>229</v>
      </c>
      <c r="H57" s="369" t="s">
        <v>229</v>
      </c>
      <c r="I57" s="369" t="s">
        <v>229</v>
      </c>
      <c r="J57" s="369" t="s">
        <v>229</v>
      </c>
      <c r="K57" s="898" t="s">
        <v>229</v>
      </c>
      <c r="L57" s="369" t="s">
        <v>229</v>
      </c>
      <c r="M57" s="369" t="s">
        <v>229</v>
      </c>
      <c r="N57" s="369" t="s">
        <v>229</v>
      </c>
      <c r="O57" s="369" t="s">
        <v>229</v>
      </c>
      <c r="P57" s="720" t="s">
        <v>229</v>
      </c>
      <c r="Q57" s="369" t="s">
        <v>229</v>
      </c>
      <c r="R57" s="369" t="s">
        <v>229</v>
      </c>
      <c r="S57" s="369" t="s">
        <v>229</v>
      </c>
      <c r="T57" s="369" t="s">
        <v>229</v>
      </c>
      <c r="U57" s="898" t="s">
        <v>229</v>
      </c>
      <c r="V57" s="369" t="s">
        <v>229</v>
      </c>
      <c r="W57" s="369" t="s">
        <v>229</v>
      </c>
      <c r="X57" s="369" t="s">
        <v>229</v>
      </c>
      <c r="Y57" s="369" t="s">
        <v>229</v>
      </c>
      <c r="Z57" s="720" t="s">
        <v>229</v>
      </c>
      <c r="AA57" s="369" t="s">
        <v>229</v>
      </c>
      <c r="AB57" s="369" t="s">
        <v>229</v>
      </c>
      <c r="AC57" s="369" t="s">
        <v>229</v>
      </c>
      <c r="AD57" s="369" t="s">
        <v>229</v>
      </c>
      <c r="AE57" s="898" t="s">
        <v>229</v>
      </c>
      <c r="AF57" s="369" t="s">
        <v>229</v>
      </c>
      <c r="AG57" s="369" t="s">
        <v>229</v>
      </c>
      <c r="AH57" s="369" t="s">
        <v>229</v>
      </c>
      <c r="AI57" s="369" t="s">
        <v>229</v>
      </c>
      <c r="AJ57" s="720" t="s">
        <v>229</v>
      </c>
      <c r="AK57" s="369" t="s">
        <v>229</v>
      </c>
      <c r="AL57" s="369" t="s">
        <v>229</v>
      </c>
      <c r="AM57" s="369" t="s">
        <v>229</v>
      </c>
      <c r="AN57" s="369" t="s">
        <v>229</v>
      </c>
      <c r="AO57" s="898" t="s">
        <v>229</v>
      </c>
      <c r="AP57" s="369" t="s">
        <v>229</v>
      </c>
      <c r="AQ57" s="369" t="s">
        <v>229</v>
      </c>
      <c r="AR57" s="369" t="s">
        <v>229</v>
      </c>
      <c r="AS57" s="369" t="s">
        <v>229</v>
      </c>
      <c r="AT57" s="720" t="s">
        <v>229</v>
      </c>
      <c r="AU57" s="369" t="s">
        <v>229</v>
      </c>
      <c r="AV57" s="369" t="s">
        <v>229</v>
      </c>
      <c r="AW57" s="369" t="s">
        <v>229</v>
      </c>
      <c r="AX57" s="369" t="s">
        <v>229</v>
      </c>
      <c r="AY57" s="898" t="s">
        <v>229</v>
      </c>
      <c r="AZ57" s="369" t="s">
        <v>229</v>
      </c>
      <c r="BA57" s="369" t="s">
        <v>223</v>
      </c>
      <c r="BB57" s="369" t="s">
        <v>223</v>
      </c>
      <c r="BC57" s="369" t="s">
        <v>280</v>
      </c>
      <c r="BD57" s="899" t="s">
        <v>217</v>
      </c>
      <c r="BE57" s="296">
        <f>(COUNTIF($B$57:$BD$57,"B"))</f>
        <v>1</v>
      </c>
      <c r="BF57" s="1318">
        <f>+BE57/55</f>
        <v>1.8181818181818181E-2</v>
      </c>
      <c r="BG57" s="1324">
        <f>(COUNTIF($B$57:$BD$57,"R"))</f>
        <v>3</v>
      </c>
      <c r="BH57" s="892">
        <f>+BG57/55</f>
        <v>5.4545454545454543E-2</v>
      </c>
      <c r="BI57" s="1326">
        <f>(COUNTIF($B$57:$BD$57,"M"))</f>
        <v>51</v>
      </c>
      <c r="BJ57" s="894">
        <f>+BI57/55</f>
        <v>0.92727272727272725</v>
      </c>
      <c r="BK57" s="864"/>
    </row>
    <row r="58" spans="1:105" ht="15" customHeight="1">
      <c r="A58" s="2216" t="s">
        <v>283</v>
      </c>
      <c r="B58" s="198"/>
      <c r="C58" s="198"/>
      <c r="D58" s="198"/>
      <c r="E58" s="198"/>
      <c r="F58" s="327"/>
      <c r="G58" s="198"/>
      <c r="H58" s="198"/>
      <c r="I58" s="198"/>
      <c r="J58" s="198"/>
      <c r="K58" s="359"/>
      <c r="L58" s="198"/>
      <c r="M58" s="198"/>
      <c r="N58" s="198"/>
      <c r="O58" s="198"/>
      <c r="P58" s="327"/>
      <c r="Q58" s="198"/>
      <c r="R58" s="198"/>
      <c r="S58" s="198"/>
      <c r="T58" s="198"/>
      <c r="U58" s="359"/>
      <c r="V58" s="198"/>
      <c r="W58" s="198"/>
      <c r="X58" s="198"/>
      <c r="Y58" s="198"/>
      <c r="Z58" s="327"/>
      <c r="AA58" s="198"/>
      <c r="AB58" s="198"/>
      <c r="AC58" s="198"/>
      <c r="AD58" s="198"/>
      <c r="AE58" s="359"/>
      <c r="AF58" s="198"/>
      <c r="AG58" s="198"/>
      <c r="AH58" s="198"/>
      <c r="AI58" s="198"/>
      <c r="AJ58" s="327"/>
      <c r="AK58" s="198"/>
      <c r="AL58" s="198"/>
      <c r="AM58" s="198"/>
      <c r="AN58" s="198"/>
      <c r="AO58" s="359"/>
      <c r="AP58" s="198"/>
      <c r="AQ58" s="198"/>
      <c r="AR58" s="198"/>
      <c r="AS58" s="198"/>
      <c r="AT58" s="327"/>
      <c r="AU58" s="198"/>
      <c r="AV58" s="198"/>
      <c r="AW58" s="198"/>
      <c r="AX58" s="198"/>
      <c r="AY58" s="359"/>
      <c r="AZ58" s="198"/>
      <c r="BA58" s="198"/>
      <c r="BB58" s="198"/>
      <c r="BC58" s="198"/>
      <c r="BD58" s="870"/>
      <c r="BE58" s="887"/>
      <c r="BF58" s="1317"/>
      <c r="BG58" s="888"/>
      <c r="BH58" s="895"/>
      <c r="BI58" s="1325"/>
      <c r="BJ58" s="848"/>
      <c r="BK58" s="864"/>
    </row>
    <row r="59" spans="1:105" ht="10.5" customHeight="1">
      <c r="A59" s="2218"/>
      <c r="B59" s="720" t="s">
        <v>300</v>
      </c>
      <c r="C59" s="369" t="s">
        <v>300</v>
      </c>
      <c r="D59" s="369" t="s">
        <v>300</v>
      </c>
      <c r="E59" s="369" t="s">
        <v>300</v>
      </c>
      <c r="F59" s="720" t="s">
        <v>280</v>
      </c>
      <c r="G59" s="369" t="s">
        <v>280</v>
      </c>
      <c r="H59" s="369" t="s">
        <v>280</v>
      </c>
      <c r="I59" s="369" t="s">
        <v>300</v>
      </c>
      <c r="J59" s="369" t="s">
        <v>300</v>
      </c>
      <c r="K59" s="898" t="s">
        <v>300</v>
      </c>
      <c r="L59" s="369" t="s">
        <v>300</v>
      </c>
      <c r="M59" s="369" t="s">
        <v>300</v>
      </c>
      <c r="N59" s="369" t="s">
        <v>300</v>
      </c>
      <c r="O59" s="369" t="s">
        <v>300</v>
      </c>
      <c r="P59" s="720" t="s">
        <v>300</v>
      </c>
      <c r="Q59" s="369" t="s">
        <v>300</v>
      </c>
      <c r="R59" s="369" t="s">
        <v>300</v>
      </c>
      <c r="S59" s="369" t="s">
        <v>300</v>
      </c>
      <c r="T59" s="369" t="s">
        <v>300</v>
      </c>
      <c r="U59" s="898" t="s">
        <v>300</v>
      </c>
      <c r="V59" s="369" t="s">
        <v>300</v>
      </c>
      <c r="W59" s="369" t="s">
        <v>300</v>
      </c>
      <c r="X59" s="369" t="s">
        <v>300</v>
      </c>
      <c r="Y59" s="369" t="s">
        <v>300</v>
      </c>
      <c r="Z59" s="720" t="s">
        <v>300</v>
      </c>
      <c r="AA59" s="369" t="s">
        <v>300</v>
      </c>
      <c r="AB59" s="369" t="s">
        <v>300</v>
      </c>
      <c r="AC59" s="369" t="s">
        <v>300</v>
      </c>
      <c r="AD59" s="369" t="s">
        <v>300</v>
      </c>
      <c r="AE59" s="898" t="s">
        <v>300</v>
      </c>
      <c r="AF59" s="369" t="s">
        <v>300</v>
      </c>
      <c r="AG59" s="369" t="s">
        <v>300</v>
      </c>
      <c r="AH59" s="369" t="s">
        <v>300</v>
      </c>
      <c r="AI59" s="369" t="s">
        <v>300</v>
      </c>
      <c r="AJ59" s="720" t="s">
        <v>300</v>
      </c>
      <c r="AK59" s="369" t="s">
        <v>280</v>
      </c>
      <c r="AL59" s="369" t="s">
        <v>280</v>
      </c>
      <c r="AM59" s="369" t="s">
        <v>280</v>
      </c>
      <c r="AN59" s="369" t="s">
        <v>300</v>
      </c>
      <c r="AO59" s="898" t="s">
        <v>300</v>
      </c>
      <c r="AP59" s="369" t="s">
        <v>300</v>
      </c>
      <c r="AQ59" s="369" t="s">
        <v>300</v>
      </c>
      <c r="AR59" s="369" t="s">
        <v>300</v>
      </c>
      <c r="AS59" s="369" t="s">
        <v>300</v>
      </c>
      <c r="AT59" s="720" t="s">
        <v>300</v>
      </c>
      <c r="AU59" s="369" t="s">
        <v>300</v>
      </c>
      <c r="AV59" s="369" t="s">
        <v>300</v>
      </c>
      <c r="AW59" s="369" t="s">
        <v>280</v>
      </c>
      <c r="AX59" s="369" t="s">
        <v>280</v>
      </c>
      <c r="AY59" s="898" t="s">
        <v>280</v>
      </c>
      <c r="AZ59" s="369" t="s">
        <v>280</v>
      </c>
      <c r="BA59" s="369" t="s">
        <v>280</v>
      </c>
      <c r="BB59" s="369" t="s">
        <v>280</v>
      </c>
      <c r="BC59" s="369" t="s">
        <v>280</v>
      </c>
      <c r="BD59" s="899" t="s">
        <v>280</v>
      </c>
      <c r="BE59" s="296">
        <f>(COUNTIF($B$59:$BD$59,"B"))</f>
        <v>0</v>
      </c>
      <c r="BF59" s="1318">
        <f>+BE59/55</f>
        <v>0</v>
      </c>
      <c r="BG59" s="1324">
        <f>(COUNTIF($B$59:$BD$59,"R"))</f>
        <v>14</v>
      </c>
      <c r="BH59" s="892">
        <f>+BG59/55</f>
        <v>0.25454545454545452</v>
      </c>
      <c r="BI59" s="1326">
        <f>(COUNTIF($B$59:$BD$59,"M"))</f>
        <v>41</v>
      </c>
      <c r="BJ59" s="894">
        <f>+BI59/55</f>
        <v>0.74545454545454548</v>
      </c>
      <c r="BK59" s="864"/>
    </row>
    <row r="60" spans="1:105" ht="15" customHeight="1">
      <c r="A60" s="2216" t="s">
        <v>284</v>
      </c>
      <c r="B60" s="837"/>
      <c r="C60" s="838"/>
      <c r="D60" s="838"/>
      <c r="E60" s="838"/>
      <c r="F60" s="837"/>
      <c r="G60" s="838"/>
      <c r="H60" s="838"/>
      <c r="I60" s="838"/>
      <c r="J60" s="838"/>
      <c r="K60" s="868"/>
      <c r="L60" s="838"/>
      <c r="M60" s="838"/>
      <c r="N60" s="838"/>
      <c r="O60" s="838"/>
      <c r="P60" s="837"/>
      <c r="Q60" s="838"/>
      <c r="R60" s="838"/>
      <c r="S60" s="838"/>
      <c r="T60" s="838"/>
      <c r="U60" s="868"/>
      <c r="V60" s="838"/>
      <c r="W60" s="838"/>
      <c r="X60" s="838"/>
      <c r="Y60" s="838"/>
      <c r="Z60" s="837"/>
      <c r="AA60" s="838"/>
      <c r="AB60" s="838"/>
      <c r="AC60" s="838"/>
      <c r="AD60" s="838"/>
      <c r="AE60" s="868"/>
      <c r="AF60" s="838"/>
      <c r="AG60" s="838"/>
      <c r="AH60" s="838"/>
      <c r="AI60" s="838"/>
      <c r="AJ60" s="837"/>
      <c r="AK60" s="838"/>
      <c r="AL60" s="838"/>
      <c r="AM60" s="838"/>
      <c r="AN60" s="838"/>
      <c r="AO60" s="868"/>
      <c r="AP60" s="838"/>
      <c r="AQ60" s="838"/>
      <c r="AR60" s="838"/>
      <c r="AS60" s="838"/>
      <c r="AT60" s="837"/>
      <c r="AU60" s="838"/>
      <c r="AV60" s="838"/>
      <c r="AW60" s="838"/>
      <c r="AX60" s="838"/>
      <c r="AY60" s="868"/>
      <c r="AZ60" s="838"/>
      <c r="BA60" s="838"/>
      <c r="BB60" s="838"/>
      <c r="BC60" s="874"/>
      <c r="BD60" s="837"/>
      <c r="BE60" s="887"/>
      <c r="BF60" s="1319"/>
      <c r="BG60" s="888"/>
      <c r="BH60" s="895"/>
      <c r="BI60" s="1325"/>
      <c r="BJ60" s="848"/>
      <c r="BK60" s="864"/>
      <c r="BM60" s="2180" t="s">
        <v>241</v>
      </c>
      <c r="BN60" s="2181"/>
    </row>
    <row r="61" spans="1:105" ht="10.5" customHeight="1">
      <c r="A61" s="2212"/>
      <c r="B61" s="720" t="s">
        <v>280</v>
      </c>
      <c r="C61" s="369" t="s">
        <v>280</v>
      </c>
      <c r="D61" s="369" t="s">
        <v>280</v>
      </c>
      <c r="E61" s="369" t="s">
        <v>280</v>
      </c>
      <c r="F61" s="720" t="s">
        <v>280</v>
      </c>
      <c r="G61" s="369" t="s">
        <v>280</v>
      </c>
      <c r="H61" s="369" t="s">
        <v>280</v>
      </c>
      <c r="I61" s="369" t="s">
        <v>280</v>
      </c>
      <c r="J61" s="369" t="s">
        <v>280</v>
      </c>
      <c r="K61" s="898" t="s">
        <v>280</v>
      </c>
      <c r="L61" s="369" t="s">
        <v>280</v>
      </c>
      <c r="M61" s="369" t="s">
        <v>280</v>
      </c>
      <c r="N61" s="369" t="s">
        <v>280</v>
      </c>
      <c r="O61" s="369" t="s">
        <v>280</v>
      </c>
      <c r="P61" s="720" t="s">
        <v>280</v>
      </c>
      <c r="Q61" s="369" t="s">
        <v>280</v>
      </c>
      <c r="R61" s="369" t="s">
        <v>223</v>
      </c>
      <c r="S61" s="369" t="s">
        <v>223</v>
      </c>
      <c r="T61" s="369" t="s">
        <v>280</v>
      </c>
      <c r="U61" s="898" t="s">
        <v>280</v>
      </c>
      <c r="V61" s="369" t="s">
        <v>280</v>
      </c>
      <c r="W61" s="369" t="s">
        <v>280</v>
      </c>
      <c r="X61" s="369" t="s">
        <v>280</v>
      </c>
      <c r="Y61" s="369" t="s">
        <v>280</v>
      </c>
      <c r="Z61" s="720" t="s">
        <v>280</v>
      </c>
      <c r="AA61" s="369" t="s">
        <v>280</v>
      </c>
      <c r="AB61" s="369" t="s">
        <v>280</v>
      </c>
      <c r="AC61" s="369" t="s">
        <v>280</v>
      </c>
      <c r="AD61" s="369" t="s">
        <v>280</v>
      </c>
      <c r="AE61" s="898" t="s">
        <v>280</v>
      </c>
      <c r="AF61" s="369" t="s">
        <v>280</v>
      </c>
      <c r="AG61" s="369" t="s">
        <v>280</v>
      </c>
      <c r="AH61" s="369" t="s">
        <v>280</v>
      </c>
      <c r="AI61" s="369" t="s">
        <v>280</v>
      </c>
      <c r="AJ61" s="720" t="s">
        <v>280</v>
      </c>
      <c r="AK61" s="369" t="s">
        <v>280</v>
      </c>
      <c r="AL61" s="369" t="s">
        <v>280</v>
      </c>
      <c r="AM61" s="369" t="s">
        <v>229</v>
      </c>
      <c r="AN61" s="369" t="s">
        <v>223</v>
      </c>
      <c r="AO61" s="898" t="s">
        <v>223</v>
      </c>
      <c r="AP61" s="369" t="s">
        <v>280</v>
      </c>
      <c r="AQ61" s="369" t="s">
        <v>280</v>
      </c>
      <c r="AR61" s="369" t="s">
        <v>280</v>
      </c>
      <c r="AS61" s="369" t="s">
        <v>280</v>
      </c>
      <c r="AT61" s="720" t="s">
        <v>280</v>
      </c>
      <c r="AU61" s="369" t="s">
        <v>280</v>
      </c>
      <c r="AV61" s="369" t="s">
        <v>280</v>
      </c>
      <c r="AW61" s="369" t="s">
        <v>280</v>
      </c>
      <c r="AX61" s="369" t="s">
        <v>280</v>
      </c>
      <c r="AY61" s="898" t="s">
        <v>280</v>
      </c>
      <c r="AZ61" s="369" t="s">
        <v>280</v>
      </c>
      <c r="BA61" s="369" t="s">
        <v>280</v>
      </c>
      <c r="BB61" s="369" t="s">
        <v>280</v>
      </c>
      <c r="BC61" s="369" t="s">
        <v>280</v>
      </c>
      <c r="BD61" s="899" t="s">
        <v>280</v>
      </c>
      <c r="BE61" s="296">
        <v>49</v>
      </c>
      <c r="BF61" s="1318">
        <f>+BE61/55</f>
        <v>0.89090909090909087</v>
      </c>
      <c r="BG61" s="1324">
        <v>5</v>
      </c>
      <c r="BH61" s="892">
        <f>+BG61/55</f>
        <v>9.0909090909090912E-2</v>
      </c>
      <c r="BI61" s="1326">
        <v>1</v>
      </c>
      <c r="BJ61" s="894">
        <f>+BI61/55</f>
        <v>1.8181818181818181E-2</v>
      </c>
      <c r="BK61" s="864"/>
      <c r="BM61" s="149" t="s">
        <v>217</v>
      </c>
      <c r="BN61" s="146" t="s">
        <v>220</v>
      </c>
    </row>
    <row r="62" spans="1:105" ht="15" customHeight="1">
      <c r="A62" s="2216" t="s">
        <v>285</v>
      </c>
      <c r="B62" s="877"/>
      <c r="C62" s="838"/>
      <c r="D62" s="838"/>
      <c r="E62" s="838"/>
      <c r="F62" s="837"/>
      <c r="G62" s="838"/>
      <c r="H62" s="838"/>
      <c r="I62" s="838"/>
      <c r="J62" s="838"/>
      <c r="K62" s="868"/>
      <c r="L62" s="838"/>
      <c r="M62" s="838"/>
      <c r="N62" s="838"/>
      <c r="O62" s="838"/>
      <c r="P62" s="837"/>
      <c r="Q62" s="838"/>
      <c r="R62" s="838"/>
      <c r="S62" s="838"/>
      <c r="T62" s="838"/>
      <c r="U62" s="868"/>
      <c r="V62" s="838"/>
      <c r="W62" s="838"/>
      <c r="X62" s="838"/>
      <c r="Y62" s="838"/>
      <c r="Z62" s="837"/>
      <c r="AA62" s="838"/>
      <c r="AB62" s="838"/>
      <c r="AC62" s="838"/>
      <c r="AD62" s="838"/>
      <c r="AE62" s="868"/>
      <c r="AF62" s="838"/>
      <c r="AG62" s="838"/>
      <c r="AH62" s="838"/>
      <c r="AI62" s="838"/>
      <c r="AJ62" s="837"/>
      <c r="AK62" s="838"/>
      <c r="AL62" s="838"/>
      <c r="AM62" s="838"/>
      <c r="AN62" s="838"/>
      <c r="AO62" s="868"/>
      <c r="AP62" s="838"/>
      <c r="AQ62" s="838"/>
      <c r="AR62" s="838"/>
      <c r="AS62" s="838"/>
      <c r="AT62" s="837"/>
      <c r="AU62" s="838"/>
      <c r="AV62" s="838"/>
      <c r="AW62" s="838"/>
      <c r="AX62" s="838"/>
      <c r="AY62" s="868"/>
      <c r="AZ62" s="838"/>
      <c r="BA62" s="838"/>
      <c r="BB62" s="838"/>
      <c r="BC62" s="871"/>
      <c r="BD62" s="900"/>
      <c r="BE62" s="887"/>
      <c r="BF62" s="1319"/>
      <c r="BG62" s="888"/>
      <c r="BH62" s="889"/>
      <c r="BI62" s="1325"/>
      <c r="BJ62" s="848"/>
      <c r="BK62" s="864"/>
      <c r="BM62" s="148" t="s">
        <v>223</v>
      </c>
      <c r="BN62" s="146" t="s">
        <v>221</v>
      </c>
    </row>
    <row r="63" spans="1:105" ht="12" customHeight="1" thickBot="1">
      <c r="A63" s="2217"/>
      <c r="B63" s="720" t="s">
        <v>280</v>
      </c>
      <c r="C63" s="369" t="s">
        <v>280</v>
      </c>
      <c r="D63" s="369" t="s">
        <v>280</v>
      </c>
      <c r="E63" s="369" t="s">
        <v>280</v>
      </c>
      <c r="F63" s="720" t="s">
        <v>280</v>
      </c>
      <c r="G63" s="369" t="s">
        <v>280</v>
      </c>
      <c r="H63" s="369" t="s">
        <v>280</v>
      </c>
      <c r="I63" s="369" t="s">
        <v>280</v>
      </c>
      <c r="J63" s="369" t="s">
        <v>280</v>
      </c>
      <c r="K63" s="898" t="s">
        <v>280</v>
      </c>
      <c r="L63" s="369" t="s">
        <v>280</v>
      </c>
      <c r="M63" s="369" t="s">
        <v>280</v>
      </c>
      <c r="N63" s="369" t="s">
        <v>280</v>
      </c>
      <c r="O63" s="369" t="s">
        <v>280</v>
      </c>
      <c r="P63" s="720" t="s">
        <v>300</v>
      </c>
      <c r="Q63" s="369" t="s">
        <v>300</v>
      </c>
      <c r="R63" s="369" t="s">
        <v>300</v>
      </c>
      <c r="S63" s="369" t="s">
        <v>300</v>
      </c>
      <c r="T63" s="369" t="s">
        <v>300</v>
      </c>
      <c r="U63" s="898" t="s">
        <v>300</v>
      </c>
      <c r="V63" s="369" t="s">
        <v>300</v>
      </c>
      <c r="W63" s="369" t="s">
        <v>300</v>
      </c>
      <c r="X63" s="369" t="s">
        <v>300</v>
      </c>
      <c r="Y63" s="369" t="s">
        <v>300</v>
      </c>
      <c r="Z63" s="720" t="s">
        <v>300</v>
      </c>
      <c r="AA63" s="369" t="s">
        <v>300</v>
      </c>
      <c r="AB63" s="369" t="s">
        <v>300</v>
      </c>
      <c r="AC63" s="369" t="s">
        <v>300</v>
      </c>
      <c r="AD63" s="369" t="s">
        <v>300</v>
      </c>
      <c r="AE63" s="898" t="s">
        <v>300</v>
      </c>
      <c r="AF63" s="369" t="s">
        <v>300</v>
      </c>
      <c r="AG63" s="369" t="s">
        <v>300</v>
      </c>
      <c r="AH63" s="369" t="s">
        <v>300</v>
      </c>
      <c r="AI63" s="369" t="s">
        <v>300</v>
      </c>
      <c r="AJ63" s="720" t="s">
        <v>300</v>
      </c>
      <c r="AK63" s="369" t="s">
        <v>300</v>
      </c>
      <c r="AL63" s="369" t="s">
        <v>300</v>
      </c>
      <c r="AM63" s="369" t="s">
        <v>300</v>
      </c>
      <c r="AN63" s="369" t="s">
        <v>300</v>
      </c>
      <c r="AO63" s="898" t="s">
        <v>300</v>
      </c>
      <c r="AP63" s="369" t="s">
        <v>280</v>
      </c>
      <c r="AQ63" s="369" t="s">
        <v>280</v>
      </c>
      <c r="AR63" s="369" t="s">
        <v>280</v>
      </c>
      <c r="AS63" s="369" t="s">
        <v>280</v>
      </c>
      <c r="AT63" s="720" t="s">
        <v>280</v>
      </c>
      <c r="AU63" s="369" t="s">
        <v>280</v>
      </c>
      <c r="AV63" s="369" t="s">
        <v>280</v>
      </c>
      <c r="AW63" s="369" t="s">
        <v>280</v>
      </c>
      <c r="AX63" s="369" t="s">
        <v>280</v>
      </c>
      <c r="AY63" s="898" t="s">
        <v>280</v>
      </c>
      <c r="AZ63" s="369" t="s">
        <v>280</v>
      </c>
      <c r="BA63" s="369" t="s">
        <v>280</v>
      </c>
      <c r="BB63" s="369" t="s">
        <v>280</v>
      </c>
      <c r="BC63" s="369" t="s">
        <v>280</v>
      </c>
      <c r="BD63" s="899" t="s">
        <v>280</v>
      </c>
      <c r="BE63" s="297">
        <v>52</v>
      </c>
      <c r="BF63" s="1320">
        <f>+BE63/55</f>
        <v>0.94545454545454544</v>
      </c>
      <c r="BG63" s="295">
        <v>3</v>
      </c>
      <c r="BH63" s="896">
        <f>+BG63/55</f>
        <v>5.4545454545454543E-2</v>
      </c>
      <c r="BI63" s="1327">
        <f>(COUNTIF($B$63:$BD$63,"M"))</f>
        <v>26</v>
      </c>
      <c r="BJ63" s="897">
        <f>+BI63/55</f>
        <v>0.47272727272727272</v>
      </c>
      <c r="BK63" s="864"/>
      <c r="BM63" s="147" t="s">
        <v>229</v>
      </c>
      <c r="BN63" s="146" t="s">
        <v>222</v>
      </c>
    </row>
    <row r="64" spans="1:105" s="194" customFormat="1">
      <c r="A64" s="196" t="s">
        <v>301</v>
      </c>
      <c r="B64" s="2049"/>
      <c r="C64" s="2049"/>
      <c r="D64" s="2049"/>
      <c r="E64" s="2049"/>
      <c r="F64" s="2049"/>
      <c r="G64" s="2049"/>
      <c r="H64" s="2049"/>
      <c r="I64" s="2049"/>
      <c r="J64" s="2049"/>
      <c r="K64" s="2049"/>
      <c r="L64" s="2049"/>
      <c r="M64" s="2049"/>
      <c r="N64" s="2049"/>
      <c r="O64" s="2049"/>
      <c r="P64" s="2049"/>
      <c r="Q64" s="2049"/>
      <c r="R64" s="2049"/>
      <c r="S64" s="2049"/>
      <c r="T64" s="2049"/>
      <c r="U64" s="2049"/>
      <c r="V64" s="2049"/>
      <c r="W64" s="2049"/>
      <c r="X64" s="2049"/>
      <c r="Y64" s="2049"/>
      <c r="Z64" s="2049"/>
      <c r="AA64" s="2049"/>
      <c r="AB64" s="2049"/>
      <c r="AC64" s="2049"/>
      <c r="AD64" s="2049"/>
      <c r="AE64" s="2049"/>
      <c r="AF64" s="2049"/>
      <c r="AG64" s="2049"/>
      <c r="AH64" s="2049"/>
      <c r="AI64" s="2049"/>
      <c r="AJ64" s="2049"/>
      <c r="AK64" s="2049"/>
      <c r="AL64" s="2049"/>
      <c r="AM64" s="2049"/>
      <c r="AN64" s="2049"/>
      <c r="AO64" s="2049"/>
      <c r="AP64" s="2049"/>
      <c r="AQ64" s="2049"/>
      <c r="AR64" s="2049"/>
      <c r="AS64" s="2049"/>
      <c r="AT64" s="2049"/>
      <c r="AU64" s="2049"/>
      <c r="AV64" s="2049"/>
      <c r="AW64" s="2049"/>
      <c r="AX64" s="2049"/>
      <c r="AY64" s="2049"/>
      <c r="AZ64" s="2049"/>
      <c r="BA64" s="2049"/>
      <c r="BB64" s="2049"/>
      <c r="BC64" s="2049"/>
      <c r="BD64" s="2049"/>
      <c r="BE64" s="2049"/>
      <c r="BF64" s="2049"/>
      <c r="BG64" s="2049"/>
      <c r="BH64" s="2049"/>
      <c r="BI64" s="2049"/>
      <c r="BJ64" s="2049"/>
      <c r="BK64" s="2049"/>
      <c r="BL64" s="2049"/>
      <c r="BM64" s="2049"/>
      <c r="BN64" s="2049"/>
      <c r="BO64" s="2049"/>
      <c r="BP64" s="2049"/>
      <c r="BQ64" s="2049"/>
      <c r="BR64" s="2049"/>
      <c r="BS64" s="2049"/>
      <c r="BT64" s="2049"/>
      <c r="CY64" s="610"/>
      <c r="DA64" s="475"/>
    </row>
    <row r="65" spans="1:105" s="194" customFormat="1">
      <c r="A65" s="196" t="s">
        <v>302</v>
      </c>
      <c r="B65" s="2049"/>
      <c r="C65" s="2049"/>
      <c r="D65" s="2049"/>
      <c r="E65" s="2049"/>
      <c r="F65" s="2049"/>
      <c r="G65" s="2049"/>
      <c r="H65" s="2049"/>
      <c r="I65" s="2049"/>
      <c r="J65" s="2049"/>
      <c r="K65" s="2049"/>
      <c r="L65" s="2049"/>
      <c r="M65" s="2049"/>
      <c r="N65" s="2049"/>
      <c r="O65" s="2049"/>
      <c r="P65" s="2049"/>
      <c r="Q65" s="2049"/>
      <c r="R65" s="2049"/>
      <c r="S65" s="2049"/>
      <c r="T65" s="2049"/>
      <c r="U65" s="2049"/>
      <c r="V65" s="2049"/>
      <c r="W65" s="2049"/>
      <c r="X65" s="2049"/>
      <c r="Y65" s="2049"/>
      <c r="Z65" s="2049"/>
      <c r="AA65" s="2049"/>
      <c r="AB65" s="2049"/>
      <c r="AC65" s="2049"/>
      <c r="AD65" s="2049"/>
      <c r="AE65" s="2049"/>
      <c r="AF65" s="2049"/>
      <c r="AG65" s="2049"/>
      <c r="AH65" s="2049"/>
      <c r="AI65" s="2049"/>
      <c r="AJ65" s="2049"/>
      <c r="AK65" s="2049"/>
      <c r="AL65" s="2049"/>
      <c r="AM65" s="2049"/>
      <c r="AN65" s="2049"/>
      <c r="AO65" s="2049"/>
      <c r="AP65" s="2049"/>
      <c r="AQ65" s="2049"/>
      <c r="AR65" s="2049"/>
      <c r="AS65" s="2049"/>
      <c r="AT65" s="2049"/>
      <c r="AU65" s="2049"/>
      <c r="AV65" s="2049"/>
      <c r="AW65" s="2049"/>
      <c r="AX65" s="2049"/>
      <c r="AY65" s="2049"/>
      <c r="AZ65" s="2049"/>
      <c r="BA65" s="2049"/>
      <c r="BB65" s="2049"/>
      <c r="BC65" s="2049"/>
      <c r="BD65" s="2049"/>
      <c r="BE65" s="2049"/>
      <c r="BF65" s="2049"/>
      <c r="BG65" s="2049"/>
      <c r="BH65" s="2049"/>
      <c r="BI65" s="2049"/>
      <c r="BJ65" s="2049"/>
      <c r="BK65" s="2049"/>
      <c r="BL65" s="2049"/>
      <c r="BM65" s="2049"/>
      <c r="BN65" s="2049"/>
      <c r="BO65" s="2049"/>
      <c r="BP65" s="2049"/>
      <c r="BQ65" s="2049"/>
      <c r="BR65" s="2049"/>
      <c r="BS65" s="2049"/>
      <c r="BT65" s="2049"/>
      <c r="CY65" s="610"/>
      <c r="DA65" s="475"/>
    </row>
    <row r="66" spans="1:105" s="194" customFormat="1">
      <c r="A66" s="196" t="s">
        <v>303</v>
      </c>
      <c r="B66" s="2049"/>
      <c r="C66" s="2049"/>
      <c r="D66" s="2049"/>
      <c r="E66" s="2049"/>
      <c r="F66" s="2049"/>
      <c r="G66" s="2049"/>
      <c r="H66" s="2049"/>
      <c r="I66" s="2049"/>
      <c r="J66" s="2049"/>
      <c r="K66" s="2049"/>
      <c r="L66" s="2049"/>
      <c r="M66" s="2049"/>
      <c r="N66" s="2049"/>
      <c r="O66" s="2049"/>
      <c r="P66" s="2049"/>
      <c r="Q66" s="2049"/>
      <c r="R66" s="2049"/>
      <c r="S66" s="2049"/>
      <c r="T66" s="2049"/>
      <c r="U66" s="2049"/>
      <c r="V66" s="2049"/>
      <c r="W66" s="2049"/>
      <c r="X66" s="2049"/>
      <c r="Y66" s="2049"/>
      <c r="Z66" s="2049"/>
      <c r="AA66" s="2049"/>
      <c r="AB66" s="2049"/>
      <c r="AC66" s="2049"/>
      <c r="AD66" s="2049"/>
      <c r="AE66" s="2049"/>
      <c r="AF66" s="2049"/>
      <c r="AG66" s="2049"/>
      <c r="AH66" s="2049"/>
      <c r="AI66" s="2049"/>
      <c r="AJ66" s="2049"/>
      <c r="AK66" s="2049"/>
      <c r="AL66" s="2049"/>
      <c r="AM66" s="2049"/>
      <c r="AN66" s="2049"/>
      <c r="AO66" s="2049"/>
      <c r="AP66" s="2049"/>
      <c r="AQ66" s="2049"/>
      <c r="AR66" s="2049"/>
      <c r="AS66" s="2049"/>
      <c r="AT66" s="2049"/>
      <c r="AU66" s="2049"/>
      <c r="AV66" s="2049"/>
      <c r="AW66" s="2049"/>
      <c r="AX66" s="2049"/>
      <c r="AY66" s="2049"/>
      <c r="AZ66" s="2049"/>
      <c r="BA66" s="2049"/>
      <c r="BB66" s="2049"/>
      <c r="BC66" s="2049"/>
      <c r="BD66" s="2049"/>
      <c r="BE66" s="2049"/>
      <c r="BF66" s="2049"/>
      <c r="BG66" s="2049"/>
      <c r="BH66" s="2049"/>
      <c r="BI66" s="2049"/>
      <c r="BJ66" s="2049"/>
      <c r="BK66" s="2049"/>
      <c r="BL66" s="2049"/>
      <c r="BM66" s="2049"/>
      <c r="BN66" s="2049"/>
      <c r="BO66" s="2049"/>
      <c r="BP66" s="2049"/>
      <c r="BQ66" s="2049"/>
      <c r="BR66" s="2049"/>
      <c r="BS66" s="2049"/>
      <c r="BT66" s="2049"/>
      <c r="CY66" s="610"/>
      <c r="DA66" s="475"/>
    </row>
    <row r="67" spans="1:105" s="194" customFormat="1">
      <c r="A67" s="195" t="s">
        <v>288</v>
      </c>
      <c r="B67" s="2049"/>
      <c r="C67" s="2049"/>
      <c r="D67" s="2049"/>
      <c r="E67" s="2049"/>
      <c r="F67" s="2049"/>
      <c r="G67" s="2049"/>
      <c r="H67" s="2049"/>
      <c r="I67" s="2049"/>
      <c r="J67" s="2049"/>
      <c r="K67" s="2049"/>
      <c r="L67" s="2049"/>
      <c r="M67" s="2049"/>
      <c r="N67" s="2049"/>
      <c r="O67" s="2049"/>
      <c r="P67" s="2049"/>
      <c r="Q67" s="2049"/>
      <c r="R67" s="2049"/>
      <c r="S67" s="2049"/>
      <c r="T67" s="2049"/>
      <c r="U67" s="2049"/>
      <c r="V67" s="2049"/>
      <c r="W67" s="2049"/>
      <c r="X67" s="2049"/>
      <c r="Y67" s="2049"/>
      <c r="Z67" s="2049"/>
      <c r="AA67" s="2049"/>
      <c r="AB67" s="2049"/>
      <c r="AC67" s="2049"/>
      <c r="AD67" s="2049"/>
      <c r="AE67" s="2049"/>
      <c r="AF67" s="2049"/>
      <c r="AG67" s="2049"/>
      <c r="AH67" s="2049"/>
      <c r="AI67" s="2049"/>
      <c r="AJ67" s="2049"/>
      <c r="AK67" s="2049"/>
      <c r="AL67" s="2049"/>
      <c r="AM67" s="2049"/>
      <c r="AN67" s="2049"/>
      <c r="AO67" s="2049"/>
      <c r="AP67" s="2049"/>
      <c r="AQ67" s="2049"/>
      <c r="AR67" s="2049"/>
      <c r="AS67" s="2049"/>
      <c r="AT67" s="2049"/>
      <c r="AU67" s="2049"/>
      <c r="AV67" s="2049"/>
      <c r="AW67" s="2049"/>
      <c r="AX67" s="2049"/>
      <c r="AY67" s="2049"/>
      <c r="AZ67" s="2049"/>
      <c r="BA67" s="2049"/>
      <c r="BB67" s="2049"/>
      <c r="BC67" s="2049"/>
      <c r="BD67" s="2049"/>
      <c r="BE67" s="2049"/>
      <c r="BF67" s="2049"/>
      <c r="BG67" s="2049"/>
      <c r="BH67" s="2049"/>
      <c r="BI67" s="2049"/>
      <c r="BJ67" s="2049"/>
      <c r="BK67" s="2049"/>
      <c r="BL67" s="2049"/>
      <c r="BM67" s="2049"/>
      <c r="BN67" s="2049"/>
      <c r="BO67" s="2049"/>
      <c r="BP67" s="2049"/>
      <c r="BQ67" s="2049"/>
      <c r="BR67" s="2049"/>
      <c r="BS67" s="2049"/>
      <c r="BT67" s="2049"/>
    </row>
    <row r="68" spans="1:105" s="194" customFormat="1" ht="12.75" customHeight="1">
      <c r="A68" s="272" t="s">
        <v>289</v>
      </c>
      <c r="B68" s="272"/>
      <c r="C68" s="272"/>
      <c r="D68" s="272"/>
      <c r="E68" s="272"/>
      <c r="F68" s="272"/>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2"/>
      <c r="AE68" s="272"/>
      <c r="AF68" s="272"/>
      <c r="AG68" s="272"/>
      <c r="AH68" s="272"/>
      <c r="AI68" s="272"/>
      <c r="AJ68" s="272"/>
      <c r="AK68" s="272"/>
      <c r="AL68" s="272"/>
      <c r="AM68" s="272"/>
      <c r="AN68" s="272"/>
      <c r="AO68" s="272"/>
      <c r="AP68" s="272"/>
      <c r="AQ68" s="272"/>
      <c r="AR68" s="272"/>
      <c r="AS68" s="272"/>
      <c r="AT68" s="272"/>
      <c r="AU68" s="272"/>
      <c r="AV68" s="272"/>
      <c r="AW68" s="272"/>
      <c r="AX68" s="272"/>
      <c r="AY68" s="272"/>
      <c r="AZ68" s="272"/>
      <c r="BA68" s="272"/>
      <c r="BB68" s="272"/>
      <c r="BC68" s="272"/>
      <c r="BD68" s="272"/>
      <c r="BE68" s="272"/>
      <c r="BF68" s="272"/>
      <c r="BG68" s="272"/>
      <c r="BH68" s="272"/>
      <c r="BI68" s="272"/>
      <c r="BJ68" s="272"/>
      <c r="BK68" s="272"/>
      <c r="BL68" s="272"/>
      <c r="BM68" s="272"/>
      <c r="BN68" s="272"/>
      <c r="BO68" s="272"/>
      <c r="BP68" s="272"/>
      <c r="BQ68" s="272"/>
      <c r="BR68" s="272"/>
      <c r="BS68" s="272"/>
      <c r="BT68" s="272"/>
      <c r="BU68" s="272"/>
      <c r="BV68" s="272"/>
      <c r="BW68" s="272"/>
      <c r="BX68" s="272"/>
      <c r="BY68" s="272"/>
      <c r="BZ68" s="272"/>
      <c r="CA68" s="272"/>
    </row>
    <row r="69" spans="1:105" ht="15.6">
      <c r="A69" s="131" t="s">
        <v>290</v>
      </c>
    </row>
    <row r="70" spans="1:105" ht="13.8">
      <c r="A70" s="1749" t="s">
        <v>291</v>
      </c>
    </row>
    <row r="71" spans="1:105">
      <c r="BE71" s="855" t="s">
        <v>169</v>
      </c>
      <c r="BF71" s="856"/>
      <c r="BG71" s="856"/>
      <c r="BH71" s="856"/>
      <c r="BI71" s="856"/>
      <c r="BJ71" s="856"/>
    </row>
    <row r="72" spans="1:105">
      <c r="BE72" s="855"/>
      <c r="BF72" s="856"/>
      <c r="BG72" s="856"/>
      <c r="BH72" s="856"/>
      <c r="BI72" s="856"/>
      <c r="BJ72" s="856"/>
    </row>
    <row r="79" spans="1:105" ht="15" customHeight="1"/>
    <row r="80" spans="1:105" ht="18.75" customHeight="1"/>
  </sheetData>
  <mergeCells count="29">
    <mergeCell ref="BM60:BN60"/>
    <mergeCell ref="A46:A47"/>
    <mergeCell ref="Z44:AC44"/>
    <mergeCell ref="B49:BD49"/>
    <mergeCell ref="A62:A63"/>
    <mergeCell ref="A60:A61"/>
    <mergeCell ref="A58:A59"/>
    <mergeCell ref="A56:A57"/>
    <mergeCell ref="A54:A55"/>
    <mergeCell ref="A52:A53"/>
    <mergeCell ref="A50:A51"/>
    <mergeCell ref="A48:A49"/>
    <mergeCell ref="B44:E44"/>
    <mergeCell ref="F44:I44"/>
    <mergeCell ref="P44:S44"/>
    <mergeCell ref="AJ44:AM44"/>
    <mergeCell ref="BE43:BJ43"/>
    <mergeCell ref="AT44:AW44"/>
    <mergeCell ref="AZ44:BC44"/>
    <mergeCell ref="BI44:BJ44"/>
    <mergeCell ref="BE42:BJ42"/>
    <mergeCell ref="B42:BD42"/>
    <mergeCell ref="B41:BD41"/>
    <mergeCell ref="BE41:BJ41"/>
    <mergeCell ref="B9:F9"/>
    <mergeCell ref="A1:BL1"/>
    <mergeCell ref="A2:BL2"/>
    <mergeCell ref="A3:BL3"/>
    <mergeCell ref="A4:BL4"/>
  </mergeCells>
  <conditionalFormatting sqref="B47:BD47 AF50 B51:BD51 B53:BD53 B55:BD55 B57:BD59 B61:BD61 B63:BD63">
    <cfRule type="cellIs" dxfId="324" priority="45" stopIfTrue="1" operator="equal">
      <formula>"M"</formula>
    </cfRule>
    <cfRule type="cellIs" dxfId="323" priority="46" stopIfTrue="1" operator="equal">
      <formula>"R"</formula>
    </cfRule>
    <cfRule type="cellIs" dxfId="322" priority="47" stopIfTrue="1" operator="equal">
      <formula>"B"</formula>
    </cfRule>
    <cfRule type="cellIs" dxfId="321" priority="48" stopIfTrue="1" operator="equal">
      <formula>"N"</formula>
    </cfRule>
  </conditionalFormatting>
  <hyperlinks>
    <hyperlink ref="BE71" location="'TABLA DE CONTENIDO'!A1" display="VOLVER A TABLA DE CONTENIDO" xr:uid="{00000000-0004-0000-0600-000000000000}"/>
  </hyperlinks>
  <printOptions horizontalCentered="1" verticalCentered="1"/>
  <pageMargins left="0.39370078740157483" right="0.39370078740157483" top="0.59055118110236227" bottom="0.39370078740157483" header="0.11811023622047245" footer="0"/>
  <pageSetup scale="70" orientation="portrait" horizontalDpi="300" verticalDpi="300" r:id="rId1"/>
  <headerFooter alignWithMargins="0"/>
  <colBreaks count="1" manualBreakCount="1">
    <brk id="66" max="1048575" man="1"/>
  </colBreaks>
  <ignoredErrors>
    <ignoredError sqref="BG54:BG60 BI54:BI60 BG62 BI62:BI63" formula="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dimension ref="A1:CC67"/>
  <sheetViews>
    <sheetView view="pageBreakPreview" topLeftCell="A23" zoomScale="85" zoomScaleNormal="100" zoomScaleSheetLayoutView="85" workbookViewId="0">
      <selection activeCell="D14" sqref="D14"/>
    </sheetView>
  </sheetViews>
  <sheetFormatPr baseColWidth="10" defaultColWidth="6.6640625" defaultRowHeight="13.2"/>
  <cols>
    <col min="1" max="1" width="19" style="783" customWidth="1"/>
    <col min="2" max="17" width="1.6640625" style="783" customWidth="1"/>
    <col min="18" max="18" width="3" style="783" hidden="1" customWidth="1"/>
    <col min="19" max="19" width="6.5546875" style="783" customWidth="1"/>
    <col min="20" max="24" width="6.6640625" style="783" customWidth="1"/>
    <col min="25" max="26" width="5.33203125" style="783" customWidth="1"/>
    <col min="27" max="27" width="5.88671875" style="783" customWidth="1"/>
    <col min="28" max="28" width="11.6640625" style="783" customWidth="1"/>
    <col min="29" max="107" width="4.5546875" style="783" customWidth="1"/>
    <col min="108" max="108" width="6.5546875" style="783" customWidth="1"/>
    <col min="109" max="109" width="6.6640625" style="783" customWidth="1"/>
    <col min="110" max="110" width="6.5546875" style="783" customWidth="1"/>
    <col min="111" max="111" width="6.6640625" style="783" customWidth="1"/>
    <col min="112" max="112" width="6.5546875" style="783" customWidth="1"/>
    <col min="113" max="16384" width="6.6640625" style="783"/>
  </cols>
  <sheetData>
    <row r="1" spans="1:25" ht="22.8">
      <c r="A1" s="2195" t="s">
        <v>243</v>
      </c>
      <c r="B1" s="2195"/>
      <c r="C1" s="2195"/>
      <c r="D1" s="2195"/>
      <c r="E1" s="2195"/>
      <c r="F1" s="2195"/>
      <c r="G1" s="2195"/>
      <c r="H1" s="2195"/>
      <c r="I1" s="2195"/>
      <c r="J1" s="2195"/>
      <c r="K1" s="2195"/>
      <c r="L1" s="2195"/>
      <c r="M1" s="2195"/>
      <c r="N1" s="2195"/>
      <c r="O1" s="2195"/>
      <c r="P1" s="2195"/>
      <c r="Q1" s="2195"/>
      <c r="R1" s="2195"/>
      <c r="S1" s="2195"/>
      <c r="T1" s="2195"/>
      <c r="U1" s="2195"/>
      <c r="V1" s="2195"/>
      <c r="W1" s="2195"/>
      <c r="X1" s="2195"/>
      <c r="Y1" s="2195"/>
    </row>
    <row r="2" spans="1:25" ht="17.399999999999999">
      <c r="A2" s="2196" t="s">
        <v>110</v>
      </c>
      <c r="B2" s="2196"/>
      <c r="C2" s="2196"/>
      <c r="D2" s="2196"/>
      <c r="E2" s="2196"/>
      <c r="F2" s="2196"/>
      <c r="G2" s="2196"/>
      <c r="H2" s="2196"/>
      <c r="I2" s="2196"/>
      <c r="J2" s="2196"/>
      <c r="K2" s="2196"/>
      <c r="L2" s="2196"/>
      <c r="M2" s="2196"/>
      <c r="N2" s="2196"/>
      <c r="O2" s="2196"/>
      <c r="P2" s="2196"/>
      <c r="Q2" s="2196"/>
      <c r="R2" s="2196"/>
      <c r="S2" s="2196"/>
      <c r="T2" s="2196"/>
      <c r="U2" s="2196"/>
      <c r="V2" s="2196"/>
      <c r="W2" s="2196"/>
      <c r="X2" s="2196"/>
      <c r="Y2" s="2196"/>
    </row>
    <row r="3" spans="1:25" ht="17.399999999999999">
      <c r="A3" s="2196" t="s">
        <v>292</v>
      </c>
      <c r="B3" s="2196"/>
      <c r="C3" s="2196"/>
      <c r="D3" s="2196"/>
      <c r="E3" s="2196"/>
      <c r="F3" s="2196"/>
      <c r="G3" s="2196"/>
      <c r="H3" s="2196"/>
      <c r="I3" s="2196"/>
      <c r="J3" s="2196"/>
      <c r="K3" s="2196"/>
      <c r="L3" s="2196"/>
      <c r="M3" s="2196"/>
      <c r="N3" s="2196"/>
      <c r="O3" s="2196"/>
      <c r="P3" s="2196"/>
      <c r="Q3" s="2196"/>
      <c r="R3" s="2196"/>
      <c r="S3" s="2196"/>
      <c r="T3" s="2196"/>
      <c r="U3" s="2196"/>
      <c r="V3" s="2196"/>
      <c r="W3" s="2196"/>
      <c r="X3" s="2196"/>
      <c r="Y3" s="2196"/>
    </row>
    <row r="4" spans="1:25" ht="17.399999999999999">
      <c r="A4" s="2196" t="s">
        <v>245</v>
      </c>
      <c r="B4" s="2196"/>
      <c r="C4" s="2196"/>
      <c r="D4" s="2196"/>
      <c r="E4" s="2196"/>
      <c r="F4" s="2196"/>
      <c r="G4" s="2196"/>
      <c r="H4" s="2196"/>
      <c r="I4" s="2196"/>
      <c r="J4" s="2196"/>
      <c r="K4" s="2196"/>
      <c r="L4" s="2196"/>
      <c r="M4" s="2196"/>
      <c r="N4" s="2196"/>
      <c r="O4" s="2196"/>
      <c r="P4" s="2196"/>
      <c r="Q4" s="2196"/>
      <c r="R4" s="2196"/>
      <c r="S4" s="2196"/>
      <c r="T4" s="2196"/>
      <c r="U4" s="2196"/>
      <c r="V4" s="2196"/>
      <c r="W4" s="2196"/>
      <c r="X4" s="2196"/>
      <c r="Y4" s="2196"/>
    </row>
    <row r="5" spans="1:25" ht="17.399999999999999">
      <c r="A5" s="784"/>
      <c r="B5" s="784"/>
      <c r="C5" s="784"/>
      <c r="D5" s="784"/>
      <c r="E5" s="784"/>
      <c r="F5" s="784"/>
      <c r="G5" s="784"/>
      <c r="H5" s="784"/>
      <c r="I5" s="784"/>
      <c r="J5" s="784"/>
      <c r="K5" s="784"/>
      <c r="L5" s="784"/>
      <c r="M5" s="784"/>
      <c r="N5" s="784"/>
      <c r="O5" s="784"/>
      <c r="P5" s="784"/>
      <c r="Q5" s="784"/>
      <c r="R5" s="784"/>
      <c r="S5" s="784"/>
      <c r="T5" s="784"/>
      <c r="U5" s="784"/>
      <c r="V5" s="784"/>
      <c r="W5" s="784"/>
      <c r="X5" s="784"/>
    </row>
    <row r="6" spans="1:25">
      <c r="A6" s="785"/>
      <c r="B6" s="786"/>
      <c r="C6" s="786"/>
      <c r="D6" s="786"/>
      <c r="E6" s="786"/>
      <c r="F6" s="786"/>
      <c r="G6" s="786"/>
      <c r="H6" s="786"/>
      <c r="I6" s="786"/>
      <c r="J6" s="786"/>
      <c r="K6" s="786"/>
      <c r="L6" s="786"/>
      <c r="M6" s="786"/>
      <c r="N6" s="786"/>
      <c r="O6" s="786"/>
      <c r="P6" s="786"/>
      <c r="Q6" s="786"/>
      <c r="R6" s="786"/>
      <c r="S6" s="786"/>
      <c r="T6" s="786"/>
      <c r="U6" s="786"/>
      <c r="V6" s="786"/>
      <c r="W6" s="786"/>
      <c r="X6" s="786"/>
    </row>
    <row r="7" spans="1:25">
      <c r="A7" s="788" t="s">
        <v>246</v>
      </c>
      <c r="B7" s="906"/>
      <c r="C7" s="789"/>
      <c r="D7" s="789" t="s">
        <v>304</v>
      </c>
      <c r="E7" s="789"/>
      <c r="F7" s="789"/>
      <c r="G7" s="789"/>
      <c r="H7" s="789"/>
      <c r="I7" s="789"/>
      <c r="J7" s="789"/>
      <c r="K7" s="789"/>
      <c r="L7" s="789"/>
      <c r="M7" s="789"/>
      <c r="N7" s="789"/>
      <c r="O7" s="789"/>
      <c r="P7" s="789"/>
      <c r="Q7" s="789"/>
      <c r="R7" s="791"/>
      <c r="S7" s="792" t="s">
        <v>294</v>
      </c>
      <c r="T7" s="791"/>
      <c r="U7" s="790"/>
      <c r="V7" s="794">
        <v>6205</v>
      </c>
      <c r="W7" s="907"/>
      <c r="X7" s="907"/>
    </row>
    <row r="8" spans="1:25">
      <c r="A8" s="795"/>
      <c r="B8" s="795"/>
      <c r="C8" s="795"/>
      <c r="D8" s="795"/>
      <c r="E8" s="795"/>
      <c r="F8" s="795"/>
      <c r="G8" s="795"/>
      <c r="H8" s="795"/>
      <c r="I8" s="795"/>
      <c r="J8" s="795"/>
      <c r="K8" s="795"/>
      <c r="L8" s="795"/>
      <c r="M8" s="795"/>
      <c r="N8" s="795"/>
      <c r="O8" s="795"/>
      <c r="P8" s="795"/>
      <c r="Q8" s="795"/>
      <c r="R8" s="796"/>
      <c r="S8" s="796"/>
      <c r="T8" s="796"/>
      <c r="U8" s="796"/>
      <c r="V8" s="796"/>
      <c r="W8" s="786"/>
      <c r="X8" s="786"/>
    </row>
    <row r="9" spans="1:25">
      <c r="A9" s="792" t="s">
        <v>295</v>
      </c>
      <c r="B9" s="2221" t="s">
        <v>250</v>
      </c>
      <c r="C9" s="2222"/>
      <c r="D9" s="2222"/>
      <c r="E9" s="2223"/>
      <c r="F9" s="801" t="s">
        <v>305</v>
      </c>
      <c r="G9" s="800"/>
      <c r="H9" s="800"/>
      <c r="I9" s="835"/>
      <c r="J9" s="797"/>
      <c r="K9" s="800"/>
      <c r="L9" s="800"/>
      <c r="M9" s="802"/>
      <c r="N9" s="802"/>
      <c r="O9" s="797"/>
      <c r="P9" s="797"/>
      <c r="Q9" s="797"/>
      <c r="R9" s="793"/>
      <c r="S9" s="908"/>
      <c r="T9" s="793"/>
      <c r="U9" s="793" t="s">
        <v>306</v>
      </c>
      <c r="V9" s="793"/>
      <c r="W9" s="793"/>
      <c r="X9" s="793"/>
    </row>
    <row r="10" spans="1:25">
      <c r="A10" s="804"/>
      <c r="B10" s="2221" t="s">
        <v>253</v>
      </c>
      <c r="C10" s="2222"/>
      <c r="D10" s="2222"/>
      <c r="E10" s="2223"/>
      <c r="F10" s="987" t="s">
        <v>307</v>
      </c>
      <c r="G10" s="800"/>
      <c r="H10" s="800"/>
      <c r="I10" s="835"/>
      <c r="J10" s="797"/>
      <c r="K10" s="800"/>
      <c r="L10" s="800"/>
      <c r="M10" s="802"/>
      <c r="N10" s="802"/>
      <c r="O10" s="797"/>
      <c r="P10" s="797"/>
      <c r="Q10" s="797"/>
      <c r="R10" s="857"/>
      <c r="S10" s="908"/>
      <c r="T10" s="793"/>
      <c r="U10" s="793" t="s">
        <v>308</v>
      </c>
      <c r="V10" s="793"/>
      <c r="W10" s="793"/>
      <c r="X10" s="793"/>
    </row>
    <row r="11" spans="1:25">
      <c r="A11" s="804"/>
      <c r="B11" s="803"/>
      <c r="C11" s="803"/>
      <c r="D11" s="803"/>
      <c r="E11" s="803"/>
      <c r="F11" s="988"/>
      <c r="G11" s="804"/>
      <c r="H11" s="804"/>
      <c r="J11" s="803"/>
      <c r="K11" s="804"/>
      <c r="L11" s="804"/>
      <c r="M11" s="793"/>
      <c r="N11" s="793"/>
      <c r="O11" s="803"/>
      <c r="P11" s="803"/>
      <c r="Q11" s="803"/>
      <c r="R11" s="793"/>
      <c r="S11" s="793"/>
      <c r="T11" s="793"/>
      <c r="U11" s="793"/>
      <c r="V11" s="793"/>
      <c r="W11" s="793"/>
      <c r="X11" s="793"/>
    </row>
    <row r="12" spans="1:25" ht="15.75" customHeight="1">
      <c r="A12" s="792" t="s">
        <v>207</v>
      </c>
      <c r="B12" s="794" t="str">
        <f>+DATOS!C10</f>
        <v>CARLOS EDUARDO GARCIA CASTILLO</v>
      </c>
      <c r="C12" s="794"/>
      <c r="D12" s="794"/>
      <c r="E12" s="794"/>
      <c r="F12" s="794"/>
      <c r="G12" s="794"/>
      <c r="H12" s="794"/>
      <c r="I12" s="794"/>
      <c r="J12" s="794"/>
      <c r="K12" s="794"/>
      <c r="L12" s="794"/>
      <c r="M12" s="794"/>
      <c r="N12" s="794"/>
      <c r="O12" s="794"/>
      <c r="P12" s="794"/>
      <c r="Q12" s="794"/>
      <c r="R12" s="909"/>
      <c r="S12" s="910"/>
      <c r="T12" s="909"/>
      <c r="U12" s="795"/>
      <c r="V12" s="934" t="s">
        <v>268</v>
      </c>
      <c r="W12" s="1468" t="str">
        <f>+DATOS!C16</f>
        <v>JUN - SEP DE 2024</v>
      </c>
      <c r="X12" s="857"/>
    </row>
    <row r="13" spans="1:25" ht="13.8" thickBot="1">
      <c r="A13" s="806"/>
      <c r="B13" s="807"/>
      <c r="C13" s="807"/>
      <c r="D13" s="807"/>
      <c r="E13" s="807"/>
      <c r="F13" s="807"/>
      <c r="G13" s="807"/>
      <c r="H13" s="807"/>
      <c r="I13" s="807"/>
      <c r="J13" s="807"/>
      <c r="K13" s="807"/>
      <c r="L13" s="807"/>
      <c r="M13" s="807"/>
      <c r="N13" s="807"/>
      <c r="O13" s="807"/>
      <c r="P13" s="807"/>
      <c r="Q13" s="807"/>
      <c r="R13" s="808"/>
      <c r="S13" s="808"/>
      <c r="T13" s="808"/>
      <c r="U13" s="808"/>
      <c r="V13" s="911"/>
      <c r="W13" s="808"/>
      <c r="X13" s="808"/>
    </row>
    <row r="14" spans="1:25">
      <c r="A14" s="810"/>
      <c r="B14" s="811"/>
      <c r="C14" s="811"/>
      <c r="D14" s="811"/>
      <c r="E14" s="811"/>
      <c r="F14" s="811"/>
      <c r="G14" s="811"/>
      <c r="H14" s="811"/>
      <c r="I14" s="811"/>
      <c r="J14" s="811"/>
      <c r="K14" s="811"/>
      <c r="L14" s="811"/>
      <c r="M14" s="811"/>
      <c r="N14" s="811"/>
      <c r="O14" s="811"/>
      <c r="P14" s="811"/>
      <c r="Q14" s="811"/>
      <c r="R14" s="812"/>
      <c r="S14" s="812"/>
      <c r="T14" s="812"/>
      <c r="U14" s="812"/>
      <c r="V14" s="812"/>
      <c r="W14" s="813"/>
      <c r="X14" s="814"/>
    </row>
    <row r="15" spans="1:25">
      <c r="A15" s="815"/>
      <c r="B15" s="816"/>
      <c r="C15" s="816"/>
      <c r="D15" s="816"/>
      <c r="E15" s="816"/>
      <c r="F15" s="816"/>
      <c r="G15" s="816"/>
      <c r="H15" s="816"/>
      <c r="I15" s="816"/>
      <c r="J15" s="816"/>
      <c r="K15" s="816"/>
      <c r="L15" s="816"/>
      <c r="M15" s="816"/>
      <c r="N15" s="816"/>
      <c r="O15" s="816"/>
      <c r="P15" s="816"/>
      <c r="Q15" s="816"/>
      <c r="R15" s="796"/>
      <c r="S15" s="796"/>
      <c r="T15" s="796"/>
      <c r="U15" s="796"/>
      <c r="V15" s="796"/>
      <c r="W15" s="786"/>
      <c r="X15" s="817"/>
    </row>
    <row r="16" spans="1:25">
      <c r="A16" s="818"/>
      <c r="B16" s="816"/>
      <c r="C16" s="816"/>
      <c r="D16" s="816"/>
      <c r="E16" s="816"/>
      <c r="F16" s="816"/>
      <c r="G16" s="816"/>
      <c r="H16" s="816"/>
      <c r="I16" s="816"/>
      <c r="J16" s="816"/>
      <c r="K16" s="816"/>
      <c r="L16" s="816"/>
      <c r="M16" s="816"/>
      <c r="N16" s="816"/>
      <c r="O16" s="816"/>
      <c r="P16" s="816"/>
      <c r="Q16" s="816"/>
      <c r="R16" s="796"/>
      <c r="S16" s="796"/>
      <c r="T16" s="796"/>
      <c r="U16" s="796"/>
      <c r="V16" s="796"/>
      <c r="W16" s="786"/>
      <c r="X16" s="817"/>
    </row>
    <row r="17" spans="1:24">
      <c r="A17" s="818"/>
      <c r="B17" s="816"/>
      <c r="C17" s="816"/>
      <c r="D17" s="816"/>
      <c r="E17" s="816"/>
      <c r="F17" s="816"/>
      <c r="G17" s="816"/>
      <c r="H17" s="816"/>
      <c r="I17" s="816"/>
      <c r="J17" s="816"/>
      <c r="K17" s="816"/>
      <c r="L17" s="816"/>
      <c r="M17" s="816"/>
      <c r="N17" s="816"/>
      <c r="O17" s="816"/>
      <c r="P17" s="816"/>
      <c r="Q17" s="816"/>
      <c r="R17" s="796"/>
      <c r="S17" s="796"/>
      <c r="T17" s="796"/>
      <c r="U17" s="796"/>
      <c r="V17" s="796"/>
      <c r="W17" s="786"/>
      <c r="X17" s="817"/>
    </row>
    <row r="18" spans="1:24">
      <c r="A18" s="818"/>
      <c r="B18" s="816"/>
      <c r="C18" s="816"/>
      <c r="D18" s="816"/>
      <c r="E18" s="816"/>
      <c r="F18" s="816"/>
      <c r="G18" s="816"/>
      <c r="H18" s="816"/>
      <c r="I18" s="816"/>
      <c r="J18" s="816"/>
      <c r="K18" s="816"/>
      <c r="L18" s="816"/>
      <c r="M18" s="816"/>
      <c r="N18" s="816"/>
      <c r="O18" s="816"/>
      <c r="P18" s="816"/>
      <c r="Q18" s="816"/>
      <c r="R18" s="796"/>
      <c r="S18" s="796"/>
      <c r="T18" s="796"/>
      <c r="U18" s="796"/>
      <c r="V18" s="796"/>
      <c r="W18" s="786"/>
      <c r="X18" s="817"/>
    </row>
    <row r="19" spans="1:24">
      <c r="A19" s="818"/>
      <c r="B19" s="816"/>
      <c r="C19" s="816"/>
      <c r="D19" s="816"/>
      <c r="E19" s="816"/>
      <c r="F19" s="816"/>
      <c r="G19" s="816"/>
      <c r="H19" s="816"/>
      <c r="I19" s="816"/>
      <c r="J19" s="816"/>
      <c r="K19" s="816"/>
      <c r="L19" s="816"/>
      <c r="M19" s="816"/>
      <c r="N19" s="816"/>
      <c r="O19" s="816"/>
      <c r="P19" s="816"/>
      <c r="Q19" s="816"/>
      <c r="R19" s="796"/>
      <c r="S19" s="796"/>
      <c r="T19" s="796"/>
      <c r="U19" s="796"/>
      <c r="V19" s="796"/>
      <c r="W19" s="786"/>
      <c r="X19" s="817"/>
    </row>
    <row r="20" spans="1:24">
      <c r="A20" s="818"/>
      <c r="B20" s="816"/>
      <c r="C20" s="816"/>
      <c r="D20" s="816"/>
      <c r="E20" s="816"/>
      <c r="F20" s="816"/>
      <c r="G20" s="816"/>
      <c r="H20" s="816"/>
      <c r="I20" s="816"/>
      <c r="J20" s="816"/>
      <c r="K20" s="816"/>
      <c r="L20" s="816"/>
      <c r="M20" s="816"/>
      <c r="N20" s="816"/>
      <c r="O20" s="816"/>
      <c r="P20" s="816"/>
      <c r="Q20" s="816"/>
      <c r="R20" s="796"/>
      <c r="S20" s="796"/>
      <c r="T20" s="796"/>
      <c r="U20" s="796"/>
      <c r="V20" s="796"/>
      <c r="W20" s="786"/>
      <c r="X20" s="817"/>
    </row>
    <row r="21" spans="1:24">
      <c r="A21" s="818"/>
      <c r="B21" s="816"/>
      <c r="C21" s="816"/>
      <c r="D21" s="816"/>
      <c r="E21" s="816"/>
      <c r="F21" s="816"/>
      <c r="G21" s="816"/>
      <c r="H21" s="816"/>
      <c r="I21" s="816"/>
      <c r="J21" s="816"/>
      <c r="K21" s="816"/>
      <c r="L21" s="816"/>
      <c r="M21" s="816"/>
      <c r="N21" s="816"/>
      <c r="O21" s="816"/>
      <c r="P21" s="816"/>
      <c r="Q21" s="816"/>
      <c r="R21" s="796"/>
      <c r="S21" s="796"/>
      <c r="T21" s="796"/>
      <c r="U21" s="796"/>
      <c r="V21" s="796"/>
      <c r="W21" s="786"/>
      <c r="X21" s="817"/>
    </row>
    <row r="22" spans="1:24">
      <c r="A22" s="818"/>
      <c r="B22" s="816"/>
      <c r="C22" s="816"/>
      <c r="D22" s="816"/>
      <c r="E22" s="816"/>
      <c r="F22" s="816"/>
      <c r="G22" s="816"/>
      <c r="H22" s="816"/>
      <c r="I22" s="816"/>
      <c r="J22" s="816"/>
      <c r="K22" s="816"/>
      <c r="L22" s="816"/>
      <c r="M22" s="816"/>
      <c r="N22" s="816"/>
      <c r="O22" s="816"/>
      <c r="P22" s="816"/>
      <c r="Q22" s="816"/>
      <c r="R22" s="796"/>
      <c r="S22" s="796"/>
      <c r="T22" s="796"/>
      <c r="U22" s="796"/>
      <c r="V22" s="796"/>
      <c r="W22" s="786"/>
      <c r="X22" s="817"/>
    </row>
    <row r="23" spans="1:24">
      <c r="A23" s="818"/>
      <c r="B23" s="816"/>
      <c r="C23" s="816"/>
      <c r="D23" s="816"/>
      <c r="E23" s="816"/>
      <c r="F23" s="816"/>
      <c r="G23" s="816"/>
      <c r="H23" s="816"/>
      <c r="I23" s="816"/>
      <c r="J23" s="816"/>
      <c r="K23" s="816"/>
      <c r="L23" s="816"/>
      <c r="M23" s="816"/>
      <c r="N23" s="816"/>
      <c r="O23" s="816"/>
      <c r="P23" s="816"/>
      <c r="Q23" s="816"/>
      <c r="R23" s="796"/>
      <c r="S23" s="796"/>
      <c r="T23" s="796"/>
      <c r="U23" s="796"/>
      <c r="V23" s="796"/>
      <c r="W23" s="786"/>
      <c r="X23" s="817"/>
    </row>
    <row r="24" spans="1:24">
      <c r="A24" s="818"/>
      <c r="B24" s="816"/>
      <c r="C24" s="816"/>
      <c r="D24" s="816"/>
      <c r="E24" s="816"/>
      <c r="F24" s="816"/>
      <c r="G24" s="816"/>
      <c r="H24" s="816"/>
      <c r="I24" s="816"/>
      <c r="J24" s="816"/>
      <c r="K24" s="816"/>
      <c r="L24" s="816"/>
      <c r="M24" s="816"/>
      <c r="N24" s="816"/>
      <c r="O24" s="816"/>
      <c r="P24" s="816"/>
      <c r="Q24" s="816"/>
      <c r="R24" s="796"/>
      <c r="S24" s="796"/>
      <c r="T24" s="796"/>
      <c r="U24" s="796"/>
      <c r="V24" s="796"/>
      <c r="W24" s="786"/>
      <c r="X24" s="817"/>
    </row>
    <row r="25" spans="1:24">
      <c r="A25" s="818"/>
      <c r="B25" s="816"/>
      <c r="C25" s="816"/>
      <c r="D25" s="816"/>
      <c r="E25" s="816"/>
      <c r="F25" s="816"/>
      <c r="G25" s="816"/>
      <c r="H25" s="816"/>
      <c r="I25" s="816"/>
      <c r="J25" s="816"/>
      <c r="K25" s="816"/>
      <c r="L25" s="816"/>
      <c r="M25" s="816"/>
      <c r="N25" s="816"/>
      <c r="O25" s="816"/>
      <c r="P25" s="816"/>
      <c r="Q25" s="816"/>
      <c r="R25" s="796"/>
      <c r="S25" s="796"/>
      <c r="T25" s="796"/>
      <c r="U25" s="796"/>
      <c r="V25" s="796"/>
      <c r="W25" s="786"/>
      <c r="X25" s="817"/>
    </row>
    <row r="26" spans="1:24">
      <c r="A26" s="818"/>
      <c r="B26" s="816"/>
      <c r="C26" s="816"/>
      <c r="D26" s="816"/>
      <c r="E26" s="816"/>
      <c r="F26" s="816"/>
      <c r="G26" s="816"/>
      <c r="H26" s="816"/>
      <c r="I26" s="816"/>
      <c r="J26" s="816"/>
      <c r="K26" s="816"/>
      <c r="L26" s="816"/>
      <c r="M26" s="816"/>
      <c r="N26" s="816"/>
      <c r="O26" s="816"/>
      <c r="P26" s="816"/>
      <c r="Q26" s="816"/>
      <c r="R26" s="796"/>
      <c r="S26" s="796"/>
      <c r="T26" s="796"/>
      <c r="U26" s="796"/>
      <c r="V26" s="796"/>
      <c r="W26" s="786"/>
      <c r="X26" s="817"/>
    </row>
    <row r="27" spans="1:24">
      <c r="A27" s="818"/>
      <c r="B27" s="816"/>
      <c r="C27" s="816"/>
      <c r="D27" s="816"/>
      <c r="E27" s="816"/>
      <c r="F27" s="816"/>
      <c r="G27" s="816"/>
      <c r="H27" s="816"/>
      <c r="I27" s="816"/>
      <c r="J27" s="816"/>
      <c r="K27" s="816"/>
      <c r="L27" s="816"/>
      <c r="M27" s="816"/>
      <c r="N27" s="816"/>
      <c r="O27" s="816"/>
      <c r="P27" s="816"/>
      <c r="Q27" s="816"/>
      <c r="R27" s="796"/>
      <c r="S27" s="796"/>
      <c r="T27" s="796"/>
      <c r="U27" s="796"/>
      <c r="V27" s="796"/>
      <c r="W27" s="786"/>
      <c r="X27" s="817"/>
    </row>
    <row r="28" spans="1:24">
      <c r="A28" s="818"/>
      <c r="B28" s="816"/>
      <c r="C28" s="816"/>
      <c r="D28" s="816"/>
      <c r="E28" s="816"/>
      <c r="F28" s="816"/>
      <c r="G28" s="816"/>
      <c r="H28" s="816"/>
      <c r="I28" s="816"/>
      <c r="J28" s="816"/>
      <c r="K28" s="816"/>
      <c r="L28" s="816"/>
      <c r="M28" s="816"/>
      <c r="N28" s="816"/>
      <c r="O28" s="816"/>
      <c r="P28" s="816"/>
      <c r="Q28" s="816"/>
      <c r="R28" s="796"/>
      <c r="S28" s="796"/>
      <c r="T28" s="796"/>
      <c r="U28" s="796"/>
      <c r="V28" s="796"/>
      <c r="W28" s="786"/>
      <c r="X28" s="817"/>
    </row>
    <row r="29" spans="1:24">
      <c r="A29" s="818"/>
      <c r="B29" s="816"/>
      <c r="C29" s="816"/>
      <c r="D29" s="816"/>
      <c r="E29" s="816"/>
      <c r="F29" s="816"/>
      <c r="G29" s="816"/>
      <c r="H29" s="816"/>
      <c r="I29" s="816"/>
      <c r="J29" s="816"/>
      <c r="K29" s="816"/>
      <c r="L29" s="816"/>
      <c r="M29" s="816"/>
      <c r="N29" s="816"/>
      <c r="O29" s="816"/>
      <c r="P29" s="816"/>
      <c r="Q29" s="816"/>
      <c r="R29" s="796"/>
      <c r="S29" s="796"/>
      <c r="T29" s="796"/>
      <c r="U29" s="796"/>
      <c r="V29" s="796"/>
      <c r="W29" s="786"/>
      <c r="X29" s="817"/>
    </row>
    <row r="30" spans="1:24">
      <c r="A30" s="818"/>
      <c r="B30" s="816"/>
      <c r="C30" s="816"/>
      <c r="D30" s="816"/>
      <c r="E30" s="816"/>
      <c r="F30" s="816"/>
      <c r="G30" s="816"/>
      <c r="H30" s="816"/>
      <c r="I30" s="816"/>
      <c r="J30" s="816"/>
      <c r="K30" s="816"/>
      <c r="L30" s="816"/>
      <c r="M30" s="816"/>
      <c r="N30" s="816"/>
      <c r="O30" s="816"/>
      <c r="P30" s="816"/>
      <c r="Q30" s="816"/>
      <c r="R30" s="796"/>
      <c r="S30" s="796"/>
      <c r="T30" s="796"/>
      <c r="U30" s="796"/>
      <c r="V30" s="796"/>
      <c r="W30" s="786"/>
      <c r="X30" s="817"/>
    </row>
    <row r="31" spans="1:24">
      <c r="A31" s="818"/>
      <c r="B31" s="816"/>
      <c r="C31" s="816"/>
      <c r="D31" s="816"/>
      <c r="E31" s="816"/>
      <c r="F31" s="816"/>
      <c r="G31" s="816"/>
      <c r="H31" s="816"/>
      <c r="I31" s="816"/>
      <c r="J31" s="816"/>
      <c r="K31" s="816"/>
      <c r="L31" s="816"/>
      <c r="M31" s="816"/>
      <c r="N31" s="816"/>
      <c r="O31" s="816"/>
      <c r="P31" s="816"/>
      <c r="Q31" s="816"/>
      <c r="R31" s="796"/>
      <c r="S31" s="796"/>
      <c r="T31" s="796"/>
      <c r="U31" s="796"/>
      <c r="V31" s="796"/>
      <c r="W31" s="786"/>
      <c r="X31" s="817"/>
    </row>
    <row r="32" spans="1:24">
      <c r="A32" s="818"/>
      <c r="B32" s="816"/>
      <c r="C32" s="816"/>
      <c r="D32" s="816"/>
      <c r="E32" s="816"/>
      <c r="F32" s="816"/>
      <c r="G32" s="816"/>
      <c r="H32" s="816"/>
      <c r="I32" s="816"/>
      <c r="J32" s="816"/>
      <c r="K32" s="816"/>
      <c r="L32" s="816"/>
      <c r="M32" s="816"/>
      <c r="N32" s="816"/>
      <c r="O32" s="816"/>
      <c r="P32" s="816"/>
      <c r="Q32" s="816"/>
      <c r="R32" s="796"/>
      <c r="S32" s="796"/>
      <c r="T32" s="796"/>
      <c r="U32" s="796"/>
      <c r="V32" s="796"/>
      <c r="W32" s="786"/>
      <c r="X32" s="817"/>
    </row>
    <row r="33" spans="1:26">
      <c r="A33" s="818"/>
      <c r="B33" s="816"/>
      <c r="C33" s="816"/>
      <c r="D33" s="816"/>
      <c r="E33" s="816"/>
      <c r="F33" s="816"/>
      <c r="G33" s="816"/>
      <c r="H33" s="816"/>
      <c r="I33" s="816"/>
      <c r="J33" s="816"/>
      <c r="K33" s="816"/>
      <c r="L33" s="816"/>
      <c r="M33" s="816"/>
      <c r="N33" s="816"/>
      <c r="O33" s="816"/>
      <c r="P33" s="816"/>
      <c r="Q33" s="816"/>
      <c r="R33" s="796"/>
      <c r="S33" s="796"/>
      <c r="T33" s="796"/>
      <c r="U33" s="796"/>
      <c r="V33" s="796"/>
      <c r="W33" s="786"/>
      <c r="X33" s="817"/>
    </row>
    <row r="34" spans="1:26">
      <c r="A34" s="818"/>
      <c r="B34" s="816"/>
      <c r="C34" s="816"/>
      <c r="D34" s="816"/>
      <c r="E34" s="816"/>
      <c r="F34" s="816"/>
      <c r="G34" s="816"/>
      <c r="H34" s="816"/>
      <c r="I34" s="816"/>
      <c r="J34" s="816"/>
      <c r="K34" s="816"/>
      <c r="L34" s="816"/>
      <c r="M34" s="816"/>
      <c r="N34" s="816"/>
      <c r="O34" s="816"/>
      <c r="P34" s="816"/>
      <c r="Q34" s="816"/>
      <c r="R34" s="796"/>
      <c r="S34" s="796"/>
      <c r="T34" s="796"/>
      <c r="U34" s="796"/>
      <c r="V34" s="796"/>
      <c r="W34" s="786"/>
      <c r="X34" s="817"/>
    </row>
    <row r="35" spans="1:26" ht="13.8" thickBot="1">
      <c r="A35" s="819"/>
      <c r="B35" s="820"/>
      <c r="C35" s="820"/>
      <c r="D35" s="820"/>
      <c r="E35" s="820"/>
      <c r="F35" s="820"/>
      <c r="G35" s="820"/>
      <c r="H35" s="820"/>
      <c r="I35" s="820"/>
      <c r="J35" s="820"/>
      <c r="K35" s="820"/>
      <c r="L35" s="820"/>
      <c r="M35" s="820"/>
      <c r="N35" s="820"/>
      <c r="O35" s="820"/>
      <c r="P35" s="820"/>
      <c r="Q35" s="820"/>
      <c r="R35" s="821"/>
      <c r="S35" s="821"/>
      <c r="T35" s="821"/>
      <c r="U35" s="821"/>
      <c r="V35" s="821"/>
      <c r="W35" s="822"/>
      <c r="X35" s="823"/>
    </row>
    <row r="36" spans="1:26" ht="13.8" thickBot="1">
      <c r="A36" s="819"/>
      <c r="B36" s="820"/>
      <c r="C36" s="820"/>
      <c r="D36" s="820"/>
      <c r="E36" s="820"/>
      <c r="F36" s="820"/>
      <c r="G36" s="820"/>
      <c r="H36" s="820"/>
      <c r="I36" s="820"/>
      <c r="J36" s="820"/>
      <c r="K36" s="820"/>
      <c r="L36" s="820"/>
      <c r="M36" s="820"/>
      <c r="N36" s="820"/>
      <c r="O36" s="820"/>
      <c r="P36" s="820"/>
      <c r="Q36" s="820"/>
      <c r="R36" s="821"/>
      <c r="S36" s="821"/>
      <c r="T36" s="821"/>
      <c r="U36" s="821"/>
      <c r="V36" s="821"/>
      <c r="W36" s="822"/>
      <c r="X36" s="823"/>
    </row>
    <row r="37" spans="1:26" ht="13.8" thickBot="1">
      <c r="A37" s="796"/>
      <c r="B37" s="816"/>
      <c r="C37" s="816"/>
      <c r="D37" s="816"/>
      <c r="E37" s="816"/>
      <c r="F37" s="816"/>
      <c r="G37" s="816"/>
      <c r="H37" s="816"/>
      <c r="I37" s="816"/>
      <c r="J37" s="816"/>
      <c r="K37" s="816"/>
      <c r="L37" s="816"/>
      <c r="M37" s="816"/>
      <c r="N37" s="816"/>
      <c r="O37" s="816"/>
      <c r="P37" s="816"/>
      <c r="Q37" s="816"/>
      <c r="R37" s="796"/>
      <c r="S37" s="796"/>
      <c r="T37" s="796"/>
      <c r="U37" s="796"/>
      <c r="V37" s="796"/>
      <c r="W37" s="786"/>
      <c r="X37" s="912"/>
    </row>
    <row r="38" spans="1:26" ht="13.8">
      <c r="A38" s="826" t="s">
        <v>130</v>
      </c>
      <c r="B38" s="913" t="s">
        <v>249</v>
      </c>
      <c r="C38" s="913"/>
      <c r="D38" s="913"/>
      <c r="E38" s="913"/>
      <c r="F38" s="913"/>
      <c r="G38" s="913"/>
      <c r="H38" s="913"/>
      <c r="I38" s="913"/>
      <c r="J38" s="913"/>
      <c r="K38" s="913"/>
      <c r="L38" s="913"/>
      <c r="M38" s="913"/>
      <c r="N38" s="913"/>
      <c r="O38" s="913"/>
      <c r="P38" s="913"/>
      <c r="Q38" s="913"/>
      <c r="R38" s="828"/>
      <c r="S38" s="2191" t="s">
        <v>269</v>
      </c>
      <c r="T38" s="2192"/>
      <c r="U38" s="2192"/>
      <c r="V38" s="2192"/>
      <c r="W38" s="2192"/>
      <c r="X38" s="2193"/>
    </row>
    <row r="39" spans="1:26" ht="12" customHeight="1">
      <c r="A39" s="832"/>
      <c r="B39" s="2224" t="s">
        <v>309</v>
      </c>
      <c r="C39" s="2225"/>
      <c r="D39" s="2225"/>
      <c r="E39" s="2226"/>
      <c r="F39" s="2224" t="s">
        <v>310</v>
      </c>
      <c r="G39" s="2225"/>
      <c r="H39" s="2225"/>
      <c r="I39" s="2225"/>
      <c r="J39" s="2225"/>
      <c r="K39" s="2225"/>
      <c r="L39" s="2225"/>
      <c r="M39" s="2225"/>
      <c r="N39" s="2225"/>
      <c r="O39" s="2225"/>
      <c r="P39" s="2225"/>
      <c r="Q39" s="2226"/>
      <c r="R39" s="830"/>
      <c r="S39" s="2205" t="s">
        <v>270</v>
      </c>
      <c r="T39" s="2206"/>
      <c r="U39" s="2206"/>
      <c r="V39" s="2206"/>
      <c r="W39" s="2206"/>
      <c r="X39" s="2207"/>
    </row>
    <row r="40" spans="1:26" ht="15" customHeight="1">
      <c r="A40" s="829" t="s">
        <v>271</v>
      </c>
      <c r="B40" s="1149"/>
      <c r="C40" s="25"/>
      <c r="D40" s="25"/>
      <c r="E40" s="25"/>
      <c r="F40" s="1149"/>
      <c r="G40" s="25"/>
      <c r="H40" s="25"/>
      <c r="I40" s="25"/>
      <c r="J40" s="25"/>
      <c r="K40" s="25"/>
      <c r="L40" s="12"/>
      <c r="M40" s="25"/>
      <c r="N40" s="25"/>
      <c r="O40" s="25"/>
      <c r="P40" s="25"/>
      <c r="Q40" s="25"/>
      <c r="R40" s="830"/>
      <c r="S40" s="2205" t="s">
        <v>272</v>
      </c>
      <c r="T40" s="2206"/>
      <c r="U40" s="2206"/>
      <c r="V40" s="2206"/>
      <c r="W40" s="2206"/>
      <c r="X40" s="2207"/>
    </row>
    <row r="41" spans="1:26" ht="12" customHeight="1" thickBot="1">
      <c r="A41" s="831" t="s">
        <v>273</v>
      </c>
      <c r="B41" s="1146" t="s">
        <v>311</v>
      </c>
      <c r="C41" s="1147"/>
      <c r="D41" s="2238" t="s">
        <v>312</v>
      </c>
      <c r="E41" s="2239"/>
      <c r="F41" s="1148" t="s">
        <v>313</v>
      </c>
      <c r="G41" s="1147"/>
      <c r="H41" s="1147"/>
      <c r="I41" s="1147"/>
      <c r="J41" s="1147"/>
      <c r="K41" s="4"/>
      <c r="L41" s="1148" t="s">
        <v>314</v>
      </c>
      <c r="M41" s="1147"/>
      <c r="N41" s="1147"/>
      <c r="O41" s="2236" t="s">
        <v>160</v>
      </c>
      <c r="P41" s="2236"/>
      <c r="Q41" s="2237"/>
      <c r="R41" s="840"/>
      <c r="S41" s="2232" t="s">
        <v>217</v>
      </c>
      <c r="T41" s="2233"/>
      <c r="U41" s="2234" t="s">
        <v>223</v>
      </c>
      <c r="V41" s="2233"/>
      <c r="W41" s="2234" t="s">
        <v>229</v>
      </c>
      <c r="X41" s="2235"/>
    </row>
    <row r="42" spans="1:26">
      <c r="A42" s="833"/>
      <c r="B42" s="834"/>
      <c r="C42" s="835"/>
      <c r="D42" s="835"/>
      <c r="E42" s="836"/>
      <c r="F42" s="834"/>
      <c r="G42" s="835"/>
      <c r="H42" s="835"/>
      <c r="I42" s="835"/>
      <c r="J42" s="835"/>
      <c r="K42" s="835"/>
      <c r="L42" s="834"/>
      <c r="M42" s="835"/>
      <c r="N42" s="835"/>
      <c r="O42" s="835"/>
      <c r="P42" s="835"/>
      <c r="Q42" s="836"/>
      <c r="R42" s="838"/>
      <c r="S42" s="841" t="s">
        <v>274</v>
      </c>
      <c r="T42" s="780" t="s">
        <v>181</v>
      </c>
      <c r="U42" s="842" t="s">
        <v>274</v>
      </c>
      <c r="V42" s="780" t="s">
        <v>181</v>
      </c>
      <c r="W42" s="842" t="s">
        <v>274</v>
      </c>
      <c r="X42" s="843" t="s">
        <v>181</v>
      </c>
    </row>
    <row r="43" spans="1:26">
      <c r="A43" s="2211" t="s">
        <v>275</v>
      </c>
      <c r="B43" s="837"/>
      <c r="C43" s="838"/>
      <c r="D43" s="838"/>
      <c r="E43" s="874"/>
      <c r="F43" s="837"/>
      <c r="G43" s="838"/>
      <c r="H43" s="838"/>
      <c r="I43" s="838"/>
      <c r="J43" s="838"/>
      <c r="K43" s="874"/>
      <c r="L43" s="837"/>
      <c r="M43" s="838"/>
      <c r="N43" s="838"/>
      <c r="O43" s="838"/>
      <c r="P43" s="838"/>
      <c r="Q43" s="838"/>
      <c r="R43" s="849"/>
      <c r="S43" s="844"/>
      <c r="T43" s="845"/>
      <c r="U43" s="846"/>
      <c r="V43" s="847"/>
      <c r="W43" s="848"/>
      <c r="X43" s="928"/>
    </row>
    <row r="44" spans="1:26">
      <c r="A44" s="2212"/>
      <c r="B44" s="1252"/>
      <c r="C44" s="1253"/>
      <c r="D44" s="1253"/>
      <c r="E44" s="1254"/>
      <c r="F44" s="1255"/>
      <c r="G44" s="1256"/>
      <c r="H44" s="1256"/>
      <c r="I44" s="1256"/>
      <c r="J44" s="1256"/>
      <c r="K44" s="1257"/>
      <c r="L44" s="876"/>
      <c r="M44" s="875"/>
      <c r="N44" s="875"/>
      <c r="O44" s="875"/>
      <c r="P44" s="875"/>
      <c r="Q44" s="875"/>
      <c r="R44" s="838"/>
      <c r="S44" s="1180">
        <f>+'ESTADO RED VIS '!K46</f>
        <v>0.7</v>
      </c>
      <c r="T44" s="1182">
        <f>+S44/(S44+U44+W44)</f>
        <v>0.24822695035460993</v>
      </c>
      <c r="U44" s="1181">
        <f>+'ESTADO RED VIS '!K47</f>
        <v>1.1579999999999999</v>
      </c>
      <c r="V44" s="1182">
        <f>+U44/(S44+U44+W44)</f>
        <v>0.41063829787234041</v>
      </c>
      <c r="W44" s="1249">
        <f>+'ESTADO RED VIS '!K48</f>
        <v>0.96199999999999997</v>
      </c>
      <c r="X44" s="1251">
        <f>+W44/(S44+W44+U44)</f>
        <v>0.34113475177304964</v>
      </c>
      <c r="Y44" s="930"/>
      <c r="Z44" s="864"/>
    </row>
    <row r="45" spans="1:26">
      <c r="A45" s="2216" t="s">
        <v>277</v>
      </c>
      <c r="B45" s="837"/>
      <c r="C45" s="838"/>
      <c r="D45" s="838"/>
      <c r="E45" s="874"/>
      <c r="F45" s="837"/>
      <c r="G45" s="838"/>
      <c r="H45" s="838"/>
      <c r="I45" s="838"/>
      <c r="J45" s="838"/>
      <c r="K45" s="838"/>
      <c r="L45" s="837"/>
      <c r="M45" s="838"/>
      <c r="N45" s="838"/>
      <c r="O45" s="838"/>
      <c r="P45" s="838"/>
      <c r="Q45" s="874"/>
      <c r="R45" s="849"/>
      <c r="S45" s="915"/>
      <c r="T45" s="850"/>
      <c r="U45" s="916"/>
      <c r="V45" s="847"/>
      <c r="W45" s="848"/>
      <c r="X45" s="928"/>
      <c r="Y45" s="930"/>
    </row>
    <row r="46" spans="1:26">
      <c r="A46" s="2212"/>
      <c r="B46" s="2229" t="s">
        <v>298</v>
      </c>
      <c r="C46" s="2230"/>
      <c r="D46" s="2230"/>
      <c r="E46" s="2230"/>
      <c r="F46" s="2230"/>
      <c r="G46" s="2230"/>
      <c r="H46" s="2230"/>
      <c r="I46" s="2230"/>
      <c r="J46" s="2230"/>
      <c r="K46" s="2230"/>
      <c r="L46" s="2230"/>
      <c r="M46" s="2230"/>
      <c r="N46" s="2230"/>
      <c r="O46" s="2230"/>
      <c r="P46" s="2230"/>
      <c r="Q46" s="2231"/>
      <c r="R46" s="838"/>
      <c r="S46" s="851"/>
      <c r="T46" s="852"/>
      <c r="U46" s="839"/>
      <c r="V46" s="853"/>
      <c r="W46" s="914"/>
      <c r="X46" s="929"/>
      <c r="Y46" s="930"/>
    </row>
    <row r="47" spans="1:26">
      <c r="A47" s="2216" t="s">
        <v>315</v>
      </c>
      <c r="B47" s="881"/>
      <c r="C47" s="879"/>
      <c r="D47" s="879"/>
      <c r="E47" s="880"/>
      <c r="F47" s="837"/>
      <c r="G47" s="838"/>
      <c r="H47" s="838"/>
      <c r="I47" s="838"/>
      <c r="J47" s="838"/>
      <c r="K47" s="874"/>
      <c r="L47" s="837"/>
      <c r="M47" s="838"/>
      <c r="N47" s="838"/>
      <c r="O47" s="838"/>
      <c r="P47" s="838"/>
      <c r="Q47" s="874"/>
      <c r="R47" s="849"/>
      <c r="S47" s="915"/>
      <c r="T47" s="850"/>
      <c r="U47" s="916"/>
      <c r="V47" s="847"/>
      <c r="W47" s="848"/>
      <c r="X47" s="928"/>
      <c r="Y47" s="930"/>
    </row>
    <row r="48" spans="1:26">
      <c r="A48" s="2212"/>
      <c r="B48" s="2240"/>
      <c r="C48" s="2241"/>
      <c r="D48" s="2241"/>
      <c r="E48" s="2242"/>
      <c r="F48" s="2229"/>
      <c r="G48" s="2230"/>
      <c r="H48" s="2230"/>
      <c r="I48" s="2230"/>
      <c r="J48" s="2230"/>
      <c r="K48" s="2231"/>
      <c r="L48" s="2229"/>
      <c r="M48" s="2230"/>
      <c r="N48" s="2230"/>
      <c r="O48" s="2230"/>
      <c r="P48" s="2230"/>
      <c r="Q48" s="2231"/>
      <c r="R48" s="838"/>
      <c r="S48" s="296">
        <f>(COUNTIF($B$48:$Q$48,"B"))</f>
        <v>0</v>
      </c>
      <c r="T48" s="1065">
        <v>0</v>
      </c>
      <c r="U48" s="294">
        <f>(COUNTIF($B$48:$R$48,"B"))</f>
        <v>0</v>
      </c>
      <c r="V48" s="1065">
        <v>0</v>
      </c>
      <c r="W48" s="294">
        <f>(COUNTIF($B$48:$Q$48,"B"))</f>
        <v>0</v>
      </c>
      <c r="X48" s="1059">
        <v>0</v>
      </c>
      <c r="Y48" s="930"/>
    </row>
    <row r="49" spans="1:81">
      <c r="A49" s="2216" t="s">
        <v>279</v>
      </c>
      <c r="B49" s="837"/>
      <c r="C49" s="838"/>
      <c r="D49" s="838"/>
      <c r="E49" s="838"/>
      <c r="F49" s="837"/>
      <c r="G49" s="838"/>
      <c r="H49" s="838"/>
      <c r="I49" s="838"/>
      <c r="J49" s="838"/>
      <c r="K49" s="838"/>
      <c r="L49" s="837"/>
      <c r="M49" s="838"/>
      <c r="N49" s="838"/>
      <c r="O49" s="838"/>
      <c r="P49" s="838"/>
      <c r="Q49" s="874"/>
      <c r="R49" s="849"/>
      <c r="S49" s="915"/>
      <c r="T49" s="926"/>
      <c r="U49" s="916"/>
      <c r="V49" s="924"/>
      <c r="W49" s="848"/>
      <c r="X49" s="928"/>
      <c r="Y49" s="930"/>
    </row>
    <row r="50" spans="1:81">
      <c r="A50" s="2212"/>
      <c r="B50" s="2227" t="s">
        <v>217</v>
      </c>
      <c r="C50" s="2228"/>
      <c r="D50" s="2228"/>
      <c r="E50" s="2228"/>
      <c r="F50" s="2228" t="s">
        <v>217</v>
      </c>
      <c r="G50" s="2228"/>
      <c r="H50" s="2228"/>
      <c r="I50" s="2228"/>
      <c r="J50" s="2228"/>
      <c r="K50" s="2228"/>
      <c r="L50" s="2228" t="s">
        <v>217</v>
      </c>
      <c r="M50" s="2228"/>
      <c r="N50" s="2228"/>
      <c r="O50" s="2228"/>
      <c r="P50" s="2228"/>
      <c r="Q50" s="2228"/>
      <c r="R50" s="838"/>
      <c r="S50" s="296">
        <f>(COUNTIF($B$50:$R$50,"B"))</f>
        <v>3</v>
      </c>
      <c r="T50" s="891">
        <f>+S50/3</f>
        <v>1</v>
      </c>
      <c r="U50" s="294">
        <f>(COUNTIF($B$50:$Q$50,"R"))</f>
        <v>0</v>
      </c>
      <c r="V50" s="891">
        <f>+U50/3</f>
        <v>0</v>
      </c>
      <c r="W50" s="294">
        <f>(COUNTIF($B$50:$Q$50,"M"))</f>
        <v>0</v>
      </c>
      <c r="X50" s="931">
        <f>+W50/3</f>
        <v>0</v>
      </c>
      <c r="Y50" s="930"/>
    </row>
    <row r="51" spans="1:81">
      <c r="A51" s="2216" t="s">
        <v>281</v>
      </c>
      <c r="B51" s="837"/>
      <c r="C51" s="838"/>
      <c r="D51" s="838"/>
      <c r="E51" s="874"/>
      <c r="F51" s="837"/>
      <c r="G51" s="838"/>
      <c r="H51" s="838"/>
      <c r="I51" s="838"/>
      <c r="J51" s="838"/>
      <c r="K51" s="838"/>
      <c r="L51" s="837"/>
      <c r="M51" s="838"/>
      <c r="N51" s="838"/>
      <c r="O51" s="838"/>
      <c r="P51" s="838"/>
      <c r="Q51" s="874"/>
      <c r="R51" s="849"/>
      <c r="S51" s="915"/>
      <c r="T51" s="926"/>
      <c r="U51" s="916"/>
      <c r="V51" s="924"/>
      <c r="W51" s="848"/>
      <c r="X51" s="928"/>
      <c r="Y51" s="930"/>
    </row>
    <row r="52" spans="1:81">
      <c r="A52" s="2212"/>
      <c r="B52" s="2227" t="s">
        <v>223</v>
      </c>
      <c r="C52" s="2228"/>
      <c r="D52" s="2228"/>
      <c r="E52" s="2228"/>
      <c r="F52" s="2228" t="s">
        <v>217</v>
      </c>
      <c r="G52" s="2228"/>
      <c r="H52" s="2228"/>
      <c r="I52" s="2228"/>
      <c r="J52" s="2228"/>
      <c r="K52" s="2228"/>
      <c r="L52" s="2228" t="s">
        <v>217</v>
      </c>
      <c r="M52" s="2228"/>
      <c r="N52" s="2228"/>
      <c r="O52" s="2228"/>
      <c r="P52" s="2228"/>
      <c r="Q52" s="2228"/>
      <c r="R52" s="838"/>
      <c r="S52" s="296">
        <f>(COUNTIF($B$52:$Q$52,"B"))</f>
        <v>2</v>
      </c>
      <c r="T52" s="891">
        <f>+S52/3</f>
        <v>0.66666666666666663</v>
      </c>
      <c r="U52" s="294">
        <f>(COUNTIF($B$52:$Q$52,"R"))</f>
        <v>1</v>
      </c>
      <c r="V52" s="891">
        <f>+U52/3</f>
        <v>0.33333333333333331</v>
      </c>
      <c r="W52" s="294">
        <f>(COUNTIF($B$52:$Q$52,"M"))</f>
        <v>0</v>
      </c>
      <c r="X52" s="931">
        <f>+W52/3</f>
        <v>0</v>
      </c>
      <c r="Y52" s="930"/>
    </row>
    <row r="53" spans="1:81">
      <c r="A53" s="2216" t="s">
        <v>282</v>
      </c>
      <c r="B53" s="837"/>
      <c r="C53" s="838"/>
      <c r="D53" s="838"/>
      <c r="E53" s="874"/>
      <c r="F53" s="837"/>
      <c r="G53" s="838"/>
      <c r="H53" s="838"/>
      <c r="I53" s="838"/>
      <c r="J53" s="838"/>
      <c r="K53" s="838"/>
      <c r="L53" s="837"/>
      <c r="M53" s="838"/>
      <c r="N53" s="838"/>
      <c r="O53" s="838"/>
      <c r="P53" s="838"/>
      <c r="Q53" s="874"/>
      <c r="R53" s="849"/>
      <c r="S53" s="915"/>
      <c r="T53" s="926"/>
      <c r="U53" s="916"/>
      <c r="V53" s="924"/>
      <c r="W53" s="848"/>
      <c r="X53" s="928"/>
      <c r="Y53" s="930"/>
    </row>
    <row r="54" spans="1:81">
      <c r="A54" s="2212"/>
      <c r="B54" s="2227" t="s">
        <v>223</v>
      </c>
      <c r="C54" s="2228"/>
      <c r="D54" s="2228"/>
      <c r="E54" s="2228"/>
      <c r="F54" s="2228" t="s">
        <v>217</v>
      </c>
      <c r="G54" s="2228"/>
      <c r="H54" s="2228"/>
      <c r="I54" s="2228"/>
      <c r="J54" s="2228"/>
      <c r="K54" s="2228"/>
      <c r="L54" s="2228" t="s">
        <v>217</v>
      </c>
      <c r="M54" s="2228"/>
      <c r="N54" s="2228"/>
      <c r="O54" s="2228"/>
      <c r="P54" s="2228"/>
      <c r="Q54" s="2228"/>
      <c r="R54" s="838"/>
      <c r="S54" s="296">
        <f>(COUNTIF($B$54:$Q$54,"B"))</f>
        <v>2</v>
      </c>
      <c r="T54" s="891">
        <f>+S54/3</f>
        <v>0.66666666666666663</v>
      </c>
      <c r="U54" s="294">
        <f>(COUNTIF($B$54:$Q$54,"R"))</f>
        <v>1</v>
      </c>
      <c r="V54" s="891">
        <f>+U54/3</f>
        <v>0.33333333333333331</v>
      </c>
      <c r="W54" s="294">
        <f>(COUNTIF($B$54:$Q$54,"M"))</f>
        <v>0</v>
      </c>
      <c r="X54" s="931">
        <f>+W54/3</f>
        <v>0</v>
      </c>
      <c r="Y54" s="930"/>
    </row>
    <row r="55" spans="1:81">
      <c r="A55" s="2216" t="s">
        <v>283</v>
      </c>
      <c r="B55" s="837"/>
      <c r="C55" s="838"/>
      <c r="D55" s="838"/>
      <c r="E55" s="838"/>
      <c r="F55" s="837"/>
      <c r="G55" s="838"/>
      <c r="H55" s="838"/>
      <c r="I55" s="838"/>
      <c r="J55" s="838"/>
      <c r="K55" s="838"/>
      <c r="L55" s="837"/>
      <c r="M55" s="838"/>
      <c r="N55" s="838"/>
      <c r="O55" s="838"/>
      <c r="P55" s="838"/>
      <c r="Q55" s="874"/>
      <c r="R55" s="2243"/>
      <c r="S55" s="915"/>
      <c r="T55" s="926"/>
      <c r="U55" s="916"/>
      <c r="V55" s="925"/>
      <c r="W55" s="848"/>
      <c r="X55" s="928"/>
      <c r="Y55" s="930"/>
    </row>
    <row r="56" spans="1:81">
      <c r="A56" s="2212"/>
      <c r="B56" s="2227" t="s">
        <v>217</v>
      </c>
      <c r="C56" s="2228"/>
      <c r="D56" s="2228"/>
      <c r="E56" s="2228"/>
      <c r="F56" s="2228" t="s">
        <v>217</v>
      </c>
      <c r="G56" s="2228"/>
      <c r="H56" s="2228"/>
      <c r="I56" s="2228"/>
      <c r="J56" s="2228"/>
      <c r="K56" s="2228"/>
      <c r="L56" s="2228" t="s">
        <v>217</v>
      </c>
      <c r="M56" s="2228"/>
      <c r="N56" s="2228"/>
      <c r="O56" s="2228"/>
      <c r="P56" s="2228"/>
      <c r="Q56" s="2228"/>
      <c r="R56" s="2244"/>
      <c r="S56" s="296">
        <f>(COUNTIF($B$56:$Q$56,"B"))</f>
        <v>3</v>
      </c>
      <c r="T56" s="891">
        <f>+S56/3</f>
        <v>1</v>
      </c>
      <c r="U56" s="294">
        <f>(COUNTIF($B$56:$Q$56,"R"))</f>
        <v>0</v>
      </c>
      <c r="V56" s="891">
        <f>+U56/3</f>
        <v>0</v>
      </c>
      <c r="W56" s="294">
        <f>(COUNTIF($B$56:$Q$56,"M"))</f>
        <v>0</v>
      </c>
      <c r="X56" s="931">
        <f>+W56/3</f>
        <v>0</v>
      </c>
      <c r="Y56" s="930"/>
    </row>
    <row r="57" spans="1:81">
      <c r="A57" s="2216" t="s">
        <v>284</v>
      </c>
      <c r="B57" s="837"/>
      <c r="C57" s="838"/>
      <c r="D57" s="838"/>
      <c r="E57" s="874"/>
      <c r="F57" s="877"/>
      <c r="L57" s="877"/>
      <c r="Q57" s="921"/>
      <c r="R57" s="849"/>
      <c r="S57" s="915"/>
      <c r="T57" s="927"/>
      <c r="U57" s="916"/>
      <c r="V57" s="925"/>
      <c r="W57" s="848"/>
      <c r="X57" s="928"/>
      <c r="Y57" s="930"/>
      <c r="AA57" s="2180" t="s">
        <v>241</v>
      </c>
      <c r="AB57" s="2181"/>
    </row>
    <row r="58" spans="1:81">
      <c r="A58" s="2212"/>
      <c r="B58" s="2227" t="s">
        <v>217</v>
      </c>
      <c r="C58" s="2228"/>
      <c r="D58" s="2228"/>
      <c r="E58" s="2228"/>
      <c r="F58" s="2228" t="s">
        <v>217</v>
      </c>
      <c r="G58" s="2228"/>
      <c r="H58" s="2228"/>
      <c r="I58" s="2228"/>
      <c r="J58" s="2228"/>
      <c r="K58" s="2228"/>
      <c r="L58" s="2228" t="s">
        <v>217</v>
      </c>
      <c r="M58" s="2228"/>
      <c r="N58" s="2228"/>
      <c r="O58" s="2228"/>
      <c r="P58" s="2228"/>
      <c r="Q58" s="2228"/>
      <c r="R58" s="838"/>
      <c r="S58" s="296">
        <f>(COUNTIF($B$58:$Q$58,"B"))</f>
        <v>3</v>
      </c>
      <c r="T58" s="891">
        <f>+S58/3</f>
        <v>1</v>
      </c>
      <c r="U58" s="294">
        <f>(COUNTIF($B$58:$Q$58,"R"))</f>
        <v>0</v>
      </c>
      <c r="V58" s="891">
        <f>+U58/3</f>
        <v>0</v>
      </c>
      <c r="W58" s="294">
        <f>(COUNTIF($B$58:$Q$58,"M"))</f>
        <v>0</v>
      </c>
      <c r="X58" s="931">
        <f>+W58/3</f>
        <v>0</v>
      </c>
      <c r="Y58" s="930"/>
      <c r="AA58" s="149" t="s">
        <v>217</v>
      </c>
      <c r="AB58" s="146" t="s">
        <v>220</v>
      </c>
    </row>
    <row r="59" spans="1:81" ht="13.8" thickBot="1">
      <c r="A59" s="2216" t="s">
        <v>285</v>
      </c>
      <c r="B59" s="837"/>
      <c r="C59" s="838"/>
      <c r="D59" s="838"/>
      <c r="E59" s="874"/>
      <c r="F59" s="837"/>
      <c r="G59" s="838"/>
      <c r="H59" s="838"/>
      <c r="I59" s="838"/>
      <c r="J59" s="838"/>
      <c r="K59" s="838"/>
      <c r="L59" s="837"/>
      <c r="M59" s="838"/>
      <c r="N59" s="838"/>
      <c r="O59" s="838"/>
      <c r="P59" s="838"/>
      <c r="Q59" s="874"/>
      <c r="R59" s="854"/>
      <c r="S59" s="915"/>
      <c r="T59" s="927"/>
      <c r="U59" s="916"/>
      <c r="V59" s="924"/>
      <c r="W59" s="848"/>
      <c r="X59" s="928"/>
      <c r="Y59" s="930"/>
      <c r="AA59" s="148" t="s">
        <v>223</v>
      </c>
      <c r="AB59" s="146" t="s">
        <v>221</v>
      </c>
    </row>
    <row r="60" spans="1:81" ht="13.8" thickBot="1">
      <c r="A60" s="2217"/>
      <c r="B60" s="2227" t="s">
        <v>217</v>
      </c>
      <c r="C60" s="2228"/>
      <c r="D60" s="2228"/>
      <c r="E60" s="2228"/>
      <c r="F60" s="2228" t="s">
        <v>217</v>
      </c>
      <c r="G60" s="2228"/>
      <c r="H60" s="2228"/>
      <c r="I60" s="2228"/>
      <c r="J60" s="2228"/>
      <c r="K60" s="2228"/>
      <c r="L60" s="2228" t="s">
        <v>217</v>
      </c>
      <c r="M60" s="2228"/>
      <c r="N60" s="2228"/>
      <c r="O60" s="2228"/>
      <c r="P60" s="2228"/>
      <c r="Q60" s="2228"/>
      <c r="R60" s="854"/>
      <c r="S60" s="297">
        <f>(COUNTIF($B$60:$Q$60,"B"))</f>
        <v>3</v>
      </c>
      <c r="T60" s="932">
        <f>+S60/3</f>
        <v>1</v>
      </c>
      <c r="U60" s="295">
        <f>(COUNTIF($B$60:$R$60,"R"))</f>
        <v>0</v>
      </c>
      <c r="V60" s="932">
        <f>+U60/3</f>
        <v>0</v>
      </c>
      <c r="W60" s="295">
        <f>(COUNTIF($B$60:$Q$60,"M"))</f>
        <v>0</v>
      </c>
      <c r="X60" s="933">
        <f>+W60/3</f>
        <v>0</v>
      </c>
      <c r="Y60" s="930"/>
      <c r="AA60" s="147" t="s">
        <v>229</v>
      </c>
      <c r="AB60" s="146" t="s">
        <v>222</v>
      </c>
    </row>
    <row r="61" spans="1:81">
      <c r="A61" s="196" t="s">
        <v>301</v>
      </c>
      <c r="B61" s="2049"/>
      <c r="C61" s="196"/>
      <c r="D61" s="2049"/>
      <c r="E61" s="2049"/>
      <c r="F61" s="2049"/>
      <c r="G61" s="2049"/>
      <c r="H61" s="2049"/>
      <c r="I61" s="2049"/>
      <c r="J61" s="2049"/>
      <c r="K61" s="2049"/>
      <c r="L61" s="2049"/>
      <c r="M61" s="2049"/>
      <c r="N61" s="2049"/>
      <c r="O61" s="2049"/>
      <c r="P61" s="2049"/>
      <c r="Q61" s="2049"/>
      <c r="R61" s="2049"/>
      <c r="S61" s="2049"/>
      <c r="T61" s="2049"/>
      <c r="U61" s="2049"/>
      <c r="V61" s="2049"/>
      <c r="W61" s="2049"/>
      <c r="X61" s="2049"/>
      <c r="Y61" s="2049"/>
      <c r="Z61" s="2049"/>
      <c r="AA61" s="2049"/>
      <c r="AB61" s="2049"/>
      <c r="AC61" s="2049"/>
      <c r="AD61" s="2049"/>
      <c r="AE61" s="2049"/>
      <c r="AF61" s="2049"/>
      <c r="AG61" s="2049"/>
      <c r="AH61" s="2049"/>
      <c r="AI61" s="2049"/>
      <c r="AJ61" s="2049"/>
      <c r="AK61" s="2049"/>
      <c r="AL61" s="2049"/>
      <c r="AM61" s="2049"/>
      <c r="AN61" s="2049"/>
      <c r="AO61" s="2049"/>
      <c r="AP61" s="2049"/>
      <c r="AQ61" s="2049"/>
      <c r="AR61" s="2049"/>
      <c r="AS61" s="2049"/>
      <c r="AT61" s="2049"/>
      <c r="AU61" s="2049"/>
      <c r="AV61" s="2049"/>
      <c r="AW61" s="2049"/>
      <c r="AX61" s="2049"/>
      <c r="AY61" s="2049"/>
      <c r="AZ61" s="2049"/>
      <c r="BA61" s="2049"/>
      <c r="BB61" s="2049"/>
      <c r="BC61" s="2049"/>
      <c r="BD61" s="2049"/>
      <c r="BE61" s="2049"/>
      <c r="BF61" s="2049"/>
      <c r="BG61" s="2049"/>
      <c r="BH61" s="2049"/>
      <c r="BI61" s="2049"/>
      <c r="BJ61" s="2049"/>
      <c r="BK61" s="2049"/>
      <c r="BL61" s="2049"/>
      <c r="BM61" s="2049"/>
      <c r="BN61" s="2049"/>
      <c r="BO61" s="2049"/>
      <c r="BP61" s="2049"/>
      <c r="BQ61" s="2049"/>
      <c r="BR61" s="2049"/>
      <c r="BS61" s="2049"/>
      <c r="BT61" s="2049"/>
      <c r="BU61" s="2049"/>
      <c r="BV61" s="2049"/>
      <c r="BW61" s="194"/>
      <c r="BX61" s="194"/>
      <c r="BY61" s="194"/>
      <c r="BZ61" s="194"/>
      <c r="CA61" s="194"/>
      <c r="CB61" s="194"/>
      <c r="CC61" s="194"/>
    </row>
    <row r="62" spans="1:81">
      <c r="A62" s="196" t="s">
        <v>316</v>
      </c>
      <c r="B62" s="2049"/>
      <c r="C62" s="196"/>
      <c r="D62" s="2049"/>
      <c r="E62" s="2049"/>
      <c r="F62" s="2049"/>
      <c r="G62" s="2049"/>
      <c r="H62" s="2049"/>
      <c r="I62" s="2049"/>
      <c r="J62" s="2049"/>
      <c r="K62" s="2049"/>
      <c r="L62" s="2049"/>
      <c r="M62" s="2049"/>
      <c r="N62" s="2049"/>
      <c r="O62" s="2049"/>
      <c r="P62" s="2049"/>
      <c r="Q62" s="2049"/>
      <c r="R62" s="2049"/>
      <c r="S62" s="2049"/>
      <c r="T62" s="2049"/>
      <c r="U62" s="2049"/>
      <c r="V62" s="2049"/>
      <c r="W62" s="2049"/>
      <c r="X62" s="2049"/>
      <c r="Y62" s="2049"/>
      <c r="Z62" s="2049"/>
      <c r="AA62" s="2049"/>
      <c r="AB62" s="2049"/>
      <c r="AC62" s="2049"/>
      <c r="AD62" s="2049"/>
      <c r="AE62" s="2049"/>
      <c r="AF62" s="2049"/>
      <c r="AG62" s="2049"/>
      <c r="AH62" s="2049"/>
      <c r="AI62" s="2049"/>
      <c r="AJ62" s="2049"/>
      <c r="AK62" s="2049"/>
      <c r="AL62" s="2049"/>
      <c r="AM62" s="2049"/>
      <c r="AN62" s="2049"/>
      <c r="AO62" s="2049"/>
      <c r="AP62" s="2049"/>
      <c r="AQ62" s="2049"/>
      <c r="AR62" s="2049"/>
      <c r="AS62" s="2049"/>
      <c r="AT62" s="2049"/>
      <c r="AU62" s="2049"/>
      <c r="AV62" s="2049"/>
      <c r="AW62" s="2049"/>
      <c r="AX62" s="2049"/>
      <c r="AY62" s="2049"/>
      <c r="AZ62" s="2049"/>
      <c r="BA62" s="2049"/>
      <c r="BB62" s="2049"/>
      <c r="BC62" s="2049"/>
      <c r="BD62" s="2049"/>
      <c r="BE62" s="2049"/>
      <c r="BF62" s="2049"/>
      <c r="BG62" s="2049"/>
      <c r="BH62" s="2049"/>
      <c r="BI62" s="2049"/>
      <c r="BJ62" s="2049"/>
      <c r="BK62" s="2049"/>
      <c r="BL62" s="2049"/>
      <c r="BM62" s="2049"/>
      <c r="BN62" s="2049"/>
      <c r="BO62" s="2049"/>
      <c r="BP62" s="2049"/>
      <c r="BQ62" s="2049"/>
      <c r="BR62" s="2049"/>
      <c r="BS62" s="2049"/>
      <c r="BT62" s="2049"/>
      <c r="BU62" s="2049"/>
      <c r="BV62" s="2049"/>
      <c r="BW62" s="194"/>
      <c r="BX62" s="194"/>
      <c r="BY62" s="194"/>
      <c r="BZ62" s="194"/>
      <c r="CA62" s="194"/>
      <c r="CB62" s="194"/>
      <c r="CC62" s="194"/>
    </row>
    <row r="63" spans="1:81">
      <c r="A63" s="195" t="s">
        <v>288</v>
      </c>
      <c r="B63" s="2049"/>
      <c r="C63" s="195"/>
      <c r="D63" s="2049"/>
      <c r="E63" s="2049"/>
      <c r="F63" s="2049"/>
      <c r="G63" s="2049"/>
      <c r="H63" s="2049"/>
      <c r="I63" s="2049"/>
      <c r="J63" s="2049"/>
      <c r="K63" s="2049"/>
      <c r="L63" s="2049"/>
      <c r="M63" s="2049"/>
      <c r="N63" s="2049"/>
      <c r="O63" s="2049"/>
      <c r="P63" s="2049"/>
      <c r="Q63" s="2049"/>
      <c r="R63" s="2049"/>
      <c r="S63" s="2049"/>
      <c r="T63" s="2049"/>
      <c r="U63" s="2049"/>
      <c r="V63" s="2049"/>
      <c r="W63" s="2049"/>
      <c r="X63" s="2049"/>
      <c r="Y63" s="2049"/>
      <c r="Z63" s="2049"/>
      <c r="AA63" s="2049"/>
      <c r="AB63" s="2049"/>
      <c r="AC63" s="2049"/>
      <c r="AD63" s="2049"/>
      <c r="AE63" s="2049"/>
      <c r="AF63" s="2049"/>
      <c r="AG63" s="2049"/>
      <c r="AH63" s="2049"/>
      <c r="AI63" s="2049"/>
      <c r="AJ63" s="2049"/>
      <c r="AK63" s="2049"/>
      <c r="AL63" s="2049"/>
      <c r="AM63" s="2049"/>
      <c r="AN63" s="2049"/>
      <c r="AO63" s="2049"/>
      <c r="AP63" s="2049"/>
      <c r="AQ63" s="2049"/>
      <c r="AR63" s="2049"/>
      <c r="AS63" s="2049"/>
      <c r="AT63" s="2049"/>
      <c r="AU63" s="2049"/>
      <c r="AV63" s="2049"/>
      <c r="AW63" s="2049"/>
      <c r="AX63" s="2049"/>
      <c r="AY63" s="2049"/>
      <c r="AZ63" s="2049"/>
      <c r="BA63" s="2049"/>
      <c r="BB63" s="2049"/>
      <c r="BC63" s="2049"/>
      <c r="BD63" s="2049"/>
      <c r="BE63" s="2049"/>
      <c r="BF63" s="2049"/>
      <c r="BG63" s="2049"/>
      <c r="BH63" s="2049"/>
      <c r="BI63" s="2049"/>
      <c r="BJ63" s="2049"/>
      <c r="BK63" s="2049"/>
      <c r="BL63" s="2049"/>
      <c r="BM63" s="2049"/>
      <c r="BN63" s="2049"/>
      <c r="BO63" s="2049"/>
      <c r="BP63" s="2049"/>
      <c r="BQ63" s="2049"/>
      <c r="BR63" s="2049"/>
      <c r="BS63" s="2049"/>
      <c r="BT63" s="2049"/>
      <c r="BU63" s="2049"/>
      <c r="BV63" s="2049"/>
      <c r="BW63" s="194"/>
      <c r="BX63" s="194"/>
      <c r="BY63" s="194"/>
      <c r="BZ63" s="194"/>
      <c r="CA63" s="194"/>
      <c r="CB63" s="194"/>
      <c r="CC63" s="194"/>
    </row>
    <row r="64" spans="1:81">
      <c r="A64" s="272" t="s">
        <v>289</v>
      </c>
      <c r="B64"/>
      <c r="C64"/>
      <c r="D64"/>
      <c r="E64"/>
      <c r="F64"/>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row>
    <row r="65" spans="1:24" ht="15.6">
      <c r="A65" s="131" t="s">
        <v>290</v>
      </c>
    </row>
    <row r="66" spans="1:24" ht="13.8">
      <c r="A66" s="1749" t="s">
        <v>291</v>
      </c>
    </row>
    <row r="67" spans="1:24">
      <c r="S67" s="855" t="s">
        <v>169</v>
      </c>
      <c r="T67" s="855"/>
      <c r="U67" s="855"/>
      <c r="V67" s="856"/>
      <c r="W67" s="856"/>
      <c r="X67" s="856"/>
    </row>
  </sheetData>
  <mergeCells count="49">
    <mergeCell ref="AA57:AB57"/>
    <mergeCell ref="R55:R56"/>
    <mergeCell ref="A55:A56"/>
    <mergeCell ref="B56:E56"/>
    <mergeCell ref="L60:Q60"/>
    <mergeCell ref="L52:Q52"/>
    <mergeCell ref="L54:Q54"/>
    <mergeCell ref="L56:Q56"/>
    <mergeCell ref="L58:Q58"/>
    <mergeCell ref="B60:E60"/>
    <mergeCell ref="F60:K60"/>
    <mergeCell ref="F58:K58"/>
    <mergeCell ref="F56:K56"/>
    <mergeCell ref="F54:K54"/>
    <mergeCell ref="F52:K52"/>
    <mergeCell ref="A47:A48"/>
    <mergeCell ref="B54:E54"/>
    <mergeCell ref="B48:E48"/>
    <mergeCell ref="F48:K48"/>
    <mergeCell ref="A59:A60"/>
    <mergeCell ref="A57:A58"/>
    <mergeCell ref="B58:E58"/>
    <mergeCell ref="A53:A54"/>
    <mergeCell ref="A51:A52"/>
    <mergeCell ref="B52:E52"/>
    <mergeCell ref="F50:K50"/>
    <mergeCell ref="A49:A50"/>
    <mergeCell ref="A45:A46"/>
    <mergeCell ref="A43:A44"/>
    <mergeCell ref="S40:X40"/>
    <mergeCell ref="S41:T41"/>
    <mergeCell ref="U41:V41"/>
    <mergeCell ref="W41:X41"/>
    <mergeCell ref="O41:Q41"/>
    <mergeCell ref="D41:E41"/>
    <mergeCell ref="S38:X38"/>
    <mergeCell ref="B39:E39"/>
    <mergeCell ref="F39:Q39"/>
    <mergeCell ref="S39:X39"/>
    <mergeCell ref="B50:E50"/>
    <mergeCell ref="B46:Q46"/>
    <mergeCell ref="L48:Q48"/>
    <mergeCell ref="L50:Q50"/>
    <mergeCell ref="B9:E9"/>
    <mergeCell ref="B10:E10"/>
    <mergeCell ref="A1:Y1"/>
    <mergeCell ref="A2:Y2"/>
    <mergeCell ref="A3:Y3"/>
    <mergeCell ref="A4:Y4"/>
  </mergeCells>
  <conditionalFormatting sqref="B50 F50 L50 B52 F52 L52 B54 F54 L54 B56 F56 L56 B58 F58 L58 B60 F60 L60">
    <cfRule type="cellIs" dxfId="320" priority="29" stopIfTrue="1" operator="equal">
      <formula>"M"</formula>
    </cfRule>
    <cfRule type="cellIs" dxfId="319" priority="30" stopIfTrue="1" operator="equal">
      <formula>"R"</formula>
    </cfRule>
    <cfRule type="cellIs" dxfId="318" priority="31" stopIfTrue="1" operator="equal">
      <formula>"B"</formula>
    </cfRule>
    <cfRule type="cellIs" dxfId="317" priority="32" stopIfTrue="1" operator="equal">
      <formula>"N"</formula>
    </cfRule>
  </conditionalFormatting>
  <hyperlinks>
    <hyperlink ref="S67" location="'TABLA DE CONTENIDO'!A1" display="VOLVER A TABLA DE CONTENIDO" xr:uid="{00000000-0004-0000-0700-000000000000}"/>
  </hyperlinks>
  <printOptions horizontalCentered="1" verticalCentered="1"/>
  <pageMargins left="0.39370078740157483" right="0.39370078740157483" top="0.59055118110236227" bottom="0.39370078740157483" header="0.11811023622047245" footer="0"/>
  <pageSetup scale="70" orientation="portrait" horizontalDpi="300" verticalDpi="300" r:id="rId1"/>
  <headerFooter alignWithMargins="0"/>
  <ignoredErrors>
    <ignoredError sqref="U50:X60" formula="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dimension ref="A1:AJ56"/>
  <sheetViews>
    <sheetView view="pageBreakPreview" zoomScale="85" zoomScaleNormal="100" zoomScaleSheetLayoutView="85" workbookViewId="0">
      <selection activeCell="D14" sqref="D14"/>
    </sheetView>
  </sheetViews>
  <sheetFormatPr baseColWidth="10" defaultColWidth="6.6640625" defaultRowHeight="13.2"/>
  <cols>
    <col min="1" max="1" width="19" style="783" customWidth="1"/>
    <col min="2" max="25" width="1.6640625" style="783" customWidth="1"/>
    <col min="26" max="26" width="3" style="783" hidden="1" customWidth="1"/>
    <col min="27" max="27" width="6.6640625" style="783" customWidth="1"/>
    <col min="28" max="28" width="7.33203125" style="783" customWidth="1"/>
    <col min="29" max="30" width="6.6640625" style="783" customWidth="1"/>
    <col min="31" max="31" width="6.88671875" style="783" customWidth="1"/>
    <col min="32" max="32" width="6.6640625" style="783" customWidth="1"/>
    <col min="33" max="33" width="5.88671875" style="783" customWidth="1"/>
    <col min="34" max="34" width="2.6640625" style="783" customWidth="1"/>
    <col min="35" max="36" width="10.6640625" style="783" customWidth="1"/>
    <col min="37" max="37" width="6.5546875" style="783" customWidth="1"/>
    <col min="38" max="16384" width="6.6640625" style="783"/>
  </cols>
  <sheetData>
    <row r="1" spans="1:33" ht="22.8">
      <c r="A1" s="2195" t="s">
        <v>243</v>
      </c>
      <c r="B1" s="2195"/>
      <c r="C1" s="2195"/>
      <c r="D1" s="2195"/>
      <c r="E1" s="2195"/>
      <c r="F1" s="2195"/>
      <c r="G1" s="2195"/>
      <c r="H1" s="2195"/>
      <c r="I1" s="2195"/>
      <c r="J1" s="2195"/>
      <c r="K1" s="2195"/>
      <c r="L1" s="2195"/>
      <c r="M1" s="2195"/>
      <c r="N1" s="2195"/>
      <c r="O1" s="2195"/>
      <c r="P1" s="2195"/>
      <c r="Q1" s="2195"/>
      <c r="R1" s="2195"/>
      <c r="S1" s="2195"/>
      <c r="T1" s="2195"/>
      <c r="U1" s="2195"/>
      <c r="V1" s="2195"/>
      <c r="W1" s="2195"/>
      <c r="X1" s="2195"/>
      <c r="Y1" s="2195"/>
      <c r="Z1" s="2195"/>
      <c r="AA1" s="2195"/>
      <c r="AB1" s="2195"/>
      <c r="AC1" s="2195"/>
      <c r="AD1" s="2195"/>
      <c r="AE1" s="2195"/>
      <c r="AF1" s="2195"/>
      <c r="AG1" s="2195"/>
    </row>
    <row r="2" spans="1:33" ht="17.399999999999999">
      <c r="A2" s="2196" t="s">
        <v>110</v>
      </c>
      <c r="B2" s="2196"/>
      <c r="C2" s="2196"/>
      <c r="D2" s="2196"/>
      <c r="E2" s="2196"/>
      <c r="F2" s="2196"/>
      <c r="G2" s="2196"/>
      <c r="H2" s="2196"/>
      <c r="I2" s="2196"/>
      <c r="J2" s="2196"/>
      <c r="K2" s="2196"/>
      <c r="L2" s="2196"/>
      <c r="M2" s="2196"/>
      <c r="N2" s="2196"/>
      <c r="O2" s="2196"/>
      <c r="P2" s="2196"/>
      <c r="Q2" s="2196"/>
      <c r="R2" s="2196"/>
      <c r="S2" s="2196"/>
      <c r="T2" s="2196"/>
      <c r="U2" s="2196"/>
      <c r="V2" s="2196"/>
      <c r="W2" s="2196"/>
      <c r="X2" s="2196"/>
      <c r="Y2" s="2196"/>
      <c r="Z2" s="2196"/>
      <c r="AA2" s="2196"/>
      <c r="AB2" s="2196"/>
      <c r="AC2" s="2196"/>
      <c r="AD2" s="2196"/>
      <c r="AE2" s="2196"/>
      <c r="AF2" s="2196"/>
      <c r="AG2" s="2196"/>
    </row>
    <row r="3" spans="1:33" ht="17.399999999999999">
      <c r="A3" s="2196" t="s">
        <v>292</v>
      </c>
      <c r="B3" s="2196"/>
      <c r="C3" s="2196"/>
      <c r="D3" s="2196"/>
      <c r="E3" s="2196"/>
      <c r="F3" s="2196"/>
      <c r="G3" s="2196"/>
      <c r="H3" s="2196"/>
      <c r="I3" s="2196"/>
      <c r="J3" s="2196"/>
      <c r="K3" s="2196"/>
      <c r="L3" s="2196"/>
      <c r="M3" s="2196"/>
      <c r="N3" s="2196"/>
      <c r="O3" s="2196"/>
      <c r="P3" s="2196"/>
      <c r="Q3" s="2196"/>
      <c r="R3" s="2196"/>
      <c r="S3" s="2196"/>
      <c r="T3" s="2196"/>
      <c r="U3" s="2196"/>
      <c r="V3" s="2196"/>
      <c r="W3" s="2196"/>
      <c r="X3" s="2196"/>
      <c r="Y3" s="2196"/>
      <c r="Z3" s="2196"/>
      <c r="AA3" s="2196"/>
      <c r="AB3" s="2196"/>
      <c r="AC3" s="2196"/>
      <c r="AD3" s="2196"/>
      <c r="AE3" s="2196"/>
      <c r="AF3" s="2196"/>
      <c r="AG3" s="2196"/>
    </row>
    <row r="4" spans="1:33" ht="17.399999999999999">
      <c r="A4" s="2196" t="s">
        <v>245</v>
      </c>
      <c r="B4" s="2196"/>
      <c r="C4" s="2196"/>
      <c r="D4" s="2196"/>
      <c r="E4" s="2196"/>
      <c r="F4" s="2196"/>
      <c r="G4" s="2196"/>
      <c r="H4" s="2196"/>
      <c r="I4" s="2196"/>
      <c r="J4" s="2196"/>
      <c r="K4" s="2196"/>
      <c r="L4" s="2196"/>
      <c r="M4" s="2196"/>
      <c r="N4" s="2196"/>
      <c r="O4" s="2196"/>
      <c r="P4" s="2196"/>
      <c r="Q4" s="2196"/>
      <c r="R4" s="2196"/>
      <c r="S4" s="2196"/>
      <c r="T4" s="2196"/>
      <c r="U4" s="2196"/>
      <c r="V4" s="2196"/>
      <c r="W4" s="2196"/>
      <c r="X4" s="2196"/>
      <c r="Y4" s="2196"/>
      <c r="Z4" s="2196"/>
      <c r="AA4" s="2196"/>
      <c r="AB4" s="2196"/>
      <c r="AC4" s="2196"/>
      <c r="AD4" s="2196"/>
      <c r="AE4" s="2196"/>
      <c r="AF4" s="2196"/>
      <c r="AG4" s="2196"/>
    </row>
    <row r="5" spans="1:33" ht="17.399999999999999">
      <c r="A5" s="784"/>
      <c r="B5" s="784"/>
      <c r="C5" s="784"/>
      <c r="D5" s="784"/>
      <c r="E5" s="784"/>
      <c r="F5" s="784"/>
      <c r="G5" s="784"/>
      <c r="H5" s="784"/>
      <c r="I5" s="784"/>
      <c r="J5" s="784"/>
      <c r="K5" s="784"/>
      <c r="L5" s="784"/>
      <c r="M5" s="784"/>
      <c r="N5" s="784"/>
      <c r="O5" s="784"/>
      <c r="P5" s="784"/>
      <c r="Q5" s="784"/>
      <c r="R5" s="784"/>
      <c r="S5" s="784"/>
      <c r="T5" s="784"/>
      <c r="U5" s="784"/>
      <c r="V5" s="784"/>
      <c r="W5" s="784"/>
      <c r="X5" s="784"/>
      <c r="Y5" s="784"/>
      <c r="Z5" s="784"/>
      <c r="AA5" s="784"/>
      <c r="AB5" s="784"/>
      <c r="AC5" s="784"/>
      <c r="AD5" s="784"/>
      <c r="AE5" s="784"/>
      <c r="AF5" s="784"/>
    </row>
    <row r="6" spans="1:33">
      <c r="A6" s="785"/>
      <c r="B6" s="786"/>
      <c r="C6" s="786"/>
      <c r="D6" s="786"/>
      <c r="E6" s="786"/>
      <c r="F6" s="786"/>
      <c r="G6" s="786"/>
      <c r="H6" s="786"/>
      <c r="I6" s="786"/>
      <c r="J6" s="786"/>
      <c r="K6" s="786"/>
      <c r="L6" s="786"/>
      <c r="M6" s="786"/>
      <c r="N6" s="786"/>
      <c r="O6" s="786"/>
      <c r="P6" s="786"/>
      <c r="Q6" s="786"/>
      <c r="R6" s="786"/>
      <c r="S6" s="786"/>
      <c r="T6" s="786"/>
      <c r="U6" s="786"/>
      <c r="V6" s="786"/>
      <c r="W6" s="786"/>
      <c r="X6" s="786"/>
      <c r="Y6" s="786"/>
      <c r="Z6" s="786"/>
      <c r="AA6" s="786"/>
      <c r="AB6" s="786"/>
      <c r="AC6" s="786"/>
      <c r="AD6" s="786"/>
      <c r="AE6" s="786"/>
      <c r="AF6" s="786"/>
    </row>
    <row r="7" spans="1:33">
      <c r="A7" s="788" t="s">
        <v>246</v>
      </c>
      <c r="B7" s="789" t="s">
        <v>317</v>
      </c>
      <c r="C7" s="789"/>
      <c r="D7" s="789"/>
      <c r="E7" s="789"/>
      <c r="F7" s="789"/>
      <c r="G7" s="789"/>
      <c r="H7" s="789"/>
      <c r="I7" s="789"/>
      <c r="J7" s="789"/>
      <c r="K7" s="789"/>
      <c r="L7" s="789"/>
      <c r="M7" s="789"/>
      <c r="N7" s="789"/>
      <c r="O7" s="789"/>
      <c r="P7" s="789"/>
      <c r="Q7" s="789"/>
      <c r="R7" s="789"/>
      <c r="S7" s="789"/>
      <c r="T7" s="789"/>
      <c r="U7" s="3"/>
      <c r="V7" s="3"/>
      <c r="W7" s="789"/>
      <c r="X7" s="789"/>
      <c r="Y7" s="789"/>
      <c r="Z7" s="791"/>
      <c r="AA7" s="791"/>
      <c r="AB7" s="791"/>
      <c r="AC7" s="791"/>
      <c r="AD7" s="935" t="s">
        <v>294</v>
      </c>
      <c r="AE7" s="2245">
        <v>6206</v>
      </c>
      <c r="AF7" s="2245"/>
    </row>
    <row r="8" spans="1:33">
      <c r="A8" s="795"/>
      <c r="B8" s="795"/>
      <c r="C8" s="795"/>
      <c r="D8" s="795"/>
      <c r="E8" s="795"/>
      <c r="F8" s="795"/>
      <c r="G8" s="795"/>
      <c r="H8" s="795"/>
      <c r="I8" s="795"/>
      <c r="J8" s="795"/>
      <c r="K8" s="795"/>
      <c r="L8" s="795"/>
      <c r="M8" s="795"/>
      <c r="N8" s="795"/>
      <c r="O8" s="795"/>
      <c r="P8" s="795"/>
      <c r="Q8" s="795"/>
      <c r="R8" s="795"/>
      <c r="S8" s="795"/>
      <c r="T8" s="795"/>
      <c r="U8" s="795"/>
      <c r="V8" s="795"/>
      <c r="W8" s="795"/>
      <c r="X8" s="795"/>
      <c r="Y8" s="795"/>
      <c r="Z8" s="796"/>
      <c r="AA8" s="796"/>
      <c r="AB8" s="796"/>
      <c r="AC8" s="796"/>
      <c r="AD8" s="796"/>
      <c r="AE8" s="786"/>
      <c r="AF8" s="786"/>
    </row>
    <row r="9" spans="1:33">
      <c r="A9" s="792" t="s">
        <v>295</v>
      </c>
      <c r="B9" s="2221" t="s">
        <v>250</v>
      </c>
      <c r="C9" s="2222"/>
      <c r="D9" s="2222"/>
      <c r="E9" s="2223"/>
      <c r="F9" s="799" t="s">
        <v>307</v>
      </c>
      <c r="G9" s="800"/>
      <c r="H9" s="800"/>
      <c r="I9" s="800"/>
      <c r="J9" s="800"/>
      <c r="K9" s="800"/>
      <c r="L9" s="800"/>
      <c r="M9" s="800"/>
      <c r="N9" s="800"/>
      <c r="O9" s="800"/>
      <c r="P9" s="800"/>
      <c r="Q9" s="800"/>
      <c r="R9" s="800"/>
      <c r="S9" s="800"/>
      <c r="T9" s="800"/>
      <c r="U9" s="800"/>
      <c r="V9" s="800"/>
      <c r="W9" s="800"/>
      <c r="X9" s="800"/>
      <c r="Y9" s="869"/>
      <c r="Z9" s="800"/>
      <c r="AA9"/>
      <c r="AB9" s="793" t="s">
        <v>318</v>
      </c>
      <c r="AD9" s="793"/>
      <c r="AE9" s="793"/>
      <c r="AF9" s="793"/>
    </row>
    <row r="10" spans="1:33">
      <c r="A10" s="804"/>
      <c r="B10" s="2221" t="s">
        <v>253</v>
      </c>
      <c r="C10" s="2222"/>
      <c r="D10" s="2222"/>
      <c r="E10" s="2223"/>
      <c r="F10" s="799" t="s">
        <v>319</v>
      </c>
      <c r="G10" s="800"/>
      <c r="H10" s="800"/>
      <c r="I10" s="800"/>
      <c r="J10" s="800"/>
      <c r="K10" s="800"/>
      <c r="L10" s="800"/>
      <c r="M10" s="800"/>
      <c r="N10" s="800"/>
      <c r="O10" s="800"/>
      <c r="P10" s="800"/>
      <c r="Q10" s="800"/>
      <c r="R10" s="800"/>
      <c r="S10" s="800"/>
      <c r="T10" s="800"/>
      <c r="U10" s="800"/>
      <c r="V10" s="800"/>
      <c r="W10" s="800"/>
      <c r="X10" s="800"/>
      <c r="Y10" s="869"/>
      <c r="Z10" s="800"/>
      <c r="AA10"/>
      <c r="AB10" s="793" t="s">
        <v>320</v>
      </c>
      <c r="AD10" s="793"/>
      <c r="AE10" s="793"/>
      <c r="AF10" s="793"/>
    </row>
    <row r="11" spans="1:33">
      <c r="A11" s="804"/>
      <c r="B11" s="803"/>
      <c r="C11" s="803"/>
      <c r="D11" s="803"/>
      <c r="E11" s="803"/>
      <c r="F11" s="803"/>
      <c r="G11" s="803"/>
      <c r="H11" s="803"/>
      <c r="I11" s="803"/>
      <c r="J11" s="803"/>
      <c r="K11" s="803"/>
      <c r="L11" s="803"/>
      <c r="M11" s="803"/>
      <c r="N11" s="803"/>
      <c r="O11" s="793"/>
      <c r="Q11" s="803"/>
      <c r="R11" s="803"/>
      <c r="S11" s="803"/>
      <c r="T11" s="803"/>
      <c r="U11" s="803"/>
      <c r="V11" s="803"/>
      <c r="W11" s="803"/>
      <c r="X11" s="803"/>
      <c r="Y11" s="803"/>
      <c r="Z11" s="803"/>
      <c r="AA11" s="803"/>
      <c r="AB11" s="793"/>
      <c r="AC11" s="793"/>
      <c r="AD11" s="793"/>
      <c r="AE11" s="793"/>
      <c r="AF11" s="793"/>
      <c r="AG11" s="793"/>
    </row>
    <row r="12" spans="1:33">
      <c r="A12" s="792" t="s">
        <v>207</v>
      </c>
      <c r="B12" s="794"/>
      <c r="C12" s="794"/>
      <c r="D12" s="794" t="s">
        <v>321</v>
      </c>
      <c r="E12" s="794"/>
      <c r="F12" s="794"/>
      <c r="G12" s="794"/>
      <c r="H12" s="794"/>
      <c r="I12" s="794"/>
      <c r="J12" s="794"/>
      <c r="K12" s="794"/>
      <c r="L12" s="794"/>
      <c r="M12" s="794"/>
      <c r="N12" s="794"/>
      <c r="O12" s="794"/>
      <c r="P12" s="794"/>
      <c r="Q12" s="794"/>
      <c r="R12" s="794"/>
      <c r="S12" s="794"/>
      <c r="T12" s="794"/>
      <c r="U12" s="794"/>
      <c r="V12" s="794"/>
      <c r="W12" s="794"/>
      <c r="X12" s="905"/>
      <c r="Z12" s="909"/>
      <c r="AA12" s="909"/>
      <c r="AB12" s="788"/>
      <c r="AC12" s="934" t="s">
        <v>268</v>
      </c>
      <c r="AD12" s="220" t="str">
        <f>+DATOS!C16</f>
        <v>JUN - SEP DE 2024</v>
      </c>
      <c r="AE12" s="857"/>
      <c r="AF12" s="857"/>
    </row>
    <row r="13" spans="1:33" ht="13.8" thickBot="1">
      <c r="A13" s="806"/>
      <c r="B13" s="807"/>
      <c r="C13" s="807"/>
      <c r="D13" s="807"/>
      <c r="E13" s="807"/>
      <c r="F13" s="807"/>
      <c r="G13" s="807"/>
      <c r="H13" s="807"/>
      <c r="I13" s="807"/>
      <c r="J13" s="807"/>
      <c r="K13" s="807"/>
      <c r="L13" s="807"/>
      <c r="M13" s="807"/>
      <c r="N13" s="807"/>
      <c r="O13" s="807"/>
      <c r="P13" s="807"/>
      <c r="Q13" s="807"/>
      <c r="R13" s="807"/>
      <c r="S13" s="807"/>
      <c r="T13" s="807"/>
      <c r="U13" s="807"/>
      <c r="V13" s="807"/>
      <c r="W13" s="807"/>
      <c r="X13" s="807"/>
      <c r="Y13" s="807"/>
      <c r="Z13" s="808"/>
      <c r="AA13" s="808"/>
      <c r="AB13" s="808"/>
      <c r="AC13" s="808"/>
      <c r="AD13" s="809"/>
      <c r="AE13" s="808"/>
      <c r="AF13" s="808"/>
    </row>
    <row r="14" spans="1:33">
      <c r="A14" s="810"/>
      <c r="B14" s="811"/>
      <c r="C14" s="811"/>
      <c r="D14" s="811"/>
      <c r="E14" s="811"/>
      <c r="F14" s="811"/>
      <c r="G14" s="811"/>
      <c r="H14" s="811"/>
      <c r="I14" s="811"/>
      <c r="J14" s="811"/>
      <c r="K14" s="811"/>
      <c r="L14" s="811"/>
      <c r="M14" s="811"/>
      <c r="N14" s="811"/>
      <c r="O14" s="811"/>
      <c r="P14" s="811"/>
      <c r="Q14" s="811"/>
      <c r="R14" s="811"/>
      <c r="S14" s="811"/>
      <c r="T14" s="811"/>
      <c r="U14" s="811"/>
      <c r="V14" s="811"/>
      <c r="W14" s="811"/>
      <c r="X14" s="811"/>
      <c r="Y14" s="811"/>
      <c r="Z14" s="812"/>
      <c r="AA14" s="812"/>
      <c r="AB14" s="812"/>
      <c r="AC14" s="812"/>
      <c r="AD14" s="812"/>
      <c r="AE14" s="813"/>
      <c r="AF14" s="814"/>
    </row>
    <row r="15" spans="1:33">
      <c r="A15" s="818"/>
      <c r="B15" s="816"/>
      <c r="C15" s="816"/>
      <c r="D15" s="816"/>
      <c r="E15" s="816"/>
      <c r="F15" s="816"/>
      <c r="G15" s="816"/>
      <c r="H15" s="816"/>
      <c r="I15" s="816"/>
      <c r="J15" s="816"/>
      <c r="K15" s="816"/>
      <c r="L15" s="816"/>
      <c r="M15" s="816"/>
      <c r="N15" s="816"/>
      <c r="O15" s="816"/>
      <c r="P15" s="816"/>
      <c r="Q15" s="816"/>
      <c r="R15" s="816"/>
      <c r="S15" s="816"/>
      <c r="T15" s="816"/>
      <c r="U15" s="816"/>
      <c r="V15" s="816"/>
      <c r="W15" s="816"/>
      <c r="X15" s="816"/>
      <c r="Y15" s="816"/>
      <c r="Z15" s="796"/>
      <c r="AA15" s="796"/>
      <c r="AB15" s="796"/>
      <c r="AC15" s="796"/>
      <c r="AD15" s="796"/>
      <c r="AE15" s="786"/>
      <c r="AF15" s="817"/>
    </row>
    <row r="16" spans="1:33">
      <c r="A16" s="818"/>
      <c r="B16" s="816"/>
      <c r="C16" s="816"/>
      <c r="D16" s="816"/>
      <c r="E16" s="816"/>
      <c r="F16" s="816"/>
      <c r="G16" s="816"/>
      <c r="H16" s="816"/>
      <c r="I16" s="816"/>
      <c r="J16" s="816"/>
      <c r="K16" s="816"/>
      <c r="L16" s="816"/>
      <c r="M16" s="816"/>
      <c r="N16" s="816"/>
      <c r="O16" s="816"/>
      <c r="P16" s="816"/>
      <c r="Q16" s="816"/>
      <c r="R16" s="816"/>
      <c r="S16" s="816"/>
      <c r="T16" s="816"/>
      <c r="U16" s="816"/>
      <c r="V16" s="816"/>
      <c r="W16" s="816"/>
      <c r="X16" s="816"/>
      <c r="Y16" s="816"/>
      <c r="Z16" s="796"/>
      <c r="AA16" s="796"/>
      <c r="AB16" s="796"/>
      <c r="AC16" s="796"/>
      <c r="AD16" s="796"/>
      <c r="AE16" s="786"/>
      <c r="AF16" s="817"/>
    </row>
    <row r="17" spans="1:32">
      <c r="A17" s="818"/>
      <c r="B17" s="816"/>
      <c r="C17" s="816"/>
      <c r="D17" s="816"/>
      <c r="E17" s="816"/>
      <c r="F17" s="816"/>
      <c r="G17" s="816"/>
      <c r="H17" s="816"/>
      <c r="I17" s="816"/>
      <c r="J17" s="816"/>
      <c r="K17" s="816"/>
      <c r="L17" s="816"/>
      <c r="M17" s="816"/>
      <c r="N17" s="816"/>
      <c r="O17" s="816"/>
      <c r="P17" s="816"/>
      <c r="Q17" s="816"/>
      <c r="R17" s="816"/>
      <c r="S17" s="816"/>
      <c r="T17" s="816"/>
      <c r="U17" s="816"/>
      <c r="V17" s="816"/>
      <c r="W17" s="816"/>
      <c r="X17" s="816"/>
      <c r="Y17" s="816"/>
      <c r="Z17" s="796"/>
      <c r="AA17" s="796"/>
      <c r="AB17" s="796"/>
      <c r="AC17" s="796"/>
      <c r="AD17" s="796"/>
      <c r="AE17" s="786"/>
      <c r="AF17" s="817"/>
    </row>
    <row r="18" spans="1:32">
      <c r="A18" s="818"/>
      <c r="B18" s="816"/>
      <c r="C18" s="816"/>
      <c r="D18" s="816"/>
      <c r="E18" s="816"/>
      <c r="F18" s="816"/>
      <c r="G18" s="816"/>
      <c r="H18" s="816"/>
      <c r="I18" s="816"/>
      <c r="J18" s="816"/>
      <c r="K18" s="816"/>
      <c r="L18" s="816"/>
      <c r="M18" s="816"/>
      <c r="N18" s="816"/>
      <c r="O18" s="816"/>
      <c r="P18" s="816"/>
      <c r="Q18" s="816"/>
      <c r="R18" s="816"/>
      <c r="S18" s="816"/>
      <c r="T18" s="816"/>
      <c r="U18" s="816"/>
      <c r="V18" s="816"/>
      <c r="W18" s="816"/>
      <c r="X18" s="816"/>
      <c r="Y18" s="816"/>
      <c r="Z18" s="796"/>
      <c r="AA18" s="796"/>
      <c r="AB18" s="796"/>
      <c r="AC18" s="796"/>
      <c r="AD18" s="796"/>
      <c r="AE18" s="786"/>
      <c r="AF18" s="817"/>
    </row>
    <row r="19" spans="1:32">
      <c r="A19" s="818"/>
      <c r="B19" s="816"/>
      <c r="C19" s="816"/>
      <c r="D19" s="816"/>
      <c r="E19" s="816"/>
      <c r="F19" s="816"/>
      <c r="G19" s="816"/>
      <c r="H19" s="816"/>
      <c r="I19" s="816"/>
      <c r="J19" s="816"/>
      <c r="K19" s="816"/>
      <c r="L19" s="816"/>
      <c r="M19" s="816"/>
      <c r="N19" s="816"/>
      <c r="O19" s="816"/>
      <c r="P19" s="816"/>
      <c r="Q19" s="816"/>
      <c r="R19" s="816"/>
      <c r="S19" s="816"/>
      <c r="T19" s="816"/>
      <c r="U19" s="816"/>
      <c r="V19" s="816"/>
      <c r="W19" s="816"/>
      <c r="X19" s="816"/>
      <c r="Y19" s="816"/>
      <c r="Z19" s="796"/>
      <c r="AA19" s="796"/>
      <c r="AB19" s="796"/>
      <c r="AC19" s="796"/>
      <c r="AD19" s="796"/>
      <c r="AE19" s="786"/>
      <c r="AF19" s="817"/>
    </row>
    <row r="20" spans="1:32">
      <c r="A20" s="818"/>
      <c r="B20" s="816"/>
      <c r="C20" s="816"/>
      <c r="D20" s="816"/>
      <c r="E20" s="816"/>
      <c r="F20" s="816"/>
      <c r="G20" s="816"/>
      <c r="H20" s="816"/>
      <c r="I20" s="816"/>
      <c r="J20" s="816"/>
      <c r="K20" s="816"/>
      <c r="L20" s="816"/>
      <c r="M20" s="816"/>
      <c r="N20" s="816"/>
      <c r="O20" s="816"/>
      <c r="P20" s="816"/>
      <c r="Q20" s="816"/>
      <c r="R20" s="816"/>
      <c r="S20" s="816"/>
      <c r="T20" s="816"/>
      <c r="U20" s="816"/>
      <c r="V20" s="816"/>
      <c r="W20" s="816"/>
      <c r="X20" s="816"/>
      <c r="Y20" s="816"/>
      <c r="Z20" s="796"/>
      <c r="AA20" s="796"/>
      <c r="AB20" s="796"/>
      <c r="AC20" s="796"/>
      <c r="AD20" s="796"/>
      <c r="AE20" s="786"/>
      <c r="AF20" s="817"/>
    </row>
    <row r="21" spans="1:32">
      <c r="A21" s="818"/>
      <c r="B21" s="816"/>
      <c r="C21" s="816"/>
      <c r="D21" s="816"/>
      <c r="E21" s="816"/>
      <c r="F21" s="816"/>
      <c r="G21" s="816"/>
      <c r="H21" s="816"/>
      <c r="I21" s="816"/>
      <c r="J21" s="816"/>
      <c r="K21" s="816"/>
      <c r="L21" s="816"/>
      <c r="M21" s="816"/>
      <c r="N21" s="816"/>
      <c r="O21" s="816"/>
      <c r="P21" s="816"/>
      <c r="Q21" s="816"/>
      <c r="R21" s="816"/>
      <c r="S21" s="816"/>
      <c r="T21" s="816"/>
      <c r="U21" s="816"/>
      <c r="V21" s="816"/>
      <c r="W21" s="816"/>
      <c r="X21" s="816"/>
      <c r="Y21" s="816"/>
      <c r="Z21" s="796"/>
      <c r="AA21" s="796"/>
      <c r="AB21" s="796"/>
      <c r="AC21" s="796"/>
      <c r="AD21" s="796"/>
      <c r="AE21" s="786"/>
      <c r="AF21" s="817"/>
    </row>
    <row r="22" spans="1:32">
      <c r="A22" s="818"/>
      <c r="B22" s="816"/>
      <c r="C22" s="816"/>
      <c r="D22" s="816"/>
      <c r="E22" s="816"/>
      <c r="F22" s="816"/>
      <c r="G22" s="816"/>
      <c r="H22" s="816"/>
      <c r="I22" s="816"/>
      <c r="J22" s="816"/>
      <c r="K22" s="816"/>
      <c r="L22" s="816"/>
      <c r="M22" s="816"/>
      <c r="N22" s="816"/>
      <c r="O22" s="816"/>
      <c r="P22" s="816"/>
      <c r="Q22" s="816"/>
      <c r="R22" s="816"/>
      <c r="S22" s="816"/>
      <c r="T22" s="816"/>
      <c r="U22" s="816"/>
      <c r="V22" s="816"/>
      <c r="W22" s="816"/>
      <c r="X22" s="816"/>
      <c r="Y22" s="816"/>
      <c r="Z22" s="796"/>
      <c r="AA22" s="796"/>
      <c r="AB22" s="796"/>
      <c r="AC22" s="796"/>
      <c r="AD22" s="796"/>
      <c r="AE22" s="786"/>
      <c r="AF22" s="817"/>
    </row>
    <row r="23" spans="1:32">
      <c r="A23" s="818"/>
      <c r="B23" s="816"/>
      <c r="C23" s="816"/>
      <c r="D23" s="816"/>
      <c r="E23" s="816"/>
      <c r="F23" s="816"/>
      <c r="G23" s="816"/>
      <c r="H23" s="816"/>
      <c r="I23" s="816"/>
      <c r="J23" s="816"/>
      <c r="K23" s="816"/>
      <c r="L23" s="816"/>
      <c r="M23" s="816"/>
      <c r="N23" s="816"/>
      <c r="O23" s="816"/>
      <c r="P23" s="816"/>
      <c r="Q23" s="816"/>
      <c r="R23" s="816"/>
      <c r="S23" s="816"/>
      <c r="T23" s="816"/>
      <c r="U23" s="816"/>
      <c r="V23" s="816"/>
      <c r="W23" s="816"/>
      <c r="X23" s="816"/>
      <c r="Y23" s="816"/>
      <c r="Z23" s="796"/>
      <c r="AA23" s="796"/>
      <c r="AB23" s="796"/>
      <c r="AC23" s="796"/>
      <c r="AD23" s="796"/>
      <c r="AE23" s="786"/>
      <c r="AF23" s="817"/>
    </row>
    <row r="24" spans="1:32">
      <c r="A24" s="818"/>
      <c r="B24" s="816"/>
      <c r="C24" s="816"/>
      <c r="D24" s="816"/>
      <c r="E24" s="816"/>
      <c r="F24" s="816"/>
      <c r="G24" s="816"/>
      <c r="H24" s="816"/>
      <c r="I24" s="816"/>
      <c r="J24" s="816"/>
      <c r="K24" s="816"/>
      <c r="L24" s="816"/>
      <c r="M24" s="816"/>
      <c r="N24" s="816"/>
      <c r="O24" s="816"/>
      <c r="P24" s="816"/>
      <c r="Q24" s="816"/>
      <c r="R24" s="816"/>
      <c r="S24" s="816"/>
      <c r="T24" s="816"/>
      <c r="U24" s="816"/>
      <c r="V24" s="816"/>
      <c r="W24" s="816"/>
      <c r="X24" s="816"/>
      <c r="Y24" s="816"/>
      <c r="Z24" s="796"/>
      <c r="AA24" s="796"/>
      <c r="AB24" s="796"/>
      <c r="AC24" s="796"/>
      <c r="AD24" s="796"/>
      <c r="AE24" s="786"/>
      <c r="AF24" s="817"/>
    </row>
    <row r="25" spans="1:32">
      <c r="A25" s="818"/>
      <c r="B25" s="816"/>
      <c r="C25" s="816"/>
      <c r="D25" s="816"/>
      <c r="E25" s="816"/>
      <c r="F25" s="816"/>
      <c r="G25" s="816"/>
      <c r="H25" s="816"/>
      <c r="I25" s="816"/>
      <c r="J25" s="816"/>
      <c r="K25" s="816"/>
      <c r="L25" s="816"/>
      <c r="M25" s="816"/>
      <c r="N25" s="816"/>
      <c r="O25" s="816"/>
      <c r="P25" s="816"/>
      <c r="Q25" s="816"/>
      <c r="R25" s="816"/>
      <c r="S25" s="816"/>
      <c r="T25" s="816"/>
      <c r="U25" s="816"/>
      <c r="V25" s="816"/>
      <c r="W25" s="816"/>
      <c r="X25" s="816"/>
      <c r="Y25" s="816"/>
      <c r="Z25" s="796"/>
      <c r="AA25" s="796"/>
      <c r="AB25" s="796"/>
      <c r="AC25" s="796"/>
      <c r="AD25" s="796"/>
      <c r="AE25" s="786"/>
      <c r="AF25" s="817"/>
    </row>
    <row r="26" spans="1:32" ht="13.8" thickBot="1">
      <c r="A26" s="818"/>
      <c r="B26" s="816"/>
      <c r="C26" s="816"/>
      <c r="D26" s="816"/>
      <c r="E26" s="816"/>
      <c r="F26" s="816"/>
      <c r="G26" s="816"/>
      <c r="H26" s="816"/>
      <c r="I26" s="816"/>
      <c r="J26" s="816"/>
      <c r="K26" s="816"/>
      <c r="L26" s="816"/>
      <c r="M26" s="816"/>
      <c r="N26" s="816"/>
      <c r="O26" s="816"/>
      <c r="P26" s="816"/>
      <c r="Q26" s="816"/>
      <c r="R26" s="816"/>
      <c r="S26" s="816"/>
      <c r="T26" s="816"/>
      <c r="U26" s="816"/>
      <c r="V26" s="816"/>
      <c r="W26" s="816"/>
      <c r="X26" s="816"/>
      <c r="Y26" s="816"/>
      <c r="Z26" s="796"/>
      <c r="AA26" s="796"/>
      <c r="AB26" s="796"/>
      <c r="AC26" s="796"/>
      <c r="AD26" s="796"/>
      <c r="AE26" s="786"/>
      <c r="AF26" s="817"/>
    </row>
    <row r="27" spans="1:32" ht="13.8">
      <c r="A27" s="826" t="s">
        <v>130</v>
      </c>
      <c r="B27" s="913"/>
      <c r="C27" s="913"/>
      <c r="D27" s="913"/>
      <c r="E27" s="913"/>
      <c r="F27" s="913"/>
      <c r="G27" s="913"/>
      <c r="H27" s="913"/>
      <c r="I27" s="913"/>
      <c r="J27" s="913"/>
      <c r="K27" s="913"/>
      <c r="L27" s="913"/>
      <c r="M27" s="913"/>
      <c r="N27" s="913"/>
      <c r="O27" s="913"/>
      <c r="P27" s="913"/>
      <c r="Q27" s="913"/>
      <c r="R27" s="913"/>
      <c r="S27" s="913"/>
      <c r="T27" s="913"/>
      <c r="U27" s="913"/>
      <c r="V27" s="913"/>
      <c r="W27" s="913"/>
      <c r="X27" s="913"/>
      <c r="Y27" s="913"/>
      <c r="Z27" s="828"/>
      <c r="AA27" s="2191" t="s">
        <v>269</v>
      </c>
      <c r="AB27" s="2192"/>
      <c r="AC27" s="2192"/>
      <c r="AD27" s="2192"/>
      <c r="AE27" s="2192"/>
      <c r="AF27" s="2193"/>
    </row>
    <row r="28" spans="1:32" ht="22.5" customHeight="1">
      <c r="A28" s="832"/>
      <c r="B28" s="2224" t="s">
        <v>309</v>
      </c>
      <c r="C28" s="2225"/>
      <c r="D28" s="2225"/>
      <c r="E28" s="2225"/>
      <c r="F28" s="2225"/>
      <c r="G28" s="2226"/>
      <c r="H28" s="2208" t="s">
        <v>310</v>
      </c>
      <c r="I28" s="2225"/>
      <c r="J28" s="2225"/>
      <c r="K28" s="2225"/>
      <c r="L28" s="2225"/>
      <c r="M28" s="2225"/>
      <c r="N28" s="2209"/>
      <c r="O28" s="2225"/>
      <c r="P28" s="2225"/>
      <c r="Q28" s="2225"/>
      <c r="R28" s="2225"/>
      <c r="S28" s="2225"/>
      <c r="T28" s="2225"/>
      <c r="U28" s="2225"/>
      <c r="V28" s="2225"/>
      <c r="W28" s="2225"/>
      <c r="X28" s="2225"/>
      <c r="Y28" s="2225"/>
      <c r="Z28" s="830"/>
      <c r="AA28" s="2205" t="s">
        <v>270</v>
      </c>
      <c r="AB28" s="2206"/>
      <c r="AC28" s="2206"/>
      <c r="AD28" s="2206"/>
      <c r="AE28" s="2206"/>
      <c r="AF28" s="2207"/>
    </row>
    <row r="29" spans="1:32" ht="15" customHeight="1">
      <c r="A29" s="829" t="s">
        <v>271</v>
      </c>
      <c r="B29" s="12"/>
      <c r="C29" s="25"/>
      <c r="D29" s="25"/>
      <c r="E29" s="25"/>
      <c r="F29" s="25"/>
      <c r="G29" s="25"/>
      <c r="H29" s="12"/>
      <c r="I29" s="25"/>
      <c r="J29" s="25"/>
      <c r="K29" s="25"/>
      <c r="L29" s="25"/>
      <c r="M29" s="25"/>
      <c r="N29" s="12"/>
      <c r="O29" s="25"/>
      <c r="P29" s="25"/>
      <c r="Q29" s="25"/>
      <c r="R29" s="25"/>
      <c r="S29" s="25"/>
      <c r="T29" s="12"/>
      <c r="U29" s="25"/>
      <c r="V29" s="25"/>
      <c r="W29" s="25"/>
      <c r="X29" s="25"/>
      <c r="Y29" s="25"/>
      <c r="Z29" s="830"/>
      <c r="AA29" s="2205" t="s">
        <v>272</v>
      </c>
      <c r="AB29" s="2206"/>
      <c r="AC29" s="2206"/>
      <c r="AD29" s="2206"/>
      <c r="AE29" s="2206"/>
      <c r="AF29" s="2207"/>
    </row>
    <row r="30" spans="1:32" ht="12" customHeight="1" thickBot="1">
      <c r="A30" s="831" t="s">
        <v>273</v>
      </c>
      <c r="B30" s="1258">
        <v>0</v>
      </c>
      <c r="C30" s="480"/>
      <c r="D30" s="480"/>
      <c r="E30" s="480"/>
      <c r="F30" s="480"/>
      <c r="G30" s="480">
        <v>1</v>
      </c>
      <c r="H30" s="1259" t="s">
        <v>322</v>
      </c>
      <c r="I30" s="480"/>
      <c r="J30" s="480"/>
      <c r="K30" s="480"/>
      <c r="L30" s="2246">
        <v>96</v>
      </c>
      <c r="M30" s="2246"/>
      <c r="N30" s="8"/>
      <c r="O30" s="480"/>
      <c r="P30" s="480"/>
      <c r="Q30" s="480"/>
      <c r="R30" s="2246">
        <v>97</v>
      </c>
      <c r="S30" s="2246"/>
      <c r="T30" s="8"/>
      <c r="U30" s="480"/>
      <c r="V30" s="2247" t="s">
        <v>164</v>
      </c>
      <c r="W30" s="2247"/>
      <c r="X30" s="2247"/>
      <c r="Y30" s="2248"/>
      <c r="Z30" s="840"/>
      <c r="AA30" s="2232" t="s">
        <v>217</v>
      </c>
      <c r="AB30" s="2233"/>
      <c r="AC30" s="2234" t="s">
        <v>223</v>
      </c>
      <c r="AD30" s="2233"/>
      <c r="AE30" s="2234" t="s">
        <v>229</v>
      </c>
      <c r="AF30" s="2235"/>
    </row>
    <row r="31" spans="1:32">
      <c r="A31" s="833"/>
      <c r="B31" s="834"/>
      <c r="C31" s="835"/>
      <c r="D31" s="835"/>
      <c r="E31" s="835"/>
      <c r="F31" s="835"/>
      <c r="G31" s="835"/>
      <c r="H31" s="834"/>
      <c r="I31" s="835"/>
      <c r="J31" s="835"/>
      <c r="K31" s="835"/>
      <c r="L31" s="835"/>
      <c r="M31" s="836"/>
      <c r="N31" s="834"/>
      <c r="O31" s="835"/>
      <c r="P31" s="835"/>
      <c r="Q31" s="835"/>
      <c r="R31" s="835"/>
      <c r="S31" s="835"/>
      <c r="T31" s="834"/>
      <c r="U31" s="835"/>
      <c r="V31" s="835"/>
      <c r="W31" s="835"/>
      <c r="X31" s="835"/>
      <c r="Y31" s="836"/>
      <c r="Z31" s="838"/>
      <c r="AA31" s="841" t="s">
        <v>274</v>
      </c>
      <c r="AB31" s="780" t="s">
        <v>181</v>
      </c>
      <c r="AC31" s="842" t="s">
        <v>274</v>
      </c>
      <c r="AD31" s="780" t="s">
        <v>181</v>
      </c>
      <c r="AE31" s="842" t="s">
        <v>274</v>
      </c>
      <c r="AF31" s="843" t="s">
        <v>181</v>
      </c>
    </row>
    <row r="32" spans="1:32">
      <c r="A32" s="2211" t="s">
        <v>275</v>
      </c>
      <c r="B32" s="837"/>
      <c r="C32" s="838"/>
      <c r="D32" s="838"/>
      <c r="E32" s="838"/>
      <c r="F32" s="838"/>
      <c r="G32" s="838"/>
      <c r="H32" s="837"/>
      <c r="I32" s="838"/>
      <c r="J32" s="838"/>
      <c r="K32" s="838"/>
      <c r="L32" s="838"/>
      <c r="M32" s="874"/>
      <c r="N32" s="837"/>
      <c r="O32" s="838"/>
      <c r="P32" s="838"/>
      <c r="Q32" s="838"/>
      <c r="R32" s="838"/>
      <c r="S32" s="838"/>
      <c r="T32" s="837"/>
      <c r="U32" s="838"/>
      <c r="V32" s="838"/>
      <c r="W32" s="838"/>
      <c r="X32" s="838"/>
      <c r="Y32" s="874"/>
      <c r="Z32" s="849"/>
      <c r="AA32" s="844"/>
      <c r="AB32" s="845"/>
      <c r="AC32" s="846"/>
      <c r="AD32" s="847"/>
      <c r="AE32" s="848"/>
      <c r="AF32" s="928"/>
    </row>
    <row r="33" spans="1:36">
      <c r="A33" s="2212"/>
      <c r="B33" s="2249"/>
      <c r="C33" s="2244"/>
      <c r="D33" s="2244"/>
      <c r="E33" s="2244"/>
      <c r="F33" s="2244"/>
      <c r="G33" s="2244"/>
      <c r="H33" s="720" t="s">
        <v>223</v>
      </c>
      <c r="I33" s="369" t="s">
        <v>223</v>
      </c>
      <c r="J33" s="369" t="s">
        <v>223</v>
      </c>
      <c r="K33" s="369" t="s">
        <v>223</v>
      </c>
      <c r="L33" s="369" t="s">
        <v>223</v>
      </c>
      <c r="M33" s="369" t="s">
        <v>223</v>
      </c>
      <c r="N33" s="720" t="s">
        <v>223</v>
      </c>
      <c r="O33" s="369" t="s">
        <v>223</v>
      </c>
      <c r="P33" s="369" t="s">
        <v>223</v>
      </c>
      <c r="Q33" s="369" t="s">
        <v>223</v>
      </c>
      <c r="R33" s="369" t="s">
        <v>223</v>
      </c>
      <c r="S33" s="369" t="s">
        <v>223</v>
      </c>
      <c r="T33" s="720" t="s">
        <v>223</v>
      </c>
      <c r="U33" s="369" t="s">
        <v>223</v>
      </c>
      <c r="V33" s="369" t="s">
        <v>223</v>
      </c>
      <c r="W33" s="369" t="s">
        <v>223</v>
      </c>
      <c r="X33" s="369" t="s">
        <v>223</v>
      </c>
      <c r="Y33" s="369" t="s">
        <v>223</v>
      </c>
      <c r="Z33" s="838"/>
      <c r="AA33" s="1180">
        <f>+'ESTADO RED VIS '!K53</f>
        <v>1</v>
      </c>
      <c r="AB33" s="1212">
        <f>+AA33/(AA33+AC33+AE33)</f>
        <v>0.23685457129322599</v>
      </c>
      <c r="AC33" s="1181">
        <f>+'ESTADO RED VIS '!K54</f>
        <v>3.222</v>
      </c>
      <c r="AD33" s="1212">
        <f>+AC33/(AA33+AC33+AE33)</f>
        <v>0.76314542870677415</v>
      </c>
      <c r="AE33" s="1183">
        <f>+'ESTADO RED VIS '!K55</f>
        <v>0</v>
      </c>
      <c r="AF33" s="1250">
        <f>+AE33/(AA33+AC33+AE33)</f>
        <v>0</v>
      </c>
      <c r="AG33" s="930"/>
      <c r="AH33" s="864"/>
    </row>
    <row r="34" spans="1:36">
      <c r="A34" s="2216" t="s">
        <v>277</v>
      </c>
      <c r="B34" s="837"/>
      <c r="C34" s="838"/>
      <c r="D34" s="838"/>
      <c r="E34" s="838"/>
      <c r="F34" s="838"/>
      <c r="G34" s="838"/>
      <c r="H34" s="837"/>
      <c r="I34" s="838"/>
      <c r="J34" s="838"/>
      <c r="K34" s="838"/>
      <c r="L34" s="838"/>
      <c r="M34" s="874"/>
      <c r="N34" s="837"/>
      <c r="O34" s="838"/>
      <c r="P34" s="838"/>
      <c r="Q34" s="838"/>
      <c r="R34" s="838"/>
      <c r="S34" s="838"/>
      <c r="T34" s="837"/>
      <c r="U34" s="838"/>
      <c r="V34" s="838"/>
      <c r="W34" s="838"/>
      <c r="X34" s="838"/>
      <c r="Y34" s="874"/>
      <c r="Z34" s="849"/>
      <c r="AA34" s="915"/>
      <c r="AB34" s="989"/>
      <c r="AC34" s="916"/>
      <c r="AD34" s="990"/>
      <c r="AE34" s="848"/>
      <c r="AF34" s="928"/>
      <c r="AG34" s="930"/>
    </row>
    <row r="35" spans="1:36">
      <c r="A35" s="2212"/>
      <c r="B35" t="s">
        <v>323</v>
      </c>
      <c r="C35" s="849"/>
      <c r="D35" s="849"/>
      <c r="E35" s="849"/>
      <c r="F35" s="849"/>
      <c r="G35" s="849"/>
      <c r="H35" s="849"/>
      <c r="I35" s="849"/>
      <c r="J35" s="849"/>
      <c r="K35" s="849"/>
      <c r="L35" s="849"/>
      <c r="M35" s="849"/>
      <c r="N35" s="849"/>
      <c r="O35" s="849"/>
      <c r="P35" s="849"/>
      <c r="Q35" s="849"/>
      <c r="R35" s="849"/>
      <c r="S35" s="849"/>
      <c r="T35"/>
      <c r="U35" s="849"/>
      <c r="V35" s="849"/>
      <c r="W35" s="849"/>
      <c r="X35" s="849"/>
      <c r="Y35"/>
      <c r="Z35" s="838"/>
      <c r="AA35" s="917"/>
      <c r="AB35" s="918"/>
      <c r="AC35" s="919"/>
      <c r="AD35" s="853"/>
      <c r="AE35" s="920"/>
      <c r="AF35" s="929"/>
      <c r="AG35" s="930"/>
    </row>
    <row r="36" spans="1:36">
      <c r="A36" s="2216" t="s">
        <v>324</v>
      </c>
      <c r="B36" s="837"/>
      <c r="C36" s="838"/>
      <c r="D36" s="838"/>
      <c r="E36" s="838"/>
      <c r="F36" s="838"/>
      <c r="G36" s="838"/>
      <c r="H36" s="837"/>
      <c r="I36" s="838"/>
      <c r="J36" s="838"/>
      <c r="K36" s="838"/>
      <c r="L36" s="838"/>
      <c r="M36" s="874"/>
      <c r="N36" s="837"/>
      <c r="O36" s="838"/>
      <c r="P36" s="838"/>
      <c r="Q36" s="838"/>
      <c r="R36" s="838"/>
      <c r="S36" s="838"/>
      <c r="T36" s="837"/>
      <c r="U36" s="838"/>
      <c r="V36" s="838"/>
      <c r="W36" s="838"/>
      <c r="X36" s="838"/>
      <c r="Y36" s="838"/>
      <c r="Z36" s="849"/>
      <c r="AA36" s="915"/>
      <c r="AB36" s="989"/>
      <c r="AC36" s="916"/>
      <c r="AD36" s="990"/>
      <c r="AE36" s="848"/>
      <c r="AF36" s="928"/>
      <c r="AG36" s="930"/>
    </row>
    <row r="37" spans="1:36">
      <c r="A37" s="2212"/>
      <c r="B37" s="2227" t="s">
        <v>217</v>
      </c>
      <c r="C37" s="2228"/>
      <c r="D37" s="2228"/>
      <c r="E37" s="2228"/>
      <c r="F37" s="2228"/>
      <c r="G37" s="2210"/>
      <c r="H37" s="2227" t="s">
        <v>223</v>
      </c>
      <c r="I37" s="2228"/>
      <c r="J37" s="2228"/>
      <c r="K37" s="2228"/>
      <c r="L37" s="2228"/>
      <c r="M37" s="2210"/>
      <c r="N37" s="2227"/>
      <c r="O37" s="2228"/>
      <c r="P37" s="2228"/>
      <c r="Q37" s="2228"/>
      <c r="R37" s="2228"/>
      <c r="S37" s="2210"/>
      <c r="T37" s="2227" t="s">
        <v>223</v>
      </c>
      <c r="U37" s="2228"/>
      <c r="V37" s="2228"/>
      <c r="W37" s="2228"/>
      <c r="X37" s="2228"/>
      <c r="Y37" s="2210"/>
      <c r="Z37" s="838"/>
      <c r="AA37" s="993">
        <f>(COUNTIF($B$37:$X$37,"B"))</f>
        <v>1</v>
      </c>
      <c r="AB37" s="1214">
        <f>+AA37/4.7</f>
        <v>0.21276595744680851</v>
      </c>
      <c r="AC37" s="294">
        <f>(COUNTIF($B$37:$Y$37,"R"))</f>
        <v>2</v>
      </c>
      <c r="AD37" s="1213">
        <f>+AC37/3</f>
        <v>0.66666666666666663</v>
      </c>
      <c r="AE37" s="294">
        <f>(COUNTIF($B$37:$X$37,"M"))</f>
        <v>0</v>
      </c>
      <c r="AF37" s="1215">
        <f>+AE37/4.7</f>
        <v>0</v>
      </c>
      <c r="AG37" s="930"/>
    </row>
    <row r="38" spans="1:36">
      <c r="A38" s="2216" t="s">
        <v>279</v>
      </c>
      <c r="B38" s="837"/>
      <c r="C38" s="838"/>
      <c r="D38" s="838"/>
      <c r="E38" s="838"/>
      <c r="F38" s="838"/>
      <c r="G38" s="838"/>
      <c r="H38" s="837"/>
      <c r="I38" s="838"/>
      <c r="J38" s="838"/>
      <c r="K38" s="838"/>
      <c r="L38" s="838"/>
      <c r="M38" s="874"/>
      <c r="N38" s="837"/>
      <c r="O38" s="838"/>
      <c r="P38" s="838"/>
      <c r="Q38" s="838"/>
      <c r="R38" s="838"/>
      <c r="S38" s="838"/>
      <c r="T38" s="837"/>
      <c r="U38" s="838"/>
      <c r="V38" s="838"/>
      <c r="W38" s="838"/>
      <c r="X38" s="838"/>
      <c r="Y38" s="874"/>
      <c r="Z38" s="849"/>
      <c r="AA38" s="992"/>
      <c r="AB38" s="1081"/>
      <c r="AC38" s="916"/>
      <c r="AD38" s="990"/>
      <c r="AE38" s="848"/>
      <c r="AF38" s="928"/>
      <c r="AG38" s="930"/>
    </row>
    <row r="39" spans="1:36">
      <c r="A39" s="2212"/>
      <c r="B39" s="2227" t="s">
        <v>217</v>
      </c>
      <c r="C39" s="2210"/>
      <c r="D39" s="2210"/>
      <c r="E39" s="2210"/>
      <c r="F39" s="2210"/>
      <c r="G39" s="2210"/>
      <c r="H39" s="2227" t="s">
        <v>217</v>
      </c>
      <c r="I39" s="2210"/>
      <c r="J39" s="2210"/>
      <c r="K39" s="2210"/>
      <c r="L39" s="2210"/>
      <c r="M39" s="2210"/>
      <c r="N39" s="2227" t="s">
        <v>217</v>
      </c>
      <c r="O39" s="2228"/>
      <c r="P39" s="2228"/>
      <c r="Q39" s="2228"/>
      <c r="R39" s="2228"/>
      <c r="S39" s="2228"/>
      <c r="T39" s="2227" t="s">
        <v>217</v>
      </c>
      <c r="U39" s="2228"/>
      <c r="V39" s="2228"/>
      <c r="W39" s="2228"/>
      <c r="X39" s="2228"/>
      <c r="Y39" s="2228"/>
      <c r="Z39" s="838"/>
      <c r="AA39" s="969">
        <v>4.0599999999999996</v>
      </c>
      <c r="AB39" s="1214">
        <f>+AA39/4.06</f>
        <v>1</v>
      </c>
      <c r="AC39" s="294">
        <f>(COUNTIF($B$39:$Y$39,"R"))</f>
        <v>0</v>
      </c>
      <c r="AD39" s="1213">
        <f>+AC39/4.7</f>
        <v>0</v>
      </c>
      <c r="AE39" s="294">
        <f>(COUNTIF($B$39:$Y$39,"M"))</f>
        <v>0</v>
      </c>
      <c r="AF39" s="1215">
        <f>+AE39/4.7</f>
        <v>0</v>
      </c>
      <c r="AG39" s="930"/>
    </row>
    <row r="40" spans="1:36">
      <c r="A40" s="2216" t="s">
        <v>281</v>
      </c>
      <c r="B40" s="837"/>
      <c r="C40" s="838"/>
      <c r="D40" s="838"/>
      <c r="E40" s="838"/>
      <c r="F40" s="838"/>
      <c r="G40" s="838"/>
      <c r="H40" s="837"/>
      <c r="I40" s="838"/>
      <c r="J40" s="838"/>
      <c r="K40" s="838"/>
      <c r="L40" s="838"/>
      <c r="M40" s="874"/>
      <c r="N40" s="837"/>
      <c r="O40" s="838"/>
      <c r="P40" s="838"/>
      <c r="Q40" s="838"/>
      <c r="R40" s="838"/>
      <c r="S40" s="838"/>
      <c r="T40" s="837"/>
      <c r="U40" s="838"/>
      <c r="V40" s="838"/>
      <c r="W40" s="838"/>
      <c r="X40" s="838"/>
      <c r="Y40" s="874"/>
      <c r="Z40" s="849"/>
      <c r="AA40" s="992"/>
      <c r="AB40" s="1081"/>
      <c r="AC40" s="916"/>
      <c r="AD40" s="916"/>
      <c r="AE40" s="848"/>
      <c r="AF40" s="928"/>
      <c r="AG40" s="930"/>
    </row>
    <row r="41" spans="1:36">
      <c r="A41" s="2212"/>
      <c r="B41" s="2227" t="s">
        <v>217</v>
      </c>
      <c r="C41" s="2210"/>
      <c r="D41" s="2210"/>
      <c r="E41" s="2210"/>
      <c r="F41" s="2210"/>
      <c r="G41" s="2210"/>
      <c r="H41" s="2227" t="s">
        <v>223</v>
      </c>
      <c r="I41" s="2210"/>
      <c r="J41" s="2210"/>
      <c r="K41" s="2210"/>
      <c r="L41" s="2210"/>
      <c r="M41" s="2210"/>
      <c r="N41" s="2227" t="s">
        <v>223</v>
      </c>
      <c r="O41" s="2228"/>
      <c r="P41" s="2228"/>
      <c r="Q41" s="2228"/>
      <c r="R41" s="2228"/>
      <c r="S41" s="2210"/>
      <c r="T41" s="2227" t="s">
        <v>223</v>
      </c>
      <c r="U41" s="2228"/>
      <c r="V41" s="2228"/>
      <c r="W41" s="2228"/>
      <c r="X41" s="2228"/>
      <c r="Y41" s="2210"/>
      <c r="Z41" s="838"/>
      <c r="AA41" s="993">
        <f>(COUNTIF($B$41:$Y$41,"B"))</f>
        <v>1</v>
      </c>
      <c r="AB41" s="1214">
        <f>+AA41/4.7</f>
        <v>0.21276595744680851</v>
      </c>
      <c r="AC41" s="607">
        <v>3.06</v>
      </c>
      <c r="AD41" s="1213">
        <f>+AC41/4.7</f>
        <v>0.65106382978723398</v>
      </c>
      <c r="AE41" s="294">
        <f>(COUNTIF($B$41:$Y$41,"M"))</f>
        <v>0</v>
      </c>
      <c r="AF41" s="1215">
        <f>+AE41/4.7</f>
        <v>0</v>
      </c>
      <c r="AG41" s="930"/>
    </row>
    <row r="42" spans="1:36">
      <c r="A42" s="2216" t="s">
        <v>282</v>
      </c>
      <c r="B42" s="837"/>
      <c r="C42" s="838"/>
      <c r="D42" s="838"/>
      <c r="E42" s="838"/>
      <c r="F42" s="838"/>
      <c r="G42" s="838"/>
      <c r="H42" s="837"/>
      <c r="I42" s="838"/>
      <c r="J42" s="838"/>
      <c r="K42" s="838"/>
      <c r="L42" s="838"/>
      <c r="M42" s="874"/>
      <c r="N42" s="837"/>
      <c r="O42" s="838"/>
      <c r="P42" s="838"/>
      <c r="Q42" s="838"/>
      <c r="R42" s="838"/>
      <c r="S42" s="838"/>
      <c r="T42" s="837"/>
      <c r="U42" s="838"/>
      <c r="V42" s="838"/>
      <c r="W42" s="838"/>
      <c r="X42" s="838"/>
      <c r="Y42" s="874"/>
      <c r="Z42" s="849"/>
      <c r="AA42" s="992"/>
      <c r="AB42" s="1081"/>
      <c r="AC42" s="916"/>
      <c r="AD42" s="916"/>
      <c r="AE42" s="848"/>
      <c r="AF42" s="928"/>
      <c r="AG42" s="930"/>
    </row>
    <row r="43" spans="1:36">
      <c r="A43" s="2212"/>
      <c r="B43" s="2227" t="s">
        <v>217</v>
      </c>
      <c r="C43" s="2210"/>
      <c r="D43" s="2210"/>
      <c r="E43" s="2210"/>
      <c r="F43" s="2210"/>
      <c r="G43" s="2210"/>
      <c r="H43" s="720" t="s">
        <v>223</v>
      </c>
      <c r="I43" s="369" t="s">
        <v>223</v>
      </c>
      <c r="J43" s="369" t="s">
        <v>223</v>
      </c>
      <c r="K43" s="369" t="s">
        <v>300</v>
      </c>
      <c r="L43" s="369" t="s">
        <v>300</v>
      </c>
      <c r="M43" s="369" t="s">
        <v>300</v>
      </c>
      <c r="N43" s="720" t="s">
        <v>223</v>
      </c>
      <c r="O43" s="369" t="s">
        <v>223</v>
      </c>
      <c r="P43" s="369" t="s">
        <v>223</v>
      </c>
      <c r="Q43" s="369" t="s">
        <v>223</v>
      </c>
      <c r="R43" s="369" t="s">
        <v>223</v>
      </c>
      <c r="S43" s="369" t="s">
        <v>223</v>
      </c>
      <c r="T43" s="2250" t="s">
        <v>217</v>
      </c>
      <c r="U43" s="2251"/>
      <c r="V43" s="2251"/>
      <c r="W43" s="2251"/>
      <c r="X43" s="2251"/>
      <c r="Y43" s="2252"/>
      <c r="Z43" s="838"/>
      <c r="AA43" s="993">
        <v>2</v>
      </c>
      <c r="AB43" s="1214">
        <f>+AA43/4.7</f>
        <v>0.42553191489361702</v>
      </c>
      <c r="AC43" s="607">
        <v>2.06</v>
      </c>
      <c r="AD43" s="923">
        <f>+AC43/(AA43+AC43+AE43)</f>
        <v>0.43277310924369744</v>
      </c>
      <c r="AE43" s="936">
        <v>0.7</v>
      </c>
      <c r="AF43" s="1215">
        <f>+AE43/4.7</f>
        <v>0.14893617021276595</v>
      </c>
      <c r="AG43" s="930"/>
    </row>
    <row r="44" spans="1:36">
      <c r="A44" s="2216" t="s">
        <v>283</v>
      </c>
      <c r="B44" s="837"/>
      <c r="C44" s="838"/>
      <c r="D44" s="838"/>
      <c r="E44" s="838"/>
      <c r="F44" s="838"/>
      <c r="G44" s="838"/>
      <c r="H44" s="837"/>
      <c r="I44" s="838"/>
      <c r="J44" s="838"/>
      <c r="K44" s="838"/>
      <c r="L44" s="838"/>
      <c r="M44" s="874"/>
      <c r="N44" s="837"/>
      <c r="O44" s="838"/>
      <c r="P44" s="838"/>
      <c r="Q44" s="838"/>
      <c r="R44" s="838"/>
      <c r="S44" s="838"/>
      <c r="T44" s="837"/>
      <c r="U44" s="838"/>
      <c r="V44" s="838"/>
      <c r="W44" s="838"/>
      <c r="X44" s="838"/>
      <c r="Y44" s="874"/>
      <c r="Z44" s="2243"/>
      <c r="AA44" s="992"/>
      <c r="AB44" s="1081"/>
      <c r="AC44" s="916"/>
      <c r="AD44" s="925"/>
      <c r="AE44" s="848"/>
      <c r="AF44" s="928"/>
      <c r="AG44" s="930"/>
    </row>
    <row r="45" spans="1:36">
      <c r="A45" s="2212"/>
      <c r="B45" s="2227" t="s">
        <v>217</v>
      </c>
      <c r="C45" s="2210"/>
      <c r="D45" s="2210"/>
      <c r="E45" s="2210"/>
      <c r="F45" s="2210"/>
      <c r="G45" s="2210"/>
      <c r="H45" s="2227" t="s">
        <v>217</v>
      </c>
      <c r="I45" s="2210"/>
      <c r="J45" s="2210"/>
      <c r="K45" s="2210"/>
      <c r="L45" s="2210"/>
      <c r="M45" s="2210"/>
      <c r="N45" s="2227" t="s">
        <v>217</v>
      </c>
      <c r="O45" s="2228"/>
      <c r="P45" s="2228"/>
      <c r="Q45" s="2228"/>
      <c r="R45" s="2228"/>
      <c r="S45" s="2228"/>
      <c r="T45" s="2227" t="s">
        <v>217</v>
      </c>
      <c r="U45" s="2228"/>
      <c r="V45" s="2228"/>
      <c r="W45" s="2228"/>
      <c r="X45" s="2228"/>
      <c r="Y45" s="2228"/>
      <c r="Z45" s="2244"/>
      <c r="AA45" s="969">
        <v>4.0599999999999996</v>
      </c>
      <c r="AB45" s="1214">
        <f>+AA45/4.06</f>
        <v>1</v>
      </c>
      <c r="AC45" s="294">
        <f>(COUNTIF($B$45:$Y$45,"R"))</f>
        <v>0</v>
      </c>
      <c r="AD45" s="923">
        <v>0</v>
      </c>
      <c r="AE45" s="294">
        <f>(COUNTIF($B$45:$Y$45,"M"))</f>
        <v>0</v>
      </c>
      <c r="AF45" s="1215">
        <f>+AE45/4.7</f>
        <v>0</v>
      </c>
      <c r="AG45" s="930"/>
    </row>
    <row r="46" spans="1:36">
      <c r="A46" s="2216" t="s">
        <v>284</v>
      </c>
      <c r="B46" s="837"/>
      <c r="C46" s="838"/>
      <c r="D46" s="838"/>
      <c r="E46" s="838"/>
      <c r="F46" s="838"/>
      <c r="G46" s="838"/>
      <c r="H46" s="837"/>
      <c r="I46" s="838"/>
      <c r="J46" s="838"/>
      <c r="K46" s="838"/>
      <c r="L46" s="838"/>
      <c r="M46" s="874"/>
      <c r="N46" s="837"/>
      <c r="O46" s="838"/>
      <c r="P46" s="838"/>
      <c r="Q46" s="838"/>
      <c r="R46" s="838"/>
      <c r="S46" s="838"/>
      <c r="T46" s="837"/>
      <c r="U46" s="838"/>
      <c r="V46" s="838"/>
      <c r="W46" s="838"/>
      <c r="X46" s="838"/>
      <c r="Y46" s="874"/>
      <c r="Z46" s="849"/>
      <c r="AA46" s="992"/>
      <c r="AB46" s="1081"/>
      <c r="AC46" s="916"/>
      <c r="AD46" s="925"/>
      <c r="AE46" s="848"/>
      <c r="AF46" s="928"/>
      <c r="AG46" s="930"/>
      <c r="AI46" s="2180" t="s">
        <v>241</v>
      </c>
      <c r="AJ46" s="2181"/>
    </row>
    <row r="47" spans="1:36">
      <c r="A47" s="2212"/>
      <c r="B47" s="2227" t="s">
        <v>217</v>
      </c>
      <c r="C47" s="2210"/>
      <c r="D47" s="2210"/>
      <c r="E47" s="2210"/>
      <c r="F47" s="2210"/>
      <c r="G47" s="2210"/>
      <c r="H47" s="2227" t="s">
        <v>223</v>
      </c>
      <c r="I47" s="2210"/>
      <c r="J47" s="2210"/>
      <c r="K47" s="2210"/>
      <c r="L47" s="2210"/>
      <c r="M47" s="2210"/>
      <c r="N47" s="2227" t="s">
        <v>223</v>
      </c>
      <c r="O47" s="2228"/>
      <c r="P47" s="2228"/>
      <c r="Q47" s="2228"/>
      <c r="R47" s="2228"/>
      <c r="S47" s="2228"/>
      <c r="T47" s="2227" t="s">
        <v>223</v>
      </c>
      <c r="U47" s="2228"/>
      <c r="V47" s="2228"/>
      <c r="W47" s="2228"/>
      <c r="X47" s="2228"/>
      <c r="Y47" s="2228"/>
      <c r="Z47" s="838"/>
      <c r="AA47" s="993">
        <f>(COUNTIF($B$47:$X$47,"B"))</f>
        <v>1</v>
      </c>
      <c r="AB47" s="1214">
        <f>+AA47/4.06</f>
        <v>0.24630541871921185</v>
      </c>
      <c r="AC47" s="607">
        <v>3.06</v>
      </c>
      <c r="AD47" s="1213">
        <f>+AC47/4.06</f>
        <v>0.75369458128078826</v>
      </c>
      <c r="AE47" s="294">
        <f>(COUNTIF($B$47:$X$47,"M"))</f>
        <v>0</v>
      </c>
      <c r="AF47" s="1215">
        <f>+AE47/4.7</f>
        <v>0</v>
      </c>
      <c r="AG47" s="930"/>
      <c r="AI47" s="149" t="s">
        <v>217</v>
      </c>
      <c r="AJ47" s="146" t="s">
        <v>220</v>
      </c>
    </row>
    <row r="48" spans="1:36" ht="13.8" thickBot="1">
      <c r="A48" s="2216" t="s">
        <v>285</v>
      </c>
      <c r="B48" s="837"/>
      <c r="C48" s="838"/>
      <c r="D48" s="838"/>
      <c r="E48" s="838"/>
      <c r="F48" s="838"/>
      <c r="G48" s="838"/>
      <c r="H48" s="837"/>
      <c r="I48" s="838"/>
      <c r="J48" s="838"/>
      <c r="K48" s="838"/>
      <c r="L48" s="838"/>
      <c r="M48" s="874"/>
      <c r="N48" s="837"/>
      <c r="O48" s="838"/>
      <c r="P48" s="838"/>
      <c r="Q48" s="838"/>
      <c r="R48" s="838"/>
      <c r="S48" s="838"/>
      <c r="T48" s="837"/>
      <c r="U48" s="838"/>
      <c r="V48" s="838"/>
      <c r="W48" s="838"/>
      <c r="X48" s="838"/>
      <c r="Y48" s="874"/>
      <c r="Z48" s="854"/>
      <c r="AA48" s="992"/>
      <c r="AB48" s="1081"/>
      <c r="AC48" s="916"/>
      <c r="AD48" s="916"/>
      <c r="AE48" s="848"/>
      <c r="AF48" s="928"/>
      <c r="AG48" s="930"/>
      <c r="AI48" s="148" t="s">
        <v>223</v>
      </c>
      <c r="AJ48" s="146" t="s">
        <v>221</v>
      </c>
    </row>
    <row r="49" spans="1:36" ht="13.8" thickBot="1">
      <c r="A49" s="2217"/>
      <c r="B49" s="2227" t="s">
        <v>217</v>
      </c>
      <c r="C49" s="2228"/>
      <c r="D49" s="2228"/>
      <c r="E49" s="2228"/>
      <c r="F49" s="2228"/>
      <c r="G49" s="2228"/>
      <c r="H49" s="2227" t="s">
        <v>217</v>
      </c>
      <c r="I49" s="2228"/>
      <c r="J49" s="2228"/>
      <c r="K49" s="2228"/>
      <c r="L49" s="2228"/>
      <c r="M49" s="2228"/>
      <c r="N49" s="2227" t="s">
        <v>217</v>
      </c>
      <c r="O49" s="2228"/>
      <c r="P49" s="2228"/>
      <c r="Q49" s="2228"/>
      <c r="R49" s="2228"/>
      <c r="S49" s="2228"/>
      <c r="T49" s="2227" t="s">
        <v>217</v>
      </c>
      <c r="U49" s="2228"/>
      <c r="V49" s="2228"/>
      <c r="W49" s="2228"/>
      <c r="X49" s="2228"/>
      <c r="Y49" s="2228"/>
      <c r="Z49" s="854"/>
      <c r="AA49" s="1217">
        <v>4.0599999999999996</v>
      </c>
      <c r="AB49" s="991">
        <f>+AA49/4.06</f>
        <v>1</v>
      </c>
      <c r="AC49" s="295">
        <f>(COUNTIF($B$49:$Y$49,"R"))</f>
        <v>0</v>
      </c>
      <c r="AD49" s="991">
        <f>+AC49/4.7</f>
        <v>0</v>
      </c>
      <c r="AE49" s="295">
        <f>(COUNTIF($A$48:$W$48,"M"))</f>
        <v>0</v>
      </c>
      <c r="AF49" s="1216">
        <f>+AE49/4.7</f>
        <v>0</v>
      </c>
      <c r="AG49" s="930"/>
      <c r="AI49" s="147" t="s">
        <v>229</v>
      </c>
      <c r="AJ49" s="146" t="s">
        <v>222</v>
      </c>
    </row>
    <row r="50" spans="1:36">
      <c r="A50" s="196" t="s">
        <v>301</v>
      </c>
      <c r="B50" s="364"/>
      <c r="C50" s="364"/>
      <c r="D50" s="364"/>
      <c r="E50" s="364"/>
      <c r="F50" s="364"/>
      <c r="G50" s="364"/>
      <c r="H50" s="364"/>
      <c r="I50" s="364"/>
      <c r="J50" s="364"/>
      <c r="K50" s="364"/>
      <c r="L50" s="364"/>
      <c r="M50" s="364"/>
      <c r="N50" s="364"/>
      <c r="O50" s="364"/>
      <c r="P50" s="364"/>
      <c r="Q50" s="364"/>
      <c r="R50" s="364"/>
      <c r="S50" s="364"/>
      <c r="T50" s="364"/>
      <c r="U50" s="364"/>
      <c r="V50" s="364"/>
      <c r="W50" s="364"/>
      <c r="X50" s="364"/>
      <c r="Y50" s="364"/>
      <c r="AA50"/>
      <c r="AB50" s="922"/>
      <c r="AC50"/>
      <c r="AD50"/>
      <c r="AE50"/>
      <c r="AF50"/>
      <c r="AG50" s="930"/>
    </row>
    <row r="51" spans="1:36">
      <c r="A51" s="196" t="s">
        <v>316</v>
      </c>
      <c r="B51" s="364"/>
      <c r="C51" s="364"/>
      <c r="D51" s="364"/>
      <c r="E51" s="364"/>
      <c r="F51" s="364"/>
      <c r="G51" s="364"/>
      <c r="H51" s="364"/>
      <c r="I51" s="364"/>
      <c r="J51" s="364"/>
      <c r="K51" s="364"/>
      <c r="L51" s="364"/>
      <c r="M51" s="364"/>
      <c r="N51" s="364"/>
      <c r="O51" s="364"/>
      <c r="P51" s="364"/>
      <c r="Q51" s="364"/>
      <c r="R51" s="364"/>
      <c r="S51" s="364"/>
      <c r="T51" s="364"/>
      <c r="U51" s="364"/>
      <c r="V51" s="364"/>
      <c r="W51" s="364"/>
      <c r="X51" s="364"/>
      <c r="Y51" s="364"/>
      <c r="AA51"/>
      <c r="AB51" s="922"/>
      <c r="AC51"/>
      <c r="AD51"/>
      <c r="AE51"/>
      <c r="AF51"/>
      <c r="AG51" s="930"/>
    </row>
    <row r="52" spans="1:36">
      <c r="A52" s="195" t="s">
        <v>288</v>
      </c>
      <c r="B52" s="364"/>
      <c r="C52" s="364"/>
      <c r="D52" s="364"/>
      <c r="E52" s="364"/>
      <c r="F52" s="364"/>
      <c r="G52" s="364"/>
      <c r="H52" s="364"/>
      <c r="I52" s="364"/>
      <c r="J52" s="364"/>
      <c r="K52" s="364"/>
      <c r="L52" s="364"/>
      <c r="M52" s="364"/>
      <c r="N52" s="364"/>
      <c r="O52" s="364"/>
      <c r="P52" s="364"/>
      <c r="Q52" s="364"/>
      <c r="R52" s="364"/>
      <c r="S52" s="364"/>
      <c r="T52" s="364"/>
      <c r="U52" s="364"/>
      <c r="V52" s="364"/>
      <c r="W52" s="364"/>
      <c r="X52" s="364"/>
      <c r="Y52" s="364"/>
      <c r="AA52"/>
      <c r="AB52" s="922"/>
      <c r="AC52"/>
      <c r="AD52"/>
      <c r="AE52"/>
      <c r="AF52"/>
      <c r="AG52" s="930"/>
    </row>
    <row r="53" spans="1:36">
      <c r="A53" s="272" t="s">
        <v>289</v>
      </c>
    </row>
    <row r="54" spans="1:36" ht="15.6">
      <c r="A54" s="131" t="s">
        <v>290</v>
      </c>
    </row>
    <row r="55" spans="1:36" ht="13.8">
      <c r="A55" s="1749" t="s">
        <v>291</v>
      </c>
    </row>
    <row r="56" spans="1:36">
      <c r="AA56" s="855" t="s">
        <v>169</v>
      </c>
      <c r="AB56" s="855"/>
      <c r="AC56" s="855"/>
      <c r="AD56" s="856"/>
      <c r="AE56" s="856"/>
      <c r="AF56" s="856"/>
    </row>
  </sheetData>
  <mergeCells count="56">
    <mergeCell ref="AI46:AJ46"/>
    <mergeCell ref="T45:Y45"/>
    <mergeCell ref="N45:S45"/>
    <mergeCell ref="N47:S47"/>
    <mergeCell ref="H41:M41"/>
    <mergeCell ref="A40:A41"/>
    <mergeCell ref="T41:Y41"/>
    <mergeCell ref="A34:A35"/>
    <mergeCell ref="B41:G41"/>
    <mergeCell ref="N39:S39"/>
    <mergeCell ref="T39:Y39"/>
    <mergeCell ref="N41:S41"/>
    <mergeCell ref="N37:S37"/>
    <mergeCell ref="T37:Y37"/>
    <mergeCell ref="B37:G37"/>
    <mergeCell ref="H37:M37"/>
    <mergeCell ref="A38:A39"/>
    <mergeCell ref="A36:A37"/>
    <mergeCell ref="B39:G39"/>
    <mergeCell ref="H39:M39"/>
    <mergeCell ref="A48:A49"/>
    <mergeCell ref="Z44:Z45"/>
    <mergeCell ref="A46:A47"/>
    <mergeCell ref="A44:A45"/>
    <mergeCell ref="A42:A43"/>
    <mergeCell ref="H45:M45"/>
    <mergeCell ref="H47:M47"/>
    <mergeCell ref="T43:Y43"/>
    <mergeCell ref="T47:Y47"/>
    <mergeCell ref="B47:G47"/>
    <mergeCell ref="H49:M49"/>
    <mergeCell ref="B43:G43"/>
    <mergeCell ref="B45:G45"/>
    <mergeCell ref="B49:G49"/>
    <mergeCell ref="N49:S49"/>
    <mergeCell ref="T49:Y49"/>
    <mergeCell ref="AE30:AF30"/>
    <mergeCell ref="A32:A33"/>
    <mergeCell ref="AA27:AF27"/>
    <mergeCell ref="B28:G28"/>
    <mergeCell ref="H28:Y28"/>
    <mergeCell ref="AA28:AF28"/>
    <mergeCell ref="AA29:AF29"/>
    <mergeCell ref="AA30:AB30"/>
    <mergeCell ref="AC30:AD30"/>
    <mergeCell ref="R30:S30"/>
    <mergeCell ref="L30:M30"/>
    <mergeCell ref="V30:Y30"/>
    <mergeCell ref="B33:G33"/>
    <mergeCell ref="B9:E9"/>
    <mergeCell ref="B10:E10"/>
    <mergeCell ref="AE7:AF7"/>
    <mergeCell ref="A1:AG1"/>
    <mergeCell ref="A2:AG2"/>
    <mergeCell ref="A3:AG3"/>
    <mergeCell ref="A4:AG4"/>
  </mergeCells>
  <conditionalFormatting sqref="H43:T43">
    <cfRule type="cellIs" dxfId="316" priority="1" stopIfTrue="1" operator="equal">
      <formula>"M"</formula>
    </cfRule>
    <cfRule type="cellIs" dxfId="315" priority="2" stopIfTrue="1" operator="equal">
      <formula>"R"</formula>
    </cfRule>
    <cfRule type="cellIs" dxfId="314" priority="3" stopIfTrue="1" operator="equal">
      <formula>"B"</formula>
    </cfRule>
    <cfRule type="cellIs" dxfId="313" priority="4" stopIfTrue="1" operator="equal">
      <formula>"N"</formula>
    </cfRule>
  </conditionalFormatting>
  <conditionalFormatting sqref="H33:Y33 B37 H37 N37 T37 B39 H39 N39 T39 B41 H41 N41 T41 B43 B45 H45 N45 T45 B47 H47 N47 T47 T49 B49:B52 H49:H52 N49:N52">
    <cfRule type="cellIs" dxfId="312" priority="141" stopIfTrue="1" operator="equal">
      <formula>"M"</formula>
    </cfRule>
    <cfRule type="cellIs" dxfId="311" priority="142" stopIfTrue="1" operator="equal">
      <formula>"R"</formula>
    </cfRule>
    <cfRule type="cellIs" dxfId="310" priority="143" stopIfTrue="1" operator="equal">
      <formula>"B"</formula>
    </cfRule>
    <cfRule type="cellIs" dxfId="309" priority="144" stopIfTrue="1" operator="equal">
      <formula>"N"</formula>
    </cfRule>
  </conditionalFormatting>
  <hyperlinks>
    <hyperlink ref="AA56" location="'TABLA DE CONTENIDO'!A1" display="VOLVER A TABLA DE CONTENIDO" xr:uid="{00000000-0004-0000-0800-000000000000}"/>
  </hyperlinks>
  <printOptions horizontalCentered="1" verticalCentered="1"/>
  <pageMargins left="0.39370078740157483" right="0.39370078740157483" top="0.59055118110236227" bottom="0.39370078740157483" header="0.11811023622047245" footer="0"/>
  <pageSetup scale="70" orientation="portrait" horizontalDpi="300" verticalDpi="300" r:id="rId1"/>
  <headerFooter alignWithMargins="0"/>
  <ignoredErrors>
    <ignoredError sqref="AC37 AC39:AD39 AD41 AC40 AC44:AD46 AC42 AC49:AD49 AC48 AD43" formula="1"/>
  </ignoredError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0">
    <pageSetUpPr fitToPage="1"/>
  </sheetPr>
  <dimension ref="A1:L61"/>
  <sheetViews>
    <sheetView view="pageBreakPreview" topLeftCell="A28" zoomScale="85" zoomScaleNormal="100" zoomScaleSheetLayoutView="85" workbookViewId="0">
      <selection activeCell="I19" sqref="I19"/>
    </sheetView>
  </sheetViews>
  <sheetFormatPr baseColWidth="10" defaultColWidth="11.44140625" defaultRowHeight="13.2"/>
  <cols>
    <col min="1" max="1" width="36" customWidth="1"/>
    <col min="2" max="2" width="34" customWidth="1"/>
    <col min="3" max="3" width="33.6640625" customWidth="1"/>
    <col min="4" max="5" width="9" customWidth="1"/>
    <col min="6" max="6" width="12.33203125" customWidth="1"/>
    <col min="7" max="7" width="9.44140625" customWidth="1"/>
    <col min="9" max="9" width="14.6640625" customWidth="1"/>
    <col min="10" max="10" width="8.6640625" customWidth="1"/>
    <col min="11" max="11" width="3.88671875" customWidth="1"/>
  </cols>
  <sheetData>
    <row r="1" spans="1:10" s="29" customFormat="1" ht="22.8">
      <c r="A1" s="2133" t="s">
        <v>1</v>
      </c>
      <c r="B1" s="2133"/>
      <c r="C1" s="2133"/>
    </row>
    <row r="2" spans="1:10" s="29" customFormat="1" ht="17.399999999999999">
      <c r="A2" s="2130" t="s">
        <v>110</v>
      </c>
      <c r="B2" s="2130"/>
      <c r="C2" s="2130"/>
    </row>
    <row r="3" spans="1:10" s="29" customFormat="1">
      <c r="B3" s="28"/>
      <c r="C3" s="1"/>
    </row>
    <row r="4" spans="1:10" s="29" customFormat="1" ht="17.399999999999999">
      <c r="A4" s="2130" t="s">
        <v>325</v>
      </c>
      <c r="B4" s="2130"/>
      <c r="C4" s="2130"/>
    </row>
    <row r="5" spans="1:10" s="29" customFormat="1">
      <c r="B5" s="28"/>
      <c r="C5" s="1"/>
    </row>
    <row r="6" spans="1:10" s="29" customFormat="1" ht="38.25" customHeight="1">
      <c r="A6" s="2254" t="s">
        <v>326</v>
      </c>
      <c r="B6" s="2254"/>
      <c r="C6" s="2254"/>
    </row>
    <row r="7" spans="1:10" s="29" customFormat="1">
      <c r="B7" s="71"/>
      <c r="C7" s="1"/>
    </row>
    <row r="8" spans="1:10" s="29" customFormat="1">
      <c r="A8" s="742" t="s">
        <v>267</v>
      </c>
      <c r="B8" s="744" t="s">
        <v>321</v>
      </c>
    </row>
    <row r="9" spans="1:10" s="29" customFormat="1">
      <c r="C9"/>
    </row>
    <row r="10" spans="1:10" s="29" customFormat="1">
      <c r="A10" s="742" t="s">
        <v>327</v>
      </c>
      <c r="B10" s="220" t="str">
        <f>+DATOS!C16</f>
        <v>JUN - SEP DE 2024</v>
      </c>
      <c r="C10"/>
    </row>
    <row r="11" spans="1:10" s="29" customFormat="1">
      <c r="C11"/>
    </row>
    <row r="12" spans="1:10" ht="13.8" thickBot="1"/>
    <row r="13" spans="1:10" ht="12.75" customHeight="1">
      <c r="A13" s="2255" t="s">
        <v>129</v>
      </c>
      <c r="B13" s="2258" t="s">
        <v>328</v>
      </c>
      <c r="C13" s="2258" t="s">
        <v>268</v>
      </c>
    </row>
    <row r="14" spans="1:10" ht="12.75" customHeight="1">
      <c r="A14" s="2256"/>
      <c r="B14" s="2259"/>
      <c r="C14" s="2259"/>
    </row>
    <row r="15" spans="1:10" ht="13.5" customHeight="1" thickBot="1">
      <c r="A15" s="2257"/>
      <c r="B15" s="2260"/>
      <c r="C15" s="2260"/>
    </row>
    <row r="16" spans="1:10" ht="13.5" customHeight="1">
      <c r="A16" s="2261" t="s">
        <v>329</v>
      </c>
      <c r="B16" s="2267"/>
      <c r="C16" s="2267"/>
      <c r="D16" s="55"/>
      <c r="E16" s="55"/>
      <c r="F16" s="2253" t="s">
        <v>328</v>
      </c>
      <c r="G16" s="2253"/>
      <c r="I16" s="2253" t="s">
        <v>330</v>
      </c>
      <c r="J16" s="2253"/>
    </row>
    <row r="17" spans="1:12" ht="13.5" customHeight="1">
      <c r="A17" s="2262"/>
      <c r="B17" s="2268"/>
      <c r="C17" s="2268"/>
      <c r="D17" s="55"/>
      <c r="E17" s="55"/>
      <c r="F17" s="368" t="s">
        <v>331</v>
      </c>
      <c r="G17" s="368" t="s">
        <v>181</v>
      </c>
      <c r="I17" s="368" t="s">
        <v>331</v>
      </c>
      <c r="J17" s="368" t="s">
        <v>181</v>
      </c>
    </row>
    <row r="18" spans="1:12" ht="13.5" customHeight="1">
      <c r="A18" s="2262"/>
      <c r="B18" s="2268"/>
      <c r="C18" s="2268"/>
      <c r="D18" s="55"/>
      <c r="E18" s="55"/>
      <c r="F18" s="619">
        <v>46.148000000000003</v>
      </c>
      <c r="G18" s="2050">
        <f>+F18/F21</f>
        <v>0.94623744104982577</v>
      </c>
      <c r="I18" s="622">
        <f>+'SEMAFORO VIS 6003'!CT44</f>
        <v>21</v>
      </c>
      <c r="J18" s="2050">
        <f>+I18/I21</f>
        <v>0.4375</v>
      </c>
    </row>
    <row r="19" spans="1:12" ht="13.5" customHeight="1">
      <c r="A19" s="2262"/>
      <c r="B19" s="2268"/>
      <c r="C19" s="2268"/>
      <c r="D19" s="55"/>
      <c r="E19" s="55"/>
      <c r="F19" s="619">
        <v>2.6219999999999999</v>
      </c>
      <c r="G19" s="2051">
        <f>+F19/F21</f>
        <v>5.3762558950174281E-2</v>
      </c>
      <c r="I19" s="622">
        <f>+'SEMAFORO VIS 6003'!CV44</f>
        <v>27</v>
      </c>
      <c r="J19" s="2051">
        <f>+I19/I21</f>
        <v>0.5625</v>
      </c>
      <c r="K19" s="73"/>
    </row>
    <row r="20" spans="1:12" ht="13.5" customHeight="1">
      <c r="A20" s="2262"/>
      <c r="B20" s="2268"/>
      <c r="C20" s="2268"/>
      <c r="D20" s="55"/>
      <c r="E20" s="55"/>
      <c r="F20" s="619">
        <v>0</v>
      </c>
      <c r="G20" s="2052">
        <f>+F20/F21</f>
        <v>0</v>
      </c>
      <c r="I20" s="622">
        <f>+'SEMAFORO VIS 6003'!CX44</f>
        <v>0</v>
      </c>
      <c r="J20" s="2052">
        <f>+I20/I21</f>
        <v>0</v>
      </c>
      <c r="K20" s="73"/>
    </row>
    <row r="21" spans="1:12" ht="13.5" customHeight="1">
      <c r="A21" s="2262"/>
      <c r="B21" s="2268"/>
      <c r="C21" s="2268"/>
      <c r="D21" s="55"/>
      <c r="E21" s="55"/>
      <c r="F21" s="687">
        <f>SUM(F18:F20)</f>
        <v>48.77</v>
      </c>
      <c r="G21" s="768">
        <f>SUM(G18:G20)</f>
        <v>1</v>
      </c>
      <c r="I21" s="687">
        <f>SUM(I18:I20)</f>
        <v>48</v>
      </c>
      <c r="J21" s="768">
        <f>SUM(J18:J20)</f>
        <v>1</v>
      </c>
    </row>
    <row r="22" spans="1:12" ht="13.5" customHeight="1">
      <c r="A22" s="2262"/>
      <c r="B22" s="2268"/>
      <c r="C22" s="2268"/>
      <c r="D22" s="55"/>
      <c r="E22" s="55"/>
    </row>
    <row r="23" spans="1:12" ht="13.5" customHeight="1">
      <c r="A23" s="2262"/>
      <c r="B23" s="2268"/>
      <c r="C23" s="2268"/>
      <c r="D23" s="55"/>
      <c r="E23" s="55"/>
      <c r="I23" s="293"/>
    </row>
    <row r="24" spans="1:12" ht="13.5" customHeight="1">
      <c r="A24" s="2262"/>
      <c r="B24" s="2268"/>
      <c r="C24" s="2268"/>
      <c r="D24" s="55"/>
      <c r="E24" s="55"/>
      <c r="F24" s="55"/>
      <c r="G24" s="55"/>
    </row>
    <row r="25" spans="1:12" ht="13.5" customHeight="1" thickBot="1">
      <c r="A25" s="2263"/>
      <c r="B25" s="2269"/>
      <c r="C25" s="2269"/>
      <c r="D25" s="55"/>
      <c r="E25" s="55"/>
      <c r="F25" s="55"/>
      <c r="G25" s="55"/>
    </row>
    <row r="26" spans="1:12" ht="13.5" customHeight="1">
      <c r="A26" s="9"/>
      <c r="B26" s="2264"/>
      <c r="C26" s="2264"/>
      <c r="F26" s="2253" t="s">
        <v>328</v>
      </c>
      <c r="G26" s="2253"/>
      <c r="I26" s="2253" t="s">
        <v>330</v>
      </c>
      <c r="J26" s="2253"/>
      <c r="K26" s="2053"/>
      <c r="L26" s="72"/>
    </row>
    <row r="27" spans="1:12" ht="13.5" customHeight="1">
      <c r="A27" s="9"/>
      <c r="B27" s="2265"/>
      <c r="C27" s="2265"/>
      <c r="D27" s="55"/>
      <c r="E27" s="55"/>
      <c r="F27" s="368" t="s">
        <v>331</v>
      </c>
      <c r="G27" s="368" t="s">
        <v>181</v>
      </c>
      <c r="I27" s="368" t="s">
        <v>331</v>
      </c>
      <c r="J27" s="368" t="s">
        <v>181</v>
      </c>
      <c r="K27" s="73"/>
      <c r="L27" s="72"/>
    </row>
    <row r="28" spans="1:12" ht="13.5" customHeight="1">
      <c r="A28" s="9"/>
      <c r="B28" s="2265"/>
      <c r="C28" s="2265"/>
      <c r="D28" s="55"/>
      <c r="E28" s="55"/>
      <c r="F28" s="1184">
        <v>0</v>
      </c>
      <c r="G28" s="2050">
        <f>+F28/F31</f>
        <v>0</v>
      </c>
      <c r="I28" s="1184">
        <f>+'ESTADO RED VIS '!K37</f>
        <v>0</v>
      </c>
      <c r="J28" s="2050">
        <f>+I28/I31</f>
        <v>0</v>
      </c>
      <c r="K28" s="73"/>
      <c r="L28" s="72"/>
    </row>
    <row r="29" spans="1:12" ht="13.5" customHeight="1">
      <c r="A29" s="9"/>
      <c r="B29" s="2265"/>
      <c r="C29" s="2265"/>
      <c r="D29" s="55"/>
      <c r="E29" s="55"/>
      <c r="F29" s="622">
        <v>6.6171000000000006</v>
      </c>
      <c r="G29" s="2051">
        <f>+F29/F31</f>
        <v>0.12022260012645257</v>
      </c>
      <c r="I29" s="622">
        <f>+'ESTADO RED VIS '!K38</f>
        <v>6.4861000000000004</v>
      </c>
      <c r="J29" s="2051">
        <f>+I29/I31</f>
        <v>0.11784531360432857</v>
      </c>
    </row>
    <row r="30" spans="1:12" ht="13.5" customHeight="1">
      <c r="A30" s="1167" t="s">
        <v>332</v>
      </c>
      <c r="B30" s="2265"/>
      <c r="C30" s="2265"/>
      <c r="D30" s="55"/>
      <c r="E30" s="55"/>
      <c r="F30" s="622">
        <v>48.423300000000005</v>
      </c>
      <c r="G30" s="2052">
        <f>+F30/F31</f>
        <v>0.87977739987354742</v>
      </c>
      <c r="I30" s="622">
        <f>+'ESTADO RED VIS '!K39</f>
        <v>48.552999999999997</v>
      </c>
      <c r="J30" s="2052">
        <f>+I30/I31</f>
        <v>0.88215468639567141</v>
      </c>
    </row>
    <row r="31" spans="1:12" ht="13.5" customHeight="1">
      <c r="A31" s="1167" t="s">
        <v>297</v>
      </c>
      <c r="B31" s="2265"/>
      <c r="C31" s="2265"/>
      <c r="D31" s="55"/>
      <c r="E31" s="55"/>
      <c r="F31" s="687">
        <f>SUM(F28:F30)</f>
        <v>55.040400000000005</v>
      </c>
      <c r="G31" s="768">
        <v>1</v>
      </c>
      <c r="I31" s="1476">
        <f>SUM(I28:I30)</f>
        <v>55.039099999999998</v>
      </c>
      <c r="J31" s="768">
        <f>SUM(J28:J30)</f>
        <v>1</v>
      </c>
    </row>
    <row r="32" spans="1:12" ht="13.5" customHeight="1">
      <c r="A32" s="9"/>
      <c r="B32" s="2265"/>
      <c r="C32" s="2265"/>
      <c r="D32" s="55"/>
      <c r="E32" s="55"/>
    </row>
    <row r="33" spans="1:10" ht="13.5" customHeight="1">
      <c r="A33" s="9"/>
      <c r="B33" s="2265"/>
      <c r="C33" s="2265"/>
      <c r="D33" s="55"/>
      <c r="E33" s="55"/>
    </row>
    <row r="34" spans="1:10" ht="13.5" customHeight="1">
      <c r="A34" s="9"/>
      <c r="B34" s="2265"/>
      <c r="C34" s="2265"/>
      <c r="D34" s="55"/>
      <c r="E34" s="55"/>
    </row>
    <row r="35" spans="1:10" ht="13.5" customHeight="1" thickBot="1">
      <c r="A35" s="9"/>
      <c r="B35" s="2266"/>
      <c r="C35" s="2266"/>
      <c r="D35" s="55"/>
      <c r="E35" s="55"/>
    </row>
    <row r="36" spans="1:10" ht="13.5" customHeight="1">
      <c r="A36" s="1295"/>
      <c r="B36" s="1296"/>
      <c r="C36" s="1296"/>
      <c r="D36" s="55"/>
      <c r="E36" s="55"/>
      <c r="F36" s="2253" t="s">
        <v>328</v>
      </c>
      <c r="G36" s="2253"/>
      <c r="I36" s="2253" t="s">
        <v>330</v>
      </c>
      <c r="J36" s="2253"/>
    </row>
    <row r="37" spans="1:10" ht="13.5" customHeight="1">
      <c r="A37" s="9"/>
      <c r="B37" s="1297"/>
      <c r="C37" s="1297"/>
      <c r="D37" s="55"/>
      <c r="E37" s="55"/>
      <c r="F37" s="368" t="s">
        <v>331</v>
      </c>
      <c r="G37" s="368" t="s">
        <v>181</v>
      </c>
      <c r="I37" s="368" t="s">
        <v>331</v>
      </c>
      <c r="J37" s="368" t="s">
        <v>181</v>
      </c>
    </row>
    <row r="38" spans="1:10" ht="13.5" customHeight="1">
      <c r="A38" s="937" t="s">
        <v>333</v>
      </c>
      <c r="B38" s="1297"/>
      <c r="C38" s="1297"/>
      <c r="D38" s="55"/>
      <c r="E38" s="55"/>
      <c r="F38" s="1184">
        <v>0.7</v>
      </c>
      <c r="G38" s="2050">
        <f>F38/F41</f>
        <v>0.24822695035460993</v>
      </c>
      <c r="I38" s="622">
        <f>+'ESTADO RED VIS '!K46</f>
        <v>0.7</v>
      </c>
      <c r="J38" s="2050">
        <f>I38/I41</f>
        <v>0.24822695035460993</v>
      </c>
    </row>
    <row r="39" spans="1:10" ht="13.5" customHeight="1">
      <c r="A39" s="937" t="s">
        <v>334</v>
      </c>
      <c r="B39" s="1297"/>
      <c r="C39" s="1297"/>
      <c r="D39" s="55"/>
      <c r="E39" s="55"/>
      <c r="F39" s="1184">
        <v>1.1579999999999999</v>
      </c>
      <c r="G39" s="2051">
        <f>+F39/F41</f>
        <v>0.41063829787234041</v>
      </c>
      <c r="I39" s="622">
        <f>+'ESTADO RED VIS '!K47</f>
        <v>1.1579999999999999</v>
      </c>
      <c r="J39" s="2051">
        <f>+I39/I41</f>
        <v>0.41063829787234041</v>
      </c>
    </row>
    <row r="40" spans="1:10" ht="13.5" customHeight="1">
      <c r="A40" s="938" t="s">
        <v>335</v>
      </c>
      <c r="B40" s="1297"/>
      <c r="C40" s="1297"/>
      <c r="D40" s="55"/>
      <c r="E40" s="55"/>
      <c r="F40" s="1184">
        <v>0.96199999999999997</v>
      </c>
      <c r="G40" s="2052">
        <f>+F40/F41</f>
        <v>0.34113475177304964</v>
      </c>
      <c r="I40" s="1184">
        <f>+'ESTADO RED VIS '!K48</f>
        <v>0.96199999999999997</v>
      </c>
      <c r="J40" s="2052">
        <f>+I40/I41</f>
        <v>0.34113475177304964</v>
      </c>
    </row>
    <row r="41" spans="1:10" ht="13.5" customHeight="1">
      <c r="A41" s="937"/>
      <c r="B41" s="1297"/>
      <c r="C41" s="1297"/>
      <c r="D41" s="55"/>
      <c r="E41" s="55"/>
      <c r="F41" s="687">
        <f>SUM(F38:F40)</f>
        <v>2.82</v>
      </c>
      <c r="G41" s="768">
        <f>SUM(G38:G40)</f>
        <v>1</v>
      </c>
      <c r="I41" s="687">
        <f>SUM(I38:I40)</f>
        <v>2.82</v>
      </c>
      <c r="J41" s="768">
        <f>SUM(J38:J40)</f>
        <v>1</v>
      </c>
    </row>
    <row r="42" spans="1:10" ht="13.5" customHeight="1">
      <c r="A42" s="937" t="s">
        <v>336</v>
      </c>
      <c r="B42" s="1297"/>
      <c r="C42" s="1297"/>
      <c r="D42" s="55"/>
      <c r="E42" s="55"/>
      <c r="F42" s="55"/>
      <c r="G42" s="55"/>
    </row>
    <row r="43" spans="1:10" ht="13.5" customHeight="1">
      <c r="A43" s="937" t="s">
        <v>337</v>
      </c>
      <c r="B43" s="1297"/>
      <c r="C43" s="1297"/>
      <c r="D43" s="55"/>
      <c r="E43" s="55"/>
      <c r="F43" s="55"/>
      <c r="G43" s="55"/>
    </row>
    <row r="44" spans="1:10" ht="13.5" customHeight="1">
      <c r="A44" s="1167"/>
      <c r="B44" s="1297"/>
      <c r="C44" s="1297"/>
      <c r="D44" s="55"/>
      <c r="E44" s="55"/>
      <c r="F44" s="55"/>
      <c r="G44" s="55"/>
    </row>
    <row r="45" spans="1:10" ht="13.5" customHeight="1" thickBot="1">
      <c r="A45" s="1721"/>
      <c r="B45" s="1298"/>
      <c r="C45" s="1298"/>
      <c r="D45" s="55"/>
      <c r="E45" s="55"/>
    </row>
    <row r="46" spans="1:10" ht="13.5" customHeight="1">
      <c r="A46" s="939"/>
      <c r="B46" s="1296"/>
      <c r="C46" s="1296"/>
      <c r="D46" s="55"/>
      <c r="E46" s="55"/>
      <c r="F46" s="2253" t="s">
        <v>328</v>
      </c>
      <c r="G46" s="2253"/>
      <c r="I46" s="1089" t="s">
        <v>330</v>
      </c>
      <c r="J46" s="368"/>
    </row>
    <row r="47" spans="1:10" ht="13.5" customHeight="1">
      <c r="A47" s="938" t="s">
        <v>338</v>
      </c>
      <c r="B47" s="1297"/>
      <c r="C47" s="1297"/>
      <c r="D47" s="55"/>
      <c r="E47" s="55"/>
      <c r="F47" s="368" t="s">
        <v>331</v>
      </c>
      <c r="G47" s="368" t="s">
        <v>181</v>
      </c>
      <c r="I47" s="368" t="s">
        <v>331</v>
      </c>
      <c r="J47" s="368" t="s">
        <v>181</v>
      </c>
    </row>
    <row r="48" spans="1:10" ht="13.5" customHeight="1">
      <c r="A48" s="1722" t="s">
        <v>339</v>
      </c>
      <c r="B48" s="1297"/>
      <c r="C48" s="1297"/>
      <c r="D48" s="55"/>
      <c r="E48" s="55"/>
      <c r="F48" s="1184">
        <v>1</v>
      </c>
      <c r="G48" s="2054">
        <f>+F48/F51</f>
        <v>0.24612355402412006</v>
      </c>
      <c r="I48" s="1153">
        <f>+'ESTADO RED VIS '!K53</f>
        <v>1</v>
      </c>
      <c r="J48" s="2054">
        <f>+I48/I51</f>
        <v>0.23685457129322599</v>
      </c>
    </row>
    <row r="49" spans="1:10" ht="13.5" customHeight="1">
      <c r="A49" s="937" t="s">
        <v>336</v>
      </c>
      <c r="B49" s="1297"/>
      <c r="C49" s="1297"/>
      <c r="D49" s="55"/>
      <c r="E49" s="55"/>
      <c r="F49" s="619">
        <v>3.0630000000000002</v>
      </c>
      <c r="G49" s="2051">
        <f>+F49/F51</f>
        <v>0.75387644597587977</v>
      </c>
      <c r="I49" s="1153">
        <f>+'ESTADO RED VIS '!K54</f>
        <v>3.222</v>
      </c>
      <c r="J49" s="2051">
        <f>+I49/I51</f>
        <v>0.76314542870677415</v>
      </c>
    </row>
    <row r="50" spans="1:10" ht="13.5" customHeight="1">
      <c r="A50" s="938" t="s">
        <v>340</v>
      </c>
      <c r="B50" s="1297"/>
      <c r="C50" s="1297"/>
      <c r="D50" s="55"/>
      <c r="E50" s="55"/>
      <c r="F50" s="1184">
        <v>0</v>
      </c>
      <c r="G50" s="2052">
        <f>+F50/F51</f>
        <v>0</v>
      </c>
      <c r="I50" s="1184">
        <f>+'ESTADO RED VIS '!K55</f>
        <v>0</v>
      </c>
      <c r="J50" s="2052">
        <f>+I50/I51</f>
        <v>0</v>
      </c>
    </row>
    <row r="51" spans="1:10" ht="13.5" customHeight="1">
      <c r="A51" s="1167"/>
      <c r="B51" s="1297"/>
      <c r="C51" s="1297"/>
      <c r="D51" s="55"/>
      <c r="E51" s="55"/>
      <c r="F51" s="687">
        <f>SUM(F48:F50)</f>
        <v>4.0630000000000006</v>
      </c>
      <c r="G51" s="768">
        <f>SUM(G48:G50)</f>
        <v>0.99999999999999978</v>
      </c>
      <c r="I51" s="687">
        <f>SUM(I48:I50)</f>
        <v>4.2219999999999995</v>
      </c>
      <c r="J51" s="768">
        <f>SUM(J47:J50)</f>
        <v>1.0000000000000002</v>
      </c>
    </row>
    <row r="52" spans="1:10">
      <c r="A52" s="938" t="s">
        <v>341</v>
      </c>
      <c r="B52" s="940"/>
      <c r="C52" s="940"/>
    </row>
    <row r="53" spans="1:10">
      <c r="A53" s="942" t="s">
        <v>342</v>
      </c>
      <c r="B53" s="2055"/>
      <c r="C53" s="940"/>
    </row>
    <row r="54" spans="1:10" ht="12.75" customHeight="1">
      <c r="A54" s="937" t="s">
        <v>343</v>
      </c>
      <c r="B54" s="940"/>
      <c r="C54" s="940"/>
      <c r="D54" s="153"/>
      <c r="E54" s="153"/>
    </row>
    <row r="55" spans="1:10" ht="13.8" thickBot="1">
      <c r="A55" s="941"/>
      <c r="B55" s="941"/>
      <c r="C55" s="941"/>
    </row>
    <row r="58" spans="1:10" ht="12" customHeight="1">
      <c r="A58" s="608" t="s">
        <v>241</v>
      </c>
      <c r="B58" s="2148" t="s">
        <v>242</v>
      </c>
    </row>
    <row r="59" spans="1:10">
      <c r="A59" s="6" t="s">
        <v>220</v>
      </c>
      <c r="B59" s="2149"/>
    </row>
    <row r="60" spans="1:10">
      <c r="A60" s="6" t="s">
        <v>221</v>
      </c>
      <c r="B60" s="2149"/>
    </row>
    <row r="61" spans="1:10">
      <c r="A61" s="6" t="s">
        <v>222</v>
      </c>
      <c r="B61" s="2150"/>
      <c r="C61" s="173" t="s">
        <v>169</v>
      </c>
    </row>
  </sheetData>
  <mergeCells count="20">
    <mergeCell ref="B58:B61"/>
    <mergeCell ref="F36:G36"/>
    <mergeCell ref="F46:G46"/>
    <mergeCell ref="F26:G26"/>
    <mergeCell ref="I26:J26"/>
    <mergeCell ref="I16:J16"/>
    <mergeCell ref="F16:G16"/>
    <mergeCell ref="I36:J36"/>
    <mergeCell ref="A1:C1"/>
    <mergeCell ref="A2:C2"/>
    <mergeCell ref="A4:C4"/>
    <mergeCell ref="A6:C6"/>
    <mergeCell ref="A13:A15"/>
    <mergeCell ref="B13:B15"/>
    <mergeCell ref="C13:C15"/>
    <mergeCell ref="A16:A25"/>
    <mergeCell ref="C26:C35"/>
    <mergeCell ref="B16:B25"/>
    <mergeCell ref="C16:C25"/>
    <mergeCell ref="B26:B35"/>
  </mergeCells>
  <hyperlinks>
    <hyperlink ref="C61" location="'TABLA DE CONTENIDO'!A1" display="VOLVER A TABLA DE CONTENIDO" xr:uid="{00000000-0004-0000-0900-000000000000}"/>
  </hyperlinks>
  <printOptions horizontalCentered="1" verticalCentered="1"/>
  <pageMargins left="0.47244094488188981" right="0.51181102362204722" top="0.78740157480314965" bottom="0.6692913385826772" header="0.31496062992125984" footer="0.51181102362204722"/>
  <pageSetup scale="84"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dimension ref="A1:P221"/>
  <sheetViews>
    <sheetView view="pageBreakPreview" topLeftCell="B37" zoomScale="70" zoomScaleNormal="100" zoomScaleSheetLayoutView="70" workbookViewId="0">
      <selection activeCell="H50" sqref="H50"/>
    </sheetView>
  </sheetViews>
  <sheetFormatPr baseColWidth="10" defaultColWidth="11.44140625" defaultRowHeight="13.2"/>
  <cols>
    <col min="1" max="1" width="12.44140625" customWidth="1"/>
    <col min="2" max="2" width="13.5546875" customWidth="1"/>
    <col min="3" max="3" width="13.44140625" customWidth="1"/>
    <col min="4" max="4" width="47.5546875" customWidth="1"/>
    <col min="5" max="6" width="12.109375" customWidth="1"/>
    <col min="7" max="8" width="17" customWidth="1"/>
    <col min="9" max="13" width="5.88671875" customWidth="1"/>
    <col min="14" max="14" width="12.109375" customWidth="1"/>
    <col min="15" max="15" width="12.5546875" customWidth="1"/>
    <col min="16" max="16" width="11.44140625" customWidth="1"/>
    <col min="17" max="18" width="4.33203125" customWidth="1"/>
  </cols>
  <sheetData>
    <row r="1" spans="1:14" ht="22.8">
      <c r="A1" s="2143" t="s">
        <v>1</v>
      </c>
      <c r="B1" s="2143"/>
      <c r="C1" s="2143"/>
      <c r="D1" s="2143"/>
      <c r="E1" s="2143"/>
      <c r="F1" s="2143"/>
      <c r="G1" s="2143"/>
      <c r="H1" s="616"/>
    </row>
    <row r="2" spans="1:14" ht="17.399999999999999">
      <c r="A2" s="2144" t="s">
        <v>110</v>
      </c>
      <c r="B2" s="2144"/>
      <c r="C2" s="2144"/>
      <c r="D2" s="2144"/>
      <c r="E2" s="2144"/>
      <c r="F2" s="2144"/>
      <c r="G2" s="2144"/>
      <c r="H2" s="617"/>
    </row>
    <row r="3" spans="1:14">
      <c r="A3" s="122"/>
      <c r="B3" s="71"/>
      <c r="C3" s="71"/>
      <c r="D3" s="71"/>
      <c r="E3" s="71"/>
      <c r="F3" s="71"/>
      <c r="G3" s="71"/>
      <c r="H3" s="71"/>
    </row>
    <row r="4" spans="1:14" ht="17.399999999999999">
      <c r="A4" s="2144" t="s">
        <v>344</v>
      </c>
      <c r="B4" s="2144"/>
      <c r="C4" s="2144"/>
      <c r="D4" s="2144"/>
      <c r="E4" s="2144"/>
      <c r="F4" s="2144"/>
      <c r="G4" s="2144"/>
      <c r="H4" s="617"/>
    </row>
    <row r="5" spans="1:14">
      <c r="A5" s="123"/>
      <c r="B5" s="123"/>
      <c r="C5" s="123"/>
      <c r="D5" s="123"/>
      <c r="E5" s="123"/>
      <c r="F5" s="123"/>
      <c r="G5" s="123"/>
      <c r="H5" s="123"/>
    </row>
    <row r="6" spans="1:14" ht="17.399999999999999">
      <c r="A6" s="2145" t="s">
        <v>345</v>
      </c>
      <c r="B6" s="2145"/>
      <c r="C6" s="2145"/>
      <c r="D6" s="2145"/>
      <c r="E6" s="2145"/>
      <c r="F6" s="2145"/>
      <c r="G6" s="2145"/>
      <c r="H6" s="120"/>
    </row>
    <row r="7" spans="1:14" ht="17.399999999999999">
      <c r="A7" s="120"/>
      <c r="B7" s="120"/>
      <c r="C7" s="120"/>
      <c r="D7" s="120"/>
      <c r="E7" s="120"/>
      <c r="F7" s="120"/>
      <c r="G7" s="120"/>
      <c r="H7" s="120"/>
    </row>
    <row r="8" spans="1:14">
      <c r="A8" s="127" t="s">
        <v>207</v>
      </c>
      <c r="C8" s="744" t="str">
        <f>+DATOS!C10</f>
        <v>CARLOS EDUARDO GARCIA CASTILLO</v>
      </c>
      <c r="D8" s="3"/>
      <c r="E8" s="742"/>
      <c r="F8" s="145" t="s">
        <v>327</v>
      </c>
      <c r="G8" s="220" t="str">
        <f>+DATOS!C16</f>
        <v>JUN - SEP DE 2024</v>
      </c>
      <c r="H8" s="55"/>
    </row>
    <row r="9" spans="1:14" ht="12.75" customHeight="1">
      <c r="A9" s="124"/>
      <c r="B9" s="123"/>
      <c r="C9" s="2272"/>
      <c r="D9" s="2272"/>
      <c r="E9" s="123"/>
      <c r="F9" s="123"/>
      <c r="G9" s="123"/>
      <c r="H9" s="123"/>
    </row>
    <row r="10" spans="1:14">
      <c r="A10" s="2037" t="s">
        <v>209</v>
      </c>
      <c r="B10" s="2037" t="s">
        <v>210</v>
      </c>
      <c r="C10" s="2037" t="s">
        <v>211</v>
      </c>
      <c r="D10" s="2037" t="s">
        <v>129</v>
      </c>
      <c r="E10" s="2037" t="s">
        <v>212</v>
      </c>
      <c r="F10" s="2037" t="s">
        <v>213</v>
      </c>
      <c r="G10" s="2273" t="s">
        <v>214</v>
      </c>
      <c r="H10" s="2274"/>
    </row>
    <row r="11" spans="1:14">
      <c r="A11" s="2038"/>
      <c r="B11" s="2038"/>
      <c r="C11" s="2038"/>
      <c r="D11" s="2038"/>
      <c r="E11" s="2038"/>
      <c r="F11" s="2038" t="s">
        <v>215</v>
      </c>
      <c r="G11" s="1561" t="s">
        <v>346</v>
      </c>
      <c r="H11" s="1561" t="s">
        <v>347</v>
      </c>
    </row>
    <row r="12" spans="1:14">
      <c r="A12" s="125"/>
      <c r="B12" s="286"/>
      <c r="C12" s="286"/>
      <c r="D12" s="286"/>
      <c r="E12" s="125"/>
      <c r="F12" s="286"/>
      <c r="G12" s="371"/>
      <c r="H12" s="371"/>
    </row>
    <row r="13" spans="1:14">
      <c r="A13" s="288">
        <v>6003</v>
      </c>
      <c r="B13" s="286" t="s">
        <v>141</v>
      </c>
      <c r="C13" s="286" t="s">
        <v>162</v>
      </c>
      <c r="D13" s="287" t="s">
        <v>348</v>
      </c>
      <c r="E13" s="125">
        <v>1000</v>
      </c>
      <c r="F13" s="286" t="s">
        <v>137</v>
      </c>
      <c r="G13" s="371" t="s">
        <v>217</v>
      </c>
      <c r="H13" s="371" t="s">
        <v>217</v>
      </c>
      <c r="N13" s="55"/>
    </row>
    <row r="14" spans="1:14">
      <c r="A14" s="125"/>
      <c r="B14" s="286"/>
      <c r="C14" s="286"/>
      <c r="D14" s="286"/>
      <c r="E14" s="125"/>
      <c r="F14" s="286"/>
      <c r="G14" s="371"/>
      <c r="H14" s="371"/>
      <c r="N14" s="55"/>
    </row>
    <row r="15" spans="1:14">
      <c r="A15" s="288">
        <v>6003</v>
      </c>
      <c r="B15" s="286" t="s">
        <v>162</v>
      </c>
      <c r="C15" s="286" t="s">
        <v>349</v>
      </c>
      <c r="D15" s="287" t="s">
        <v>348</v>
      </c>
      <c r="E15" s="125">
        <v>844</v>
      </c>
      <c r="F15" s="286" t="s">
        <v>137</v>
      </c>
      <c r="G15" s="1235" t="s">
        <v>217</v>
      </c>
      <c r="H15" s="1235" t="s">
        <v>217</v>
      </c>
      <c r="N15" s="55"/>
    </row>
    <row r="16" spans="1:14">
      <c r="A16" s="125"/>
      <c r="B16" s="286"/>
      <c r="C16" s="286"/>
      <c r="D16" s="286"/>
      <c r="E16" s="125"/>
      <c r="F16" s="286"/>
      <c r="G16" s="371"/>
      <c r="H16" s="371"/>
      <c r="N16" s="55"/>
    </row>
    <row r="17" spans="1:14">
      <c r="A17" s="288">
        <v>6003</v>
      </c>
      <c r="B17" s="286" t="s">
        <v>349</v>
      </c>
      <c r="C17" s="286" t="s">
        <v>350</v>
      </c>
      <c r="D17" s="287" t="s">
        <v>348</v>
      </c>
      <c r="E17" s="125">
        <v>990</v>
      </c>
      <c r="F17" s="286" t="s">
        <v>137</v>
      </c>
      <c r="G17" s="371" t="s">
        <v>217</v>
      </c>
      <c r="H17" s="371" t="s">
        <v>217</v>
      </c>
      <c r="N17" s="55"/>
    </row>
    <row r="18" spans="1:14">
      <c r="A18" s="125"/>
      <c r="B18" s="286"/>
      <c r="C18" s="286"/>
      <c r="D18" s="286"/>
      <c r="E18" s="125"/>
      <c r="F18" s="286"/>
      <c r="G18" s="371"/>
      <c r="H18" s="371"/>
      <c r="N18" s="55"/>
    </row>
    <row r="19" spans="1:14">
      <c r="A19" s="288">
        <v>6003</v>
      </c>
      <c r="B19" s="286" t="s">
        <v>350</v>
      </c>
      <c r="C19" s="286" t="s">
        <v>351</v>
      </c>
      <c r="D19" s="287" t="s">
        <v>348</v>
      </c>
      <c r="E19" s="125">
        <v>983</v>
      </c>
      <c r="F19" s="286" t="s">
        <v>137</v>
      </c>
      <c r="G19" s="1235" t="s">
        <v>217</v>
      </c>
      <c r="H19" s="1235" t="s">
        <v>217</v>
      </c>
      <c r="N19" s="55"/>
    </row>
    <row r="20" spans="1:14">
      <c r="A20" s="125"/>
      <c r="B20" s="286"/>
      <c r="C20" s="286"/>
      <c r="D20" s="286"/>
      <c r="E20" s="125"/>
      <c r="F20" s="286"/>
      <c r="G20" s="371"/>
      <c r="H20" s="371"/>
      <c r="N20" s="55"/>
    </row>
    <row r="21" spans="1:14">
      <c r="A21" s="288">
        <v>6003</v>
      </c>
      <c r="B21" s="286" t="s">
        <v>351</v>
      </c>
      <c r="C21" s="286" t="s">
        <v>352</v>
      </c>
      <c r="D21" s="287" t="s">
        <v>348</v>
      </c>
      <c r="E21" s="125">
        <v>1000</v>
      </c>
      <c r="F21" s="286" t="s">
        <v>137</v>
      </c>
      <c r="G21" s="371" t="s">
        <v>217</v>
      </c>
      <c r="H21" s="371" t="s">
        <v>217</v>
      </c>
      <c r="N21" s="55"/>
    </row>
    <row r="22" spans="1:14">
      <c r="A22" s="125"/>
      <c r="B22" s="286"/>
      <c r="C22" s="286"/>
      <c r="D22" s="286"/>
      <c r="E22" s="125"/>
      <c r="F22" s="286"/>
      <c r="G22" s="371"/>
      <c r="H22" s="371"/>
      <c r="N22" s="55"/>
    </row>
    <row r="23" spans="1:14">
      <c r="A23" s="288">
        <v>6003</v>
      </c>
      <c r="B23" s="1309" t="str">
        <f>+C21</f>
        <v>5+0000</v>
      </c>
      <c r="C23" s="1309" t="s">
        <v>353</v>
      </c>
      <c r="D23" s="1311" t="s">
        <v>348</v>
      </c>
      <c r="E23" s="1312">
        <v>1000</v>
      </c>
      <c r="F23" s="1313" t="s">
        <v>137</v>
      </c>
      <c r="G23" s="1235" t="s">
        <v>217</v>
      </c>
      <c r="H23" s="1235" t="s">
        <v>217</v>
      </c>
      <c r="N23" s="55"/>
    </row>
    <row r="24" spans="1:14">
      <c r="A24" s="288"/>
      <c r="B24" s="1314"/>
      <c r="C24" s="1314"/>
      <c r="D24" s="1313"/>
      <c r="E24" s="1312"/>
      <c r="F24" s="1313"/>
      <c r="G24" s="371"/>
      <c r="H24" s="371"/>
      <c r="N24" s="55"/>
    </row>
    <row r="25" spans="1:14">
      <c r="A25" s="288">
        <v>6003</v>
      </c>
      <c r="B25" s="1309" t="s">
        <v>353</v>
      </c>
      <c r="C25" s="1309" t="s">
        <v>354</v>
      </c>
      <c r="D25" s="1311" t="s">
        <v>348</v>
      </c>
      <c r="E25" s="1312">
        <v>1000</v>
      </c>
      <c r="F25" s="1313" t="s">
        <v>137</v>
      </c>
      <c r="G25" s="1235" t="s">
        <v>217</v>
      </c>
      <c r="H25" s="1235" t="s">
        <v>217</v>
      </c>
    </row>
    <row r="26" spans="1:14">
      <c r="A26" s="288"/>
      <c r="B26" s="1314"/>
      <c r="C26" s="1314"/>
      <c r="D26" s="1313"/>
      <c r="E26" s="1312"/>
      <c r="F26" s="1313"/>
      <c r="G26" s="371"/>
      <c r="H26" s="371"/>
    </row>
    <row r="27" spans="1:14">
      <c r="A27" s="288">
        <v>6003</v>
      </c>
      <c r="B27" s="1309" t="str">
        <f>+C25</f>
        <v>7+0000</v>
      </c>
      <c r="C27" s="1309" t="s">
        <v>355</v>
      </c>
      <c r="D27" s="1311" t="s">
        <v>348</v>
      </c>
      <c r="E27" s="1312">
        <f>438+160+409</f>
        <v>1007</v>
      </c>
      <c r="F27" s="1313" t="s">
        <v>137</v>
      </c>
      <c r="G27" s="1235" t="s">
        <v>217</v>
      </c>
      <c r="H27" s="1235" t="s">
        <v>217</v>
      </c>
    </row>
    <row r="28" spans="1:14">
      <c r="A28" s="125"/>
      <c r="B28" s="1314"/>
      <c r="C28" s="1314"/>
      <c r="D28" s="1313"/>
      <c r="E28" s="1312"/>
      <c r="F28" s="1313"/>
      <c r="G28" s="371"/>
      <c r="H28" s="371"/>
    </row>
    <row r="29" spans="1:14">
      <c r="A29" s="288">
        <v>6003</v>
      </c>
      <c r="B29" s="1309" t="str">
        <f>+C27</f>
        <v>8+0000</v>
      </c>
      <c r="C29" s="1309" t="s">
        <v>233</v>
      </c>
      <c r="D29" s="1311" t="s">
        <v>348</v>
      </c>
      <c r="E29" s="1312">
        <v>864</v>
      </c>
      <c r="F29" s="1313" t="s">
        <v>137</v>
      </c>
      <c r="G29" s="1235" t="s">
        <v>217</v>
      </c>
      <c r="H29" s="1235" t="s">
        <v>217</v>
      </c>
    </row>
    <row r="30" spans="1:14">
      <c r="A30" s="288"/>
      <c r="B30" s="1314"/>
      <c r="C30" s="1314"/>
      <c r="D30" s="1313"/>
      <c r="E30" s="1312"/>
      <c r="F30" s="1313"/>
      <c r="G30" s="371"/>
      <c r="H30" s="371"/>
    </row>
    <row r="31" spans="1:14">
      <c r="A31" s="288">
        <v>6003</v>
      </c>
      <c r="B31" s="726" t="str">
        <f>+C29</f>
        <v>9+0000</v>
      </c>
      <c r="C31" s="726" t="s">
        <v>356</v>
      </c>
      <c r="D31" s="287" t="s">
        <v>348</v>
      </c>
      <c r="E31" s="125">
        <v>913</v>
      </c>
      <c r="F31" s="1313" t="s">
        <v>137</v>
      </c>
      <c r="G31" s="371" t="s">
        <v>217</v>
      </c>
      <c r="H31" s="371" t="s">
        <v>217</v>
      </c>
    </row>
    <row r="32" spans="1:14">
      <c r="A32" s="125"/>
      <c r="B32" s="2027"/>
      <c r="C32" s="2027"/>
      <c r="D32" s="286"/>
      <c r="E32" s="125"/>
      <c r="F32" s="1313"/>
      <c r="G32" s="371"/>
      <c r="H32" s="371"/>
    </row>
    <row r="33" spans="1:8">
      <c r="A33" s="288">
        <v>6003</v>
      </c>
      <c r="B33" s="726" t="s">
        <v>356</v>
      </c>
      <c r="C33" s="726" t="s">
        <v>357</v>
      </c>
      <c r="D33" s="287" t="s">
        <v>348</v>
      </c>
      <c r="E33" s="125">
        <v>1000</v>
      </c>
      <c r="F33" s="1313" t="s">
        <v>137</v>
      </c>
      <c r="G33" s="371" t="s">
        <v>217</v>
      </c>
      <c r="H33" s="371" t="s">
        <v>217</v>
      </c>
    </row>
    <row r="34" spans="1:8">
      <c r="A34" s="288"/>
      <c r="B34" s="726"/>
      <c r="C34" s="726"/>
      <c r="D34" s="286"/>
      <c r="E34" s="125"/>
      <c r="F34" s="1313"/>
      <c r="G34" s="371"/>
      <c r="H34" s="371"/>
    </row>
    <row r="35" spans="1:8">
      <c r="A35" s="288">
        <v>6003</v>
      </c>
      <c r="B35" s="1313" t="s">
        <v>357</v>
      </c>
      <c r="C35" s="1313" t="s">
        <v>358</v>
      </c>
      <c r="D35" s="1311" t="s">
        <v>348</v>
      </c>
      <c r="E35" s="1312">
        <v>867</v>
      </c>
      <c r="F35" s="1313" t="s">
        <v>137</v>
      </c>
      <c r="G35" s="371" t="s">
        <v>217</v>
      </c>
      <c r="H35" s="371" t="s">
        <v>217</v>
      </c>
    </row>
    <row r="36" spans="1:8">
      <c r="A36" s="125"/>
      <c r="B36" s="1313"/>
      <c r="C36" s="1313"/>
      <c r="D36" s="1313"/>
      <c r="E36" s="1312"/>
      <c r="F36" s="1313"/>
      <c r="G36" s="461"/>
      <c r="H36" s="461"/>
    </row>
    <row r="37" spans="1:8">
      <c r="A37" s="288">
        <v>6003</v>
      </c>
      <c r="B37" s="286" t="s">
        <v>358</v>
      </c>
      <c r="C37" s="286" t="s">
        <v>359</v>
      </c>
      <c r="D37" s="287" t="s">
        <v>348</v>
      </c>
      <c r="E37" s="125">
        <v>900</v>
      </c>
      <c r="F37" s="286" t="s">
        <v>137</v>
      </c>
      <c r="G37" s="371" t="s">
        <v>217</v>
      </c>
      <c r="H37" s="371" t="s">
        <v>217</v>
      </c>
    </row>
    <row r="38" spans="1:8">
      <c r="A38" s="125"/>
      <c r="B38" s="634"/>
      <c r="C38" s="286"/>
      <c r="D38" s="286"/>
      <c r="E38" s="125"/>
      <c r="F38" s="286"/>
      <c r="G38" s="371"/>
      <c r="H38" s="371"/>
    </row>
    <row r="39" spans="1:8">
      <c r="A39" s="288">
        <v>6003</v>
      </c>
      <c r="B39" s="634" t="s">
        <v>359</v>
      </c>
      <c r="C39" s="286" t="s">
        <v>218</v>
      </c>
      <c r="D39" s="287" t="s">
        <v>348</v>
      </c>
      <c r="E39" s="125">
        <v>960</v>
      </c>
      <c r="F39" s="286" t="s">
        <v>137</v>
      </c>
      <c r="G39" s="371" t="s">
        <v>217</v>
      </c>
      <c r="H39" s="371" t="s">
        <v>217</v>
      </c>
    </row>
    <row r="40" spans="1:8">
      <c r="A40" s="125"/>
      <c r="B40" s="634"/>
      <c r="C40" s="286"/>
      <c r="D40" s="286"/>
      <c r="E40" s="125"/>
      <c r="F40" s="286"/>
      <c r="G40" s="371"/>
      <c r="H40" s="371"/>
    </row>
    <row r="41" spans="1:8">
      <c r="A41" s="288">
        <v>6003</v>
      </c>
      <c r="B41" s="634" t="s">
        <v>218</v>
      </c>
      <c r="C41" s="286" t="s">
        <v>153</v>
      </c>
      <c r="D41" s="287" t="s">
        <v>348</v>
      </c>
      <c r="E41" s="125">
        <v>2253</v>
      </c>
      <c r="F41" s="286" t="s">
        <v>137</v>
      </c>
      <c r="G41" s="371" t="s">
        <v>217</v>
      </c>
      <c r="H41" s="371" t="s">
        <v>217</v>
      </c>
    </row>
    <row r="42" spans="1:8">
      <c r="A42" s="288"/>
      <c r="B42" s="634"/>
      <c r="C42" s="286"/>
      <c r="D42" s="287"/>
      <c r="E42" s="125"/>
      <c r="F42" s="286"/>
      <c r="G42" s="371"/>
      <c r="H42" s="371"/>
    </row>
    <row r="43" spans="1:8">
      <c r="A43" s="288">
        <v>6003</v>
      </c>
      <c r="B43" s="634" t="s">
        <v>153</v>
      </c>
      <c r="C43" s="286" t="s">
        <v>231</v>
      </c>
      <c r="D43" s="287" t="s">
        <v>348</v>
      </c>
      <c r="E43" s="125">
        <v>3000</v>
      </c>
      <c r="F43" s="286" t="s">
        <v>137</v>
      </c>
      <c r="G43" s="371" t="s">
        <v>223</v>
      </c>
      <c r="H43" s="371" t="s">
        <v>223</v>
      </c>
    </row>
    <row r="44" spans="1:8">
      <c r="A44" s="288"/>
      <c r="B44" s="634"/>
      <c r="C44" s="286"/>
      <c r="D44" s="287"/>
      <c r="E44" s="125"/>
      <c r="F44" s="286"/>
      <c r="G44" s="371"/>
      <c r="H44" s="371"/>
    </row>
    <row r="45" spans="1:8">
      <c r="A45" s="288">
        <v>6003</v>
      </c>
      <c r="B45" s="634" t="s">
        <v>231</v>
      </c>
      <c r="C45" s="286" t="s">
        <v>360</v>
      </c>
      <c r="D45" s="287" t="s">
        <v>348</v>
      </c>
      <c r="E45" s="125">
        <v>1000</v>
      </c>
      <c r="F45" s="286" t="s">
        <v>137</v>
      </c>
      <c r="G45" s="371" t="s">
        <v>223</v>
      </c>
      <c r="H45" s="371" t="s">
        <v>229</v>
      </c>
    </row>
    <row r="46" spans="1:8">
      <c r="A46" s="288"/>
      <c r="B46" s="286"/>
      <c r="C46" s="286"/>
      <c r="D46" s="287"/>
      <c r="E46" s="125"/>
      <c r="F46" s="286"/>
      <c r="G46" s="371"/>
      <c r="H46" s="371"/>
    </row>
    <row r="47" spans="1:8">
      <c r="A47" s="288">
        <v>6003</v>
      </c>
      <c r="B47" s="286" t="s">
        <v>360</v>
      </c>
      <c r="C47" s="286" t="s">
        <v>361</v>
      </c>
      <c r="D47" s="287" t="s">
        <v>348</v>
      </c>
      <c r="E47" s="125">
        <v>2000</v>
      </c>
      <c r="F47" s="286" t="s">
        <v>137</v>
      </c>
      <c r="G47" s="371" t="s">
        <v>223</v>
      </c>
      <c r="H47" s="371" t="s">
        <v>223</v>
      </c>
    </row>
    <row r="48" spans="1:8">
      <c r="A48" s="288"/>
      <c r="B48" s="286"/>
      <c r="C48" s="286"/>
      <c r="D48" s="287"/>
      <c r="E48" s="125"/>
      <c r="F48" s="286"/>
      <c r="G48" s="371"/>
      <c r="H48" s="371"/>
    </row>
    <row r="49" spans="1:16">
      <c r="A49" s="288">
        <v>6003</v>
      </c>
      <c r="B49" s="286" t="s">
        <v>361</v>
      </c>
      <c r="C49" s="286" t="s">
        <v>232</v>
      </c>
      <c r="D49" s="287" t="s">
        <v>348</v>
      </c>
      <c r="E49" s="125">
        <v>1000</v>
      </c>
      <c r="F49" s="286" t="s">
        <v>137</v>
      </c>
      <c r="G49" s="371" t="s">
        <v>229</v>
      </c>
      <c r="H49" s="371" t="s">
        <v>229</v>
      </c>
    </row>
    <row r="50" spans="1:16">
      <c r="A50" s="288"/>
      <c r="B50" s="286"/>
      <c r="C50" s="286"/>
      <c r="D50" s="287"/>
      <c r="E50" s="125"/>
      <c r="F50" s="286"/>
      <c r="G50" s="371"/>
      <c r="H50" s="371"/>
      <c r="P50" s="55"/>
    </row>
    <row r="51" spans="1:16">
      <c r="A51" s="288">
        <v>6003</v>
      </c>
      <c r="B51" s="286" t="s">
        <v>232</v>
      </c>
      <c r="C51" s="286" t="s">
        <v>362</v>
      </c>
      <c r="D51" s="287" t="s">
        <v>348</v>
      </c>
      <c r="E51" s="125">
        <v>12027</v>
      </c>
      <c r="F51" s="286" t="s">
        <v>137</v>
      </c>
      <c r="G51" s="371" t="s">
        <v>223</v>
      </c>
      <c r="H51" s="371" t="s">
        <v>223</v>
      </c>
      <c r="P51" s="55"/>
    </row>
    <row r="52" spans="1:16">
      <c r="A52" s="125"/>
      <c r="B52" s="286"/>
      <c r="C52" s="286"/>
      <c r="D52" s="286"/>
      <c r="E52" s="125"/>
      <c r="F52" s="286"/>
      <c r="G52" s="371"/>
      <c r="H52" s="371"/>
      <c r="N52" s="742" t="s">
        <v>363</v>
      </c>
    </row>
    <row r="53" spans="1:16">
      <c r="A53" s="288">
        <v>6003</v>
      </c>
      <c r="B53" s="286" t="s">
        <v>362</v>
      </c>
      <c r="C53" s="286" t="s">
        <v>364</v>
      </c>
      <c r="D53" s="287" t="s">
        <v>348</v>
      </c>
      <c r="E53" s="125">
        <v>1008</v>
      </c>
      <c r="F53" s="286" t="s">
        <v>137</v>
      </c>
      <c r="G53" s="371" t="s">
        <v>223</v>
      </c>
      <c r="H53" s="371" t="s">
        <v>217</v>
      </c>
      <c r="N53" s="1161">
        <f>+O53/$O$58</f>
        <v>0</v>
      </c>
      <c r="O53" s="619">
        <f>+(SUMIF(H$12:H$72,"MB",E$13:E$73))/1000</f>
        <v>0</v>
      </c>
      <c r="P53" s="1070" t="s">
        <v>365</v>
      </c>
    </row>
    <row r="54" spans="1:16">
      <c r="A54" s="288"/>
      <c r="B54" s="286"/>
      <c r="C54" s="286"/>
      <c r="D54" s="287"/>
      <c r="E54" s="125"/>
      <c r="F54" s="286"/>
      <c r="G54" s="371"/>
      <c r="H54" s="371"/>
      <c r="N54" s="1161">
        <f>+O54/$O$58</f>
        <v>0.34820116703748794</v>
      </c>
      <c r="O54" s="619">
        <f>+(SUMIF(H$13:H$73,"B",E$13:E$73))/1000</f>
        <v>16.588999999999999</v>
      </c>
      <c r="P54" s="452" t="s">
        <v>217</v>
      </c>
    </row>
    <row r="55" spans="1:16">
      <c r="A55" s="288">
        <v>6003</v>
      </c>
      <c r="B55" s="286" t="s">
        <v>364</v>
      </c>
      <c r="C55" s="286" t="s">
        <v>366</v>
      </c>
      <c r="D55" s="287" t="s">
        <v>348</v>
      </c>
      <c r="E55" s="125">
        <v>4038</v>
      </c>
      <c r="F55" s="286" t="s">
        <v>137</v>
      </c>
      <c r="G55" s="371" t="s">
        <v>223</v>
      </c>
      <c r="H55" s="371" t="s">
        <v>223</v>
      </c>
      <c r="N55" s="1161">
        <f>+O55/$O$58</f>
        <v>0.60700642290416029</v>
      </c>
      <c r="O55" s="619">
        <f>+(SUMIF(H$13:H$73,"R",E$13:E$73))/1000</f>
        <v>28.919</v>
      </c>
      <c r="P55" s="453" t="s">
        <v>223</v>
      </c>
    </row>
    <row r="56" spans="1:16">
      <c r="A56" s="125"/>
      <c r="B56" s="286"/>
      <c r="C56" s="286"/>
      <c r="D56" s="286"/>
      <c r="E56" s="125"/>
      <c r="F56" s="286"/>
      <c r="G56" s="371"/>
      <c r="H56" s="371"/>
      <c r="N56" s="1161">
        <f>+O56/$O$58</f>
        <v>4.4792410058351877E-2</v>
      </c>
      <c r="O56" s="619">
        <f>+(SUMIF(H$13:H$73,"M",E$13:E$73))/1000</f>
        <v>2.1339999999999999</v>
      </c>
      <c r="P56" s="455" t="s">
        <v>229</v>
      </c>
    </row>
    <row r="57" spans="1:16">
      <c r="A57" s="288">
        <v>6003</v>
      </c>
      <c r="B57" s="286" t="s">
        <v>366</v>
      </c>
      <c r="C57" s="286" t="s">
        <v>367</v>
      </c>
      <c r="D57" s="287" t="s">
        <v>348</v>
      </c>
      <c r="E57" s="125">
        <v>1014</v>
      </c>
      <c r="F57" s="286" t="s">
        <v>137</v>
      </c>
      <c r="G57" s="371" t="s">
        <v>223</v>
      </c>
      <c r="H57" s="371" t="s">
        <v>223</v>
      </c>
      <c r="N57" s="619">
        <f>+O57/$O$58</f>
        <v>0</v>
      </c>
      <c r="O57" s="619">
        <f>+(SUMIF(H$13:H$73,"MM",E$13:E$73))/1000</f>
        <v>0</v>
      </c>
      <c r="P57" s="454" t="s">
        <v>368</v>
      </c>
    </row>
    <row r="58" spans="1:16">
      <c r="A58" s="125"/>
      <c r="B58" s="286"/>
      <c r="C58" s="286"/>
      <c r="D58" s="286"/>
      <c r="E58" s="125"/>
      <c r="F58" s="286"/>
      <c r="G58" s="371"/>
      <c r="H58" s="371"/>
      <c r="N58" s="1065">
        <f>SUM(N53:N57)</f>
        <v>1</v>
      </c>
      <c r="O58" s="459">
        <f>SUM(O53:O57)</f>
        <v>47.641999999999996</v>
      </c>
    </row>
    <row r="59" spans="1:16">
      <c r="A59" s="288">
        <v>6003</v>
      </c>
      <c r="B59" s="286" t="s">
        <v>367</v>
      </c>
      <c r="C59" s="286" t="s">
        <v>369</v>
      </c>
      <c r="D59" s="287" t="s">
        <v>348</v>
      </c>
      <c r="E59" s="125">
        <v>3214</v>
      </c>
      <c r="F59" s="286" t="s">
        <v>137</v>
      </c>
      <c r="G59" s="371" t="s">
        <v>229</v>
      </c>
      <c r="H59" s="371" t="s">
        <v>223</v>
      </c>
    </row>
    <row r="60" spans="1:16">
      <c r="A60" s="288"/>
      <c r="B60" s="286"/>
      <c r="C60" s="286"/>
      <c r="D60" s="287"/>
      <c r="E60" s="125"/>
      <c r="F60" s="286"/>
      <c r="G60" s="371"/>
      <c r="H60" s="371"/>
    </row>
    <row r="61" spans="1:16">
      <c r="A61" s="288">
        <v>6003</v>
      </c>
      <c r="B61" s="286" t="s">
        <v>143</v>
      </c>
      <c r="C61" s="286" t="s">
        <v>370</v>
      </c>
      <c r="D61" s="287" t="s">
        <v>348</v>
      </c>
      <c r="E61" s="125">
        <v>898</v>
      </c>
      <c r="F61" s="286" t="s">
        <v>137</v>
      </c>
      <c r="G61" s="371" t="s">
        <v>223</v>
      </c>
      <c r="H61" s="371" t="s">
        <v>223</v>
      </c>
    </row>
    <row r="62" spans="1:16">
      <c r="A62" s="125"/>
      <c r="B62" s="286"/>
      <c r="C62" s="286"/>
      <c r="D62" s="286"/>
      <c r="E62" s="125"/>
      <c r="F62" s="286"/>
      <c r="G62" s="371"/>
      <c r="H62" s="371"/>
    </row>
    <row r="63" spans="1:16">
      <c r="A63" s="288">
        <v>6003</v>
      </c>
      <c r="B63" s="286" t="s">
        <v>370</v>
      </c>
      <c r="C63" s="286" t="s">
        <v>144</v>
      </c>
      <c r="D63" s="287" t="s">
        <v>348</v>
      </c>
      <c r="E63" s="125">
        <v>998</v>
      </c>
      <c r="F63" s="286" t="s">
        <v>137</v>
      </c>
      <c r="G63" s="371" t="s">
        <v>223</v>
      </c>
      <c r="H63" s="371" t="s">
        <v>223</v>
      </c>
    </row>
    <row r="64" spans="1:16">
      <c r="A64" s="288"/>
      <c r="B64" s="286"/>
      <c r="C64" s="286"/>
      <c r="D64" s="287"/>
      <c r="E64" s="125"/>
      <c r="F64" s="286"/>
      <c r="G64" s="371"/>
      <c r="H64" s="371"/>
      <c r="I64" s="293"/>
      <c r="J64" s="293"/>
      <c r="K64" s="293"/>
      <c r="L64" s="293"/>
      <c r="M64" s="293"/>
      <c r="N64" s="459"/>
    </row>
    <row r="65" spans="1:16">
      <c r="A65" s="288">
        <v>6003</v>
      </c>
      <c r="B65" s="286" t="s">
        <v>227</v>
      </c>
      <c r="C65" s="286" t="s">
        <v>371</v>
      </c>
      <c r="D65" s="287" t="s">
        <v>348</v>
      </c>
      <c r="E65" s="125">
        <v>182</v>
      </c>
      <c r="F65" s="286" t="s">
        <v>137</v>
      </c>
      <c r="G65" s="371" t="s">
        <v>217</v>
      </c>
      <c r="H65" s="371" t="s">
        <v>223</v>
      </c>
      <c r="I65" s="293"/>
      <c r="J65" s="293"/>
      <c r="K65" s="293"/>
      <c r="L65" s="293"/>
      <c r="M65" s="293"/>
      <c r="N65" s="459"/>
    </row>
    <row r="66" spans="1:16">
      <c r="A66" s="288"/>
      <c r="B66" s="286"/>
      <c r="C66" s="286"/>
      <c r="D66" s="287"/>
      <c r="E66" s="125"/>
      <c r="F66" s="286"/>
      <c r="G66" s="371"/>
      <c r="H66" s="371"/>
      <c r="I66" s="293"/>
      <c r="J66" s="293"/>
      <c r="K66" s="293"/>
      <c r="L66" s="293"/>
      <c r="M66" s="293"/>
    </row>
    <row r="67" spans="1:16">
      <c r="A67" s="288">
        <v>6003</v>
      </c>
      <c r="B67" s="286" t="s">
        <v>371</v>
      </c>
      <c r="C67" s="286" t="s">
        <v>372</v>
      </c>
      <c r="D67" s="287" t="s">
        <v>348</v>
      </c>
      <c r="E67" s="125">
        <v>996</v>
      </c>
      <c r="F67" s="286" t="s">
        <v>137</v>
      </c>
      <c r="G67" s="371" t="s">
        <v>223</v>
      </c>
      <c r="H67" s="371" t="s">
        <v>223</v>
      </c>
      <c r="I67" s="293"/>
      <c r="J67" s="293"/>
      <c r="K67" s="293"/>
      <c r="L67" s="293"/>
      <c r="M67" s="293"/>
    </row>
    <row r="68" spans="1:16">
      <c r="A68" s="125"/>
      <c r="B68" s="286"/>
      <c r="C68" s="286"/>
      <c r="D68" s="287"/>
      <c r="E68" s="125"/>
      <c r="F68" s="286"/>
      <c r="G68" s="371"/>
      <c r="H68" s="371"/>
      <c r="I68" s="293"/>
      <c r="J68" s="293"/>
      <c r="K68" s="293"/>
      <c r="L68" s="293"/>
      <c r="M68" s="293"/>
    </row>
    <row r="69" spans="1:16">
      <c r="A69" s="288">
        <v>6003</v>
      </c>
      <c r="B69" s="286" t="s">
        <v>372</v>
      </c>
      <c r="C69" s="286" t="s">
        <v>151</v>
      </c>
      <c r="D69" s="287" t="s">
        <v>348</v>
      </c>
      <c r="E69" s="125">
        <v>31</v>
      </c>
      <c r="F69" s="286" t="s">
        <v>137</v>
      </c>
      <c r="G69" s="371" t="s">
        <v>223</v>
      </c>
      <c r="H69" s="371" t="s">
        <v>223</v>
      </c>
      <c r="I69" s="293"/>
      <c r="J69" s="293"/>
      <c r="K69" s="293"/>
      <c r="L69" s="293"/>
      <c r="M69" s="293"/>
    </row>
    <row r="70" spans="1:16">
      <c r="A70" s="288"/>
      <c r="B70" s="286"/>
      <c r="C70" s="286"/>
      <c r="D70" s="287"/>
      <c r="E70" s="125"/>
      <c r="F70" s="286"/>
      <c r="G70" s="371"/>
      <c r="H70" s="371"/>
      <c r="I70" s="293"/>
      <c r="J70" s="293"/>
      <c r="K70" s="293"/>
      <c r="L70" s="293"/>
      <c r="M70" s="293"/>
    </row>
    <row r="71" spans="1:16">
      <c r="A71" s="288">
        <v>6003</v>
      </c>
      <c r="B71" s="286" t="s">
        <v>146</v>
      </c>
      <c r="C71" s="286" t="s">
        <v>147</v>
      </c>
      <c r="D71" s="287" t="s">
        <v>348</v>
      </c>
      <c r="E71" s="125">
        <v>134</v>
      </c>
      <c r="F71" s="286" t="s">
        <v>137</v>
      </c>
      <c r="G71" s="371" t="s">
        <v>229</v>
      </c>
      <c r="H71" s="371" t="s">
        <v>229</v>
      </c>
      <c r="I71" s="724"/>
      <c r="J71" s="724"/>
      <c r="K71" s="724"/>
      <c r="L71" s="487" t="s">
        <v>225</v>
      </c>
      <c r="M71" s="724"/>
    </row>
    <row r="72" spans="1:16">
      <c r="A72" s="288"/>
      <c r="B72" s="286"/>
      <c r="C72" s="286"/>
      <c r="D72" s="287"/>
      <c r="E72" s="125"/>
      <c r="F72" s="286"/>
      <c r="G72" s="371"/>
      <c r="H72" s="371"/>
    </row>
    <row r="73" spans="1:16">
      <c r="A73" s="288">
        <v>6003</v>
      </c>
      <c r="B73" s="286" t="s">
        <v>148</v>
      </c>
      <c r="C73" s="286" t="s">
        <v>149</v>
      </c>
      <c r="D73" s="287" t="s">
        <v>348</v>
      </c>
      <c r="E73" s="125">
        <v>521</v>
      </c>
      <c r="F73" s="286" t="s">
        <v>137</v>
      </c>
      <c r="G73" s="371" t="s">
        <v>223</v>
      </c>
      <c r="H73" s="371" t="s">
        <v>223</v>
      </c>
      <c r="I73" s="724"/>
      <c r="J73" s="724"/>
      <c r="K73" s="724"/>
      <c r="L73" s="1310" t="s">
        <v>226</v>
      </c>
      <c r="M73" s="724"/>
    </row>
    <row r="74" spans="1:16">
      <c r="A74" s="288"/>
      <c r="B74" s="286"/>
      <c r="C74" s="286"/>
      <c r="D74" s="287"/>
      <c r="E74" s="125"/>
      <c r="F74" s="286"/>
      <c r="G74" s="371"/>
      <c r="H74" s="371"/>
      <c r="I74" s="293"/>
      <c r="J74" s="293"/>
      <c r="K74" s="293"/>
      <c r="L74" s="293"/>
      <c r="M74" s="293"/>
      <c r="N74" s="459"/>
    </row>
    <row r="75" spans="1:16">
      <c r="A75" s="125">
        <v>6204</v>
      </c>
      <c r="B75" s="125" t="s">
        <v>153</v>
      </c>
      <c r="C75" s="125" t="s">
        <v>373</v>
      </c>
      <c r="D75" s="125" t="s">
        <v>374</v>
      </c>
      <c r="E75" s="948">
        <v>932.5</v>
      </c>
      <c r="F75" s="286" t="s">
        <v>137</v>
      </c>
      <c r="G75" s="943" t="s">
        <v>229</v>
      </c>
      <c r="H75" s="943" t="s">
        <v>229</v>
      </c>
      <c r="I75" s="947"/>
      <c r="J75" s="947"/>
      <c r="K75" s="947"/>
      <c r="L75" s="947"/>
      <c r="M75" s="947"/>
      <c r="N75" s="742" t="s">
        <v>375</v>
      </c>
    </row>
    <row r="76" spans="1:16">
      <c r="A76" s="125"/>
      <c r="B76" s="125"/>
      <c r="C76" s="125"/>
      <c r="D76" s="125"/>
      <c r="E76" s="125"/>
      <c r="F76" s="286"/>
      <c r="G76" s="461"/>
      <c r="H76" s="461"/>
      <c r="N76" s="1161">
        <f>+O76/$O$81</f>
        <v>0</v>
      </c>
      <c r="O76" s="619">
        <f>+SUMIF(H$75:H$183,"MB",E$75:E$183)/1000</f>
        <v>0</v>
      </c>
      <c r="P76" s="1070" t="s">
        <v>365</v>
      </c>
    </row>
    <row r="77" spans="1:16">
      <c r="A77" s="125">
        <v>6204</v>
      </c>
      <c r="B77" s="125" t="str">
        <f>+C75</f>
        <v>17+0000</v>
      </c>
      <c r="C77" s="125" t="s">
        <v>376</v>
      </c>
      <c r="D77" s="125" t="s">
        <v>374</v>
      </c>
      <c r="E77" s="948">
        <v>1056.5</v>
      </c>
      <c r="F77" s="286" t="s">
        <v>137</v>
      </c>
      <c r="G77" s="943" t="s">
        <v>229</v>
      </c>
      <c r="H77" s="943" t="s">
        <v>229</v>
      </c>
      <c r="N77" s="1161">
        <f>+O77/$O$81</f>
        <v>0</v>
      </c>
      <c r="O77" s="619">
        <f>+SUMIF(H$75:H$183,"B",E$75:E$183)/1000</f>
        <v>0</v>
      </c>
      <c r="P77" s="452" t="s">
        <v>217</v>
      </c>
    </row>
    <row r="78" spans="1:16">
      <c r="A78" s="125"/>
      <c r="B78" s="125"/>
      <c r="C78" s="125"/>
      <c r="D78" s="125"/>
      <c r="E78" s="125"/>
      <c r="F78" s="286"/>
      <c r="G78" s="461"/>
      <c r="H78" s="461"/>
      <c r="N78" s="1161">
        <f>+O78/$O$81</f>
        <v>9.0973095753056482E-2</v>
      </c>
      <c r="O78" s="619">
        <f>+SUMIF(H$75:H$183,"R",E$75:E$183)/1000</f>
        <v>5.0263999999999998</v>
      </c>
      <c r="P78" s="453" t="s">
        <v>223</v>
      </c>
    </row>
    <row r="79" spans="1:16">
      <c r="A79" s="125">
        <v>6204</v>
      </c>
      <c r="B79" s="125" t="s">
        <v>376</v>
      </c>
      <c r="C79" s="125" t="s">
        <v>231</v>
      </c>
      <c r="D79" s="125" t="s">
        <v>374</v>
      </c>
      <c r="E79" s="948">
        <v>1024.3</v>
      </c>
      <c r="F79" s="286" t="s">
        <v>137</v>
      </c>
      <c r="G79" s="943" t="s">
        <v>229</v>
      </c>
      <c r="H79" s="943" t="s">
        <v>229</v>
      </c>
      <c r="N79" s="1161">
        <f>+O79/$O$81</f>
        <v>0.79758196610046783</v>
      </c>
      <c r="O79" s="619">
        <f>+SUMIF(H$75:H$183,"M",E$75:E$183)/1000</f>
        <v>44.067599999999992</v>
      </c>
      <c r="P79" s="455" t="s">
        <v>229</v>
      </c>
    </row>
    <row r="80" spans="1:16">
      <c r="A80" s="125"/>
      <c r="B80" s="125"/>
      <c r="C80" s="125"/>
      <c r="D80" s="125"/>
      <c r="E80" s="125"/>
      <c r="F80" s="286"/>
      <c r="G80" s="461"/>
      <c r="H80" s="461"/>
      <c r="N80" s="1161">
        <f>+O80/$O$81</f>
        <v>0.11144493814647567</v>
      </c>
      <c r="O80" s="619">
        <f>+SUMIF(H$75:H$183,"MM",E$75:E$183)/1000</f>
        <v>6.1574999999999998</v>
      </c>
      <c r="P80" s="454" t="s">
        <v>368</v>
      </c>
    </row>
    <row r="81" spans="1:16">
      <c r="A81" s="125">
        <v>6204</v>
      </c>
      <c r="B81" s="125" t="s">
        <v>231</v>
      </c>
      <c r="C81" s="125" t="s">
        <v>360</v>
      </c>
      <c r="D81" s="125" t="s">
        <v>374</v>
      </c>
      <c r="E81" s="948">
        <v>959.5</v>
      </c>
      <c r="F81" s="286" t="s">
        <v>137</v>
      </c>
      <c r="G81" s="943" t="s">
        <v>229</v>
      </c>
      <c r="H81" s="943" t="s">
        <v>229</v>
      </c>
      <c r="I81" s="947"/>
      <c r="J81" s="947"/>
      <c r="K81" s="947"/>
      <c r="L81" s="947"/>
      <c r="M81" s="947"/>
      <c r="N81" s="1065">
        <f>SUM(N76:N80)</f>
        <v>1</v>
      </c>
      <c r="O81" s="619">
        <f>SUM(O76:O80)</f>
        <v>55.251499999999993</v>
      </c>
    </row>
    <row r="82" spans="1:16">
      <c r="A82" s="125"/>
      <c r="B82" s="125"/>
      <c r="C82" s="125"/>
      <c r="D82" s="125"/>
      <c r="E82" s="125"/>
      <c r="F82" s="286"/>
      <c r="G82" s="461"/>
      <c r="H82" s="461"/>
      <c r="N82" s="947"/>
      <c r="O82" s="947"/>
      <c r="P82" s="947"/>
    </row>
    <row r="83" spans="1:16">
      <c r="A83" s="125">
        <v>6204</v>
      </c>
      <c r="B83" s="125" t="s">
        <v>360</v>
      </c>
      <c r="C83" s="125" t="s">
        <v>377</v>
      </c>
      <c r="D83" s="125" t="s">
        <v>374</v>
      </c>
      <c r="E83" s="948">
        <v>1000.3</v>
      </c>
      <c r="F83" s="286" t="s">
        <v>137</v>
      </c>
      <c r="G83" s="943" t="s">
        <v>229</v>
      </c>
      <c r="H83" s="943" t="s">
        <v>229</v>
      </c>
      <c r="N83" s="947"/>
      <c r="O83" s="947"/>
      <c r="P83" s="947"/>
    </row>
    <row r="84" spans="1:16">
      <c r="A84" s="125"/>
      <c r="B84" s="125"/>
      <c r="C84" s="125"/>
      <c r="D84" s="125"/>
      <c r="E84" s="125"/>
      <c r="F84" s="286"/>
      <c r="G84" s="461"/>
      <c r="H84" s="461"/>
      <c r="N84" s="947"/>
      <c r="O84" s="947"/>
      <c r="P84" s="947"/>
    </row>
    <row r="85" spans="1:16">
      <c r="A85" s="125">
        <v>6204</v>
      </c>
      <c r="B85" s="1312" t="s">
        <v>377</v>
      </c>
      <c r="C85" s="1312" t="s">
        <v>361</v>
      </c>
      <c r="D85" s="1312" t="s">
        <v>374</v>
      </c>
      <c r="E85" s="1315">
        <v>686</v>
      </c>
      <c r="F85" s="286" t="s">
        <v>137</v>
      </c>
      <c r="G85" s="943" t="s">
        <v>229</v>
      </c>
      <c r="H85" s="943" t="s">
        <v>229</v>
      </c>
      <c r="N85" s="947"/>
      <c r="O85" s="947"/>
      <c r="P85" s="947"/>
    </row>
    <row r="86" spans="1:16">
      <c r="A86" s="125"/>
      <c r="B86" s="125"/>
      <c r="C86" s="125"/>
      <c r="D86" s="125"/>
      <c r="E86" s="125"/>
      <c r="F86" s="286"/>
      <c r="G86" s="461"/>
      <c r="H86" s="461"/>
      <c r="N86" s="947"/>
      <c r="O86" s="947"/>
      <c r="P86" s="947"/>
    </row>
    <row r="87" spans="1:16">
      <c r="A87" s="125">
        <v>6204</v>
      </c>
      <c r="B87" s="125" t="s">
        <v>361</v>
      </c>
      <c r="C87" s="125" t="s">
        <v>232</v>
      </c>
      <c r="D87" s="125" t="s">
        <v>374</v>
      </c>
      <c r="E87" s="948">
        <v>1026.5999999999999</v>
      </c>
      <c r="F87" s="286" t="s">
        <v>137</v>
      </c>
      <c r="G87" s="943" t="s">
        <v>229</v>
      </c>
      <c r="H87" s="943" t="s">
        <v>229</v>
      </c>
      <c r="N87" s="947"/>
      <c r="O87" s="947"/>
      <c r="P87" s="947"/>
    </row>
    <row r="88" spans="1:16">
      <c r="A88" s="125"/>
      <c r="B88" s="125"/>
      <c r="C88" s="125"/>
      <c r="D88" s="125"/>
      <c r="E88" s="125"/>
      <c r="F88" s="286"/>
      <c r="G88" s="461"/>
      <c r="H88" s="461"/>
      <c r="N88" s="947"/>
      <c r="O88" s="947"/>
      <c r="P88" s="947"/>
    </row>
    <row r="89" spans="1:16">
      <c r="A89" s="125">
        <v>6204</v>
      </c>
      <c r="B89" s="125" t="s">
        <v>232</v>
      </c>
      <c r="C89" s="125" t="s">
        <v>378</v>
      </c>
      <c r="D89" s="125" t="s">
        <v>374</v>
      </c>
      <c r="E89" s="948">
        <v>1012.9</v>
      </c>
      <c r="F89" s="286" t="s">
        <v>137</v>
      </c>
      <c r="G89" s="1238" t="s">
        <v>229</v>
      </c>
      <c r="H89" s="1238" t="s">
        <v>229</v>
      </c>
      <c r="N89" s="947"/>
      <c r="O89" s="947"/>
      <c r="P89" s="947"/>
    </row>
    <row r="90" spans="1:16">
      <c r="A90" s="125"/>
      <c r="B90" s="125"/>
      <c r="C90" s="125"/>
      <c r="D90" s="125"/>
      <c r="E90" s="125"/>
      <c r="F90" s="286"/>
      <c r="G90" s="461"/>
      <c r="H90" s="461"/>
      <c r="N90" s="947"/>
      <c r="O90" s="947"/>
      <c r="P90" s="947"/>
    </row>
    <row r="91" spans="1:16">
      <c r="A91" s="125">
        <v>6204</v>
      </c>
      <c r="B91" s="125" t="s">
        <v>378</v>
      </c>
      <c r="C91" s="125" t="s">
        <v>379</v>
      </c>
      <c r="D91" s="125" t="s">
        <v>374</v>
      </c>
      <c r="E91" s="948">
        <v>956.3</v>
      </c>
      <c r="F91" s="286" t="s">
        <v>137</v>
      </c>
      <c r="G91" s="943" t="s">
        <v>229</v>
      </c>
      <c r="H91" s="943" t="s">
        <v>229</v>
      </c>
      <c r="N91" s="947"/>
      <c r="O91" s="947"/>
      <c r="P91" s="947"/>
    </row>
    <row r="92" spans="1:16">
      <c r="A92" s="125"/>
      <c r="B92" s="125"/>
      <c r="C92" s="125"/>
      <c r="D92" s="125"/>
      <c r="E92" s="125"/>
      <c r="F92" s="286"/>
      <c r="G92" s="461"/>
      <c r="H92" s="461"/>
      <c r="N92" s="947"/>
      <c r="O92" s="947"/>
      <c r="P92" s="947"/>
    </row>
    <row r="93" spans="1:16">
      <c r="A93" s="125">
        <v>6204</v>
      </c>
      <c r="B93" s="125" t="s">
        <v>379</v>
      </c>
      <c r="C93" s="125" t="s">
        <v>380</v>
      </c>
      <c r="D93" s="125" t="s">
        <v>374</v>
      </c>
      <c r="E93" s="948">
        <v>988.9</v>
      </c>
      <c r="F93" s="286" t="s">
        <v>137</v>
      </c>
      <c r="G93" s="943" t="s">
        <v>229</v>
      </c>
      <c r="H93" s="943" t="s">
        <v>229</v>
      </c>
      <c r="N93" s="947"/>
      <c r="O93" s="947"/>
      <c r="P93" s="947"/>
    </row>
    <row r="94" spans="1:16">
      <c r="A94" s="125"/>
      <c r="B94" s="125"/>
      <c r="C94" s="125"/>
      <c r="D94" s="125"/>
      <c r="E94" s="125"/>
      <c r="F94" s="286"/>
      <c r="G94" s="461"/>
      <c r="H94" s="461"/>
      <c r="N94" s="947"/>
      <c r="O94" s="947"/>
      <c r="P94" s="947"/>
    </row>
    <row r="95" spans="1:16">
      <c r="A95" s="125">
        <v>6204</v>
      </c>
      <c r="B95" s="125" t="s">
        <v>380</v>
      </c>
      <c r="C95" s="125" t="s">
        <v>381</v>
      </c>
      <c r="D95" s="125" t="s">
        <v>374</v>
      </c>
      <c r="E95" s="948">
        <v>951.7</v>
      </c>
      <c r="F95" s="286" t="s">
        <v>137</v>
      </c>
      <c r="G95" s="943" t="s">
        <v>229</v>
      </c>
      <c r="H95" s="943" t="s">
        <v>229</v>
      </c>
      <c r="N95" s="947"/>
      <c r="O95" s="947"/>
      <c r="P95" s="947"/>
    </row>
    <row r="96" spans="1:16" ht="12.75" customHeight="1">
      <c r="A96" s="125"/>
      <c r="B96" s="125"/>
      <c r="C96" s="125"/>
      <c r="D96" s="125"/>
      <c r="E96" s="125"/>
      <c r="F96" s="286"/>
      <c r="G96" s="461"/>
      <c r="H96" s="461"/>
      <c r="N96" s="947"/>
      <c r="O96" s="947"/>
      <c r="P96" s="947"/>
    </row>
    <row r="97" spans="1:16" ht="12.75" customHeight="1">
      <c r="A97" s="125">
        <v>6204</v>
      </c>
      <c r="B97" s="125" t="s">
        <v>381</v>
      </c>
      <c r="C97" s="125" t="s">
        <v>382</v>
      </c>
      <c r="D97" s="125" t="s">
        <v>374</v>
      </c>
      <c r="E97" s="948">
        <v>1000.3</v>
      </c>
      <c r="F97" s="286" t="s">
        <v>137</v>
      </c>
      <c r="G97" s="944" t="s">
        <v>229</v>
      </c>
      <c r="H97" s="944" t="s">
        <v>229</v>
      </c>
      <c r="N97" s="947"/>
      <c r="O97" s="947"/>
      <c r="P97" s="947"/>
    </row>
    <row r="98" spans="1:16" ht="12.75" customHeight="1">
      <c r="A98" s="125"/>
      <c r="B98" s="125"/>
      <c r="C98" s="125"/>
      <c r="D98" s="125"/>
      <c r="E98" s="125"/>
      <c r="F98" s="286"/>
      <c r="G98" s="461"/>
      <c r="H98" s="461"/>
      <c r="N98" s="947"/>
      <c r="O98" s="947"/>
      <c r="P98" s="947"/>
    </row>
    <row r="99" spans="1:16" ht="12.75" customHeight="1">
      <c r="A99" s="125">
        <v>6204</v>
      </c>
      <c r="B99" s="125" t="s">
        <v>382</v>
      </c>
      <c r="C99" s="125" t="s">
        <v>383</v>
      </c>
      <c r="D99" s="125" t="s">
        <v>374</v>
      </c>
      <c r="E99" s="948">
        <v>1035.5</v>
      </c>
      <c r="F99" s="286" t="s">
        <v>137</v>
      </c>
      <c r="G99" s="944" t="s">
        <v>229</v>
      </c>
      <c r="H99" s="944" t="s">
        <v>229</v>
      </c>
      <c r="N99" s="947"/>
      <c r="O99" s="947"/>
      <c r="P99" s="947"/>
    </row>
    <row r="100" spans="1:16" ht="12.75" customHeight="1">
      <c r="A100" s="125"/>
      <c r="B100" s="125"/>
      <c r="C100" s="125"/>
      <c r="D100" s="125"/>
      <c r="E100" s="125"/>
      <c r="F100" s="286"/>
      <c r="G100" s="461"/>
      <c r="H100" s="461"/>
      <c r="N100" s="947"/>
      <c r="O100" s="947"/>
      <c r="P100" s="947"/>
    </row>
    <row r="101" spans="1:16" ht="12.75" customHeight="1">
      <c r="A101" s="125">
        <v>6204</v>
      </c>
      <c r="B101" s="125" t="s">
        <v>383</v>
      </c>
      <c r="C101" s="125" t="s">
        <v>384</v>
      </c>
      <c r="D101" s="125" t="s">
        <v>374</v>
      </c>
      <c r="E101" s="948">
        <v>946.5</v>
      </c>
      <c r="F101" s="286" t="s">
        <v>137</v>
      </c>
      <c r="G101" s="944" t="s">
        <v>229</v>
      </c>
      <c r="H101" s="944" t="s">
        <v>229</v>
      </c>
      <c r="N101" s="947"/>
      <c r="O101" s="947"/>
      <c r="P101" s="947"/>
    </row>
    <row r="102" spans="1:16" ht="12.75" customHeight="1">
      <c r="A102" s="125"/>
      <c r="B102" s="125"/>
      <c r="C102" s="125"/>
      <c r="D102" s="125"/>
      <c r="E102" s="125"/>
      <c r="F102" s="286"/>
      <c r="G102" s="461"/>
      <c r="H102" s="461"/>
      <c r="N102" s="947"/>
      <c r="O102" s="947"/>
      <c r="P102" s="947"/>
    </row>
    <row r="103" spans="1:16" ht="12.75" customHeight="1">
      <c r="A103" s="125">
        <v>6204</v>
      </c>
      <c r="B103" s="125" t="s">
        <v>384</v>
      </c>
      <c r="C103" s="125" t="s">
        <v>385</v>
      </c>
      <c r="D103" s="125" t="s">
        <v>374</v>
      </c>
      <c r="E103" s="948">
        <v>964.8</v>
      </c>
      <c r="F103" s="286" t="s">
        <v>137</v>
      </c>
      <c r="G103" s="944" t="s">
        <v>229</v>
      </c>
      <c r="H103" s="944" t="s">
        <v>229</v>
      </c>
      <c r="N103" s="947"/>
      <c r="O103" s="947"/>
      <c r="P103" s="947"/>
    </row>
    <row r="104" spans="1:16" ht="12.75" customHeight="1">
      <c r="A104" s="125"/>
      <c r="B104" s="125"/>
      <c r="C104" s="125"/>
      <c r="D104" s="125"/>
      <c r="E104" s="125"/>
      <c r="F104" s="286"/>
      <c r="G104" s="461"/>
      <c r="H104" s="461"/>
      <c r="N104" s="947"/>
      <c r="O104" s="947"/>
      <c r="P104" s="947"/>
    </row>
    <row r="105" spans="1:16" ht="12.75" customHeight="1">
      <c r="A105" s="125">
        <v>6204</v>
      </c>
      <c r="B105" s="125" t="s">
        <v>385</v>
      </c>
      <c r="C105" s="125" t="s">
        <v>386</v>
      </c>
      <c r="D105" s="125" t="s">
        <v>374</v>
      </c>
      <c r="E105" s="948">
        <v>925.6</v>
      </c>
      <c r="F105" s="286" t="s">
        <v>137</v>
      </c>
      <c r="G105" s="944" t="s">
        <v>229</v>
      </c>
      <c r="H105" s="944" t="s">
        <v>229</v>
      </c>
      <c r="N105" s="947"/>
      <c r="O105" s="947"/>
      <c r="P105" s="947"/>
    </row>
    <row r="106" spans="1:16" ht="12.75" customHeight="1">
      <c r="A106" s="125"/>
      <c r="B106" s="125"/>
      <c r="C106" s="125"/>
      <c r="D106" s="125"/>
      <c r="E106" s="125"/>
      <c r="F106" s="286"/>
      <c r="G106" s="461"/>
      <c r="H106" s="461"/>
      <c r="N106" s="947"/>
      <c r="O106" s="947"/>
      <c r="P106" s="947"/>
    </row>
    <row r="107" spans="1:16" ht="12.75" customHeight="1">
      <c r="A107" s="125">
        <v>6204</v>
      </c>
      <c r="B107" s="125" t="s">
        <v>386</v>
      </c>
      <c r="C107" s="125" t="s">
        <v>387</v>
      </c>
      <c r="D107" s="125" t="s">
        <v>374</v>
      </c>
      <c r="E107" s="948">
        <v>987</v>
      </c>
      <c r="F107" s="286" t="s">
        <v>137</v>
      </c>
      <c r="G107" s="944" t="s">
        <v>223</v>
      </c>
      <c r="H107" s="944" t="s">
        <v>229</v>
      </c>
      <c r="N107" s="947"/>
      <c r="O107" s="947"/>
      <c r="P107" s="947"/>
    </row>
    <row r="108" spans="1:16" ht="12.75" customHeight="1">
      <c r="A108" s="125"/>
      <c r="B108" s="125"/>
      <c r="C108" s="125"/>
      <c r="D108" s="125"/>
      <c r="E108" s="125"/>
      <c r="F108" s="286"/>
      <c r="G108" s="461"/>
      <c r="H108" s="461"/>
      <c r="N108" s="947"/>
      <c r="O108" s="947"/>
      <c r="P108" s="947"/>
    </row>
    <row r="109" spans="1:16" ht="12.75" customHeight="1">
      <c r="A109" s="125">
        <v>6204</v>
      </c>
      <c r="B109" s="125" t="s">
        <v>387</v>
      </c>
      <c r="C109" s="125" t="s">
        <v>388</v>
      </c>
      <c r="D109" s="125" t="s">
        <v>374</v>
      </c>
      <c r="E109" s="948">
        <v>915.7</v>
      </c>
      <c r="F109" s="286" t="s">
        <v>137</v>
      </c>
      <c r="G109" s="943" t="s">
        <v>229</v>
      </c>
      <c r="H109" s="943" t="s">
        <v>229</v>
      </c>
      <c r="N109" s="947"/>
      <c r="O109" s="947"/>
      <c r="P109" s="947"/>
    </row>
    <row r="110" spans="1:16" ht="12.75" customHeight="1">
      <c r="A110" s="125"/>
      <c r="B110" s="125"/>
      <c r="C110" s="125"/>
      <c r="D110" s="125"/>
      <c r="E110" s="125"/>
      <c r="F110" s="286"/>
      <c r="G110" s="461"/>
      <c r="H110" s="461"/>
      <c r="N110" s="947"/>
      <c r="O110" s="947"/>
      <c r="P110" s="947"/>
    </row>
    <row r="111" spans="1:16" ht="12.75" customHeight="1">
      <c r="A111" s="125">
        <v>6204</v>
      </c>
      <c r="B111" s="125" t="s">
        <v>388</v>
      </c>
      <c r="C111" s="125" t="s">
        <v>362</v>
      </c>
      <c r="D111" s="125" t="s">
        <v>374</v>
      </c>
      <c r="E111" s="948">
        <v>1006.5</v>
      </c>
      <c r="F111" s="286" t="s">
        <v>137</v>
      </c>
      <c r="G111" s="943" t="s">
        <v>229</v>
      </c>
      <c r="H111" s="943" t="s">
        <v>229</v>
      </c>
      <c r="N111" s="947"/>
      <c r="O111" s="947"/>
      <c r="P111" s="947"/>
    </row>
    <row r="112" spans="1:16" ht="12.75" customHeight="1">
      <c r="A112" s="125"/>
      <c r="B112" s="125"/>
      <c r="C112" s="125"/>
      <c r="D112" s="125"/>
      <c r="E112" s="125"/>
      <c r="F112" s="286"/>
      <c r="G112" s="461"/>
      <c r="H112" s="461"/>
      <c r="N112" s="947"/>
      <c r="O112" s="947"/>
      <c r="P112" s="947"/>
    </row>
    <row r="113" spans="1:16" ht="12.75" customHeight="1">
      <c r="A113" s="125">
        <v>6204</v>
      </c>
      <c r="B113" s="125" t="s">
        <v>362</v>
      </c>
      <c r="C113" s="125" t="s">
        <v>364</v>
      </c>
      <c r="D113" s="125" t="s">
        <v>374</v>
      </c>
      <c r="E113" s="948">
        <v>997.3</v>
      </c>
      <c r="F113" s="286" t="s">
        <v>137</v>
      </c>
      <c r="G113" s="943" t="s">
        <v>229</v>
      </c>
      <c r="H113" s="943" t="s">
        <v>229</v>
      </c>
      <c r="N113" s="947"/>
      <c r="O113" s="947"/>
      <c r="P113" s="947"/>
    </row>
    <row r="114" spans="1:16" ht="12.75" customHeight="1">
      <c r="A114" s="125"/>
      <c r="B114" s="125"/>
      <c r="C114" s="125"/>
      <c r="D114" s="125"/>
      <c r="E114" s="125"/>
      <c r="F114" s="286"/>
      <c r="G114" s="461"/>
      <c r="H114" s="461"/>
      <c r="N114" s="947"/>
      <c r="O114" s="947"/>
      <c r="P114" s="947"/>
    </row>
    <row r="115" spans="1:16" ht="12.75" customHeight="1">
      <c r="A115" s="1312">
        <v>6204</v>
      </c>
      <c r="B115" s="1312" t="s">
        <v>364</v>
      </c>
      <c r="C115" s="1312" t="s">
        <v>389</v>
      </c>
      <c r="D115" s="1312" t="s">
        <v>374</v>
      </c>
      <c r="E115" s="1315">
        <v>976</v>
      </c>
      <c r="F115" s="286" t="s">
        <v>137</v>
      </c>
      <c r="G115" s="943" t="s">
        <v>229</v>
      </c>
      <c r="H115" s="943" t="s">
        <v>229</v>
      </c>
      <c r="N115" s="947"/>
      <c r="O115" s="947"/>
      <c r="P115" s="947"/>
    </row>
    <row r="116" spans="1:16" ht="12.75" customHeight="1">
      <c r="A116" s="1312"/>
      <c r="B116" s="1312"/>
      <c r="C116" s="1312"/>
      <c r="D116" s="1312"/>
      <c r="E116" s="1312"/>
      <c r="F116" s="286"/>
      <c r="G116" s="461"/>
      <c r="H116" s="461"/>
      <c r="N116" s="947"/>
      <c r="O116" s="947"/>
      <c r="P116" s="947"/>
    </row>
    <row r="117" spans="1:16" ht="12.75" customHeight="1">
      <c r="A117" s="1312">
        <v>6204</v>
      </c>
      <c r="B117" s="1312" t="s">
        <v>389</v>
      </c>
      <c r="C117" s="1312" t="s">
        <v>390</v>
      </c>
      <c r="D117" s="1312" t="s">
        <v>374</v>
      </c>
      <c r="E117" s="1315">
        <v>850.3</v>
      </c>
      <c r="F117" s="286" t="s">
        <v>137</v>
      </c>
      <c r="G117" s="943" t="s">
        <v>229</v>
      </c>
      <c r="H117" s="943" t="s">
        <v>229</v>
      </c>
      <c r="N117" s="947"/>
      <c r="O117" s="947"/>
      <c r="P117" s="947"/>
    </row>
    <row r="118" spans="1:16" ht="12.75" customHeight="1">
      <c r="A118" s="1312"/>
      <c r="B118" s="1312"/>
      <c r="C118" s="1312"/>
      <c r="D118" s="1312"/>
      <c r="E118" s="1312"/>
      <c r="F118" s="286"/>
      <c r="G118" s="461"/>
      <c r="H118" s="461"/>
      <c r="N118" s="947"/>
      <c r="O118" s="947"/>
      <c r="P118" s="947"/>
    </row>
    <row r="119" spans="1:16" ht="12.75" customHeight="1">
      <c r="A119" s="1312">
        <v>6204</v>
      </c>
      <c r="B119" s="1312" t="s">
        <v>390</v>
      </c>
      <c r="C119" s="1312" t="s">
        <v>391</v>
      </c>
      <c r="D119" s="1312" t="s">
        <v>374</v>
      </c>
      <c r="E119" s="1315">
        <v>1025.0999999999999</v>
      </c>
      <c r="F119" s="286" t="s">
        <v>137</v>
      </c>
      <c r="G119" s="944" t="s">
        <v>223</v>
      </c>
      <c r="H119" s="944" t="s">
        <v>229</v>
      </c>
      <c r="N119" s="947"/>
      <c r="O119" s="947"/>
      <c r="P119" s="947"/>
    </row>
    <row r="120" spans="1:16" ht="12.75" customHeight="1">
      <c r="A120" s="1312"/>
      <c r="B120" s="1312"/>
      <c r="C120" s="1312"/>
      <c r="D120" s="1312"/>
      <c r="E120" s="1312"/>
      <c r="F120" s="286"/>
      <c r="G120" s="461"/>
      <c r="H120" s="461"/>
      <c r="N120" s="947"/>
      <c r="O120" s="947"/>
      <c r="P120" s="947"/>
    </row>
    <row r="121" spans="1:16" ht="12.75" customHeight="1">
      <c r="A121" s="1312">
        <v>6204</v>
      </c>
      <c r="B121" s="1312" t="s">
        <v>391</v>
      </c>
      <c r="C121" s="1312" t="s">
        <v>366</v>
      </c>
      <c r="D121" s="1312" t="s">
        <v>374</v>
      </c>
      <c r="E121" s="1315">
        <v>962</v>
      </c>
      <c r="F121" s="286" t="s">
        <v>137</v>
      </c>
      <c r="G121" s="943" t="s">
        <v>229</v>
      </c>
      <c r="H121" s="943" t="s">
        <v>229</v>
      </c>
      <c r="N121" s="947"/>
      <c r="O121" s="947"/>
      <c r="P121" s="947"/>
    </row>
    <row r="122" spans="1:16" ht="12.75" customHeight="1">
      <c r="A122" s="1312"/>
      <c r="B122" s="1312"/>
      <c r="C122" s="1312"/>
      <c r="D122" s="1312"/>
      <c r="E122" s="1312"/>
      <c r="F122" s="286"/>
      <c r="G122" s="461"/>
      <c r="H122" s="461"/>
      <c r="N122" s="947"/>
      <c r="O122" s="947"/>
      <c r="P122" s="947"/>
    </row>
    <row r="123" spans="1:16" ht="12.75" customHeight="1">
      <c r="A123" s="125">
        <v>6204</v>
      </c>
      <c r="B123" s="125" t="s">
        <v>366</v>
      </c>
      <c r="C123" s="125" t="s">
        <v>367</v>
      </c>
      <c r="D123" s="125" t="s">
        <v>374</v>
      </c>
      <c r="E123" s="948">
        <v>1049.9000000000001</v>
      </c>
      <c r="F123" s="286" t="s">
        <v>137</v>
      </c>
      <c r="G123" s="943" t="s">
        <v>229</v>
      </c>
      <c r="H123" s="943" t="s">
        <v>229</v>
      </c>
      <c r="N123" s="947"/>
      <c r="O123" s="947"/>
      <c r="P123" s="947"/>
    </row>
    <row r="124" spans="1:16" ht="12.75" customHeight="1">
      <c r="A124" s="125"/>
      <c r="B124" s="125"/>
      <c r="C124" s="125"/>
      <c r="D124" s="125"/>
      <c r="E124" s="125"/>
      <c r="F124" s="286"/>
      <c r="G124" s="461"/>
      <c r="H124" s="461"/>
      <c r="N124" s="947"/>
      <c r="O124" s="947"/>
      <c r="P124" s="947"/>
    </row>
    <row r="125" spans="1:16" ht="12.75" customHeight="1">
      <c r="A125" s="125">
        <v>6204</v>
      </c>
      <c r="B125" s="125" t="s">
        <v>367</v>
      </c>
      <c r="C125" s="125" t="s">
        <v>392</v>
      </c>
      <c r="D125" s="125" t="s">
        <v>374</v>
      </c>
      <c r="E125" s="948">
        <v>966.9</v>
      </c>
      <c r="F125" s="286" t="s">
        <v>137</v>
      </c>
      <c r="G125" s="943" t="s">
        <v>229</v>
      </c>
      <c r="H125" s="943" t="s">
        <v>229</v>
      </c>
      <c r="N125" s="947"/>
      <c r="O125" s="947"/>
      <c r="P125" s="947"/>
    </row>
    <row r="126" spans="1:16" ht="12.75" customHeight="1">
      <c r="A126" s="125"/>
      <c r="B126" s="125"/>
      <c r="C126" s="125"/>
      <c r="D126" s="125"/>
      <c r="E126" s="125"/>
      <c r="F126" s="286"/>
      <c r="G126" s="461"/>
      <c r="H126" s="461"/>
      <c r="N126" s="947"/>
      <c r="O126" s="947"/>
      <c r="P126" s="947"/>
    </row>
    <row r="127" spans="1:16" ht="12.75" customHeight="1">
      <c r="A127" s="125">
        <v>6204</v>
      </c>
      <c r="B127" s="125" t="s">
        <v>392</v>
      </c>
      <c r="C127" s="125" t="s">
        <v>393</v>
      </c>
      <c r="D127" s="125" t="s">
        <v>374</v>
      </c>
      <c r="E127" s="948">
        <v>1057.0999999999999</v>
      </c>
      <c r="F127" s="286" t="s">
        <v>137</v>
      </c>
      <c r="G127" s="943" t="s">
        <v>229</v>
      </c>
      <c r="H127" s="943" t="s">
        <v>229</v>
      </c>
      <c r="N127" s="947"/>
      <c r="O127" s="947"/>
      <c r="P127" s="947"/>
    </row>
    <row r="128" spans="1:16" ht="12.75" customHeight="1">
      <c r="A128" s="125"/>
      <c r="B128" s="125"/>
      <c r="C128" s="125"/>
      <c r="D128" s="125"/>
      <c r="E128" s="125"/>
      <c r="F128" s="286"/>
      <c r="G128" s="461"/>
      <c r="H128" s="461"/>
      <c r="N128" s="947"/>
      <c r="O128" s="947"/>
      <c r="P128" s="947"/>
    </row>
    <row r="129" spans="1:16" ht="12.75" customHeight="1">
      <c r="A129" s="125">
        <v>6204</v>
      </c>
      <c r="B129" s="125" t="s">
        <v>393</v>
      </c>
      <c r="C129" s="125" t="s">
        <v>394</v>
      </c>
      <c r="D129" s="125" t="s">
        <v>374</v>
      </c>
      <c r="E129" s="948">
        <v>1000.8</v>
      </c>
      <c r="F129" s="286" t="s">
        <v>137</v>
      </c>
      <c r="G129" s="943" t="s">
        <v>229</v>
      </c>
      <c r="H129" s="943" t="s">
        <v>229</v>
      </c>
      <c r="N129" s="947"/>
      <c r="O129" s="947"/>
      <c r="P129" s="947"/>
    </row>
    <row r="130" spans="1:16" ht="12.75" customHeight="1">
      <c r="A130" s="125"/>
      <c r="B130" s="125"/>
      <c r="C130" s="125"/>
      <c r="D130" s="125"/>
      <c r="E130" s="125"/>
      <c r="F130" s="286"/>
      <c r="G130" s="461"/>
      <c r="H130" s="461"/>
    </row>
    <row r="131" spans="1:16" ht="12.75" customHeight="1">
      <c r="A131" s="125">
        <v>6204</v>
      </c>
      <c r="B131" s="125" t="s">
        <v>394</v>
      </c>
      <c r="C131" s="125" t="s">
        <v>395</v>
      </c>
      <c r="D131" s="125" t="s">
        <v>374</v>
      </c>
      <c r="E131" s="948">
        <v>925.2</v>
      </c>
      <c r="F131" s="286" t="s">
        <v>137</v>
      </c>
      <c r="G131" s="944" t="s">
        <v>223</v>
      </c>
      <c r="H131" s="944" t="s">
        <v>229</v>
      </c>
    </row>
    <row r="132" spans="1:16" ht="12.75" customHeight="1">
      <c r="A132" s="125"/>
      <c r="B132" s="125"/>
      <c r="C132" s="125"/>
      <c r="D132" s="125"/>
      <c r="E132" s="125"/>
      <c r="F132" s="286"/>
      <c r="G132" s="461"/>
      <c r="H132" s="461"/>
    </row>
    <row r="133" spans="1:16" ht="12.75" customHeight="1">
      <c r="A133" s="125">
        <v>6204</v>
      </c>
      <c r="B133" s="125" t="s">
        <v>395</v>
      </c>
      <c r="C133" s="125" t="s">
        <v>396</v>
      </c>
      <c r="D133" s="125" t="s">
        <v>374</v>
      </c>
      <c r="E133" s="948">
        <v>1001.8</v>
      </c>
      <c r="F133" s="286" t="s">
        <v>137</v>
      </c>
      <c r="G133" s="1238" t="s">
        <v>368</v>
      </c>
      <c r="H133" s="1238" t="s">
        <v>368</v>
      </c>
    </row>
    <row r="134" spans="1:16" ht="12.75" customHeight="1">
      <c r="A134" s="125"/>
      <c r="B134" s="125"/>
      <c r="C134" s="125"/>
      <c r="D134" s="125"/>
      <c r="E134" s="125"/>
      <c r="F134" s="286"/>
      <c r="G134" s="461"/>
      <c r="H134" s="461"/>
    </row>
    <row r="135" spans="1:16" ht="12.75" customHeight="1">
      <c r="A135" s="125">
        <v>6204</v>
      </c>
      <c r="B135" s="125" t="s">
        <v>396</v>
      </c>
      <c r="C135" s="125" t="s">
        <v>397</v>
      </c>
      <c r="D135" s="125" t="s">
        <v>374</v>
      </c>
      <c r="E135" s="948">
        <v>973</v>
      </c>
      <c r="F135" s="286" t="s">
        <v>137</v>
      </c>
      <c r="G135" s="943" t="s">
        <v>229</v>
      </c>
      <c r="H135" s="943" t="s">
        <v>229</v>
      </c>
    </row>
    <row r="136" spans="1:16" ht="12.75" customHeight="1">
      <c r="A136" s="125"/>
      <c r="B136" s="125"/>
      <c r="C136" s="125"/>
      <c r="D136" s="125"/>
      <c r="E136" s="125"/>
      <c r="F136" s="286"/>
      <c r="G136" s="461"/>
      <c r="H136" s="461"/>
    </row>
    <row r="137" spans="1:16" ht="12.75" customHeight="1">
      <c r="A137" s="125">
        <v>6204</v>
      </c>
      <c r="B137" s="125" t="s">
        <v>397</v>
      </c>
      <c r="C137" s="125" t="s">
        <v>398</v>
      </c>
      <c r="D137" s="125" t="s">
        <v>374</v>
      </c>
      <c r="E137" s="948">
        <v>1021.2</v>
      </c>
      <c r="F137" s="286" t="s">
        <v>137</v>
      </c>
      <c r="G137" s="943" t="s">
        <v>229</v>
      </c>
      <c r="H137" s="943" t="s">
        <v>229</v>
      </c>
    </row>
    <row r="138" spans="1:16" ht="12.75" customHeight="1">
      <c r="A138" s="125"/>
      <c r="B138" s="125"/>
      <c r="C138" s="125"/>
      <c r="D138" s="125"/>
      <c r="E138" s="125"/>
      <c r="F138" s="286"/>
      <c r="G138" s="461"/>
      <c r="H138" s="461"/>
    </row>
    <row r="139" spans="1:16" ht="12.75" customHeight="1">
      <c r="A139" s="125">
        <v>6204</v>
      </c>
      <c r="B139" s="125" t="s">
        <v>398</v>
      </c>
      <c r="C139" s="125" t="s">
        <v>399</v>
      </c>
      <c r="D139" s="125" t="s">
        <v>374</v>
      </c>
      <c r="E139" s="948">
        <v>972</v>
      </c>
      <c r="F139" s="286" t="s">
        <v>137</v>
      </c>
      <c r="G139" s="944" t="s">
        <v>223</v>
      </c>
      <c r="H139" s="944" t="s">
        <v>229</v>
      </c>
    </row>
    <row r="140" spans="1:16" ht="12.75" customHeight="1">
      <c r="A140" s="125"/>
      <c r="B140" s="125"/>
      <c r="C140" s="125"/>
      <c r="D140" s="125"/>
      <c r="E140" s="125"/>
      <c r="F140" s="286"/>
      <c r="G140" s="461"/>
      <c r="H140" s="461"/>
    </row>
    <row r="141" spans="1:16" ht="12.75" customHeight="1">
      <c r="A141" s="125">
        <v>6204</v>
      </c>
      <c r="B141" s="125" t="s">
        <v>399</v>
      </c>
      <c r="C141" s="125" t="s">
        <v>400</v>
      </c>
      <c r="D141" s="125" t="s">
        <v>374</v>
      </c>
      <c r="E141" s="948">
        <v>1044.7</v>
      </c>
      <c r="F141" s="286" t="s">
        <v>137</v>
      </c>
      <c r="G141" s="943" t="s">
        <v>229</v>
      </c>
      <c r="H141" s="943" t="s">
        <v>229</v>
      </c>
    </row>
    <row r="142" spans="1:16" ht="12.75" customHeight="1">
      <c r="A142" s="125"/>
      <c r="B142" s="125"/>
      <c r="C142" s="125"/>
      <c r="D142" s="125"/>
      <c r="E142" s="125"/>
      <c r="F142" s="286"/>
      <c r="G142" s="461"/>
      <c r="H142" s="461"/>
    </row>
    <row r="143" spans="1:16" ht="12.75" customHeight="1">
      <c r="A143" s="125">
        <v>6204</v>
      </c>
      <c r="B143" s="125" t="s">
        <v>400</v>
      </c>
      <c r="C143" s="125" t="s">
        <v>401</v>
      </c>
      <c r="D143" s="125" t="s">
        <v>374</v>
      </c>
      <c r="E143" s="948">
        <v>945.8</v>
      </c>
      <c r="F143" s="286" t="s">
        <v>137</v>
      </c>
      <c r="G143" s="943" t="s">
        <v>229</v>
      </c>
      <c r="H143" s="943" t="s">
        <v>229</v>
      </c>
    </row>
    <row r="144" spans="1:16" ht="12.75" customHeight="1">
      <c r="A144" s="125"/>
      <c r="B144" s="125"/>
      <c r="C144" s="125"/>
      <c r="D144" s="125"/>
      <c r="E144" s="125"/>
      <c r="F144" s="286"/>
      <c r="G144" s="461"/>
      <c r="H144" s="461"/>
    </row>
    <row r="145" spans="1:8" ht="12.75" customHeight="1">
      <c r="A145" s="125">
        <v>6204</v>
      </c>
      <c r="B145" s="125" t="s">
        <v>401</v>
      </c>
      <c r="C145" s="125" t="s">
        <v>402</v>
      </c>
      <c r="D145" s="125" t="s">
        <v>374</v>
      </c>
      <c r="E145" s="948">
        <v>999.1</v>
      </c>
      <c r="F145" s="286" t="s">
        <v>137</v>
      </c>
      <c r="G145" s="943" t="s">
        <v>229</v>
      </c>
      <c r="H145" s="943" t="s">
        <v>229</v>
      </c>
    </row>
    <row r="146" spans="1:8" ht="12.75" customHeight="1">
      <c r="A146" s="125"/>
      <c r="B146" s="125"/>
      <c r="C146" s="125"/>
      <c r="D146" s="125"/>
      <c r="E146" s="125"/>
      <c r="F146" s="286"/>
      <c r="G146" s="461"/>
      <c r="H146" s="461"/>
    </row>
    <row r="147" spans="1:8" ht="12.75" customHeight="1">
      <c r="A147" s="125">
        <v>6204</v>
      </c>
      <c r="B147" s="125" t="s">
        <v>402</v>
      </c>
      <c r="C147" s="125" t="s">
        <v>159</v>
      </c>
      <c r="D147" s="125" t="s">
        <v>374</v>
      </c>
      <c r="E147" s="948">
        <v>1000.1</v>
      </c>
      <c r="F147" s="286" t="s">
        <v>137</v>
      </c>
      <c r="G147" s="944" t="s">
        <v>223</v>
      </c>
      <c r="H147" s="944" t="s">
        <v>223</v>
      </c>
    </row>
    <row r="148" spans="1:8" ht="12.75" customHeight="1">
      <c r="A148" s="125"/>
      <c r="B148" s="125"/>
      <c r="C148" s="125"/>
      <c r="D148" s="125"/>
      <c r="E148" s="125"/>
      <c r="F148" s="286"/>
      <c r="G148" s="461"/>
      <c r="H148" s="461"/>
    </row>
    <row r="149" spans="1:8" ht="12.75" customHeight="1">
      <c r="A149" s="125">
        <v>6204</v>
      </c>
      <c r="B149" s="125" t="s">
        <v>159</v>
      </c>
      <c r="C149" s="125" t="s">
        <v>236</v>
      </c>
      <c r="D149" s="125" t="s">
        <v>374</v>
      </c>
      <c r="E149" s="948">
        <v>999.9</v>
      </c>
      <c r="F149" s="286" t="s">
        <v>137</v>
      </c>
      <c r="G149" s="944" t="s">
        <v>223</v>
      </c>
      <c r="H149" s="944" t="s">
        <v>229</v>
      </c>
    </row>
    <row r="150" spans="1:8" ht="12.75" customHeight="1">
      <c r="A150" s="125"/>
      <c r="B150" s="125"/>
      <c r="C150" s="125"/>
      <c r="D150" s="125"/>
      <c r="E150" s="125"/>
      <c r="F150" s="286"/>
      <c r="G150" s="461"/>
      <c r="H150" s="461"/>
    </row>
    <row r="151" spans="1:8" ht="12.75" customHeight="1">
      <c r="A151" s="1312">
        <v>6204</v>
      </c>
      <c r="B151" s="1312" t="s">
        <v>236</v>
      </c>
      <c r="C151" s="1312" t="s">
        <v>403</v>
      </c>
      <c r="D151" s="1312" t="s">
        <v>374</v>
      </c>
      <c r="E151" s="1315">
        <v>1835</v>
      </c>
      <c r="F151" s="286" t="s">
        <v>137</v>
      </c>
      <c r="G151" s="943" t="s">
        <v>229</v>
      </c>
      <c r="H151" s="943" t="s">
        <v>229</v>
      </c>
    </row>
    <row r="152" spans="1:8" ht="12.75" customHeight="1">
      <c r="A152" s="1312"/>
      <c r="B152" s="1312"/>
      <c r="C152" s="1312"/>
      <c r="D152" s="1312"/>
      <c r="E152" s="1312"/>
      <c r="F152" s="286"/>
      <c r="G152" s="461"/>
      <c r="H152" s="461"/>
    </row>
    <row r="153" spans="1:8" ht="12.75" customHeight="1">
      <c r="A153" s="1312">
        <v>6204</v>
      </c>
      <c r="B153" s="1312" t="s">
        <v>403</v>
      </c>
      <c r="C153" s="1312" t="s">
        <v>404</v>
      </c>
      <c r="D153" s="1312" t="s">
        <v>374</v>
      </c>
      <c r="E153" s="1315">
        <v>999.7</v>
      </c>
      <c r="F153" s="286" t="s">
        <v>137</v>
      </c>
      <c r="G153" s="944" t="s">
        <v>223</v>
      </c>
      <c r="H153" s="944" t="s">
        <v>223</v>
      </c>
    </row>
    <row r="154" spans="1:8" ht="12.75" customHeight="1">
      <c r="A154" s="1312"/>
      <c r="B154" s="1312"/>
      <c r="C154" s="1312"/>
      <c r="D154" s="1312"/>
      <c r="E154" s="1312"/>
      <c r="F154" s="286"/>
      <c r="G154" s="461"/>
      <c r="H154" s="461"/>
    </row>
    <row r="155" spans="1:8" ht="12.75" customHeight="1">
      <c r="A155" s="1312">
        <v>6204</v>
      </c>
      <c r="B155" s="1312" t="s">
        <v>404</v>
      </c>
      <c r="C155" s="1312" t="s">
        <v>405</v>
      </c>
      <c r="D155" s="1312" t="s">
        <v>374</v>
      </c>
      <c r="E155" s="1315">
        <v>987.1</v>
      </c>
      <c r="F155" s="286" t="s">
        <v>137</v>
      </c>
      <c r="G155" s="943" t="s">
        <v>229</v>
      </c>
      <c r="H155" s="943" t="s">
        <v>229</v>
      </c>
    </row>
    <row r="156" spans="1:8" ht="12.75" customHeight="1">
      <c r="A156" s="1312"/>
      <c r="B156" s="1312"/>
      <c r="C156" s="1312"/>
      <c r="D156" s="1312"/>
      <c r="E156" s="1312"/>
      <c r="F156" s="286"/>
      <c r="G156" s="461"/>
      <c r="H156" s="461"/>
    </row>
    <row r="157" spans="1:8" ht="12.75" customHeight="1">
      <c r="A157" s="1312">
        <v>6204</v>
      </c>
      <c r="B157" s="1312" t="s">
        <v>405</v>
      </c>
      <c r="C157" s="1312" t="s">
        <v>406</v>
      </c>
      <c r="D157" s="1312" t="s">
        <v>374</v>
      </c>
      <c r="E157" s="1315">
        <v>1089</v>
      </c>
      <c r="F157" s="286" t="s">
        <v>137</v>
      </c>
      <c r="G157" s="943" t="s">
        <v>229</v>
      </c>
      <c r="H157" s="943" t="s">
        <v>229</v>
      </c>
    </row>
    <row r="158" spans="1:8" ht="12.75" customHeight="1">
      <c r="A158" s="1312"/>
      <c r="B158" s="1312"/>
      <c r="C158" s="1312"/>
      <c r="D158" s="1312"/>
      <c r="E158" s="1312"/>
      <c r="F158" s="286"/>
      <c r="G158" s="461"/>
      <c r="H158" s="461"/>
    </row>
    <row r="159" spans="1:8" ht="12.75" customHeight="1">
      <c r="A159" s="1312">
        <v>6204</v>
      </c>
      <c r="B159" s="1312" t="s">
        <v>406</v>
      </c>
      <c r="C159" s="1312" t="s">
        <v>407</v>
      </c>
      <c r="D159" s="1312" t="s">
        <v>374</v>
      </c>
      <c r="E159" s="1315">
        <v>991.7</v>
      </c>
      <c r="F159" s="286" t="s">
        <v>137</v>
      </c>
      <c r="G159" s="943" t="s">
        <v>229</v>
      </c>
      <c r="H159" s="943" t="s">
        <v>229</v>
      </c>
    </row>
    <row r="160" spans="1:8" ht="12.75" customHeight="1">
      <c r="A160" s="1312"/>
      <c r="B160" s="1312"/>
      <c r="C160" s="1312"/>
      <c r="D160" s="1312"/>
      <c r="E160" s="1312"/>
      <c r="F160" s="286"/>
      <c r="G160" s="461"/>
      <c r="H160" s="461"/>
    </row>
    <row r="161" spans="1:8" ht="12.75" customHeight="1">
      <c r="A161" s="1312">
        <v>6204</v>
      </c>
      <c r="B161" s="1312" t="s">
        <v>407</v>
      </c>
      <c r="C161" s="1312" t="s">
        <v>408</v>
      </c>
      <c r="D161" s="1312" t="s">
        <v>374</v>
      </c>
      <c r="E161" s="1315">
        <v>1001.6</v>
      </c>
      <c r="F161" s="286" t="s">
        <v>137</v>
      </c>
      <c r="G161" s="945" t="s">
        <v>368</v>
      </c>
      <c r="H161" s="945" t="s">
        <v>368</v>
      </c>
    </row>
    <row r="162" spans="1:8" ht="12.75" customHeight="1">
      <c r="A162" s="1312"/>
      <c r="B162" s="1312"/>
      <c r="C162" s="1312"/>
      <c r="D162" s="1312"/>
      <c r="E162" s="1312"/>
      <c r="F162" s="286"/>
      <c r="G162" s="461"/>
      <c r="H162" s="461"/>
    </row>
    <row r="163" spans="1:8" ht="12.75" customHeight="1">
      <c r="A163" s="1312">
        <v>6204</v>
      </c>
      <c r="B163" s="1312" t="s">
        <v>408</v>
      </c>
      <c r="C163" s="1312" t="s">
        <v>409</v>
      </c>
      <c r="D163" s="1312" t="s">
        <v>374</v>
      </c>
      <c r="E163" s="1315">
        <v>1040</v>
      </c>
      <c r="F163" s="286" t="s">
        <v>137</v>
      </c>
      <c r="G163" s="943" t="s">
        <v>229</v>
      </c>
      <c r="H163" s="943" t="s">
        <v>368</v>
      </c>
    </row>
    <row r="164" spans="1:8" ht="12.75" customHeight="1">
      <c r="A164" s="1312"/>
      <c r="B164" s="1312"/>
      <c r="C164" s="1312"/>
      <c r="D164" s="1312"/>
      <c r="E164" s="1312"/>
      <c r="F164" s="286"/>
      <c r="G164" s="461"/>
      <c r="H164" s="461"/>
    </row>
    <row r="165" spans="1:8" ht="12.75" customHeight="1">
      <c r="A165" s="1312">
        <v>6204</v>
      </c>
      <c r="B165" s="1312" t="s">
        <v>409</v>
      </c>
      <c r="C165" s="1312" t="s">
        <v>410</v>
      </c>
      <c r="D165" s="1312" t="s">
        <v>374</v>
      </c>
      <c r="E165" s="1315">
        <v>995.4</v>
      </c>
      <c r="F165" s="286" t="s">
        <v>137</v>
      </c>
      <c r="G165" s="943" t="s">
        <v>229</v>
      </c>
      <c r="H165" s="943" t="s">
        <v>368</v>
      </c>
    </row>
    <row r="166" spans="1:8" ht="12.75" customHeight="1">
      <c r="A166" s="1312"/>
      <c r="B166" s="1312"/>
      <c r="C166" s="1312"/>
      <c r="D166" s="1312"/>
      <c r="E166" s="1312"/>
      <c r="F166" s="286"/>
      <c r="G166" s="461"/>
      <c r="H166" s="461"/>
    </row>
    <row r="167" spans="1:8" ht="12.75" customHeight="1">
      <c r="A167" s="1312">
        <v>6204</v>
      </c>
      <c r="B167" s="1312" t="s">
        <v>410</v>
      </c>
      <c r="C167" s="1312" t="s">
        <v>411</v>
      </c>
      <c r="D167" s="1312" t="s">
        <v>374</v>
      </c>
      <c r="E167" s="1315">
        <v>1000.6</v>
      </c>
      <c r="F167" s="286" t="s">
        <v>137</v>
      </c>
      <c r="G167" s="943" t="s">
        <v>229</v>
      </c>
      <c r="H167" s="943" t="s">
        <v>368</v>
      </c>
    </row>
    <row r="168" spans="1:8" ht="12.75" customHeight="1">
      <c r="A168" s="1312"/>
      <c r="B168" s="1312"/>
      <c r="C168" s="1312"/>
      <c r="D168" s="1312"/>
      <c r="E168" s="1312"/>
      <c r="F168" s="286"/>
      <c r="G168" s="461"/>
      <c r="H168" s="461"/>
    </row>
    <row r="169" spans="1:8" ht="12.75" customHeight="1">
      <c r="A169" s="1312">
        <v>6204</v>
      </c>
      <c r="B169" s="1312" t="s">
        <v>411</v>
      </c>
      <c r="C169" s="1312" t="s">
        <v>412</v>
      </c>
      <c r="D169" s="1312" t="s">
        <v>374</v>
      </c>
      <c r="E169" s="1315">
        <v>1118.0999999999999</v>
      </c>
      <c r="F169" s="286" t="s">
        <v>137</v>
      </c>
      <c r="G169" s="943" t="s">
        <v>229</v>
      </c>
      <c r="H169" s="943" t="s">
        <v>368</v>
      </c>
    </row>
    <row r="170" spans="1:8" ht="12.75" customHeight="1">
      <c r="A170" s="1312"/>
      <c r="B170" s="1312"/>
      <c r="C170" s="1312"/>
      <c r="D170" s="1312"/>
      <c r="E170" s="1312"/>
      <c r="F170" s="286"/>
      <c r="G170" s="461"/>
      <c r="H170" s="461"/>
    </row>
    <row r="171" spans="1:8" ht="12.75" customHeight="1">
      <c r="A171" s="1312">
        <v>6204</v>
      </c>
      <c r="B171" s="1312" t="s">
        <v>412</v>
      </c>
      <c r="C171" s="1312" t="s">
        <v>413</v>
      </c>
      <c r="D171" s="1312" t="s">
        <v>374</v>
      </c>
      <c r="E171" s="1315">
        <v>959.1</v>
      </c>
      <c r="F171" s="286" t="s">
        <v>137</v>
      </c>
      <c r="G171" s="943" t="s">
        <v>229</v>
      </c>
      <c r="H171" s="943" t="s">
        <v>229</v>
      </c>
    </row>
    <row r="172" spans="1:8" ht="12.75" customHeight="1">
      <c r="A172" s="1312"/>
      <c r="B172" s="1312"/>
      <c r="C172" s="1312"/>
      <c r="D172" s="1312"/>
      <c r="E172" s="1312"/>
      <c r="F172" s="286"/>
      <c r="G172" s="461"/>
      <c r="H172" s="461"/>
    </row>
    <row r="173" spans="1:8" ht="12.75" customHeight="1">
      <c r="A173" s="1312">
        <v>6204</v>
      </c>
      <c r="B173" s="1312" t="s">
        <v>413</v>
      </c>
      <c r="C173" s="1312" t="s">
        <v>414</v>
      </c>
      <c r="D173" s="1312" t="s">
        <v>374</v>
      </c>
      <c r="E173" s="1315">
        <v>1042.8</v>
      </c>
      <c r="F173" s="286" t="s">
        <v>137</v>
      </c>
      <c r="G173" s="945" t="s">
        <v>229</v>
      </c>
      <c r="H173" s="945" t="s">
        <v>229</v>
      </c>
    </row>
    <row r="174" spans="1:8" ht="12.75" customHeight="1">
      <c r="A174" s="1312"/>
      <c r="B174" s="1312"/>
      <c r="C174" s="1312"/>
      <c r="D174" s="1312"/>
      <c r="E174" s="1312"/>
      <c r="F174" s="286"/>
      <c r="G174" s="461"/>
      <c r="H174" s="461"/>
    </row>
    <row r="175" spans="1:8" ht="12.75" customHeight="1">
      <c r="A175" s="1312">
        <v>6204</v>
      </c>
      <c r="B175" s="1312" t="s">
        <v>414</v>
      </c>
      <c r="C175" s="1312" t="s">
        <v>415</v>
      </c>
      <c r="D175" s="1312" t="s">
        <v>374</v>
      </c>
      <c r="E175" s="1315">
        <v>1008.1</v>
      </c>
      <c r="F175" s="286" t="s">
        <v>137</v>
      </c>
      <c r="G175" s="943" t="s">
        <v>229</v>
      </c>
      <c r="H175" s="943" t="s">
        <v>229</v>
      </c>
    </row>
    <row r="176" spans="1:8" ht="12.75" customHeight="1">
      <c r="A176" s="1312"/>
      <c r="B176" s="1312"/>
      <c r="C176" s="1312"/>
      <c r="D176" s="1312"/>
      <c r="E176" s="1312"/>
      <c r="F176" s="286"/>
      <c r="G176" s="461"/>
      <c r="H176" s="461"/>
    </row>
    <row r="177" spans="1:16" ht="12.75" customHeight="1">
      <c r="A177" s="1312">
        <v>6204</v>
      </c>
      <c r="B177" s="1312" t="s">
        <v>415</v>
      </c>
      <c r="C177" s="1312" t="s">
        <v>416</v>
      </c>
      <c r="D177" s="1312" t="s">
        <v>374</v>
      </c>
      <c r="E177" s="1315">
        <v>1011.1</v>
      </c>
      <c r="F177" s="286" t="s">
        <v>137</v>
      </c>
      <c r="G177" s="943" t="s">
        <v>229</v>
      </c>
      <c r="H177" s="943" t="s">
        <v>229</v>
      </c>
      <c r="N177" s="103"/>
    </row>
    <row r="178" spans="1:16" ht="12.75" customHeight="1">
      <c r="A178" s="1312"/>
      <c r="B178" s="1312"/>
      <c r="C178" s="1312"/>
      <c r="D178" s="1312"/>
      <c r="E178" s="1312"/>
      <c r="F178" s="286"/>
      <c r="G178" s="461"/>
      <c r="H178" s="461"/>
    </row>
    <row r="179" spans="1:16" ht="12.75" customHeight="1">
      <c r="A179" s="1312">
        <v>6204</v>
      </c>
      <c r="B179" s="1312" t="s">
        <v>416</v>
      </c>
      <c r="C179" s="1312" t="s">
        <v>417</v>
      </c>
      <c r="D179" s="1312" t="s">
        <v>374</v>
      </c>
      <c r="E179" s="1315">
        <v>1002.6</v>
      </c>
      <c r="F179" s="286" t="s">
        <v>137</v>
      </c>
      <c r="G179" s="946" t="s">
        <v>223</v>
      </c>
      <c r="H179" s="946" t="s">
        <v>223</v>
      </c>
    </row>
    <row r="180" spans="1:16" ht="12.75" customHeight="1">
      <c r="A180" s="1312"/>
      <c r="B180" s="1312"/>
      <c r="C180" s="1312"/>
      <c r="D180" s="1312"/>
      <c r="E180" s="1312"/>
      <c r="F180" s="286"/>
      <c r="G180" s="461"/>
      <c r="H180" s="461"/>
    </row>
    <row r="181" spans="1:16" ht="12.75" customHeight="1">
      <c r="A181" s="1312">
        <v>6204</v>
      </c>
      <c r="B181" s="1312" t="s">
        <v>417</v>
      </c>
      <c r="C181" s="1312" t="s">
        <v>418</v>
      </c>
      <c r="D181" s="1312" t="s">
        <v>374</v>
      </c>
      <c r="E181" s="1315">
        <v>1002</v>
      </c>
      <c r="F181" s="286" t="s">
        <v>137</v>
      </c>
      <c r="G181" s="944" t="s">
        <v>223</v>
      </c>
      <c r="H181" s="944" t="s">
        <v>223</v>
      </c>
    </row>
    <row r="182" spans="1:16" ht="12.75" customHeight="1">
      <c r="A182" s="1312"/>
      <c r="B182" s="1312"/>
      <c r="C182" s="1312"/>
      <c r="D182" s="1312"/>
      <c r="E182" s="1312"/>
      <c r="F182" s="286"/>
      <c r="G182" s="461"/>
      <c r="H182" s="461"/>
    </row>
    <row r="183" spans="1:16" ht="12.75" customHeight="1">
      <c r="A183" s="1312">
        <v>6204</v>
      </c>
      <c r="B183" s="1312" t="s">
        <v>418</v>
      </c>
      <c r="C183" s="1312" t="s">
        <v>154</v>
      </c>
      <c r="D183" s="1312" t="s">
        <v>374</v>
      </c>
      <c r="E183" s="1315">
        <v>1022</v>
      </c>
      <c r="F183" s="286" t="s">
        <v>137</v>
      </c>
      <c r="G183" s="944" t="s">
        <v>223</v>
      </c>
      <c r="H183" s="944" t="s">
        <v>223</v>
      </c>
    </row>
    <row r="184" spans="1:16" ht="12.75" customHeight="1">
      <c r="A184" s="1312"/>
      <c r="B184" s="1312"/>
      <c r="C184" s="1312"/>
      <c r="D184" s="1312"/>
      <c r="E184" s="1312"/>
      <c r="F184" s="286"/>
      <c r="G184" s="461"/>
      <c r="H184" s="461"/>
    </row>
    <row r="185" spans="1:16" ht="12.75" customHeight="1">
      <c r="A185" s="125">
        <v>6205</v>
      </c>
      <c r="B185" s="125" t="s">
        <v>156</v>
      </c>
      <c r="C185" s="125" t="s">
        <v>157</v>
      </c>
      <c r="D185" s="125" t="s">
        <v>333</v>
      </c>
      <c r="E185" s="125">
        <v>700</v>
      </c>
      <c r="F185" s="286" t="s">
        <v>137</v>
      </c>
      <c r="G185" s="1236" t="s">
        <v>223</v>
      </c>
      <c r="H185" s="1236" t="s">
        <v>223</v>
      </c>
      <c r="K185" s="63"/>
      <c r="L185" s="1218" t="s">
        <v>419</v>
      </c>
      <c r="M185" s="63"/>
      <c r="N185" s="1014" t="s">
        <v>420</v>
      </c>
    </row>
    <row r="186" spans="1:16" ht="12.75" customHeight="1">
      <c r="A186" s="125"/>
      <c r="B186" s="125"/>
      <c r="C186" s="125"/>
      <c r="D186" s="125"/>
      <c r="E186" s="125"/>
      <c r="F186" s="286"/>
      <c r="G186" s="461"/>
      <c r="H186" s="461"/>
      <c r="K186" s="126"/>
      <c r="L186" s="126"/>
      <c r="M186" s="126"/>
      <c r="N186" s="619">
        <f>+O186/$O$191</f>
        <v>0</v>
      </c>
      <c r="O186" s="619">
        <f>+SUMIF(H$185:H$195,"MB",E$185:E$195)/1000</f>
        <v>0</v>
      </c>
      <c r="P186" s="1070" t="s">
        <v>365</v>
      </c>
    </row>
    <row r="187" spans="1:16" ht="12.75" customHeight="1">
      <c r="A187" s="125">
        <v>6205</v>
      </c>
      <c r="B187" s="125" t="s">
        <v>159</v>
      </c>
      <c r="C187" s="125" t="s">
        <v>236</v>
      </c>
      <c r="D187" s="125" t="s">
        <v>333</v>
      </c>
      <c r="E187" s="125">
        <v>962</v>
      </c>
      <c r="F187" s="286" t="s">
        <v>137</v>
      </c>
      <c r="G187" s="943" t="s">
        <v>229</v>
      </c>
      <c r="H187" s="943" t="s">
        <v>229</v>
      </c>
      <c r="K187" s="1219"/>
      <c r="L187" s="1219" t="s">
        <v>419</v>
      </c>
      <c r="M187" s="1219"/>
      <c r="N187" s="1161">
        <f>+O187/$O$191</f>
        <v>0</v>
      </c>
      <c r="O187" s="619">
        <f>+SUMIF(H$185:H$195,"B",E$185:E$195)/1000</f>
        <v>0</v>
      </c>
      <c r="P187" s="452" t="s">
        <v>217</v>
      </c>
    </row>
    <row r="188" spans="1:16" ht="12.75" customHeight="1">
      <c r="A188" s="125"/>
      <c r="B188" s="125"/>
      <c r="C188" s="125"/>
      <c r="D188" s="125"/>
      <c r="E188" s="125"/>
      <c r="F188" s="286"/>
      <c r="G188" s="461"/>
      <c r="H188" s="461"/>
      <c r="K188" s="63"/>
      <c r="L188" s="63"/>
      <c r="M188" s="63"/>
      <c r="N188" s="1161">
        <f>+O188/$O$191</f>
        <v>0.35825855766035225</v>
      </c>
      <c r="O188" s="619">
        <f>+SUMIF(H$185:H$195,"R",E$185:E$195)/1000</f>
        <v>1.0780000000000001</v>
      </c>
      <c r="P188" s="453" t="s">
        <v>223</v>
      </c>
    </row>
    <row r="189" spans="1:16" ht="12.75" customHeight="1">
      <c r="A189" s="125">
        <v>6205</v>
      </c>
      <c r="B189" s="125" t="s">
        <v>236</v>
      </c>
      <c r="C189" s="286" t="s">
        <v>421</v>
      </c>
      <c r="D189" s="125" t="s">
        <v>333</v>
      </c>
      <c r="E189" s="125">
        <v>537</v>
      </c>
      <c r="F189" s="286" t="s">
        <v>137</v>
      </c>
      <c r="G189" s="1236" t="s">
        <v>229</v>
      </c>
      <c r="H189" s="1236" t="s">
        <v>229</v>
      </c>
      <c r="K189" s="1219"/>
      <c r="L189" s="1219" t="s">
        <v>419</v>
      </c>
      <c r="M189" s="1219"/>
      <c r="N189" s="1161">
        <f>+O189/$O$191</f>
        <v>0.64174144233964769</v>
      </c>
      <c r="O189" s="619">
        <f>+SUMIF(H$185:H$195,"M",E$185:E$195)/1000</f>
        <v>1.931</v>
      </c>
      <c r="P189" s="455" t="s">
        <v>229</v>
      </c>
    </row>
    <row r="190" spans="1:16" ht="12.75" customHeight="1">
      <c r="A190" s="125"/>
      <c r="B190" s="125"/>
      <c r="C190" s="286"/>
      <c r="D190" s="125"/>
      <c r="E190" s="125"/>
      <c r="F190" s="286"/>
      <c r="G190" s="461"/>
      <c r="H190" s="461"/>
      <c r="K190" s="63"/>
      <c r="L190" s="63"/>
      <c r="M190" s="63"/>
      <c r="N190" s="619">
        <f>+O190/$O$191</f>
        <v>0</v>
      </c>
      <c r="O190" s="619">
        <f>+SUMIF(H$185:H$195,"MM",E$185:E$195)/1000</f>
        <v>0</v>
      </c>
      <c r="P190" s="454" t="s">
        <v>368</v>
      </c>
    </row>
    <row r="191" spans="1:16" ht="12.75" customHeight="1">
      <c r="A191" s="1750">
        <v>6205</v>
      </c>
      <c r="B191" s="286" t="s">
        <v>421</v>
      </c>
      <c r="C191" s="286" t="s">
        <v>422</v>
      </c>
      <c r="D191" s="125" t="s">
        <v>333</v>
      </c>
      <c r="E191" s="125">
        <v>189</v>
      </c>
      <c r="F191" s="286" t="s">
        <v>137</v>
      </c>
      <c r="G191" s="944" t="s">
        <v>223</v>
      </c>
      <c r="H191" s="944" t="s">
        <v>223</v>
      </c>
      <c r="K191" s="63"/>
      <c r="L191" s="1218" t="s">
        <v>423</v>
      </c>
      <c r="M191" s="63"/>
      <c r="N191" s="1222">
        <f>SUM(N186:N190)</f>
        <v>1</v>
      </c>
      <c r="O191" s="459">
        <f>SUM(O186:O190)</f>
        <v>3.0090000000000003</v>
      </c>
    </row>
    <row r="192" spans="1:16" ht="12.75" customHeight="1">
      <c r="A192" s="1750"/>
      <c r="B192" s="125"/>
      <c r="C192" s="286"/>
      <c r="D192" s="125"/>
      <c r="E192" s="125"/>
      <c r="F192" s="286"/>
      <c r="G192" s="461"/>
      <c r="H192" s="461"/>
      <c r="K192" s="63"/>
      <c r="L192" s="63"/>
      <c r="M192" s="63"/>
      <c r="N192" s="1220"/>
      <c r="O192" s="1221"/>
      <c r="P192" s="55"/>
    </row>
    <row r="193" spans="1:16" ht="12.75" customHeight="1">
      <c r="A193" s="1750">
        <v>6205</v>
      </c>
      <c r="B193" s="286" t="s">
        <v>421</v>
      </c>
      <c r="C193" s="286" t="s">
        <v>422</v>
      </c>
      <c r="D193" s="125" t="s">
        <v>333</v>
      </c>
      <c r="E193" s="125">
        <v>189</v>
      </c>
      <c r="F193" s="286" t="s">
        <v>137</v>
      </c>
      <c r="G193" s="1236" t="s">
        <v>223</v>
      </c>
      <c r="H193" s="1236" t="s">
        <v>223</v>
      </c>
      <c r="K193" s="63"/>
      <c r="L193" s="1218" t="s">
        <v>424</v>
      </c>
      <c r="M193" s="63"/>
      <c r="N193" s="1220"/>
      <c r="O193" s="1221"/>
      <c r="P193" s="55"/>
    </row>
    <row r="194" spans="1:16" ht="12.75" customHeight="1">
      <c r="A194" s="125"/>
      <c r="B194" s="125"/>
      <c r="C194" s="125"/>
      <c r="D194" s="125"/>
      <c r="E194" s="125"/>
      <c r="F194" s="286"/>
      <c r="G194" s="461"/>
      <c r="H194" s="461"/>
      <c r="K194" s="63"/>
      <c r="L194" s="63"/>
      <c r="M194" s="63"/>
    </row>
    <row r="195" spans="1:16" ht="12.75" customHeight="1">
      <c r="A195" s="125">
        <v>6205</v>
      </c>
      <c r="B195" s="286" t="s">
        <v>422</v>
      </c>
      <c r="C195" s="125" t="s">
        <v>160</v>
      </c>
      <c r="D195" s="125" t="s">
        <v>333</v>
      </c>
      <c r="E195" s="125">
        <v>432</v>
      </c>
      <c r="F195" s="286" t="s">
        <v>137</v>
      </c>
      <c r="G195" s="943" t="s">
        <v>229</v>
      </c>
      <c r="H195" s="943" t="s">
        <v>229</v>
      </c>
      <c r="K195" s="63"/>
      <c r="L195" s="1218" t="s">
        <v>419</v>
      </c>
      <c r="M195" s="63"/>
    </row>
    <row r="196" spans="1:16" ht="12.75" customHeight="1">
      <c r="A196" s="1312"/>
      <c r="B196" s="1312"/>
      <c r="C196" s="1312"/>
      <c r="D196" s="1312"/>
      <c r="E196" s="1312"/>
      <c r="F196" s="286"/>
      <c r="G196" s="461"/>
      <c r="H196" s="461"/>
      <c r="K196" s="63"/>
      <c r="L196" s="63"/>
      <c r="M196" s="63"/>
    </row>
    <row r="197" spans="1:16" ht="12.75" customHeight="1">
      <c r="A197" s="1312">
        <v>6206</v>
      </c>
      <c r="B197" s="1312" t="s">
        <v>425</v>
      </c>
      <c r="C197" s="1312" t="s">
        <v>426</v>
      </c>
      <c r="D197" s="1312" t="s">
        <v>427</v>
      </c>
      <c r="E197" s="1312">
        <v>1000</v>
      </c>
      <c r="F197" s="125" t="s">
        <v>137</v>
      </c>
      <c r="G197" s="1237" t="s">
        <v>223</v>
      </c>
      <c r="H197" s="1237" t="s">
        <v>223</v>
      </c>
      <c r="K197" s="63"/>
      <c r="L197" s="1218" t="s">
        <v>419</v>
      </c>
      <c r="M197" s="63"/>
    </row>
    <row r="198" spans="1:16" ht="12.75" customHeight="1">
      <c r="A198" s="1312"/>
      <c r="B198" s="1312"/>
      <c r="C198" s="1312"/>
      <c r="D198" s="1312"/>
      <c r="E198" s="1312"/>
      <c r="F198" s="125"/>
      <c r="G198" s="461"/>
      <c r="H198" s="461"/>
      <c r="K198" s="63"/>
      <c r="L198" s="63"/>
      <c r="M198" s="63"/>
    </row>
    <row r="199" spans="1:16" ht="12.75" customHeight="1">
      <c r="A199" s="125">
        <v>6206</v>
      </c>
      <c r="B199" s="125" t="s">
        <v>163</v>
      </c>
      <c r="C199" s="125" t="s">
        <v>239</v>
      </c>
      <c r="D199" s="286" t="s">
        <v>427</v>
      </c>
      <c r="E199" s="125">
        <v>804</v>
      </c>
      <c r="F199" s="125" t="s">
        <v>137</v>
      </c>
      <c r="G199" s="943" t="s">
        <v>229</v>
      </c>
      <c r="H199" s="943" t="s">
        <v>229</v>
      </c>
      <c r="K199" s="63"/>
      <c r="L199" s="1218" t="s">
        <v>419</v>
      </c>
      <c r="M199" s="63"/>
      <c r="N199" s="742" t="s">
        <v>428</v>
      </c>
    </row>
    <row r="200" spans="1:16" ht="12.75" customHeight="1">
      <c r="A200" s="125"/>
      <c r="B200" s="125"/>
      <c r="C200" s="125"/>
      <c r="D200" s="286"/>
      <c r="E200" s="125"/>
      <c r="F200" s="125"/>
      <c r="G200" s="461"/>
      <c r="H200" s="461"/>
      <c r="K200" s="63"/>
      <c r="L200" s="63"/>
      <c r="M200" s="63"/>
      <c r="N200" s="1161">
        <f>+O200/O205</f>
        <v>0</v>
      </c>
      <c r="O200" s="619">
        <f>+SUMIF(H$197:H$209,"MB",E$197:E$209)/1000</f>
        <v>0</v>
      </c>
      <c r="P200" s="1239" t="s">
        <v>365</v>
      </c>
    </row>
    <row r="201" spans="1:16" ht="12.75" customHeight="1">
      <c r="A201" s="125">
        <v>6206</v>
      </c>
      <c r="B201" s="125" t="s">
        <v>239</v>
      </c>
      <c r="C201" s="286" t="s">
        <v>429</v>
      </c>
      <c r="D201" s="286" t="s">
        <v>427</v>
      </c>
      <c r="E201" s="125">
        <v>553</v>
      </c>
      <c r="F201" s="125" t="s">
        <v>137</v>
      </c>
      <c r="G201" s="1238" t="s">
        <v>229</v>
      </c>
      <c r="H201" s="1238" t="s">
        <v>229</v>
      </c>
      <c r="K201" s="1218"/>
      <c r="L201" s="1218" t="s">
        <v>419</v>
      </c>
      <c r="M201" s="1218"/>
      <c r="N201" s="1161">
        <f>+O201/O205</f>
        <v>0</v>
      </c>
      <c r="O201" s="619">
        <f>+SUMIF(H$197:H$209,"B",E$197:E$209)/1000</f>
        <v>0</v>
      </c>
      <c r="P201" s="452" t="s">
        <v>217</v>
      </c>
    </row>
    <row r="202" spans="1:16" ht="12.75" customHeight="1">
      <c r="A202" s="125"/>
      <c r="B202" s="125"/>
      <c r="C202" s="125"/>
      <c r="D202" s="286"/>
      <c r="E202" s="125"/>
      <c r="F202" s="125"/>
      <c r="G202" s="461"/>
      <c r="H202" s="461"/>
      <c r="N202" s="1161">
        <f>+O202/O205</f>
        <v>0.21767522855899002</v>
      </c>
      <c r="O202" s="619">
        <f>+SUMIF(H$197:H$209,"R",E$197:E$209)/1000</f>
        <v>1</v>
      </c>
      <c r="P202" s="453" t="s">
        <v>223</v>
      </c>
    </row>
    <row r="203" spans="1:16" ht="12.75" customHeight="1">
      <c r="A203" s="125">
        <v>6206</v>
      </c>
      <c r="B203" s="286" t="s">
        <v>429</v>
      </c>
      <c r="C203" s="286" t="s">
        <v>430</v>
      </c>
      <c r="D203" s="286" t="s">
        <v>427</v>
      </c>
      <c r="E203" s="125">
        <v>356</v>
      </c>
      <c r="F203" s="286" t="s">
        <v>137</v>
      </c>
      <c r="G203" s="2029" t="s">
        <v>229</v>
      </c>
      <c r="H203" s="2029" t="s">
        <v>229</v>
      </c>
      <c r="K203" s="1218"/>
      <c r="L203" s="1218" t="s">
        <v>423</v>
      </c>
      <c r="M203" s="1218"/>
      <c r="N203" s="1161">
        <f>+O203/O205</f>
        <v>0.78232477144101009</v>
      </c>
      <c r="O203" s="619">
        <f>+SUMIF(H$197:H$209,"M",E$197:E$209)/1000</f>
        <v>3.5939999999999999</v>
      </c>
      <c r="P203" s="455" t="s">
        <v>229</v>
      </c>
    </row>
    <row r="204" spans="1:16" ht="12.75" customHeight="1">
      <c r="A204" s="125"/>
      <c r="B204" s="125"/>
      <c r="C204" s="125"/>
      <c r="D204" s="286"/>
      <c r="E204" s="125"/>
      <c r="F204" s="125"/>
      <c r="G204" s="461"/>
      <c r="H204" s="461"/>
      <c r="K204" s="63"/>
      <c r="L204" s="63"/>
      <c r="M204" s="63"/>
      <c r="N204" s="1161">
        <f>+O204/O205</f>
        <v>0</v>
      </c>
      <c r="O204" s="619">
        <f>+SUMIF(H$197:H$209,"MM",E$197:E$209)/1000</f>
        <v>0</v>
      </c>
      <c r="P204" s="454" t="s">
        <v>368</v>
      </c>
    </row>
    <row r="205" spans="1:16" ht="12.75" customHeight="1">
      <c r="A205" s="125">
        <v>6206</v>
      </c>
      <c r="B205" s="286" t="s">
        <v>429</v>
      </c>
      <c r="C205" s="286" t="s">
        <v>430</v>
      </c>
      <c r="D205" s="286" t="s">
        <v>427</v>
      </c>
      <c r="E205" s="125">
        <v>356</v>
      </c>
      <c r="F205" s="286" t="s">
        <v>137</v>
      </c>
      <c r="G205" s="2029" t="s">
        <v>229</v>
      </c>
      <c r="H205" s="2029" t="s">
        <v>229</v>
      </c>
      <c r="K205" s="63"/>
      <c r="L205" s="1218" t="s">
        <v>424</v>
      </c>
      <c r="M205" s="63"/>
      <c r="N205" s="1065">
        <f>SUM(N200:N204)</f>
        <v>1</v>
      </c>
      <c r="O205" s="459">
        <f>SUM(O200:O204)</f>
        <v>4.5939999999999994</v>
      </c>
      <c r="P205" s="55"/>
    </row>
    <row r="206" spans="1:16" ht="12.75" customHeight="1">
      <c r="A206" s="125"/>
      <c r="B206" s="286"/>
      <c r="C206" s="125"/>
      <c r="D206" s="286"/>
      <c r="E206" s="125"/>
      <c r="F206" s="286"/>
      <c r="G206" s="2029"/>
      <c r="H206" s="2029"/>
      <c r="K206" s="63"/>
      <c r="L206" s="63"/>
      <c r="M206" s="63"/>
      <c r="N206" s="1065"/>
      <c r="O206" s="459"/>
      <c r="P206" s="55"/>
    </row>
    <row r="207" spans="1:16" ht="12.75" customHeight="1">
      <c r="A207" s="125">
        <v>6206</v>
      </c>
      <c r="B207" s="286" t="s">
        <v>430</v>
      </c>
      <c r="C207" s="286" t="s">
        <v>431</v>
      </c>
      <c r="D207" s="286" t="s">
        <v>427</v>
      </c>
      <c r="E207" s="125">
        <v>91</v>
      </c>
      <c r="F207" s="286" t="s">
        <v>137</v>
      </c>
      <c r="G207" s="2029" t="s">
        <v>229</v>
      </c>
      <c r="H207" s="2029" t="s">
        <v>229</v>
      </c>
      <c r="K207" s="63"/>
      <c r="L207" s="1218" t="s">
        <v>419</v>
      </c>
      <c r="M207" s="63"/>
      <c r="N207" s="1065"/>
      <c r="O207" s="459"/>
      <c r="P207" s="55"/>
    </row>
    <row r="208" spans="1:16" ht="12.75" customHeight="1">
      <c r="A208" s="125"/>
      <c r="B208" s="125"/>
      <c r="C208" s="125"/>
      <c r="D208" s="286"/>
      <c r="E208" s="125"/>
      <c r="F208" s="125"/>
      <c r="G208" s="461"/>
      <c r="H208" s="461"/>
      <c r="K208" s="63"/>
      <c r="L208" s="63"/>
      <c r="M208" s="63"/>
    </row>
    <row r="209" spans="1:14" ht="12.75" customHeight="1">
      <c r="A209" s="761">
        <v>6206</v>
      </c>
      <c r="B209" s="761" t="s">
        <v>431</v>
      </c>
      <c r="C209" s="761" t="s">
        <v>164</v>
      </c>
      <c r="D209" s="576" t="s">
        <v>427</v>
      </c>
      <c r="E209" s="761">
        <v>1434</v>
      </c>
      <c r="F209" s="761" t="s">
        <v>137</v>
      </c>
      <c r="G209" s="1238" t="s">
        <v>229</v>
      </c>
      <c r="H209" s="1238" t="s">
        <v>229</v>
      </c>
      <c r="K209" s="63"/>
      <c r="L209" s="1218" t="s">
        <v>419</v>
      </c>
      <c r="M209" s="63"/>
    </row>
    <row r="210" spans="1:14">
      <c r="A210" s="55"/>
      <c r="B210" s="368"/>
      <c r="C210" s="368"/>
      <c r="D210" s="708"/>
      <c r="E210" s="949"/>
      <c r="F210" s="368"/>
      <c r="G210" s="364"/>
      <c r="H210" s="364"/>
      <c r="I210" s="293"/>
      <c r="J210" s="293"/>
      <c r="K210" s="293"/>
      <c r="L210" s="293"/>
      <c r="M210" s="293"/>
    </row>
    <row r="211" spans="1:14">
      <c r="A211" s="59" t="s">
        <v>432</v>
      </c>
      <c r="B211" s="368"/>
      <c r="C211" s="368"/>
      <c r="D211" s="708"/>
      <c r="E211" s="103"/>
      <c r="F211" s="368"/>
      <c r="G211" s="364"/>
      <c r="H211" s="364"/>
      <c r="I211" s="293"/>
      <c r="J211" s="293"/>
      <c r="K211" s="293"/>
      <c r="L211" s="293"/>
      <c r="M211" s="293"/>
    </row>
    <row r="212" spans="1:14">
      <c r="A212" s="742" t="s">
        <v>433</v>
      </c>
      <c r="B212" s="368"/>
      <c r="C212" s="368"/>
      <c r="D212" s="708"/>
      <c r="E212" s="103"/>
      <c r="F212" s="368"/>
      <c r="G212" s="364"/>
      <c r="H212" s="364"/>
      <c r="I212" s="293"/>
      <c r="J212" s="293"/>
      <c r="K212" s="293"/>
      <c r="L212" s="293"/>
      <c r="M212" s="293"/>
      <c r="N212" s="459"/>
    </row>
    <row r="213" spans="1:14">
      <c r="A213" s="742" t="s">
        <v>434</v>
      </c>
      <c r="B213" s="368"/>
      <c r="C213" s="368"/>
      <c r="D213" s="708"/>
      <c r="E213" s="103"/>
      <c r="F213" s="368"/>
      <c r="G213" s="364"/>
      <c r="H213" s="364"/>
      <c r="I213" s="293"/>
      <c r="J213" s="293"/>
      <c r="K213" s="293"/>
      <c r="L213" s="293"/>
      <c r="M213" s="293"/>
      <c r="N213" s="459"/>
    </row>
    <row r="214" spans="1:14">
      <c r="B214" s="368"/>
      <c r="C214" s="368"/>
      <c r="D214" s="708"/>
      <c r="E214" s="2270" t="s">
        <v>241</v>
      </c>
      <c r="F214" s="2270"/>
      <c r="G214" s="2148" t="s">
        <v>242</v>
      </c>
      <c r="H214" s="2028"/>
      <c r="I214" s="293"/>
      <c r="J214" s="293"/>
      <c r="K214" s="293"/>
      <c r="L214" s="293"/>
      <c r="M214" s="293"/>
      <c r="N214" s="459"/>
    </row>
    <row r="215" spans="1:14">
      <c r="A215" s="55"/>
      <c r="E215" s="1154" t="s">
        <v>365</v>
      </c>
      <c r="F215" s="709" t="s">
        <v>435</v>
      </c>
      <c r="G215" s="2149"/>
      <c r="H215" s="2028"/>
    </row>
    <row r="216" spans="1:14">
      <c r="E216" s="994" t="s">
        <v>217</v>
      </c>
      <c r="F216" s="146" t="s">
        <v>220</v>
      </c>
      <c r="G216" s="2149"/>
      <c r="H216" s="2028"/>
    </row>
    <row r="217" spans="1:14">
      <c r="E217" s="148" t="s">
        <v>223</v>
      </c>
      <c r="F217" s="146" t="s">
        <v>221</v>
      </c>
      <c r="G217" s="2149"/>
      <c r="H217" s="2028"/>
    </row>
    <row r="218" spans="1:14">
      <c r="E218" s="1156" t="s">
        <v>229</v>
      </c>
      <c r="F218" s="146" t="s">
        <v>222</v>
      </c>
      <c r="G218" s="2149"/>
      <c r="H218" s="2028"/>
    </row>
    <row r="219" spans="1:14">
      <c r="E219" s="147" t="s">
        <v>368</v>
      </c>
      <c r="F219" s="146" t="s">
        <v>436</v>
      </c>
      <c r="G219" s="2150"/>
      <c r="H219" s="2028"/>
    </row>
    <row r="220" spans="1:14">
      <c r="A220" s="55"/>
      <c r="E220" s="103"/>
    </row>
    <row r="221" spans="1:14">
      <c r="F221" s="176"/>
      <c r="G221" s="2271" t="s">
        <v>169</v>
      </c>
      <c r="H221" s="2271"/>
      <c r="I221" s="2271"/>
      <c r="J221" s="2271"/>
      <c r="K221" s="1779"/>
      <c r="L221" s="1779"/>
      <c r="M221" s="1779"/>
      <c r="N221" s="1779"/>
    </row>
  </sheetData>
  <mergeCells count="9">
    <mergeCell ref="E214:F214"/>
    <mergeCell ref="G214:G219"/>
    <mergeCell ref="G221:J221"/>
    <mergeCell ref="A1:G1"/>
    <mergeCell ref="A2:G2"/>
    <mergeCell ref="A4:G4"/>
    <mergeCell ref="A6:G6"/>
    <mergeCell ref="C9:D9"/>
    <mergeCell ref="G10:H10"/>
  </mergeCells>
  <conditionalFormatting sqref="G74:H74 L71 G12:H12 G24:H24 G28:H28 G32:H32 G34:H34">
    <cfRule type="cellIs" dxfId="308" priority="91" stopIfTrue="1" operator="equal">
      <formula>"B"</formula>
    </cfRule>
  </conditionalFormatting>
  <conditionalFormatting sqref="G74:H74 L71 G12:H12 G24:H24 G28:H28 G32:H32 G34:H34">
    <cfRule type="cellIs" dxfId="307" priority="92" stopIfTrue="1" operator="equal">
      <formula>"R"</formula>
    </cfRule>
    <cfRule type="cellIs" dxfId="306" priority="95" stopIfTrue="1" operator="equal">
      <formula>"M"</formula>
    </cfRule>
    <cfRule type="cellIs" dxfId="305" priority="96" stopIfTrue="1" operator="equal">
      <formula>"MB"</formula>
    </cfRule>
    <cfRule type="cellIs" dxfId="304" priority="98" stopIfTrue="1" operator="equal">
      <formula>"MM"</formula>
    </cfRule>
  </conditionalFormatting>
  <conditionalFormatting sqref="G184:H184 G196:H196 G210:H214">
    <cfRule type="cellIs" dxfId="303" priority="84" stopIfTrue="1" operator="equal">
      <formula>"B"</formula>
    </cfRule>
    <cfRule type="cellIs" dxfId="302" priority="85" stopIfTrue="1" operator="equal">
      <formula>"R"</formula>
    </cfRule>
    <cfRule type="cellIs" dxfId="301" priority="86" stopIfTrue="1" operator="equal">
      <formula>"M"</formula>
    </cfRule>
    <cfRule type="cellIs" dxfId="300" priority="87" stopIfTrue="1" operator="equal">
      <formula>"MB"</formula>
    </cfRule>
    <cfRule type="cellIs" dxfId="299" priority="88" stopIfTrue="1" operator="equal">
      <formula>"MM"</formula>
    </cfRule>
  </conditionalFormatting>
  <conditionalFormatting sqref="G13:G23">
    <cfRule type="cellIs" dxfId="298" priority="82" stopIfTrue="1" operator="equal">
      <formula>"MM"</formula>
    </cfRule>
  </conditionalFormatting>
  <conditionalFormatting sqref="G13:G23">
    <cfRule type="cellIs" dxfId="297" priority="81" stopIfTrue="1" operator="equal">
      <formula>"MB"</formula>
    </cfRule>
  </conditionalFormatting>
  <conditionalFormatting sqref="G13:G23">
    <cfRule type="cellIs" dxfId="296" priority="80" stopIfTrue="1" operator="equal">
      <formula>"M"</formula>
    </cfRule>
  </conditionalFormatting>
  <conditionalFormatting sqref="G13:G23">
    <cfRule type="cellIs" dxfId="295" priority="78" stopIfTrue="1" operator="equal">
      <formula>"B"</formula>
    </cfRule>
    <cfRule type="cellIs" dxfId="294" priority="79" stopIfTrue="1" operator="equal">
      <formula>"R"</formula>
    </cfRule>
  </conditionalFormatting>
  <conditionalFormatting sqref="H13:H23">
    <cfRule type="cellIs" dxfId="293" priority="77" stopIfTrue="1" operator="equal">
      <formula>"MM"</formula>
    </cfRule>
  </conditionalFormatting>
  <conditionalFormatting sqref="H13:H23">
    <cfRule type="cellIs" dxfId="292" priority="76" stopIfTrue="1" operator="equal">
      <formula>"MB"</formula>
    </cfRule>
  </conditionalFormatting>
  <conditionalFormatting sqref="H13:H23">
    <cfRule type="cellIs" dxfId="291" priority="75" stopIfTrue="1" operator="equal">
      <formula>"M"</formula>
    </cfRule>
  </conditionalFormatting>
  <conditionalFormatting sqref="H13:H23">
    <cfRule type="cellIs" dxfId="290" priority="73" stopIfTrue="1" operator="equal">
      <formula>"B"</formula>
    </cfRule>
    <cfRule type="cellIs" dxfId="289" priority="74" stopIfTrue="1" operator="equal">
      <formula>"R"</formula>
    </cfRule>
  </conditionalFormatting>
  <conditionalFormatting sqref="G25:G27">
    <cfRule type="cellIs" dxfId="288" priority="72" stopIfTrue="1" operator="equal">
      <formula>"MM"</formula>
    </cfRule>
  </conditionalFormatting>
  <conditionalFormatting sqref="G25:G27">
    <cfRule type="cellIs" dxfId="287" priority="71" stopIfTrue="1" operator="equal">
      <formula>"MB"</formula>
    </cfRule>
  </conditionalFormatting>
  <conditionalFormatting sqref="G25:G27">
    <cfRule type="cellIs" dxfId="286" priority="70" stopIfTrue="1" operator="equal">
      <formula>"M"</formula>
    </cfRule>
  </conditionalFormatting>
  <conditionalFormatting sqref="G25:G27">
    <cfRule type="cellIs" dxfId="285" priority="68" stopIfTrue="1" operator="equal">
      <formula>"B"</formula>
    </cfRule>
    <cfRule type="cellIs" dxfId="284" priority="69" stopIfTrue="1" operator="equal">
      <formula>"R"</formula>
    </cfRule>
  </conditionalFormatting>
  <conditionalFormatting sqref="H25:H27">
    <cfRule type="cellIs" dxfId="283" priority="67" stopIfTrue="1" operator="equal">
      <formula>"MM"</formula>
    </cfRule>
  </conditionalFormatting>
  <conditionalFormatting sqref="H25:H27">
    <cfRule type="cellIs" dxfId="282" priority="66" stopIfTrue="1" operator="equal">
      <formula>"MB"</formula>
    </cfRule>
  </conditionalFormatting>
  <conditionalFormatting sqref="H25:H27">
    <cfRule type="cellIs" dxfId="281" priority="65" stopIfTrue="1" operator="equal">
      <formula>"M"</formula>
    </cfRule>
  </conditionalFormatting>
  <conditionalFormatting sqref="H25:H27">
    <cfRule type="cellIs" dxfId="280" priority="63" stopIfTrue="1" operator="equal">
      <formula>"B"</formula>
    </cfRule>
    <cfRule type="cellIs" dxfId="279" priority="64" stopIfTrue="1" operator="equal">
      <formula>"R"</formula>
    </cfRule>
  </conditionalFormatting>
  <conditionalFormatting sqref="G29:G31">
    <cfRule type="cellIs" dxfId="278" priority="62" stopIfTrue="1" operator="equal">
      <formula>"MM"</formula>
    </cfRule>
  </conditionalFormatting>
  <conditionalFormatting sqref="G29:G31">
    <cfRule type="cellIs" dxfId="277" priority="61" stopIfTrue="1" operator="equal">
      <formula>"MB"</formula>
    </cfRule>
  </conditionalFormatting>
  <conditionalFormatting sqref="G29:G31">
    <cfRule type="cellIs" dxfId="276" priority="60" stopIfTrue="1" operator="equal">
      <formula>"M"</formula>
    </cfRule>
  </conditionalFormatting>
  <conditionalFormatting sqref="G29:G31">
    <cfRule type="cellIs" dxfId="275" priority="58" stopIfTrue="1" operator="equal">
      <formula>"B"</formula>
    </cfRule>
    <cfRule type="cellIs" dxfId="274" priority="59" stopIfTrue="1" operator="equal">
      <formula>"R"</formula>
    </cfRule>
  </conditionalFormatting>
  <conditionalFormatting sqref="H29:H31">
    <cfRule type="cellIs" dxfId="273" priority="57" stopIfTrue="1" operator="equal">
      <formula>"MM"</formula>
    </cfRule>
  </conditionalFormatting>
  <conditionalFormatting sqref="H29:H31">
    <cfRule type="cellIs" dxfId="272" priority="56" stopIfTrue="1" operator="equal">
      <formula>"MB"</formula>
    </cfRule>
  </conditionalFormatting>
  <conditionalFormatting sqref="H29:H31">
    <cfRule type="cellIs" dxfId="271" priority="55" stopIfTrue="1" operator="equal">
      <formula>"M"</formula>
    </cfRule>
  </conditionalFormatting>
  <conditionalFormatting sqref="H29:H31">
    <cfRule type="cellIs" dxfId="270" priority="53" stopIfTrue="1" operator="equal">
      <formula>"B"</formula>
    </cfRule>
    <cfRule type="cellIs" dxfId="269" priority="54" stopIfTrue="1" operator="equal">
      <formula>"R"</formula>
    </cfRule>
  </conditionalFormatting>
  <conditionalFormatting sqref="G33">
    <cfRule type="cellIs" dxfId="268" priority="52" stopIfTrue="1" operator="equal">
      <formula>"MM"</formula>
    </cfRule>
  </conditionalFormatting>
  <conditionalFormatting sqref="G33">
    <cfRule type="cellIs" dxfId="267" priority="51" stopIfTrue="1" operator="equal">
      <formula>"MB"</formula>
    </cfRule>
  </conditionalFormatting>
  <conditionalFormatting sqref="G33">
    <cfRule type="cellIs" dxfId="266" priority="50" stopIfTrue="1" operator="equal">
      <formula>"M"</formula>
    </cfRule>
  </conditionalFormatting>
  <conditionalFormatting sqref="G33">
    <cfRule type="cellIs" dxfId="265" priority="48" stopIfTrue="1" operator="equal">
      <formula>"B"</formula>
    </cfRule>
    <cfRule type="cellIs" dxfId="264" priority="49" stopIfTrue="1" operator="equal">
      <formula>"R"</formula>
    </cfRule>
  </conditionalFormatting>
  <conditionalFormatting sqref="H33">
    <cfRule type="cellIs" dxfId="263" priority="47" stopIfTrue="1" operator="equal">
      <formula>"MM"</formula>
    </cfRule>
  </conditionalFormatting>
  <conditionalFormatting sqref="H33">
    <cfRule type="cellIs" dxfId="262" priority="46" stopIfTrue="1" operator="equal">
      <formula>"MB"</formula>
    </cfRule>
  </conditionalFormatting>
  <conditionalFormatting sqref="H33">
    <cfRule type="cellIs" dxfId="261" priority="45" stopIfTrue="1" operator="equal">
      <formula>"M"</formula>
    </cfRule>
  </conditionalFormatting>
  <conditionalFormatting sqref="H33">
    <cfRule type="cellIs" dxfId="260" priority="43" stopIfTrue="1" operator="equal">
      <formula>"B"</formula>
    </cfRule>
    <cfRule type="cellIs" dxfId="259" priority="44" stopIfTrue="1" operator="equal">
      <formula>"R"</formula>
    </cfRule>
  </conditionalFormatting>
  <conditionalFormatting sqref="G35 G37:G73">
    <cfRule type="cellIs" dxfId="258" priority="42" stopIfTrue="1" operator="equal">
      <formula>"MM"</formula>
    </cfRule>
  </conditionalFormatting>
  <conditionalFormatting sqref="G35 G37:G73">
    <cfRule type="cellIs" dxfId="257" priority="41" stopIfTrue="1" operator="equal">
      <formula>"MB"</formula>
    </cfRule>
  </conditionalFormatting>
  <conditionalFormatting sqref="G35 G37:G73">
    <cfRule type="cellIs" dxfId="256" priority="40" stopIfTrue="1" operator="equal">
      <formula>"M"</formula>
    </cfRule>
  </conditionalFormatting>
  <conditionalFormatting sqref="G35 G37:G73">
    <cfRule type="cellIs" dxfId="255" priority="38" stopIfTrue="1" operator="equal">
      <formula>"B"</formula>
    </cfRule>
    <cfRule type="cellIs" dxfId="254" priority="39" stopIfTrue="1" operator="equal">
      <formula>"R"</formula>
    </cfRule>
  </conditionalFormatting>
  <conditionalFormatting sqref="H35 H37:H73">
    <cfRule type="cellIs" dxfId="253" priority="37" stopIfTrue="1" operator="equal">
      <formula>"MM"</formula>
    </cfRule>
  </conditionalFormatting>
  <conditionalFormatting sqref="H35 H37:H73">
    <cfRule type="cellIs" dxfId="252" priority="36" stopIfTrue="1" operator="equal">
      <formula>"MB"</formula>
    </cfRule>
  </conditionalFormatting>
  <conditionalFormatting sqref="H35 H37:H73">
    <cfRule type="cellIs" dxfId="251" priority="35" stopIfTrue="1" operator="equal">
      <formula>"M"</formula>
    </cfRule>
  </conditionalFormatting>
  <conditionalFormatting sqref="H35 H37:H73">
    <cfRule type="cellIs" dxfId="250" priority="33" stopIfTrue="1" operator="equal">
      <formula>"B"</formula>
    </cfRule>
    <cfRule type="cellIs" dxfId="249" priority="34" stopIfTrue="1" operator="equal">
      <formula>"R"</formula>
    </cfRule>
  </conditionalFormatting>
  <conditionalFormatting sqref="G87:G183 G75:G85">
    <cfRule type="cellIs" dxfId="248" priority="32" stopIfTrue="1" operator="equal">
      <formula>"MM"</formula>
    </cfRule>
  </conditionalFormatting>
  <conditionalFormatting sqref="G87:G183 G75:G85">
    <cfRule type="cellIs" dxfId="247" priority="31" stopIfTrue="1" operator="equal">
      <formula>"MB"</formula>
    </cfRule>
  </conditionalFormatting>
  <conditionalFormatting sqref="G87:G183 G75:G85">
    <cfRule type="cellIs" dxfId="246" priority="30" stopIfTrue="1" operator="equal">
      <formula>"M"</formula>
    </cfRule>
  </conditionalFormatting>
  <conditionalFormatting sqref="G87:G183 G75:G85">
    <cfRule type="cellIs" dxfId="245" priority="28" stopIfTrue="1" operator="equal">
      <formula>"B"</formula>
    </cfRule>
    <cfRule type="cellIs" dxfId="244" priority="29" stopIfTrue="1" operator="equal">
      <formula>"R"</formula>
    </cfRule>
  </conditionalFormatting>
  <conditionalFormatting sqref="G76">
    <cfRule type="colorScale" priority="27">
      <colorScale>
        <cfvo type="min"/>
        <cfvo type="max"/>
        <color rgb="FFFF7128"/>
        <color rgb="FFFFEF9C"/>
      </colorScale>
    </cfRule>
  </conditionalFormatting>
  <conditionalFormatting sqref="H75:H85 H87:H183">
    <cfRule type="cellIs" dxfId="243" priority="26" stopIfTrue="1" operator="equal">
      <formula>"MM"</formula>
    </cfRule>
  </conditionalFormatting>
  <conditionalFormatting sqref="H75:H85 H87:H183">
    <cfRule type="cellIs" dxfId="242" priority="25" stopIfTrue="1" operator="equal">
      <formula>"MB"</formula>
    </cfRule>
  </conditionalFormatting>
  <conditionalFormatting sqref="H75:H85 H87:H183">
    <cfRule type="cellIs" dxfId="241" priority="24" stopIfTrue="1" operator="equal">
      <formula>"M"</formula>
    </cfRule>
  </conditionalFormatting>
  <conditionalFormatting sqref="H75:H85 H87:H183">
    <cfRule type="cellIs" dxfId="240" priority="22" stopIfTrue="1" operator="equal">
      <formula>"B"</formula>
    </cfRule>
    <cfRule type="cellIs" dxfId="239" priority="23" stopIfTrue="1" operator="equal">
      <formula>"R"</formula>
    </cfRule>
  </conditionalFormatting>
  <conditionalFormatting sqref="H76">
    <cfRule type="colorScale" priority="21">
      <colorScale>
        <cfvo type="min"/>
        <cfvo type="max"/>
        <color rgb="FFFF7128"/>
        <color rgb="FFFFEF9C"/>
      </colorScale>
    </cfRule>
  </conditionalFormatting>
  <conditionalFormatting sqref="G185:G195">
    <cfRule type="cellIs" dxfId="238" priority="20" stopIfTrue="1" operator="equal">
      <formula>"MM"</formula>
    </cfRule>
  </conditionalFormatting>
  <conditionalFormatting sqref="G185:G195">
    <cfRule type="cellIs" dxfId="237" priority="19" stopIfTrue="1" operator="equal">
      <formula>"MB"</formula>
    </cfRule>
  </conditionalFormatting>
  <conditionalFormatting sqref="G185:G195">
    <cfRule type="cellIs" dxfId="236" priority="18" stopIfTrue="1" operator="equal">
      <formula>"M"</formula>
    </cfRule>
  </conditionalFormatting>
  <conditionalFormatting sqref="G185:G195">
    <cfRule type="cellIs" dxfId="235" priority="16" stopIfTrue="1" operator="equal">
      <formula>"B"</formula>
    </cfRule>
    <cfRule type="cellIs" dxfId="234" priority="17" stopIfTrue="1" operator="equal">
      <formula>"R"</formula>
    </cfRule>
  </conditionalFormatting>
  <conditionalFormatting sqref="H185:H195">
    <cfRule type="cellIs" dxfId="233" priority="15" stopIfTrue="1" operator="equal">
      <formula>"MM"</formula>
    </cfRule>
  </conditionalFormatting>
  <conditionalFormatting sqref="H185:H195">
    <cfRule type="cellIs" dxfId="232" priority="14" stopIfTrue="1" operator="equal">
      <formula>"MB"</formula>
    </cfRule>
  </conditionalFormatting>
  <conditionalFormatting sqref="H185:H195">
    <cfRule type="cellIs" dxfId="231" priority="13" stopIfTrue="1" operator="equal">
      <formula>"M"</formula>
    </cfRule>
  </conditionalFormatting>
  <conditionalFormatting sqref="H185:H195">
    <cfRule type="cellIs" dxfId="230" priority="11" stopIfTrue="1" operator="equal">
      <formula>"B"</formula>
    </cfRule>
    <cfRule type="cellIs" dxfId="229" priority="12" stopIfTrue="1" operator="equal">
      <formula>"R"</formula>
    </cfRule>
  </conditionalFormatting>
  <conditionalFormatting sqref="G197:G209">
    <cfRule type="cellIs" dxfId="228" priority="10" stopIfTrue="1" operator="equal">
      <formula>"MM"</formula>
    </cfRule>
  </conditionalFormatting>
  <conditionalFormatting sqref="G197:G209">
    <cfRule type="cellIs" dxfId="227" priority="9" stopIfTrue="1" operator="equal">
      <formula>"MB"</formula>
    </cfRule>
  </conditionalFormatting>
  <conditionalFormatting sqref="G197:G209">
    <cfRule type="cellIs" dxfId="226" priority="8" stopIfTrue="1" operator="equal">
      <formula>"M"</formula>
    </cfRule>
  </conditionalFormatting>
  <conditionalFormatting sqref="G197:G209">
    <cfRule type="cellIs" dxfId="225" priority="6" stopIfTrue="1" operator="equal">
      <formula>"B"</formula>
    </cfRule>
    <cfRule type="cellIs" dxfId="224" priority="7" stopIfTrue="1" operator="equal">
      <formula>"R"</formula>
    </cfRule>
  </conditionalFormatting>
  <conditionalFormatting sqref="H197:H209">
    <cfRule type="cellIs" dxfId="223" priority="5" stopIfTrue="1" operator="equal">
      <formula>"MM"</formula>
    </cfRule>
  </conditionalFormatting>
  <conditionalFormatting sqref="H197:H209">
    <cfRule type="cellIs" dxfId="222" priority="4" stopIfTrue="1" operator="equal">
      <formula>"MB"</formula>
    </cfRule>
  </conditionalFormatting>
  <conditionalFormatting sqref="H197:H209">
    <cfRule type="cellIs" dxfId="221" priority="3" stopIfTrue="1" operator="equal">
      <formula>"M"</formula>
    </cfRule>
  </conditionalFormatting>
  <conditionalFormatting sqref="H197:H209">
    <cfRule type="cellIs" dxfId="220" priority="1" stopIfTrue="1" operator="equal">
      <formula>"B"</formula>
    </cfRule>
    <cfRule type="cellIs" dxfId="219" priority="2" stopIfTrue="1" operator="equal">
      <formula>"R"</formula>
    </cfRule>
  </conditionalFormatting>
  <hyperlinks>
    <hyperlink ref="G221" location="'TABLA DE CONTENIDO'!A1" display="VOLVER A TABLA DE CONTENIDO" xr:uid="{00000000-0004-0000-0A00-000000000000}"/>
  </hyperlinks>
  <printOptions horizontalCentered="1"/>
  <pageMargins left="0.59055118110236227" right="0.39370078740157483" top="0.59055118110236227" bottom="0.39370078740157483" header="0" footer="0"/>
  <pageSetup scale="75" orientation="landscape" r:id="rId1"/>
  <headerFooter alignWithMargins="0"/>
  <rowBreaks count="4" manualBreakCount="4">
    <brk id="46" max="8" man="1"/>
    <brk id="96" max="8" man="1"/>
    <brk id="146" max="8" man="1"/>
    <brk id="196" max="8" man="1"/>
  </rowBreaks>
  <colBreaks count="1" manualBreakCount="1">
    <brk id="10" max="229"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pageSetUpPr fitToPage="1"/>
  </sheetPr>
  <dimension ref="A1:DG63"/>
  <sheetViews>
    <sheetView view="pageBreakPreview" topLeftCell="A34" zoomScale="70" zoomScaleNormal="100" zoomScaleSheetLayoutView="70" workbookViewId="0">
      <selection activeCell="DF28" sqref="DF28"/>
    </sheetView>
  </sheetViews>
  <sheetFormatPr baseColWidth="10" defaultColWidth="11.44140625" defaultRowHeight="13.2"/>
  <cols>
    <col min="1" max="1" width="21.6640625" customWidth="1"/>
    <col min="2" max="96" width="0.6640625" customWidth="1"/>
    <col min="97" max="97" width="6.6640625" customWidth="1"/>
    <col min="98" max="98" width="7.5546875" customWidth="1"/>
    <col min="99" max="99" width="6.6640625" customWidth="1"/>
    <col min="100" max="100" width="8" customWidth="1"/>
    <col min="101" max="101" width="6.6640625" customWidth="1"/>
    <col min="102" max="102" width="8" customWidth="1"/>
    <col min="103" max="103" width="6.6640625" customWidth="1"/>
    <col min="104" max="104" width="7.6640625" customWidth="1"/>
    <col min="105" max="105" width="6.6640625" customWidth="1"/>
    <col min="106" max="106" width="7.109375" customWidth="1"/>
    <col min="107" max="107" width="1.109375" customWidth="1"/>
    <col min="108" max="108" width="3.88671875" customWidth="1"/>
  </cols>
  <sheetData>
    <row r="1" spans="1:106" ht="22.8">
      <c r="A1" s="2123" t="s">
        <v>243</v>
      </c>
      <c r="B1" s="2123"/>
      <c r="C1" s="2123"/>
      <c r="D1" s="2123"/>
      <c r="E1" s="2123"/>
      <c r="F1" s="2123"/>
      <c r="G1" s="2123"/>
      <c r="H1" s="2123"/>
      <c r="I1" s="2123"/>
      <c r="J1" s="2123"/>
      <c r="K1" s="2123"/>
      <c r="L1" s="2123"/>
      <c r="M1" s="2123"/>
      <c r="N1" s="2123"/>
      <c r="O1" s="2123"/>
      <c r="P1" s="2123"/>
      <c r="Q1" s="2123"/>
      <c r="R1" s="2123"/>
      <c r="S1" s="2123"/>
      <c r="T1" s="2123"/>
      <c r="U1" s="2123"/>
      <c r="V1" s="2123"/>
      <c r="W1" s="2123"/>
      <c r="X1" s="2123"/>
      <c r="Y1" s="2123"/>
      <c r="Z1" s="2123"/>
      <c r="AA1" s="2123"/>
      <c r="AB1" s="2123"/>
      <c r="AC1" s="2123"/>
      <c r="AD1" s="2123"/>
      <c r="AE1" s="2123"/>
      <c r="AF1" s="2123"/>
      <c r="AG1" s="2123"/>
      <c r="AH1" s="2123"/>
      <c r="AI1" s="2123"/>
      <c r="AJ1" s="2123"/>
      <c r="AK1" s="2123"/>
      <c r="AL1" s="2123"/>
      <c r="AM1" s="2123"/>
      <c r="AN1" s="2123"/>
      <c r="AO1" s="2123"/>
      <c r="AP1" s="2123"/>
      <c r="AQ1" s="2123"/>
      <c r="AR1" s="2123"/>
      <c r="AS1" s="2123"/>
      <c r="AT1" s="2123"/>
      <c r="AU1" s="2123"/>
      <c r="AV1" s="2123"/>
      <c r="AW1" s="2123"/>
      <c r="AX1" s="2123"/>
      <c r="AY1" s="2123"/>
      <c r="AZ1" s="2123"/>
      <c r="BA1" s="2123"/>
      <c r="BB1" s="2123"/>
      <c r="BC1" s="2123"/>
      <c r="BD1" s="2123"/>
      <c r="BE1" s="2123"/>
      <c r="BF1" s="2123"/>
      <c r="BG1" s="2123"/>
      <c r="BH1" s="2123"/>
      <c r="BI1" s="2123"/>
      <c r="BJ1" s="2123"/>
      <c r="BK1" s="2123"/>
      <c r="BL1" s="2123"/>
      <c r="BM1" s="2123"/>
      <c r="BN1" s="2123"/>
      <c r="BO1" s="2123"/>
      <c r="BP1" s="2123"/>
      <c r="BQ1" s="2123"/>
      <c r="BR1" s="2123"/>
      <c r="BS1" s="2123"/>
      <c r="BT1" s="2123"/>
      <c r="BU1" s="2123"/>
      <c r="BV1" s="2123"/>
      <c r="BW1" s="2123"/>
      <c r="BX1" s="2123"/>
      <c r="BY1" s="2123"/>
      <c r="BZ1" s="2123"/>
      <c r="CA1" s="2123"/>
      <c r="CB1" s="2123"/>
      <c r="CC1" s="2123"/>
      <c r="CD1" s="2123"/>
      <c r="CE1" s="2123"/>
      <c r="CF1" s="2123"/>
      <c r="CG1" s="2123"/>
      <c r="CH1" s="2123"/>
      <c r="CI1" s="2123"/>
      <c r="CJ1" s="2123"/>
      <c r="CK1" s="2123"/>
      <c r="CL1" s="2123"/>
      <c r="CM1" s="2123"/>
      <c r="CN1" s="2123"/>
      <c r="CO1" s="2123"/>
      <c r="CP1" s="2123"/>
      <c r="CQ1" s="2123"/>
      <c r="CR1" s="2123"/>
      <c r="CS1" s="2123"/>
      <c r="CT1" s="2123"/>
      <c r="CU1" s="2123"/>
      <c r="CV1" s="2123"/>
      <c r="CW1" s="2123"/>
      <c r="CX1" s="2123"/>
      <c r="CY1" s="2123"/>
      <c r="CZ1" s="2123"/>
      <c r="DA1" s="2123"/>
      <c r="DB1" s="2123"/>
    </row>
    <row r="2" spans="1:106" ht="17.399999999999999">
      <c r="A2" s="2117" t="s">
        <v>110</v>
      </c>
      <c r="B2" s="2117"/>
      <c r="C2" s="2117"/>
      <c r="D2" s="2117"/>
      <c r="E2" s="2117"/>
      <c r="F2" s="2117"/>
      <c r="G2" s="2117"/>
      <c r="H2" s="2117"/>
      <c r="I2" s="2117"/>
      <c r="J2" s="2117"/>
      <c r="K2" s="2117"/>
      <c r="L2" s="2117"/>
      <c r="M2" s="2117"/>
      <c r="N2" s="2117"/>
      <c r="O2" s="2117"/>
      <c r="P2" s="2117"/>
      <c r="Q2" s="2117"/>
      <c r="R2" s="2117"/>
      <c r="S2" s="2117"/>
      <c r="T2" s="2117"/>
      <c r="U2" s="2117"/>
      <c r="V2" s="2117"/>
      <c r="W2" s="2117"/>
      <c r="X2" s="2117"/>
      <c r="Y2" s="2117"/>
      <c r="Z2" s="2117"/>
      <c r="AA2" s="2117"/>
      <c r="AB2" s="2117"/>
      <c r="AC2" s="2117"/>
      <c r="AD2" s="2117"/>
      <c r="AE2" s="2117"/>
      <c r="AF2" s="2117"/>
      <c r="AG2" s="2117"/>
      <c r="AH2" s="2117"/>
      <c r="AI2" s="2117"/>
      <c r="AJ2" s="2117"/>
      <c r="AK2" s="2117"/>
      <c r="AL2" s="2117"/>
      <c r="AM2" s="2117"/>
      <c r="AN2" s="2117"/>
      <c r="AO2" s="2117"/>
      <c r="AP2" s="2117"/>
      <c r="AQ2" s="2117"/>
      <c r="AR2" s="2117"/>
      <c r="AS2" s="2117"/>
      <c r="AT2" s="2117"/>
      <c r="AU2" s="2117"/>
      <c r="AV2" s="2117"/>
      <c r="AW2" s="2117"/>
      <c r="AX2" s="2117"/>
      <c r="AY2" s="2117"/>
      <c r="AZ2" s="2117"/>
      <c r="BA2" s="2117"/>
      <c r="BB2" s="2117"/>
      <c r="BC2" s="2117"/>
      <c r="BD2" s="2117"/>
      <c r="BE2" s="2117"/>
      <c r="BF2" s="2117"/>
      <c r="BG2" s="2117"/>
      <c r="BH2" s="2117"/>
      <c r="BI2" s="2117"/>
      <c r="BJ2" s="2117"/>
      <c r="BK2" s="2117"/>
      <c r="BL2" s="2117"/>
      <c r="BM2" s="2117"/>
      <c r="BN2" s="2117"/>
      <c r="BO2" s="2117"/>
      <c r="BP2" s="2117"/>
      <c r="BQ2" s="2117"/>
      <c r="BR2" s="2117"/>
      <c r="BS2" s="2117"/>
      <c r="BT2" s="2117"/>
      <c r="BU2" s="2117"/>
      <c r="BV2" s="2117"/>
      <c r="BW2" s="2117"/>
      <c r="BX2" s="2117"/>
      <c r="BY2" s="2117"/>
      <c r="BZ2" s="2117"/>
      <c r="CA2" s="2117"/>
      <c r="CB2" s="2117"/>
      <c r="CC2" s="2117"/>
      <c r="CD2" s="2117"/>
      <c r="CE2" s="2117"/>
      <c r="CF2" s="2117"/>
      <c r="CG2" s="2117"/>
      <c r="CH2" s="2117"/>
      <c r="CI2" s="2117"/>
      <c r="CJ2" s="2117"/>
      <c r="CK2" s="2117"/>
      <c r="CL2" s="2117"/>
      <c r="CM2" s="2117"/>
      <c r="CN2" s="2117"/>
      <c r="CO2" s="2117"/>
      <c r="CP2" s="2117"/>
      <c r="CQ2" s="2117"/>
      <c r="CR2" s="2117"/>
      <c r="CS2" s="2117"/>
      <c r="CT2" s="2117"/>
      <c r="CU2" s="2117"/>
      <c r="CV2" s="2117"/>
      <c r="CW2" s="2117"/>
      <c r="CX2" s="2117"/>
      <c r="CY2" s="2117"/>
      <c r="CZ2" s="2117"/>
      <c r="DA2" s="2117"/>
      <c r="DB2" s="2117"/>
    </row>
    <row r="3" spans="1:106" ht="17.399999999999999">
      <c r="A3" s="2117" t="s">
        <v>437</v>
      </c>
      <c r="B3" s="2117"/>
      <c r="C3" s="2117"/>
      <c r="D3" s="2117"/>
      <c r="E3" s="2117"/>
      <c r="F3" s="2117"/>
      <c r="G3" s="2117"/>
      <c r="H3" s="2117"/>
      <c r="I3" s="2117"/>
      <c r="J3" s="2117"/>
      <c r="K3" s="2117"/>
      <c r="L3" s="2117"/>
      <c r="M3" s="2117"/>
      <c r="N3" s="2117"/>
      <c r="O3" s="2117"/>
      <c r="P3" s="2117"/>
      <c r="Q3" s="2117"/>
      <c r="R3" s="2117"/>
      <c r="S3" s="2117"/>
      <c r="T3" s="2117"/>
      <c r="U3" s="2117"/>
      <c r="V3" s="2117"/>
      <c r="W3" s="2117"/>
      <c r="X3" s="2117"/>
      <c r="Y3" s="2117"/>
      <c r="Z3" s="2117"/>
      <c r="AA3" s="2117"/>
      <c r="AB3" s="2117"/>
      <c r="AC3" s="2117"/>
      <c r="AD3" s="2117"/>
      <c r="AE3" s="2117"/>
      <c r="AF3" s="2117"/>
      <c r="AG3" s="2117"/>
      <c r="AH3" s="2117"/>
      <c r="AI3" s="2117"/>
      <c r="AJ3" s="2117"/>
      <c r="AK3" s="2117"/>
      <c r="AL3" s="2117"/>
      <c r="AM3" s="2117"/>
      <c r="AN3" s="2117"/>
      <c r="AO3" s="2117"/>
      <c r="AP3" s="2117"/>
      <c r="AQ3" s="2117"/>
      <c r="AR3" s="2117"/>
      <c r="AS3" s="2117"/>
      <c r="AT3" s="2117"/>
      <c r="AU3" s="2117"/>
      <c r="AV3" s="2117"/>
      <c r="AW3" s="2117"/>
      <c r="AX3" s="2117"/>
      <c r="AY3" s="2117"/>
      <c r="AZ3" s="2117"/>
      <c r="BA3" s="2117"/>
      <c r="BB3" s="2117"/>
      <c r="BC3" s="2117"/>
      <c r="BD3" s="2117"/>
      <c r="BE3" s="2117"/>
      <c r="BF3" s="2117"/>
      <c r="BG3" s="2117"/>
      <c r="BH3" s="2117"/>
      <c r="BI3" s="2117"/>
      <c r="BJ3" s="2117"/>
      <c r="BK3" s="2117"/>
      <c r="BL3" s="2117"/>
      <c r="BM3" s="2117"/>
      <c r="BN3" s="2117"/>
      <c r="BO3" s="2117"/>
      <c r="BP3" s="2117"/>
      <c r="BQ3" s="2117"/>
      <c r="BR3" s="2117"/>
      <c r="BS3" s="2117"/>
      <c r="BT3" s="2117"/>
      <c r="BU3" s="2117"/>
      <c r="BV3" s="2117"/>
      <c r="BW3" s="2117"/>
      <c r="BX3" s="2117"/>
      <c r="BY3" s="2117"/>
      <c r="BZ3" s="2117"/>
      <c r="CA3" s="2117"/>
      <c r="CB3" s="2117"/>
      <c r="CC3" s="2117"/>
      <c r="CD3" s="2117"/>
      <c r="CE3" s="2117"/>
      <c r="CF3" s="2117"/>
      <c r="CG3" s="2117"/>
      <c r="CH3" s="2117"/>
      <c r="CI3" s="2117"/>
      <c r="CJ3" s="2117"/>
      <c r="CK3" s="2117"/>
      <c r="CL3" s="2117"/>
      <c r="CM3" s="2117"/>
      <c r="CN3" s="2117"/>
      <c r="CO3" s="2117"/>
      <c r="CP3" s="2117"/>
      <c r="CQ3" s="2117"/>
      <c r="CR3" s="2117"/>
      <c r="CS3" s="2117"/>
      <c r="CT3" s="2117"/>
      <c r="CU3" s="2117"/>
      <c r="CV3" s="2117"/>
      <c r="CW3" s="2117"/>
      <c r="CX3" s="2117"/>
      <c r="CY3" s="2117"/>
      <c r="CZ3" s="2117"/>
      <c r="DA3" s="2117"/>
      <c r="DB3" s="2117"/>
    </row>
    <row r="4" spans="1:106" ht="17.399999999999999">
      <c r="A4" s="2117" t="s">
        <v>438</v>
      </c>
      <c r="B4" s="2117"/>
      <c r="C4" s="2117"/>
      <c r="D4" s="2117"/>
      <c r="E4" s="2117"/>
      <c r="F4" s="2117"/>
      <c r="G4" s="2117"/>
      <c r="H4" s="2117"/>
      <c r="I4" s="2117"/>
      <c r="J4" s="2117"/>
      <c r="K4" s="2117"/>
      <c r="L4" s="2117"/>
      <c r="M4" s="2117"/>
      <c r="N4" s="2117"/>
      <c r="O4" s="2117"/>
      <c r="P4" s="2117"/>
      <c r="Q4" s="2117"/>
      <c r="R4" s="2117"/>
      <c r="S4" s="2117"/>
      <c r="T4" s="2117"/>
      <c r="U4" s="2117"/>
      <c r="V4" s="2117"/>
      <c r="W4" s="2117"/>
      <c r="X4" s="2117"/>
      <c r="Y4" s="2117"/>
      <c r="Z4" s="2117"/>
      <c r="AA4" s="2117"/>
      <c r="AB4" s="2117"/>
      <c r="AC4" s="2117"/>
      <c r="AD4" s="2117"/>
      <c r="AE4" s="2117"/>
      <c r="AF4" s="2117"/>
      <c r="AG4" s="2117"/>
      <c r="AH4" s="2117"/>
      <c r="AI4" s="2117"/>
      <c r="AJ4" s="2117"/>
      <c r="AK4" s="2117"/>
      <c r="AL4" s="2117"/>
      <c r="AM4" s="2117"/>
      <c r="AN4" s="2117"/>
      <c r="AO4" s="2117"/>
      <c r="AP4" s="2117"/>
      <c r="AQ4" s="2117"/>
      <c r="AR4" s="2117"/>
      <c r="AS4" s="2117"/>
      <c r="AT4" s="2117"/>
      <c r="AU4" s="2117"/>
      <c r="AV4" s="2117"/>
      <c r="AW4" s="2117"/>
      <c r="AX4" s="2117"/>
      <c r="AY4" s="2117"/>
      <c r="AZ4" s="2117"/>
      <c r="BA4" s="2117"/>
      <c r="BB4" s="2117"/>
      <c r="BC4" s="2117"/>
      <c r="BD4" s="2117"/>
      <c r="BE4" s="2117"/>
      <c r="BF4" s="2117"/>
      <c r="BG4" s="2117"/>
      <c r="BH4" s="2117"/>
      <c r="BI4" s="2117"/>
      <c r="BJ4" s="2117"/>
      <c r="BK4" s="2117"/>
      <c r="BL4" s="2117"/>
      <c r="BM4" s="2117"/>
      <c r="BN4" s="2117"/>
      <c r="BO4" s="2117"/>
      <c r="BP4" s="2117"/>
      <c r="BQ4" s="2117"/>
      <c r="BR4" s="2117"/>
      <c r="BS4" s="2117"/>
      <c r="BT4" s="2117"/>
      <c r="BU4" s="2117"/>
      <c r="BV4" s="2117"/>
      <c r="BW4" s="2117"/>
      <c r="BX4" s="2117"/>
      <c r="BY4" s="2117"/>
      <c r="BZ4" s="2117"/>
      <c r="CA4" s="2117"/>
      <c r="CB4" s="2117"/>
      <c r="CC4" s="2117"/>
      <c r="CD4" s="2117"/>
      <c r="CE4" s="2117"/>
      <c r="CF4" s="2117"/>
      <c r="CG4" s="2117"/>
      <c r="CH4" s="2117"/>
      <c r="CI4" s="2117"/>
      <c r="CJ4" s="2117"/>
      <c r="CK4" s="2117"/>
      <c r="CL4" s="2117"/>
      <c r="CM4" s="2117"/>
      <c r="CN4" s="2117"/>
      <c r="CO4" s="2117"/>
      <c r="CP4" s="2117"/>
      <c r="CQ4" s="2117"/>
      <c r="CR4" s="2117"/>
      <c r="CS4" s="2117"/>
      <c r="CT4" s="2117"/>
      <c r="CU4" s="2117"/>
      <c r="CV4" s="2117"/>
      <c r="CW4" s="2117"/>
      <c r="CX4" s="2117"/>
      <c r="CY4" s="2117"/>
      <c r="CZ4" s="2117"/>
      <c r="DA4" s="2117"/>
      <c r="DB4" s="2117"/>
    </row>
    <row r="5" spans="1:106">
      <c r="A5" s="2056"/>
      <c r="B5" s="437"/>
      <c r="C5" s="437"/>
      <c r="D5" s="437"/>
      <c r="E5" s="437"/>
      <c r="F5" s="437"/>
      <c r="G5" s="437"/>
      <c r="H5" s="437"/>
      <c r="I5" s="437"/>
      <c r="J5" s="437"/>
      <c r="K5" s="437"/>
      <c r="L5" s="437"/>
      <c r="M5" s="437"/>
      <c r="N5" s="437"/>
      <c r="O5" s="437"/>
      <c r="P5" s="437"/>
      <c r="Q5" s="437"/>
      <c r="R5" s="437"/>
      <c r="S5" s="437"/>
      <c r="T5" s="437"/>
      <c r="U5" s="437"/>
      <c r="V5" s="437"/>
      <c r="W5" s="437"/>
      <c r="X5" s="437"/>
      <c r="Y5" s="437"/>
      <c r="Z5" s="437"/>
      <c r="AA5" s="437"/>
      <c r="AB5" s="437"/>
      <c r="AC5" s="437"/>
      <c r="AD5" s="437"/>
      <c r="AE5" s="437"/>
      <c r="AF5" s="437"/>
      <c r="AG5" s="437"/>
      <c r="AH5" s="437"/>
      <c r="AI5" s="437"/>
      <c r="AJ5" s="437"/>
      <c r="AK5" s="437"/>
      <c r="AL5" s="437"/>
      <c r="AM5" s="437"/>
      <c r="AN5" s="437"/>
      <c r="AO5" s="437"/>
      <c r="AP5" s="437"/>
      <c r="AQ5" s="437"/>
      <c r="AR5" s="437"/>
      <c r="AS5" s="437"/>
      <c r="AT5" s="437"/>
      <c r="AU5" s="437"/>
      <c r="AV5" s="437"/>
      <c r="AW5" s="437"/>
      <c r="AX5" s="437"/>
      <c r="AY5" s="437"/>
      <c r="AZ5" s="437"/>
      <c r="BA5" s="437"/>
      <c r="BB5" s="437"/>
      <c r="BC5" s="437"/>
      <c r="BD5" s="437"/>
      <c r="BE5" s="437"/>
      <c r="BF5" s="437"/>
      <c r="BG5" s="437"/>
      <c r="BH5" s="437"/>
      <c r="BI5" s="437"/>
      <c r="BJ5" s="437"/>
      <c r="BK5" s="437"/>
      <c r="BL5" s="437"/>
      <c r="BM5" s="437"/>
      <c r="BN5" s="437"/>
      <c r="BO5" s="437"/>
      <c r="BP5" s="437"/>
      <c r="BQ5" s="437"/>
      <c r="BR5" s="437"/>
      <c r="BS5" s="437"/>
      <c r="BT5" s="437"/>
      <c r="BU5" s="437"/>
      <c r="BV5" s="437"/>
      <c r="BW5" s="437"/>
      <c r="BX5" s="437"/>
      <c r="BY5" s="437"/>
      <c r="BZ5" s="437"/>
      <c r="CA5" s="437"/>
      <c r="CB5" s="437"/>
      <c r="CC5" s="437"/>
      <c r="CD5" s="437"/>
      <c r="CE5" s="437"/>
      <c r="CF5" s="437"/>
      <c r="CG5" s="437"/>
      <c r="CH5" s="437"/>
      <c r="CI5" s="437"/>
      <c r="CJ5" s="437"/>
      <c r="CK5" s="437"/>
      <c r="CL5" s="437"/>
      <c r="CM5" s="437"/>
      <c r="CN5" s="437"/>
      <c r="CO5" s="437"/>
      <c r="CP5" s="437"/>
      <c r="CQ5" s="437"/>
      <c r="CR5" s="437"/>
      <c r="CS5" s="437"/>
      <c r="CT5" s="437"/>
      <c r="CU5" s="437"/>
      <c r="CV5" s="437"/>
      <c r="CW5" s="437"/>
      <c r="CX5" s="437"/>
      <c r="CY5" s="437"/>
      <c r="CZ5" s="437"/>
      <c r="DA5" s="437"/>
      <c r="DB5" s="437"/>
    </row>
    <row r="6" spans="1:106">
      <c r="A6" s="56" t="s">
        <v>246</v>
      </c>
      <c r="B6" s="219" t="s">
        <v>140</v>
      </c>
      <c r="C6" s="150"/>
      <c r="D6" s="150"/>
      <c r="E6" s="150"/>
      <c r="F6" s="150"/>
      <c r="G6" s="150"/>
      <c r="H6" s="150"/>
      <c r="I6" s="150"/>
      <c r="J6" s="150"/>
      <c r="K6" s="150"/>
      <c r="L6" s="150"/>
      <c r="M6" s="150"/>
      <c r="N6" s="150"/>
      <c r="O6" s="150"/>
      <c r="P6" s="150"/>
      <c r="Q6" s="150"/>
      <c r="R6" s="150"/>
      <c r="S6" s="150"/>
      <c r="T6" s="150"/>
      <c r="U6" s="150"/>
      <c r="V6" s="150"/>
      <c r="W6" s="150"/>
      <c r="X6" s="150"/>
      <c r="Y6" s="150"/>
      <c r="Z6" s="150"/>
      <c r="AA6" s="150"/>
      <c r="AB6" s="150"/>
      <c r="AC6" s="150"/>
      <c r="AD6" s="150"/>
      <c r="AE6" s="150"/>
      <c r="AF6" s="150"/>
      <c r="AG6" s="150"/>
      <c r="AH6" s="150"/>
      <c r="AI6" s="150"/>
      <c r="AJ6" s="150"/>
      <c r="AK6" s="150"/>
      <c r="AL6" s="150"/>
      <c r="AM6" s="150"/>
      <c r="AN6" s="150"/>
      <c r="AO6" s="150"/>
      <c r="AP6" s="150"/>
      <c r="AQ6" s="150"/>
      <c r="AR6" s="150"/>
      <c r="AS6" s="150"/>
      <c r="AT6" s="150"/>
      <c r="AU6" s="150"/>
      <c r="AV6" s="150"/>
      <c r="AW6" s="150"/>
      <c r="AX6" s="150"/>
      <c r="AY6" s="150"/>
      <c r="AZ6" s="150"/>
      <c r="BA6" s="150"/>
      <c r="BB6" s="150"/>
      <c r="BC6" s="150"/>
      <c r="BD6" s="150"/>
      <c r="BE6" s="150"/>
      <c r="BF6" s="57"/>
      <c r="BG6" s="57"/>
      <c r="BH6" s="57"/>
      <c r="BI6" s="57"/>
      <c r="BJ6" s="57"/>
      <c r="BK6" s="57"/>
      <c r="BL6" s="57"/>
      <c r="BM6" s="57"/>
      <c r="BN6" s="57"/>
      <c r="BO6" s="57"/>
      <c r="BP6" s="57"/>
      <c r="BQ6" s="57"/>
      <c r="BR6" s="57"/>
      <c r="BS6" s="57"/>
      <c r="BT6" s="57"/>
      <c r="BU6" s="57"/>
      <c r="BV6" s="57"/>
      <c r="BW6" s="57"/>
      <c r="BX6" s="57"/>
      <c r="BY6" s="57"/>
      <c r="BZ6" s="57"/>
      <c r="CA6" s="57"/>
      <c r="CB6" s="57"/>
      <c r="CC6" s="57"/>
      <c r="CD6" s="57"/>
      <c r="CE6" s="57"/>
      <c r="CF6" s="57"/>
      <c r="CG6" s="57"/>
      <c r="CH6" s="57"/>
      <c r="CI6" s="57"/>
      <c r="CJ6" s="57"/>
      <c r="CU6" s="58" t="s">
        <v>294</v>
      </c>
      <c r="CW6" s="57"/>
      <c r="CX6" s="2287">
        <v>6003</v>
      </c>
      <c r="CY6" s="2287"/>
      <c r="CZ6" s="2287"/>
      <c r="DA6" s="437"/>
      <c r="DB6" s="437"/>
    </row>
    <row r="7" spans="1:106">
      <c r="A7" s="56"/>
      <c r="B7" s="56"/>
      <c r="C7" s="57"/>
      <c r="D7" s="57"/>
      <c r="E7" s="57"/>
      <c r="F7" s="57"/>
      <c r="G7" s="57"/>
      <c r="H7" s="57"/>
      <c r="I7" s="57"/>
      <c r="J7" s="57"/>
      <c r="K7" s="57"/>
      <c r="L7" s="57"/>
      <c r="M7" s="57"/>
      <c r="N7" s="57"/>
      <c r="O7" s="57"/>
      <c r="P7" s="57"/>
      <c r="Q7" s="57"/>
      <c r="R7" s="57"/>
      <c r="S7" s="57"/>
      <c r="T7" s="57"/>
      <c r="U7" s="57"/>
      <c r="V7" s="57"/>
      <c r="W7" s="57"/>
      <c r="X7" s="57"/>
      <c r="Y7" s="57"/>
      <c r="Z7" s="57"/>
      <c r="AA7" s="57"/>
      <c r="AB7" s="57"/>
      <c r="AC7" s="57"/>
      <c r="AD7" s="57"/>
      <c r="AE7" s="57"/>
      <c r="AF7" s="57"/>
      <c r="AG7" s="57"/>
      <c r="AH7" s="57"/>
      <c r="AI7" s="57"/>
      <c r="AJ7" s="57"/>
      <c r="AK7" s="57"/>
      <c r="AL7" s="57"/>
      <c r="AM7" s="57"/>
      <c r="AN7" s="57"/>
      <c r="AO7" s="57"/>
      <c r="AP7" s="57"/>
      <c r="AQ7" s="57"/>
      <c r="AR7" s="57"/>
      <c r="AS7" s="57"/>
      <c r="AT7" s="57"/>
      <c r="AU7" s="57"/>
      <c r="AV7" s="57"/>
      <c r="AW7" s="57"/>
      <c r="AX7" s="57"/>
      <c r="AY7" s="57"/>
      <c r="AZ7" s="57"/>
      <c r="BA7" s="57"/>
      <c r="BB7" s="57"/>
      <c r="BC7" s="57"/>
      <c r="BD7" s="57"/>
      <c r="BE7" s="57"/>
      <c r="BF7" s="57"/>
      <c r="BG7" s="57"/>
      <c r="BH7" s="57"/>
      <c r="BI7" s="57"/>
      <c r="BJ7" s="57"/>
      <c r="BK7" s="57"/>
      <c r="BL7" s="57"/>
      <c r="BM7" s="57"/>
      <c r="BN7" s="57"/>
      <c r="BO7" s="57"/>
      <c r="BP7" s="57"/>
      <c r="BQ7" s="57"/>
      <c r="BR7" s="57"/>
      <c r="BS7" s="57"/>
      <c r="BT7" s="57"/>
      <c r="BU7" s="57"/>
      <c r="BV7" s="57"/>
      <c r="BW7" s="57"/>
      <c r="BX7" s="57"/>
      <c r="BY7" s="57"/>
      <c r="BZ7" s="57"/>
      <c r="CA7" s="57"/>
      <c r="CB7" s="57"/>
      <c r="CC7" s="57"/>
      <c r="CD7" s="57"/>
      <c r="CE7" s="57"/>
      <c r="CF7" s="57"/>
      <c r="CG7" s="57"/>
      <c r="CH7" s="57"/>
      <c r="CI7" s="57"/>
      <c r="CJ7" s="57"/>
      <c r="CK7" s="58"/>
      <c r="CL7" s="58"/>
      <c r="CM7" s="58"/>
      <c r="CN7" s="58"/>
      <c r="CO7" s="58"/>
      <c r="CP7" s="58"/>
      <c r="CQ7" s="58"/>
      <c r="CR7" s="59"/>
      <c r="CS7" s="59"/>
      <c r="CT7" s="59"/>
      <c r="CU7" s="57"/>
      <c r="CV7" s="57"/>
      <c r="CW7" s="57"/>
      <c r="CX7" s="57"/>
      <c r="CY7" s="57"/>
      <c r="CZ7" s="57"/>
      <c r="DA7" s="437"/>
      <c r="DB7" s="437"/>
    </row>
    <row r="8" spans="1:106">
      <c r="A8" s="58" t="s">
        <v>249</v>
      </c>
      <c r="B8" s="2151" t="s">
        <v>250</v>
      </c>
      <c r="C8" s="2151"/>
      <c r="D8" s="2151"/>
      <c r="E8" s="2151"/>
      <c r="F8" s="2151"/>
      <c r="G8" s="2151"/>
      <c r="H8" s="2151" t="s">
        <v>251</v>
      </c>
      <c r="I8" s="2151"/>
      <c r="J8" s="2151"/>
      <c r="K8" s="2151"/>
      <c r="L8" s="2151"/>
      <c r="M8" s="2151"/>
      <c r="N8" s="2151"/>
      <c r="O8" s="2151"/>
      <c r="P8" s="2151"/>
      <c r="Q8" s="2151"/>
      <c r="R8" s="2151"/>
      <c r="S8" s="2151"/>
      <c r="T8" s="2151"/>
      <c r="U8" s="2151"/>
      <c r="V8" s="2151"/>
      <c r="W8" s="2151"/>
      <c r="X8" s="2151"/>
      <c r="Y8" s="2151"/>
      <c r="Z8" s="2151"/>
      <c r="AA8" s="2151"/>
      <c r="AB8" s="2151"/>
      <c r="AC8" s="2151"/>
      <c r="AD8" s="2151"/>
      <c r="AE8" s="2151"/>
      <c r="AF8" s="2151"/>
      <c r="AG8" s="2151"/>
      <c r="AH8" s="2151"/>
      <c r="AI8" s="2151"/>
      <c r="AJ8" s="2151"/>
      <c r="AK8" s="2151"/>
      <c r="AL8" s="2151"/>
      <c r="AM8" s="2151"/>
      <c r="AN8" s="2151"/>
      <c r="AO8" s="2151"/>
      <c r="AP8" s="2151"/>
      <c r="AQ8" s="2151"/>
      <c r="AR8" s="2151"/>
      <c r="AS8" s="2151"/>
      <c r="AT8" s="2151"/>
      <c r="AU8" s="2151"/>
      <c r="AV8" s="2151"/>
      <c r="AW8" s="2151"/>
      <c r="AX8" s="2151"/>
      <c r="AY8" s="2151"/>
      <c r="AZ8" s="2151"/>
      <c r="BA8" s="2151"/>
      <c r="BB8" s="2151"/>
      <c r="BC8" s="2151"/>
      <c r="BD8" s="2151"/>
      <c r="BE8" s="2151"/>
      <c r="BI8" t="s">
        <v>252</v>
      </c>
      <c r="CJ8" s="59"/>
      <c r="CL8" s="59"/>
      <c r="CM8" s="59"/>
      <c r="CN8" s="59"/>
      <c r="CO8" s="59"/>
      <c r="CP8" s="59"/>
      <c r="CQ8" s="59"/>
      <c r="CR8" s="59"/>
      <c r="CS8" s="59"/>
      <c r="CT8" s="59"/>
      <c r="CU8" s="59"/>
      <c r="CV8" s="59"/>
      <c r="CW8" s="59"/>
      <c r="CX8" s="59"/>
      <c r="CY8" s="59"/>
      <c r="CZ8" s="59"/>
      <c r="DA8" s="55"/>
      <c r="DB8" s="55"/>
    </row>
    <row r="9" spans="1:106">
      <c r="A9" s="58"/>
      <c r="B9" s="2151" t="s">
        <v>253</v>
      </c>
      <c r="C9" s="2151"/>
      <c r="D9" s="2151"/>
      <c r="E9" s="2151"/>
      <c r="F9" s="2151"/>
      <c r="G9" s="2151"/>
      <c r="H9" s="2151" t="s">
        <v>254</v>
      </c>
      <c r="I9" s="2151"/>
      <c r="J9" s="2151"/>
      <c r="K9" s="2151"/>
      <c r="L9" s="2151"/>
      <c r="M9" s="2151"/>
      <c r="N9" s="2151"/>
      <c r="O9" s="2151"/>
      <c r="P9" s="2151"/>
      <c r="Q9" s="2151"/>
      <c r="R9" s="2151"/>
      <c r="S9" s="2151"/>
      <c r="T9" s="2151"/>
      <c r="U9" s="2151"/>
      <c r="V9" s="2151"/>
      <c r="W9" s="2151"/>
      <c r="X9" s="2151"/>
      <c r="Y9" s="2151"/>
      <c r="Z9" s="2151"/>
      <c r="AA9" s="2151"/>
      <c r="AB9" s="2151"/>
      <c r="AC9" s="2151"/>
      <c r="AD9" s="2151"/>
      <c r="AE9" s="2151"/>
      <c r="AF9" s="2151"/>
      <c r="AG9" s="2151"/>
      <c r="AH9" s="2151"/>
      <c r="AI9" s="2151"/>
      <c r="AJ9" s="2151"/>
      <c r="AK9" s="2151"/>
      <c r="AL9" s="2151"/>
      <c r="AM9" s="2151"/>
      <c r="AN9" s="2151"/>
      <c r="AO9" s="2151"/>
      <c r="AP9" s="2151"/>
      <c r="AQ9" s="2151"/>
      <c r="AR9" s="2151"/>
      <c r="AS9" s="2151"/>
      <c r="AT9" s="2151"/>
      <c r="AU9" s="2151"/>
      <c r="AV9" s="2151"/>
      <c r="AW9" s="2151"/>
      <c r="AX9" s="2151"/>
      <c r="AY9" s="2151"/>
      <c r="AZ9" s="2151"/>
      <c r="BA9" s="2151"/>
      <c r="BB9" s="2151"/>
      <c r="BC9" s="2151"/>
      <c r="BD9" s="2151"/>
      <c r="BE9" s="2151"/>
      <c r="BI9" t="s">
        <v>439</v>
      </c>
      <c r="CJ9" s="59"/>
      <c r="CL9" s="59"/>
      <c r="CM9" s="59"/>
      <c r="CN9" s="59"/>
      <c r="CO9" s="59"/>
      <c r="CP9" s="59"/>
      <c r="CQ9" s="59"/>
      <c r="CR9" s="59"/>
      <c r="CS9" s="59"/>
      <c r="CT9" s="59"/>
      <c r="CU9" s="59"/>
      <c r="CV9" s="59"/>
      <c r="CW9" s="59"/>
      <c r="CX9" s="59"/>
      <c r="CY9" s="59"/>
      <c r="CZ9" s="59"/>
      <c r="DA9" s="55"/>
      <c r="DB9" s="55"/>
    </row>
    <row r="10" spans="1:106">
      <c r="A10" s="58"/>
      <c r="B10" s="2151" t="s">
        <v>256</v>
      </c>
      <c r="C10" s="2151"/>
      <c r="D10" s="2151"/>
      <c r="E10" s="2151"/>
      <c r="F10" s="2151"/>
      <c r="G10" s="2151"/>
      <c r="H10" s="2151" t="s">
        <v>257</v>
      </c>
      <c r="I10" s="2151"/>
      <c r="J10" s="2151"/>
      <c r="K10" s="2151"/>
      <c r="L10" s="2151"/>
      <c r="M10" s="2151"/>
      <c r="N10" s="2151"/>
      <c r="O10" s="2151"/>
      <c r="P10" s="2151"/>
      <c r="Q10" s="2151"/>
      <c r="R10" s="2151"/>
      <c r="S10" s="2151"/>
      <c r="T10" s="2151"/>
      <c r="U10" s="2151"/>
      <c r="V10" s="2151"/>
      <c r="W10" s="2151"/>
      <c r="X10" s="2151"/>
      <c r="Y10" s="2151"/>
      <c r="Z10" s="2151"/>
      <c r="AA10" s="2151"/>
      <c r="AB10" s="2151"/>
      <c r="AC10" s="2151"/>
      <c r="AD10" s="2151"/>
      <c r="AE10" s="2151"/>
      <c r="AF10" s="2151"/>
      <c r="AG10" s="2151"/>
      <c r="AH10" s="2151"/>
      <c r="AI10" s="2151"/>
      <c r="AJ10" s="2151"/>
      <c r="AK10" s="2151"/>
      <c r="AL10" s="2151"/>
      <c r="AM10" s="2151"/>
      <c r="AN10" s="2151"/>
      <c r="AO10" s="2151"/>
      <c r="AP10" s="2151"/>
      <c r="AQ10" s="2151"/>
      <c r="AR10" s="2151"/>
      <c r="AS10" s="2151"/>
      <c r="AT10" s="2151"/>
      <c r="AU10" s="2151"/>
      <c r="AV10" s="2151"/>
      <c r="AW10" s="2151"/>
      <c r="AX10" s="2151"/>
      <c r="AY10" s="2151"/>
      <c r="AZ10" s="2151"/>
      <c r="BA10" s="2151"/>
      <c r="BB10" s="2151"/>
      <c r="BC10" s="2151"/>
      <c r="BD10" s="2151"/>
      <c r="BE10" s="2151"/>
      <c r="BI10" t="s">
        <v>258</v>
      </c>
      <c r="CJ10" s="59"/>
      <c r="CL10" s="59"/>
      <c r="CM10" s="59"/>
      <c r="CN10" s="59"/>
      <c r="CO10" s="59"/>
      <c r="CP10" s="59"/>
      <c r="CQ10" s="59"/>
      <c r="CR10" s="59"/>
      <c r="CS10" t="s">
        <v>259</v>
      </c>
      <c r="CT10" s="59"/>
      <c r="CU10" s="59"/>
      <c r="CV10" s="59"/>
      <c r="CW10" s="59"/>
      <c r="CX10" s="59"/>
      <c r="CY10" s="59"/>
      <c r="CZ10" s="59"/>
      <c r="DA10" s="55"/>
      <c r="DB10" s="55"/>
    </row>
    <row r="11" spans="1:106">
      <c r="A11" s="58"/>
      <c r="B11" s="2151" t="s">
        <v>260</v>
      </c>
      <c r="C11" s="2151"/>
      <c r="D11" s="2151"/>
      <c r="E11" s="2151"/>
      <c r="F11" s="2151"/>
      <c r="G11" s="2151"/>
      <c r="H11" s="2151" t="s">
        <v>261</v>
      </c>
      <c r="I11" s="2151"/>
      <c r="J11" s="2151"/>
      <c r="K11" s="2151"/>
      <c r="L11" s="2151"/>
      <c r="M11" s="2151"/>
      <c r="N11" s="2151"/>
      <c r="O11" s="2151"/>
      <c r="P11" s="2151"/>
      <c r="Q11" s="2151"/>
      <c r="R11" s="2151"/>
      <c r="S11" s="2151"/>
      <c r="T11" s="2151"/>
      <c r="U11" s="2151"/>
      <c r="V11" s="2151"/>
      <c r="W11" s="2151"/>
      <c r="X11" s="2151"/>
      <c r="Y11" s="2151"/>
      <c r="Z11" s="2151"/>
      <c r="AA11" s="2151"/>
      <c r="AB11" s="2151"/>
      <c r="AC11" s="2151"/>
      <c r="AD11" s="2151"/>
      <c r="AE11" s="2151"/>
      <c r="AF11" s="2151"/>
      <c r="AG11" s="2151"/>
      <c r="AH11" s="2151"/>
      <c r="AI11" s="2151"/>
      <c r="AJ11" s="2151"/>
      <c r="AK11" s="2151"/>
      <c r="AL11" s="2151"/>
      <c r="AM11" s="2151"/>
      <c r="AN11" s="2151"/>
      <c r="AO11" s="2151"/>
      <c r="AP11" s="2151"/>
      <c r="AQ11" s="2151"/>
      <c r="AR11" s="2151"/>
      <c r="AS11" s="2151"/>
      <c r="AT11" s="2151"/>
      <c r="AU11" s="2151"/>
      <c r="AV11" s="2151"/>
      <c r="AW11" s="2151"/>
      <c r="AX11" s="2151"/>
      <c r="AY11" s="2151"/>
      <c r="AZ11" s="2151"/>
      <c r="BA11" s="2151"/>
      <c r="BB11" s="2151"/>
      <c r="BC11" s="2151"/>
      <c r="BD11" s="2151"/>
      <c r="BE11" s="2151"/>
      <c r="BI11" t="s">
        <v>262</v>
      </c>
      <c r="CJ11" s="59"/>
      <c r="CL11" s="59"/>
      <c r="CM11" s="59"/>
      <c r="CN11" s="59"/>
      <c r="CO11" s="59"/>
      <c r="CP11" s="59"/>
      <c r="CQ11" s="59"/>
      <c r="CR11" s="59"/>
      <c r="CS11" t="s">
        <v>263</v>
      </c>
      <c r="CT11" s="59"/>
      <c r="CU11" s="59"/>
      <c r="CV11" s="59"/>
      <c r="CW11" s="59"/>
      <c r="CX11" s="59"/>
      <c r="CY11" s="59"/>
      <c r="CZ11" s="59"/>
      <c r="DA11" s="55"/>
      <c r="DB11" s="55"/>
    </row>
    <row r="12" spans="1:106">
      <c r="A12" s="58"/>
      <c r="B12" s="2151" t="s">
        <v>264</v>
      </c>
      <c r="C12" s="2151"/>
      <c r="D12" s="2151"/>
      <c r="E12" s="2151"/>
      <c r="F12" s="2151"/>
      <c r="G12" s="2151"/>
      <c r="H12" s="2151" t="s">
        <v>265</v>
      </c>
      <c r="I12" s="2151"/>
      <c r="J12" s="2151"/>
      <c r="K12" s="2151"/>
      <c r="L12" s="2151"/>
      <c r="M12" s="2151"/>
      <c r="N12" s="2151"/>
      <c r="O12" s="2151"/>
      <c r="P12" s="2151"/>
      <c r="Q12" s="2151"/>
      <c r="R12" s="2151"/>
      <c r="S12" s="2151"/>
      <c r="T12" s="2151"/>
      <c r="U12" s="2151"/>
      <c r="V12" s="2151"/>
      <c r="W12" s="2151"/>
      <c r="X12" s="2151"/>
      <c r="Y12" s="2151"/>
      <c r="Z12" s="2151"/>
      <c r="AA12" s="2151"/>
      <c r="AB12" s="2151"/>
      <c r="AC12" s="2151"/>
      <c r="AD12" s="2151"/>
      <c r="AE12" s="2151"/>
      <c r="AF12" s="2151"/>
      <c r="AG12" s="2151"/>
      <c r="AH12" s="2151"/>
      <c r="AI12" s="2151"/>
      <c r="AJ12" s="2151"/>
      <c r="AK12" s="2151"/>
      <c r="AL12" s="2151"/>
      <c r="AM12" s="2151"/>
      <c r="AN12" s="2151"/>
      <c r="AO12" s="2151"/>
      <c r="AP12" s="2151"/>
      <c r="AQ12" s="2151"/>
      <c r="AR12" s="2151"/>
      <c r="AS12" s="2151"/>
      <c r="AT12" s="2151"/>
      <c r="AU12" s="2151"/>
      <c r="AV12" s="2151"/>
      <c r="AW12" s="2151"/>
      <c r="AX12" s="2151"/>
      <c r="AY12" s="2151"/>
      <c r="AZ12" s="2151"/>
      <c r="BA12" s="2151"/>
      <c r="BB12" s="2151"/>
      <c r="BC12" s="2151"/>
      <c r="BD12" s="2151"/>
      <c r="BE12" s="2151"/>
      <c r="BI12" t="s">
        <v>266</v>
      </c>
      <c r="CJ12" s="59"/>
      <c r="CL12" s="59"/>
      <c r="CM12" s="59"/>
      <c r="CN12" s="59"/>
      <c r="CO12" s="59"/>
      <c r="CP12" s="59"/>
      <c r="CQ12" s="59"/>
      <c r="CR12" s="59"/>
      <c r="CS12" s="59"/>
      <c r="CT12" s="59"/>
      <c r="CU12" s="59"/>
      <c r="CV12" s="59"/>
      <c r="CW12" s="59"/>
      <c r="CX12" s="59"/>
      <c r="CY12" s="59"/>
      <c r="CZ12" s="59"/>
      <c r="DA12" s="55"/>
      <c r="DB12" s="55"/>
    </row>
    <row r="13" spans="1:106" ht="19.5" customHeight="1">
      <c r="A13" s="127" t="s">
        <v>207</v>
      </c>
      <c r="B13" s="151"/>
      <c r="C13" s="2188" t="str">
        <f>+DATOS!C10</f>
        <v>CARLOS EDUARDO GARCIA CASTILLO</v>
      </c>
      <c r="D13" s="2188"/>
      <c r="E13" s="2188"/>
      <c r="F13" s="2188"/>
      <c r="G13" s="2188"/>
      <c r="H13" s="2188"/>
      <c r="I13" s="2188"/>
      <c r="J13" s="2188"/>
      <c r="K13" s="2188"/>
      <c r="L13" s="2188"/>
      <c r="M13" s="2188"/>
      <c r="N13" s="2188"/>
      <c r="O13" s="2188"/>
      <c r="P13" s="2188"/>
      <c r="Q13" s="2188"/>
      <c r="R13" s="2188"/>
      <c r="S13" s="2188"/>
      <c r="T13" s="2188"/>
      <c r="U13" s="2188"/>
      <c r="V13" s="2188"/>
      <c r="W13" s="2188"/>
      <c r="X13" s="2188"/>
      <c r="Y13" s="2188"/>
      <c r="Z13" s="2188"/>
      <c r="AA13" s="2188"/>
      <c r="AB13" s="2188"/>
      <c r="AC13" s="2188"/>
      <c r="AD13" s="2188"/>
      <c r="AE13" s="2188"/>
      <c r="AF13" s="2188"/>
      <c r="AG13" s="2188"/>
      <c r="AH13" s="2188"/>
      <c r="AI13" s="2188"/>
      <c r="AJ13" s="2188"/>
      <c r="AK13" s="2188"/>
      <c r="AL13" s="2188"/>
      <c r="AM13" s="2188"/>
      <c r="AN13" s="2188"/>
      <c r="AO13" s="2188"/>
      <c r="AP13" s="2188"/>
      <c r="AQ13" s="2188"/>
      <c r="AR13" s="2188"/>
      <c r="AS13" s="2188"/>
      <c r="AT13" s="2188"/>
      <c r="AU13" s="2188"/>
      <c r="AV13" s="2188"/>
      <c r="AW13" s="2188"/>
      <c r="AX13" s="2188"/>
      <c r="AY13" s="2188"/>
      <c r="AZ13" s="2188"/>
      <c r="BA13" s="2188"/>
      <c r="BB13" s="2188"/>
      <c r="BC13" s="2188"/>
      <c r="BD13" s="2188"/>
      <c r="BE13" s="2188"/>
      <c r="BF13" s="2188"/>
      <c r="BG13" s="2188"/>
      <c r="BH13" s="2188"/>
      <c r="BI13" s="2188"/>
      <c r="BJ13" s="2188"/>
      <c r="BK13" s="2188"/>
      <c r="BL13" s="2188"/>
      <c r="BM13" s="2188"/>
      <c r="BN13" s="2188"/>
      <c r="BO13" s="2188"/>
      <c r="BP13" s="2188"/>
      <c r="BQ13" s="2188"/>
      <c r="BR13" s="2188"/>
      <c r="BS13" s="2188"/>
      <c r="BT13" s="2188"/>
      <c r="BU13" s="2188"/>
      <c r="BV13" s="2188"/>
      <c r="BW13" s="2188"/>
      <c r="BX13" s="2188"/>
      <c r="BY13" s="2188"/>
      <c r="BZ13" s="2188"/>
      <c r="CA13" s="2188"/>
      <c r="CB13" s="2188"/>
      <c r="CC13" s="2188"/>
      <c r="CD13" s="2188"/>
      <c r="CE13" s="2188"/>
      <c r="CF13" s="2188"/>
      <c r="CG13" s="2188"/>
      <c r="CH13" s="2188"/>
      <c r="CI13" s="2188"/>
      <c r="CJ13" s="2188"/>
      <c r="CL13" s="58"/>
      <c r="CM13" s="58"/>
      <c r="CN13" s="58"/>
      <c r="CO13" s="58"/>
      <c r="CP13" s="58"/>
      <c r="CQ13" s="58"/>
      <c r="CR13" s="57"/>
      <c r="CS13" s="57"/>
      <c r="CT13" s="1748" t="s">
        <v>440</v>
      </c>
      <c r="CU13" s="220" t="str">
        <f>+DATOS!C16</f>
        <v>JUN - SEP DE 2024</v>
      </c>
      <c r="CV13" s="473"/>
      <c r="CW13" s="473"/>
      <c r="CX13" s="645"/>
      <c r="CY13" s="57"/>
      <c r="CZ13" s="57"/>
      <c r="DA13" s="437"/>
      <c r="DB13" s="437"/>
    </row>
    <row r="14" spans="1:106" ht="8.25" customHeight="1" thickBot="1">
      <c r="A14" s="60"/>
      <c r="B14" s="61"/>
      <c r="C14" s="62"/>
      <c r="D14" s="62"/>
      <c r="E14" s="62"/>
      <c r="F14" s="62"/>
      <c r="G14" s="62"/>
      <c r="H14" s="62"/>
      <c r="I14" s="62"/>
      <c r="J14" s="62"/>
      <c r="K14" s="62"/>
      <c r="L14" s="62"/>
      <c r="M14" s="62"/>
      <c r="N14" s="62"/>
      <c r="O14" s="62"/>
      <c r="P14" s="62"/>
      <c r="Q14" s="62"/>
      <c r="R14" s="62"/>
      <c r="S14" s="62"/>
      <c r="T14" s="62"/>
      <c r="U14" s="62"/>
      <c r="V14" s="62"/>
      <c r="W14" s="62"/>
      <c r="X14" s="62"/>
      <c r="Y14" s="62"/>
      <c r="Z14" s="62"/>
      <c r="AA14" s="62"/>
      <c r="AB14" s="62"/>
      <c r="AC14" s="62"/>
      <c r="AD14" s="62"/>
      <c r="AE14" s="62"/>
      <c r="AF14" s="62"/>
      <c r="AG14" s="62"/>
      <c r="AH14" s="62"/>
      <c r="AI14" s="62"/>
      <c r="AJ14" s="62"/>
      <c r="AK14" s="62"/>
      <c r="AL14" s="62"/>
      <c r="AM14" s="62"/>
      <c r="AN14" s="62"/>
      <c r="AO14" s="62"/>
      <c r="AP14" s="62"/>
      <c r="AQ14" s="62"/>
      <c r="AR14" s="62"/>
      <c r="AS14" s="62"/>
      <c r="AT14" s="62"/>
      <c r="AU14" s="62"/>
      <c r="AV14" s="62"/>
      <c r="AW14" s="62"/>
      <c r="AX14" s="62"/>
      <c r="AY14" s="62"/>
      <c r="AZ14" s="62"/>
      <c r="BA14" s="62"/>
      <c r="BB14" s="62"/>
      <c r="BC14" s="62"/>
      <c r="BD14" s="62"/>
      <c r="BE14" s="62"/>
      <c r="BF14" s="62"/>
      <c r="BG14" s="62"/>
      <c r="BH14" s="62"/>
      <c r="BI14" s="62"/>
      <c r="BJ14" s="62"/>
      <c r="BK14" s="62"/>
      <c r="BL14" s="62"/>
      <c r="BM14" s="62"/>
      <c r="BN14" s="62"/>
      <c r="BO14" s="62"/>
      <c r="BP14" s="62"/>
      <c r="BQ14" s="62"/>
      <c r="BR14" s="62"/>
      <c r="BS14" s="62"/>
      <c r="BT14" s="62"/>
      <c r="BU14" s="62"/>
      <c r="BV14" s="62"/>
      <c r="BW14" s="62"/>
      <c r="BX14" s="62"/>
      <c r="BY14" s="62"/>
      <c r="BZ14" s="62"/>
      <c r="CA14" s="62"/>
      <c r="CB14" s="62"/>
      <c r="CC14" s="62"/>
      <c r="CD14" s="62"/>
      <c r="CE14" s="62"/>
      <c r="CF14" s="62"/>
      <c r="CG14" s="62"/>
      <c r="CH14" s="62"/>
      <c r="CI14" s="62"/>
      <c r="CJ14" s="62"/>
      <c r="CK14" s="63"/>
      <c r="CL14" s="63"/>
      <c r="CM14" s="63"/>
      <c r="CN14" s="63"/>
      <c r="CO14" s="63"/>
      <c r="CP14" s="63"/>
      <c r="CQ14" s="63"/>
      <c r="CR14" s="62"/>
      <c r="CS14" s="62"/>
      <c r="CT14" s="62"/>
      <c r="CU14" s="62"/>
      <c r="CV14" s="62"/>
      <c r="CW14" s="62"/>
      <c r="CX14" s="62"/>
      <c r="CY14" s="62"/>
      <c r="CZ14" s="62"/>
      <c r="DA14" s="62"/>
      <c r="DB14" s="62"/>
    </row>
    <row r="15" spans="1:106" ht="13.5" customHeight="1">
      <c r="A15" s="438"/>
      <c r="B15" s="439"/>
      <c r="C15" s="440"/>
      <c r="D15" s="440"/>
      <c r="E15" s="440"/>
      <c r="F15" s="440"/>
      <c r="G15" s="440"/>
      <c r="H15" s="440"/>
      <c r="I15" s="440"/>
      <c r="J15" s="440"/>
      <c r="K15" s="440"/>
      <c r="L15" s="440"/>
      <c r="M15" s="440"/>
      <c r="N15" s="440"/>
      <c r="O15" s="440"/>
      <c r="P15" s="440"/>
      <c r="Q15" s="440"/>
      <c r="R15" s="440"/>
      <c r="S15" s="440"/>
      <c r="T15" s="440"/>
      <c r="U15" s="440"/>
      <c r="V15" s="440"/>
      <c r="W15" s="440"/>
      <c r="X15" s="440"/>
      <c r="Y15" s="440"/>
      <c r="Z15" s="440"/>
      <c r="AA15" s="440"/>
      <c r="AB15" s="440"/>
      <c r="AC15" s="440"/>
      <c r="AD15" s="440"/>
      <c r="AE15" s="440"/>
      <c r="AF15" s="440"/>
      <c r="AG15" s="440"/>
      <c r="AH15" s="440"/>
      <c r="AI15" s="440"/>
      <c r="AJ15" s="440"/>
      <c r="AK15" s="440"/>
      <c r="AL15" s="440"/>
      <c r="AM15" s="440"/>
      <c r="AN15" s="440"/>
      <c r="AO15" s="440"/>
      <c r="AP15" s="440"/>
      <c r="AQ15" s="440"/>
      <c r="AR15" s="440"/>
      <c r="AS15" s="440"/>
      <c r="AT15" s="440"/>
      <c r="AU15" s="440"/>
      <c r="AV15" s="440"/>
      <c r="AW15" s="440"/>
      <c r="AX15" s="440"/>
      <c r="AY15" s="440"/>
      <c r="AZ15" s="440"/>
      <c r="BA15" s="440"/>
      <c r="BB15" s="440"/>
      <c r="BC15" s="440"/>
      <c r="BD15" s="440"/>
      <c r="BE15" s="440"/>
      <c r="BF15" s="440"/>
      <c r="BG15" s="440"/>
      <c r="BH15" s="440"/>
      <c r="BI15" s="440"/>
      <c r="BJ15" s="440"/>
      <c r="BK15" s="440"/>
      <c r="BL15" s="440"/>
      <c r="BM15" s="440"/>
      <c r="BN15" s="440"/>
      <c r="BO15" s="440"/>
      <c r="BP15" s="440"/>
      <c r="BQ15" s="440"/>
      <c r="BR15" s="440"/>
      <c r="BS15" s="440"/>
      <c r="BT15" s="440"/>
      <c r="BU15" s="440"/>
      <c r="BV15" s="440"/>
      <c r="BW15" s="440"/>
      <c r="BX15" s="440"/>
      <c r="BY15" s="440"/>
      <c r="BZ15" s="440"/>
      <c r="CA15" s="440"/>
      <c r="CB15" s="440"/>
      <c r="CC15" s="440"/>
      <c r="CD15" s="440"/>
      <c r="CE15" s="440"/>
      <c r="CF15" s="440"/>
      <c r="CG15" s="440"/>
      <c r="CH15" s="440"/>
      <c r="CI15" s="440"/>
      <c r="CJ15" s="440"/>
      <c r="CK15" s="439"/>
      <c r="CL15" s="439"/>
      <c r="CM15" s="439"/>
      <c r="CN15" s="439"/>
      <c r="CO15" s="439"/>
      <c r="CP15" s="439"/>
      <c r="CQ15" s="439"/>
      <c r="CR15" s="440"/>
      <c r="CS15" s="440"/>
      <c r="CT15" s="440"/>
      <c r="CU15" s="440"/>
      <c r="CV15" s="440"/>
      <c r="CW15" s="440"/>
      <c r="CX15" s="440"/>
      <c r="CY15" s="440"/>
      <c r="CZ15" s="440"/>
      <c r="DA15" s="65"/>
      <c r="DB15" s="66"/>
    </row>
    <row r="16" spans="1:106">
      <c r="A16" s="9"/>
      <c r="B16" s="441"/>
      <c r="C16" s="57"/>
      <c r="D16" s="57"/>
      <c r="E16" s="57"/>
      <c r="F16" s="57"/>
      <c r="G16" s="57"/>
      <c r="H16" s="57"/>
      <c r="I16" s="57"/>
      <c r="J16" s="57"/>
      <c r="K16" s="57"/>
      <c r="L16" s="57"/>
      <c r="M16" s="57"/>
      <c r="N16" s="57"/>
      <c r="O16" s="57"/>
      <c r="P16" s="57"/>
      <c r="Q16" s="57"/>
      <c r="R16" s="57"/>
      <c r="S16" s="57"/>
      <c r="T16" s="57"/>
      <c r="U16" s="57"/>
      <c r="V16" s="57"/>
      <c r="W16" s="57"/>
      <c r="X16" s="57"/>
      <c r="Y16" s="57"/>
      <c r="Z16" s="57"/>
      <c r="AA16" s="57"/>
      <c r="AB16" s="57"/>
      <c r="AC16" s="57"/>
      <c r="AD16" s="57"/>
      <c r="AE16" s="57"/>
      <c r="AF16" s="57"/>
      <c r="AG16" s="57"/>
      <c r="AH16" s="57"/>
      <c r="AI16" s="57"/>
      <c r="AJ16" s="57"/>
      <c r="AK16" s="57"/>
      <c r="AL16" s="57"/>
      <c r="AM16" s="57"/>
      <c r="AN16" s="57"/>
      <c r="AO16" s="57"/>
      <c r="AP16" s="57"/>
      <c r="AQ16" s="57"/>
      <c r="AR16" s="57"/>
      <c r="AS16" s="57"/>
      <c r="AT16" s="57"/>
      <c r="AU16" s="57"/>
      <c r="AV16" s="57"/>
      <c r="AW16" s="57"/>
      <c r="AX16" s="57"/>
      <c r="AY16" s="57"/>
      <c r="AZ16" s="57"/>
      <c r="BA16" s="57"/>
      <c r="BB16" s="57"/>
      <c r="BC16" s="57"/>
      <c r="BD16" s="57"/>
      <c r="BE16" s="57"/>
      <c r="BF16" s="57"/>
      <c r="BG16" s="57"/>
      <c r="BH16" s="57"/>
      <c r="BI16" s="57"/>
      <c r="BJ16" s="57"/>
      <c r="BK16" s="57"/>
      <c r="BL16" s="57"/>
      <c r="BM16" s="57"/>
      <c r="BN16" s="57"/>
      <c r="BO16" s="57"/>
      <c r="BP16" s="57"/>
      <c r="BQ16" s="57"/>
      <c r="BR16" s="57"/>
      <c r="BS16" s="57"/>
      <c r="BT16" s="57"/>
      <c r="BU16" s="57"/>
      <c r="BV16" s="57"/>
      <c r="BW16" s="57"/>
      <c r="BX16" s="57"/>
      <c r="BY16" s="57"/>
      <c r="BZ16" s="57"/>
      <c r="CA16" s="57"/>
      <c r="CB16" s="57"/>
      <c r="CC16" s="57"/>
      <c r="CD16" s="57"/>
      <c r="CE16" s="57"/>
      <c r="CF16" s="57"/>
      <c r="CG16" s="57"/>
      <c r="CH16" s="57"/>
      <c r="CI16" s="57"/>
      <c r="CJ16" s="57"/>
      <c r="CK16" s="441"/>
      <c r="CL16" s="441"/>
      <c r="CM16" s="441"/>
      <c r="CN16" s="441"/>
      <c r="CO16" s="441"/>
      <c r="CP16" s="441"/>
      <c r="CQ16" s="441"/>
      <c r="CR16" s="57"/>
      <c r="CS16" s="57"/>
      <c r="CT16" s="57"/>
      <c r="CU16" s="57"/>
      <c r="CV16" s="57"/>
      <c r="CW16" s="57"/>
      <c r="CX16" s="57"/>
      <c r="CY16" s="57"/>
      <c r="CZ16" s="57"/>
      <c r="DA16" s="1"/>
      <c r="DB16" s="67"/>
    </row>
    <row r="17" spans="1:106">
      <c r="A17" s="442"/>
      <c r="B17" s="441"/>
      <c r="C17" s="57"/>
      <c r="D17" s="57"/>
      <c r="E17" s="57"/>
      <c r="F17" s="57"/>
      <c r="G17" s="57"/>
      <c r="H17" s="57"/>
      <c r="I17" s="57"/>
      <c r="J17" s="57"/>
      <c r="K17" s="57"/>
      <c r="L17" s="57"/>
      <c r="M17" s="57"/>
      <c r="N17" s="57"/>
      <c r="O17" s="57"/>
      <c r="P17" s="57"/>
      <c r="Q17" s="57"/>
      <c r="R17" s="57"/>
      <c r="S17" s="57"/>
      <c r="T17" s="57"/>
      <c r="U17" s="57"/>
      <c r="V17" s="57"/>
      <c r="W17" s="57"/>
      <c r="X17" s="57"/>
      <c r="Y17" s="57"/>
      <c r="Z17" s="57"/>
      <c r="AA17" s="57"/>
      <c r="AB17" s="57"/>
      <c r="AC17" s="57"/>
      <c r="AD17" s="57"/>
      <c r="AE17" s="57"/>
      <c r="AF17" s="57"/>
      <c r="AG17" s="57"/>
      <c r="AH17" s="57"/>
      <c r="AI17" s="57"/>
      <c r="AJ17" s="57"/>
      <c r="AK17" s="57"/>
      <c r="AL17" s="57"/>
      <c r="AM17" s="57"/>
      <c r="AN17" s="57"/>
      <c r="AO17" s="57"/>
      <c r="AP17" s="57"/>
      <c r="AQ17" s="57"/>
      <c r="AR17" s="57"/>
      <c r="AS17" s="57"/>
      <c r="AT17" s="57"/>
      <c r="AU17" s="57"/>
      <c r="AV17" s="57"/>
      <c r="AW17" s="57"/>
      <c r="AX17" s="57"/>
      <c r="AY17" s="57"/>
      <c r="AZ17" s="57"/>
      <c r="BA17" s="57"/>
      <c r="BB17" s="57"/>
      <c r="BC17" s="57"/>
      <c r="BD17" s="57"/>
      <c r="BE17" s="57"/>
      <c r="BF17" s="57"/>
      <c r="BG17" s="57"/>
      <c r="BH17" s="57"/>
      <c r="BI17" s="57"/>
      <c r="BJ17" s="57"/>
      <c r="BK17" s="57"/>
      <c r="BL17" s="57"/>
      <c r="BM17" s="57"/>
      <c r="BN17" s="57"/>
      <c r="BO17" s="57"/>
      <c r="BP17" s="57"/>
      <c r="BQ17" s="57"/>
      <c r="BR17" s="57"/>
      <c r="BS17" s="57"/>
      <c r="BT17" s="57"/>
      <c r="BU17" s="57"/>
      <c r="BV17" s="57"/>
      <c r="BW17" s="57"/>
      <c r="BX17" s="57"/>
      <c r="BY17" s="57"/>
      <c r="BZ17" s="57"/>
      <c r="CA17" s="57"/>
      <c r="CB17" s="57"/>
      <c r="CC17" s="57"/>
      <c r="CD17" s="57"/>
      <c r="CE17" s="57"/>
      <c r="CF17" s="57"/>
      <c r="CG17" s="57"/>
      <c r="CH17" s="57"/>
      <c r="CI17" s="57"/>
      <c r="CJ17" s="57"/>
      <c r="CK17" s="441"/>
      <c r="CL17" s="441"/>
      <c r="CM17" s="441"/>
      <c r="CN17" s="441"/>
      <c r="CO17" s="441"/>
      <c r="CP17" s="441"/>
      <c r="CQ17" s="441"/>
      <c r="CR17" s="57"/>
      <c r="CS17" s="57"/>
      <c r="CT17" s="57"/>
      <c r="CU17" s="57"/>
      <c r="CV17" s="57"/>
      <c r="CW17" s="57"/>
      <c r="CX17" s="57"/>
      <c r="CY17" s="57"/>
      <c r="CZ17" s="57"/>
      <c r="DA17" s="1"/>
      <c r="DB17" s="67"/>
    </row>
    <row r="18" spans="1:106">
      <c r="A18" s="442"/>
      <c r="B18" s="441"/>
      <c r="C18" s="57"/>
      <c r="D18" s="57"/>
      <c r="E18" s="57"/>
      <c r="F18" s="57"/>
      <c r="G18" s="57"/>
      <c r="H18" s="57"/>
      <c r="I18" s="57"/>
      <c r="J18" s="57"/>
      <c r="K18" s="57"/>
      <c r="L18" s="57"/>
      <c r="M18" s="57"/>
      <c r="N18" s="57"/>
      <c r="O18" s="57"/>
      <c r="P18" s="57"/>
      <c r="Q18" s="57"/>
      <c r="R18" s="57"/>
      <c r="S18" s="57"/>
      <c r="T18" s="57"/>
      <c r="U18" s="57"/>
      <c r="V18" s="57"/>
      <c r="W18" s="57"/>
      <c r="X18" s="57"/>
      <c r="Y18" s="57"/>
      <c r="Z18" s="57"/>
      <c r="AA18" s="57"/>
      <c r="AB18" s="57"/>
      <c r="AC18" s="57"/>
      <c r="AD18" s="57"/>
      <c r="AE18" s="57"/>
      <c r="AF18" s="57"/>
      <c r="AG18" s="57"/>
      <c r="AH18" s="57"/>
      <c r="AI18" s="57"/>
      <c r="AJ18" s="57"/>
      <c r="AK18" s="57"/>
      <c r="AL18" s="57"/>
      <c r="AM18" s="57"/>
      <c r="AN18" s="57"/>
      <c r="AO18" s="57"/>
      <c r="AP18" s="57"/>
      <c r="AQ18" s="57"/>
      <c r="AR18" s="57"/>
      <c r="AS18" s="57"/>
      <c r="AT18" s="57"/>
      <c r="AU18" s="57"/>
      <c r="AV18" s="57"/>
      <c r="AW18" s="57"/>
      <c r="AX18" s="57"/>
      <c r="AY18" s="57"/>
      <c r="AZ18" s="57"/>
      <c r="BA18" s="57"/>
      <c r="BB18" s="57"/>
      <c r="BC18" s="57"/>
      <c r="BD18" s="57"/>
      <c r="BE18" s="57"/>
      <c r="BF18" s="57"/>
      <c r="BG18" s="57"/>
      <c r="BH18" s="57"/>
      <c r="BI18" s="57"/>
      <c r="BJ18" s="57"/>
      <c r="BK18" s="57"/>
      <c r="BL18" s="57"/>
      <c r="BM18" s="57"/>
      <c r="BN18" s="57"/>
      <c r="BO18" s="57"/>
      <c r="BP18" s="57"/>
      <c r="BQ18" s="57"/>
      <c r="BR18" s="57"/>
      <c r="BS18" s="57"/>
      <c r="BT18" s="57"/>
      <c r="BU18" s="57"/>
      <c r="BV18" s="57"/>
      <c r="BW18" s="57"/>
      <c r="BX18" s="57"/>
      <c r="BY18" s="57"/>
      <c r="BZ18" s="57"/>
      <c r="CA18" s="57"/>
      <c r="CB18" s="57"/>
      <c r="CC18" s="57"/>
      <c r="CD18" s="57"/>
      <c r="CE18" s="57"/>
      <c r="CF18" s="57"/>
      <c r="CG18" s="57"/>
      <c r="CH18" s="57"/>
      <c r="CI18" s="57"/>
      <c r="CJ18" s="57"/>
      <c r="CK18" s="441"/>
      <c r="CL18" s="441"/>
      <c r="CM18" s="441"/>
      <c r="CN18" s="441"/>
      <c r="CO18" s="441"/>
      <c r="CP18" s="441"/>
      <c r="CQ18" s="441"/>
      <c r="CR18" s="57"/>
      <c r="CS18" s="57"/>
      <c r="CT18" s="57"/>
      <c r="CU18" s="57"/>
      <c r="CV18" s="57"/>
      <c r="CW18" s="57"/>
      <c r="CX18" s="57"/>
      <c r="CY18" s="57"/>
      <c r="CZ18" s="57"/>
      <c r="DA18" s="1"/>
      <c r="DB18" s="67"/>
    </row>
    <row r="19" spans="1:106">
      <c r="A19" s="442"/>
      <c r="B19" s="441"/>
      <c r="C19" s="57"/>
      <c r="D19" s="57"/>
      <c r="E19" s="57"/>
      <c r="F19" s="57"/>
      <c r="G19" s="57"/>
      <c r="H19" s="57"/>
      <c r="I19" s="57"/>
      <c r="J19" s="57"/>
      <c r="K19" s="57"/>
      <c r="L19" s="57"/>
      <c r="M19" s="57"/>
      <c r="N19" s="57"/>
      <c r="O19" s="57"/>
      <c r="P19" s="57"/>
      <c r="Q19" s="57"/>
      <c r="R19" s="57"/>
      <c r="S19" s="57"/>
      <c r="T19" s="57"/>
      <c r="U19" s="57"/>
      <c r="V19" s="57"/>
      <c r="W19" s="57"/>
      <c r="X19" s="57"/>
      <c r="Y19" s="57"/>
      <c r="Z19" s="57"/>
      <c r="AA19" s="57"/>
      <c r="AB19" s="57"/>
      <c r="AC19" s="57"/>
      <c r="AD19" s="57"/>
      <c r="AE19" s="57"/>
      <c r="AF19" s="57"/>
      <c r="AG19" s="57"/>
      <c r="AH19" s="57"/>
      <c r="AI19" s="57"/>
      <c r="AJ19" s="57"/>
      <c r="AK19" s="57"/>
      <c r="AL19" s="57"/>
      <c r="AM19" s="57"/>
      <c r="AN19" s="57"/>
      <c r="AO19" s="57"/>
      <c r="AP19" s="57"/>
      <c r="AQ19" s="57"/>
      <c r="AR19" s="57"/>
      <c r="AS19" s="57"/>
      <c r="AT19" s="57"/>
      <c r="AU19" s="57"/>
      <c r="AV19" s="57"/>
      <c r="AW19" s="57"/>
      <c r="AX19" s="57"/>
      <c r="AY19" s="57"/>
      <c r="AZ19" s="57"/>
      <c r="BA19" s="57"/>
      <c r="BB19" s="57"/>
      <c r="BC19" s="57"/>
      <c r="BD19" s="57"/>
      <c r="BE19" s="57"/>
      <c r="BF19" s="57"/>
      <c r="BG19" s="57"/>
      <c r="BH19" s="57"/>
      <c r="BI19" s="57"/>
      <c r="BJ19" s="57"/>
      <c r="BK19" s="57"/>
      <c r="BL19" s="57"/>
      <c r="BM19" s="57"/>
      <c r="BN19" s="57"/>
      <c r="BO19" s="57"/>
      <c r="BP19" s="57"/>
      <c r="BQ19" s="57"/>
      <c r="BR19" s="57"/>
      <c r="BS19" s="57"/>
      <c r="BT19" s="57"/>
      <c r="BU19" s="57"/>
      <c r="BV19" s="57"/>
      <c r="BW19" s="57"/>
      <c r="BX19" s="57"/>
      <c r="BY19" s="57"/>
      <c r="BZ19" s="57"/>
      <c r="CA19" s="57"/>
      <c r="CB19" s="57"/>
      <c r="CC19" s="57"/>
      <c r="CD19" s="57"/>
      <c r="CE19" s="57"/>
      <c r="CF19" s="57"/>
      <c r="CG19" s="57"/>
      <c r="CH19" s="57"/>
      <c r="CI19" s="57"/>
      <c r="CJ19" s="57"/>
      <c r="CK19" s="441"/>
      <c r="CL19" s="441"/>
      <c r="CM19" s="441"/>
      <c r="CN19" s="441"/>
      <c r="CO19" s="441"/>
      <c r="CP19" s="441"/>
      <c r="CQ19" s="441"/>
      <c r="CR19" s="57"/>
      <c r="CS19" s="57"/>
      <c r="CT19" s="57"/>
      <c r="CU19" s="57"/>
      <c r="CV19" s="57"/>
      <c r="CW19" s="57"/>
      <c r="CX19" s="57"/>
      <c r="CY19" s="57"/>
      <c r="CZ19" s="57"/>
      <c r="DA19" s="1"/>
      <c r="DB19" s="67"/>
    </row>
    <row r="20" spans="1:106">
      <c r="A20" s="442"/>
      <c r="B20" s="441"/>
      <c r="C20" s="57"/>
      <c r="D20" s="57"/>
      <c r="E20" s="57"/>
      <c r="F20" s="57"/>
      <c r="G20" s="57"/>
      <c r="H20" s="57"/>
      <c r="I20" s="57"/>
      <c r="J20" s="57"/>
      <c r="K20" s="57"/>
      <c r="L20" s="57"/>
      <c r="M20" s="57"/>
      <c r="N20" s="57"/>
      <c r="O20" s="57"/>
      <c r="P20" s="57"/>
      <c r="Q20" s="57"/>
      <c r="R20" s="57"/>
      <c r="S20" s="57"/>
      <c r="T20" s="57"/>
      <c r="U20" s="57"/>
      <c r="V20" s="57"/>
      <c r="W20" s="57"/>
      <c r="X20" s="57"/>
      <c r="Y20" s="57"/>
      <c r="Z20" s="57"/>
      <c r="AA20" s="57"/>
      <c r="AB20" s="57"/>
      <c r="AC20" s="57"/>
      <c r="AD20" s="57"/>
      <c r="AE20" s="57"/>
      <c r="AF20" s="57"/>
      <c r="AG20" s="57"/>
      <c r="AH20" s="57"/>
      <c r="AI20" s="57"/>
      <c r="AJ20" s="57"/>
      <c r="AK20" s="57"/>
      <c r="AL20" s="57"/>
      <c r="AM20" s="57"/>
      <c r="AN20" s="57"/>
      <c r="AO20" s="57"/>
      <c r="AP20" s="57"/>
      <c r="AQ20" s="57"/>
      <c r="AR20" s="57"/>
      <c r="AS20" s="57"/>
      <c r="AT20" s="57"/>
      <c r="AU20" s="57"/>
      <c r="AV20" s="57"/>
      <c r="AW20" s="57"/>
      <c r="AX20" s="57"/>
      <c r="AY20" s="57"/>
      <c r="AZ20" s="57"/>
      <c r="BA20" s="57"/>
      <c r="BB20" s="57"/>
      <c r="BC20" s="57"/>
      <c r="BD20" s="57"/>
      <c r="BE20" s="57"/>
      <c r="BF20" s="57"/>
      <c r="BG20" s="57"/>
      <c r="BH20" s="57"/>
      <c r="BI20" s="57"/>
      <c r="BJ20" s="57"/>
      <c r="BK20" s="57"/>
      <c r="BL20" s="57"/>
      <c r="BM20" s="57"/>
      <c r="BN20" s="57"/>
      <c r="BO20" s="57"/>
      <c r="BP20" s="57"/>
      <c r="BQ20" s="57"/>
      <c r="BR20" s="57"/>
      <c r="BS20" s="57"/>
      <c r="BT20" s="57"/>
      <c r="BU20" s="57"/>
      <c r="BV20" s="57"/>
      <c r="BW20" s="57"/>
      <c r="BX20" s="57"/>
      <c r="BY20" s="57"/>
      <c r="BZ20" s="57"/>
      <c r="CA20" s="57"/>
      <c r="CB20" s="57"/>
      <c r="CC20" s="57"/>
      <c r="CD20" s="57"/>
      <c r="CE20" s="57"/>
      <c r="CF20" s="57"/>
      <c r="CG20" s="57"/>
      <c r="CH20" s="57"/>
      <c r="CI20" s="57"/>
      <c r="CJ20" s="57"/>
      <c r="CK20" s="441"/>
      <c r="CL20" s="441"/>
      <c r="CM20" s="441"/>
      <c r="CN20" s="441"/>
      <c r="CO20" s="441"/>
      <c r="CP20" s="441"/>
      <c r="CQ20" s="441"/>
      <c r="CR20" s="57"/>
      <c r="CS20" s="57"/>
      <c r="CT20" s="57"/>
      <c r="CU20" s="57"/>
      <c r="CV20" s="57"/>
      <c r="CW20" s="57"/>
      <c r="CX20" s="57"/>
      <c r="CY20" s="57"/>
      <c r="CZ20" s="57"/>
      <c r="DA20" s="1"/>
      <c r="DB20" s="67"/>
    </row>
    <row r="21" spans="1:106">
      <c r="A21" s="442"/>
      <c r="B21" s="441"/>
      <c r="C21" s="57"/>
      <c r="D21" s="57"/>
      <c r="E21" s="57"/>
      <c r="F21" s="57"/>
      <c r="G21" s="57"/>
      <c r="H21" s="57"/>
      <c r="I21" s="57"/>
      <c r="J21" s="57"/>
      <c r="K21" s="57"/>
      <c r="L21" s="57"/>
      <c r="M21" s="57"/>
      <c r="N21" s="57"/>
      <c r="O21" s="57"/>
      <c r="P21" s="57"/>
      <c r="Q21" s="57"/>
      <c r="R21" s="57"/>
      <c r="S21" s="57"/>
      <c r="T21" s="57"/>
      <c r="U21" s="57"/>
      <c r="V21" s="57"/>
      <c r="W21" s="57"/>
      <c r="X21" s="57"/>
      <c r="Y21" s="57"/>
      <c r="Z21" s="57"/>
      <c r="AA21" s="57"/>
      <c r="AB21" s="57"/>
      <c r="AC21" s="57"/>
      <c r="AD21" s="57"/>
      <c r="AE21" s="57"/>
      <c r="AF21" s="57"/>
      <c r="AG21" s="57"/>
      <c r="AH21" s="57"/>
      <c r="AI21" s="57"/>
      <c r="AJ21" s="57"/>
      <c r="AK21" s="57"/>
      <c r="AL21" s="57"/>
      <c r="AM21" s="57"/>
      <c r="AN21" s="57"/>
      <c r="AO21" s="57"/>
      <c r="AP21" s="57"/>
      <c r="AQ21" s="57"/>
      <c r="AR21" s="57"/>
      <c r="AS21" s="57"/>
      <c r="AT21" s="57"/>
      <c r="AU21" s="57"/>
      <c r="AV21" s="57"/>
      <c r="AW21" s="57"/>
      <c r="AX21" s="57"/>
      <c r="AY21" s="57"/>
      <c r="AZ21" s="57"/>
      <c r="BA21" s="57"/>
      <c r="BB21" s="57"/>
      <c r="BC21" s="57"/>
      <c r="BD21" s="57"/>
      <c r="BE21" s="57"/>
      <c r="BF21" s="57"/>
      <c r="BG21" s="57"/>
      <c r="BH21" s="57"/>
      <c r="BI21" s="57"/>
      <c r="BJ21" s="57"/>
      <c r="BK21" s="57"/>
      <c r="BL21" s="57"/>
      <c r="BM21" s="57"/>
      <c r="BN21" s="57"/>
      <c r="BO21" s="57"/>
      <c r="BP21" s="57"/>
      <c r="BQ21" s="57"/>
      <c r="BR21" s="57"/>
      <c r="BS21" s="57"/>
      <c r="BT21" s="57"/>
      <c r="BU21" s="57"/>
      <c r="BV21" s="57"/>
      <c r="BW21" s="57"/>
      <c r="BX21" s="57"/>
      <c r="BY21" s="57"/>
      <c r="BZ21" s="57"/>
      <c r="CA21" s="57"/>
      <c r="CB21" s="57"/>
      <c r="CC21" s="57"/>
      <c r="CD21" s="57"/>
      <c r="CE21" s="57"/>
      <c r="CF21" s="57"/>
      <c r="CG21" s="57"/>
      <c r="CH21" s="57"/>
      <c r="CI21" s="57"/>
      <c r="CJ21" s="57"/>
      <c r="CK21" s="441"/>
      <c r="CL21" s="441"/>
      <c r="CM21" s="441"/>
      <c r="CN21" s="441"/>
      <c r="CO21" s="441"/>
      <c r="CP21" s="441"/>
      <c r="CQ21" s="441"/>
      <c r="CR21" s="57"/>
      <c r="CS21" s="57"/>
      <c r="CT21" s="57"/>
      <c r="CU21" s="57"/>
      <c r="CV21" s="57"/>
      <c r="CW21" s="57"/>
      <c r="CX21" s="57"/>
      <c r="CY21" s="57"/>
      <c r="CZ21" s="57"/>
      <c r="DA21" s="1"/>
      <c r="DB21" s="67"/>
    </row>
    <row r="22" spans="1:106">
      <c r="A22" s="442"/>
      <c r="B22" s="441"/>
      <c r="C22" s="57"/>
      <c r="D22" s="57"/>
      <c r="E22" s="57"/>
      <c r="F22" s="57"/>
      <c r="G22" s="57"/>
      <c r="H22" s="57"/>
      <c r="I22" s="57"/>
      <c r="J22" s="57"/>
      <c r="K22" s="57"/>
      <c r="L22" s="57"/>
      <c r="M22" s="57"/>
      <c r="N22" s="57"/>
      <c r="O22" s="57"/>
      <c r="P22" s="57"/>
      <c r="Q22" s="57"/>
      <c r="R22" s="57"/>
      <c r="S22" s="57"/>
      <c r="T22" s="57"/>
      <c r="U22" s="57"/>
      <c r="V22" s="57"/>
      <c r="W22" s="57"/>
      <c r="X22" s="57"/>
      <c r="Y22" s="57"/>
      <c r="Z22" s="57"/>
      <c r="AA22" s="57"/>
      <c r="AB22" s="57"/>
      <c r="AC22" s="57"/>
      <c r="AD22" s="57"/>
      <c r="AE22" s="57"/>
      <c r="AF22" s="57"/>
      <c r="AG22" s="57"/>
      <c r="AH22" s="57"/>
      <c r="AI22" s="57"/>
      <c r="AJ22" s="57"/>
      <c r="AK22" s="57"/>
      <c r="AL22" s="57"/>
      <c r="AM22" s="57"/>
      <c r="AN22" s="57"/>
      <c r="AO22" s="57"/>
      <c r="AP22" s="57"/>
      <c r="AQ22" s="57"/>
      <c r="AR22" s="57"/>
      <c r="AS22" s="57"/>
      <c r="AT22" s="57"/>
      <c r="AU22" s="57"/>
      <c r="AV22" s="57"/>
      <c r="AW22" s="57"/>
      <c r="AX22" s="57"/>
      <c r="AY22" s="57"/>
      <c r="AZ22" s="57"/>
      <c r="BA22" s="57"/>
      <c r="BB22" s="57"/>
      <c r="BC22" s="57"/>
      <c r="BD22" s="57"/>
      <c r="BE22" s="57"/>
      <c r="BF22" s="57"/>
      <c r="BG22" s="57"/>
      <c r="BH22" s="57"/>
      <c r="BI22" s="57"/>
      <c r="BJ22" s="57"/>
      <c r="BK22" s="57"/>
      <c r="BL22" s="57"/>
      <c r="BM22" s="57"/>
      <c r="BN22" s="57"/>
      <c r="BO22" s="57"/>
      <c r="BP22" s="57"/>
      <c r="BQ22" s="57"/>
      <c r="BR22" s="57"/>
      <c r="BS22" s="57"/>
      <c r="BT22" s="57"/>
      <c r="BU22" s="57"/>
      <c r="BV22" s="57"/>
      <c r="BW22" s="57"/>
      <c r="BX22" s="57"/>
      <c r="BY22" s="57"/>
      <c r="BZ22" s="57"/>
      <c r="CA22" s="57"/>
      <c r="CB22" s="57"/>
      <c r="CC22" s="57"/>
      <c r="CD22" s="57"/>
      <c r="CE22" s="57"/>
      <c r="CF22" s="57"/>
      <c r="CG22" s="57"/>
      <c r="CH22" s="57"/>
      <c r="CI22" s="57"/>
      <c r="CJ22" s="57"/>
      <c r="CK22" s="441"/>
      <c r="CL22" s="441"/>
      <c r="CM22" s="441"/>
      <c r="CN22" s="441"/>
      <c r="CO22" s="441"/>
      <c r="CP22" s="441"/>
      <c r="CQ22" s="441"/>
      <c r="CR22" s="57"/>
      <c r="CS22" s="57"/>
      <c r="CT22" s="57"/>
      <c r="CU22" s="57"/>
      <c r="CV22" s="57"/>
      <c r="CW22" s="57"/>
      <c r="CX22" s="57"/>
      <c r="CY22" s="57"/>
      <c r="CZ22" s="57"/>
      <c r="DA22" s="1"/>
      <c r="DB22" s="67"/>
    </row>
    <row r="23" spans="1:106">
      <c r="A23" s="442"/>
      <c r="B23" s="441"/>
      <c r="C23" s="57"/>
      <c r="D23" s="57"/>
      <c r="E23" s="57"/>
      <c r="F23" s="57"/>
      <c r="G23" s="57"/>
      <c r="H23" s="57"/>
      <c r="I23" s="57"/>
      <c r="J23" s="57"/>
      <c r="K23" s="57"/>
      <c r="L23" s="57"/>
      <c r="M23" s="57"/>
      <c r="N23" s="57"/>
      <c r="O23" s="57"/>
      <c r="P23" s="57"/>
      <c r="Q23" s="57"/>
      <c r="R23" s="57"/>
      <c r="S23" s="57"/>
      <c r="T23" s="57"/>
      <c r="U23" s="57"/>
      <c r="V23" s="57"/>
      <c r="W23" s="57"/>
      <c r="X23" s="57"/>
      <c r="Y23" s="57"/>
      <c r="Z23" s="57"/>
      <c r="AA23" s="57"/>
      <c r="AB23" s="57"/>
      <c r="AC23" s="57"/>
      <c r="AD23" s="57"/>
      <c r="AE23" s="57"/>
      <c r="AF23" s="57"/>
      <c r="AG23" s="57"/>
      <c r="AH23" s="57"/>
      <c r="AI23" s="57"/>
      <c r="AJ23" s="57"/>
      <c r="AK23" s="57"/>
      <c r="AL23" s="57"/>
      <c r="AM23" s="57"/>
      <c r="AN23" s="57"/>
      <c r="AO23" s="57"/>
      <c r="AP23" s="57"/>
      <c r="AQ23" s="57"/>
      <c r="AR23" s="57"/>
      <c r="AS23" s="57"/>
      <c r="AT23" s="57"/>
      <c r="AU23" s="57"/>
      <c r="AV23" s="57"/>
      <c r="AW23" s="57"/>
      <c r="AX23" s="57"/>
      <c r="AY23" s="57"/>
      <c r="AZ23" s="57"/>
      <c r="BA23" s="57"/>
      <c r="BB23" s="57"/>
      <c r="BC23" s="57"/>
      <c r="BD23" s="57"/>
      <c r="BE23" s="57"/>
      <c r="BF23" s="57"/>
      <c r="BG23" s="57"/>
      <c r="BH23" s="57"/>
      <c r="BI23" s="57"/>
      <c r="BJ23" s="57"/>
      <c r="BK23" s="57"/>
      <c r="BL23" s="57"/>
      <c r="BM23" s="57"/>
      <c r="BN23" s="57"/>
      <c r="BO23" s="57"/>
      <c r="BP23" s="57"/>
      <c r="BQ23" s="57"/>
      <c r="BR23" s="57"/>
      <c r="BS23" s="57"/>
      <c r="BT23" s="57"/>
      <c r="BU23" s="57"/>
      <c r="BV23" s="57"/>
      <c r="BW23" s="57"/>
      <c r="BX23" s="57"/>
      <c r="BY23" s="57"/>
      <c r="BZ23" s="57"/>
      <c r="CA23" s="57"/>
      <c r="CB23" s="57"/>
      <c r="CC23" s="57"/>
      <c r="CD23" s="57"/>
      <c r="CE23" s="57"/>
      <c r="CF23" s="57"/>
      <c r="CG23" s="57"/>
      <c r="CH23" s="57"/>
      <c r="CI23" s="57"/>
      <c r="CJ23" s="57"/>
      <c r="CK23" s="441"/>
      <c r="CL23" s="441"/>
      <c r="CM23" s="441"/>
      <c r="CN23" s="441"/>
      <c r="CO23" s="441"/>
      <c r="CP23" s="441"/>
      <c r="CQ23" s="441"/>
      <c r="CR23" s="57"/>
      <c r="CS23" s="57"/>
      <c r="CT23" s="57"/>
      <c r="CU23" s="57"/>
      <c r="CV23" s="57"/>
      <c r="CW23" s="57"/>
      <c r="CX23" s="57"/>
      <c r="CY23" s="57"/>
      <c r="CZ23" s="57"/>
      <c r="DA23" s="1"/>
      <c r="DB23" s="67"/>
    </row>
    <row r="24" spans="1:106">
      <c r="A24" s="586"/>
      <c r="B24" s="441"/>
      <c r="C24" s="57"/>
      <c r="D24" s="57"/>
      <c r="E24" s="57"/>
      <c r="F24" s="57"/>
      <c r="G24" s="57"/>
      <c r="H24" s="57"/>
      <c r="I24" s="57"/>
      <c r="J24" s="57"/>
      <c r="K24" s="57"/>
      <c r="L24" s="57"/>
      <c r="M24" s="57"/>
      <c r="N24" s="57"/>
      <c r="O24" s="57"/>
      <c r="P24" s="57"/>
      <c r="Q24" s="57"/>
      <c r="R24" s="57"/>
      <c r="S24" s="57"/>
      <c r="T24" s="57"/>
      <c r="U24" s="57"/>
      <c r="V24" s="57"/>
      <c r="W24" s="57"/>
      <c r="X24" s="57"/>
      <c r="Y24" s="57"/>
      <c r="Z24" s="57"/>
      <c r="AA24" s="57"/>
      <c r="AB24" s="57"/>
      <c r="AC24" s="57"/>
      <c r="AD24" s="57"/>
      <c r="AE24" s="57"/>
      <c r="AF24" s="57"/>
      <c r="AG24" s="57"/>
      <c r="AH24" s="57"/>
      <c r="AI24" s="57"/>
      <c r="AJ24" s="57"/>
      <c r="AK24" s="57"/>
      <c r="AL24" s="57"/>
      <c r="AM24" s="57"/>
      <c r="AN24" s="57"/>
      <c r="AO24" s="57"/>
      <c r="AP24" s="57"/>
      <c r="AQ24" s="57"/>
      <c r="AR24" s="57"/>
      <c r="AS24" s="57"/>
      <c r="AT24" s="57"/>
      <c r="AU24" s="57"/>
      <c r="AV24" s="57"/>
      <c r="AW24" s="57"/>
      <c r="AX24" s="57"/>
      <c r="AY24" s="57"/>
      <c r="AZ24" s="57"/>
      <c r="BA24" s="57"/>
      <c r="BB24" s="57"/>
      <c r="BC24" s="57"/>
      <c r="BD24" s="57"/>
      <c r="BE24" s="57"/>
      <c r="BF24" s="57"/>
      <c r="BG24" s="57"/>
      <c r="BH24" s="57"/>
      <c r="BI24" s="57"/>
      <c r="BJ24" s="57"/>
      <c r="BK24" s="57"/>
      <c r="BL24" s="57"/>
      <c r="BM24" s="57"/>
      <c r="BN24" s="57"/>
      <c r="BO24" s="57"/>
      <c r="BP24" s="57"/>
      <c r="BQ24" s="57"/>
      <c r="BR24" s="57"/>
      <c r="BS24" s="57"/>
      <c r="BT24" s="57"/>
      <c r="BU24" s="57"/>
      <c r="BV24" s="57"/>
      <c r="BW24" s="57"/>
      <c r="BX24" s="57"/>
      <c r="BY24" s="57"/>
      <c r="BZ24" s="57"/>
      <c r="CA24" s="57"/>
      <c r="CB24" s="57"/>
      <c r="CC24" s="57"/>
      <c r="CD24" s="57"/>
      <c r="CE24" s="57"/>
      <c r="CF24" s="57"/>
      <c r="CG24" s="57"/>
      <c r="CH24" s="57"/>
      <c r="CI24" s="57"/>
      <c r="CJ24" s="57"/>
      <c r="CK24" s="441"/>
      <c r="CL24" s="441"/>
      <c r="CM24" s="441"/>
      <c r="CN24" s="441"/>
      <c r="CO24" s="441"/>
      <c r="CP24" s="441"/>
      <c r="CQ24" s="441"/>
      <c r="CR24" s="57"/>
      <c r="CS24" s="57"/>
      <c r="CT24" s="57"/>
      <c r="CU24" s="57"/>
      <c r="CV24" s="57"/>
      <c r="CW24" s="57"/>
      <c r="CX24" s="57"/>
      <c r="CY24" s="57"/>
      <c r="CZ24" s="57"/>
      <c r="DA24" s="1"/>
      <c r="DB24" s="67"/>
    </row>
    <row r="25" spans="1:106">
      <c r="A25" s="586"/>
      <c r="B25" s="441"/>
      <c r="C25" s="57"/>
      <c r="D25" s="57"/>
      <c r="E25" s="57"/>
      <c r="F25" s="57"/>
      <c r="G25" s="57"/>
      <c r="H25" s="57"/>
      <c r="I25" s="57"/>
      <c r="J25" s="57"/>
      <c r="K25" s="57"/>
      <c r="L25" s="57"/>
      <c r="M25" s="57"/>
      <c r="N25" s="57"/>
      <c r="O25" s="57"/>
      <c r="P25" s="57"/>
      <c r="Q25" s="57"/>
      <c r="R25" s="57"/>
      <c r="S25" s="57"/>
      <c r="T25" s="57"/>
      <c r="U25" s="57"/>
      <c r="V25" s="57"/>
      <c r="W25" s="57"/>
      <c r="X25" s="57"/>
      <c r="Y25" s="57"/>
      <c r="Z25" s="57"/>
      <c r="AA25" s="57"/>
      <c r="AB25" s="57"/>
      <c r="AC25" s="57"/>
      <c r="AD25" s="57"/>
      <c r="AE25" s="57"/>
      <c r="AF25" s="57"/>
      <c r="AG25" s="57"/>
      <c r="AH25" s="57"/>
      <c r="AI25" s="57"/>
      <c r="AJ25" s="57"/>
      <c r="AK25" s="57"/>
      <c r="AL25" s="57"/>
      <c r="AM25" s="57"/>
      <c r="AN25" s="57"/>
      <c r="AO25" s="57"/>
      <c r="AP25" s="57"/>
      <c r="AQ25" s="57"/>
      <c r="AR25" s="57"/>
      <c r="AS25" s="57"/>
      <c r="AT25" s="57"/>
      <c r="AU25" s="57"/>
      <c r="AV25" s="57"/>
      <c r="AW25" s="57"/>
      <c r="AX25" s="57"/>
      <c r="AY25" s="57"/>
      <c r="AZ25" s="57"/>
      <c r="BA25" s="57"/>
      <c r="BB25" s="57"/>
      <c r="BC25" s="57"/>
      <c r="BD25" s="57"/>
      <c r="BE25" s="57"/>
      <c r="BF25" s="57"/>
      <c r="BG25" s="57"/>
      <c r="BH25" s="57"/>
      <c r="BI25" s="57"/>
      <c r="BJ25" s="57"/>
      <c r="BK25" s="57"/>
      <c r="BL25" s="57"/>
      <c r="BM25" s="57"/>
      <c r="BN25" s="57"/>
      <c r="BO25" s="57"/>
      <c r="BP25" s="57"/>
      <c r="BQ25" s="57"/>
      <c r="BR25" s="57"/>
      <c r="BS25" s="57"/>
      <c r="BT25" s="57"/>
      <c r="BU25" s="57"/>
      <c r="BV25" s="57"/>
      <c r="BW25" s="57"/>
      <c r="BX25" s="57"/>
      <c r="BY25" s="57"/>
      <c r="BZ25" s="57"/>
      <c r="CA25" s="57"/>
      <c r="CB25" s="57"/>
      <c r="CC25" s="57"/>
      <c r="CD25" s="57"/>
      <c r="CE25" s="57"/>
      <c r="CF25" s="57"/>
      <c r="CG25" s="57"/>
      <c r="CH25" s="57"/>
      <c r="CI25" s="57"/>
      <c r="CJ25" s="57"/>
      <c r="CK25" s="441"/>
      <c r="CL25" s="441"/>
      <c r="CM25" s="441"/>
      <c r="CN25" s="441"/>
      <c r="CO25" s="441"/>
      <c r="CP25" s="441"/>
      <c r="CQ25" s="441"/>
      <c r="CR25" s="57"/>
      <c r="CS25" s="57"/>
      <c r="CT25" s="57"/>
      <c r="CU25" s="57"/>
      <c r="CV25" s="57"/>
      <c r="CW25" s="57"/>
      <c r="CX25" s="57"/>
      <c r="CY25" s="57"/>
      <c r="CZ25" s="57"/>
      <c r="DA25" s="1"/>
      <c r="DB25" s="67"/>
    </row>
    <row r="26" spans="1:106">
      <c r="A26" s="442"/>
      <c r="B26" s="441"/>
      <c r="C26" s="57"/>
      <c r="D26" s="57"/>
      <c r="E26" s="57"/>
      <c r="F26" s="57"/>
      <c r="G26" s="57"/>
      <c r="H26" s="57"/>
      <c r="I26" s="57"/>
      <c r="J26" s="57"/>
      <c r="K26" s="57"/>
      <c r="L26" s="57"/>
      <c r="M26" s="57"/>
      <c r="N26" s="57"/>
      <c r="O26" s="57"/>
      <c r="P26" s="57"/>
      <c r="Q26" s="57"/>
      <c r="R26" s="57"/>
      <c r="S26" s="57"/>
      <c r="T26" s="57"/>
      <c r="U26" s="57"/>
      <c r="V26" s="57"/>
      <c r="W26" s="57"/>
      <c r="X26" s="57"/>
      <c r="Y26" s="57"/>
      <c r="Z26" s="57"/>
      <c r="AA26" s="57"/>
      <c r="AB26" s="57"/>
      <c r="AC26" s="57"/>
      <c r="AD26" s="57"/>
      <c r="AE26" s="57"/>
      <c r="AF26" s="57"/>
      <c r="AG26" s="57"/>
      <c r="AH26" s="57"/>
      <c r="AI26" s="57"/>
      <c r="AJ26" s="57"/>
      <c r="AK26" s="57"/>
      <c r="AL26" s="57"/>
      <c r="AM26" s="57"/>
      <c r="AN26" s="57"/>
      <c r="AO26" s="57"/>
      <c r="AP26" s="57"/>
      <c r="AQ26" s="57"/>
      <c r="AR26" s="57"/>
      <c r="AS26" s="57"/>
      <c r="AT26" s="57"/>
      <c r="AU26" s="57"/>
      <c r="AV26" s="57"/>
      <c r="AW26" s="57"/>
      <c r="AX26" s="57"/>
      <c r="AY26" s="57"/>
      <c r="AZ26" s="57"/>
      <c r="BA26" s="57"/>
      <c r="BB26" s="57"/>
      <c r="BC26" s="57"/>
      <c r="BD26" s="57"/>
      <c r="BE26" s="57"/>
      <c r="BF26" s="57"/>
      <c r="BG26" s="57"/>
      <c r="BH26" s="57"/>
      <c r="BI26" s="57"/>
      <c r="BJ26" s="57"/>
      <c r="BK26" s="57"/>
      <c r="BL26" s="57"/>
      <c r="BM26" s="57"/>
      <c r="BN26" s="57"/>
      <c r="BO26" s="57"/>
      <c r="BP26" s="57"/>
      <c r="BQ26" s="57"/>
      <c r="BR26" s="57"/>
      <c r="BS26" s="57"/>
      <c r="BT26" s="57"/>
      <c r="BU26" s="57"/>
      <c r="BV26" s="57"/>
      <c r="BW26" s="57"/>
      <c r="BX26" s="57"/>
      <c r="BY26" s="57"/>
      <c r="BZ26" s="57"/>
      <c r="CA26" s="57"/>
      <c r="CB26" s="57"/>
      <c r="CC26" s="57"/>
      <c r="CD26" s="57"/>
      <c r="CE26" s="57"/>
      <c r="CF26" s="57"/>
      <c r="CG26" s="57"/>
      <c r="CH26" s="57"/>
      <c r="CI26" s="57"/>
      <c r="CJ26" s="57"/>
      <c r="CK26" s="441"/>
      <c r="CL26" s="441"/>
      <c r="CM26" s="441"/>
      <c r="CN26" s="441"/>
      <c r="CO26" s="441"/>
      <c r="CP26" s="441"/>
      <c r="CQ26" s="441"/>
      <c r="CR26" s="57"/>
      <c r="CS26" s="57"/>
      <c r="CT26" s="57"/>
      <c r="CU26" s="57"/>
      <c r="CV26" s="57"/>
      <c r="CW26" s="57"/>
      <c r="CX26" s="57"/>
      <c r="CY26" s="57"/>
      <c r="CZ26" s="57"/>
      <c r="DA26" s="1"/>
      <c r="DB26" s="67"/>
    </row>
    <row r="27" spans="1:106">
      <c r="A27" s="442"/>
      <c r="B27" s="441"/>
      <c r="C27" s="57"/>
      <c r="D27" s="57"/>
      <c r="E27" s="57"/>
      <c r="F27" s="57"/>
      <c r="G27" s="57"/>
      <c r="H27" s="57"/>
      <c r="I27" s="57"/>
      <c r="J27" s="57"/>
      <c r="K27" s="57"/>
      <c r="L27" s="57"/>
      <c r="M27" s="57"/>
      <c r="N27" s="57"/>
      <c r="O27" s="57"/>
      <c r="P27" s="57"/>
      <c r="Q27" s="57"/>
      <c r="R27" s="57"/>
      <c r="S27" s="57"/>
      <c r="T27" s="57"/>
      <c r="U27" s="57"/>
      <c r="V27" s="57"/>
      <c r="W27" s="57"/>
      <c r="X27" s="57"/>
      <c r="Y27" s="57"/>
      <c r="Z27" s="57"/>
      <c r="AA27" s="57"/>
      <c r="AB27" s="57"/>
      <c r="AC27" s="57"/>
      <c r="AD27" s="57"/>
      <c r="AE27" s="57"/>
      <c r="AF27" s="57"/>
      <c r="AG27" s="57"/>
      <c r="AH27" s="57"/>
      <c r="AI27" s="57"/>
      <c r="AJ27" s="57"/>
      <c r="AK27" s="57"/>
      <c r="AL27" s="57"/>
      <c r="AM27" s="57"/>
      <c r="AN27" s="57"/>
      <c r="AO27" s="57"/>
      <c r="AP27" s="57"/>
      <c r="AQ27" s="57"/>
      <c r="AR27" s="57"/>
      <c r="AS27" s="57"/>
      <c r="AT27" s="57"/>
      <c r="AU27" s="57"/>
      <c r="AV27" s="57"/>
      <c r="AW27" s="57"/>
      <c r="AX27" s="57"/>
      <c r="AY27" s="57"/>
      <c r="AZ27" s="57"/>
      <c r="BA27" s="57"/>
      <c r="BB27" s="57"/>
      <c r="BC27" s="57"/>
      <c r="BD27" s="57"/>
      <c r="BE27" s="57"/>
      <c r="BF27" s="57"/>
      <c r="BG27" s="57"/>
      <c r="BH27" s="57"/>
      <c r="BI27" s="57"/>
      <c r="BJ27" s="57"/>
      <c r="BK27" s="57"/>
      <c r="BL27" s="57"/>
      <c r="BM27" s="57"/>
      <c r="BN27" s="57"/>
      <c r="BO27" s="57"/>
      <c r="BP27" s="57"/>
      <c r="BQ27" s="57"/>
      <c r="BR27" s="57"/>
      <c r="BS27" s="57"/>
      <c r="BT27" s="57"/>
      <c r="BU27" s="57"/>
      <c r="BV27" s="57"/>
      <c r="BW27" s="57"/>
      <c r="BX27" s="57"/>
      <c r="BY27" s="57"/>
      <c r="BZ27" s="57"/>
      <c r="CA27" s="57"/>
      <c r="CB27" s="57"/>
      <c r="CC27" s="57"/>
      <c r="CD27" s="57"/>
      <c r="CE27" s="57"/>
      <c r="CF27" s="57"/>
      <c r="CG27" s="57"/>
      <c r="CH27" s="57"/>
      <c r="CI27" s="57"/>
      <c r="CJ27" s="57"/>
      <c r="CK27" s="441"/>
      <c r="CL27" s="441"/>
      <c r="CM27" s="441"/>
      <c r="CN27" s="441"/>
      <c r="CO27" s="441"/>
      <c r="CP27" s="441"/>
      <c r="CQ27" s="441"/>
      <c r="CR27" s="57"/>
      <c r="CS27" s="57"/>
      <c r="CT27" s="57"/>
      <c r="CU27" s="57"/>
      <c r="CV27" s="57"/>
      <c r="CW27" s="57"/>
      <c r="CX27" s="57"/>
      <c r="CY27" s="57"/>
      <c r="CZ27" s="57"/>
      <c r="DA27" s="1"/>
      <c r="DB27" s="67"/>
    </row>
    <row r="28" spans="1:106">
      <c r="A28" s="442"/>
      <c r="B28" s="441"/>
      <c r="C28" s="57"/>
      <c r="D28" s="57"/>
      <c r="E28" s="57"/>
      <c r="F28" s="57"/>
      <c r="G28" s="57"/>
      <c r="H28" s="57"/>
      <c r="I28" s="57"/>
      <c r="J28" s="57"/>
      <c r="K28" s="57"/>
      <c r="L28" s="57"/>
      <c r="M28" s="57"/>
      <c r="N28" s="57"/>
      <c r="O28" s="57"/>
      <c r="P28" s="57"/>
      <c r="Q28" s="57"/>
      <c r="R28" s="57"/>
      <c r="S28" s="57"/>
      <c r="T28" s="57"/>
      <c r="U28" s="57"/>
      <c r="V28" s="57"/>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57"/>
      <c r="BZ28" s="57"/>
      <c r="CA28" s="57"/>
      <c r="CB28" s="57"/>
      <c r="CC28" s="57"/>
      <c r="CD28" s="57"/>
      <c r="CE28" s="57"/>
      <c r="CF28" s="57"/>
      <c r="CG28" s="57"/>
      <c r="CH28" s="57"/>
      <c r="CI28" s="57"/>
      <c r="CJ28" s="57"/>
      <c r="CK28" s="441"/>
      <c r="CL28" s="441"/>
      <c r="CM28" s="441"/>
      <c r="CN28" s="441"/>
      <c r="CO28" s="441"/>
      <c r="CP28" s="441"/>
      <c r="CQ28" s="441"/>
      <c r="CR28" s="57"/>
      <c r="CS28" s="57"/>
      <c r="CT28" s="57"/>
      <c r="CU28" s="57"/>
      <c r="CV28" s="57"/>
      <c r="CW28" s="57"/>
      <c r="CX28" s="57"/>
      <c r="CY28" s="57"/>
      <c r="CZ28" s="57"/>
      <c r="DA28" s="1"/>
      <c r="DB28" s="67"/>
    </row>
    <row r="29" spans="1:106">
      <c r="A29" s="442"/>
      <c r="B29" s="441"/>
      <c r="C29" s="57"/>
      <c r="D29" s="57"/>
      <c r="E29" s="57"/>
      <c r="F29" s="57"/>
      <c r="G29" s="57"/>
      <c r="H29" s="57"/>
      <c r="I29" s="57"/>
      <c r="J29" s="57"/>
      <c r="K29" s="57"/>
      <c r="L29" s="57"/>
      <c r="M29" s="57"/>
      <c r="N29" s="57"/>
      <c r="O29" s="57"/>
      <c r="P29" s="57"/>
      <c r="Q29" s="57"/>
      <c r="R29" s="57"/>
      <c r="S29" s="57"/>
      <c r="T29" s="57"/>
      <c r="U29" s="57"/>
      <c r="V29" s="57"/>
      <c r="W29" s="57"/>
      <c r="X29" s="57"/>
      <c r="Y29" s="57"/>
      <c r="Z29" s="57"/>
      <c r="AA29" s="57"/>
      <c r="AB29" s="57"/>
      <c r="AC29" s="57"/>
      <c r="AD29" s="57"/>
      <c r="AE29" s="57"/>
      <c r="AF29" s="57"/>
      <c r="AG29" s="57"/>
      <c r="AH29" s="57"/>
      <c r="AI29" s="57"/>
      <c r="AJ29" s="57"/>
      <c r="AK29" s="57"/>
      <c r="AL29" s="57"/>
      <c r="AM29" s="57"/>
      <c r="AN29" s="57"/>
      <c r="AO29" s="57"/>
      <c r="AP29" s="57"/>
      <c r="AQ29" s="57"/>
      <c r="AR29" s="57"/>
      <c r="AS29" s="57"/>
      <c r="AT29" s="57"/>
      <c r="AU29" s="57"/>
      <c r="AV29" s="57"/>
      <c r="AW29" s="57"/>
      <c r="AX29" s="57"/>
      <c r="AY29" s="57"/>
      <c r="AZ29" s="57"/>
      <c r="BA29" s="57"/>
      <c r="BB29" s="57"/>
      <c r="BC29" s="57"/>
      <c r="BD29" s="57"/>
      <c r="BE29" s="57"/>
      <c r="BF29" s="57"/>
      <c r="BG29" s="57"/>
      <c r="BH29" s="57"/>
      <c r="BI29" s="57"/>
      <c r="BJ29" s="57"/>
      <c r="BK29" s="57"/>
      <c r="BL29" s="57"/>
      <c r="BM29" s="57"/>
      <c r="BN29" s="57"/>
      <c r="BO29" s="57"/>
      <c r="BP29" s="57"/>
      <c r="BQ29" s="57"/>
      <c r="BR29" s="57"/>
      <c r="BS29" s="57"/>
      <c r="BT29" s="57"/>
      <c r="BU29" s="57"/>
      <c r="BV29" s="57"/>
      <c r="BW29" s="57"/>
      <c r="BX29" s="57"/>
      <c r="BY29" s="57"/>
      <c r="BZ29" s="57"/>
      <c r="CA29" s="57"/>
      <c r="CB29" s="57"/>
      <c r="CC29" s="57"/>
      <c r="CD29" s="57"/>
      <c r="CE29" s="57"/>
      <c r="CF29" s="57"/>
      <c r="CG29" s="57"/>
      <c r="CH29" s="57"/>
      <c r="CI29" s="57"/>
      <c r="CJ29" s="57"/>
      <c r="CK29" s="441"/>
      <c r="CL29" s="441"/>
      <c r="CM29" s="441"/>
      <c r="CN29" s="441"/>
      <c r="CO29" s="441"/>
      <c r="CP29" s="441"/>
      <c r="CQ29" s="441"/>
      <c r="CR29" s="57"/>
      <c r="CS29" s="57"/>
      <c r="CT29" s="57"/>
      <c r="CU29" s="57"/>
      <c r="CV29" s="57"/>
      <c r="CW29" s="57"/>
      <c r="CX29" s="57"/>
      <c r="CY29" s="57"/>
      <c r="CZ29" s="57"/>
      <c r="DA29" s="1"/>
      <c r="DB29" s="67"/>
    </row>
    <row r="30" spans="1:106">
      <c r="A30" s="442"/>
      <c r="B30" s="441"/>
      <c r="C30" s="57"/>
      <c r="D30" s="57"/>
      <c r="E30" s="57"/>
      <c r="F30" s="57"/>
      <c r="G30" s="57"/>
      <c r="H30" s="57"/>
      <c r="I30" s="57"/>
      <c r="J30" s="57"/>
      <c r="K30" s="57"/>
      <c r="L30" s="57"/>
      <c r="M30" s="57"/>
      <c r="N30" s="57"/>
      <c r="O30" s="57"/>
      <c r="P30" s="57"/>
      <c r="Q30" s="57"/>
      <c r="R30" s="57"/>
      <c r="S30" s="57"/>
      <c r="T30" s="57"/>
      <c r="U30" s="57"/>
      <c r="V30" s="57"/>
      <c r="W30" s="57"/>
      <c r="X30" s="57"/>
      <c r="Y30" s="57"/>
      <c r="Z30" s="57"/>
      <c r="AA30" s="57"/>
      <c r="AB30" s="57"/>
      <c r="AC30" s="57"/>
      <c r="AD30" s="57"/>
      <c r="AE30" s="57"/>
      <c r="AF30" s="57"/>
      <c r="AG30" s="57"/>
      <c r="AH30" s="57"/>
      <c r="AI30" s="57"/>
      <c r="AJ30" s="57"/>
      <c r="AK30" s="57"/>
      <c r="AL30" s="57"/>
      <c r="AM30" s="57"/>
      <c r="AN30" s="57"/>
      <c r="AO30" s="57"/>
      <c r="AP30" s="57"/>
      <c r="AQ30" s="57"/>
      <c r="AR30" s="57"/>
      <c r="AS30" s="57"/>
      <c r="AT30" s="57"/>
      <c r="AU30" s="57"/>
      <c r="AV30" s="57"/>
      <c r="AW30" s="57"/>
      <c r="AX30" s="57"/>
      <c r="AY30" s="57"/>
      <c r="AZ30" s="57"/>
      <c r="BA30" s="57"/>
      <c r="BB30" s="57"/>
      <c r="BC30" s="57"/>
      <c r="BD30" s="57"/>
      <c r="BE30" s="57"/>
      <c r="BF30" s="57"/>
      <c r="BG30" s="57"/>
      <c r="BH30" s="57"/>
      <c r="BI30" s="57"/>
      <c r="BJ30" s="57"/>
      <c r="BK30" s="57"/>
      <c r="BL30" s="57"/>
      <c r="BM30" s="57"/>
      <c r="BN30" s="57"/>
      <c r="BO30" s="57"/>
      <c r="BP30" s="57"/>
      <c r="BQ30" s="57"/>
      <c r="BR30" s="57"/>
      <c r="BS30" s="57"/>
      <c r="BT30" s="57"/>
      <c r="BU30" s="57"/>
      <c r="BV30" s="57"/>
      <c r="BW30" s="57"/>
      <c r="BX30" s="57"/>
      <c r="BY30" s="57"/>
      <c r="BZ30" s="57"/>
      <c r="CA30" s="57"/>
      <c r="CB30" s="57"/>
      <c r="CC30" s="57"/>
      <c r="CD30" s="57"/>
      <c r="CE30" s="57"/>
      <c r="CF30" s="57"/>
      <c r="CG30" s="57"/>
      <c r="CH30" s="57"/>
      <c r="CI30" s="57"/>
      <c r="CJ30" s="57"/>
      <c r="CK30" s="441"/>
      <c r="CL30" s="441"/>
      <c r="CM30" s="441"/>
      <c r="CN30" s="441"/>
      <c r="CO30" s="441"/>
      <c r="CP30" s="441"/>
      <c r="CQ30" s="441"/>
      <c r="CR30" s="57"/>
      <c r="CS30" s="57"/>
      <c r="CT30" s="57"/>
      <c r="CU30" s="57"/>
      <c r="CV30" s="57"/>
      <c r="CW30" s="57"/>
      <c r="CX30" s="57"/>
      <c r="CY30" s="57"/>
      <c r="CZ30" s="57"/>
      <c r="DA30" s="1"/>
      <c r="DB30" s="67"/>
    </row>
    <row r="31" spans="1:106">
      <c r="A31" s="442"/>
      <c r="B31" s="441"/>
      <c r="C31" s="57"/>
      <c r="D31" s="57"/>
      <c r="E31" s="57"/>
      <c r="F31" s="57"/>
      <c r="G31" s="57"/>
      <c r="H31" s="57"/>
      <c r="I31" s="57"/>
      <c r="J31" s="57"/>
      <c r="K31" s="57"/>
      <c r="L31" s="57"/>
      <c r="M31" s="57"/>
      <c r="N31" s="57"/>
      <c r="O31" s="57"/>
      <c r="P31" s="57"/>
      <c r="Q31" s="57"/>
      <c r="R31" s="57"/>
      <c r="S31" s="57"/>
      <c r="T31" s="57"/>
      <c r="U31" s="57"/>
      <c r="V31" s="57"/>
      <c r="W31" s="57"/>
      <c r="X31" s="57"/>
      <c r="Y31" s="57"/>
      <c r="Z31" s="57"/>
      <c r="AA31" s="57"/>
      <c r="AB31" s="57"/>
      <c r="AC31" s="57"/>
      <c r="AD31" s="57"/>
      <c r="AE31" s="57"/>
      <c r="AF31" s="57"/>
      <c r="AG31" s="57"/>
      <c r="AH31" s="57"/>
      <c r="AI31" s="57"/>
      <c r="AJ31" s="57"/>
      <c r="AK31" s="57"/>
      <c r="AL31" s="57"/>
      <c r="AM31" s="57"/>
      <c r="AN31" s="57"/>
      <c r="AO31" s="57"/>
      <c r="AP31" s="57"/>
      <c r="AQ31" s="57"/>
      <c r="AR31" s="57"/>
      <c r="AS31" s="57"/>
      <c r="AT31" s="57"/>
      <c r="AU31" s="57"/>
      <c r="AV31" s="57"/>
      <c r="AW31" s="57"/>
      <c r="AX31" s="57"/>
      <c r="AY31" s="57"/>
      <c r="AZ31" s="57"/>
      <c r="BA31" s="57"/>
      <c r="BB31" s="57"/>
      <c r="BC31" s="57"/>
      <c r="BD31" s="57"/>
      <c r="BE31" s="57"/>
      <c r="BF31" s="57"/>
      <c r="BG31" s="57"/>
      <c r="BH31" s="57"/>
      <c r="BI31" s="57"/>
      <c r="BJ31" s="57"/>
      <c r="BK31" s="57"/>
      <c r="BL31" s="57"/>
      <c r="BM31" s="57"/>
      <c r="BN31" s="57"/>
      <c r="BO31" s="57"/>
      <c r="BP31" s="57"/>
      <c r="BQ31" s="57"/>
      <c r="BR31" s="57"/>
      <c r="BS31" s="57"/>
      <c r="BT31" s="57"/>
      <c r="BU31" s="57"/>
      <c r="BV31" s="57"/>
      <c r="BW31" s="57"/>
      <c r="BX31" s="57"/>
      <c r="BY31" s="57"/>
      <c r="BZ31" s="57"/>
      <c r="CA31" s="57"/>
      <c r="CB31" s="57"/>
      <c r="CC31" s="57"/>
      <c r="CD31" s="57"/>
      <c r="CE31" s="57"/>
      <c r="CF31" s="57"/>
      <c r="CG31" s="57"/>
      <c r="CH31" s="57"/>
      <c r="CI31" s="57"/>
      <c r="CJ31" s="57"/>
      <c r="CK31" s="441"/>
      <c r="CL31" s="441"/>
      <c r="CM31" s="441"/>
      <c r="CN31" s="441"/>
      <c r="CO31" s="441"/>
      <c r="CP31" s="441"/>
      <c r="CQ31" s="441"/>
      <c r="CR31" s="57"/>
      <c r="CS31" s="57"/>
      <c r="CT31" s="57"/>
      <c r="CU31" s="57"/>
      <c r="CV31" s="57"/>
      <c r="CW31" s="57"/>
      <c r="CX31" s="57"/>
      <c r="CY31" s="57"/>
      <c r="CZ31" s="57"/>
      <c r="DA31" s="1"/>
      <c r="DB31" s="67"/>
    </row>
    <row r="32" spans="1:106">
      <c r="A32" s="442"/>
      <c r="B32" s="441"/>
      <c r="C32" s="57"/>
      <c r="D32" s="57"/>
      <c r="E32" s="57"/>
      <c r="F32" s="57"/>
      <c r="G32" s="57"/>
      <c r="H32" s="57"/>
      <c r="I32" s="57"/>
      <c r="J32" s="57"/>
      <c r="K32" s="57"/>
      <c r="L32" s="57"/>
      <c r="M32" s="57"/>
      <c r="N32" s="57"/>
      <c r="O32" s="57"/>
      <c r="P32" s="57"/>
      <c r="Q32" s="57"/>
      <c r="R32" s="57"/>
      <c r="S32" s="57"/>
      <c r="T32" s="57"/>
      <c r="U32" s="57"/>
      <c r="V32" s="57"/>
      <c r="W32" s="57"/>
      <c r="X32" s="57"/>
      <c r="Y32" s="57"/>
      <c r="Z32" s="57"/>
      <c r="AA32" s="57"/>
      <c r="AB32" s="57"/>
      <c r="AC32" s="57"/>
      <c r="AD32" s="57"/>
      <c r="AE32" s="57"/>
      <c r="AF32" s="57"/>
      <c r="AG32" s="57"/>
      <c r="AH32" s="57"/>
      <c r="AI32" s="57"/>
      <c r="AJ32" s="57"/>
      <c r="AK32" s="57"/>
      <c r="AL32" s="57"/>
      <c r="AM32" s="57"/>
      <c r="AN32" s="57"/>
      <c r="AO32" s="57"/>
      <c r="AP32" s="57"/>
      <c r="AQ32" s="57"/>
      <c r="AR32" s="57"/>
      <c r="AS32" s="57"/>
      <c r="AT32" s="57"/>
      <c r="AU32" s="57"/>
      <c r="AV32" s="57"/>
      <c r="AW32" s="57"/>
      <c r="AX32" s="57"/>
      <c r="AY32" s="57"/>
      <c r="AZ32" s="57"/>
      <c r="BA32" s="57"/>
      <c r="BB32" s="57"/>
      <c r="BC32" s="57"/>
      <c r="BD32" s="57"/>
      <c r="BE32" s="57"/>
      <c r="BF32" s="57"/>
      <c r="BG32" s="57"/>
      <c r="BH32" s="57"/>
      <c r="BI32" s="57"/>
      <c r="BJ32" s="57"/>
      <c r="BK32" s="57"/>
      <c r="BL32" s="57"/>
      <c r="BM32" s="57"/>
      <c r="BN32" s="57"/>
      <c r="BO32" s="57"/>
      <c r="BP32" s="57"/>
      <c r="BQ32" s="57"/>
      <c r="BR32" s="57"/>
      <c r="BS32" s="57"/>
      <c r="BT32" s="57"/>
      <c r="BU32" s="57"/>
      <c r="BV32" s="57"/>
      <c r="BW32" s="57"/>
      <c r="BX32" s="57"/>
      <c r="BY32" s="57"/>
      <c r="BZ32" s="57"/>
      <c r="CA32" s="57"/>
      <c r="CB32" s="57"/>
      <c r="CC32" s="57"/>
      <c r="CD32" s="57"/>
      <c r="CE32" s="57"/>
      <c r="CF32" s="57"/>
      <c r="CG32" s="57"/>
      <c r="CH32" s="57"/>
      <c r="CI32" s="57"/>
      <c r="CJ32" s="57"/>
      <c r="CK32" s="441"/>
      <c r="CL32" s="441"/>
      <c r="CM32" s="441"/>
      <c r="CN32" s="441"/>
      <c r="CO32" s="441"/>
      <c r="CP32" s="441"/>
      <c r="CQ32" s="441"/>
      <c r="CR32" s="57"/>
      <c r="CS32" s="57"/>
      <c r="CT32" s="57"/>
      <c r="CU32" s="57"/>
      <c r="CV32" s="57"/>
      <c r="CW32" s="57"/>
      <c r="CX32" s="57"/>
      <c r="CY32" s="57"/>
      <c r="CZ32" s="57"/>
      <c r="DA32" s="1"/>
      <c r="DB32" s="67"/>
    </row>
    <row r="33" spans="1:107">
      <c r="A33" s="442"/>
      <c r="B33" s="441"/>
      <c r="C33" s="57"/>
      <c r="D33" s="57"/>
      <c r="E33" s="57"/>
      <c r="F33" s="57"/>
      <c r="G33" s="57"/>
      <c r="H33" s="57"/>
      <c r="I33" s="57"/>
      <c r="J33" s="57"/>
      <c r="K33" s="57"/>
      <c r="L33" s="57"/>
      <c r="M33" s="57"/>
      <c r="N33" s="57"/>
      <c r="O33" s="57"/>
      <c r="P33" s="57"/>
      <c r="Q33" s="57"/>
      <c r="R33" s="57"/>
      <c r="S33" s="57"/>
      <c r="T33" s="57"/>
      <c r="U33" s="57"/>
      <c r="V33" s="57"/>
      <c r="W33" s="57"/>
      <c r="X33" s="57"/>
      <c r="Y33" s="57"/>
      <c r="Z33" s="57"/>
      <c r="AA33" s="57"/>
      <c r="AB33" s="57"/>
      <c r="AC33" s="57"/>
      <c r="AD33" s="57"/>
      <c r="AE33" s="57"/>
      <c r="AF33" s="57"/>
      <c r="AG33" s="57"/>
      <c r="AH33" s="57"/>
      <c r="AI33" s="57"/>
      <c r="AJ33" s="57"/>
      <c r="AK33" s="57"/>
      <c r="AL33" s="57"/>
      <c r="AM33" s="57"/>
      <c r="AN33" s="57"/>
      <c r="AO33" s="57"/>
      <c r="AP33" s="57"/>
      <c r="AQ33" s="57"/>
      <c r="AR33" s="57"/>
      <c r="AS33" s="57"/>
      <c r="AT33" s="57"/>
      <c r="AU33" s="57"/>
      <c r="AV33" s="57"/>
      <c r="AW33" s="57"/>
      <c r="AX33" s="57"/>
      <c r="AY33" s="57"/>
      <c r="AZ33" s="57"/>
      <c r="BA33" s="57"/>
      <c r="BB33" s="57"/>
      <c r="BC33" s="57"/>
      <c r="BD33" s="57"/>
      <c r="BE33" s="57"/>
      <c r="BF33" s="57"/>
      <c r="BG33" s="57"/>
      <c r="BH33" s="57"/>
      <c r="BI33" s="57"/>
      <c r="BJ33" s="57"/>
      <c r="BK33" s="57"/>
      <c r="BL33" s="57"/>
      <c r="BM33" s="57"/>
      <c r="BN33" s="57"/>
      <c r="BO33" s="57"/>
      <c r="BP33" s="57"/>
      <c r="BQ33" s="57"/>
      <c r="BR33" s="57"/>
      <c r="BS33" s="57"/>
      <c r="BT33" s="57"/>
      <c r="BU33" s="57"/>
      <c r="BV33" s="57"/>
      <c r="BW33" s="57"/>
      <c r="BX33" s="57"/>
      <c r="BY33" s="57"/>
      <c r="BZ33" s="57"/>
      <c r="CA33" s="57"/>
      <c r="CB33" s="57"/>
      <c r="CC33" s="57"/>
      <c r="CD33" s="57"/>
      <c r="CE33" s="57"/>
      <c r="CF33" s="57"/>
      <c r="CG33" s="57"/>
      <c r="CH33" s="57"/>
      <c r="CI33" s="57"/>
      <c r="CJ33" s="57"/>
      <c r="CK33" s="441"/>
      <c r="CL33" s="441"/>
      <c r="CM33" s="441"/>
      <c r="CN33" s="441"/>
      <c r="CO33" s="441"/>
      <c r="CP33" s="441"/>
      <c r="CQ33" s="441"/>
      <c r="CR33" s="57"/>
      <c r="CS33" s="57"/>
      <c r="CT33" s="57"/>
      <c r="CU33" s="57"/>
      <c r="CV33" s="57"/>
      <c r="CW33" s="57"/>
      <c r="CX33" s="57"/>
      <c r="CY33" s="57"/>
      <c r="CZ33" s="57"/>
      <c r="DA33" s="1"/>
      <c r="DB33" s="67"/>
    </row>
    <row r="34" spans="1:107">
      <c r="A34" s="442"/>
      <c r="B34" s="441"/>
      <c r="C34" s="57"/>
      <c r="D34" s="57"/>
      <c r="E34" s="57"/>
      <c r="F34" s="57"/>
      <c r="G34" s="57"/>
      <c r="H34" s="57"/>
      <c r="I34" s="57"/>
      <c r="J34" s="57"/>
      <c r="K34" s="57"/>
      <c r="L34" s="57"/>
      <c r="M34" s="57"/>
      <c r="N34" s="57"/>
      <c r="O34" s="57"/>
      <c r="P34" s="57"/>
      <c r="Q34" s="57"/>
      <c r="R34" s="57"/>
      <c r="S34" s="57"/>
      <c r="T34" s="57"/>
      <c r="U34" s="57"/>
      <c r="V34" s="57"/>
      <c r="W34" s="57"/>
      <c r="X34" s="57"/>
      <c r="Y34" s="57"/>
      <c r="Z34" s="57"/>
      <c r="AA34" s="57"/>
      <c r="AB34" s="57"/>
      <c r="AC34" s="57"/>
      <c r="AD34" s="57"/>
      <c r="AE34" s="57"/>
      <c r="AF34" s="57"/>
      <c r="AG34" s="57"/>
      <c r="AH34" s="57"/>
      <c r="AI34" s="57"/>
      <c r="AJ34" s="57"/>
      <c r="AK34" s="57"/>
      <c r="AL34" s="57"/>
      <c r="AM34" s="57"/>
      <c r="AN34" s="57"/>
      <c r="AO34" s="57"/>
      <c r="AP34" s="57"/>
      <c r="AQ34" s="57"/>
      <c r="AR34" s="57"/>
      <c r="AS34" s="57"/>
      <c r="AT34" s="57"/>
      <c r="AU34" s="57"/>
      <c r="AV34" s="57"/>
      <c r="AW34" s="57"/>
      <c r="AX34" s="57"/>
      <c r="AY34" s="57"/>
      <c r="AZ34" s="57"/>
      <c r="BA34" s="57"/>
      <c r="BB34" s="57"/>
      <c r="BC34" s="57"/>
      <c r="BD34" s="57"/>
      <c r="BE34" s="57"/>
      <c r="BF34" s="57"/>
      <c r="BG34" s="57"/>
      <c r="BH34" s="57"/>
      <c r="BI34" s="57"/>
      <c r="BJ34" s="57"/>
      <c r="BK34" s="57"/>
      <c r="BL34" s="57"/>
      <c r="BM34" s="57"/>
      <c r="BN34" s="57"/>
      <c r="BO34" s="57"/>
      <c r="BP34" s="57"/>
      <c r="BQ34" s="57"/>
      <c r="BR34" s="57"/>
      <c r="BS34" s="57"/>
      <c r="BT34" s="57"/>
      <c r="BU34" s="57"/>
      <c r="BV34" s="57"/>
      <c r="BW34" s="57"/>
      <c r="BX34" s="57"/>
      <c r="BY34" s="57"/>
      <c r="BZ34" s="57"/>
      <c r="CA34" s="57"/>
      <c r="CB34" s="57"/>
      <c r="CC34" s="57"/>
      <c r="CD34" s="57"/>
      <c r="CE34" s="57"/>
      <c r="CF34" s="57"/>
      <c r="CG34" s="57"/>
      <c r="CH34" s="57"/>
      <c r="CI34" s="57"/>
      <c r="CJ34" s="57"/>
      <c r="CK34" s="441"/>
      <c r="CL34" s="441"/>
      <c r="CM34" s="441"/>
      <c r="CN34" s="441"/>
      <c r="CO34" s="441"/>
      <c r="CP34" s="441"/>
      <c r="CQ34" s="441"/>
      <c r="CR34" s="57"/>
      <c r="CS34" s="57"/>
      <c r="CT34" s="57"/>
      <c r="CU34" s="57"/>
      <c r="CV34" s="57"/>
      <c r="CW34" s="57"/>
      <c r="CX34" s="57"/>
      <c r="CY34" s="57"/>
      <c r="CZ34" s="57"/>
      <c r="DA34" s="1"/>
      <c r="DB34" s="67"/>
    </row>
    <row r="35" spans="1:107" ht="13.8" thickBot="1">
      <c r="A35" s="443"/>
      <c r="B35" s="444"/>
      <c r="C35" s="445"/>
      <c r="D35" s="445"/>
      <c r="E35" s="445"/>
      <c r="F35" s="445"/>
      <c r="G35" s="445"/>
      <c r="H35" s="445"/>
      <c r="I35" s="445"/>
      <c r="J35" s="445"/>
      <c r="K35" s="445"/>
      <c r="L35" s="445"/>
      <c r="M35" s="445"/>
      <c r="N35" s="445"/>
      <c r="O35" s="445"/>
      <c r="P35" s="445"/>
      <c r="Q35" s="445"/>
      <c r="R35" s="445"/>
      <c r="S35" s="445"/>
      <c r="T35" s="445"/>
      <c r="U35" s="445"/>
      <c r="V35" s="445"/>
      <c r="W35" s="445"/>
      <c r="X35" s="445"/>
      <c r="Y35" s="445"/>
      <c r="Z35" s="445"/>
      <c r="AA35" s="445"/>
      <c r="AB35" s="445"/>
      <c r="AC35" s="445"/>
      <c r="AD35" s="445"/>
      <c r="AE35" s="445"/>
      <c r="AF35" s="445"/>
      <c r="AG35" s="445"/>
      <c r="AH35" s="445"/>
      <c r="AI35" s="445"/>
      <c r="AJ35" s="445"/>
      <c r="AK35" s="445"/>
      <c r="AL35" s="445"/>
      <c r="AM35" s="445"/>
      <c r="AN35" s="445"/>
      <c r="AO35" s="445"/>
      <c r="AP35" s="445"/>
      <c r="AQ35" s="445"/>
      <c r="AR35" s="445"/>
      <c r="AS35" s="445"/>
      <c r="AT35" s="445"/>
      <c r="AU35" s="445"/>
      <c r="AV35" s="445"/>
      <c r="AW35" s="445"/>
      <c r="AX35" s="445"/>
      <c r="AY35" s="445"/>
      <c r="AZ35" s="445"/>
      <c r="BA35" s="445"/>
      <c r="BB35" s="445"/>
      <c r="BC35" s="445"/>
      <c r="BD35" s="445"/>
      <c r="BE35" s="445"/>
      <c r="BF35" s="445"/>
      <c r="BG35" s="445"/>
      <c r="BH35" s="445"/>
      <c r="BI35" s="445"/>
      <c r="BJ35" s="445"/>
      <c r="BK35" s="445"/>
      <c r="BL35" s="445"/>
      <c r="BM35" s="445"/>
      <c r="BN35" s="445"/>
      <c r="BO35" s="445"/>
      <c r="BP35" s="445"/>
      <c r="BQ35" s="445"/>
      <c r="BR35" s="445"/>
      <c r="BS35" s="445"/>
      <c r="BT35" s="445"/>
      <c r="BU35" s="445"/>
      <c r="BV35" s="445"/>
      <c r="BW35" s="445"/>
      <c r="BX35" s="445"/>
      <c r="BY35" s="445"/>
      <c r="BZ35" s="445"/>
      <c r="CA35" s="445"/>
      <c r="CB35" s="445"/>
      <c r="CC35" s="445"/>
      <c r="CD35" s="445"/>
      <c r="CE35" s="445"/>
      <c r="CF35" s="445"/>
      <c r="CG35" s="445"/>
      <c r="CH35" s="445"/>
      <c r="CI35" s="445"/>
      <c r="CJ35" s="445"/>
      <c r="CK35" s="444"/>
      <c r="CL35" s="444"/>
      <c r="CM35" s="444"/>
      <c r="CN35" s="444"/>
      <c r="CO35" s="444"/>
      <c r="CP35" s="444"/>
      <c r="CQ35" s="444"/>
      <c r="CR35" s="445"/>
      <c r="CS35" s="445"/>
      <c r="CT35" s="445"/>
      <c r="CU35" s="445"/>
      <c r="CV35" s="445"/>
      <c r="CW35" s="445"/>
      <c r="CX35" s="445"/>
      <c r="CY35" s="445"/>
      <c r="CZ35" s="445"/>
      <c r="DA35" s="68"/>
      <c r="DB35" s="69"/>
    </row>
    <row r="36" spans="1:107" ht="13.8" thickBot="1">
      <c r="A36" s="57"/>
      <c r="B36" s="441"/>
      <c r="C36" s="57"/>
      <c r="D36" s="57"/>
      <c r="E36" s="57"/>
      <c r="F36" s="57"/>
      <c r="G36" s="57"/>
      <c r="H36" s="57"/>
      <c r="I36" s="57"/>
      <c r="J36" s="57"/>
      <c r="K36" s="57"/>
      <c r="L36" s="57"/>
      <c r="M36" s="57"/>
      <c r="N36" s="57"/>
      <c r="O36" s="57"/>
      <c r="P36" s="57"/>
      <c r="Q36" s="57"/>
      <c r="R36" s="57"/>
      <c r="S36" s="57"/>
      <c r="T36" s="57"/>
      <c r="U36" s="57"/>
      <c r="V36" s="57"/>
      <c r="W36" s="57"/>
      <c r="X36" s="57"/>
      <c r="Y36" s="57"/>
      <c r="Z36" s="57"/>
      <c r="AA36" s="57"/>
      <c r="AB36" s="57"/>
      <c r="AC36" s="57"/>
      <c r="AD36" s="57"/>
      <c r="AE36" s="57"/>
      <c r="AF36" s="57"/>
      <c r="AG36" s="57"/>
      <c r="AH36" s="57"/>
      <c r="AI36" s="57"/>
      <c r="AJ36" s="57"/>
      <c r="AK36" s="57"/>
      <c r="AL36" s="57"/>
      <c r="AM36" s="57"/>
      <c r="AN36" s="57"/>
      <c r="AO36" s="57"/>
      <c r="AP36" s="57"/>
      <c r="AQ36" s="57"/>
      <c r="AR36" s="57"/>
      <c r="AS36" s="57"/>
      <c r="AT36" s="57"/>
      <c r="AU36" s="57"/>
      <c r="AV36" s="57"/>
      <c r="AW36" s="57"/>
      <c r="AX36" s="57"/>
      <c r="AY36" s="57"/>
      <c r="AZ36" s="57"/>
      <c r="BA36" s="57"/>
      <c r="BB36" s="57"/>
      <c r="BC36" s="57"/>
      <c r="BD36" s="57"/>
      <c r="BE36" s="57"/>
      <c r="BF36" s="57"/>
      <c r="BG36" s="57"/>
      <c r="BH36" s="57"/>
      <c r="BI36" s="57"/>
      <c r="BJ36" s="57"/>
      <c r="BK36" s="57"/>
      <c r="BL36" s="57"/>
      <c r="BM36" s="57"/>
      <c r="BN36" s="57"/>
      <c r="BO36" s="57"/>
      <c r="BP36" s="57"/>
      <c r="BQ36" s="57"/>
      <c r="BR36" s="57"/>
      <c r="BS36" s="57"/>
      <c r="BT36" s="57"/>
      <c r="BU36" s="57"/>
      <c r="BV36" s="57"/>
      <c r="BW36" s="57"/>
      <c r="BX36" s="57"/>
      <c r="BY36" s="57"/>
      <c r="BZ36" s="57"/>
      <c r="CA36" s="57"/>
      <c r="CB36" s="57"/>
      <c r="CC36" s="57"/>
      <c r="CD36" s="57"/>
      <c r="CE36" s="57"/>
      <c r="CF36" s="57"/>
      <c r="CG36" s="57"/>
      <c r="CH36" s="57"/>
      <c r="CI36" s="57"/>
      <c r="CJ36" s="57"/>
      <c r="CK36" s="441"/>
      <c r="CL36" s="441"/>
      <c r="CM36" s="441"/>
      <c r="CN36" s="441"/>
      <c r="CO36" s="441"/>
      <c r="CP36" s="441"/>
      <c r="CQ36" s="441"/>
      <c r="CR36" s="57"/>
      <c r="CS36" s="57"/>
      <c r="CT36" s="57"/>
      <c r="CU36" s="57"/>
      <c r="CV36" s="57"/>
      <c r="CW36" s="57"/>
      <c r="CX36" s="57"/>
      <c r="CY36" s="57"/>
      <c r="CZ36" s="57"/>
      <c r="DA36" s="1"/>
      <c r="DB36" s="162"/>
    </row>
    <row r="37" spans="1:107" ht="13.8">
      <c r="A37" s="2057" t="s">
        <v>130</v>
      </c>
      <c r="B37" s="2284" t="s">
        <v>249</v>
      </c>
      <c r="C37" s="2285"/>
      <c r="D37" s="2285"/>
      <c r="E37" s="2285"/>
      <c r="F37" s="2285"/>
      <c r="G37" s="2285"/>
      <c r="H37" s="2285"/>
      <c r="I37" s="2285"/>
      <c r="J37" s="2285"/>
      <c r="K37" s="2285"/>
      <c r="L37" s="2285"/>
      <c r="M37" s="2285"/>
      <c r="N37" s="2285"/>
      <c r="O37" s="2285"/>
      <c r="P37" s="2285"/>
      <c r="Q37" s="2285"/>
      <c r="R37" s="2285"/>
      <c r="S37" s="2285"/>
      <c r="T37" s="2285"/>
      <c r="U37" s="2285"/>
      <c r="V37" s="2285"/>
      <c r="W37" s="2285"/>
      <c r="X37" s="2285"/>
      <c r="Y37" s="2285"/>
      <c r="Z37" s="2285"/>
      <c r="AA37" s="2285"/>
      <c r="AB37" s="2285"/>
      <c r="AC37" s="2285"/>
      <c r="AD37" s="2285"/>
      <c r="AE37" s="2285"/>
      <c r="AF37" s="2285"/>
      <c r="AG37" s="2285"/>
      <c r="AH37" s="2285"/>
      <c r="AI37" s="2285"/>
      <c r="AJ37" s="2285"/>
      <c r="AK37" s="2285"/>
      <c r="AL37" s="2285"/>
      <c r="AM37" s="2285"/>
      <c r="AN37" s="2285"/>
      <c r="AO37" s="2285"/>
      <c r="AP37" s="2285"/>
      <c r="AQ37" s="2285"/>
      <c r="AR37" s="2285"/>
      <c r="AS37" s="2285"/>
      <c r="AT37" s="2285"/>
      <c r="AU37" s="2285"/>
      <c r="AV37" s="2285"/>
      <c r="AW37" s="2285"/>
      <c r="AX37" s="2285"/>
      <c r="AY37" s="2285"/>
      <c r="AZ37" s="2285"/>
      <c r="BA37" s="2285"/>
      <c r="BB37" s="2285"/>
      <c r="BC37" s="2285"/>
      <c r="BD37" s="2285"/>
      <c r="BE37" s="2285"/>
      <c r="BF37" s="2285"/>
      <c r="BG37" s="2285"/>
      <c r="BH37" s="2285"/>
      <c r="BI37" s="2285"/>
      <c r="BJ37" s="2285"/>
      <c r="BK37" s="2285"/>
      <c r="BL37" s="2285"/>
      <c r="BM37" s="2285"/>
      <c r="BN37" s="2285"/>
      <c r="BO37" s="2285"/>
      <c r="BP37" s="2285"/>
      <c r="BQ37" s="2285"/>
      <c r="BR37" s="2285"/>
      <c r="BS37" s="2285"/>
      <c r="BT37" s="2285"/>
      <c r="BU37" s="2285"/>
      <c r="BV37" s="2285"/>
      <c r="BW37" s="2285"/>
      <c r="BX37" s="2285"/>
      <c r="BY37" s="2285"/>
      <c r="BZ37" s="2285"/>
      <c r="CA37" s="2285"/>
      <c r="CB37" s="2285"/>
      <c r="CC37" s="2285"/>
      <c r="CD37" s="2285"/>
      <c r="CE37" s="2285"/>
      <c r="CF37" s="2285"/>
      <c r="CG37" s="2285"/>
      <c r="CH37" s="2285"/>
      <c r="CI37" s="2285"/>
      <c r="CJ37" s="2285"/>
      <c r="CK37" s="2285"/>
      <c r="CL37" s="2285"/>
      <c r="CM37" s="2285"/>
      <c r="CN37" s="2285"/>
      <c r="CO37" s="2285"/>
      <c r="CP37" s="2285"/>
      <c r="CQ37" s="2285"/>
      <c r="CR37" s="2286"/>
      <c r="CS37" s="446"/>
      <c r="CT37" s="447"/>
      <c r="CU37" s="2282" t="s">
        <v>269</v>
      </c>
      <c r="CV37" s="2282"/>
      <c r="CW37" s="2282"/>
      <c r="CX37" s="2282"/>
      <c r="CY37" s="2282"/>
      <c r="CZ37" s="2282"/>
      <c r="DA37" s="2282"/>
      <c r="DB37" s="2283"/>
    </row>
    <row r="38" spans="1:107" ht="14.4" thickBot="1">
      <c r="A38" s="1590"/>
      <c r="B38" s="2292" t="s">
        <v>250</v>
      </c>
      <c r="C38" s="2292"/>
      <c r="D38" s="2292"/>
      <c r="E38" s="2292"/>
      <c r="F38" s="2292"/>
      <c r="G38" s="2292"/>
      <c r="H38" s="2292"/>
      <c r="I38" s="2292"/>
      <c r="J38" s="2292"/>
      <c r="K38" s="2292"/>
      <c r="L38" s="2292"/>
      <c r="M38" s="2292"/>
      <c r="N38" s="2292"/>
      <c r="O38" s="2292"/>
      <c r="P38" s="2292"/>
      <c r="Q38" s="2292"/>
      <c r="R38" s="2292"/>
      <c r="S38" s="2292"/>
      <c r="T38" s="2292"/>
      <c r="U38" s="2292"/>
      <c r="V38" s="2292"/>
      <c r="W38" s="2292"/>
      <c r="X38" s="2292"/>
      <c r="Y38" s="2292"/>
      <c r="Z38" s="2292"/>
      <c r="AA38" s="2292"/>
      <c r="AB38" s="2292"/>
      <c r="AC38" s="2292"/>
      <c r="AD38" s="2292"/>
      <c r="AE38" s="2292"/>
      <c r="AF38" s="2292"/>
      <c r="AG38" s="2292"/>
      <c r="AH38" s="2292"/>
      <c r="AI38" s="2292"/>
      <c r="AJ38" s="2292"/>
      <c r="AK38" s="2292"/>
      <c r="AL38" s="2292"/>
      <c r="AM38" s="2292"/>
      <c r="AN38" s="2292"/>
      <c r="AO38" s="2292"/>
      <c r="AP38" s="2292"/>
      <c r="AQ38" s="2292"/>
      <c r="AR38" s="2292"/>
      <c r="AS38" s="2292"/>
      <c r="AT38" s="2292"/>
      <c r="AU38" s="2210"/>
      <c r="AV38" s="2210"/>
      <c r="AW38" s="2210"/>
      <c r="AX38" s="2210"/>
      <c r="AY38" s="2210"/>
      <c r="AZ38" s="2210"/>
      <c r="BA38" s="2210"/>
      <c r="BB38" s="2210"/>
      <c r="BC38" s="2210"/>
      <c r="BD38" s="2210"/>
      <c r="BE38" s="2210"/>
      <c r="BF38" s="2210"/>
      <c r="BG38" s="2210"/>
      <c r="BH38" s="2210"/>
      <c r="BI38" s="2210"/>
      <c r="BJ38" s="2210"/>
      <c r="BK38" s="2210"/>
      <c r="BL38" s="2210"/>
      <c r="BM38" s="2210"/>
      <c r="BN38" s="2210"/>
      <c r="BO38" s="2210"/>
      <c r="BP38" s="2210"/>
      <c r="BQ38" s="2210"/>
      <c r="BR38" s="2210"/>
      <c r="BS38" s="2210"/>
      <c r="BT38" s="2210"/>
      <c r="BU38" s="2210"/>
      <c r="BV38" s="2210"/>
      <c r="BW38" s="2210"/>
      <c r="BX38" s="2210"/>
      <c r="BY38" s="2210"/>
      <c r="BZ38" s="2210"/>
      <c r="CA38" s="2210"/>
      <c r="CB38" s="2210"/>
      <c r="CC38" s="2210"/>
      <c r="CD38" s="2210"/>
      <c r="CE38" s="2210"/>
      <c r="CF38" s="2210"/>
      <c r="CG38" s="2210"/>
      <c r="CH38" s="2210"/>
      <c r="CI38" s="2210"/>
      <c r="CJ38" s="2292" t="s">
        <v>253</v>
      </c>
      <c r="CK38" s="2292"/>
      <c r="CL38" s="2292"/>
      <c r="CM38" s="2292"/>
      <c r="CO38" s="2292" t="s">
        <v>256</v>
      </c>
      <c r="CP38" s="2292"/>
      <c r="CQ38" s="2292"/>
      <c r="CR38" s="2294"/>
      <c r="CS38" s="448"/>
      <c r="CU38" s="2126" t="s">
        <v>270</v>
      </c>
      <c r="CV38" s="2126"/>
      <c r="CW38" s="2126"/>
      <c r="CX38" s="2126"/>
      <c r="CY38" s="2126"/>
      <c r="CZ38" s="2126"/>
      <c r="DA38" s="2126"/>
      <c r="DB38" s="2295"/>
    </row>
    <row r="39" spans="1:107" ht="14.4" thickBot="1">
      <c r="A39" s="602" t="s">
        <v>271</v>
      </c>
      <c r="B39" s="1591"/>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c r="AY39" s="16"/>
      <c r="AZ39" s="16"/>
      <c r="BA39" s="16"/>
      <c r="BB39" s="16"/>
      <c r="BC39" s="16"/>
      <c r="BD39" s="16"/>
      <c r="BE39" s="16"/>
      <c r="BF39" s="16"/>
      <c r="BG39" s="16"/>
      <c r="BH39" s="16"/>
      <c r="BI39" s="16"/>
      <c r="BJ39" s="16"/>
      <c r="BK39" s="16"/>
      <c r="BL39" s="16"/>
      <c r="BM39" s="16"/>
      <c r="BN39" s="16"/>
      <c r="BO39" s="16"/>
      <c r="BP39" s="16"/>
      <c r="BQ39" s="16"/>
      <c r="BR39" s="16"/>
      <c r="BS39" s="16"/>
      <c r="BT39" s="16"/>
      <c r="BU39" s="16"/>
      <c r="BV39" s="16"/>
      <c r="BW39" s="16" t="s">
        <v>441</v>
      </c>
      <c r="BX39" s="1592"/>
      <c r="BY39" s="1592"/>
      <c r="BZ39" s="1592"/>
      <c r="CA39" s="1592"/>
      <c r="CB39" s="1592"/>
      <c r="CC39" s="1592"/>
      <c r="CD39" s="1592"/>
      <c r="CE39" s="1592"/>
      <c r="CF39" s="1592"/>
      <c r="CG39" s="1592"/>
      <c r="CH39" s="16"/>
      <c r="CI39" s="1592"/>
      <c r="CJ39" s="1592"/>
      <c r="CK39" s="1592"/>
      <c r="CL39" s="1592"/>
      <c r="CM39" s="1592"/>
      <c r="CN39" s="1592"/>
      <c r="CO39" s="1592"/>
      <c r="CP39" s="1592"/>
      <c r="CQ39" s="1592"/>
      <c r="CR39" s="17"/>
      <c r="CS39" s="449"/>
      <c r="CT39" s="450"/>
      <c r="CU39" s="2296" t="s">
        <v>272</v>
      </c>
      <c r="CV39" s="2296"/>
      <c r="CW39" s="2296"/>
      <c r="CX39" s="2296"/>
      <c r="CY39" s="2296"/>
      <c r="CZ39" s="2296"/>
      <c r="DA39" s="2296"/>
      <c r="DB39" s="2297"/>
    </row>
    <row r="40" spans="1:107" ht="13.8" thickBot="1">
      <c r="A40" s="603" t="s">
        <v>273</v>
      </c>
      <c r="B40" s="604">
        <v>75</v>
      </c>
      <c r="C40" s="605"/>
      <c r="D40" s="605"/>
      <c r="E40" s="605"/>
      <c r="F40" s="605"/>
      <c r="G40" s="605"/>
      <c r="H40" s="605"/>
      <c r="I40" s="2290">
        <v>10</v>
      </c>
      <c r="J40" s="2290"/>
      <c r="K40" s="2291"/>
      <c r="L40" s="605"/>
      <c r="M40" s="605"/>
      <c r="N40" s="605"/>
      <c r="O40" s="605"/>
      <c r="P40" s="605"/>
      <c r="Q40" s="605"/>
      <c r="R40" s="605"/>
      <c r="S40" s="2290">
        <v>20</v>
      </c>
      <c r="T40" s="2290"/>
      <c r="U40" s="2291"/>
      <c r="V40" s="605"/>
      <c r="W40" s="605"/>
      <c r="X40" s="605"/>
      <c r="Y40" s="605"/>
      <c r="Z40" s="605"/>
      <c r="AA40" s="605"/>
      <c r="AB40" s="605"/>
      <c r="AC40" s="2290">
        <v>30</v>
      </c>
      <c r="AD40" s="2290"/>
      <c r="AE40" s="2291"/>
      <c r="AF40" s="605"/>
      <c r="AG40" s="605"/>
      <c r="AH40" s="605"/>
      <c r="AI40" s="605"/>
      <c r="AJ40" s="605"/>
      <c r="AK40" s="605"/>
      <c r="AL40" s="605"/>
      <c r="AM40" s="2290">
        <v>40</v>
      </c>
      <c r="AN40" s="2290"/>
      <c r="AO40" s="2291"/>
      <c r="AP40" s="605"/>
      <c r="AQ40" s="605"/>
      <c r="AR40" s="605"/>
      <c r="AS40" s="605"/>
      <c r="AT40" s="605"/>
      <c r="AU40" s="605"/>
      <c r="AV40" s="605"/>
      <c r="AW40" s="2290">
        <v>50</v>
      </c>
      <c r="AX40" s="2290"/>
      <c r="AY40" s="2291"/>
      <c r="AZ40" s="605"/>
      <c r="BA40" s="605"/>
      <c r="BB40" s="605"/>
      <c r="BC40" s="605"/>
      <c r="BD40" s="605"/>
      <c r="BE40" s="605"/>
      <c r="BF40" s="605"/>
      <c r="BG40" s="2290">
        <v>60</v>
      </c>
      <c r="BH40" s="2290"/>
      <c r="BI40" s="2291"/>
      <c r="BJ40" s="605"/>
      <c r="BK40" s="605"/>
      <c r="BL40" s="605"/>
      <c r="BM40" s="605"/>
      <c r="BN40" s="605"/>
      <c r="BO40" s="605"/>
      <c r="BP40" s="605"/>
      <c r="BQ40" s="2290">
        <v>70</v>
      </c>
      <c r="BR40" s="2290"/>
      <c r="BS40" s="2291"/>
      <c r="BT40" s="605"/>
      <c r="BU40" s="605"/>
      <c r="BV40" s="605"/>
      <c r="BW40" s="605"/>
      <c r="BX40" s="605"/>
      <c r="BY40" s="605"/>
      <c r="BZ40" s="605"/>
      <c r="CA40" s="2290">
        <v>80</v>
      </c>
      <c r="CB40" s="2290"/>
      <c r="CC40" s="2291"/>
      <c r="CD40" s="605"/>
      <c r="CE40" s="605"/>
      <c r="CF40" s="605"/>
      <c r="CG40" s="605"/>
      <c r="CH40" s="605"/>
      <c r="CI40" s="605"/>
      <c r="CJ40" s="605"/>
      <c r="CK40" s="2290">
        <v>90</v>
      </c>
      <c r="CL40" s="2290"/>
      <c r="CM40" s="2291"/>
      <c r="CN40" s="605"/>
      <c r="CO40" s="605"/>
      <c r="CP40" s="2290">
        <v>95</v>
      </c>
      <c r="CQ40" s="2290"/>
      <c r="CR40" s="2293"/>
      <c r="CS40" s="2298" t="s">
        <v>365</v>
      </c>
      <c r="CT40" s="2299"/>
      <c r="CU40" s="2298" t="s">
        <v>217</v>
      </c>
      <c r="CV40" s="2299"/>
      <c r="CW40" s="2288" t="s">
        <v>223</v>
      </c>
      <c r="CX40" s="2299"/>
      <c r="CY40" s="2288" t="s">
        <v>229</v>
      </c>
      <c r="CZ40" s="2289"/>
      <c r="DA40" s="2288" t="s">
        <v>368</v>
      </c>
      <c r="DB40" s="2289"/>
    </row>
    <row r="41" spans="1:107" ht="13.8" thickBot="1">
      <c r="A41" s="152"/>
      <c r="B41" s="8"/>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c r="CG41" s="3"/>
      <c r="CH41" s="3"/>
      <c r="CI41" s="3"/>
      <c r="CJ41" s="3"/>
      <c r="CK41" s="3"/>
      <c r="CL41" s="3"/>
      <c r="CM41" s="3"/>
      <c r="CN41" s="3"/>
      <c r="CO41" s="3"/>
      <c r="CP41" s="3"/>
      <c r="CQ41" s="3"/>
      <c r="CR41" s="3"/>
      <c r="CS41" s="1600" t="s">
        <v>274</v>
      </c>
      <c r="CT41" s="1601" t="s">
        <v>181</v>
      </c>
      <c r="CU41" s="1600" t="s">
        <v>274</v>
      </c>
      <c r="CV41" s="1601" t="s">
        <v>181</v>
      </c>
      <c r="CW41" s="1600" t="s">
        <v>274</v>
      </c>
      <c r="CX41" s="1602" t="s">
        <v>181</v>
      </c>
      <c r="CY41" s="1600" t="s">
        <v>274</v>
      </c>
      <c r="CZ41" s="1602" t="s">
        <v>181</v>
      </c>
      <c r="DA41" s="1603" t="s">
        <v>274</v>
      </c>
      <c r="DB41" s="1604" t="s">
        <v>181</v>
      </c>
    </row>
    <row r="42" spans="1:107" ht="12.75" customHeight="1">
      <c r="A42" s="2275" t="s">
        <v>275</v>
      </c>
      <c r="B42" s="10"/>
      <c r="BT42" s="55"/>
      <c r="CN42" s="1265"/>
      <c r="CO42" s="1265"/>
      <c r="CP42" s="2058"/>
      <c r="CQ42" s="2058"/>
      <c r="CR42" s="2058"/>
      <c r="CS42" s="1593" t="s">
        <v>365</v>
      </c>
      <c r="CT42" s="1594" t="s">
        <v>365</v>
      </c>
      <c r="CU42" s="1595"/>
      <c r="CV42" s="1595"/>
      <c r="CW42" s="1596"/>
      <c r="CX42" s="1596"/>
      <c r="CY42" s="1597"/>
      <c r="CZ42" s="1597"/>
      <c r="DA42" s="1598"/>
      <c r="DB42" s="1599"/>
    </row>
    <row r="43" spans="1:107" ht="12.75" customHeight="1">
      <c r="A43" s="2278"/>
      <c r="B43" s="2030" t="s">
        <v>217</v>
      </c>
      <c r="C43" s="2030" t="s">
        <v>217</v>
      </c>
      <c r="D43" s="2030" t="s">
        <v>217</v>
      </c>
      <c r="E43" s="2030" t="s">
        <v>217</v>
      </c>
      <c r="F43" s="2030" t="s">
        <v>217</v>
      </c>
      <c r="G43" s="2030" t="s">
        <v>217</v>
      </c>
      <c r="H43" s="2030" t="s">
        <v>217</v>
      </c>
      <c r="I43" s="2030" t="s">
        <v>217</v>
      </c>
      <c r="J43" s="2030" t="s">
        <v>217</v>
      </c>
      <c r="K43" s="2030" t="s">
        <v>217</v>
      </c>
      <c r="L43" s="2030" t="s">
        <v>217</v>
      </c>
      <c r="M43" s="2030" t="s">
        <v>276</v>
      </c>
      <c r="N43" s="747" t="s">
        <v>276</v>
      </c>
      <c r="O43" s="1567" t="s">
        <v>276</v>
      </c>
      <c r="P43" s="1568" t="s">
        <v>280</v>
      </c>
      <c r="Q43" s="2059" t="s">
        <v>223</v>
      </c>
      <c r="R43" s="2059" t="s">
        <v>223</v>
      </c>
      <c r="S43" s="626" t="s">
        <v>223</v>
      </c>
      <c r="T43" s="2031" t="s">
        <v>300</v>
      </c>
      <c r="U43" s="2031" t="s">
        <v>300</v>
      </c>
      <c r="V43" s="626" t="s">
        <v>223</v>
      </c>
      <c r="W43" s="1265" t="s">
        <v>223</v>
      </c>
      <c r="X43" s="1265" t="s">
        <v>280</v>
      </c>
      <c r="Y43" s="1265" t="s">
        <v>223</v>
      </c>
      <c r="Z43" s="626" t="s">
        <v>223</v>
      </c>
      <c r="AA43" s="2031" t="s">
        <v>280</v>
      </c>
      <c r="AB43" s="2031" t="s">
        <v>280</v>
      </c>
      <c r="AC43" s="2031" t="s">
        <v>280</v>
      </c>
      <c r="AD43" s="1265" t="s">
        <v>223</v>
      </c>
      <c r="AE43" s="626" t="s">
        <v>223</v>
      </c>
      <c r="AF43" s="626" t="s">
        <v>223</v>
      </c>
      <c r="AG43" s="1265" t="s">
        <v>223</v>
      </c>
      <c r="AH43" s="1265" t="s">
        <v>223</v>
      </c>
      <c r="AI43" s="626" t="s">
        <v>223</v>
      </c>
      <c r="AJ43" s="1265" t="s">
        <v>280</v>
      </c>
      <c r="AK43" s="2031" t="s">
        <v>276</v>
      </c>
      <c r="AL43" s="2031" t="s">
        <v>280</v>
      </c>
      <c r="AM43" s="1265" t="s">
        <v>223</v>
      </c>
      <c r="AN43" s="626" t="s">
        <v>223</v>
      </c>
      <c r="AO43" s="626" t="s">
        <v>223</v>
      </c>
      <c r="AP43" s="1265" t="s">
        <v>280</v>
      </c>
      <c r="AQ43" s="1265" t="s">
        <v>223</v>
      </c>
      <c r="AR43" s="2031" t="s">
        <v>280</v>
      </c>
      <c r="AS43" s="623" t="s">
        <v>223</v>
      </c>
      <c r="AT43" s="626"/>
      <c r="AU43" s="626"/>
      <c r="AV43" s="1265"/>
      <c r="AW43" s="748"/>
      <c r="AX43" s="623"/>
      <c r="AY43" s="369"/>
      <c r="AZ43" s="369"/>
      <c r="BA43" s="369"/>
      <c r="BB43" s="369"/>
      <c r="BC43" s="369"/>
      <c r="BD43" s="369"/>
      <c r="BE43" s="369"/>
      <c r="BF43" s="369"/>
      <c r="BG43" s="456"/>
      <c r="BH43" s="369"/>
      <c r="BI43" s="369"/>
      <c r="BX43" s="369"/>
      <c r="BY43" s="369"/>
      <c r="BZ43" s="369"/>
      <c r="CA43" s="369"/>
      <c r="CB43" s="369"/>
      <c r="CC43" s="456"/>
      <c r="CE43" s="369"/>
      <c r="CF43" s="1265"/>
      <c r="CG43" s="1265"/>
      <c r="CH43" s="1265"/>
      <c r="CI43" s="1265"/>
      <c r="CJ43" s="1265"/>
      <c r="CK43" s="1265"/>
      <c r="CL43" s="626" t="s">
        <v>223</v>
      </c>
      <c r="CM43" s="623" t="s">
        <v>223</v>
      </c>
      <c r="CN43" s="1265" t="s">
        <v>280</v>
      </c>
      <c r="CO43" s="626"/>
      <c r="CP43" s="626"/>
      <c r="CQ43" s="2031" t="s">
        <v>300</v>
      </c>
      <c r="CR43" s="749" t="s">
        <v>280</v>
      </c>
      <c r="CS43" s="274">
        <f>+'ESTADO RED TEC'!O53</f>
        <v>0</v>
      </c>
      <c r="CT43" s="1578">
        <f>+CS43/($CS$43+$CU$43+$CW$43+$CY$43+$DA$43)</f>
        <v>0</v>
      </c>
      <c r="CU43" s="1579">
        <f>+'ESTADO RED TEC'!O54</f>
        <v>16.588999999999999</v>
      </c>
      <c r="CV43" s="1578">
        <f>+CU43/($CS$43+$CU$43+$CW$43+$CY$43+$DA$43)</f>
        <v>0.34820116703748794</v>
      </c>
      <c r="CW43" s="1579">
        <f>+'ESTADO RED TEC'!O55</f>
        <v>28.919</v>
      </c>
      <c r="CX43" s="1578">
        <f>+CW43/($CS$43+$CU$43+$CW$43+$CY$43+$DA$43)</f>
        <v>0.60700642290416029</v>
      </c>
      <c r="CY43" s="1579">
        <f>+'ESTADO RED TEC'!O56</f>
        <v>2.1339999999999999</v>
      </c>
      <c r="CZ43" s="1578">
        <f>+CY43/($CS$43+$CU$43+$CW$43+$CY$43+$DA$43)</f>
        <v>4.4792410058351877E-2</v>
      </c>
      <c r="DA43" s="1580">
        <f>+'ESTADO RED TEC'!O57</f>
        <v>0</v>
      </c>
      <c r="DB43" s="1581">
        <f>+DA43/($CS$43+$CU$43+$CW$43+$CY$43+$DA$43)</f>
        <v>0</v>
      </c>
      <c r="DC43" s="1065">
        <f>+CT43+CV43+CX43+CZ43+DB43</f>
        <v>1</v>
      </c>
    </row>
    <row r="44" spans="1:107" ht="12.75" customHeight="1">
      <c r="A44" s="2275" t="s">
        <v>277</v>
      </c>
      <c r="B44" s="12"/>
      <c r="C44" s="25"/>
      <c r="D44" s="25"/>
      <c r="E44" s="25"/>
      <c r="F44" s="25"/>
      <c r="G44" s="25"/>
      <c r="H44" s="25"/>
      <c r="I44" s="25"/>
      <c r="J44" s="25"/>
      <c r="K44" s="25"/>
      <c r="L44" s="25"/>
      <c r="M44" s="25"/>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c r="BP44" s="25"/>
      <c r="BQ44" s="25"/>
      <c r="BR44" s="25"/>
      <c r="BS44" s="25"/>
      <c r="BT44" s="25"/>
      <c r="BU44" s="25"/>
      <c r="BV44" s="25"/>
      <c r="BW44" s="25"/>
      <c r="BX44" s="25"/>
      <c r="BY44" s="25"/>
      <c r="BZ44" s="25"/>
      <c r="CA44" s="25"/>
      <c r="CB44" s="25"/>
      <c r="CC44" s="25"/>
      <c r="CD44" s="25"/>
      <c r="CE44" s="25"/>
      <c r="CF44" s="25"/>
      <c r="CG44" s="25"/>
      <c r="CH44" s="25"/>
      <c r="CI44" s="25"/>
      <c r="CJ44" s="25"/>
      <c r="CK44" s="25"/>
      <c r="CL44" s="25"/>
      <c r="CM44" s="25"/>
      <c r="CN44" s="25"/>
      <c r="CO44" s="25"/>
      <c r="CP44" s="25"/>
      <c r="CQ44" s="25"/>
      <c r="CR44" s="25"/>
      <c r="CS44" s="1575" t="s">
        <v>365</v>
      </c>
      <c r="CT44" s="1582" t="s">
        <v>365</v>
      </c>
      <c r="CU44" s="1576"/>
      <c r="CV44" s="1583"/>
      <c r="CW44" s="1577"/>
      <c r="CX44" s="1584"/>
      <c r="CY44" s="1571"/>
      <c r="CZ44" s="1574"/>
      <c r="DA44" s="1572"/>
      <c r="DB44" s="1573"/>
    </row>
    <row r="45" spans="1:107" ht="12.75" customHeight="1">
      <c r="A45" s="2276"/>
      <c r="B45" s="8"/>
      <c r="C45" s="3"/>
      <c r="E45" s="3"/>
      <c r="F45" s="369"/>
      <c r="G45" s="369"/>
      <c r="H45" s="750"/>
      <c r="I45" s="369"/>
      <c r="J45" s="369"/>
      <c r="K45" s="369"/>
      <c r="L45" s="369"/>
      <c r="M45" s="456"/>
      <c r="N45" s="3"/>
      <c r="O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1579"/>
      <c r="CT45" s="1578"/>
      <c r="CU45" s="1579"/>
      <c r="CV45" s="1578"/>
      <c r="CW45" s="1579"/>
      <c r="CX45" s="1578"/>
      <c r="CY45" s="1580"/>
      <c r="CZ45" s="1578"/>
      <c r="DA45" s="1580"/>
      <c r="DB45" s="1581"/>
      <c r="DC45" s="1065">
        <f>+CT45+CV45+CX45+CZ45+DB45</f>
        <v>0</v>
      </c>
    </row>
    <row r="46" spans="1:107" ht="12.75" customHeight="1">
      <c r="A46" s="2279" t="s">
        <v>442</v>
      </c>
      <c r="B46" s="12"/>
      <c r="C46" s="25"/>
      <c r="D46" s="25"/>
      <c r="E46" s="25"/>
      <c r="F46" s="25"/>
      <c r="G46" s="25"/>
      <c r="H46" s="25"/>
      <c r="I46" s="25"/>
      <c r="J46" s="25"/>
      <c r="K46" s="25"/>
      <c r="L46" s="25"/>
      <c r="M46" s="25"/>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c r="BP46" s="25"/>
      <c r="BQ46" s="25"/>
      <c r="BR46" s="25"/>
      <c r="BS46" s="25"/>
      <c r="BT46" s="25"/>
      <c r="BU46" s="25"/>
      <c r="BV46" s="25"/>
      <c r="BW46" s="25"/>
      <c r="BX46" s="25"/>
      <c r="BY46" s="25"/>
      <c r="BZ46" s="25"/>
      <c r="CA46" s="25"/>
      <c r="CB46" s="25"/>
      <c r="CC46" s="25"/>
      <c r="CD46" s="25"/>
      <c r="CE46" s="25"/>
      <c r="CF46" s="25"/>
      <c r="CG46" s="25"/>
      <c r="CH46" s="25"/>
      <c r="CI46" s="25"/>
      <c r="CJ46" s="25"/>
      <c r="CK46" s="25"/>
      <c r="CL46" s="25"/>
      <c r="CM46" s="25"/>
      <c r="CN46" s="755"/>
      <c r="CO46" s="755"/>
      <c r="CP46" s="756"/>
      <c r="CQ46" s="25"/>
      <c r="CR46" s="25"/>
      <c r="CS46" s="1575" t="s">
        <v>365</v>
      </c>
      <c r="CT46" s="1582" t="s">
        <v>365</v>
      </c>
      <c r="CU46" s="1576"/>
      <c r="CV46" s="1583"/>
      <c r="CW46" s="1577"/>
      <c r="CX46" s="1584"/>
      <c r="CY46" s="1571"/>
      <c r="CZ46" s="1574"/>
      <c r="DA46" s="1572"/>
      <c r="DB46" s="1573"/>
      <c r="DC46" s="624"/>
    </row>
    <row r="47" spans="1:107" ht="12.75" customHeight="1">
      <c r="A47" s="2280"/>
      <c r="B47" s="457"/>
      <c r="C47" s="458"/>
      <c r="D47" s="458"/>
      <c r="E47" s="458"/>
      <c r="G47" s="725" t="s">
        <v>365</v>
      </c>
      <c r="H47" s="458"/>
      <c r="I47" s="725" t="s">
        <v>365</v>
      </c>
      <c r="J47" s="458"/>
      <c r="K47" s="458"/>
      <c r="N47" s="751" t="s">
        <v>365</v>
      </c>
      <c r="Q47" s="458"/>
      <c r="R47" s="752"/>
      <c r="S47" s="458"/>
      <c r="T47" s="458"/>
      <c r="U47" s="458"/>
      <c r="V47" s="458"/>
      <c r="W47" s="458"/>
      <c r="X47" s="458"/>
      <c r="Y47" s="458"/>
      <c r="Z47" s="753"/>
      <c r="AA47" s="458"/>
      <c r="AB47" s="458"/>
      <c r="AC47" s="458"/>
      <c r="AD47" s="458"/>
      <c r="AE47" s="752"/>
      <c r="AF47" s="458"/>
      <c r="AG47" s="752" t="s">
        <v>223</v>
      </c>
      <c r="AH47" s="752" t="s">
        <v>229</v>
      </c>
      <c r="AI47" s="752" t="s">
        <v>229</v>
      </c>
      <c r="AJ47" s="458"/>
      <c r="AK47" s="752" t="s">
        <v>229</v>
      </c>
      <c r="AL47" s="458"/>
      <c r="AM47" s="752" t="s">
        <v>217</v>
      </c>
      <c r="AN47" s="752"/>
      <c r="AO47" s="458"/>
      <c r="AP47" s="752" t="s">
        <v>229</v>
      </c>
      <c r="AQ47" s="752"/>
      <c r="AR47" s="458"/>
      <c r="AS47" s="458"/>
      <c r="AT47" s="752"/>
      <c r="AU47" s="752"/>
      <c r="AV47" s="1155"/>
      <c r="AW47" s="754"/>
      <c r="AX47" s="458"/>
      <c r="AY47" s="458"/>
      <c r="AZ47" s="458"/>
      <c r="BA47" s="458"/>
      <c r="BB47" s="458"/>
      <c r="BC47" s="458"/>
      <c r="BD47" s="458"/>
      <c r="BE47" s="458"/>
      <c r="BF47" s="458"/>
      <c r="BG47" s="458"/>
      <c r="BH47" s="458"/>
      <c r="BI47" s="458"/>
      <c r="BJ47" s="458"/>
      <c r="BK47" s="458"/>
      <c r="BL47" s="458"/>
      <c r="BM47" s="458"/>
      <c r="BN47" s="458"/>
      <c r="BO47" s="458"/>
      <c r="BP47" s="458"/>
      <c r="BQ47" s="458"/>
      <c r="BR47" s="458"/>
      <c r="BS47" s="458"/>
      <c r="BT47" s="458"/>
      <c r="BU47" s="458"/>
      <c r="BV47" s="458"/>
      <c r="BW47" s="458"/>
      <c r="BX47" s="458"/>
      <c r="BY47" s="458"/>
      <c r="BZ47" s="458"/>
      <c r="CA47" s="458"/>
      <c r="CB47" s="458"/>
      <c r="CC47" s="458"/>
      <c r="CD47" s="458"/>
      <c r="CE47" s="458"/>
      <c r="CF47" s="458"/>
      <c r="CG47" s="458"/>
      <c r="CH47" s="458"/>
      <c r="CI47" s="458"/>
      <c r="CJ47" s="752"/>
      <c r="CK47" s="458"/>
      <c r="CL47" s="752"/>
      <c r="CM47" s="752"/>
      <c r="CN47" s="752"/>
      <c r="CO47" s="752"/>
      <c r="CP47" s="753"/>
      <c r="CQ47" s="458"/>
      <c r="CR47" s="458"/>
      <c r="CS47" s="274">
        <v>3</v>
      </c>
      <c r="CT47" s="1578">
        <f>+CS47/(CS47+CU47+CW47+CY47+DA47)</f>
        <v>0.33333333333333331</v>
      </c>
      <c r="CU47" s="274">
        <v>1</v>
      </c>
      <c r="CV47" s="1578">
        <f>+CU47/(CS47+CU47+CW47+CY47+DA47)</f>
        <v>0.1111111111111111</v>
      </c>
      <c r="CW47" s="1580">
        <v>1</v>
      </c>
      <c r="CX47" s="1578">
        <f>+CW47/(CS47+CU47+CW47+CY47+DA47)</f>
        <v>0.1111111111111111</v>
      </c>
      <c r="CY47" s="1580">
        <v>4</v>
      </c>
      <c r="CZ47" s="1578">
        <f>+CY47/(CS47+CU47+CW47+CY47+DA47)</f>
        <v>0.44444444444444442</v>
      </c>
      <c r="DA47" s="1580">
        <v>0</v>
      </c>
      <c r="DB47" s="1585">
        <f>+DA47/(CS47+CU47+CW47+CY47+DA47)</f>
        <v>0</v>
      </c>
      <c r="DC47" s="1065">
        <f t="shared" ref="DC47:DC57" si="0">+CT47+CV47+CX47+CZ47+DB47</f>
        <v>1</v>
      </c>
    </row>
    <row r="48" spans="1:107" ht="12.75" customHeight="1">
      <c r="A48" s="2275" t="s">
        <v>279</v>
      </c>
      <c r="B48" s="12"/>
      <c r="C48" s="25"/>
      <c r="D48" s="25"/>
      <c r="E48" s="25"/>
      <c r="F48" s="25"/>
      <c r="G48" s="25"/>
      <c r="H48" s="25"/>
      <c r="I48" s="25"/>
      <c r="J48" s="25"/>
      <c r="K48" s="25"/>
      <c r="L48" s="25"/>
      <c r="M48" s="25"/>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c r="BP48" s="25"/>
      <c r="BQ48" s="25"/>
      <c r="BR48" s="25"/>
      <c r="BS48" s="25"/>
      <c r="BT48" s="25"/>
      <c r="BU48" s="25"/>
      <c r="BV48" s="25"/>
      <c r="BW48" s="25"/>
      <c r="BX48" s="25"/>
      <c r="BY48" s="25"/>
      <c r="BZ48" s="25"/>
      <c r="CA48" s="25"/>
      <c r="CB48" s="25"/>
      <c r="CC48" s="25"/>
      <c r="CD48" s="25"/>
      <c r="CE48" s="25"/>
      <c r="CF48" s="25"/>
      <c r="CG48" s="25"/>
      <c r="CH48" s="25"/>
      <c r="CI48" s="25"/>
      <c r="CJ48" s="25"/>
      <c r="CK48" s="25"/>
      <c r="CL48" s="25"/>
      <c r="CM48" s="25"/>
      <c r="CN48" s="758"/>
      <c r="CO48" s="760"/>
      <c r="CP48" s="760"/>
      <c r="CQ48" s="758"/>
      <c r="CR48" s="25"/>
      <c r="CS48" s="1575" t="s">
        <v>365</v>
      </c>
      <c r="CT48" s="1582" t="s">
        <v>365</v>
      </c>
      <c r="CU48" s="1576"/>
      <c r="CV48" s="1583"/>
      <c r="CW48" s="1577"/>
      <c r="CX48" s="1584"/>
      <c r="CY48" s="1571"/>
      <c r="CZ48" s="1574"/>
      <c r="DA48" s="1572"/>
      <c r="DB48" s="1573"/>
      <c r="DC48" s="1065"/>
    </row>
    <row r="49" spans="1:111" ht="12.75" customHeight="1">
      <c r="A49" s="2276"/>
      <c r="B49" s="597" t="s">
        <v>365</v>
      </c>
      <c r="C49" s="596" t="s">
        <v>365</v>
      </c>
      <c r="D49" s="596" t="s">
        <v>365</v>
      </c>
      <c r="E49" s="757" t="s">
        <v>365</v>
      </c>
      <c r="F49" s="596" t="s">
        <v>365</v>
      </c>
      <c r="G49" s="757" t="s">
        <v>365</v>
      </c>
      <c r="H49" s="596" t="s">
        <v>365</v>
      </c>
      <c r="I49" s="757" t="s">
        <v>365</v>
      </c>
      <c r="J49" s="757" t="s">
        <v>365</v>
      </c>
      <c r="K49" s="596" t="s">
        <v>365</v>
      </c>
      <c r="L49" s="596" t="s">
        <v>365</v>
      </c>
      <c r="M49" s="596" t="s">
        <v>365</v>
      </c>
      <c r="N49" s="757" t="s">
        <v>365</v>
      </c>
      <c r="O49" s="596" t="s">
        <v>223</v>
      </c>
      <c r="P49" s="596" t="s">
        <v>217</v>
      </c>
      <c r="Q49" s="752" t="s">
        <v>229</v>
      </c>
      <c r="R49" s="596" t="s">
        <v>223</v>
      </c>
      <c r="S49" s="596" t="s">
        <v>223</v>
      </c>
      <c r="T49" s="596" t="s">
        <v>217</v>
      </c>
      <c r="U49" s="596" t="s">
        <v>217</v>
      </c>
      <c r="V49" s="596" t="s">
        <v>223</v>
      </c>
      <c r="W49" s="596" t="s">
        <v>217</v>
      </c>
      <c r="X49" s="596" t="s">
        <v>217</v>
      </c>
      <c r="Y49" s="596" t="s">
        <v>217</v>
      </c>
      <c r="Z49" s="596" t="s">
        <v>217</v>
      </c>
      <c r="AA49" s="596" t="s">
        <v>217</v>
      </c>
      <c r="AB49" s="596" t="s">
        <v>217</v>
      </c>
      <c r="AC49" s="596" t="s">
        <v>217</v>
      </c>
      <c r="AD49" s="596" t="s">
        <v>217</v>
      </c>
      <c r="AE49" s="596" t="s">
        <v>217</v>
      </c>
      <c r="AF49" s="596" t="s">
        <v>217</v>
      </c>
      <c r="AG49" s="596" t="s">
        <v>217</v>
      </c>
      <c r="AH49" s="596" t="s">
        <v>217</v>
      </c>
      <c r="AI49" s="596" t="s">
        <v>217</v>
      </c>
      <c r="AJ49" s="596" t="s">
        <v>217</v>
      </c>
      <c r="AK49" s="596" t="s">
        <v>217</v>
      </c>
      <c r="AL49" s="596" t="s">
        <v>217</v>
      </c>
      <c r="AM49" s="596" t="s">
        <v>217</v>
      </c>
      <c r="AN49" s="596" t="s">
        <v>217</v>
      </c>
      <c r="AO49" s="596" t="s">
        <v>217</v>
      </c>
      <c r="AP49" s="596" t="s">
        <v>217</v>
      </c>
      <c r="AQ49" s="596" t="s">
        <v>223</v>
      </c>
      <c r="AR49" s="596" t="s">
        <v>217</v>
      </c>
      <c r="AS49" s="596" t="s">
        <v>217</v>
      </c>
      <c r="AT49" s="596"/>
      <c r="AU49" s="596"/>
      <c r="AV49" s="596"/>
      <c r="AW49" s="598"/>
      <c r="AX49" s="596"/>
      <c r="AY49" s="596"/>
      <c r="AZ49" s="596"/>
      <c r="BA49" s="596"/>
      <c r="BB49" s="596"/>
      <c r="BC49" s="596"/>
      <c r="BD49" s="596"/>
      <c r="BE49" s="596"/>
      <c r="BF49" s="596"/>
      <c r="BG49" s="598"/>
      <c r="BH49" s="596"/>
      <c r="BI49" s="596"/>
      <c r="BJ49" s="596"/>
      <c r="BK49" s="596"/>
      <c r="BL49" s="596"/>
      <c r="BM49" s="596"/>
      <c r="BN49" s="596"/>
      <c r="BO49" s="596"/>
      <c r="BP49" s="596"/>
      <c r="BQ49" s="596"/>
      <c r="BR49" s="596"/>
      <c r="BS49" s="596"/>
      <c r="BT49" s="596"/>
      <c r="BU49" s="596"/>
      <c r="BV49" s="596"/>
      <c r="BW49" s="596"/>
      <c r="BX49" s="596"/>
      <c r="BY49" s="596"/>
      <c r="BZ49" s="598"/>
      <c r="CA49" s="596"/>
      <c r="CB49" s="596"/>
      <c r="CC49" s="598"/>
      <c r="CD49" s="596"/>
      <c r="CE49" s="598"/>
      <c r="CF49" s="596"/>
      <c r="CG49" s="596"/>
      <c r="CH49" s="596"/>
      <c r="CI49" s="596"/>
      <c r="CJ49" s="596"/>
      <c r="CK49" s="596"/>
      <c r="CL49" s="596" t="s">
        <v>217</v>
      </c>
      <c r="CM49" s="598" t="s">
        <v>217</v>
      </c>
      <c r="CN49" s="596"/>
      <c r="CO49" s="596"/>
      <c r="CP49" s="596"/>
      <c r="CQ49" s="598" t="s">
        <v>365</v>
      </c>
      <c r="CR49" s="596" t="s">
        <v>217</v>
      </c>
      <c r="CS49" s="274">
        <v>14</v>
      </c>
      <c r="CT49" s="1578">
        <v>0.29370000000000002</v>
      </c>
      <c r="CU49" s="1579">
        <v>23</v>
      </c>
      <c r="CV49" s="1578">
        <v>0.48259999999999997</v>
      </c>
      <c r="CW49" s="1579">
        <v>8</v>
      </c>
      <c r="CX49" s="1578">
        <v>0.16789999999999999</v>
      </c>
      <c r="CY49" s="274">
        <v>2.66</v>
      </c>
      <c r="CZ49" s="1578">
        <v>5.5800000000000002E-2</v>
      </c>
      <c r="DA49" s="1580">
        <v>0</v>
      </c>
      <c r="DB49" s="1581">
        <v>0</v>
      </c>
      <c r="DC49" s="1065">
        <f t="shared" si="0"/>
        <v>0.99999999999999989</v>
      </c>
    </row>
    <row r="50" spans="1:111" ht="12.75" customHeight="1">
      <c r="A50" s="2275" t="s">
        <v>281</v>
      </c>
      <c r="B50" s="12"/>
      <c r="C50" s="25"/>
      <c r="D50" s="25"/>
      <c r="E50" s="25"/>
      <c r="F50" s="25"/>
      <c r="G50" s="25"/>
      <c r="H50" s="25"/>
      <c r="I50" s="25"/>
      <c r="J50" s="25"/>
      <c r="K50" s="25"/>
      <c r="L50" s="25"/>
      <c r="M50" s="25"/>
      <c r="N50" s="25"/>
      <c r="O50" s="25"/>
      <c r="P50" s="25"/>
      <c r="Q50" s="25"/>
      <c r="R50" s="25"/>
      <c r="S50" s="25"/>
      <c r="T50" s="25"/>
      <c r="U50" s="25"/>
      <c r="V50" s="25"/>
      <c r="W50" s="25"/>
      <c r="X50" s="25"/>
      <c r="Y50" s="25"/>
      <c r="Z50" s="25"/>
      <c r="AA50" s="25"/>
      <c r="AB50" s="25"/>
      <c r="AC50" s="25"/>
      <c r="AD50" s="25"/>
      <c r="AE50" s="25"/>
      <c r="AF50" s="25"/>
      <c r="AG50" s="25"/>
      <c r="AH50" s="25"/>
      <c r="AI50" s="25"/>
      <c r="AJ50" s="25"/>
      <c r="AK50" s="25"/>
      <c r="AL50" s="25"/>
      <c r="AM50" s="25"/>
      <c r="AN50" s="25"/>
      <c r="AO50" s="25"/>
      <c r="AP50" s="25"/>
      <c r="AQ50" s="25"/>
      <c r="AR50" s="25"/>
      <c r="AS50" s="25"/>
      <c r="AT50" s="25"/>
      <c r="AU50" s="25"/>
      <c r="AV50" s="25"/>
      <c r="AW50" s="25"/>
      <c r="AX50" s="25"/>
      <c r="AY50" s="25"/>
      <c r="AZ50" s="25"/>
      <c r="BA50" s="25"/>
      <c r="BB50" s="25"/>
      <c r="BC50" s="25"/>
      <c r="BD50" s="25"/>
      <c r="BE50" s="25"/>
      <c r="BF50" s="25"/>
      <c r="BG50" s="25"/>
      <c r="BH50" s="25"/>
      <c r="BI50" s="25"/>
      <c r="BJ50" s="25"/>
      <c r="BK50" s="25"/>
      <c r="BL50" s="25"/>
      <c r="BM50" s="25"/>
      <c r="BN50" s="25"/>
      <c r="BO50" s="25"/>
      <c r="BP50" s="25"/>
      <c r="BQ50" s="25"/>
      <c r="BR50" s="25"/>
      <c r="BS50" s="25"/>
      <c r="BT50" s="25"/>
      <c r="BU50" s="25"/>
      <c r="BV50" s="25"/>
      <c r="BW50" s="25"/>
      <c r="BX50" s="25"/>
      <c r="BY50" s="25"/>
      <c r="BZ50" s="25"/>
      <c r="CA50" s="25"/>
      <c r="CB50" s="25"/>
      <c r="CC50" s="25"/>
      <c r="CD50" s="25"/>
      <c r="CE50" s="25"/>
      <c r="CF50" s="25"/>
      <c r="CG50" s="25"/>
      <c r="CH50" s="25"/>
      <c r="CI50" s="25"/>
      <c r="CJ50" s="25"/>
      <c r="CK50" s="25"/>
      <c r="CL50" s="25"/>
      <c r="CM50" s="626"/>
      <c r="CN50" s="626"/>
      <c r="CO50" s="751"/>
      <c r="CP50" s="751"/>
      <c r="CQ50" s="25"/>
      <c r="CR50" s="25"/>
      <c r="CS50" s="1575" t="s">
        <v>365</v>
      </c>
      <c r="CT50" s="1582" t="s">
        <v>365</v>
      </c>
      <c r="CU50" s="1576"/>
      <c r="CV50" s="1583"/>
      <c r="CW50" s="1577"/>
      <c r="CX50" s="1584"/>
      <c r="CY50" s="1571"/>
      <c r="CZ50" s="1574"/>
      <c r="DA50" s="1572"/>
      <c r="DB50" s="1573"/>
      <c r="DC50" s="1065"/>
    </row>
    <row r="51" spans="1:111" ht="12.75" customHeight="1">
      <c r="A51" s="2281"/>
      <c r="B51" s="597" t="s">
        <v>276</v>
      </c>
      <c r="C51" s="757" t="s">
        <v>276</v>
      </c>
      <c r="D51" s="757" t="s">
        <v>280</v>
      </c>
      <c r="E51" s="598" t="s">
        <v>280</v>
      </c>
      <c r="F51" s="757" t="s">
        <v>280</v>
      </c>
      <c r="G51" s="757" t="s">
        <v>280</v>
      </c>
      <c r="H51" s="596" t="s">
        <v>280</v>
      </c>
      <c r="I51" s="596" t="s">
        <v>276</v>
      </c>
      <c r="J51" s="596" t="s">
        <v>280</v>
      </c>
      <c r="K51" s="596" t="s">
        <v>276</v>
      </c>
      <c r="L51" s="757" t="s">
        <v>280</v>
      </c>
      <c r="M51" s="596" t="s">
        <v>276</v>
      </c>
      <c r="N51" s="596" t="s">
        <v>217</v>
      </c>
      <c r="O51" s="596" t="s">
        <v>223</v>
      </c>
      <c r="P51" s="1265" t="s">
        <v>300</v>
      </c>
      <c r="Q51" s="596" t="s">
        <v>223</v>
      </c>
      <c r="R51" s="596" t="s">
        <v>217</v>
      </c>
      <c r="S51" s="596" t="s">
        <v>217</v>
      </c>
      <c r="T51" s="596" t="s">
        <v>217</v>
      </c>
      <c r="U51" s="596" t="s">
        <v>223</v>
      </c>
      <c r="V51" s="596" t="s">
        <v>223</v>
      </c>
      <c r="W51" s="596" t="s">
        <v>223</v>
      </c>
      <c r="X51" s="596" t="s">
        <v>217</v>
      </c>
      <c r="Y51" s="596" t="s">
        <v>223</v>
      </c>
      <c r="Z51" s="1265" t="s">
        <v>300</v>
      </c>
      <c r="AA51" s="596" t="s">
        <v>223</v>
      </c>
      <c r="AB51" s="1265" t="s">
        <v>300</v>
      </c>
      <c r="AC51" s="596" t="s">
        <v>223</v>
      </c>
      <c r="AD51" s="596" t="s">
        <v>223</v>
      </c>
      <c r="AE51" s="596" t="s">
        <v>217</v>
      </c>
      <c r="AF51" s="596" t="s">
        <v>217</v>
      </c>
      <c r="AG51" s="596" t="s">
        <v>223</v>
      </c>
      <c r="AH51" s="596" t="s">
        <v>223</v>
      </c>
      <c r="AI51" s="1265" t="s">
        <v>300</v>
      </c>
      <c r="AJ51" s="596" t="s">
        <v>223</v>
      </c>
      <c r="AK51" s="1265" t="s">
        <v>300</v>
      </c>
      <c r="AL51" s="596" t="s">
        <v>223</v>
      </c>
      <c r="AM51" s="596" t="s">
        <v>217</v>
      </c>
      <c r="AN51" s="596" t="s">
        <v>223</v>
      </c>
      <c r="AO51" s="596" t="s">
        <v>217</v>
      </c>
      <c r="AP51" s="596" t="s">
        <v>217</v>
      </c>
      <c r="AQ51" s="596" t="s">
        <v>217</v>
      </c>
      <c r="AR51" s="596" t="s">
        <v>217</v>
      </c>
      <c r="AS51" s="596" t="s">
        <v>223</v>
      </c>
      <c r="AT51" s="596"/>
      <c r="AU51" s="596"/>
      <c r="AV51" s="596"/>
      <c r="AW51" s="598"/>
      <c r="AX51" s="596"/>
      <c r="AY51" s="596"/>
      <c r="AZ51" s="596"/>
      <c r="BA51" s="596"/>
      <c r="BB51" s="596"/>
      <c r="BC51" s="596"/>
      <c r="BD51" s="596"/>
      <c r="BE51" s="596"/>
      <c r="BF51" s="596"/>
      <c r="BG51" s="598"/>
      <c r="BH51" s="596"/>
      <c r="BI51" s="596"/>
      <c r="BJ51" s="596"/>
      <c r="BK51" s="596"/>
      <c r="BL51" s="596"/>
      <c r="BM51" s="596"/>
      <c r="BN51" s="596"/>
      <c r="BO51" s="596"/>
      <c r="BP51" s="596"/>
      <c r="BQ51" s="596"/>
      <c r="BR51" s="596"/>
      <c r="BS51" s="596"/>
      <c r="BT51" s="596"/>
      <c r="BU51" s="596"/>
      <c r="BV51" s="596"/>
      <c r="BW51" s="596"/>
      <c r="BX51" s="596"/>
      <c r="BY51" s="596"/>
      <c r="BZ51" s="596"/>
      <c r="CA51" s="596"/>
      <c r="CB51" s="596"/>
      <c r="CC51" s="596"/>
      <c r="CD51" s="596"/>
      <c r="CE51" s="1265"/>
      <c r="CF51" s="1265"/>
      <c r="CG51" s="626"/>
      <c r="CH51" s="626"/>
      <c r="CI51" s="626"/>
      <c r="CJ51" s="626"/>
      <c r="CK51" s="1265"/>
      <c r="CL51" s="1265" t="s">
        <v>217</v>
      </c>
      <c r="CM51" s="2058" t="s">
        <v>276</v>
      </c>
      <c r="CN51" s="625"/>
      <c r="CO51" s="762"/>
      <c r="CP51" s="625"/>
      <c r="CQ51" s="1266" t="s">
        <v>217</v>
      </c>
      <c r="CR51" s="626" t="s">
        <v>217</v>
      </c>
      <c r="CS51" s="274">
        <v>0</v>
      </c>
      <c r="CT51" s="1578">
        <v>0</v>
      </c>
      <c r="CU51" s="1579">
        <v>13.5</v>
      </c>
      <c r="CV51" s="1578">
        <v>0.2833</v>
      </c>
      <c r="CW51" s="1579">
        <v>31</v>
      </c>
      <c r="CX51" s="1578">
        <v>0.65039999999999998</v>
      </c>
      <c r="CY51" s="1579">
        <v>3.16</v>
      </c>
      <c r="CZ51" s="1578">
        <v>6.6299999999999998E-2</v>
      </c>
      <c r="DA51" s="1580">
        <v>0</v>
      </c>
      <c r="DB51" s="1581">
        <v>0</v>
      </c>
      <c r="DC51" s="1065">
        <f t="shared" si="0"/>
        <v>1</v>
      </c>
    </row>
    <row r="52" spans="1:111" ht="12.75" customHeight="1">
      <c r="A52" s="2275" t="s">
        <v>282</v>
      </c>
      <c r="B52" s="12"/>
      <c r="C52" s="25"/>
      <c r="D52" s="25"/>
      <c r="E52" s="25"/>
      <c r="F52" s="25"/>
      <c r="G52" s="25"/>
      <c r="H52" s="25"/>
      <c r="I52" s="25"/>
      <c r="J52" s="25"/>
      <c r="K52" s="25"/>
      <c r="L52" s="25"/>
      <c r="M52" s="25"/>
      <c r="N52" s="25"/>
      <c r="O52" s="25"/>
      <c r="P52" s="25"/>
      <c r="Q52" s="25"/>
      <c r="R52" s="25"/>
      <c r="S52" s="25"/>
      <c r="T52" s="25"/>
      <c r="U52" s="25"/>
      <c r="V52" s="25"/>
      <c r="W52" s="25"/>
      <c r="X52" s="25"/>
      <c r="Y52" s="25"/>
      <c r="Z52" s="25"/>
      <c r="AA52" s="25"/>
      <c r="AB52" s="25"/>
      <c r="AC52" s="25"/>
      <c r="AD52" s="25"/>
      <c r="AE52" s="25"/>
      <c r="AF52" s="25"/>
      <c r="AG52" s="25"/>
      <c r="AH52" s="25"/>
      <c r="AI52" s="25"/>
      <c r="AJ52" s="25"/>
      <c r="AK52" s="25"/>
      <c r="AL52" s="25"/>
      <c r="AM52" s="25"/>
      <c r="AN52" s="25"/>
      <c r="AO52" s="25"/>
      <c r="AP52" s="25"/>
      <c r="AQ52" s="25"/>
      <c r="AR52" s="25"/>
      <c r="AS52" s="25"/>
      <c r="AT52" s="25"/>
      <c r="AU52" s="25"/>
      <c r="AV52" s="25"/>
      <c r="AW52" s="25"/>
      <c r="AX52" s="25"/>
      <c r="AY52" s="25"/>
      <c r="AZ52" s="25"/>
      <c r="BA52" s="25"/>
      <c r="BB52" s="25"/>
      <c r="BC52" s="25"/>
      <c r="BD52" s="25"/>
      <c r="BE52" s="25"/>
      <c r="BF52" s="25"/>
      <c r="BG52" s="25"/>
      <c r="BH52" s="25"/>
      <c r="BI52" s="25"/>
      <c r="BJ52" s="25"/>
      <c r="BK52" s="25"/>
      <c r="BL52" s="25"/>
      <c r="BM52" s="25"/>
      <c r="BN52" s="25"/>
      <c r="BO52" s="25"/>
      <c r="BP52" s="25"/>
      <c r="BQ52" s="25"/>
      <c r="BR52" s="25"/>
      <c r="BS52" s="25"/>
      <c r="BT52" s="25"/>
      <c r="BU52" s="25"/>
      <c r="BV52" s="25"/>
      <c r="BW52" s="25"/>
      <c r="BX52" s="25"/>
      <c r="BY52" s="25"/>
      <c r="BZ52" s="25"/>
      <c r="CA52" s="25"/>
      <c r="CB52" s="25"/>
      <c r="CC52" s="25"/>
      <c r="CD52" s="25"/>
      <c r="CE52" s="25"/>
      <c r="CF52" s="25"/>
      <c r="CG52" s="25"/>
      <c r="CH52" s="25"/>
      <c r="CI52" s="25"/>
      <c r="CJ52" s="25"/>
      <c r="CK52" s="25"/>
      <c r="CL52" s="25"/>
      <c r="CM52" s="25"/>
      <c r="CN52" s="1265"/>
      <c r="CO52" s="1265"/>
      <c r="CP52" s="1265"/>
      <c r="CQ52" s="751"/>
      <c r="CR52" s="25"/>
      <c r="CS52" s="1575" t="s">
        <v>365</v>
      </c>
      <c r="CT52" s="1582" t="s">
        <v>365</v>
      </c>
      <c r="CU52" s="1576"/>
      <c r="CV52" s="1583"/>
      <c r="CW52" s="1577"/>
      <c r="CX52" s="1584"/>
      <c r="CY52" s="1571"/>
      <c r="CZ52" s="1574"/>
      <c r="DA52" s="1572"/>
      <c r="DB52" s="1573"/>
      <c r="DC52" s="1065"/>
    </row>
    <row r="53" spans="1:111" ht="12.75" customHeight="1">
      <c r="A53" s="2276"/>
      <c r="B53" s="1265" t="s">
        <v>223</v>
      </c>
      <c r="C53" s="626" t="s">
        <v>223</v>
      </c>
      <c r="D53" s="626" t="s">
        <v>223</v>
      </c>
      <c r="E53" s="1265" t="s">
        <v>300</v>
      </c>
      <c r="F53" s="1265" t="s">
        <v>223</v>
      </c>
      <c r="G53" s="1265" t="s">
        <v>280</v>
      </c>
      <c r="H53" s="1265" t="s">
        <v>280</v>
      </c>
      <c r="I53" s="1265" t="s">
        <v>280</v>
      </c>
      <c r="J53" s="1265" t="s">
        <v>280</v>
      </c>
      <c r="K53" s="1265" t="s">
        <v>280</v>
      </c>
      <c r="L53" s="1265" t="s">
        <v>280</v>
      </c>
      <c r="M53" s="1265" t="s">
        <v>280</v>
      </c>
      <c r="N53" s="1265" t="s">
        <v>300</v>
      </c>
      <c r="O53" s="626" t="s">
        <v>229</v>
      </c>
      <c r="P53" s="1265" t="s">
        <v>280</v>
      </c>
      <c r="Q53" s="1265" t="s">
        <v>300</v>
      </c>
      <c r="R53" s="1265" t="s">
        <v>280</v>
      </c>
      <c r="S53" s="626" t="s">
        <v>223</v>
      </c>
      <c r="T53" s="1265" t="s">
        <v>300</v>
      </c>
      <c r="U53" s="626" t="s">
        <v>223</v>
      </c>
      <c r="V53" s="626" t="s">
        <v>223</v>
      </c>
      <c r="W53" s="626" t="s">
        <v>223</v>
      </c>
      <c r="X53" s="626" t="s">
        <v>223</v>
      </c>
      <c r="Y53" s="1265" t="s">
        <v>300</v>
      </c>
      <c r="Z53" s="1265" t="s">
        <v>300</v>
      </c>
      <c r="AA53" s="626" t="s">
        <v>223</v>
      </c>
      <c r="AB53" s="1265" t="s">
        <v>300</v>
      </c>
      <c r="AC53" s="1265" t="s">
        <v>300</v>
      </c>
      <c r="AD53" s="626" t="s">
        <v>223</v>
      </c>
      <c r="AE53" s="626" t="s">
        <v>223</v>
      </c>
      <c r="AF53" s="626" t="s">
        <v>229</v>
      </c>
      <c r="AG53" s="626" t="s">
        <v>229</v>
      </c>
      <c r="AH53" s="1265" t="s">
        <v>280</v>
      </c>
      <c r="AI53" s="626" t="s">
        <v>223</v>
      </c>
      <c r="AJ53" s="626" t="s">
        <v>223</v>
      </c>
      <c r="AK53" s="1265" t="s">
        <v>300</v>
      </c>
      <c r="AL53" s="626" t="s">
        <v>223</v>
      </c>
      <c r="AM53" s="626" t="s">
        <v>223</v>
      </c>
      <c r="AN53" s="626" t="s">
        <v>223</v>
      </c>
      <c r="AO53" s="626" t="s">
        <v>223</v>
      </c>
      <c r="AP53" s="626" t="s">
        <v>223</v>
      </c>
      <c r="AQ53" s="626" t="s">
        <v>223</v>
      </c>
      <c r="AR53" s="626" t="s">
        <v>223</v>
      </c>
      <c r="AS53" s="626" t="s">
        <v>223</v>
      </c>
      <c r="AT53" s="626"/>
      <c r="AU53" s="626"/>
      <c r="AV53" s="626"/>
      <c r="AW53" s="2058"/>
      <c r="AX53" s="596"/>
      <c r="AY53" s="596"/>
      <c r="AZ53" s="596"/>
      <c r="BA53" s="596"/>
      <c r="BB53" s="596"/>
      <c r="BC53" s="596"/>
      <c r="BD53" s="596"/>
      <c r="BE53" s="596"/>
      <c r="BF53" s="596"/>
      <c r="BG53" s="623"/>
      <c r="BH53" s="596"/>
      <c r="BI53" s="596"/>
      <c r="BJ53" s="596"/>
      <c r="BK53" s="596"/>
      <c r="BL53" s="596"/>
      <c r="BM53" s="596"/>
      <c r="BN53" s="596"/>
      <c r="BO53" s="596"/>
      <c r="BP53" s="596"/>
      <c r="BQ53" s="596"/>
      <c r="BR53" s="596"/>
      <c r="BS53" s="596"/>
      <c r="BT53" s="596"/>
      <c r="BU53" s="596"/>
      <c r="BV53" s="596"/>
      <c r="BW53" s="596"/>
      <c r="BX53" s="596"/>
      <c r="BY53" s="596"/>
      <c r="BZ53" s="598"/>
      <c r="CA53" s="596"/>
      <c r="CB53" s="596"/>
      <c r="CC53" s="598"/>
      <c r="CD53" s="596"/>
      <c r="CE53" s="626"/>
      <c r="CF53" s="626"/>
      <c r="CG53" s="626"/>
      <c r="CH53" s="626"/>
      <c r="CI53" s="1265"/>
      <c r="CJ53" s="1265"/>
      <c r="CK53" s="1265"/>
      <c r="CL53" s="1265" t="s">
        <v>280</v>
      </c>
      <c r="CM53" s="596" t="s">
        <v>217</v>
      </c>
      <c r="CN53" s="1265"/>
      <c r="CO53" s="1265"/>
      <c r="CP53" s="1265"/>
      <c r="CQ53" s="596" t="s">
        <v>217</v>
      </c>
      <c r="CR53" s="1265" t="s">
        <v>223</v>
      </c>
      <c r="CS53" s="274">
        <v>0</v>
      </c>
      <c r="CT53" s="1578">
        <v>0</v>
      </c>
      <c r="CU53" s="1579">
        <v>8</v>
      </c>
      <c r="CV53" s="1578">
        <v>0.16789999999999999</v>
      </c>
      <c r="CW53" s="274">
        <v>25.66</v>
      </c>
      <c r="CX53" s="1578">
        <v>0.53839999999999999</v>
      </c>
      <c r="CY53" s="1579">
        <v>8</v>
      </c>
      <c r="CZ53" s="1578">
        <v>0.16789999999999999</v>
      </c>
      <c r="DA53" s="1580">
        <v>6</v>
      </c>
      <c r="DB53" s="1581">
        <v>0.12590000000000001</v>
      </c>
      <c r="DC53" s="1065">
        <f t="shared" si="0"/>
        <v>1.0000999999999998</v>
      </c>
    </row>
    <row r="54" spans="1:111" ht="12.75" customHeight="1">
      <c r="A54" s="2275" t="s">
        <v>283</v>
      </c>
      <c r="B54" s="12"/>
      <c r="C54" s="25"/>
      <c r="D54" s="25"/>
      <c r="E54" s="25"/>
      <c r="F54" s="25"/>
      <c r="G54" s="25"/>
      <c r="H54" s="25"/>
      <c r="I54" s="25"/>
      <c r="J54" s="25"/>
      <c r="K54" s="25"/>
      <c r="L54" s="25"/>
      <c r="M54" s="25"/>
      <c r="N54" s="25"/>
      <c r="O54" s="25"/>
      <c r="P54" s="25"/>
      <c r="Q54" s="25"/>
      <c r="R54" s="25"/>
      <c r="S54" s="25"/>
      <c r="T54" s="25"/>
      <c r="U54" s="25"/>
      <c r="V54" s="25"/>
      <c r="W54" s="25"/>
      <c r="X54" s="25"/>
      <c r="Y54" s="25"/>
      <c r="Z54" s="25"/>
      <c r="AA54" s="25"/>
      <c r="AB54" s="25"/>
      <c r="AC54" s="25"/>
      <c r="AD54" s="25"/>
      <c r="AE54" s="25"/>
      <c r="AF54" s="25"/>
      <c r="AG54" s="25"/>
      <c r="AH54" s="25"/>
      <c r="AI54" s="25"/>
      <c r="AJ54" s="25"/>
      <c r="AK54" s="25"/>
      <c r="AL54" s="25"/>
      <c r="AM54" s="25"/>
      <c r="AN54" s="25"/>
      <c r="AO54" s="25"/>
      <c r="AP54" s="25"/>
      <c r="AQ54" s="25"/>
      <c r="AR54" s="25"/>
      <c r="AS54" s="25"/>
      <c r="AT54" s="25"/>
      <c r="AU54" s="25"/>
      <c r="AV54" s="25"/>
      <c r="AW54" s="25"/>
      <c r="AX54" s="25"/>
      <c r="AY54" s="25"/>
      <c r="AZ54" s="25"/>
      <c r="BA54" s="25"/>
      <c r="BB54" s="25"/>
      <c r="BC54" s="25"/>
      <c r="BD54" s="25"/>
      <c r="BE54" s="25"/>
      <c r="BF54" s="25"/>
      <c r="BG54" s="25"/>
      <c r="BH54" s="25"/>
      <c r="BI54" s="25"/>
      <c r="BJ54" s="25"/>
      <c r="BK54" s="25"/>
      <c r="BL54" s="25"/>
      <c r="BM54" s="25"/>
      <c r="BN54" s="25"/>
      <c r="BO54" s="25"/>
      <c r="BP54" s="25"/>
      <c r="BQ54" s="25"/>
      <c r="BR54" s="25"/>
      <c r="BS54" s="25"/>
      <c r="BT54" s="25"/>
      <c r="BU54" s="25"/>
      <c r="BV54" s="25"/>
      <c r="BW54" s="25"/>
      <c r="BX54" s="25"/>
      <c r="BY54" s="25"/>
      <c r="BZ54" s="25"/>
      <c r="CA54" s="25"/>
      <c r="CB54" s="25"/>
      <c r="CC54" s="25"/>
      <c r="CD54" s="25"/>
      <c r="CE54" s="25"/>
      <c r="CF54" s="25"/>
      <c r="CG54" s="25"/>
      <c r="CH54" s="25"/>
      <c r="CI54" s="25"/>
      <c r="CJ54" s="25"/>
      <c r="CK54" s="25"/>
      <c r="CL54" s="25"/>
      <c r="CM54" s="25"/>
      <c r="CN54" s="25"/>
      <c r="CO54" s="25"/>
      <c r="CP54" s="25"/>
      <c r="CQ54" s="25"/>
      <c r="CR54" s="25"/>
      <c r="CS54" s="1575" t="s">
        <v>365</v>
      </c>
      <c r="CT54" s="1582" t="s">
        <v>365</v>
      </c>
      <c r="CU54" s="1576"/>
      <c r="CV54" s="1583"/>
      <c r="CW54" s="1577"/>
      <c r="CX54" s="1584"/>
      <c r="CY54" s="1571"/>
      <c r="CZ54" s="1574"/>
      <c r="DA54" s="1572"/>
      <c r="DB54" s="1573"/>
      <c r="DC54" s="1065"/>
      <c r="DE54" s="2180" t="s">
        <v>241</v>
      </c>
      <c r="DF54" s="2181"/>
      <c r="DG54" s="2148" t="s">
        <v>242</v>
      </c>
    </row>
    <row r="55" spans="1:111" ht="12.75" customHeight="1">
      <c r="A55" s="2276"/>
      <c r="B55" s="596" t="s">
        <v>217</v>
      </c>
      <c r="C55" s="596" t="s">
        <v>217</v>
      </c>
      <c r="D55" s="596" t="s">
        <v>217</v>
      </c>
      <c r="E55" s="596" t="s">
        <v>217</v>
      </c>
      <c r="F55" s="596" t="s">
        <v>217</v>
      </c>
      <c r="G55" s="596" t="s">
        <v>217</v>
      </c>
      <c r="H55" s="596" t="s">
        <v>217</v>
      </c>
      <c r="I55" s="596" t="s">
        <v>217</v>
      </c>
      <c r="J55" s="596" t="s">
        <v>217</v>
      </c>
      <c r="K55" s="596" t="s">
        <v>217</v>
      </c>
      <c r="L55" s="596" t="s">
        <v>217</v>
      </c>
      <c r="M55" s="596" t="s">
        <v>217</v>
      </c>
      <c r="N55" s="596" t="s">
        <v>217</v>
      </c>
      <c r="O55" s="596" t="s">
        <v>217</v>
      </c>
      <c r="P55" s="596" t="s">
        <v>217</v>
      </c>
      <c r="Q55" s="596" t="s">
        <v>217</v>
      </c>
      <c r="R55" s="596" t="s">
        <v>217</v>
      </c>
      <c r="S55" s="596" t="s">
        <v>217</v>
      </c>
      <c r="T55" s="596" t="s">
        <v>217</v>
      </c>
      <c r="U55" s="596" t="s">
        <v>217</v>
      </c>
      <c r="V55" s="596" t="s">
        <v>217</v>
      </c>
      <c r="W55" s="596" t="s">
        <v>217</v>
      </c>
      <c r="X55" s="596" t="s">
        <v>217</v>
      </c>
      <c r="Y55" s="596" t="s">
        <v>217</v>
      </c>
      <c r="Z55" s="596" t="s">
        <v>217</v>
      </c>
      <c r="AA55" s="596" t="s">
        <v>217</v>
      </c>
      <c r="AB55" s="596" t="s">
        <v>217</v>
      </c>
      <c r="AC55" s="596" t="s">
        <v>217</v>
      </c>
      <c r="AD55" s="596" t="s">
        <v>217</v>
      </c>
      <c r="AE55" s="596" t="s">
        <v>217</v>
      </c>
      <c r="AF55" s="596" t="s">
        <v>217</v>
      </c>
      <c r="AG55" s="596" t="s">
        <v>217</v>
      </c>
      <c r="AH55" s="596" t="s">
        <v>217</v>
      </c>
      <c r="AI55" s="596" t="s">
        <v>217</v>
      </c>
      <c r="AJ55" s="596" t="s">
        <v>217</v>
      </c>
      <c r="AK55" s="596" t="s">
        <v>217</v>
      </c>
      <c r="AL55" s="596" t="s">
        <v>217</v>
      </c>
      <c r="AM55" s="596" t="s">
        <v>217</v>
      </c>
      <c r="AN55" s="596" t="s">
        <v>217</v>
      </c>
      <c r="AO55" s="596" t="s">
        <v>217</v>
      </c>
      <c r="AP55" s="596" t="s">
        <v>217</v>
      </c>
      <c r="AQ55" s="596" t="s">
        <v>217</v>
      </c>
      <c r="AR55" s="596" t="s">
        <v>217</v>
      </c>
      <c r="AS55" s="596" t="s">
        <v>217</v>
      </c>
      <c r="AT55" s="596"/>
      <c r="AU55" s="596"/>
      <c r="AV55" s="596"/>
      <c r="AW55" s="598"/>
      <c r="AX55" s="596"/>
      <c r="AY55" s="596"/>
      <c r="AZ55" s="596"/>
      <c r="BA55" s="596"/>
      <c r="BB55" s="596"/>
      <c r="BC55" s="596"/>
      <c r="BD55" s="596"/>
      <c r="BE55" s="596"/>
      <c r="BF55" s="596"/>
      <c r="BG55" s="598"/>
      <c r="BH55" s="596"/>
      <c r="BI55" s="596"/>
      <c r="BJ55" s="596"/>
      <c r="BK55" s="596"/>
      <c r="BL55" s="596"/>
      <c r="BM55" s="596"/>
      <c r="BN55" s="596"/>
      <c r="BO55" s="596"/>
      <c r="BP55" s="596"/>
      <c r="BQ55" s="596"/>
      <c r="BR55" s="596"/>
      <c r="BS55" s="596"/>
      <c r="BT55" s="596"/>
      <c r="BU55" s="596"/>
      <c r="BV55" s="596"/>
      <c r="BW55" s="596"/>
      <c r="BX55" s="596"/>
      <c r="BY55" s="596"/>
      <c r="BZ55" s="596"/>
      <c r="CA55" s="596"/>
      <c r="CB55" s="596"/>
      <c r="CC55" s="598"/>
      <c r="CD55" s="596"/>
      <c r="CE55" s="596"/>
      <c r="CF55" s="596"/>
      <c r="CG55" s="596"/>
      <c r="CH55" s="596"/>
      <c r="CI55" s="596"/>
      <c r="CJ55" s="596"/>
      <c r="CK55" s="596"/>
      <c r="CL55" s="596" t="s">
        <v>217</v>
      </c>
      <c r="CM55" s="598" t="s">
        <v>217</v>
      </c>
      <c r="CN55" s="596"/>
      <c r="CO55" s="596"/>
      <c r="CP55" s="596"/>
      <c r="CQ55" s="596" t="s">
        <v>217</v>
      </c>
      <c r="CR55" s="596" t="s">
        <v>217</v>
      </c>
      <c r="CS55" s="274">
        <v>0</v>
      </c>
      <c r="CT55" s="1578">
        <v>0</v>
      </c>
      <c r="CU55" s="274">
        <v>47.66</v>
      </c>
      <c r="CV55" s="1578">
        <v>1</v>
      </c>
      <c r="CW55" s="274">
        <v>0</v>
      </c>
      <c r="CX55" s="1578">
        <v>0</v>
      </c>
      <c r="CY55" s="274">
        <v>0</v>
      </c>
      <c r="CZ55" s="1578">
        <v>0</v>
      </c>
      <c r="DA55" s="1580">
        <v>0</v>
      </c>
      <c r="DB55" s="1581">
        <v>0</v>
      </c>
      <c r="DC55" s="1065">
        <f t="shared" si="0"/>
        <v>1</v>
      </c>
      <c r="DE55" s="1780" t="s">
        <v>365</v>
      </c>
      <c r="DF55" s="1781" t="s">
        <v>435</v>
      </c>
      <c r="DG55" s="2149"/>
    </row>
    <row r="56" spans="1:111" ht="12.75" customHeight="1">
      <c r="A56" s="2275" t="s">
        <v>284</v>
      </c>
      <c r="B56" s="12"/>
      <c r="C56" s="25"/>
      <c r="D56" s="25"/>
      <c r="E56" s="25"/>
      <c r="F56" s="25"/>
      <c r="G56" s="25"/>
      <c r="H56" s="25"/>
      <c r="I56" s="25"/>
      <c r="J56" s="25"/>
      <c r="K56" s="25"/>
      <c r="L56" s="25"/>
      <c r="M56" s="25"/>
      <c r="N56" s="194"/>
      <c r="O56" s="194"/>
      <c r="P56" s="194"/>
      <c r="Q56" s="194"/>
      <c r="R56" s="194"/>
      <c r="S56" s="194"/>
      <c r="T56" s="194"/>
      <c r="U56" s="194"/>
      <c r="V56" s="198"/>
      <c r="W56" s="198"/>
      <c r="X56" s="198"/>
      <c r="Y56" s="198"/>
      <c r="Z56" s="198"/>
      <c r="AA56" s="198"/>
      <c r="AB56" s="198"/>
      <c r="AC56" s="198"/>
      <c r="AD56" s="198"/>
      <c r="AE56" s="198"/>
      <c r="AF56" s="198"/>
      <c r="AG56" s="198"/>
      <c r="AH56" s="198"/>
      <c r="AI56" s="198"/>
      <c r="AJ56" s="198"/>
      <c r="AK56" s="198"/>
      <c r="AL56" s="198"/>
      <c r="AM56" s="198"/>
      <c r="AN56" s="198"/>
      <c r="AO56" s="198"/>
      <c r="AP56" s="198"/>
      <c r="AQ56" s="198"/>
      <c r="AR56" s="194"/>
      <c r="AS56" s="194"/>
      <c r="AT56" s="194"/>
      <c r="AU56" s="194"/>
      <c r="AV56" s="194"/>
      <c r="AW56" s="194"/>
      <c r="AX56" s="25"/>
      <c r="AY56" s="25"/>
      <c r="AZ56" s="25"/>
      <c r="BA56" s="25"/>
      <c r="BB56" s="25"/>
      <c r="BC56" s="25"/>
      <c r="BD56" s="25"/>
      <c r="BE56" s="25"/>
      <c r="BF56" s="25"/>
      <c r="BG56" s="25"/>
      <c r="BH56" s="25"/>
      <c r="BI56" s="25"/>
      <c r="BJ56" s="25"/>
      <c r="BK56" s="25"/>
      <c r="BL56" s="25"/>
      <c r="BM56" s="25"/>
      <c r="BN56" s="25"/>
      <c r="BO56" s="25"/>
      <c r="BP56" s="25"/>
      <c r="BQ56" s="25"/>
      <c r="BR56" s="25"/>
      <c r="BS56" s="25"/>
      <c r="BT56" s="25"/>
      <c r="BU56" s="25"/>
      <c r="BV56" s="25"/>
      <c r="BW56" s="25"/>
      <c r="BX56" s="25"/>
      <c r="BY56" s="25"/>
      <c r="BZ56" s="25"/>
      <c r="CA56" s="25"/>
      <c r="CB56" s="25"/>
      <c r="CC56" s="25"/>
      <c r="CD56" s="25"/>
      <c r="CE56" s="25"/>
      <c r="CF56" s="25"/>
      <c r="CG56" s="25"/>
      <c r="CH56" s="25"/>
      <c r="CI56" s="25"/>
      <c r="CJ56" s="25"/>
      <c r="CK56" s="25"/>
      <c r="CL56" s="25"/>
      <c r="CM56" s="25"/>
      <c r="CN56" s="759"/>
      <c r="CO56" s="759"/>
      <c r="CP56" s="759"/>
      <c r="CQ56" s="25"/>
      <c r="CR56" s="25"/>
      <c r="CS56" s="1575" t="s">
        <v>365</v>
      </c>
      <c r="CT56" s="1582" t="s">
        <v>365</v>
      </c>
      <c r="CU56" s="1576"/>
      <c r="CV56" s="1583"/>
      <c r="CW56" s="1577"/>
      <c r="CX56" s="1584"/>
      <c r="CY56" s="1571"/>
      <c r="CZ56" s="1574"/>
      <c r="DA56" s="1572"/>
      <c r="DB56" s="1573"/>
      <c r="DC56" s="1065"/>
      <c r="DE56" s="149" t="s">
        <v>217</v>
      </c>
      <c r="DF56" s="146" t="s">
        <v>220</v>
      </c>
      <c r="DG56" s="2149"/>
    </row>
    <row r="57" spans="1:111" ht="12.75" customHeight="1">
      <c r="A57" s="2276"/>
      <c r="B57" s="596" t="s">
        <v>365</v>
      </c>
      <c r="C57" s="596" t="s">
        <v>365</v>
      </c>
      <c r="D57" s="596" t="s">
        <v>217</v>
      </c>
      <c r="E57" s="596" t="s">
        <v>217</v>
      </c>
      <c r="F57" s="596"/>
      <c r="G57" s="596"/>
      <c r="H57" s="596"/>
      <c r="I57" s="596"/>
      <c r="J57" s="757"/>
      <c r="K57" s="752" t="s">
        <v>229</v>
      </c>
      <c r="L57" s="596" t="s">
        <v>443</v>
      </c>
      <c r="M57" s="757" t="s">
        <v>217</v>
      </c>
      <c r="N57" s="596" t="s">
        <v>223</v>
      </c>
      <c r="O57" s="596" t="s">
        <v>223</v>
      </c>
      <c r="P57" s="596" t="s">
        <v>217</v>
      </c>
      <c r="Q57" s="596" t="s">
        <v>217</v>
      </c>
      <c r="R57" s="752" t="s">
        <v>229</v>
      </c>
      <c r="S57" s="596" t="s">
        <v>223</v>
      </c>
      <c r="T57" s="596" t="s">
        <v>217</v>
      </c>
      <c r="U57" s="596" t="s">
        <v>217</v>
      </c>
      <c r="V57" s="596" t="s">
        <v>223</v>
      </c>
      <c r="W57" s="596" t="s">
        <v>217</v>
      </c>
      <c r="X57" s="596" t="s">
        <v>223</v>
      </c>
      <c r="Y57" s="752" t="s">
        <v>229</v>
      </c>
      <c r="Z57" s="596" t="s">
        <v>217</v>
      </c>
      <c r="AA57" s="596" t="s">
        <v>217</v>
      </c>
      <c r="AB57" s="596" t="s">
        <v>223</v>
      </c>
      <c r="AC57" s="596" t="s">
        <v>217</v>
      </c>
      <c r="AD57" s="596" t="s">
        <v>223</v>
      </c>
      <c r="AE57" s="596" t="s">
        <v>217</v>
      </c>
      <c r="AF57" s="596" t="s">
        <v>223</v>
      </c>
      <c r="AG57" s="596" t="s">
        <v>217</v>
      </c>
      <c r="AH57" s="596" t="s">
        <v>217</v>
      </c>
      <c r="AI57" s="596" t="s">
        <v>223</v>
      </c>
      <c r="AJ57" s="596" t="s">
        <v>223</v>
      </c>
      <c r="AK57" s="752" t="s">
        <v>229</v>
      </c>
      <c r="AL57" s="596" t="s">
        <v>223</v>
      </c>
      <c r="AM57" s="596" t="s">
        <v>223</v>
      </c>
      <c r="AN57" s="596" t="s">
        <v>223</v>
      </c>
      <c r="AO57" s="596" t="s">
        <v>223</v>
      </c>
      <c r="AP57" s="596" t="s">
        <v>217</v>
      </c>
      <c r="AQ57" s="596" t="s">
        <v>223</v>
      </c>
      <c r="AR57" s="596" t="s">
        <v>223</v>
      </c>
      <c r="AS57" s="596" t="s">
        <v>223</v>
      </c>
      <c r="AT57" s="596"/>
      <c r="AU57" s="596"/>
      <c r="AV57" s="596"/>
      <c r="AW57" s="757"/>
      <c r="AX57" s="596"/>
      <c r="AY57" s="596"/>
      <c r="AZ57" s="596"/>
      <c r="BA57" s="596"/>
      <c r="BB57" s="596"/>
      <c r="BC57" s="596"/>
      <c r="BD57" s="596"/>
      <c r="BE57" s="596"/>
      <c r="BF57" s="596"/>
      <c r="BG57" s="598"/>
      <c r="BH57" s="596"/>
      <c r="BI57" s="596"/>
      <c r="BJ57" s="596"/>
      <c r="BK57" s="596"/>
      <c r="BL57" s="596"/>
      <c r="BM57" s="596"/>
      <c r="BN57" s="596"/>
      <c r="BO57" s="596"/>
      <c r="BP57" s="596"/>
      <c r="BQ57" s="596"/>
      <c r="BR57" s="596"/>
      <c r="BS57" s="596"/>
      <c r="BT57" s="596"/>
      <c r="BU57" s="596"/>
      <c r="BV57" s="596"/>
      <c r="BW57" s="596"/>
      <c r="BX57" s="596"/>
      <c r="BY57" s="596"/>
      <c r="BZ57" s="596"/>
      <c r="CA57" s="596"/>
      <c r="CB57" s="596"/>
      <c r="CC57" s="598"/>
      <c r="CD57" s="596"/>
      <c r="CE57" s="598"/>
      <c r="CF57" s="757"/>
      <c r="CG57" s="596"/>
      <c r="CH57" s="596"/>
      <c r="CI57" s="596"/>
      <c r="CJ57" s="596"/>
      <c r="CK57" s="596"/>
      <c r="CL57" s="596" t="s">
        <v>280</v>
      </c>
      <c r="CM57" s="596" t="s">
        <v>223</v>
      </c>
      <c r="CN57" s="596"/>
      <c r="CO57" s="596"/>
      <c r="CP57" s="596"/>
      <c r="CQ57" s="598" t="s">
        <v>365</v>
      </c>
      <c r="CR57" s="596" t="s">
        <v>223</v>
      </c>
      <c r="CS57" s="274">
        <v>5</v>
      </c>
      <c r="CT57" s="1578">
        <v>0.10489999999999999</v>
      </c>
      <c r="CU57" s="1579">
        <v>17</v>
      </c>
      <c r="CV57" s="1578">
        <v>0.35670000000000002</v>
      </c>
      <c r="CW57" s="1579">
        <v>21.66</v>
      </c>
      <c r="CX57" s="1578">
        <v>0.45450000000000002</v>
      </c>
      <c r="CY57" s="1579">
        <v>4</v>
      </c>
      <c r="CZ57" s="1578">
        <v>8.3900000000000002E-2</v>
      </c>
      <c r="DA57" s="1580">
        <v>0</v>
      </c>
      <c r="DB57" s="1581">
        <v>0</v>
      </c>
      <c r="DC57" s="1065">
        <f t="shared" si="0"/>
        <v>1</v>
      </c>
      <c r="DE57" s="148" t="s">
        <v>223</v>
      </c>
      <c r="DF57" s="146" t="s">
        <v>221</v>
      </c>
      <c r="DG57" s="2149"/>
    </row>
    <row r="58" spans="1:111" ht="12.75" customHeight="1">
      <c r="A58" s="2275" t="s">
        <v>285</v>
      </c>
      <c r="B58" s="12"/>
      <c r="C58" s="25"/>
      <c r="D58" s="25"/>
      <c r="E58" s="25"/>
      <c r="F58" s="25"/>
      <c r="G58" s="25"/>
      <c r="H58" s="25"/>
      <c r="I58" s="25"/>
      <c r="J58" s="25"/>
      <c r="K58" s="25"/>
      <c r="L58" s="25"/>
      <c r="M58" s="25"/>
      <c r="N58" s="25"/>
      <c r="O58" s="25"/>
      <c r="P58" s="25"/>
      <c r="Q58" s="25"/>
      <c r="R58" s="25"/>
      <c r="S58" s="25"/>
      <c r="T58" s="25"/>
      <c r="U58" s="25"/>
      <c r="V58" s="25"/>
      <c r="W58" s="25"/>
      <c r="X58" s="25"/>
      <c r="Y58" s="25"/>
      <c r="Z58" s="25"/>
      <c r="AA58" s="25"/>
      <c r="AB58" s="25"/>
      <c r="AC58" s="25"/>
      <c r="AD58" s="25"/>
      <c r="AE58" s="25"/>
      <c r="AF58" s="25"/>
      <c r="AG58" s="25"/>
      <c r="AH58" s="25"/>
      <c r="AI58" s="25"/>
      <c r="AJ58" s="25"/>
      <c r="AK58" s="25"/>
      <c r="AL58" s="25"/>
      <c r="AM58" s="25"/>
      <c r="AN58" s="25"/>
      <c r="AO58" s="25"/>
      <c r="AP58" s="25"/>
      <c r="AQ58" s="25"/>
      <c r="AR58" s="25"/>
      <c r="AS58" s="25"/>
      <c r="AT58" s="25"/>
      <c r="AU58" s="25"/>
      <c r="AV58" s="25"/>
      <c r="AW58" s="25"/>
      <c r="AX58" s="25"/>
      <c r="AY58" s="25"/>
      <c r="AZ58" s="25"/>
      <c r="BA58" s="25"/>
      <c r="BB58" s="25"/>
      <c r="BC58" s="25"/>
      <c r="BD58" s="25"/>
      <c r="BE58" s="25"/>
      <c r="BF58" s="25"/>
      <c r="BG58" s="25"/>
      <c r="BH58" s="25"/>
      <c r="BI58" s="25"/>
      <c r="BJ58" s="25"/>
      <c r="BK58" s="25"/>
      <c r="BL58" s="25"/>
      <c r="BM58" s="25"/>
      <c r="BN58" s="25"/>
      <c r="BO58" s="25"/>
      <c r="BP58" s="25"/>
      <c r="BQ58" s="25"/>
      <c r="BR58" s="25"/>
      <c r="BS58" s="25"/>
      <c r="BT58" s="25"/>
      <c r="BU58" s="25"/>
      <c r="BV58" s="25"/>
      <c r="BW58" s="25"/>
      <c r="BX58" s="25"/>
      <c r="BY58" s="25"/>
      <c r="BZ58" s="25"/>
      <c r="CA58" s="25"/>
      <c r="CB58" s="25"/>
      <c r="CC58" s="25"/>
      <c r="CD58" s="25"/>
      <c r="CE58" s="25"/>
      <c r="CF58" s="25"/>
      <c r="CG58" s="25"/>
      <c r="CH58" s="25"/>
      <c r="CI58" s="25"/>
      <c r="CJ58" s="25"/>
      <c r="CK58" s="25"/>
      <c r="CL58" s="25"/>
      <c r="CM58" s="25"/>
      <c r="CN58" s="25"/>
      <c r="CO58" s="25"/>
      <c r="CP58" s="25"/>
      <c r="CQ58" s="25"/>
      <c r="CR58" s="25"/>
      <c r="CS58" s="1575" t="s">
        <v>365</v>
      </c>
      <c r="CT58" s="1582" t="s">
        <v>365</v>
      </c>
      <c r="CU58" s="1576"/>
      <c r="CV58" s="1583"/>
      <c r="CW58" s="1577"/>
      <c r="CX58" s="1584"/>
      <c r="CY58" s="1571"/>
      <c r="CZ58" s="1574"/>
      <c r="DA58" s="1572"/>
      <c r="DB58" s="1573"/>
      <c r="DC58" s="1065"/>
      <c r="DE58" s="451" t="s">
        <v>229</v>
      </c>
      <c r="DF58" s="146" t="s">
        <v>222</v>
      </c>
      <c r="DG58" s="2149"/>
    </row>
    <row r="59" spans="1:111" ht="12.75" customHeight="1" thickBot="1">
      <c r="A59" s="2277"/>
      <c r="B59" s="599" t="s">
        <v>217</v>
      </c>
      <c r="C59" s="600" t="s">
        <v>217</v>
      </c>
      <c r="D59" s="601" t="s">
        <v>217</v>
      </c>
      <c r="E59" s="600" t="s">
        <v>217</v>
      </c>
      <c r="F59" s="600" t="s">
        <v>217</v>
      </c>
      <c r="G59" s="600" t="s">
        <v>217</v>
      </c>
      <c r="H59" s="600" t="s">
        <v>217</v>
      </c>
      <c r="I59" s="600" t="s">
        <v>217</v>
      </c>
      <c r="J59" s="600" t="s">
        <v>217</v>
      </c>
      <c r="K59" s="600" t="s">
        <v>217</v>
      </c>
      <c r="L59" s="600" t="s">
        <v>217</v>
      </c>
      <c r="M59" s="600" t="s">
        <v>217</v>
      </c>
      <c r="N59" s="600" t="s">
        <v>217</v>
      </c>
      <c r="O59" s="600" t="s">
        <v>217</v>
      </c>
      <c r="P59" s="600" t="s">
        <v>217</v>
      </c>
      <c r="Q59" s="600" t="s">
        <v>217</v>
      </c>
      <c r="R59" s="600" t="s">
        <v>217</v>
      </c>
      <c r="S59" s="600" t="s">
        <v>217</v>
      </c>
      <c r="T59" s="600" t="s">
        <v>217</v>
      </c>
      <c r="U59" s="600" t="s">
        <v>217</v>
      </c>
      <c r="V59" s="600" t="s">
        <v>217</v>
      </c>
      <c r="W59" s="600" t="s">
        <v>217</v>
      </c>
      <c r="X59" s="600" t="s">
        <v>217</v>
      </c>
      <c r="Y59" s="600" t="s">
        <v>217</v>
      </c>
      <c r="Z59" s="600" t="s">
        <v>217</v>
      </c>
      <c r="AA59" s="600" t="s">
        <v>217</v>
      </c>
      <c r="AB59" s="600" t="s">
        <v>217</v>
      </c>
      <c r="AC59" s="600" t="s">
        <v>217</v>
      </c>
      <c r="AD59" s="600" t="s">
        <v>217</v>
      </c>
      <c r="AE59" s="600" t="s">
        <v>217</v>
      </c>
      <c r="AF59" s="600" t="s">
        <v>217</v>
      </c>
      <c r="AG59" s="600" t="s">
        <v>217</v>
      </c>
      <c r="AH59" s="600" t="s">
        <v>217</v>
      </c>
      <c r="AI59" s="600" t="s">
        <v>217</v>
      </c>
      <c r="AJ59" s="600" t="s">
        <v>217</v>
      </c>
      <c r="AK59" s="600" t="s">
        <v>217</v>
      </c>
      <c r="AL59" s="600" t="s">
        <v>217</v>
      </c>
      <c r="AM59" s="600" t="s">
        <v>217</v>
      </c>
      <c r="AN59" s="600" t="s">
        <v>217</v>
      </c>
      <c r="AO59" s="600" t="s">
        <v>217</v>
      </c>
      <c r="AP59" s="600" t="s">
        <v>217</v>
      </c>
      <c r="AQ59" s="600" t="s">
        <v>217</v>
      </c>
      <c r="AR59" s="600" t="s">
        <v>217</v>
      </c>
      <c r="AS59" s="600" t="s">
        <v>217</v>
      </c>
      <c r="AT59" s="600"/>
      <c r="AU59" s="600"/>
      <c r="AV59" s="600"/>
      <c r="AW59" s="601"/>
      <c r="AX59" s="600"/>
      <c r="AY59" s="600"/>
      <c r="AZ59" s="600"/>
      <c r="BA59" s="600"/>
      <c r="BB59" s="600"/>
      <c r="BC59" s="600"/>
      <c r="BD59" s="600"/>
      <c r="BE59" s="600"/>
      <c r="BF59" s="600"/>
      <c r="BG59" s="601"/>
      <c r="BH59" s="600"/>
      <c r="BI59" s="600"/>
      <c r="BJ59" s="600"/>
      <c r="BK59" s="600"/>
      <c r="BL59" s="600"/>
      <c r="BM59" s="600"/>
      <c r="BN59" s="600"/>
      <c r="BO59" s="600"/>
      <c r="BP59" s="600"/>
      <c r="BQ59" s="600"/>
      <c r="BR59" s="600"/>
      <c r="BS59" s="600"/>
      <c r="BT59" s="600"/>
      <c r="BU59" s="600"/>
      <c r="BV59" s="600"/>
      <c r="BW59" s="600"/>
      <c r="BX59" s="600"/>
      <c r="BY59" s="600"/>
      <c r="BZ59" s="600"/>
      <c r="CA59" s="600"/>
      <c r="CB59" s="600"/>
      <c r="CC59" s="601"/>
      <c r="CD59" s="600"/>
      <c r="CE59" s="600"/>
      <c r="CF59" s="600"/>
      <c r="CG59" s="600"/>
      <c r="CH59" s="600"/>
      <c r="CI59" s="600"/>
      <c r="CJ59" s="600"/>
      <c r="CK59" s="600"/>
      <c r="CL59" s="600" t="s">
        <v>276</v>
      </c>
      <c r="CM59" s="600" t="s">
        <v>217</v>
      </c>
      <c r="CN59" s="600"/>
      <c r="CO59" s="600"/>
      <c r="CP59" s="600"/>
      <c r="CQ59" s="600" t="s">
        <v>217</v>
      </c>
      <c r="CR59" s="600" t="s">
        <v>217</v>
      </c>
      <c r="CS59" s="1075">
        <v>0</v>
      </c>
      <c r="CT59" s="1586">
        <v>0</v>
      </c>
      <c r="CU59" s="1075">
        <v>47.66</v>
      </c>
      <c r="CV59" s="1587">
        <v>1</v>
      </c>
      <c r="CW59" s="1075">
        <v>0</v>
      </c>
      <c r="CX59" s="1586">
        <v>0</v>
      </c>
      <c r="CY59" s="1075">
        <v>0</v>
      </c>
      <c r="CZ59" s="1587">
        <v>0</v>
      </c>
      <c r="DA59" s="1588">
        <v>0</v>
      </c>
      <c r="DB59" s="1589">
        <v>0</v>
      </c>
      <c r="DC59" s="1065">
        <f>+CT59+CV59+CX59+CZ59+DB59</f>
        <v>1</v>
      </c>
      <c r="DE59" s="147" t="s">
        <v>368</v>
      </c>
      <c r="DF59" s="146" t="s">
        <v>436</v>
      </c>
      <c r="DG59" s="2150"/>
    </row>
    <row r="60" spans="1:111">
      <c r="A60" s="55"/>
    </row>
    <row r="61" spans="1:111" ht="13.8">
      <c r="A61" s="24" t="s">
        <v>444</v>
      </c>
    </row>
    <row r="62" spans="1:111" ht="13.8">
      <c r="A62" s="1749" t="s">
        <v>291</v>
      </c>
    </row>
    <row r="63" spans="1:111">
      <c r="A63" s="55"/>
      <c r="CU63" s="2152" t="s">
        <v>169</v>
      </c>
      <c r="CV63" s="2152"/>
      <c r="CW63" s="2152"/>
      <c r="CX63" s="2152"/>
      <c r="CY63" s="2152"/>
      <c r="CZ63" s="2152"/>
      <c r="DA63" s="2152"/>
      <c r="DB63" s="2152"/>
    </row>
  </sheetData>
  <mergeCells count="51">
    <mergeCell ref="DE54:DF54"/>
    <mergeCell ref="DG54:DG59"/>
    <mergeCell ref="H11:BE11"/>
    <mergeCell ref="CO38:CR38"/>
    <mergeCell ref="I40:K40"/>
    <mergeCell ref="AM40:AO40"/>
    <mergeCell ref="AW40:AY40"/>
    <mergeCell ref="BG40:BI40"/>
    <mergeCell ref="AC40:AE40"/>
    <mergeCell ref="CU38:DB38"/>
    <mergeCell ref="C13:CJ13"/>
    <mergeCell ref="CU39:DB39"/>
    <mergeCell ref="CS40:CT40"/>
    <mergeCell ref="CU40:CV40"/>
    <mergeCell ref="CW40:CX40"/>
    <mergeCell ref="CY40:CZ40"/>
    <mergeCell ref="DA40:DB40"/>
    <mergeCell ref="CK40:CM40"/>
    <mergeCell ref="B38:AT38"/>
    <mergeCell ref="CJ38:CM38"/>
    <mergeCell ref="BQ40:BS40"/>
    <mergeCell ref="CA40:CC40"/>
    <mergeCell ref="S40:U40"/>
    <mergeCell ref="AU38:CI38"/>
    <mergeCell ref="CP40:CR40"/>
    <mergeCell ref="A1:DB1"/>
    <mergeCell ref="A2:DB2"/>
    <mergeCell ref="A3:DB3"/>
    <mergeCell ref="A4:DB4"/>
    <mergeCell ref="CU37:DB37"/>
    <mergeCell ref="B37:CR37"/>
    <mergeCell ref="B8:G8"/>
    <mergeCell ref="H8:BE8"/>
    <mergeCell ref="B9:G9"/>
    <mergeCell ref="H9:BE9"/>
    <mergeCell ref="CX6:CZ6"/>
    <mergeCell ref="B12:G12"/>
    <mergeCell ref="H12:BE12"/>
    <mergeCell ref="B10:G10"/>
    <mergeCell ref="H10:BE10"/>
    <mergeCell ref="B11:G11"/>
    <mergeCell ref="A56:A57"/>
    <mergeCell ref="A58:A59"/>
    <mergeCell ref="CU63:DB63"/>
    <mergeCell ref="A42:A43"/>
    <mergeCell ref="A44:A45"/>
    <mergeCell ref="A46:A47"/>
    <mergeCell ref="A48:A49"/>
    <mergeCell ref="A50:A51"/>
    <mergeCell ref="A52:A53"/>
    <mergeCell ref="A54:A55"/>
  </mergeCells>
  <conditionalFormatting sqref="B49 CM50:CP50 B51:CR51">
    <cfRule type="cellIs" dxfId="218" priority="768" stopIfTrue="1" operator="equal">
      <formula>"MM"</formula>
    </cfRule>
    <cfRule type="cellIs" dxfId="217" priority="769" stopIfTrue="1" operator="equal">
      <formula>"N"</formula>
    </cfRule>
    <cfRule type="cellIs" dxfId="216" priority="770" stopIfTrue="1" operator="equal">
      <formula>"B"</formula>
    </cfRule>
    <cfRule type="cellIs" dxfId="215" priority="771" stopIfTrue="1" operator="equal">
      <formula>"R"</formula>
    </cfRule>
    <cfRule type="cellIs" dxfId="214" priority="772" stopIfTrue="1" operator="equal">
      <formula>"M"</formula>
    </cfRule>
  </conditionalFormatting>
  <conditionalFormatting sqref="B49:P49 CM50:CP50 B51:CR51 CN48:CQ48 R49:CR49 B55:CR55 CN56:CP56 B57:J57 L57:Q57 S57:X57 Z57:AJ57 AL57:CR57 B59:CR59 CN52:CQ52 B53:CR53">
    <cfRule type="cellIs" dxfId="213" priority="775" stopIfTrue="1" operator="equal">
      <formula>"B"</formula>
    </cfRule>
  </conditionalFormatting>
  <conditionalFormatting sqref="B53:CR53 B51:CR51 CN48:CQ48 B49:P49 R49:CR49 CM50:CP50 CN52:CQ52 B55:CR55 CN56:CP56 B57:J57 L57:Q57 S57:X57 Z57:AJ57 AL57:CR57 B59:CR59">
    <cfRule type="cellIs" dxfId="212" priority="577" stopIfTrue="1" operator="equal">
      <formula>"N"</formula>
    </cfRule>
  </conditionalFormatting>
  <conditionalFormatting sqref="B53:CR53 B55:CR55 CN56:CP56 B57:J57 L57:Q57 S57:X57 Z57:AJ57 AL57:CR57 B59:CR59 CN52:CQ52">
    <cfRule type="cellIs" dxfId="211" priority="756" stopIfTrue="1" operator="equal">
      <formula>"N"</formula>
    </cfRule>
  </conditionalFormatting>
  <conditionalFormatting sqref="B53:CR53 B55:CR55 CN56:CP56 B57:J57 L57:Q57 S57:X57 Z57:AJ57 AL57:CR57 B59:CR59">
    <cfRule type="cellIs" dxfId="210" priority="755" stopIfTrue="1" operator="equal">
      <formula>"MM"</formula>
    </cfRule>
  </conditionalFormatting>
  <conditionalFormatting sqref="F45:M45 CN48:CQ48 B49:P49 R49:CR49 CM50:CP50 B51:CR51 B55:CR55 CN56:CP56 B57:J57 L57:Q57 S57:X57 Z57:AJ57 AL57:CR57 B59:CR59">
    <cfRule type="cellIs" dxfId="209" priority="761" stopIfTrue="1" operator="equal">
      <formula>"""MB"""</formula>
    </cfRule>
    <cfRule type="cellIs" dxfId="208" priority="762" stopIfTrue="1" operator="equal">
      <formula>"MM"</formula>
    </cfRule>
    <cfRule type="cellIs" dxfId="207" priority="763" stopIfTrue="1" operator="equal">
      <formula>"N"</formula>
    </cfRule>
    <cfRule type="cellIs" dxfId="206" priority="764" stopIfTrue="1" operator="equal">
      <formula>"B"</formula>
    </cfRule>
    <cfRule type="cellIs" dxfId="205" priority="765" stopIfTrue="1" operator="equal">
      <formula>"R"</formula>
    </cfRule>
    <cfRule type="cellIs" dxfId="204" priority="766" stopIfTrue="1" operator="equal">
      <formula>"M"</formula>
    </cfRule>
    <cfRule type="cellIs" dxfId="203" priority="767" stopIfTrue="1" operator="equal">
      <formula>"""MB"""</formula>
    </cfRule>
  </conditionalFormatting>
  <conditionalFormatting sqref="K57">
    <cfRule type="cellIs" dxfId="202" priority="58" stopIfTrue="1" operator="equal">
      <formula>"MB"</formula>
    </cfRule>
    <cfRule type="cellIs" dxfId="201" priority="59" stopIfTrue="1" operator="equal">
      <formula>"MM"</formula>
    </cfRule>
    <cfRule type="cellIs" dxfId="200" priority="60" stopIfTrue="1" operator="equal">
      <formula>"N"</formula>
    </cfRule>
    <cfRule type="cellIs" dxfId="199" priority="61" stopIfTrue="1" operator="equal">
      <formula>"B"</formula>
    </cfRule>
    <cfRule type="cellIs" dxfId="198" priority="62" stopIfTrue="1" operator="equal">
      <formula>"R"</formula>
    </cfRule>
    <cfRule type="cellIs" dxfId="197" priority="63" stopIfTrue="1" operator="equal">
      <formula>"M"</formula>
    </cfRule>
  </conditionalFormatting>
  <conditionalFormatting sqref="P51">
    <cfRule type="cellIs" dxfId="196" priority="21" stopIfTrue="1" operator="equal">
      <formula>"MM"</formula>
    </cfRule>
    <cfRule type="cellIs" dxfId="195" priority="22" stopIfTrue="1" operator="equal">
      <formula>"N"</formula>
    </cfRule>
    <cfRule type="cellIs" dxfId="194" priority="23" stopIfTrue="1" operator="equal">
      <formula>"B"</formula>
    </cfRule>
    <cfRule type="cellIs" dxfId="193" priority="24" stopIfTrue="1" operator="equal">
      <formula>"R"</formula>
    </cfRule>
    <cfRule type="cellIs" dxfId="192" priority="25" stopIfTrue="1" operator="equal">
      <formula>"M"</formula>
    </cfRule>
  </conditionalFormatting>
  <conditionalFormatting sqref="Q49">
    <cfRule type="cellIs" dxfId="191" priority="82" stopIfTrue="1" operator="equal">
      <formula>"MB"</formula>
    </cfRule>
    <cfRule type="cellIs" dxfId="190" priority="83" stopIfTrue="1" operator="equal">
      <formula>"MM"</formula>
    </cfRule>
    <cfRule type="cellIs" dxfId="189" priority="84" stopIfTrue="1" operator="equal">
      <formula>"N"</formula>
    </cfRule>
    <cfRule type="cellIs" dxfId="188" priority="85" stopIfTrue="1" operator="equal">
      <formula>"B"</formula>
    </cfRule>
    <cfRule type="cellIs" dxfId="187" priority="86" stopIfTrue="1" operator="equal">
      <formula>"R"</formula>
    </cfRule>
    <cfRule type="cellIs" dxfId="186" priority="87" stopIfTrue="1" operator="equal">
      <formula>"M"</formula>
    </cfRule>
  </conditionalFormatting>
  <conditionalFormatting sqref="R57">
    <cfRule type="cellIs" dxfId="185" priority="64" stopIfTrue="1" operator="equal">
      <formula>"MB"</formula>
    </cfRule>
    <cfRule type="cellIs" dxfId="184" priority="65" stopIfTrue="1" operator="equal">
      <formula>"MM"</formula>
    </cfRule>
    <cfRule type="cellIs" dxfId="183" priority="66" stopIfTrue="1" operator="equal">
      <formula>"N"</formula>
    </cfRule>
    <cfRule type="cellIs" dxfId="182" priority="67" stopIfTrue="1" operator="equal">
      <formula>"B"</formula>
    </cfRule>
    <cfRule type="cellIs" dxfId="181" priority="68" stopIfTrue="1" operator="equal">
      <formula>"R"</formula>
    </cfRule>
    <cfRule type="cellIs" dxfId="180" priority="69" stopIfTrue="1" operator="equal">
      <formula>"M"</formula>
    </cfRule>
  </conditionalFormatting>
  <conditionalFormatting sqref="Y57">
    <cfRule type="cellIs" dxfId="179" priority="70" stopIfTrue="1" operator="equal">
      <formula>"MB"</formula>
    </cfRule>
    <cfRule type="cellIs" dxfId="178" priority="71" stopIfTrue="1" operator="equal">
      <formula>"MM"</formula>
    </cfRule>
    <cfRule type="cellIs" dxfId="177" priority="72" stopIfTrue="1" operator="equal">
      <formula>"N"</formula>
    </cfRule>
    <cfRule type="cellIs" dxfId="176" priority="73" stopIfTrue="1" operator="equal">
      <formula>"B"</formula>
    </cfRule>
    <cfRule type="cellIs" dxfId="175" priority="74" stopIfTrue="1" operator="equal">
      <formula>"R"</formula>
    </cfRule>
    <cfRule type="cellIs" dxfId="174" priority="75" stopIfTrue="1" operator="equal">
      <formula>"M"</formula>
    </cfRule>
  </conditionalFormatting>
  <conditionalFormatting sqref="Z51">
    <cfRule type="cellIs" dxfId="173" priority="16" stopIfTrue="1" operator="equal">
      <formula>"MM"</formula>
    </cfRule>
    <cfRule type="cellIs" dxfId="172" priority="17" stopIfTrue="1" operator="equal">
      <formula>"N"</formula>
    </cfRule>
    <cfRule type="cellIs" dxfId="171" priority="18" stopIfTrue="1" operator="equal">
      <formula>"B"</formula>
    </cfRule>
    <cfRule type="cellIs" dxfId="170" priority="19" stopIfTrue="1" operator="equal">
      <formula>"R"</formula>
    </cfRule>
    <cfRule type="cellIs" dxfId="169" priority="20" stopIfTrue="1" operator="equal">
      <formula>"M"</formula>
    </cfRule>
  </conditionalFormatting>
  <conditionalFormatting sqref="AB51">
    <cfRule type="cellIs" dxfId="168" priority="11" stopIfTrue="1" operator="equal">
      <formula>"MM"</formula>
    </cfRule>
    <cfRule type="cellIs" dxfId="167" priority="12" stopIfTrue="1" operator="equal">
      <formula>"N"</formula>
    </cfRule>
    <cfRule type="cellIs" dxfId="166" priority="13" stopIfTrue="1" operator="equal">
      <formula>"B"</formula>
    </cfRule>
    <cfRule type="cellIs" dxfId="165" priority="14" stopIfTrue="1" operator="equal">
      <formula>"R"</formula>
    </cfRule>
    <cfRule type="cellIs" dxfId="164" priority="15" stopIfTrue="1" operator="equal">
      <formula>"M"</formula>
    </cfRule>
  </conditionalFormatting>
  <conditionalFormatting sqref="AI51">
    <cfRule type="cellIs" dxfId="163" priority="6" stopIfTrue="1" operator="equal">
      <formula>"MM"</formula>
    </cfRule>
    <cfRule type="cellIs" dxfId="162" priority="7" stopIfTrue="1" operator="equal">
      <formula>"N"</formula>
    </cfRule>
    <cfRule type="cellIs" dxfId="161" priority="8" stopIfTrue="1" operator="equal">
      <formula>"B"</formula>
    </cfRule>
    <cfRule type="cellIs" dxfId="160" priority="9" stopIfTrue="1" operator="equal">
      <formula>"R"</formula>
    </cfRule>
    <cfRule type="cellIs" dxfId="159" priority="10" stopIfTrue="1" operator="equal">
      <formula>"M"</formula>
    </cfRule>
  </conditionalFormatting>
  <conditionalFormatting sqref="AK51">
    <cfRule type="cellIs" dxfId="158" priority="1" stopIfTrue="1" operator="equal">
      <formula>"MM"</formula>
    </cfRule>
    <cfRule type="cellIs" dxfId="157" priority="2" stopIfTrue="1" operator="equal">
      <formula>"N"</formula>
    </cfRule>
    <cfRule type="cellIs" dxfId="156" priority="3" stopIfTrue="1" operator="equal">
      <formula>"B"</formula>
    </cfRule>
    <cfRule type="cellIs" dxfId="155" priority="4" stopIfTrue="1" operator="equal">
      <formula>"R"</formula>
    </cfRule>
    <cfRule type="cellIs" dxfId="154" priority="5" stopIfTrue="1" operator="equal">
      <formula>"M"</formula>
    </cfRule>
  </conditionalFormatting>
  <conditionalFormatting sqref="AK57">
    <cfRule type="cellIs" dxfId="153" priority="76" stopIfTrue="1" operator="equal">
      <formula>"MB"</formula>
    </cfRule>
    <cfRule type="cellIs" dxfId="152" priority="77" stopIfTrue="1" operator="equal">
      <formula>"MM"</formula>
    </cfRule>
    <cfRule type="cellIs" dxfId="151" priority="78" stopIfTrue="1" operator="equal">
      <formula>"N"</formula>
    </cfRule>
    <cfRule type="cellIs" dxfId="150" priority="79" stopIfTrue="1" operator="equal">
      <formula>"B"</formula>
    </cfRule>
    <cfRule type="cellIs" dxfId="149" priority="80" stopIfTrue="1" operator="equal">
      <formula>"R"</formula>
    </cfRule>
    <cfRule type="cellIs" dxfId="148" priority="81" stopIfTrue="1" operator="equal">
      <formula>"M"</formula>
    </cfRule>
  </conditionalFormatting>
  <conditionalFormatting sqref="CM53">
    <cfRule type="cellIs" dxfId="147" priority="42" stopIfTrue="1" operator="equal">
      <formula>"M"</formula>
    </cfRule>
    <cfRule type="cellIs" dxfId="146" priority="43" stopIfTrue="1" operator="equal">
      <formula>"R"</formula>
    </cfRule>
    <cfRule type="cellIs" dxfId="145" priority="44" stopIfTrue="1" operator="equal">
      <formula>"B"</formula>
    </cfRule>
    <cfRule type="cellIs" dxfId="144" priority="45" stopIfTrue="1" operator="equal">
      <formula>"N"</formula>
    </cfRule>
    <cfRule type="cellIs" dxfId="143" priority="46" stopIfTrue="1" operator="equal">
      <formula>"""MB"""</formula>
    </cfRule>
    <cfRule type="cellIs" dxfId="142" priority="47" stopIfTrue="1" operator="equal">
      <formula>"MM"</formula>
    </cfRule>
    <cfRule type="cellIs" dxfId="141" priority="48" stopIfTrue="1" operator="equal">
      <formula>"N"</formula>
    </cfRule>
    <cfRule type="cellIs" dxfId="140" priority="49" stopIfTrue="1" operator="equal">
      <formula>"B"</formula>
    </cfRule>
    <cfRule type="cellIs" dxfId="139" priority="50" stopIfTrue="1" operator="equal">
      <formula>"R"</formula>
    </cfRule>
    <cfRule type="cellIs" dxfId="138" priority="51" stopIfTrue="1" operator="equal">
      <formula>"M"</formula>
    </cfRule>
    <cfRule type="cellIs" dxfId="137" priority="52" stopIfTrue="1" operator="equal">
      <formula>"""MB"""</formula>
    </cfRule>
    <cfRule type="cellIs" dxfId="136" priority="53" stopIfTrue="1" operator="equal">
      <formula>"MM"</formula>
    </cfRule>
    <cfRule type="cellIs" dxfId="135" priority="54" stopIfTrue="1" operator="equal">
      <formula>"N"</formula>
    </cfRule>
    <cfRule type="cellIs" dxfId="134" priority="55" stopIfTrue="1" operator="equal">
      <formula>"B"</formula>
    </cfRule>
    <cfRule type="cellIs" dxfId="133" priority="56" stopIfTrue="1" operator="equal">
      <formula>"R"</formula>
    </cfRule>
    <cfRule type="cellIs" dxfId="132" priority="57" stopIfTrue="1" operator="equal">
      <formula>"M"</formula>
    </cfRule>
  </conditionalFormatting>
  <conditionalFormatting sqref="CN48:CQ48 B49:P49 R49:AX49 BG49:BH49 BZ49:CR49 CM50:CP50 B51:CR51 N53:W53 AF53:AJ53 B55:CR55 CN56:CP56 B57:J57 L57:Q57 S57:X57 Z57:AJ57 AL57:CR57 B59:CR59">
    <cfRule type="cellIs" dxfId="131" priority="623" stopIfTrue="1" operator="equal">
      <formula>"M"</formula>
    </cfRule>
    <cfRule type="cellIs" dxfId="130" priority="624" stopIfTrue="1" operator="equal">
      <formula>"R"</formula>
    </cfRule>
    <cfRule type="cellIs" dxfId="129" priority="625" stopIfTrue="1" operator="equal">
      <formula>"B"</formula>
    </cfRule>
    <cfRule type="cellIs" dxfId="128" priority="626" stopIfTrue="1" operator="equal">
      <formula>"N"</formula>
    </cfRule>
  </conditionalFormatting>
  <conditionalFormatting sqref="CN48:CQ48 B49:P49 R49:CR49 CM50:CP50 B51:CR51 CN52:CQ52 B53:CR53 B55:CR55 CN56:CP56 B57:J57 L57:Q57 S57:X57 Z57:AJ57 AL57:CR57 B59:CR59">
    <cfRule type="cellIs" dxfId="127" priority="578" stopIfTrue="1" operator="equal">
      <formula>"B"</formula>
    </cfRule>
    <cfRule type="cellIs" dxfId="126" priority="579" stopIfTrue="1" operator="equal">
      <formula>"R"</formula>
    </cfRule>
    <cfRule type="cellIs" dxfId="125" priority="581" stopIfTrue="1" operator="equal">
      <formula>"MM"</formula>
    </cfRule>
    <cfRule type="cellIs" dxfId="124" priority="777" stopIfTrue="1" operator="equal">
      <formula>"M"</formula>
    </cfRule>
  </conditionalFormatting>
  <conditionalFormatting sqref="CN52:CQ52 B53 E53:CR53 B55:CR55 CN56:CP56 B57:J57 L57:Q57 S57:X57 Z57:AJ57 AL57:CR57 B59:CR59 CN48:CQ48 B49:P49 R49:CQ49 C50:CQ50 B51:CR51 F45:M45">
    <cfRule type="cellIs" dxfId="123" priority="760" stopIfTrue="1" operator="equal">
      <formula>"MB"</formula>
    </cfRule>
  </conditionalFormatting>
  <conditionalFormatting sqref="CN52:CQ52 B53:CR53 B55:CR55 CN56:CP56 B57:J57 L57:Q57 S57:X57 Z57:AJ57 AL57:CR57 B59:CR59">
    <cfRule type="cellIs" dxfId="122" priority="757" stopIfTrue="1" operator="equal">
      <formula>"B"</formula>
    </cfRule>
    <cfRule type="cellIs" dxfId="121" priority="758" stopIfTrue="1" operator="equal">
      <formula>"R"</formula>
    </cfRule>
    <cfRule type="cellIs" dxfId="120" priority="759" stopIfTrue="1" operator="equal">
      <formula>"M"</formula>
    </cfRule>
  </conditionalFormatting>
  <conditionalFormatting sqref="CN42:CT42 B43:BI43 BX43:CC43 CS44:CT44 CN46:CP46 CS46:CT46 B47:E47 N47 Q47:CR47 CS48:CT48 CS50:CT50 CS52:CT52 CS54:CT54 CS56:CT56 CS58:CT58 CE43:CR43 G47:K47">
    <cfRule type="cellIs" dxfId="119" priority="711" stopIfTrue="1" operator="equal">
      <formula>"MB"</formula>
    </cfRule>
    <cfRule type="cellIs" dxfId="118" priority="712" stopIfTrue="1" operator="equal">
      <formula>"MM"</formula>
    </cfRule>
    <cfRule type="cellIs" dxfId="117" priority="713" stopIfTrue="1" operator="equal">
      <formula>"N"</formula>
    </cfRule>
    <cfRule type="cellIs" dxfId="116" priority="714" stopIfTrue="1" operator="equal">
      <formula>"B"</formula>
    </cfRule>
    <cfRule type="cellIs" dxfId="115" priority="715" stopIfTrue="1" operator="equal">
      <formula>"R"</formula>
    </cfRule>
    <cfRule type="cellIs" dxfId="114" priority="716" stopIfTrue="1" operator="equal">
      <formula>"M"</formula>
    </cfRule>
  </conditionalFormatting>
  <conditionalFormatting sqref="CQ53">
    <cfRule type="cellIs" dxfId="113" priority="26" stopIfTrue="1" operator="equal">
      <formula>"M"</formula>
    </cfRule>
    <cfRule type="cellIs" dxfId="112" priority="27" stopIfTrue="1" operator="equal">
      <formula>"R"</formula>
    </cfRule>
    <cfRule type="cellIs" dxfId="111" priority="28" stopIfTrue="1" operator="equal">
      <formula>"B"</formula>
    </cfRule>
    <cfRule type="cellIs" dxfId="110" priority="29" stopIfTrue="1" operator="equal">
      <formula>"N"</formula>
    </cfRule>
    <cfRule type="cellIs" dxfId="109" priority="30" stopIfTrue="1" operator="equal">
      <formula>"""MB"""</formula>
    </cfRule>
    <cfRule type="cellIs" dxfId="108" priority="31" stopIfTrue="1" operator="equal">
      <formula>"MM"</formula>
    </cfRule>
    <cfRule type="cellIs" dxfId="107" priority="32" stopIfTrue="1" operator="equal">
      <formula>"N"</formula>
    </cfRule>
    <cfRule type="cellIs" dxfId="106" priority="33" stopIfTrue="1" operator="equal">
      <formula>"B"</formula>
    </cfRule>
    <cfRule type="cellIs" dxfId="105" priority="34" stopIfTrue="1" operator="equal">
      <formula>"R"</formula>
    </cfRule>
    <cfRule type="cellIs" dxfId="104" priority="35" stopIfTrue="1" operator="equal">
      <formula>"M"</formula>
    </cfRule>
    <cfRule type="cellIs" dxfId="103" priority="36" stopIfTrue="1" operator="equal">
      <formula>"""MB"""</formula>
    </cfRule>
    <cfRule type="cellIs" dxfId="102" priority="37" stopIfTrue="1" operator="equal">
      <formula>"MM"</formula>
    </cfRule>
    <cfRule type="cellIs" dxfId="101" priority="38" stopIfTrue="1" operator="equal">
      <formula>"N"</formula>
    </cfRule>
    <cfRule type="cellIs" dxfId="100" priority="39" stopIfTrue="1" operator="equal">
      <formula>"B"</formula>
    </cfRule>
    <cfRule type="cellIs" dxfId="99" priority="40" stopIfTrue="1" operator="equal">
      <formula>"R"</formula>
    </cfRule>
    <cfRule type="cellIs" dxfId="98" priority="41" stopIfTrue="1" operator="equal">
      <formula>"M"</formula>
    </cfRule>
  </conditionalFormatting>
  <hyperlinks>
    <hyperlink ref="CU63" location="'TABLA DE CONTENIDO'!A1" display="VOLVER A TABLA DE CONTENIDO" xr:uid="{00000000-0004-0000-0B00-000000000000}"/>
  </hyperlinks>
  <printOptions horizontalCentered="1" verticalCentered="1"/>
  <pageMargins left="0.94488188976377963" right="0.94488188976377963" top="0.78740157480314965" bottom="0.39370078740157483" header="0" footer="0"/>
  <pageSetup scale="53" orientation="portrait" horizontalDpi="300" verticalDpi="300" r:id="rId1"/>
  <headerFooter alignWithMargins="0"/>
  <ignoredErrors>
    <ignoredError sqref="CU43 CW43 CY43 DA43" formula="1"/>
  </ignoredError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3"/>
  <dimension ref="A1:BT78"/>
  <sheetViews>
    <sheetView view="pageBreakPreview" topLeftCell="A28" zoomScale="85" zoomScaleNormal="100" zoomScaleSheetLayoutView="85" workbookViewId="0">
      <selection activeCell="D14" sqref="D14"/>
    </sheetView>
  </sheetViews>
  <sheetFormatPr baseColWidth="10" defaultColWidth="6.6640625" defaultRowHeight="13.2"/>
  <cols>
    <col min="1" max="1" width="19" customWidth="1"/>
    <col min="2" max="55" width="0.88671875" customWidth="1"/>
    <col min="56" max="56" width="2.33203125" customWidth="1"/>
    <col min="57" max="57" width="3" hidden="1" customWidth="1"/>
    <col min="58" max="60" width="6.6640625" customWidth="1"/>
    <col min="61" max="61" width="7.88671875" customWidth="1"/>
    <col min="62" max="62" width="6.6640625" customWidth="1"/>
    <col min="63" max="63" width="7.5546875" customWidth="1"/>
    <col min="65" max="65" width="7.5546875" customWidth="1"/>
    <col min="66" max="66" width="7.5546875" bestFit="1" customWidth="1"/>
    <col min="67" max="67" width="7.109375" customWidth="1"/>
    <col min="68" max="69" width="2.109375" customWidth="1"/>
    <col min="70" max="70" width="9.109375" customWidth="1"/>
    <col min="71" max="71" width="9.33203125" customWidth="1"/>
    <col min="72" max="72" width="11.5546875" customWidth="1"/>
  </cols>
  <sheetData>
    <row r="1" spans="1:67" ht="22.8">
      <c r="A1" s="2123" t="s">
        <v>243</v>
      </c>
      <c r="B1" s="2123"/>
      <c r="C1" s="2123"/>
      <c r="D1" s="2123"/>
      <c r="E1" s="2123"/>
      <c r="F1" s="2123"/>
      <c r="G1" s="2123"/>
      <c r="H1" s="2123"/>
      <c r="I1" s="2123"/>
      <c r="J1" s="2123"/>
      <c r="K1" s="2123"/>
      <c r="L1" s="2123"/>
      <c r="M1" s="2123"/>
      <c r="N1" s="2123"/>
      <c r="O1" s="2123"/>
      <c r="P1" s="2123"/>
      <c r="Q1" s="2123"/>
      <c r="R1" s="2123"/>
      <c r="S1" s="2123"/>
      <c r="T1" s="2123"/>
      <c r="U1" s="2123"/>
      <c r="V1" s="2123"/>
      <c r="W1" s="2123"/>
      <c r="X1" s="2123"/>
      <c r="Y1" s="2123"/>
      <c r="Z1" s="2123"/>
      <c r="AA1" s="2123"/>
      <c r="AB1" s="2123"/>
      <c r="AC1" s="2123"/>
      <c r="AD1" s="2123"/>
      <c r="AE1" s="2123"/>
      <c r="AF1" s="2123"/>
      <c r="AG1" s="2123"/>
      <c r="AH1" s="2123"/>
      <c r="AI1" s="2123"/>
      <c r="AJ1" s="2123"/>
      <c r="AK1" s="2123"/>
      <c r="AL1" s="2123"/>
      <c r="AM1" s="2123"/>
      <c r="AN1" s="2123"/>
      <c r="AO1" s="2123"/>
      <c r="AP1" s="2123"/>
      <c r="AQ1" s="2123"/>
      <c r="AR1" s="2123"/>
      <c r="AS1" s="2123"/>
      <c r="AT1" s="2123"/>
      <c r="AU1" s="2123"/>
      <c r="AV1" s="2123"/>
      <c r="AW1" s="2123"/>
      <c r="AX1" s="2123"/>
      <c r="AY1" s="2123"/>
      <c r="AZ1" s="2123"/>
      <c r="BA1" s="2123"/>
      <c r="BB1" s="2123"/>
      <c r="BC1" s="2123"/>
      <c r="BD1" s="2123"/>
      <c r="BE1" s="2123"/>
      <c r="BF1" s="2123"/>
      <c r="BG1" s="2123"/>
      <c r="BH1" s="2123"/>
      <c r="BI1" s="2123"/>
      <c r="BJ1" s="2123"/>
      <c r="BK1" s="2123"/>
      <c r="BL1" s="2123"/>
      <c r="BM1" s="2123"/>
      <c r="BN1" s="2123"/>
      <c r="BO1" s="2123"/>
    </row>
    <row r="2" spans="1:67" ht="17.399999999999999">
      <c r="A2" s="2117" t="s">
        <v>110</v>
      </c>
      <c r="B2" s="2117"/>
      <c r="C2" s="2117"/>
      <c r="D2" s="2117"/>
      <c r="E2" s="2117"/>
      <c r="F2" s="2117"/>
      <c r="G2" s="2117"/>
      <c r="H2" s="2117"/>
      <c r="I2" s="2117"/>
      <c r="J2" s="2117"/>
      <c r="K2" s="2117"/>
      <c r="L2" s="2117"/>
      <c r="M2" s="2117"/>
      <c r="N2" s="2117"/>
      <c r="O2" s="2117"/>
      <c r="P2" s="2117"/>
      <c r="Q2" s="2117"/>
      <c r="R2" s="2117"/>
      <c r="S2" s="2117"/>
      <c r="T2" s="2117"/>
      <c r="U2" s="2117"/>
      <c r="V2" s="2117"/>
      <c r="W2" s="2117"/>
      <c r="X2" s="2117"/>
      <c r="Y2" s="2117"/>
      <c r="Z2" s="2117"/>
      <c r="AA2" s="2117"/>
      <c r="AB2" s="2117"/>
      <c r="AC2" s="2117"/>
      <c r="AD2" s="2117"/>
      <c r="AE2" s="2117"/>
      <c r="AF2" s="2117"/>
      <c r="AG2" s="2117"/>
      <c r="AH2" s="2117"/>
      <c r="AI2" s="2117"/>
      <c r="AJ2" s="2117"/>
      <c r="AK2" s="2117"/>
      <c r="AL2" s="2117"/>
      <c r="AM2" s="2117"/>
      <c r="AN2" s="2117"/>
      <c r="AO2" s="2117"/>
      <c r="AP2" s="2117"/>
      <c r="AQ2" s="2117"/>
      <c r="AR2" s="2117"/>
      <c r="AS2" s="2117"/>
      <c r="AT2" s="2117"/>
      <c r="AU2" s="2117"/>
      <c r="AV2" s="2117"/>
      <c r="AW2" s="2117"/>
      <c r="AX2" s="2117"/>
      <c r="AY2" s="2117"/>
      <c r="AZ2" s="2117"/>
      <c r="BA2" s="2117"/>
      <c r="BB2" s="2117"/>
      <c r="BC2" s="2117"/>
      <c r="BD2" s="2117"/>
      <c r="BE2" s="2117"/>
      <c r="BF2" s="2117"/>
      <c r="BG2" s="2117"/>
      <c r="BH2" s="2117"/>
      <c r="BI2" s="2117"/>
      <c r="BJ2" s="2117"/>
      <c r="BK2" s="2117"/>
      <c r="BL2" s="2117"/>
      <c r="BM2" s="2117"/>
      <c r="BN2" s="2117"/>
      <c r="BO2" s="2117"/>
    </row>
    <row r="3" spans="1:67" ht="17.399999999999999">
      <c r="A3" s="2117" t="s">
        <v>437</v>
      </c>
      <c r="B3" s="2117"/>
      <c r="C3" s="2117"/>
      <c r="D3" s="2117"/>
      <c r="E3" s="2117"/>
      <c r="F3" s="2117"/>
      <c r="G3" s="2117"/>
      <c r="H3" s="2117"/>
      <c r="I3" s="2117"/>
      <c r="J3" s="2117"/>
      <c r="K3" s="2117"/>
      <c r="L3" s="2117"/>
      <c r="M3" s="2117"/>
      <c r="N3" s="2117"/>
      <c r="O3" s="2117"/>
      <c r="P3" s="2117"/>
      <c r="Q3" s="2117"/>
      <c r="R3" s="2117"/>
      <c r="S3" s="2117"/>
      <c r="T3" s="2117"/>
      <c r="U3" s="2117"/>
      <c r="V3" s="2117"/>
      <c r="W3" s="2117"/>
      <c r="X3" s="2117"/>
      <c r="Y3" s="2117"/>
      <c r="Z3" s="2117"/>
      <c r="AA3" s="2117"/>
      <c r="AB3" s="2117"/>
      <c r="AC3" s="2117"/>
      <c r="AD3" s="2117"/>
      <c r="AE3" s="2117"/>
      <c r="AF3" s="2117"/>
      <c r="AG3" s="2117"/>
      <c r="AH3" s="2117"/>
      <c r="AI3" s="2117"/>
      <c r="AJ3" s="2117"/>
      <c r="AK3" s="2117"/>
      <c r="AL3" s="2117"/>
      <c r="AM3" s="2117"/>
      <c r="AN3" s="2117"/>
      <c r="AO3" s="2117"/>
      <c r="AP3" s="2117"/>
      <c r="AQ3" s="2117"/>
      <c r="AR3" s="2117"/>
      <c r="AS3" s="2117"/>
      <c r="AT3" s="2117"/>
      <c r="AU3" s="2117"/>
      <c r="AV3" s="2117"/>
      <c r="AW3" s="2117"/>
      <c r="AX3" s="2117"/>
      <c r="AY3" s="2117"/>
      <c r="AZ3" s="2117"/>
      <c r="BA3" s="2117"/>
      <c r="BB3" s="2117"/>
      <c r="BC3" s="2117"/>
      <c r="BD3" s="2117"/>
      <c r="BE3" s="2117"/>
      <c r="BF3" s="2117"/>
      <c r="BG3" s="2117"/>
      <c r="BH3" s="2117"/>
      <c r="BI3" s="2117"/>
      <c r="BJ3" s="2117"/>
      <c r="BK3" s="2117"/>
      <c r="BL3" s="2117"/>
      <c r="BM3" s="2117"/>
      <c r="BN3" s="2117"/>
      <c r="BO3" s="2117"/>
    </row>
    <row r="4" spans="1:67" ht="20.25" customHeight="1">
      <c r="A4" s="2117" t="s">
        <v>438</v>
      </c>
      <c r="B4" s="2117"/>
      <c r="C4" s="2117"/>
      <c r="D4" s="2117"/>
      <c r="E4" s="2117"/>
      <c r="F4" s="2117"/>
      <c r="G4" s="2117"/>
      <c r="H4" s="2117"/>
      <c r="I4" s="2117"/>
      <c r="J4" s="2117"/>
      <c r="K4" s="2117"/>
      <c r="L4" s="2117"/>
      <c r="M4" s="2117"/>
      <c r="N4" s="2117"/>
      <c r="O4" s="2117"/>
      <c r="P4" s="2117"/>
      <c r="Q4" s="2117"/>
      <c r="R4" s="2117"/>
      <c r="S4" s="2117"/>
      <c r="T4" s="2117"/>
      <c r="U4" s="2117"/>
      <c r="V4" s="2117"/>
      <c r="W4" s="2117"/>
      <c r="X4" s="2117"/>
      <c r="Y4" s="2117"/>
      <c r="Z4" s="2117"/>
      <c r="AA4" s="2117"/>
      <c r="AB4" s="2117"/>
      <c r="AC4" s="2117"/>
      <c r="AD4" s="2117"/>
      <c r="AE4" s="2117"/>
      <c r="AF4" s="2117"/>
      <c r="AG4" s="2117"/>
      <c r="AH4" s="2117"/>
      <c r="AI4" s="2117"/>
      <c r="AJ4" s="2117"/>
      <c r="AK4" s="2117"/>
      <c r="AL4" s="2117"/>
      <c r="AM4" s="2117"/>
      <c r="AN4" s="2117"/>
      <c r="AO4" s="2117"/>
      <c r="AP4" s="2117"/>
      <c r="AQ4" s="2117"/>
      <c r="AR4" s="2117"/>
      <c r="AS4" s="2117"/>
      <c r="AT4" s="2117"/>
      <c r="AU4" s="2117"/>
      <c r="AV4" s="2117"/>
      <c r="AW4" s="2117"/>
      <c r="AX4" s="2117"/>
      <c r="AY4" s="2117"/>
      <c r="AZ4" s="2117"/>
      <c r="BA4" s="2117"/>
      <c r="BB4" s="2117"/>
      <c r="BC4" s="2117"/>
      <c r="BD4" s="2117"/>
      <c r="BE4" s="2117"/>
      <c r="BF4" s="2117"/>
      <c r="BG4" s="2117"/>
      <c r="BH4" s="2117"/>
      <c r="BI4" s="2117"/>
      <c r="BJ4" s="2117"/>
      <c r="BK4" s="2117"/>
      <c r="BL4" s="2117"/>
      <c r="BM4" s="2117"/>
      <c r="BN4" s="2117"/>
      <c r="BO4" s="2117"/>
    </row>
    <row r="6" spans="1:67" ht="12" customHeight="1"/>
    <row r="7" spans="1:67">
      <c r="A7" s="742" t="s">
        <v>246</v>
      </c>
      <c r="B7" s="1014" t="s">
        <v>293</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BF7" s="58" t="s">
        <v>294</v>
      </c>
      <c r="BH7" s="2174">
        <v>6204</v>
      </c>
      <c r="BI7" s="2174"/>
      <c r="BJ7" s="2174"/>
    </row>
    <row r="8" spans="1:67" ht="9.75" customHeight="1"/>
    <row r="9" spans="1:67" ht="18" customHeight="1">
      <c r="A9" s="742" t="s">
        <v>249</v>
      </c>
      <c r="B9" s="2304" t="s">
        <v>250</v>
      </c>
      <c r="C9" s="2305"/>
      <c r="D9" s="2305"/>
      <c r="E9" s="2305"/>
      <c r="F9" s="2305"/>
      <c r="G9" s="2305"/>
      <c r="H9" s="2306"/>
      <c r="I9" s="2303" t="s">
        <v>296</v>
      </c>
      <c r="J9" s="2303"/>
      <c r="K9" s="2303"/>
      <c r="L9" s="2303"/>
      <c r="M9" s="2303"/>
      <c r="N9" s="2303"/>
      <c r="O9" s="2303"/>
      <c r="P9" s="2303"/>
      <c r="Q9" s="2303"/>
      <c r="R9" s="2303"/>
      <c r="S9" s="2303"/>
      <c r="T9" s="2303"/>
      <c r="U9" s="2303"/>
      <c r="V9" s="2303"/>
      <c r="W9" s="2303"/>
      <c r="X9" s="2303"/>
      <c r="Y9" s="2303"/>
      <c r="Z9" s="2303"/>
      <c r="AA9" s="2303"/>
      <c r="AB9" s="2303"/>
      <c r="AC9" s="2303"/>
      <c r="AD9" s="2303"/>
      <c r="AE9" s="2303"/>
      <c r="AF9" s="2303"/>
      <c r="AG9" s="2303"/>
      <c r="AH9" s="2303"/>
      <c r="AI9" s="2303"/>
      <c r="AJ9" s="2303"/>
      <c r="AK9" s="2303"/>
      <c r="AL9" s="2303"/>
      <c r="AM9" s="2303"/>
      <c r="AN9" s="2303"/>
      <c r="AO9" s="2303"/>
      <c r="AP9" s="2303"/>
      <c r="AQ9" s="1157"/>
      <c r="AR9" s="1158"/>
      <c r="AS9" s="1158"/>
      <c r="AT9" s="1158"/>
      <c r="AU9" s="1158"/>
      <c r="AV9" s="1158"/>
      <c r="AW9" s="1158"/>
      <c r="AX9" s="1158"/>
      <c r="AY9" s="1158"/>
      <c r="AZ9" s="1158"/>
      <c r="BA9" s="1158"/>
      <c r="BF9" s="55" t="s">
        <v>297</v>
      </c>
    </row>
    <row r="10" spans="1:67" ht="18" customHeight="1">
      <c r="B10" s="2210"/>
      <c r="C10" s="2210"/>
      <c r="D10" s="2210"/>
      <c r="E10" s="2210"/>
      <c r="F10" s="2210"/>
      <c r="G10" s="2210"/>
      <c r="H10" s="2210"/>
      <c r="I10" s="2210"/>
      <c r="J10" s="2210"/>
    </row>
    <row r="11" spans="1:67" ht="18" customHeight="1">
      <c r="A11" s="788" t="s">
        <v>207</v>
      </c>
      <c r="E11" s="3" t="str">
        <f>+DATOS!C10</f>
        <v>CARLOS EDUARDO GARCIA CASTILLO</v>
      </c>
      <c r="F11" s="3"/>
      <c r="G11" s="3"/>
      <c r="H11" s="3"/>
      <c r="I11" s="3"/>
      <c r="J11" s="3"/>
      <c r="K11" s="3"/>
      <c r="L11" s="3"/>
      <c r="M11" s="3"/>
      <c r="N11" s="3"/>
      <c r="O11" s="3"/>
      <c r="P11" s="3"/>
      <c r="Q11" s="3"/>
      <c r="R11" s="3"/>
      <c r="S11" s="3"/>
      <c r="T11" s="805"/>
      <c r="U11" s="3"/>
      <c r="V11" s="3"/>
      <c r="W11" s="3"/>
      <c r="X11" s="3"/>
      <c r="Y11" s="3"/>
      <c r="Z11" s="3"/>
      <c r="AA11" s="3"/>
      <c r="AB11" s="3"/>
      <c r="AC11" s="3"/>
      <c r="AD11" s="3"/>
      <c r="AE11" s="3"/>
      <c r="AF11" s="3"/>
      <c r="AG11" s="3"/>
      <c r="AH11" s="3"/>
      <c r="AI11" s="3"/>
      <c r="AJ11" s="3"/>
      <c r="BG11" s="1748"/>
      <c r="BH11" s="1748" t="s">
        <v>440</v>
      </c>
      <c r="BI11" s="220" t="str">
        <f>+DATOS!C16</f>
        <v>JUN - SEP DE 2024</v>
      </c>
      <c r="BJ11" s="473"/>
      <c r="BK11" s="473"/>
      <c r="BL11" s="3"/>
    </row>
    <row r="12" spans="1:67" ht="6.75" customHeight="1" thickBot="1">
      <c r="A12" s="788"/>
      <c r="T12" s="1015"/>
      <c r="BI12" s="55"/>
    </row>
    <row r="13" spans="1:67" ht="16.5" customHeight="1">
      <c r="A13" s="465"/>
      <c r="B13" s="16"/>
      <c r="C13" s="16"/>
      <c r="D13" s="16"/>
      <c r="E13" s="16"/>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c r="BI13" s="16"/>
      <c r="BJ13" s="16"/>
      <c r="BK13" s="16"/>
      <c r="BL13" s="16"/>
      <c r="BM13" s="16"/>
      <c r="BN13" s="16"/>
      <c r="BO13" s="17"/>
    </row>
    <row r="14" spans="1:67">
      <c r="A14" s="9"/>
      <c r="BO14" s="18"/>
    </row>
    <row r="15" spans="1:67">
      <c r="A15" s="9"/>
      <c r="BO15" s="18"/>
    </row>
    <row r="16" spans="1:67">
      <c r="A16" s="9"/>
      <c r="BO16" s="18"/>
    </row>
    <row r="17" spans="1:67">
      <c r="A17" s="9"/>
      <c r="BO17" s="18"/>
    </row>
    <row r="18" spans="1:67">
      <c r="A18" s="9"/>
      <c r="BO18" s="18"/>
    </row>
    <row r="19" spans="1:67">
      <c r="A19" s="9"/>
      <c r="BO19" s="18"/>
    </row>
    <row r="20" spans="1:67">
      <c r="A20" s="9"/>
      <c r="BO20" s="18"/>
    </row>
    <row r="21" spans="1:67">
      <c r="A21" s="9"/>
      <c r="BO21" s="18"/>
    </row>
    <row r="22" spans="1:67">
      <c r="A22" s="9"/>
      <c r="BO22" s="18"/>
    </row>
    <row r="23" spans="1:67">
      <c r="A23" s="9"/>
      <c r="BO23" s="18"/>
    </row>
    <row r="24" spans="1:67">
      <c r="A24" s="9"/>
      <c r="BO24" s="18"/>
    </row>
    <row r="25" spans="1:67">
      <c r="A25" s="9"/>
      <c r="BO25" s="18"/>
    </row>
    <row r="26" spans="1:67">
      <c r="A26" s="9"/>
      <c r="BO26" s="18"/>
    </row>
    <row r="27" spans="1:67">
      <c r="A27" s="9"/>
      <c r="BO27" s="18"/>
    </row>
    <row r="28" spans="1:67">
      <c r="A28" s="9"/>
      <c r="BO28" s="18"/>
    </row>
    <row r="29" spans="1:67">
      <c r="A29" s="9"/>
      <c r="BO29" s="18"/>
    </row>
    <row r="30" spans="1:67">
      <c r="A30" s="9"/>
      <c r="BO30" s="18"/>
    </row>
    <row r="31" spans="1:67">
      <c r="A31" s="9"/>
      <c r="BO31" s="18"/>
    </row>
    <row r="32" spans="1:67">
      <c r="A32" s="9"/>
      <c r="BO32" s="18"/>
    </row>
    <row r="33" spans="1:67">
      <c r="A33" s="9"/>
      <c r="BO33" s="18"/>
    </row>
    <row r="34" spans="1:67">
      <c r="A34" s="9"/>
      <c r="BO34" s="18"/>
    </row>
    <row r="35" spans="1:67">
      <c r="A35" s="9"/>
      <c r="BO35" s="18"/>
    </row>
    <row r="36" spans="1:67">
      <c r="A36" s="9"/>
      <c r="BO36" s="18"/>
    </row>
    <row r="37" spans="1:67">
      <c r="A37" s="9"/>
      <c r="BO37" s="18"/>
    </row>
    <row r="38" spans="1:67">
      <c r="A38" s="9"/>
      <c r="BO38" s="18"/>
    </row>
    <row r="39" spans="1:67">
      <c r="A39" s="9"/>
      <c r="BO39" s="18"/>
    </row>
    <row r="40" spans="1:67">
      <c r="A40" s="9"/>
      <c r="BO40" s="18"/>
    </row>
    <row r="41" spans="1:67" ht="12" customHeight="1" thickBot="1">
      <c r="A41" s="11"/>
      <c r="B41" s="19"/>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c r="AI41" s="19"/>
      <c r="AJ41" s="19"/>
      <c r="AK41" s="19"/>
      <c r="AL41" s="19"/>
      <c r="AM41" s="19"/>
      <c r="AN41" s="19"/>
      <c r="AO41" s="19"/>
      <c r="AP41" s="19"/>
      <c r="AQ41" s="19"/>
      <c r="AR41" s="19"/>
      <c r="AS41" s="19"/>
      <c r="AT41" s="19"/>
      <c r="AU41" s="19"/>
      <c r="AV41" s="19"/>
      <c r="AW41" s="19"/>
      <c r="AX41" s="19"/>
      <c r="AY41" s="19"/>
      <c r="AZ41" s="19"/>
      <c r="BA41" s="19"/>
      <c r="BB41" s="19"/>
      <c r="BC41" s="19"/>
      <c r="BD41" s="19"/>
      <c r="BE41" s="19"/>
      <c r="BF41" s="19"/>
      <c r="BG41" s="19"/>
      <c r="BH41" s="19"/>
      <c r="BI41" s="19"/>
      <c r="BJ41" s="19"/>
      <c r="BK41" s="19"/>
      <c r="BL41" s="19"/>
      <c r="BM41" s="19"/>
      <c r="BN41" s="19"/>
      <c r="BO41" s="20"/>
    </row>
    <row r="42" spans="1:67" ht="8.25" hidden="1" customHeight="1"/>
    <row r="43" spans="1:67" ht="14.25" customHeight="1" thickBot="1">
      <c r="A43" s="1390" t="s">
        <v>130</v>
      </c>
      <c r="B43" s="2307" t="s">
        <v>249</v>
      </c>
      <c r="C43" s="2308"/>
      <c r="D43" s="2308"/>
      <c r="E43" s="2308"/>
      <c r="F43" s="2308"/>
      <c r="G43" s="2308"/>
      <c r="H43" s="2308"/>
      <c r="I43" s="2308"/>
      <c r="J43" s="2308"/>
      <c r="K43" s="2308"/>
      <c r="L43" s="2308"/>
      <c r="M43" s="2308"/>
      <c r="N43" s="2308"/>
      <c r="O43" s="2308"/>
      <c r="P43" s="2308"/>
      <c r="Q43" s="2308"/>
      <c r="R43" s="2308"/>
      <c r="S43" s="2308"/>
      <c r="T43" s="2308"/>
      <c r="U43" s="2308"/>
      <c r="V43" s="2308"/>
      <c r="W43" s="2308"/>
      <c r="X43" s="2308"/>
      <c r="Y43" s="2308"/>
      <c r="Z43" s="2308"/>
      <c r="AA43" s="2308"/>
      <c r="AB43" s="2308"/>
      <c r="AC43" s="2308"/>
      <c r="AD43" s="2308"/>
      <c r="AE43" s="2308"/>
      <c r="AF43" s="2308"/>
      <c r="AG43" s="2308"/>
      <c r="AH43" s="2308"/>
      <c r="AI43" s="2308"/>
      <c r="AJ43" s="2308"/>
      <c r="AK43" s="2308"/>
      <c r="AL43" s="2308"/>
      <c r="AM43" s="2308"/>
      <c r="AN43" s="2308"/>
      <c r="AO43" s="2308"/>
      <c r="AP43" s="2308"/>
      <c r="AQ43" s="2308"/>
      <c r="AR43" s="2308"/>
      <c r="AS43" s="2308"/>
      <c r="AT43" s="2308"/>
      <c r="AU43" s="2308"/>
      <c r="AV43" s="2308"/>
      <c r="AW43" s="2308"/>
      <c r="AX43" s="2308"/>
      <c r="AY43" s="2308"/>
      <c r="AZ43" s="2308"/>
      <c r="BA43" s="2308"/>
      <c r="BB43" s="2308"/>
      <c r="BC43" s="2308"/>
      <c r="BD43" s="2308"/>
      <c r="BE43" s="16"/>
      <c r="BF43" s="2300" t="s">
        <v>269</v>
      </c>
      <c r="BG43" s="2301"/>
      <c r="BH43" s="2301"/>
      <c r="BI43" s="2301"/>
      <c r="BJ43" s="2301"/>
      <c r="BK43" s="2301"/>
      <c r="BL43" s="2301"/>
      <c r="BM43" s="2301"/>
      <c r="BN43" s="2301"/>
      <c r="BO43" s="2302"/>
    </row>
    <row r="44" spans="1:67" ht="15" customHeight="1">
      <c r="A44" s="1167">
        <v>6204</v>
      </c>
      <c r="B44" s="2326" t="s">
        <v>250</v>
      </c>
      <c r="C44" s="2327"/>
      <c r="D44" s="2327"/>
      <c r="E44" s="2327"/>
      <c r="F44" s="2327"/>
      <c r="G44" s="2327"/>
      <c r="H44" s="2327"/>
      <c r="I44" s="2327"/>
      <c r="J44" s="2327"/>
      <c r="K44" s="2327"/>
      <c r="L44" s="2327"/>
      <c r="M44" s="2327"/>
      <c r="N44" s="2327"/>
      <c r="O44" s="2327"/>
      <c r="P44" s="2327"/>
      <c r="Q44" s="2327"/>
      <c r="R44" s="2327"/>
      <c r="S44" s="2327"/>
      <c r="T44" s="2327"/>
      <c r="U44" s="2327"/>
      <c r="V44" s="2327"/>
      <c r="W44" s="2327"/>
      <c r="X44" s="2327"/>
      <c r="Y44" s="2327"/>
      <c r="Z44" s="2327"/>
      <c r="AA44" s="2327"/>
      <c r="AB44" s="2327"/>
      <c r="AC44" s="2327"/>
      <c r="AD44" s="2327"/>
      <c r="AE44" s="2327"/>
      <c r="AF44" s="2327"/>
      <c r="AG44" s="2327"/>
      <c r="AH44" s="2327"/>
      <c r="AI44" s="2327"/>
      <c r="AJ44" s="2327"/>
      <c r="AK44" s="2327"/>
      <c r="AL44" s="2327"/>
      <c r="AM44" s="2327"/>
      <c r="AN44" s="2327"/>
      <c r="AO44" s="2327"/>
      <c r="AP44" s="2327"/>
      <c r="AQ44" s="2327"/>
      <c r="AR44" s="2327"/>
      <c r="AS44" s="2327"/>
      <c r="AT44" s="2327"/>
      <c r="AU44" s="2327"/>
      <c r="AV44" s="2327"/>
      <c r="AW44" s="2327"/>
      <c r="AX44" s="2327"/>
      <c r="AY44" s="2327"/>
      <c r="AZ44" s="2327"/>
      <c r="BA44" s="2327"/>
      <c r="BB44" s="2327"/>
      <c r="BC44" s="2327"/>
      <c r="BD44" s="2327"/>
      <c r="BF44" s="2320" t="s">
        <v>270</v>
      </c>
      <c r="BG44" s="2321"/>
      <c r="BH44" s="2321"/>
      <c r="BI44" s="2321"/>
      <c r="BJ44" s="2321"/>
      <c r="BK44" s="2321"/>
      <c r="BL44" s="2321"/>
      <c r="BM44" s="2321"/>
      <c r="BN44" s="2321"/>
      <c r="BO44" s="2322"/>
    </row>
    <row r="45" spans="1:67" ht="15" customHeight="1" thickBot="1">
      <c r="A45" s="1391" t="s">
        <v>271</v>
      </c>
      <c r="B45" s="15"/>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2209"/>
      <c r="BC45" s="2209"/>
      <c r="BD45" s="14"/>
      <c r="BF45" s="2323" t="s">
        <v>272</v>
      </c>
      <c r="BG45" s="2324"/>
      <c r="BH45" s="2324"/>
      <c r="BI45" s="2324"/>
      <c r="BJ45" s="2324"/>
      <c r="BK45" s="2324"/>
      <c r="BL45" s="2324"/>
      <c r="BM45" s="2324"/>
      <c r="BN45" s="2324"/>
      <c r="BO45" s="2325"/>
    </row>
    <row r="46" spans="1:67" ht="15" customHeight="1" thickBot="1">
      <c r="A46" s="1392" t="s">
        <v>273</v>
      </c>
      <c r="B46" s="2318">
        <v>16</v>
      </c>
      <c r="C46" s="2319"/>
      <c r="D46" s="2319"/>
      <c r="E46" s="2319"/>
      <c r="F46" s="2318">
        <v>20</v>
      </c>
      <c r="G46" s="2319"/>
      <c r="H46" s="2319"/>
      <c r="I46" s="2319"/>
      <c r="J46" s="1569">
        <v>25</v>
      </c>
      <c r="K46" s="2318">
        <v>25</v>
      </c>
      <c r="L46" s="2319"/>
      <c r="M46" s="2319"/>
      <c r="N46" s="2319"/>
      <c r="O46" s="2328"/>
      <c r="P46" s="2318">
        <v>30</v>
      </c>
      <c r="Q46" s="2319"/>
      <c r="R46" s="2319"/>
      <c r="S46" s="2319"/>
      <c r="T46" s="2328"/>
      <c r="U46" s="2318">
        <v>35</v>
      </c>
      <c r="V46" s="2319"/>
      <c r="W46" s="2319"/>
      <c r="X46" s="2319"/>
      <c r="Y46" s="2328"/>
      <c r="Z46" s="2318">
        <v>40</v>
      </c>
      <c r="AA46" s="2319"/>
      <c r="AB46" s="2319"/>
      <c r="AC46" s="2319"/>
      <c r="AD46" s="2328"/>
      <c r="AE46" s="2318">
        <v>45</v>
      </c>
      <c r="AF46" s="2319"/>
      <c r="AG46" s="2319"/>
      <c r="AH46" s="2319"/>
      <c r="AI46" s="2328"/>
      <c r="AJ46" s="2318">
        <v>50</v>
      </c>
      <c r="AK46" s="2319"/>
      <c r="AL46" s="2319"/>
      <c r="AM46" s="2319"/>
      <c r="AN46" s="2328"/>
      <c r="AO46" s="2318">
        <v>55</v>
      </c>
      <c r="AP46" s="2319"/>
      <c r="AQ46" s="2319"/>
      <c r="AR46" s="2319"/>
      <c r="AS46" s="2328"/>
      <c r="AT46" s="2318">
        <v>60</v>
      </c>
      <c r="AU46" s="2319"/>
      <c r="AV46" s="2319"/>
      <c r="AW46" s="2319"/>
      <c r="AX46" s="2328"/>
      <c r="AY46" s="2318">
        <v>65</v>
      </c>
      <c r="AZ46" s="2319"/>
      <c r="BA46" s="2319"/>
      <c r="BB46" s="2319"/>
      <c r="BC46" s="2328"/>
      <c r="BD46" s="1570">
        <v>70</v>
      </c>
      <c r="BF46" s="2307" t="s">
        <v>365</v>
      </c>
      <c r="BG46" s="2313"/>
      <c r="BH46" s="2307" t="s">
        <v>217</v>
      </c>
      <c r="BI46" s="2313"/>
      <c r="BJ46" s="2307" t="s">
        <v>223</v>
      </c>
      <c r="BK46" s="2313"/>
      <c r="BL46" s="2307" t="s">
        <v>229</v>
      </c>
      <c r="BM46" s="2313"/>
      <c r="BN46" s="2307" t="s">
        <v>368</v>
      </c>
      <c r="BO46" s="2313"/>
    </row>
    <row r="47" spans="1:67" ht="12" customHeight="1">
      <c r="A47" s="74"/>
      <c r="B47" s="1549"/>
      <c r="C47" s="14"/>
      <c r="D47" s="14"/>
      <c r="E47" s="14"/>
      <c r="F47" s="15"/>
      <c r="G47" s="14"/>
      <c r="H47" s="14"/>
      <c r="I47" s="14"/>
      <c r="J47" s="5"/>
      <c r="K47" s="15"/>
      <c r="L47" s="14"/>
      <c r="M47" s="14"/>
      <c r="N47" s="14"/>
      <c r="O47" s="14"/>
      <c r="P47" s="15"/>
      <c r="Q47" s="14"/>
      <c r="R47" s="14"/>
      <c r="S47" s="14"/>
      <c r="T47" s="5"/>
      <c r="U47" s="14"/>
      <c r="V47" s="14"/>
      <c r="W47" s="14"/>
      <c r="X47" s="14"/>
      <c r="Y47" s="14"/>
      <c r="Z47" s="15"/>
      <c r="AA47" s="14"/>
      <c r="AB47" s="14"/>
      <c r="AC47" s="14"/>
      <c r="AD47" s="14"/>
      <c r="AE47" s="15"/>
      <c r="AF47" s="14"/>
      <c r="AG47" s="14"/>
      <c r="AH47" s="14"/>
      <c r="AI47" s="14"/>
      <c r="AJ47" s="15"/>
      <c r="AK47" s="14"/>
      <c r="AL47" s="14"/>
      <c r="AM47" s="14"/>
      <c r="AN47" s="5"/>
      <c r="AO47" s="14"/>
      <c r="AP47" s="14"/>
      <c r="AQ47" s="14"/>
      <c r="AR47" s="14"/>
      <c r="AS47" s="5"/>
      <c r="AT47" s="14"/>
      <c r="AU47" s="14"/>
      <c r="AV47" s="14"/>
      <c r="AW47" s="14"/>
      <c r="AX47" s="5"/>
      <c r="AY47" s="14"/>
      <c r="AZ47" s="14"/>
      <c r="BA47" s="14"/>
      <c r="BB47" s="14"/>
      <c r="BC47" s="5"/>
      <c r="BD47" s="14"/>
      <c r="BF47" s="1016" t="s">
        <v>274</v>
      </c>
      <c r="BG47" s="1017" t="s">
        <v>181</v>
      </c>
      <c r="BH47" s="1017" t="s">
        <v>274</v>
      </c>
      <c r="BI47" s="1017" t="s">
        <v>181</v>
      </c>
      <c r="BJ47" s="1017" t="s">
        <v>274</v>
      </c>
      <c r="BK47" s="1017" t="s">
        <v>181</v>
      </c>
      <c r="BL47" s="1017" t="s">
        <v>274</v>
      </c>
      <c r="BM47" s="1017" t="s">
        <v>181</v>
      </c>
      <c r="BN47" s="1017" t="s">
        <v>274</v>
      </c>
      <c r="BO47" s="1018" t="s">
        <v>181</v>
      </c>
    </row>
    <row r="48" spans="1:67" ht="12.75" customHeight="1">
      <c r="A48" s="2311" t="s">
        <v>275</v>
      </c>
      <c r="B48" s="10"/>
      <c r="E48" s="7"/>
      <c r="F48" s="10"/>
      <c r="J48" s="7"/>
      <c r="K48" s="10"/>
      <c r="O48" s="7"/>
      <c r="P48" s="10"/>
      <c r="T48" s="7"/>
      <c r="U48" s="10"/>
      <c r="Z48" s="10"/>
      <c r="AE48" s="10"/>
      <c r="AJ48" s="10"/>
      <c r="AN48" s="7"/>
      <c r="AO48" s="10"/>
      <c r="AS48" s="7"/>
      <c r="AT48" s="10"/>
      <c r="AX48" s="7"/>
      <c r="AY48" s="10"/>
      <c r="BC48" s="7"/>
      <c r="BD48" s="10"/>
      <c r="BF48" s="1019" t="s">
        <v>365</v>
      </c>
      <c r="BG48" s="995" t="s">
        <v>365</v>
      </c>
      <c r="BH48" s="996"/>
      <c r="BI48" s="996"/>
      <c r="BJ48" s="997"/>
      <c r="BK48" s="997"/>
      <c r="BL48" s="451"/>
      <c r="BM48" s="451"/>
      <c r="BN48" s="147"/>
      <c r="BO48" s="998"/>
    </row>
    <row r="49" spans="1:72" ht="12.75" customHeight="1">
      <c r="A49" s="2312"/>
      <c r="B49" s="1035" t="s">
        <v>229</v>
      </c>
      <c r="C49" s="1036" t="s">
        <v>229</v>
      </c>
      <c r="D49" s="1036" t="s">
        <v>229</v>
      </c>
      <c r="E49" s="1036" t="s">
        <v>229</v>
      </c>
      <c r="F49" s="1035" t="s">
        <v>229</v>
      </c>
      <c r="G49" s="1036" t="s">
        <v>229</v>
      </c>
      <c r="H49" s="1036" t="s">
        <v>229</v>
      </c>
      <c r="I49" s="1036" t="s">
        <v>229</v>
      </c>
      <c r="J49" s="1036" t="s">
        <v>229</v>
      </c>
      <c r="K49" s="1035" t="s">
        <v>229</v>
      </c>
      <c r="L49" s="2032" t="s">
        <v>229</v>
      </c>
      <c r="M49" s="2032" t="s">
        <v>229</v>
      </c>
      <c r="N49" s="2032" t="s">
        <v>229</v>
      </c>
      <c r="O49" s="2032" t="s">
        <v>229</v>
      </c>
      <c r="P49" s="2033" t="s">
        <v>229</v>
      </c>
      <c r="Q49" s="2032" t="s">
        <v>229</v>
      </c>
      <c r="R49" s="2032" t="s">
        <v>229</v>
      </c>
      <c r="S49" s="2032" t="s">
        <v>229</v>
      </c>
      <c r="T49" s="1036" t="s">
        <v>229</v>
      </c>
      <c r="U49" s="1035" t="s">
        <v>229</v>
      </c>
      <c r="V49" s="2032" t="s">
        <v>229</v>
      </c>
      <c r="W49" s="2032" t="s">
        <v>229</v>
      </c>
      <c r="X49" s="1036" t="s">
        <v>229</v>
      </c>
      <c r="Y49" s="2032" t="s">
        <v>229</v>
      </c>
      <c r="Z49" s="1035" t="s">
        <v>229</v>
      </c>
      <c r="AA49" s="2032" t="s">
        <v>229</v>
      </c>
      <c r="AB49" s="1036" t="s">
        <v>229</v>
      </c>
      <c r="AC49" s="2032" t="s">
        <v>229</v>
      </c>
      <c r="AD49" s="1036" t="s">
        <v>229</v>
      </c>
      <c r="AE49" s="2033" t="s">
        <v>229</v>
      </c>
      <c r="AF49" s="2032" t="s">
        <v>445</v>
      </c>
      <c r="AG49" s="2032" t="s">
        <v>229</v>
      </c>
      <c r="AH49" s="1036" t="s">
        <v>229</v>
      </c>
      <c r="AI49" s="1036" t="s">
        <v>229</v>
      </c>
      <c r="AJ49" s="1035" t="s">
        <v>229</v>
      </c>
      <c r="AK49" s="2032" t="s">
        <v>280</v>
      </c>
      <c r="AL49" s="2032" t="s">
        <v>368</v>
      </c>
      <c r="AM49" s="1036" t="s">
        <v>229</v>
      </c>
      <c r="AN49" s="1036" t="s">
        <v>229</v>
      </c>
      <c r="AO49" s="2033" t="s">
        <v>223</v>
      </c>
      <c r="AP49" s="1036" t="s">
        <v>229</v>
      </c>
      <c r="AQ49" s="1036" t="s">
        <v>229</v>
      </c>
      <c r="AR49" s="1036" t="s">
        <v>229</v>
      </c>
      <c r="AS49" s="2032" t="s">
        <v>368</v>
      </c>
      <c r="AT49" s="2033" t="s">
        <v>445</v>
      </c>
      <c r="AU49" s="2032" t="s">
        <v>445</v>
      </c>
      <c r="AV49" s="2032" t="s">
        <v>368</v>
      </c>
      <c r="AW49" s="2032" t="s">
        <v>368</v>
      </c>
      <c r="AX49" s="2032" t="s">
        <v>229</v>
      </c>
      <c r="AY49" s="2033" t="s">
        <v>229</v>
      </c>
      <c r="AZ49" s="2032" t="s">
        <v>229</v>
      </c>
      <c r="BA49" s="2032" t="s">
        <v>229</v>
      </c>
      <c r="BB49" s="1036" t="s">
        <v>223</v>
      </c>
      <c r="BC49" s="1036" t="s">
        <v>223</v>
      </c>
      <c r="BD49" s="1035" t="s">
        <v>223</v>
      </c>
      <c r="BF49" s="1185">
        <f>+'ESTADO RED TEC'!O76</f>
        <v>0</v>
      </c>
      <c r="BG49" s="1005">
        <f>+BF49/($BF$49+$BH$49+$BJ$49+$BL$49+$BN$49)</f>
        <v>0</v>
      </c>
      <c r="BH49" s="1022">
        <f>+'ESTADO RED TEC'!O77</f>
        <v>0</v>
      </c>
      <c r="BI49" s="1186">
        <f>+BH49/($BF$49+$BH$49+$BJ$49+$BL$49+$BN$49)</f>
        <v>0</v>
      </c>
      <c r="BJ49" s="1022">
        <f>+'ESTADO RED TEC'!O78</f>
        <v>5.0263999999999998</v>
      </c>
      <c r="BK49" s="1187">
        <f>+BJ49/($BF$49+$BH$49+$BJ$49+$BL$49+$BN$49)</f>
        <v>9.0973095753056482E-2</v>
      </c>
      <c r="BL49" s="1022">
        <f>+'ESTADO RED TEC'!O79</f>
        <v>44.067599999999992</v>
      </c>
      <c r="BM49" s="1186">
        <f>+BL49/($BF$49+$BH$49+$BJ$49+$BL$49+$BN$49)</f>
        <v>0.79758196610046783</v>
      </c>
      <c r="BN49" s="1022">
        <f>+'ESTADO RED TEC'!O80</f>
        <v>6.1574999999999998</v>
      </c>
      <c r="BO49" s="1188">
        <f>+BN49/($BF$49+$BH$49+$BJ$49+$BL$49+$BN$49)</f>
        <v>0.11144493814647567</v>
      </c>
      <c r="BP49" s="73"/>
      <c r="BQ49" s="348"/>
    </row>
    <row r="50" spans="1:72" ht="12.75" customHeight="1">
      <c r="A50" s="2311" t="s">
        <v>277</v>
      </c>
      <c r="B50" s="2314" t="s">
        <v>298</v>
      </c>
      <c r="C50" s="2315"/>
      <c r="D50" s="2315"/>
      <c r="E50" s="2315"/>
      <c r="F50" s="2315"/>
      <c r="G50" s="2315"/>
      <c r="H50" s="2315"/>
      <c r="I50" s="2315"/>
      <c r="J50" s="2315"/>
      <c r="K50" s="2315"/>
      <c r="L50" s="2315"/>
      <c r="M50" s="2315"/>
      <c r="N50" s="2315"/>
      <c r="O50" s="2315"/>
      <c r="P50" s="2315"/>
      <c r="Q50" s="2315"/>
      <c r="R50" s="2315"/>
      <c r="S50" s="2315"/>
      <c r="T50" s="2315"/>
      <c r="U50" s="2315"/>
      <c r="V50" s="2315"/>
      <c r="W50" s="2315"/>
      <c r="X50" s="2315"/>
      <c r="Y50" s="2315"/>
      <c r="Z50" s="2315"/>
      <c r="AA50" s="2315"/>
      <c r="AB50" s="2315"/>
      <c r="AC50" s="2315"/>
      <c r="AD50" s="2315"/>
      <c r="AE50" s="2315"/>
      <c r="AF50" s="2315"/>
      <c r="AG50" s="2315"/>
      <c r="AH50" s="2315"/>
      <c r="AI50" s="2315"/>
      <c r="AJ50" s="2315"/>
      <c r="AK50" s="2315"/>
      <c r="AL50" s="2315"/>
      <c r="AM50" s="2315"/>
      <c r="AN50" s="2315"/>
      <c r="AO50" s="2315"/>
      <c r="AP50" s="2315"/>
      <c r="AQ50" s="2315"/>
      <c r="AR50" s="2315"/>
      <c r="AS50" s="2315"/>
      <c r="AT50" s="2315"/>
      <c r="AU50" s="2315"/>
      <c r="AV50" s="2315"/>
      <c r="AW50" s="2315"/>
      <c r="AX50" s="2315"/>
      <c r="AY50" s="2315"/>
      <c r="AZ50" s="2315"/>
      <c r="BA50" s="2315"/>
      <c r="BB50" s="2315"/>
      <c r="BC50" s="2315"/>
      <c r="BD50" s="2315"/>
      <c r="BF50" s="1021" t="s">
        <v>365</v>
      </c>
      <c r="BG50" s="2060" t="s">
        <v>365</v>
      </c>
      <c r="BH50" s="1023"/>
      <c r="BI50" s="1008"/>
      <c r="BJ50" s="1024"/>
      <c r="BK50" s="1009"/>
      <c r="BL50" s="1025"/>
      <c r="BM50" s="1010"/>
      <c r="BN50" s="1026"/>
      <c r="BO50" s="1011"/>
      <c r="BP50" s="73"/>
      <c r="BQ50" s="348"/>
    </row>
    <row r="51" spans="1:72" ht="12.75" customHeight="1">
      <c r="A51" s="2312"/>
      <c r="B51" s="2316"/>
      <c r="C51" s="2317"/>
      <c r="D51" s="2317"/>
      <c r="E51" s="2317"/>
      <c r="F51" s="2317"/>
      <c r="G51" s="2317"/>
      <c r="H51" s="2317"/>
      <c r="I51" s="2317"/>
      <c r="J51" s="2317"/>
      <c r="K51" s="2317"/>
      <c r="L51" s="2317"/>
      <c r="M51" s="2317"/>
      <c r="N51" s="2317"/>
      <c r="O51" s="2317"/>
      <c r="P51" s="2317"/>
      <c r="Q51" s="2317"/>
      <c r="R51" s="2317"/>
      <c r="S51" s="2317"/>
      <c r="T51" s="2317"/>
      <c r="U51" s="2317"/>
      <c r="V51" s="2317"/>
      <c r="W51" s="2317"/>
      <c r="X51" s="2317"/>
      <c r="Y51" s="2317"/>
      <c r="Z51" s="2317"/>
      <c r="AA51" s="2317"/>
      <c r="AB51" s="2317"/>
      <c r="AC51" s="2317"/>
      <c r="AD51" s="2317"/>
      <c r="AE51" s="2317"/>
      <c r="AF51" s="2317"/>
      <c r="AG51" s="2317"/>
      <c r="AH51" s="2317"/>
      <c r="AI51" s="2317"/>
      <c r="AJ51" s="2317"/>
      <c r="AK51" s="2317"/>
      <c r="AL51" s="2317"/>
      <c r="AM51" s="2317"/>
      <c r="AN51" s="2317"/>
      <c r="AO51" s="2317"/>
      <c r="AP51" s="2317"/>
      <c r="AQ51" s="2317"/>
      <c r="AR51" s="2317"/>
      <c r="AS51" s="2317"/>
      <c r="AT51" s="2317"/>
      <c r="AU51" s="2317"/>
      <c r="AV51" s="2317"/>
      <c r="AW51" s="2317"/>
      <c r="AX51" s="2317"/>
      <c r="AY51" s="2317"/>
      <c r="AZ51" s="2317"/>
      <c r="BA51" s="2317"/>
      <c r="BB51" s="2317"/>
      <c r="BC51" s="2317"/>
      <c r="BD51" s="2317"/>
      <c r="BF51" s="182">
        <v>0</v>
      </c>
      <c r="BG51" s="1159">
        <v>0</v>
      </c>
      <c r="BH51" s="1286">
        <v>0</v>
      </c>
      <c r="BI51" s="1006">
        <v>0</v>
      </c>
      <c r="BJ51" s="1160">
        <v>0</v>
      </c>
      <c r="BK51" s="1032">
        <f>+BJ51/2.488</f>
        <v>0</v>
      </c>
      <c r="BL51" s="1286">
        <v>0</v>
      </c>
      <c r="BM51" s="1031">
        <f>+BL51/2.488</f>
        <v>0</v>
      </c>
      <c r="BN51" s="1286">
        <v>0</v>
      </c>
      <c r="BO51" s="1020">
        <v>0</v>
      </c>
      <c r="BP51" s="73"/>
      <c r="BQ51" s="348"/>
    </row>
    <row r="52" spans="1:72" ht="12.75" customHeight="1">
      <c r="A52" s="2311" t="s">
        <v>299</v>
      </c>
      <c r="B52" s="1033"/>
      <c r="C52" s="25"/>
      <c r="D52" s="25"/>
      <c r="E52" s="13"/>
      <c r="F52" s="12"/>
      <c r="G52" s="25"/>
      <c r="H52" s="25"/>
      <c r="I52" s="25"/>
      <c r="J52" s="13"/>
      <c r="K52" s="12"/>
      <c r="L52" s="838"/>
      <c r="M52" s="25"/>
      <c r="N52" s="25"/>
      <c r="O52" s="13"/>
      <c r="P52" s="12"/>
      <c r="Q52" s="25"/>
      <c r="R52" s="25"/>
      <c r="S52" s="25"/>
      <c r="T52" s="13"/>
      <c r="U52" s="12"/>
      <c r="V52" s="25"/>
      <c r="W52" s="25"/>
      <c r="X52" s="25"/>
      <c r="Y52" s="13"/>
      <c r="Z52" s="12"/>
      <c r="AA52" s="25"/>
      <c r="AB52" s="25"/>
      <c r="AC52" s="25"/>
      <c r="AD52" s="13"/>
      <c r="AE52" s="12"/>
      <c r="AF52" s="25"/>
      <c r="AG52" s="25"/>
      <c r="AH52" s="25"/>
      <c r="AI52" s="13"/>
      <c r="AJ52" s="12"/>
      <c r="AK52" s="25"/>
      <c r="AL52" s="25"/>
      <c r="AM52" s="25"/>
      <c r="AN52" s="13"/>
      <c r="AO52" s="12"/>
      <c r="AP52" s="25"/>
      <c r="AQ52" s="25"/>
      <c r="AR52" s="25"/>
      <c r="AS52" s="13"/>
      <c r="AT52" s="12"/>
      <c r="AU52" s="25"/>
      <c r="AV52" s="838"/>
      <c r="AW52" s="25"/>
      <c r="AX52" s="13"/>
      <c r="AY52" s="12"/>
      <c r="AZ52" s="25"/>
      <c r="BA52" s="25"/>
      <c r="BB52" s="25"/>
      <c r="BC52" s="13"/>
      <c r="BD52" s="12"/>
      <c r="BF52" s="1021" t="s">
        <v>365</v>
      </c>
      <c r="BG52" s="2060" t="s">
        <v>365</v>
      </c>
      <c r="BH52" s="1023"/>
      <c r="BI52" s="1008"/>
      <c r="BJ52" s="1024"/>
      <c r="BK52" s="1009"/>
      <c r="BL52" s="1025"/>
      <c r="BM52" s="1010"/>
      <c r="BN52" s="1026"/>
      <c r="BO52" s="1011"/>
      <c r="BP52" s="73"/>
      <c r="BQ52" s="348"/>
    </row>
    <row r="53" spans="1:72" ht="12.75" customHeight="1">
      <c r="A53" s="2312"/>
      <c r="B53" s="1035" t="s">
        <v>223</v>
      </c>
      <c r="C53" s="1036"/>
      <c r="D53" s="1036"/>
      <c r="E53" s="1036"/>
      <c r="F53" s="1035"/>
      <c r="G53" s="1036" t="s">
        <v>217</v>
      </c>
      <c r="H53" s="1036"/>
      <c r="I53" s="1036" t="s">
        <v>217</v>
      </c>
      <c r="J53" s="1036"/>
      <c r="K53" s="1035"/>
      <c r="L53" s="2032" t="s">
        <v>443</v>
      </c>
      <c r="M53" s="1036"/>
      <c r="N53" s="1036"/>
      <c r="O53" s="1036"/>
      <c r="P53" s="1035"/>
      <c r="Q53" s="1036"/>
      <c r="R53" s="1036"/>
      <c r="S53" s="1036"/>
      <c r="T53" s="1036"/>
      <c r="U53" s="1035"/>
      <c r="V53" s="1036" t="s">
        <v>217</v>
      </c>
      <c r="W53" s="1036"/>
      <c r="X53" s="1036"/>
      <c r="Y53" s="1036" t="s">
        <v>217</v>
      </c>
      <c r="Z53" s="1035" t="s">
        <v>217</v>
      </c>
      <c r="AA53" s="1036" t="s">
        <v>217</v>
      </c>
      <c r="AB53" s="1036"/>
      <c r="AC53" s="1036"/>
      <c r="AD53" s="1036" t="s">
        <v>217</v>
      </c>
      <c r="AE53" s="1035"/>
      <c r="AF53" s="1036" t="s">
        <v>217</v>
      </c>
      <c r="AG53" s="1036"/>
      <c r="AH53" s="1036" t="s">
        <v>217</v>
      </c>
      <c r="AI53" s="1036"/>
      <c r="AJ53" s="1035"/>
      <c r="AK53" s="1036"/>
      <c r="AL53" s="1036" t="s">
        <v>217</v>
      </c>
      <c r="AM53" s="1036"/>
      <c r="AN53" s="1036"/>
      <c r="AO53" s="1035"/>
      <c r="AP53" s="1036"/>
      <c r="AQ53" s="1036"/>
      <c r="AR53" s="1036"/>
      <c r="AS53" s="1036"/>
      <c r="AT53" s="1035"/>
      <c r="AU53" s="1036"/>
      <c r="AV53" s="1036"/>
      <c r="AW53" s="1036"/>
      <c r="AX53" s="1036"/>
      <c r="AY53" s="1035"/>
      <c r="AZ53" s="1036"/>
      <c r="BA53" s="1036"/>
      <c r="BB53" s="1036"/>
      <c r="BC53" s="1036"/>
      <c r="BD53" s="1035"/>
      <c r="BF53" s="182">
        <v>1</v>
      </c>
      <c r="BG53" s="1007">
        <v>7.6899999999999996E-2</v>
      </c>
      <c r="BH53" s="1022">
        <v>11</v>
      </c>
      <c r="BI53" s="1006">
        <v>0.84619999999999995</v>
      </c>
      <c r="BJ53" s="1022">
        <v>1</v>
      </c>
      <c r="BK53" s="1007">
        <v>7.6899999999999996E-2</v>
      </c>
      <c r="BL53" s="1022">
        <v>0</v>
      </c>
      <c r="BM53" s="1006">
        <v>0</v>
      </c>
      <c r="BN53" s="1022">
        <v>0</v>
      </c>
      <c r="BO53" s="1020">
        <v>0</v>
      </c>
      <c r="BP53" s="73"/>
      <c r="BQ53" s="348"/>
    </row>
    <row r="54" spans="1:72" ht="12.75" customHeight="1">
      <c r="A54" s="2311" t="s">
        <v>279</v>
      </c>
      <c r="B54" s="12"/>
      <c r="C54" s="838"/>
      <c r="D54" s="25"/>
      <c r="E54" s="13"/>
      <c r="F54" s="12"/>
      <c r="G54" s="838"/>
      <c r="H54" s="838"/>
      <c r="I54" s="25"/>
      <c r="J54" s="13"/>
      <c r="K54" s="837"/>
      <c r="L54" s="838"/>
      <c r="M54" s="25"/>
      <c r="N54" s="25"/>
      <c r="O54" s="874"/>
      <c r="P54" s="837"/>
      <c r="Q54" s="25"/>
      <c r="R54" s="25"/>
      <c r="S54" s="25"/>
      <c r="T54" s="13"/>
      <c r="U54" s="12"/>
      <c r="V54" s="25"/>
      <c r="W54" s="838"/>
      <c r="X54" s="838"/>
      <c r="Y54" s="13"/>
      <c r="Z54" s="12"/>
      <c r="AA54" s="25"/>
      <c r="AB54" s="25"/>
      <c r="AC54" s="25"/>
      <c r="AD54" s="13"/>
      <c r="AE54" s="12"/>
      <c r="AF54" s="25"/>
      <c r="AG54" s="25"/>
      <c r="AH54" s="25"/>
      <c r="AI54" s="13"/>
      <c r="AJ54" s="12"/>
      <c r="AK54" s="25"/>
      <c r="AL54" s="25"/>
      <c r="AM54" s="25"/>
      <c r="AN54" s="13"/>
      <c r="AO54" s="12"/>
      <c r="AP54" s="25"/>
      <c r="AQ54" s="25"/>
      <c r="AR54" s="25"/>
      <c r="AS54" s="13"/>
      <c r="AT54" s="12"/>
      <c r="AU54" s="838"/>
      <c r="AV54" s="838"/>
      <c r="AW54" s="25"/>
      <c r="AX54" s="13"/>
      <c r="AY54" s="12"/>
      <c r="AZ54" s="838"/>
      <c r="BA54" s="25"/>
      <c r="BB54" s="25"/>
      <c r="BC54" s="13"/>
      <c r="BD54" s="12"/>
      <c r="BF54" s="1021" t="s">
        <v>365</v>
      </c>
      <c r="BG54" s="2060" t="s">
        <v>365</v>
      </c>
      <c r="BH54" s="1023"/>
      <c r="BI54" s="1008"/>
      <c r="BJ54" s="1024"/>
      <c r="BK54" s="1009"/>
      <c r="BL54" s="1025"/>
      <c r="BM54" s="1010"/>
      <c r="BN54" s="1026"/>
      <c r="BO54" s="1011"/>
      <c r="BP54" s="73"/>
      <c r="BQ54" s="348"/>
    </row>
    <row r="55" spans="1:72" ht="12.75" customHeight="1">
      <c r="A55" s="2312"/>
      <c r="B55" s="1035" t="s">
        <v>217</v>
      </c>
      <c r="C55" s="1036" t="s">
        <v>223</v>
      </c>
      <c r="D55" s="1036" t="s">
        <v>217</v>
      </c>
      <c r="E55" s="1036" t="s">
        <v>217</v>
      </c>
      <c r="F55" s="1035" t="s">
        <v>217</v>
      </c>
      <c r="G55" s="1036" t="s">
        <v>217</v>
      </c>
      <c r="H55" s="1036" t="s">
        <v>217</v>
      </c>
      <c r="I55" s="1036" t="s">
        <v>217</v>
      </c>
      <c r="J55" s="1036"/>
      <c r="K55" s="1035"/>
      <c r="L55" s="1036" t="s">
        <v>368</v>
      </c>
      <c r="M55" s="1036" t="s">
        <v>217</v>
      </c>
      <c r="N55" s="1036" t="s">
        <v>217</v>
      </c>
      <c r="O55" s="1036" t="s">
        <v>217</v>
      </c>
      <c r="P55" s="1035" t="s">
        <v>223</v>
      </c>
      <c r="Q55" s="1036" t="s">
        <v>223</v>
      </c>
      <c r="R55" s="1036" t="s">
        <v>223</v>
      </c>
      <c r="S55" s="1036" t="s">
        <v>223</v>
      </c>
      <c r="T55" s="1036" t="s">
        <v>223</v>
      </c>
      <c r="U55" s="1035" t="s">
        <v>217</v>
      </c>
      <c r="V55" s="1036" t="s">
        <v>368</v>
      </c>
      <c r="W55" s="1036" t="s">
        <v>217</v>
      </c>
      <c r="X55" s="1036" t="s">
        <v>217</v>
      </c>
      <c r="Y55" s="1036" t="s">
        <v>368</v>
      </c>
      <c r="Z55" s="1035" t="s">
        <v>217</v>
      </c>
      <c r="AA55" s="1036" t="s">
        <v>217</v>
      </c>
      <c r="AB55" s="1036" t="s">
        <v>223</v>
      </c>
      <c r="AC55" s="1036" t="s">
        <v>223</v>
      </c>
      <c r="AD55" s="1036" t="s">
        <v>223</v>
      </c>
      <c r="AE55" s="1035" t="s">
        <v>217</v>
      </c>
      <c r="AF55" s="1036" t="s">
        <v>223</v>
      </c>
      <c r="AG55" s="1036" t="s">
        <v>217</v>
      </c>
      <c r="AH55" s="1036" t="s">
        <v>217</v>
      </c>
      <c r="AI55" s="1036" t="s">
        <v>217</v>
      </c>
      <c r="AJ55" s="1035" t="s">
        <v>217</v>
      </c>
      <c r="AK55" s="1036" t="s">
        <v>217</v>
      </c>
      <c r="AL55" s="1036" t="s">
        <v>217</v>
      </c>
      <c r="AM55" s="1036" t="s">
        <v>368</v>
      </c>
      <c r="AN55" s="1036" t="s">
        <v>223</v>
      </c>
      <c r="AO55" s="1035" t="s">
        <v>223</v>
      </c>
      <c r="AP55" s="1036" t="s">
        <v>223</v>
      </c>
      <c r="AQ55" s="1036" t="s">
        <v>217</v>
      </c>
      <c r="AR55" s="1036" t="s">
        <v>223</v>
      </c>
      <c r="AS55" s="1036" t="s">
        <v>217</v>
      </c>
      <c r="AT55" s="1035" t="s">
        <v>223</v>
      </c>
      <c r="AU55" s="1036" t="s">
        <v>217</v>
      </c>
      <c r="AV55" s="1036" t="s">
        <v>223</v>
      </c>
      <c r="AW55" s="1036" t="s">
        <v>223</v>
      </c>
      <c r="AX55" s="1036" t="s">
        <v>217</v>
      </c>
      <c r="AY55" s="1035" t="s">
        <v>217</v>
      </c>
      <c r="AZ55" s="1036" t="s">
        <v>217</v>
      </c>
      <c r="BA55" s="1036" t="s">
        <v>217</v>
      </c>
      <c r="BB55" s="1036" t="s">
        <v>217</v>
      </c>
      <c r="BC55" s="1036" t="s">
        <v>217</v>
      </c>
      <c r="BD55" s="1035" t="s">
        <v>217</v>
      </c>
      <c r="BF55" s="182">
        <v>0</v>
      </c>
      <c r="BG55" s="1005">
        <v>0</v>
      </c>
      <c r="BH55" s="1022">
        <v>34.54</v>
      </c>
      <c r="BI55" s="1006">
        <v>0.62994272263349516</v>
      </c>
      <c r="BJ55" s="1022">
        <v>16</v>
      </c>
      <c r="BK55" s="1007">
        <v>0.28882378319442714</v>
      </c>
      <c r="BL55" s="1022">
        <v>4.5</v>
      </c>
      <c r="BM55" s="1006">
        <v>8.1231689023432627E-2</v>
      </c>
      <c r="BN55" s="1022">
        <v>0</v>
      </c>
      <c r="BO55" s="1020">
        <v>0</v>
      </c>
      <c r="BP55" s="73"/>
      <c r="BQ55" s="348"/>
    </row>
    <row r="56" spans="1:72" ht="12.75" customHeight="1">
      <c r="A56" s="2311" t="s">
        <v>281</v>
      </c>
      <c r="B56" s="12"/>
      <c r="C56" s="25"/>
      <c r="D56" s="25"/>
      <c r="E56" s="13"/>
      <c r="F56" s="12"/>
      <c r="G56" s="25"/>
      <c r="H56" s="25"/>
      <c r="I56" s="25"/>
      <c r="J56" s="13"/>
      <c r="K56" s="12"/>
      <c r="L56" s="25"/>
      <c r="M56" s="25"/>
      <c r="N56" s="25"/>
      <c r="O56" s="13"/>
      <c r="P56" s="12"/>
      <c r="Q56" s="25"/>
      <c r="R56" s="25"/>
      <c r="S56" s="25"/>
      <c r="T56" s="13"/>
      <c r="U56" s="12"/>
      <c r="V56" s="25"/>
      <c r="W56" s="25"/>
      <c r="X56" s="25"/>
      <c r="Y56" s="13"/>
      <c r="Z56" s="12"/>
      <c r="AA56" s="25"/>
      <c r="AB56" s="25"/>
      <c r="AC56" s="25"/>
      <c r="AD56" s="13"/>
      <c r="AE56" s="12"/>
      <c r="AF56" s="25"/>
      <c r="AG56" s="25"/>
      <c r="AH56" s="25"/>
      <c r="AI56" s="13"/>
      <c r="AJ56" s="12"/>
      <c r="AK56" s="25"/>
      <c r="AL56" s="25"/>
      <c r="AM56" s="25"/>
      <c r="AN56" s="13"/>
      <c r="AO56" s="12"/>
      <c r="AP56" s="25"/>
      <c r="AQ56" s="25"/>
      <c r="AR56" s="25"/>
      <c r="AS56" s="13"/>
      <c r="AT56" s="12"/>
      <c r="AU56" s="25"/>
      <c r="AV56" s="25"/>
      <c r="AW56" s="25"/>
      <c r="AX56" s="13"/>
      <c r="AY56" s="12"/>
      <c r="AZ56" s="25"/>
      <c r="BA56" s="25"/>
      <c r="BB56" s="25"/>
      <c r="BC56" s="874"/>
      <c r="BD56" s="837"/>
      <c r="BF56" s="1021" t="s">
        <v>365</v>
      </c>
      <c r="BG56" s="2060" t="s">
        <v>365</v>
      </c>
      <c r="BH56" s="1023"/>
      <c r="BI56" s="1008"/>
      <c r="BJ56" s="1024"/>
      <c r="BK56" s="1009"/>
      <c r="BL56" s="1025"/>
      <c r="BM56" s="1010"/>
      <c r="BN56" s="1026"/>
      <c r="BO56" s="1011"/>
      <c r="BP56" s="73"/>
      <c r="BQ56" s="348"/>
    </row>
    <row r="57" spans="1:72" ht="12.75" customHeight="1">
      <c r="A57" s="2312"/>
      <c r="B57" s="1035" t="s">
        <v>223</v>
      </c>
      <c r="C57" s="1036" t="s">
        <v>223</v>
      </c>
      <c r="D57" s="1036" t="s">
        <v>223</v>
      </c>
      <c r="E57" s="1036" t="s">
        <v>223</v>
      </c>
      <c r="F57" s="1035" t="s">
        <v>223</v>
      </c>
      <c r="G57" s="1036" t="s">
        <v>223</v>
      </c>
      <c r="H57" s="1036" t="s">
        <v>223</v>
      </c>
      <c r="I57" s="1036" t="s">
        <v>223</v>
      </c>
      <c r="J57" s="1036" t="s">
        <v>223</v>
      </c>
      <c r="K57" s="1035" t="s">
        <v>223</v>
      </c>
      <c r="L57" s="1036" t="s">
        <v>368</v>
      </c>
      <c r="M57" s="1036" t="s">
        <v>368</v>
      </c>
      <c r="N57" s="1036" t="s">
        <v>223</v>
      </c>
      <c r="O57" s="1036" t="s">
        <v>223</v>
      </c>
      <c r="P57" s="1035" t="s">
        <v>223</v>
      </c>
      <c r="Q57" s="1036" t="s">
        <v>223</v>
      </c>
      <c r="R57" s="1036" t="s">
        <v>223</v>
      </c>
      <c r="S57" s="1036" t="s">
        <v>223</v>
      </c>
      <c r="T57" s="1036" t="s">
        <v>223</v>
      </c>
      <c r="U57" s="1035" t="s">
        <v>223</v>
      </c>
      <c r="V57" s="1036" t="s">
        <v>223</v>
      </c>
      <c r="W57" s="1036" t="s">
        <v>223</v>
      </c>
      <c r="X57" s="1036" t="s">
        <v>368</v>
      </c>
      <c r="Y57" s="1036" t="s">
        <v>368</v>
      </c>
      <c r="Z57" s="1035" t="s">
        <v>223</v>
      </c>
      <c r="AA57" s="1036" t="s">
        <v>223</v>
      </c>
      <c r="AB57" s="1036" t="s">
        <v>217</v>
      </c>
      <c r="AC57" s="1036" t="s">
        <v>217</v>
      </c>
      <c r="AD57" s="1036" t="s">
        <v>217</v>
      </c>
      <c r="AE57" s="1035" t="s">
        <v>217</v>
      </c>
      <c r="AF57" s="1036" t="s">
        <v>217</v>
      </c>
      <c r="AG57" s="1036" t="s">
        <v>217</v>
      </c>
      <c r="AH57" s="1036" t="s">
        <v>217</v>
      </c>
      <c r="AI57" s="1036" t="s">
        <v>217</v>
      </c>
      <c r="AJ57" s="1035" t="s">
        <v>368</v>
      </c>
      <c r="AK57" s="1036" t="s">
        <v>368</v>
      </c>
      <c r="AL57" s="1036" t="s">
        <v>368</v>
      </c>
      <c r="AM57" s="1036" t="s">
        <v>368</v>
      </c>
      <c r="AN57" s="1036" t="s">
        <v>217</v>
      </c>
      <c r="AO57" s="1035" t="s">
        <v>217</v>
      </c>
      <c r="AP57" s="1036" t="s">
        <v>217</v>
      </c>
      <c r="AQ57" s="1036" t="s">
        <v>217</v>
      </c>
      <c r="AR57" s="1036" t="s">
        <v>223</v>
      </c>
      <c r="AS57" s="1036" t="s">
        <v>223</v>
      </c>
      <c r="AT57" s="1035" t="s">
        <v>223</v>
      </c>
      <c r="AU57" s="1036" t="s">
        <v>223</v>
      </c>
      <c r="AV57" s="1036" t="s">
        <v>223</v>
      </c>
      <c r="AW57" s="1036" t="s">
        <v>223</v>
      </c>
      <c r="AX57" s="1036" t="s">
        <v>223</v>
      </c>
      <c r="AY57" s="1035" t="s">
        <v>223</v>
      </c>
      <c r="AZ57" s="1036" t="s">
        <v>223</v>
      </c>
      <c r="BA57" s="1036" t="s">
        <v>223</v>
      </c>
      <c r="BB57" s="1036" t="s">
        <v>223</v>
      </c>
      <c r="BC57" s="1036" t="s">
        <v>223</v>
      </c>
      <c r="BD57" s="1035" t="s">
        <v>223</v>
      </c>
      <c r="BF57" s="182">
        <v>0</v>
      </c>
      <c r="BG57" s="1005">
        <f>+BF57/($BF$57+$BH$57+$BJ$57+$BL$57+$BN$57)</f>
        <v>0</v>
      </c>
      <c r="BH57" s="1022">
        <v>12</v>
      </c>
      <c r="BI57" s="1006">
        <f>+BH57/($BF$57+$BH$57+$BJ$57+$BL$57+$BN$57)</f>
        <v>0.21802325581395349</v>
      </c>
      <c r="BJ57" s="1022">
        <v>34.54</v>
      </c>
      <c r="BK57" s="1006">
        <f>+BJ57/($BF$57+$BH$57+$BJ$57+$BL$57+$BN$57)</f>
        <v>0.62754360465116277</v>
      </c>
      <c r="BL57" s="1022">
        <v>8.5</v>
      </c>
      <c r="BM57" s="1006">
        <f>+BL57/($BF$57+$BH$57+$BJ$57+$BL$57+$BN$57)</f>
        <v>0.15443313953488372</v>
      </c>
      <c r="BN57" s="1022">
        <v>0</v>
      </c>
      <c r="BO57" s="1020">
        <f>+BN57/($BF$57+$BH$57+$BJ$57+$BL$57+$BN$57)</f>
        <v>0</v>
      </c>
      <c r="BP57" s="73"/>
      <c r="BQ57" s="348"/>
    </row>
    <row r="58" spans="1:72" ht="12.75" customHeight="1">
      <c r="A58" s="2311" t="s">
        <v>282</v>
      </c>
      <c r="B58" s="12"/>
      <c r="C58" s="25"/>
      <c r="D58" s="25"/>
      <c r="E58" s="13"/>
      <c r="F58" s="12"/>
      <c r="G58" s="25"/>
      <c r="H58" s="25"/>
      <c r="I58" s="25"/>
      <c r="J58" s="13"/>
      <c r="K58" s="12"/>
      <c r="L58" s="25"/>
      <c r="M58" s="25"/>
      <c r="N58" s="25"/>
      <c r="O58" s="13"/>
      <c r="P58" s="12"/>
      <c r="Q58" s="25"/>
      <c r="R58" s="25"/>
      <c r="S58" s="25"/>
      <c r="T58" s="13"/>
      <c r="U58" s="12"/>
      <c r="V58" s="25"/>
      <c r="W58" s="25"/>
      <c r="X58" s="25"/>
      <c r="Y58" s="13"/>
      <c r="Z58" s="12"/>
      <c r="AA58" s="25"/>
      <c r="AB58" s="25"/>
      <c r="AC58" s="25"/>
      <c r="AD58" s="13"/>
      <c r="AE58" s="12"/>
      <c r="AF58" s="25"/>
      <c r="AG58" s="25"/>
      <c r="AH58" s="25"/>
      <c r="AI58" s="13"/>
      <c r="AJ58" s="12"/>
      <c r="AK58" s="25"/>
      <c r="AL58" s="25"/>
      <c r="AM58" s="25"/>
      <c r="AN58" s="13"/>
      <c r="AO58" s="12"/>
      <c r="AP58" s="25"/>
      <c r="AQ58" s="25"/>
      <c r="AR58" s="25"/>
      <c r="AS58" s="13"/>
      <c r="AT58" s="12"/>
      <c r="AU58" s="25"/>
      <c r="AV58" s="25"/>
      <c r="AW58" s="25"/>
      <c r="AX58" s="13"/>
      <c r="AY58" s="12"/>
      <c r="AZ58" s="25"/>
      <c r="BA58" s="25"/>
      <c r="BB58" s="25"/>
      <c r="BC58" s="13"/>
      <c r="BD58" s="12"/>
      <c r="BF58" s="1021" t="s">
        <v>365</v>
      </c>
      <c r="BG58" s="2060" t="s">
        <v>365</v>
      </c>
      <c r="BH58" s="1023"/>
      <c r="BI58" s="1008"/>
      <c r="BJ58" s="1024"/>
      <c r="BK58" s="1009"/>
      <c r="BL58" s="1025"/>
      <c r="BM58" s="1010"/>
      <c r="BN58" s="1026"/>
      <c r="BO58" s="1011"/>
      <c r="BP58" s="73"/>
      <c r="BQ58" s="348"/>
    </row>
    <row r="59" spans="1:72" ht="12.75" customHeight="1">
      <c r="A59" s="2312"/>
      <c r="B59" s="1035" t="s">
        <v>368</v>
      </c>
      <c r="C59" s="1036" t="s">
        <v>368</v>
      </c>
      <c r="D59" s="1036" t="s">
        <v>368</v>
      </c>
      <c r="E59" s="1036" t="s">
        <v>368</v>
      </c>
      <c r="F59" s="1035" t="s">
        <v>368</v>
      </c>
      <c r="G59" s="1036" t="s">
        <v>368</v>
      </c>
      <c r="H59" s="1036" t="s">
        <v>368</v>
      </c>
      <c r="I59" s="1036" t="s">
        <v>368</v>
      </c>
      <c r="J59" s="1036" t="s">
        <v>368</v>
      </c>
      <c r="K59" s="1035" t="s">
        <v>368</v>
      </c>
      <c r="L59" s="1036" t="s">
        <v>368</v>
      </c>
      <c r="M59" s="1036" t="s">
        <v>368</v>
      </c>
      <c r="N59" s="1036" t="s">
        <v>368</v>
      </c>
      <c r="O59" s="1036" t="s">
        <v>368</v>
      </c>
      <c r="P59" s="1035" t="s">
        <v>368</v>
      </c>
      <c r="Q59" s="1036" t="s">
        <v>368</v>
      </c>
      <c r="R59" s="1036" t="s">
        <v>368</v>
      </c>
      <c r="S59" s="1036" t="s">
        <v>368</v>
      </c>
      <c r="T59" s="1036" t="s">
        <v>368</v>
      </c>
      <c r="U59" s="1035" t="s">
        <v>368</v>
      </c>
      <c r="V59" s="1036" t="s">
        <v>368</v>
      </c>
      <c r="W59" s="1036" t="s">
        <v>368</v>
      </c>
      <c r="X59" s="1036" t="s">
        <v>368</v>
      </c>
      <c r="Y59" s="1036" t="s">
        <v>368</v>
      </c>
      <c r="Z59" s="1035" t="s">
        <v>368</v>
      </c>
      <c r="AA59" s="1036" t="s">
        <v>368</v>
      </c>
      <c r="AB59" s="1036" t="s">
        <v>368</v>
      </c>
      <c r="AC59" s="1036" t="s">
        <v>368</v>
      </c>
      <c r="AD59" s="1036" t="s">
        <v>368</v>
      </c>
      <c r="AE59" s="1035" t="s">
        <v>368</v>
      </c>
      <c r="AF59" s="1036" t="s">
        <v>368</v>
      </c>
      <c r="AG59" s="1036" t="s">
        <v>368</v>
      </c>
      <c r="AH59" s="1036" t="s">
        <v>368</v>
      </c>
      <c r="AI59" s="1036" t="s">
        <v>368</v>
      </c>
      <c r="AJ59" s="1035" t="s">
        <v>368</v>
      </c>
      <c r="AK59" s="1036" t="s">
        <v>368</v>
      </c>
      <c r="AL59" s="1036" t="s">
        <v>368</v>
      </c>
      <c r="AM59" s="1036" t="s">
        <v>368</v>
      </c>
      <c r="AN59" s="1036" t="s">
        <v>368</v>
      </c>
      <c r="AO59" s="1035" t="s">
        <v>368</v>
      </c>
      <c r="AP59" s="1036" t="s">
        <v>368</v>
      </c>
      <c r="AQ59" s="1036" t="s">
        <v>368</v>
      </c>
      <c r="AR59" s="1036" t="s">
        <v>368</v>
      </c>
      <c r="AS59" s="1036" t="s">
        <v>368</v>
      </c>
      <c r="AT59" s="1035" t="s">
        <v>368</v>
      </c>
      <c r="AU59" s="1036" t="s">
        <v>368</v>
      </c>
      <c r="AV59" s="1036" t="s">
        <v>368</v>
      </c>
      <c r="AW59" s="1036" t="s">
        <v>368</v>
      </c>
      <c r="AX59" s="1036" t="s">
        <v>368</v>
      </c>
      <c r="AY59" s="1035" t="s">
        <v>368</v>
      </c>
      <c r="AZ59" s="1036" t="s">
        <v>223</v>
      </c>
      <c r="BA59" s="1036" t="s">
        <v>223</v>
      </c>
      <c r="BB59" s="1036" t="s">
        <v>223</v>
      </c>
      <c r="BC59" s="1036" t="s">
        <v>223</v>
      </c>
      <c r="BD59" s="1035" t="s">
        <v>223</v>
      </c>
      <c r="BF59" s="182">
        <v>0</v>
      </c>
      <c r="BG59" s="1005">
        <f>+BF59/($BF$59+$BH$59+$BJ$59+$BL$59+$BN$59)</f>
        <v>0</v>
      </c>
      <c r="BH59" s="1022">
        <v>0</v>
      </c>
      <c r="BI59" s="1005">
        <f>+BH59/($BF$59+$BH$59+$BJ$59+$BL$59+$BN$59)</f>
        <v>0</v>
      </c>
      <c r="BJ59" s="1022">
        <v>3.9</v>
      </c>
      <c r="BK59" s="1006">
        <f>+BJ59/($BF$59+$BH$59+$BJ$59+$BL$59+$BN$59)</f>
        <v>7.0857558139534885E-2</v>
      </c>
      <c r="BL59" s="1022">
        <v>0</v>
      </c>
      <c r="BM59" s="1006">
        <f>+BL59/($BF$59+$BH$59+$BJ$59+$BL$59+$BN$59)</f>
        <v>0</v>
      </c>
      <c r="BN59" s="1022">
        <v>51.14</v>
      </c>
      <c r="BO59" s="1020">
        <f>+BN59/($BF$59+$BH$59+$BJ$59+$BL$59+$BN$59)</f>
        <v>0.92914244186046513</v>
      </c>
      <c r="BP59" s="73"/>
      <c r="BQ59" s="348"/>
    </row>
    <row r="60" spans="1:72" ht="12.75" customHeight="1">
      <c r="A60" s="2311" t="s">
        <v>283</v>
      </c>
      <c r="B60" s="12"/>
      <c r="C60" s="838"/>
      <c r="D60" s="838"/>
      <c r="E60" s="13"/>
      <c r="F60" s="12"/>
      <c r="G60" s="838"/>
      <c r="H60" s="838"/>
      <c r="I60" s="25"/>
      <c r="J60" s="13"/>
      <c r="K60" s="837"/>
      <c r="L60" s="838"/>
      <c r="M60" s="25"/>
      <c r="N60" s="25"/>
      <c r="O60" s="874"/>
      <c r="P60" s="837"/>
      <c r="Q60" s="25"/>
      <c r="R60" s="25"/>
      <c r="S60" s="838"/>
      <c r="T60" s="874"/>
      <c r="U60" s="12"/>
      <c r="V60" s="25"/>
      <c r="W60" s="838"/>
      <c r="X60" s="838"/>
      <c r="Y60" s="13"/>
      <c r="Z60" s="12"/>
      <c r="AA60" s="838"/>
      <c r="AB60" s="838"/>
      <c r="AC60" s="25"/>
      <c r="AD60" s="13"/>
      <c r="AE60" s="837"/>
      <c r="AF60" s="838"/>
      <c r="AG60" s="25"/>
      <c r="AH60" s="25"/>
      <c r="AI60" s="874"/>
      <c r="AJ60" s="837"/>
      <c r="AK60" s="25"/>
      <c r="AL60" s="25"/>
      <c r="AM60" s="838"/>
      <c r="AN60" s="874"/>
      <c r="AO60" s="12"/>
      <c r="AP60" s="25"/>
      <c r="AQ60" s="838"/>
      <c r="AR60" s="838"/>
      <c r="AS60" s="13"/>
      <c r="AT60" s="12"/>
      <c r="AU60" s="838"/>
      <c r="AV60" s="838"/>
      <c r="AW60" s="25"/>
      <c r="AX60" s="13"/>
      <c r="AY60" s="12"/>
      <c r="AZ60" s="25"/>
      <c r="BA60" s="25"/>
      <c r="BB60" s="25"/>
      <c r="BC60" s="13"/>
      <c r="BD60" s="12"/>
      <c r="BF60" s="1021" t="s">
        <v>365</v>
      </c>
      <c r="BG60" s="2060" t="s">
        <v>365</v>
      </c>
      <c r="BH60" s="1023"/>
      <c r="BI60" s="1008"/>
      <c r="BJ60" s="1024"/>
      <c r="BK60" s="1009"/>
      <c r="BL60" s="1025"/>
      <c r="BM60" s="1010"/>
      <c r="BN60" s="1026"/>
      <c r="BO60" s="1011"/>
      <c r="BP60" s="73"/>
      <c r="BQ60" s="348"/>
      <c r="BR60" s="2180" t="s">
        <v>241</v>
      </c>
      <c r="BS60" s="2181"/>
      <c r="BT60" s="2148" t="s">
        <v>242</v>
      </c>
    </row>
    <row r="61" spans="1:72" ht="12.75" customHeight="1">
      <c r="A61" s="2312"/>
      <c r="B61" s="1035" t="s">
        <v>217</v>
      </c>
      <c r="C61" s="1036" t="s">
        <v>217</v>
      </c>
      <c r="D61" s="1036" t="s">
        <v>217</v>
      </c>
      <c r="E61" s="1036" t="s">
        <v>217</v>
      </c>
      <c r="F61" s="1035" t="s">
        <v>217</v>
      </c>
      <c r="G61" s="1036" t="s">
        <v>217</v>
      </c>
      <c r="H61" s="1036" t="s">
        <v>217</v>
      </c>
      <c r="I61" s="1036" t="s">
        <v>217</v>
      </c>
      <c r="J61" s="1036" t="s">
        <v>217</v>
      </c>
      <c r="K61" s="1035" t="s">
        <v>217</v>
      </c>
      <c r="L61" s="1036" t="s">
        <v>217</v>
      </c>
      <c r="M61" s="1036" t="s">
        <v>217</v>
      </c>
      <c r="N61" s="1036" t="s">
        <v>217</v>
      </c>
      <c r="O61" s="1036" t="s">
        <v>217</v>
      </c>
      <c r="P61" s="1035" t="s">
        <v>217</v>
      </c>
      <c r="Q61" s="1036" t="s">
        <v>217</v>
      </c>
      <c r="R61" s="1036" t="s">
        <v>217</v>
      </c>
      <c r="S61" s="1036" t="s">
        <v>217</v>
      </c>
      <c r="T61" s="1036" t="s">
        <v>217</v>
      </c>
      <c r="U61" s="1035" t="s">
        <v>217</v>
      </c>
      <c r="V61" s="1036" t="s">
        <v>217</v>
      </c>
      <c r="W61" s="1036" t="s">
        <v>217</v>
      </c>
      <c r="X61" s="1036" t="s">
        <v>217</v>
      </c>
      <c r="Y61" s="1036" t="s">
        <v>217</v>
      </c>
      <c r="Z61" s="1035" t="s">
        <v>368</v>
      </c>
      <c r="AA61" s="1036" t="s">
        <v>368</v>
      </c>
      <c r="AB61" s="1036" t="s">
        <v>368</v>
      </c>
      <c r="AC61" s="1036" t="s">
        <v>368</v>
      </c>
      <c r="AD61" s="1036" t="s">
        <v>368</v>
      </c>
      <c r="AE61" s="1035" t="s">
        <v>368</v>
      </c>
      <c r="AF61" s="1036" t="s">
        <v>368</v>
      </c>
      <c r="AG61" s="1036" t="s">
        <v>368</v>
      </c>
      <c r="AH61" s="1036" t="s">
        <v>368</v>
      </c>
      <c r="AI61" s="1036" t="s">
        <v>368</v>
      </c>
      <c r="AJ61" s="1035" t="s">
        <v>368</v>
      </c>
      <c r="AK61" s="1036" t="s">
        <v>368</v>
      </c>
      <c r="AL61" s="1036" t="s">
        <v>368</v>
      </c>
      <c r="AM61" s="1036" t="s">
        <v>368</v>
      </c>
      <c r="AN61" s="1036" t="s">
        <v>368</v>
      </c>
      <c r="AO61" s="1035" t="s">
        <v>368</v>
      </c>
      <c r="AP61" s="1036" t="s">
        <v>368</v>
      </c>
      <c r="AQ61" s="1036" t="s">
        <v>368</v>
      </c>
      <c r="AR61" s="1036" t="s">
        <v>368</v>
      </c>
      <c r="AS61" s="1036" t="s">
        <v>368</v>
      </c>
      <c r="AT61" s="1035" t="s">
        <v>368</v>
      </c>
      <c r="AU61" s="1036" t="s">
        <v>368</v>
      </c>
      <c r="AV61" s="1036" t="s">
        <v>368</v>
      </c>
      <c r="AW61" s="1036" t="s">
        <v>368</v>
      </c>
      <c r="AX61" s="1036" t="s">
        <v>368</v>
      </c>
      <c r="AY61" s="1035" t="s">
        <v>368</v>
      </c>
      <c r="AZ61" s="1036" t="s">
        <v>368</v>
      </c>
      <c r="BA61" s="1036" t="s">
        <v>368</v>
      </c>
      <c r="BB61" s="1036" t="s">
        <v>223</v>
      </c>
      <c r="BC61" s="1036" t="s">
        <v>223</v>
      </c>
      <c r="BD61" s="1035" t="s">
        <v>217</v>
      </c>
      <c r="BF61" s="182">
        <v>0</v>
      </c>
      <c r="BG61" s="1005">
        <v>0</v>
      </c>
      <c r="BH61" s="1022">
        <v>46.64</v>
      </c>
      <c r="BI61" s="1006">
        <v>0.72205945798606785</v>
      </c>
      <c r="BJ61" s="1022">
        <v>6</v>
      </c>
      <c r="BK61" s="1007">
        <v>6.9046935669917736E-2</v>
      </c>
      <c r="BL61" s="1022">
        <v>2.4</v>
      </c>
      <c r="BM61" s="1006">
        <v>0.2088918011953694</v>
      </c>
      <c r="BN61" s="1022">
        <v>0</v>
      </c>
      <c r="BO61" s="1020">
        <v>0</v>
      </c>
      <c r="BP61" s="73"/>
      <c r="BR61" s="1780" t="s">
        <v>365</v>
      </c>
      <c r="BS61" s="1781" t="s">
        <v>435</v>
      </c>
      <c r="BT61" s="2149"/>
    </row>
    <row r="62" spans="1:72" ht="12.75" customHeight="1">
      <c r="A62" s="2311" t="s">
        <v>284</v>
      </c>
      <c r="B62" s="12"/>
      <c r="C62" s="838"/>
      <c r="D62" s="838"/>
      <c r="E62" s="13"/>
      <c r="F62" s="12"/>
      <c r="G62" s="838"/>
      <c r="H62" s="838"/>
      <c r="I62" s="25"/>
      <c r="J62" s="13"/>
      <c r="K62" s="837"/>
      <c r="L62" s="838"/>
      <c r="M62" s="25"/>
      <c r="N62" s="25"/>
      <c r="O62" s="874"/>
      <c r="P62" s="837"/>
      <c r="Q62" s="25"/>
      <c r="R62" s="25"/>
      <c r="S62" s="838"/>
      <c r="T62" s="874"/>
      <c r="U62" s="12"/>
      <c r="V62" s="25"/>
      <c r="W62" s="838"/>
      <c r="X62" s="838"/>
      <c r="Y62" s="13"/>
      <c r="Z62" s="12"/>
      <c r="AA62" s="838"/>
      <c r="AB62" s="838"/>
      <c r="AC62" s="25"/>
      <c r="AD62" s="13"/>
      <c r="AE62" s="12"/>
      <c r="AF62" s="25"/>
      <c r="AG62" s="25"/>
      <c r="AH62" s="25"/>
      <c r="AI62" s="874"/>
      <c r="AJ62" s="837"/>
      <c r="AK62" s="25"/>
      <c r="AL62" s="25"/>
      <c r="AM62" s="838"/>
      <c r="AN62" s="874"/>
      <c r="AO62" s="12"/>
      <c r="AP62" s="25"/>
      <c r="AQ62" s="838"/>
      <c r="AR62" s="838"/>
      <c r="AS62" s="13"/>
      <c r="AT62" s="12"/>
      <c r="AU62" s="838"/>
      <c r="AV62" s="838"/>
      <c r="AW62" s="25"/>
      <c r="AX62" s="13"/>
      <c r="AY62" s="837"/>
      <c r="AZ62" s="838"/>
      <c r="BA62" s="25"/>
      <c r="BB62" s="25"/>
      <c r="BC62" s="874"/>
      <c r="BD62" s="837"/>
      <c r="BF62" s="1021" t="s">
        <v>365</v>
      </c>
      <c r="BG62" s="2060" t="s">
        <v>365</v>
      </c>
      <c r="BH62" s="1023"/>
      <c r="BI62" s="1008"/>
      <c r="BJ62" s="1024"/>
      <c r="BK62" s="1009"/>
      <c r="BL62" s="1025"/>
      <c r="BM62" s="1010"/>
      <c r="BN62" s="1026"/>
      <c r="BO62" s="1011"/>
      <c r="BP62" s="73"/>
      <c r="BR62" s="149" t="s">
        <v>217</v>
      </c>
      <c r="BS62" s="146" t="s">
        <v>220</v>
      </c>
      <c r="BT62" s="2149"/>
    </row>
    <row r="63" spans="1:72" ht="12.75" customHeight="1">
      <c r="A63" s="2312"/>
      <c r="B63" s="1035" t="s">
        <v>217</v>
      </c>
      <c r="C63" s="1036" t="s">
        <v>217</v>
      </c>
      <c r="D63" s="1036" t="s">
        <v>217</v>
      </c>
      <c r="E63" s="1036" t="s">
        <v>217</v>
      </c>
      <c r="F63" s="1035" t="s">
        <v>217</v>
      </c>
      <c r="G63" s="1036" t="s">
        <v>217</v>
      </c>
      <c r="H63" s="1036" t="s">
        <v>217</v>
      </c>
      <c r="I63" s="1036" t="s">
        <v>217</v>
      </c>
      <c r="J63" s="1036" t="s">
        <v>217</v>
      </c>
      <c r="K63" s="1035" t="s">
        <v>217</v>
      </c>
      <c r="L63" s="1036" t="s">
        <v>217</v>
      </c>
      <c r="M63" s="1036" t="s">
        <v>217</v>
      </c>
      <c r="N63" s="1036" t="s">
        <v>217</v>
      </c>
      <c r="O63" s="1036" t="s">
        <v>217</v>
      </c>
      <c r="P63" s="1035" t="s">
        <v>223</v>
      </c>
      <c r="Q63" s="1036" t="s">
        <v>223</v>
      </c>
      <c r="R63" s="1036" t="s">
        <v>217</v>
      </c>
      <c r="S63" s="1036" t="s">
        <v>217</v>
      </c>
      <c r="T63" s="1036" t="s">
        <v>217</v>
      </c>
      <c r="U63" s="1035" t="s">
        <v>217</v>
      </c>
      <c r="V63" s="1036" t="s">
        <v>217</v>
      </c>
      <c r="W63" s="1036" t="s">
        <v>217</v>
      </c>
      <c r="X63" s="1036" t="s">
        <v>217</v>
      </c>
      <c r="Y63" s="1036" t="s">
        <v>217</v>
      </c>
      <c r="Z63" s="1035" t="s">
        <v>217</v>
      </c>
      <c r="AA63" s="1036" t="s">
        <v>217</v>
      </c>
      <c r="AB63" s="1036" t="s">
        <v>217</v>
      </c>
      <c r="AC63" s="1036" t="s">
        <v>217</v>
      </c>
      <c r="AD63" s="1036" t="s">
        <v>217</v>
      </c>
      <c r="AE63" s="1035" t="s">
        <v>217</v>
      </c>
      <c r="AF63" s="1036" t="s">
        <v>217</v>
      </c>
      <c r="AG63" s="1036" t="s">
        <v>217</v>
      </c>
      <c r="AH63" s="1036" t="s">
        <v>217</v>
      </c>
      <c r="AI63" s="1036" t="s">
        <v>217</v>
      </c>
      <c r="AJ63" s="1035" t="s">
        <v>223</v>
      </c>
      <c r="AK63" s="1036" t="s">
        <v>223</v>
      </c>
      <c r="AL63" s="1036" t="s">
        <v>223</v>
      </c>
      <c r="AM63" s="1036" t="s">
        <v>223</v>
      </c>
      <c r="AN63" s="1036" t="s">
        <v>223</v>
      </c>
      <c r="AO63" s="1035" t="s">
        <v>223</v>
      </c>
      <c r="AP63" s="1036" t="s">
        <v>217</v>
      </c>
      <c r="AQ63" s="1036" t="s">
        <v>217</v>
      </c>
      <c r="AR63" s="1036" t="s">
        <v>217</v>
      </c>
      <c r="AS63" s="1036" t="s">
        <v>217</v>
      </c>
      <c r="AT63" s="1035" t="s">
        <v>217</v>
      </c>
      <c r="AU63" s="1036" t="s">
        <v>217</v>
      </c>
      <c r="AV63" s="1036" t="s">
        <v>217</v>
      </c>
      <c r="AW63" s="1036" t="s">
        <v>217</v>
      </c>
      <c r="AX63" s="1036" t="s">
        <v>217</v>
      </c>
      <c r="AY63" s="1035" t="s">
        <v>217</v>
      </c>
      <c r="AZ63" s="1036" t="s">
        <v>217</v>
      </c>
      <c r="BA63" s="1036" t="s">
        <v>217</v>
      </c>
      <c r="BB63" s="1036" t="s">
        <v>217</v>
      </c>
      <c r="BC63" s="1036" t="s">
        <v>217</v>
      </c>
      <c r="BD63" s="1035" t="s">
        <v>217</v>
      </c>
      <c r="BF63" s="182">
        <v>0</v>
      </c>
      <c r="BG63" s="1005">
        <v>0</v>
      </c>
      <c r="BH63" s="1022">
        <v>48.04</v>
      </c>
      <c r="BI63" s="1006">
        <v>0.90974076260309644</v>
      </c>
      <c r="BJ63" s="1022">
        <v>5</v>
      </c>
      <c r="BK63" s="1007">
        <v>9.0257432248258482E-2</v>
      </c>
      <c r="BL63" s="1022">
        <v>2</v>
      </c>
      <c r="BM63" s="1006">
        <v>0</v>
      </c>
      <c r="BN63" s="1022">
        <v>0</v>
      </c>
      <c r="BO63" s="1020">
        <v>0</v>
      </c>
      <c r="BP63" s="73"/>
      <c r="BR63" s="148" t="s">
        <v>223</v>
      </c>
      <c r="BS63" s="146" t="s">
        <v>221</v>
      </c>
      <c r="BT63" s="2149"/>
    </row>
    <row r="64" spans="1:72" ht="12.75" customHeight="1">
      <c r="A64" s="2309" t="s">
        <v>285</v>
      </c>
      <c r="B64" s="12"/>
      <c r="C64" s="838"/>
      <c r="D64" s="838"/>
      <c r="E64" s="13"/>
      <c r="F64" s="12"/>
      <c r="G64" s="838"/>
      <c r="H64" s="838"/>
      <c r="I64" s="25"/>
      <c r="J64" s="13"/>
      <c r="K64" s="837"/>
      <c r="L64" s="838"/>
      <c r="M64" s="25"/>
      <c r="N64" s="25"/>
      <c r="O64" s="874"/>
      <c r="P64" s="837"/>
      <c r="Q64" s="25"/>
      <c r="R64" s="25"/>
      <c r="S64" s="838"/>
      <c r="T64" s="874"/>
      <c r="U64" s="12"/>
      <c r="V64" s="25"/>
      <c r="W64" s="838"/>
      <c r="X64" s="838"/>
      <c r="Y64" s="13"/>
      <c r="Z64" s="12"/>
      <c r="AA64" s="838"/>
      <c r="AB64" s="838"/>
      <c r="AC64" s="25"/>
      <c r="AD64" s="13"/>
      <c r="AE64" s="837"/>
      <c r="AF64" s="838"/>
      <c r="AG64" s="25"/>
      <c r="AH64" s="25"/>
      <c r="AI64" s="838"/>
      <c r="AJ64" s="837"/>
      <c r="AK64" s="25"/>
      <c r="AL64" s="25"/>
      <c r="AM64" s="838"/>
      <c r="AN64" s="874"/>
      <c r="AO64" s="25"/>
      <c r="AP64" s="25"/>
      <c r="AQ64" s="838"/>
      <c r="AR64" s="838"/>
      <c r="AS64" s="13"/>
      <c r="AT64" s="25"/>
      <c r="AU64" s="838"/>
      <c r="AV64" s="838"/>
      <c r="AW64" s="25"/>
      <c r="AX64" s="13"/>
      <c r="AY64" s="25"/>
      <c r="AZ64" s="25"/>
      <c r="BA64" s="25"/>
      <c r="BB64" s="25"/>
      <c r="BC64" s="13"/>
      <c r="BD64" s="25"/>
      <c r="BF64" s="1021" t="s">
        <v>365</v>
      </c>
      <c r="BG64" s="2060" t="s">
        <v>365</v>
      </c>
      <c r="BH64" s="1023"/>
      <c r="BI64" s="1008"/>
      <c r="BJ64" s="1024"/>
      <c r="BK64" s="1009"/>
      <c r="BL64" s="1025"/>
      <c r="BM64" s="1010"/>
      <c r="BN64" s="1026"/>
      <c r="BO64" s="1011"/>
      <c r="BP64" s="73"/>
      <c r="BR64" s="451" t="s">
        <v>229</v>
      </c>
      <c r="BS64" s="146" t="s">
        <v>222</v>
      </c>
      <c r="BT64" s="2149"/>
    </row>
    <row r="65" spans="1:72" ht="12.75" customHeight="1" thickBot="1">
      <c r="A65" s="2310"/>
      <c r="B65" s="1393" t="s">
        <v>217</v>
      </c>
      <c r="C65" s="1394" t="s">
        <v>217</v>
      </c>
      <c r="D65" s="1394" t="s">
        <v>217</v>
      </c>
      <c r="E65" s="1394" t="s">
        <v>217</v>
      </c>
      <c r="F65" s="1393" t="s">
        <v>217</v>
      </c>
      <c r="G65" s="1394" t="s">
        <v>217</v>
      </c>
      <c r="H65" s="1394" t="s">
        <v>217</v>
      </c>
      <c r="I65" s="1394" t="s">
        <v>217</v>
      </c>
      <c r="J65" s="1394" t="s">
        <v>217</v>
      </c>
      <c r="K65" s="1393" t="s">
        <v>217</v>
      </c>
      <c r="L65" s="1394" t="s">
        <v>217</v>
      </c>
      <c r="M65" s="1394" t="s">
        <v>217</v>
      </c>
      <c r="N65" s="1394" t="s">
        <v>217</v>
      </c>
      <c r="O65" s="1394" t="s">
        <v>217</v>
      </c>
      <c r="P65" s="1393" t="s">
        <v>217</v>
      </c>
      <c r="Q65" s="1394" t="s">
        <v>217</v>
      </c>
      <c r="R65" s="1394" t="s">
        <v>217</v>
      </c>
      <c r="S65" s="1394" t="s">
        <v>217</v>
      </c>
      <c r="T65" s="1394" t="s">
        <v>217</v>
      </c>
      <c r="U65" s="1393" t="s">
        <v>217</v>
      </c>
      <c r="V65" s="1394" t="s">
        <v>217</v>
      </c>
      <c r="W65" s="1394" t="s">
        <v>217</v>
      </c>
      <c r="X65" s="1394" t="s">
        <v>217</v>
      </c>
      <c r="Y65" s="1394" t="s">
        <v>217</v>
      </c>
      <c r="Z65" s="2061" t="s">
        <v>276</v>
      </c>
      <c r="AA65" s="2062" t="s">
        <v>280</v>
      </c>
      <c r="AB65" s="2062" t="s">
        <v>276</v>
      </c>
      <c r="AC65" s="2062" t="s">
        <v>280</v>
      </c>
      <c r="AD65" s="2062" t="s">
        <v>280</v>
      </c>
      <c r="AE65" s="2061" t="s">
        <v>280</v>
      </c>
      <c r="AF65" s="2062" t="s">
        <v>280</v>
      </c>
      <c r="AG65" s="2062" t="s">
        <v>280</v>
      </c>
      <c r="AH65" s="2062" t="s">
        <v>280</v>
      </c>
      <c r="AI65" s="2062" t="s">
        <v>280</v>
      </c>
      <c r="AJ65" s="2061" t="s">
        <v>280</v>
      </c>
      <c r="AK65" s="2062" t="s">
        <v>280</v>
      </c>
      <c r="AL65" s="2062" t="s">
        <v>280</v>
      </c>
      <c r="AM65" s="1393" t="s">
        <v>229</v>
      </c>
      <c r="AN65" s="2062" t="s">
        <v>280</v>
      </c>
      <c r="AO65" s="1393" t="s">
        <v>229</v>
      </c>
      <c r="AP65" s="1393" t="s">
        <v>229</v>
      </c>
      <c r="AQ65" s="1393" t="s">
        <v>229</v>
      </c>
      <c r="AR65" s="1393" t="s">
        <v>229</v>
      </c>
      <c r="AS65" s="1393" t="s">
        <v>229</v>
      </c>
      <c r="AT65" s="1393" t="s">
        <v>229</v>
      </c>
      <c r="AU65" s="1393" t="s">
        <v>229</v>
      </c>
      <c r="AV65" s="1393" t="s">
        <v>229</v>
      </c>
      <c r="AW65" s="1393" t="s">
        <v>229</v>
      </c>
      <c r="AX65" s="1393" t="s">
        <v>229</v>
      </c>
      <c r="AY65" s="1393" t="s">
        <v>229</v>
      </c>
      <c r="AZ65" s="1394" t="s">
        <v>223</v>
      </c>
      <c r="BA65" s="1394" t="s">
        <v>223</v>
      </c>
      <c r="BB65" s="1394" t="s">
        <v>223</v>
      </c>
      <c r="BC65" s="1394" t="s">
        <v>223</v>
      </c>
      <c r="BD65" s="1393" t="s">
        <v>223</v>
      </c>
      <c r="BE65" s="19"/>
      <c r="BF65" s="1027">
        <v>0</v>
      </c>
      <c r="BG65" s="999">
        <v>0</v>
      </c>
      <c r="BH65" s="1028">
        <v>37</v>
      </c>
      <c r="BI65" s="1029">
        <v>0.72205945798606785</v>
      </c>
      <c r="BJ65" s="1028">
        <v>6.04</v>
      </c>
      <c r="BK65" s="1029">
        <v>6.9046935669917736E-2</v>
      </c>
      <c r="BL65" s="1028">
        <v>12</v>
      </c>
      <c r="BM65" s="1029">
        <v>0.2088918011953694</v>
      </c>
      <c r="BN65" s="1028">
        <v>0</v>
      </c>
      <c r="BO65" s="1030">
        <v>0</v>
      </c>
      <c r="BP65" s="73"/>
      <c r="BR65" s="147" t="s">
        <v>368</v>
      </c>
      <c r="BS65" s="146" t="s">
        <v>436</v>
      </c>
      <c r="BT65" s="2150"/>
    </row>
    <row r="66" spans="1:72" ht="15" customHeight="1">
      <c r="A66" s="55"/>
    </row>
    <row r="67" spans="1:72" ht="13.8">
      <c r="A67" s="24" t="s">
        <v>444</v>
      </c>
    </row>
    <row r="68" spans="1:72" ht="13.8">
      <c r="A68" s="1749" t="s">
        <v>291</v>
      </c>
    </row>
    <row r="69" spans="1:72">
      <c r="BG69" s="856"/>
      <c r="BH69" s="856"/>
      <c r="BI69" s="856"/>
      <c r="BJ69" s="856"/>
      <c r="BK69" s="855" t="s">
        <v>169</v>
      </c>
    </row>
    <row r="70" spans="1:72">
      <c r="BF70" s="855"/>
      <c r="BG70" s="856"/>
      <c r="BH70" s="856"/>
      <c r="BI70" s="856"/>
      <c r="BJ70" s="856"/>
      <c r="BK70" s="856"/>
    </row>
    <row r="77" spans="1:72" ht="15" customHeight="1"/>
    <row r="78" spans="1:72" ht="18.75" customHeight="1"/>
  </sheetData>
  <mergeCells count="42">
    <mergeCell ref="BF44:BO44"/>
    <mergeCell ref="BF45:BO45"/>
    <mergeCell ref="B44:BD44"/>
    <mergeCell ref="BJ46:BK46"/>
    <mergeCell ref="BL46:BM46"/>
    <mergeCell ref="BN46:BO46"/>
    <mergeCell ref="AT46:AX46"/>
    <mergeCell ref="AY46:BC46"/>
    <mergeCell ref="F46:I46"/>
    <mergeCell ref="K46:O46"/>
    <mergeCell ref="P46:T46"/>
    <mergeCell ref="U46:Y46"/>
    <mergeCell ref="Z46:AD46"/>
    <mergeCell ref="AE46:AI46"/>
    <mergeCell ref="AJ46:AN46"/>
    <mergeCell ref="AO46:AS46"/>
    <mergeCell ref="BR60:BS60"/>
    <mergeCell ref="BT60:BT65"/>
    <mergeCell ref="BB45:BC45"/>
    <mergeCell ref="A64:A65"/>
    <mergeCell ref="A62:A63"/>
    <mergeCell ref="A60:A61"/>
    <mergeCell ref="A58:A59"/>
    <mergeCell ref="A56:A57"/>
    <mergeCell ref="A54:A55"/>
    <mergeCell ref="A52:A53"/>
    <mergeCell ref="A50:A51"/>
    <mergeCell ref="BF46:BG46"/>
    <mergeCell ref="BH46:BI46"/>
    <mergeCell ref="B50:BD51"/>
    <mergeCell ref="A48:A49"/>
    <mergeCell ref="B46:E46"/>
    <mergeCell ref="BH7:BJ7"/>
    <mergeCell ref="BF43:BO43"/>
    <mergeCell ref="A1:BO1"/>
    <mergeCell ref="A2:BO2"/>
    <mergeCell ref="A3:BO3"/>
    <mergeCell ref="A4:BO4"/>
    <mergeCell ref="I9:AP9"/>
    <mergeCell ref="B10:J10"/>
    <mergeCell ref="B9:H9"/>
    <mergeCell ref="B43:BD43"/>
  </mergeCells>
  <conditionalFormatting sqref="BF48:BG48 B49:BD49 BF50:BG50 BF52:BG52 B52:B53 B53:BD53 BF54:BG54 B55:BD55 BF56:BG56 B57:BD57 BF58:BG58 B59:BD59 BF60:BG60 B61:BD61 BF62:BG62 B63:BD63 BF64:BG64 B65:BD65">
    <cfRule type="cellIs" dxfId="97" priority="223" stopIfTrue="1" operator="equal">
      <formula>"MB"</formula>
    </cfRule>
    <cfRule type="cellIs" dxfId="96" priority="224" stopIfTrue="1" operator="equal">
      <formula>"MM"</formula>
    </cfRule>
    <cfRule type="cellIs" dxfId="95" priority="225" stopIfTrue="1" operator="equal">
      <formula>"N"</formula>
    </cfRule>
    <cfRule type="cellIs" dxfId="94" priority="226" stopIfTrue="1" operator="equal">
      <formula>"B"</formula>
    </cfRule>
    <cfRule type="cellIs" dxfId="93" priority="227" stopIfTrue="1" operator="equal">
      <formula>"R"</formula>
    </cfRule>
    <cfRule type="cellIs" dxfId="92" priority="228" stopIfTrue="1" operator="equal">
      <formula>"M"</formula>
    </cfRule>
  </conditionalFormatting>
  <hyperlinks>
    <hyperlink ref="BK69" location="'TABLA DE CONTENIDO'!A1" display="VOLVER A TABLA DE CONTENIDO" xr:uid="{00000000-0004-0000-0C00-000000000000}"/>
  </hyperlinks>
  <printOptions horizontalCentered="1" verticalCentered="1"/>
  <pageMargins left="0.3" right="0.3" top="0.5" bottom="0.3" header="0.1" footer="0"/>
  <pageSetup scale="55" orientation="portrait" horizontalDpi="300" verticalDpi="300"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4"/>
  <dimension ref="A1:AG70"/>
  <sheetViews>
    <sheetView view="pageBreakPreview" topLeftCell="A40" zoomScale="70" zoomScaleNormal="100" zoomScaleSheetLayoutView="70" workbookViewId="0">
      <selection activeCell="AF56" sqref="AF56"/>
    </sheetView>
  </sheetViews>
  <sheetFormatPr baseColWidth="10" defaultColWidth="6.6640625" defaultRowHeight="13.2"/>
  <cols>
    <col min="1" max="1" width="19.44140625" customWidth="1"/>
    <col min="2" max="17" width="2.6640625" customWidth="1"/>
    <col min="18" max="18" width="3" hidden="1" customWidth="1"/>
    <col min="19" max="21" width="6.6640625" customWidth="1"/>
    <col min="22" max="22" width="8.109375" customWidth="1"/>
    <col min="23" max="23" width="6.6640625" customWidth="1"/>
    <col min="24" max="24" width="9.44140625" customWidth="1"/>
    <col min="25" max="25" width="7.5546875" customWidth="1"/>
    <col min="26" max="26" width="9.109375" customWidth="1"/>
    <col min="27" max="27" width="5.88671875" customWidth="1"/>
    <col min="28" max="28" width="6.6640625" customWidth="1"/>
    <col min="29" max="30" width="2.33203125" customWidth="1"/>
    <col min="31" max="99" width="8.6640625" customWidth="1"/>
    <col min="100" max="100" width="6.5546875" customWidth="1"/>
    <col min="101" max="101" width="6.6640625" customWidth="1"/>
    <col min="102" max="102" width="6.5546875" customWidth="1"/>
    <col min="103" max="103" width="6.6640625" customWidth="1"/>
    <col min="104" max="104" width="6.5546875" customWidth="1"/>
  </cols>
  <sheetData>
    <row r="1" spans="1:28" ht="22.8">
      <c r="A1" s="2123" t="s">
        <v>243</v>
      </c>
      <c r="B1" s="2123"/>
      <c r="C1" s="2123"/>
      <c r="D1" s="2123"/>
      <c r="E1" s="2123"/>
      <c r="F1" s="2123"/>
      <c r="G1" s="2123"/>
      <c r="H1" s="2123"/>
      <c r="I1" s="2123"/>
      <c r="J1" s="2123"/>
      <c r="K1" s="2123"/>
      <c r="L1" s="2123"/>
      <c r="M1" s="2123"/>
      <c r="N1" s="2123"/>
      <c r="O1" s="2123"/>
      <c r="P1" s="2123"/>
      <c r="Q1" s="2123"/>
      <c r="R1" s="2123"/>
      <c r="S1" s="2123"/>
      <c r="T1" s="2123"/>
      <c r="U1" s="2123"/>
      <c r="V1" s="2123"/>
      <c r="W1" s="2123"/>
      <c r="X1" s="2123"/>
      <c r="Y1" s="2123"/>
      <c r="Z1" s="2123"/>
      <c r="AA1" s="2123"/>
      <c r="AB1" s="2123"/>
    </row>
    <row r="2" spans="1:28" ht="17.399999999999999">
      <c r="A2" s="2117" t="s">
        <v>110</v>
      </c>
      <c r="B2" s="2117"/>
      <c r="C2" s="2117"/>
      <c r="D2" s="2117"/>
      <c r="E2" s="2117"/>
      <c r="F2" s="2117"/>
      <c r="G2" s="2117"/>
      <c r="H2" s="2117"/>
      <c r="I2" s="2117"/>
      <c r="J2" s="2117"/>
      <c r="K2" s="2117"/>
      <c r="L2" s="2117"/>
      <c r="M2" s="2117"/>
      <c r="N2" s="2117"/>
      <c r="O2" s="2117"/>
      <c r="P2" s="2117"/>
      <c r="Q2" s="2117"/>
      <c r="R2" s="2117"/>
      <c r="S2" s="2117"/>
      <c r="T2" s="2117"/>
      <c r="U2" s="2117"/>
      <c r="V2" s="2117"/>
      <c r="W2" s="2117"/>
      <c r="X2" s="2117"/>
      <c r="Y2" s="2117"/>
      <c r="Z2" s="2117"/>
      <c r="AA2" s="2117"/>
      <c r="AB2" s="2117"/>
    </row>
    <row r="3" spans="1:28" ht="17.399999999999999">
      <c r="A3" s="2117" t="s">
        <v>437</v>
      </c>
      <c r="B3" s="2117"/>
      <c r="C3" s="2117"/>
      <c r="D3" s="2117"/>
      <c r="E3" s="2117"/>
      <c r="F3" s="2117"/>
      <c r="G3" s="2117"/>
      <c r="H3" s="2117"/>
      <c r="I3" s="2117"/>
      <c r="J3" s="2117"/>
      <c r="K3" s="2117"/>
      <c r="L3" s="2117"/>
      <c r="M3" s="2117"/>
      <c r="N3" s="2117"/>
      <c r="O3" s="2117"/>
      <c r="P3" s="2117"/>
      <c r="Q3" s="2117"/>
      <c r="R3" s="2117"/>
      <c r="S3" s="2117"/>
      <c r="T3" s="2117"/>
      <c r="U3" s="2117"/>
      <c r="V3" s="2117"/>
      <c r="W3" s="2117"/>
      <c r="X3" s="2117"/>
      <c r="Y3" s="2117"/>
      <c r="Z3" s="2117"/>
      <c r="AA3" s="2117"/>
      <c r="AB3" s="2117"/>
    </row>
    <row r="4" spans="1:28" ht="17.399999999999999">
      <c r="A4" s="2117" t="s">
        <v>438</v>
      </c>
      <c r="B4" s="2117"/>
      <c r="C4" s="2117"/>
      <c r="D4" s="2117"/>
      <c r="E4" s="2117"/>
      <c r="F4" s="2117"/>
      <c r="G4" s="2117"/>
      <c r="H4" s="2117"/>
      <c r="I4" s="2117"/>
      <c r="J4" s="2117"/>
      <c r="K4" s="2117"/>
      <c r="L4" s="2117"/>
      <c r="M4" s="2117"/>
      <c r="N4" s="2117"/>
      <c r="O4" s="2117"/>
      <c r="P4" s="2117"/>
      <c r="Q4" s="2117"/>
      <c r="R4" s="2117"/>
      <c r="S4" s="2117"/>
      <c r="T4" s="2117"/>
      <c r="U4" s="2117"/>
      <c r="V4" s="2117"/>
      <c r="W4" s="2117"/>
      <c r="X4" s="2117"/>
      <c r="Y4" s="2117"/>
      <c r="Z4" s="2117"/>
      <c r="AA4" s="2117"/>
      <c r="AB4" s="2117"/>
    </row>
    <row r="7" spans="1:28">
      <c r="A7" s="742" t="s">
        <v>246</v>
      </c>
      <c r="B7" s="3"/>
      <c r="C7" s="3"/>
      <c r="D7" s="3" t="s">
        <v>304</v>
      </c>
      <c r="E7" s="3"/>
      <c r="F7" s="3"/>
      <c r="G7" s="3"/>
      <c r="H7" s="3"/>
      <c r="I7" s="3"/>
      <c r="J7" s="3"/>
      <c r="K7" s="3"/>
      <c r="L7" s="3"/>
      <c r="M7" s="3"/>
      <c r="S7" s="742" t="s">
        <v>294</v>
      </c>
      <c r="T7" s="742"/>
      <c r="U7" s="3"/>
      <c r="V7" s="3">
        <v>6205</v>
      </c>
      <c r="W7" s="3"/>
    </row>
    <row r="9" spans="1:28">
      <c r="A9" s="742" t="s">
        <v>295</v>
      </c>
      <c r="B9" s="2333" t="s">
        <v>250</v>
      </c>
      <c r="C9" s="2333"/>
      <c r="D9" s="2333"/>
      <c r="E9" s="2333"/>
      <c r="F9" s="2151" t="s">
        <v>305</v>
      </c>
      <c r="G9" s="2151"/>
      <c r="H9" s="2151"/>
      <c r="I9" s="2151"/>
      <c r="J9" s="2151"/>
      <c r="K9" s="2151"/>
      <c r="L9" s="2151"/>
      <c r="M9" s="2151"/>
      <c r="N9" s="2151"/>
      <c r="O9" s="2151"/>
      <c r="P9" s="2151"/>
      <c r="Q9" s="2151"/>
      <c r="R9" s="2151"/>
      <c r="S9" s="2151"/>
      <c r="U9" t="s">
        <v>306</v>
      </c>
    </row>
    <row r="10" spans="1:28">
      <c r="B10" s="2333" t="s">
        <v>253</v>
      </c>
      <c r="C10" s="2333"/>
      <c r="D10" s="2333"/>
      <c r="E10" s="2333"/>
      <c r="F10" s="2151" t="s">
        <v>307</v>
      </c>
      <c r="G10" s="2151"/>
      <c r="H10" s="2151"/>
      <c r="I10" s="2151"/>
      <c r="J10" s="2151"/>
      <c r="K10" s="2151"/>
      <c r="L10" s="2151"/>
      <c r="M10" s="2151"/>
      <c r="N10" s="2151"/>
      <c r="O10" s="2151"/>
      <c r="P10" s="2151"/>
      <c r="Q10" s="2151"/>
      <c r="R10" s="2151"/>
      <c r="S10" s="2151"/>
      <c r="U10" t="s">
        <v>308</v>
      </c>
    </row>
    <row r="11" spans="1:28">
      <c r="B11" s="2210"/>
      <c r="C11" s="2210"/>
      <c r="D11" s="2210"/>
      <c r="E11" s="2210"/>
    </row>
    <row r="12" spans="1:28">
      <c r="B12" s="2210"/>
      <c r="C12" s="2210"/>
      <c r="D12" s="2210"/>
      <c r="E12" s="2210"/>
    </row>
    <row r="13" spans="1:28">
      <c r="A13" s="792" t="s">
        <v>207</v>
      </c>
      <c r="D13" s="3" t="s">
        <v>321</v>
      </c>
      <c r="E13" s="3"/>
      <c r="F13" s="3"/>
      <c r="G13" s="3"/>
      <c r="H13" s="3"/>
      <c r="I13" s="3"/>
      <c r="J13" s="3"/>
      <c r="K13" s="3"/>
      <c r="L13" s="3"/>
      <c r="M13" s="3"/>
      <c r="N13" s="3"/>
      <c r="T13" s="58"/>
      <c r="U13" s="1748" t="s">
        <v>440</v>
      </c>
      <c r="V13" s="220" t="str">
        <f>+DATOS!C16</f>
        <v>JUN - SEP DE 2024</v>
      </c>
      <c r="W13" s="473"/>
      <c r="X13" s="473"/>
      <c r="Y13" s="3"/>
    </row>
    <row r="14" spans="1:28" ht="6" customHeight="1" thickBot="1"/>
    <row r="15" spans="1:28">
      <c r="A15" s="16"/>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7"/>
    </row>
    <row r="16" spans="1:28">
      <c r="AB16" s="18"/>
    </row>
    <row r="17" spans="28:28">
      <c r="AB17" s="18"/>
    </row>
    <row r="18" spans="28:28">
      <c r="AB18" s="18"/>
    </row>
    <row r="19" spans="28:28">
      <c r="AB19" s="18"/>
    </row>
    <row r="20" spans="28:28">
      <c r="AB20" s="18"/>
    </row>
    <row r="21" spans="28:28">
      <c r="AB21" s="18"/>
    </row>
    <row r="22" spans="28:28">
      <c r="AB22" s="18"/>
    </row>
    <row r="23" spans="28:28">
      <c r="AB23" s="18"/>
    </row>
    <row r="24" spans="28:28">
      <c r="AB24" s="18"/>
    </row>
    <row r="25" spans="28:28">
      <c r="AB25" s="18"/>
    </row>
    <row r="26" spans="28:28">
      <c r="AB26" s="18"/>
    </row>
    <row r="27" spans="28:28">
      <c r="AB27" s="18"/>
    </row>
    <row r="28" spans="28:28">
      <c r="AB28" s="18"/>
    </row>
    <row r="29" spans="28:28">
      <c r="AB29" s="18"/>
    </row>
    <row r="30" spans="28:28">
      <c r="AB30" s="18"/>
    </row>
    <row r="31" spans="28:28">
      <c r="AB31" s="18"/>
    </row>
    <row r="32" spans="28:28">
      <c r="AB32" s="18"/>
    </row>
    <row r="33" spans="1:28">
      <c r="AB33" s="18"/>
    </row>
    <row r="34" spans="1:28">
      <c r="AB34" s="18"/>
    </row>
    <row r="35" spans="1:28">
      <c r="AB35" s="18"/>
    </row>
    <row r="36" spans="1:28">
      <c r="AB36" s="18"/>
    </row>
    <row r="37" spans="1:28">
      <c r="AB37" s="18"/>
    </row>
    <row r="38" spans="1:28">
      <c r="AB38" s="18"/>
    </row>
    <row r="39" spans="1:28">
      <c r="AB39" s="18"/>
    </row>
    <row r="40" spans="1:28">
      <c r="AB40" s="18"/>
    </row>
    <row r="41" spans="1:28">
      <c r="AB41" s="18"/>
    </row>
    <row r="42" spans="1:28" ht="13.8" thickBot="1">
      <c r="AA42" s="19"/>
      <c r="AB42" s="20"/>
    </row>
    <row r="43" spans="1:28" ht="13.8" thickBot="1">
      <c r="A43" s="16"/>
      <c r="B43" s="16"/>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row>
    <row r="44" spans="1:28" ht="13.8" thickBot="1">
      <c r="A44" s="1288" t="s">
        <v>130</v>
      </c>
      <c r="B44" s="2307" t="s">
        <v>249</v>
      </c>
      <c r="C44" s="2308"/>
      <c r="D44" s="2308"/>
      <c r="E44" s="2308"/>
      <c r="F44" s="2308"/>
      <c r="G44" s="2308"/>
      <c r="H44" s="2308"/>
      <c r="I44" s="2308"/>
      <c r="J44" s="2308"/>
      <c r="K44" s="2308"/>
      <c r="L44" s="2308"/>
      <c r="M44" s="2308"/>
      <c r="N44" s="2308"/>
      <c r="O44" s="2308"/>
      <c r="P44" s="2308"/>
      <c r="Q44" s="2313"/>
      <c r="R44" s="16"/>
      <c r="S44" s="2300" t="s">
        <v>269</v>
      </c>
      <c r="T44" s="2301"/>
      <c r="U44" s="2301"/>
      <c r="V44" s="2301"/>
      <c r="W44" s="2301"/>
      <c r="X44" s="2301"/>
      <c r="Y44" s="2301"/>
      <c r="Z44" s="2301"/>
      <c r="AA44" s="2301"/>
      <c r="AB44" s="2302"/>
    </row>
    <row r="45" spans="1:28" ht="13.8" thickBot="1">
      <c r="A45" s="1167">
        <v>6205</v>
      </c>
      <c r="B45" s="2336" t="s">
        <v>250</v>
      </c>
      <c r="C45" s="2337"/>
      <c r="D45" s="2337"/>
      <c r="E45" s="2337"/>
      <c r="F45" s="2336" t="s">
        <v>253</v>
      </c>
      <c r="G45" s="2337"/>
      <c r="H45" s="2337"/>
      <c r="I45" s="2337"/>
      <c r="J45" s="2337"/>
      <c r="K45" s="2337"/>
      <c r="L45" s="2337"/>
      <c r="M45" s="2337"/>
      <c r="N45" s="2337"/>
      <c r="O45" s="2337"/>
      <c r="P45" s="2337"/>
      <c r="Q45" s="2338"/>
      <c r="S45" s="2320" t="s">
        <v>270</v>
      </c>
      <c r="T45" s="2321"/>
      <c r="U45" s="2321"/>
      <c r="V45" s="2321"/>
      <c r="W45" s="2321"/>
      <c r="X45" s="2321"/>
      <c r="Y45" s="2321"/>
      <c r="Z45" s="2321"/>
      <c r="AA45" s="2321"/>
      <c r="AB45" s="2322"/>
    </row>
    <row r="46" spans="1:28" ht="19.5" customHeight="1" thickBot="1">
      <c r="A46" s="564" t="s">
        <v>271</v>
      </c>
      <c r="B46" s="1054"/>
      <c r="C46" s="1289"/>
      <c r="D46" s="1289"/>
      <c r="E46" s="2341" t="s">
        <v>312</v>
      </c>
      <c r="F46" s="1054"/>
      <c r="G46" s="1289"/>
      <c r="H46" s="2331"/>
      <c r="I46" s="2331"/>
      <c r="J46" s="1289"/>
      <c r="K46" s="1291"/>
      <c r="L46" s="1289"/>
      <c r="M46" s="1289"/>
      <c r="N46" s="2331" t="s">
        <v>421</v>
      </c>
      <c r="O46" s="2331" t="s">
        <v>446</v>
      </c>
      <c r="P46" s="1289"/>
      <c r="Q46" s="2331" t="s">
        <v>160</v>
      </c>
      <c r="S46" s="2320" t="s">
        <v>272</v>
      </c>
      <c r="T46" s="2321"/>
      <c r="U46" s="2321"/>
      <c r="V46" s="2321"/>
      <c r="W46" s="2321"/>
      <c r="X46" s="2321"/>
      <c r="Y46" s="2321"/>
      <c r="Z46" s="2321"/>
      <c r="AA46" s="2321"/>
      <c r="AB46" s="2322"/>
    </row>
    <row r="47" spans="1:28" ht="21.75" customHeight="1" thickBot="1">
      <c r="A47" s="1395" t="s">
        <v>273</v>
      </c>
      <c r="B47" s="1055">
        <v>9</v>
      </c>
      <c r="C47" s="1290"/>
      <c r="D47" s="1290"/>
      <c r="E47" s="2342"/>
      <c r="F47" s="1056">
        <v>53</v>
      </c>
      <c r="G47" s="1051"/>
      <c r="H47" s="2332"/>
      <c r="I47" s="2332"/>
      <c r="J47" s="1290"/>
      <c r="K47" s="1292"/>
      <c r="L47" s="1056">
        <v>54</v>
      </c>
      <c r="M47" s="1051"/>
      <c r="N47" s="2332"/>
      <c r="O47" s="2332"/>
      <c r="P47" s="1051"/>
      <c r="Q47" s="2332"/>
      <c r="S47" s="2329" t="s">
        <v>365</v>
      </c>
      <c r="T47" s="2330"/>
      <c r="U47" s="2329" t="s">
        <v>217</v>
      </c>
      <c r="V47" s="2330"/>
      <c r="W47" s="2329" t="s">
        <v>223</v>
      </c>
      <c r="X47" s="2330"/>
      <c r="Y47" s="2329" t="s">
        <v>229</v>
      </c>
      <c r="Z47" s="2330"/>
      <c r="AA47" s="2329" t="s">
        <v>368</v>
      </c>
      <c r="AB47" s="2330"/>
    </row>
    <row r="48" spans="1:28">
      <c r="A48" s="9"/>
      <c r="B48" s="8"/>
      <c r="F48" s="10"/>
      <c r="K48" s="7"/>
      <c r="S48" s="761" t="s">
        <v>274</v>
      </c>
      <c r="T48" s="761" t="s">
        <v>181</v>
      </c>
      <c r="U48" s="761" t="s">
        <v>274</v>
      </c>
      <c r="V48" s="761" t="s">
        <v>181</v>
      </c>
      <c r="W48" s="761" t="s">
        <v>274</v>
      </c>
      <c r="X48" s="761" t="s">
        <v>181</v>
      </c>
      <c r="Y48" s="761" t="s">
        <v>274</v>
      </c>
      <c r="Z48" s="761" t="s">
        <v>181</v>
      </c>
      <c r="AA48" s="761" t="s">
        <v>274</v>
      </c>
      <c r="AB48" s="1012" t="s">
        <v>181</v>
      </c>
    </row>
    <row r="49" spans="1:33" ht="12.75" customHeight="1">
      <c r="A49" s="2311" t="s">
        <v>275</v>
      </c>
      <c r="B49" s="12"/>
      <c r="C49" s="25"/>
      <c r="D49" s="25"/>
      <c r="E49" s="25"/>
      <c r="F49" s="12"/>
      <c r="G49" s="25"/>
      <c r="H49" s="25"/>
      <c r="I49" s="25"/>
      <c r="J49" s="25"/>
      <c r="K49" s="13"/>
      <c r="L49" s="25"/>
      <c r="M49" s="25"/>
      <c r="N49" s="2339" t="s">
        <v>447</v>
      </c>
      <c r="O49" s="2340"/>
      <c r="P49" s="25"/>
      <c r="Q49" s="25"/>
      <c r="S49" s="995" t="s">
        <v>365</v>
      </c>
      <c r="T49" s="995" t="s">
        <v>365</v>
      </c>
      <c r="U49" s="996"/>
      <c r="V49" s="996"/>
      <c r="W49" s="997"/>
      <c r="X49" s="997"/>
      <c r="Y49" s="451"/>
      <c r="Z49" s="451"/>
      <c r="AA49" s="147"/>
      <c r="AB49" s="998"/>
    </row>
    <row r="50" spans="1:33" ht="14.4">
      <c r="A50" s="2312"/>
      <c r="B50" s="1034" t="s">
        <v>223</v>
      </c>
      <c r="C50" s="1052" t="s">
        <v>223</v>
      </c>
      <c r="D50" s="1052" t="s">
        <v>223</v>
      </c>
      <c r="E50" s="1052" t="s">
        <v>223</v>
      </c>
      <c r="F50" s="1034" t="s">
        <v>229</v>
      </c>
      <c r="G50" s="1052" t="s">
        <v>229</v>
      </c>
      <c r="H50" s="1052" t="s">
        <v>229</v>
      </c>
      <c r="I50" s="1052" t="s">
        <v>229</v>
      </c>
      <c r="J50" s="1052" t="s">
        <v>229</v>
      </c>
      <c r="K50" s="1052" t="s">
        <v>229</v>
      </c>
      <c r="L50" s="2063" t="s">
        <v>223</v>
      </c>
      <c r="M50" s="2064" t="s">
        <v>223</v>
      </c>
      <c r="N50" s="2343" t="s">
        <v>448</v>
      </c>
      <c r="O50" s="2344"/>
      <c r="P50" s="2064" t="s">
        <v>223</v>
      </c>
      <c r="Q50" s="1053" t="s">
        <v>229</v>
      </c>
      <c r="S50" s="6">
        <v>0</v>
      </c>
      <c r="T50" s="1058">
        <f>+S50/($S$50+$U$50+$W$50+$Y$50+$AA$50)</f>
        <v>0</v>
      </c>
      <c r="U50" s="1153">
        <f>+'ESTADO RED TEC'!Q187</f>
        <v>0</v>
      </c>
      <c r="V50" s="1058">
        <f>+U50/($S$50+$U$50+$W$50+$Y$50+$AA$50)</f>
        <v>0</v>
      </c>
      <c r="W50" s="1153">
        <f>+'ESTADO RED TEC'!O188</f>
        <v>1.0780000000000001</v>
      </c>
      <c r="X50" s="1161">
        <f>+W50/($S$50+$U$50+$W$50+$Y$50+$AA$50)</f>
        <v>0.35825855766035225</v>
      </c>
      <c r="Y50" s="1153">
        <f>+'ESTADO RED TEC'!O189</f>
        <v>1.931</v>
      </c>
      <c r="Z50" s="1161">
        <f>+Y50/($S$50+$U$50+$W$50+$Y$50+$AA$50)</f>
        <v>0.64174144233964769</v>
      </c>
      <c r="AA50" s="1153">
        <f>+'ESTADO RED TEC'!O190</f>
        <v>0</v>
      </c>
      <c r="AB50" s="1059">
        <f>+AA50/($S$50+$U$50+$W$50+$Y$50+$AA$50)</f>
        <v>0</v>
      </c>
      <c r="AC50" s="1223"/>
      <c r="AD50" s="1179"/>
    </row>
    <row r="51" spans="1:33" ht="14.4">
      <c r="A51" s="2311" t="s">
        <v>277</v>
      </c>
      <c r="B51" s="12"/>
      <c r="C51" s="25"/>
      <c r="D51" s="25"/>
      <c r="E51" s="25"/>
      <c r="F51" s="12"/>
      <c r="G51" s="25"/>
      <c r="H51" s="25"/>
      <c r="I51" s="25"/>
      <c r="J51" s="25"/>
      <c r="K51" s="13"/>
      <c r="L51" s="25"/>
      <c r="M51" s="25"/>
      <c r="N51" s="25"/>
      <c r="O51" s="25"/>
      <c r="P51" s="25"/>
      <c r="Q51" s="25"/>
      <c r="S51" s="995" t="s">
        <v>365</v>
      </c>
      <c r="T51" s="995" t="s">
        <v>365</v>
      </c>
      <c r="U51" s="996"/>
      <c r="V51" s="1003"/>
      <c r="W51" s="997"/>
      <c r="X51" s="1002"/>
      <c r="Y51" s="451"/>
      <c r="Z51" s="1001"/>
      <c r="AA51" s="147"/>
      <c r="AB51" s="1013"/>
      <c r="AC51" s="1223"/>
      <c r="AD51" s="1179"/>
    </row>
    <row r="52" spans="1:33">
      <c r="A52" s="2312"/>
      <c r="B52" s="2334"/>
      <c r="C52" s="2174"/>
      <c r="D52" s="2174"/>
      <c r="E52" s="2174"/>
      <c r="F52" s="2334"/>
      <c r="G52" s="2174"/>
      <c r="H52" s="2174"/>
      <c r="I52" s="2174"/>
      <c r="J52" s="2174"/>
      <c r="K52" s="2335"/>
      <c r="L52" s="2334"/>
      <c r="M52" s="2174"/>
      <c r="N52" s="2174"/>
      <c r="O52" s="2174"/>
      <c r="P52" s="2174"/>
      <c r="Q52" s="2174"/>
      <c r="S52" s="6">
        <v>0</v>
      </c>
      <c r="T52" s="1058">
        <v>0</v>
      </c>
      <c r="U52" s="6">
        <v>0</v>
      </c>
      <c r="V52" s="1058">
        <v>0</v>
      </c>
      <c r="W52" s="6">
        <v>0</v>
      </c>
      <c r="X52" s="1058">
        <v>0</v>
      </c>
      <c r="Y52" s="6">
        <v>0</v>
      </c>
      <c r="Z52" s="1058">
        <v>0</v>
      </c>
      <c r="AA52" s="6">
        <v>0</v>
      </c>
      <c r="AB52" s="1059">
        <v>0</v>
      </c>
      <c r="AC52" s="1223"/>
      <c r="AD52" s="1179"/>
    </row>
    <row r="53" spans="1:33" ht="14.4">
      <c r="A53" s="2311" t="s">
        <v>315</v>
      </c>
      <c r="B53" s="12"/>
      <c r="C53" s="25"/>
      <c r="D53" s="25"/>
      <c r="E53" s="25"/>
      <c r="F53" s="12"/>
      <c r="G53" s="25"/>
      <c r="H53" s="25"/>
      <c r="I53" s="25"/>
      <c r="J53" s="25"/>
      <c r="K53" s="13"/>
      <c r="L53" s="25"/>
      <c r="M53" s="25"/>
      <c r="N53" s="25"/>
      <c r="O53" s="25"/>
      <c r="P53" s="25"/>
      <c r="Q53" s="25"/>
      <c r="S53" s="995" t="s">
        <v>365</v>
      </c>
      <c r="T53" s="995" t="s">
        <v>365</v>
      </c>
      <c r="U53" s="996"/>
      <c r="V53" s="1003"/>
      <c r="W53" s="997"/>
      <c r="X53" s="1002"/>
      <c r="Y53" s="451"/>
      <c r="Z53" s="1001"/>
      <c r="AA53" s="147"/>
      <c r="AB53" s="1013"/>
      <c r="AC53" s="1223"/>
      <c r="AD53" s="1179"/>
    </row>
    <row r="54" spans="1:33" ht="14.4">
      <c r="A54" s="2312"/>
      <c r="B54" s="1034"/>
      <c r="C54" s="1052"/>
      <c r="D54" s="1052"/>
      <c r="E54" s="1052"/>
      <c r="F54" s="1034"/>
      <c r="G54" s="1052"/>
      <c r="H54" s="1052"/>
      <c r="I54" s="1052"/>
      <c r="J54" s="1052"/>
      <c r="K54" s="1052"/>
      <c r="L54" s="1034"/>
      <c r="M54" s="1052"/>
      <c r="N54" s="1052"/>
      <c r="O54" s="1052"/>
      <c r="P54" s="1052"/>
      <c r="Q54" s="1053"/>
      <c r="S54" s="6">
        <v>0</v>
      </c>
      <c r="T54" s="1058">
        <v>0</v>
      </c>
      <c r="U54" s="6">
        <v>0</v>
      </c>
      <c r="V54" s="1058">
        <v>0</v>
      </c>
      <c r="W54" s="6">
        <v>0</v>
      </c>
      <c r="X54" s="1058">
        <v>0</v>
      </c>
      <c r="Y54" s="6">
        <v>0</v>
      </c>
      <c r="Z54" s="1058">
        <v>0</v>
      </c>
      <c r="AA54" s="6">
        <v>0</v>
      </c>
      <c r="AB54" s="1059">
        <v>0</v>
      </c>
      <c r="AC54" s="1223"/>
      <c r="AD54" s="1179"/>
    </row>
    <row r="55" spans="1:33" ht="14.4">
      <c r="A55" s="2311" t="s">
        <v>279</v>
      </c>
      <c r="B55" s="12"/>
      <c r="C55" s="838"/>
      <c r="D55" s="838"/>
      <c r="E55" s="838"/>
      <c r="F55" s="12"/>
      <c r="G55" s="838"/>
      <c r="H55" s="838"/>
      <c r="I55" s="838"/>
      <c r="J55" s="838"/>
      <c r="K55" s="874"/>
      <c r="L55" s="838"/>
      <c r="M55" s="838"/>
      <c r="N55" s="838"/>
      <c r="O55" s="838"/>
      <c r="P55" s="838"/>
      <c r="Q55" s="25"/>
      <c r="S55" s="995" t="s">
        <v>365</v>
      </c>
      <c r="T55" s="995" t="s">
        <v>365</v>
      </c>
      <c r="U55" s="996"/>
      <c r="V55" s="1003"/>
      <c r="W55" s="997"/>
      <c r="X55" s="1002"/>
      <c r="Y55" s="451"/>
      <c r="Z55" s="1001"/>
      <c r="AA55" s="147"/>
      <c r="AB55" s="1013"/>
      <c r="AC55" s="1223"/>
      <c r="AD55" s="1179"/>
    </row>
    <row r="56" spans="1:33" ht="14.4">
      <c r="A56" s="2312"/>
      <c r="B56" s="1034" t="s">
        <v>217</v>
      </c>
      <c r="C56" s="1052" t="s">
        <v>217</v>
      </c>
      <c r="D56" s="1052" t="s">
        <v>217</v>
      </c>
      <c r="E56" s="1052" t="s">
        <v>217</v>
      </c>
      <c r="F56" s="1034" t="s">
        <v>217</v>
      </c>
      <c r="G56" s="1052" t="s">
        <v>217</v>
      </c>
      <c r="H56" s="1052" t="s">
        <v>217</v>
      </c>
      <c r="I56" s="1052" t="s">
        <v>217</v>
      </c>
      <c r="J56" s="1052" t="s">
        <v>217</v>
      </c>
      <c r="K56" s="1052" t="s">
        <v>217</v>
      </c>
      <c r="L56" s="1034" t="s">
        <v>217</v>
      </c>
      <c r="M56" s="1052" t="s">
        <v>217</v>
      </c>
      <c r="N56" s="1052" t="s">
        <v>217</v>
      </c>
      <c r="O56" s="1052" t="s">
        <v>217</v>
      </c>
      <c r="P56" s="1052" t="s">
        <v>217</v>
      </c>
      <c r="Q56" s="1053" t="s">
        <v>217</v>
      </c>
      <c r="S56" s="6">
        <v>0</v>
      </c>
      <c r="T56" s="1058">
        <v>0</v>
      </c>
      <c r="U56" s="6">
        <v>3.01</v>
      </c>
      <c r="V56" s="1058">
        <v>1</v>
      </c>
      <c r="W56" s="6">
        <v>0</v>
      </c>
      <c r="X56" s="1058">
        <v>0</v>
      </c>
      <c r="Y56" s="6">
        <v>0</v>
      </c>
      <c r="Z56" s="1058">
        <v>0</v>
      </c>
      <c r="AA56" s="6">
        <v>0</v>
      </c>
      <c r="AB56" s="1059">
        <v>0</v>
      </c>
      <c r="AC56" s="1223"/>
      <c r="AD56" s="1179"/>
    </row>
    <row r="57" spans="1:33" ht="14.4">
      <c r="A57" s="2311" t="s">
        <v>281</v>
      </c>
      <c r="B57" s="12"/>
      <c r="C57" s="25"/>
      <c r="D57" s="25"/>
      <c r="E57" s="25"/>
      <c r="F57" s="12"/>
      <c r="G57" s="25"/>
      <c r="H57" s="25"/>
      <c r="I57" s="25"/>
      <c r="J57" s="25"/>
      <c r="K57" s="13"/>
      <c r="L57" s="25"/>
      <c r="M57" s="25"/>
      <c r="N57" s="25"/>
      <c r="O57" s="25"/>
      <c r="P57" s="25"/>
      <c r="S57" s="995" t="s">
        <v>365</v>
      </c>
      <c r="T57" s="995" t="s">
        <v>365</v>
      </c>
      <c r="U57" s="996"/>
      <c r="V57" s="1003"/>
      <c r="W57" s="997"/>
      <c r="X57" s="1002"/>
      <c r="Y57" s="451"/>
      <c r="Z57" s="1001"/>
      <c r="AA57" s="147"/>
      <c r="AB57" s="1013"/>
      <c r="AC57" s="1223"/>
      <c r="AD57" s="1179"/>
    </row>
    <row r="58" spans="1:33" ht="14.4">
      <c r="A58" s="2312"/>
      <c r="B58" s="1034" t="s">
        <v>223</v>
      </c>
      <c r="C58" s="1052" t="s">
        <v>223</v>
      </c>
      <c r="D58" s="1052" t="s">
        <v>223</v>
      </c>
      <c r="E58" s="1052" t="s">
        <v>223</v>
      </c>
      <c r="F58" s="1034" t="s">
        <v>223</v>
      </c>
      <c r="G58" s="1052" t="s">
        <v>223</v>
      </c>
      <c r="H58" s="1052" t="s">
        <v>223</v>
      </c>
      <c r="I58" s="1052" t="s">
        <v>223</v>
      </c>
      <c r="J58" s="1052" t="s">
        <v>223</v>
      </c>
      <c r="K58" s="1052" t="s">
        <v>223</v>
      </c>
      <c r="L58" s="1034" t="s">
        <v>223</v>
      </c>
      <c r="M58" s="1052" t="s">
        <v>223</v>
      </c>
      <c r="N58" s="1052" t="s">
        <v>223</v>
      </c>
      <c r="O58" s="1052" t="s">
        <v>223</v>
      </c>
      <c r="P58" s="1052" t="s">
        <v>223</v>
      </c>
      <c r="Q58" s="1053" t="s">
        <v>223</v>
      </c>
      <c r="S58" s="6">
        <v>0</v>
      </c>
      <c r="T58" s="1058">
        <v>0</v>
      </c>
      <c r="U58" s="6">
        <v>0</v>
      </c>
      <c r="V58" s="1058">
        <v>0</v>
      </c>
      <c r="W58" s="6">
        <v>3.01</v>
      </c>
      <c r="X58" s="1058">
        <v>1</v>
      </c>
      <c r="Y58" s="6">
        <v>0</v>
      </c>
      <c r="Z58" s="1058">
        <v>0</v>
      </c>
      <c r="AA58" s="6">
        <v>0</v>
      </c>
      <c r="AB58" s="1059">
        <v>0</v>
      </c>
      <c r="AC58" s="1223"/>
      <c r="AD58" s="1179"/>
    </row>
    <row r="59" spans="1:33" ht="14.4">
      <c r="A59" s="2311" t="s">
        <v>282</v>
      </c>
      <c r="B59" s="12"/>
      <c r="C59" s="25"/>
      <c r="D59" s="25"/>
      <c r="E59" s="25"/>
      <c r="F59" s="12"/>
      <c r="G59" s="25"/>
      <c r="H59" s="25"/>
      <c r="I59" s="25"/>
      <c r="J59" s="25"/>
      <c r="K59" s="13"/>
      <c r="L59" s="25"/>
      <c r="M59" s="25"/>
      <c r="N59" s="25"/>
      <c r="O59" s="25"/>
      <c r="P59" s="25"/>
      <c r="Q59" s="25"/>
      <c r="S59" s="995" t="s">
        <v>365</v>
      </c>
      <c r="T59" s="995" t="s">
        <v>365</v>
      </c>
      <c r="U59" s="996"/>
      <c r="V59" s="1003"/>
      <c r="W59" s="997"/>
      <c r="X59" s="1002"/>
      <c r="Y59" s="451"/>
      <c r="Z59" s="1001"/>
      <c r="AA59" s="147"/>
      <c r="AB59" s="1013"/>
      <c r="AC59" s="1223"/>
      <c r="AD59" s="1179"/>
    </row>
    <row r="60" spans="1:33" ht="15" customHeight="1">
      <c r="A60" s="2312"/>
      <c r="B60" s="1035" t="s">
        <v>223</v>
      </c>
      <c r="C60" s="1036" t="s">
        <v>223</v>
      </c>
      <c r="D60" s="1036" t="s">
        <v>223</v>
      </c>
      <c r="E60" s="2064" t="s">
        <v>300</v>
      </c>
      <c r="F60" s="2064" t="s">
        <v>300</v>
      </c>
      <c r="G60" s="2064" t="s">
        <v>300</v>
      </c>
      <c r="H60" s="2064" t="s">
        <v>300</v>
      </c>
      <c r="I60" s="2064" t="s">
        <v>300</v>
      </c>
      <c r="J60" s="2064" t="s">
        <v>300</v>
      </c>
      <c r="K60" s="2064" t="s">
        <v>300</v>
      </c>
      <c r="L60" s="2064" t="s">
        <v>300</v>
      </c>
      <c r="M60" s="1036" t="s">
        <v>223</v>
      </c>
      <c r="N60" s="1036" t="s">
        <v>223</v>
      </c>
      <c r="O60" s="1036" t="s">
        <v>223</v>
      </c>
      <c r="P60" s="1036" t="s">
        <v>223</v>
      </c>
      <c r="Q60" s="1083" t="s">
        <v>223</v>
      </c>
      <c r="S60" s="6">
        <v>0</v>
      </c>
      <c r="T60" s="1058">
        <v>0</v>
      </c>
      <c r="U60" s="6">
        <v>0</v>
      </c>
      <c r="V60" s="1058">
        <v>0</v>
      </c>
      <c r="W60" s="1328">
        <f>1.15+0.189</f>
        <v>1.339</v>
      </c>
      <c r="X60" s="1058">
        <v>0.41063829787234035</v>
      </c>
      <c r="Y60" s="1294">
        <v>1.67</v>
      </c>
      <c r="Z60" s="1061">
        <v>0.58936170212765948</v>
      </c>
      <c r="AA60" s="6">
        <v>0</v>
      </c>
      <c r="AB60" s="1059">
        <v>0</v>
      </c>
      <c r="AC60" s="1223"/>
      <c r="AD60" s="1179"/>
    </row>
    <row r="61" spans="1:33" ht="14.4">
      <c r="A61" s="2311" t="s">
        <v>283</v>
      </c>
      <c r="B61" s="12"/>
      <c r="C61" s="838"/>
      <c r="D61" s="838"/>
      <c r="E61" s="838"/>
      <c r="F61" s="12"/>
      <c r="G61" s="838"/>
      <c r="H61" s="838"/>
      <c r="I61" s="838"/>
      <c r="J61" s="838"/>
      <c r="K61" s="874"/>
      <c r="L61" s="838"/>
      <c r="M61" s="838"/>
      <c r="N61" s="838"/>
      <c r="O61" s="838"/>
      <c r="P61" s="838"/>
      <c r="Q61" s="25"/>
      <c r="R61" s="2243"/>
      <c r="S61" s="995" t="s">
        <v>365</v>
      </c>
      <c r="T61" s="995" t="s">
        <v>365</v>
      </c>
      <c r="U61" s="996"/>
      <c r="V61" s="1003"/>
      <c r="W61" s="997"/>
      <c r="X61" s="1002"/>
      <c r="Y61" s="451"/>
      <c r="Z61" s="1001"/>
      <c r="AA61" s="147"/>
      <c r="AB61" s="1013"/>
      <c r="AC61" s="1223"/>
      <c r="AD61" s="1179"/>
      <c r="AE61" s="2180" t="s">
        <v>241</v>
      </c>
      <c r="AF61" s="2181"/>
      <c r="AG61" s="2148" t="s">
        <v>242</v>
      </c>
    </row>
    <row r="62" spans="1:33" ht="14.4">
      <c r="A62" s="2312"/>
      <c r="B62" s="1034" t="s">
        <v>217</v>
      </c>
      <c r="C62" s="1052" t="s">
        <v>217</v>
      </c>
      <c r="D62" s="1052" t="s">
        <v>217</v>
      </c>
      <c r="E62" s="1052" t="s">
        <v>217</v>
      </c>
      <c r="F62" s="1034" t="s">
        <v>217</v>
      </c>
      <c r="G62" s="1052" t="s">
        <v>217</v>
      </c>
      <c r="H62" s="1052" t="s">
        <v>217</v>
      </c>
      <c r="I62" s="1052" t="s">
        <v>217</v>
      </c>
      <c r="J62" s="1052" t="s">
        <v>217</v>
      </c>
      <c r="K62" s="1052" t="s">
        <v>217</v>
      </c>
      <c r="L62" s="1034" t="s">
        <v>217</v>
      </c>
      <c r="M62" s="1052" t="s">
        <v>217</v>
      </c>
      <c r="N62" s="1052" t="s">
        <v>217</v>
      </c>
      <c r="O62" s="1052" t="s">
        <v>217</v>
      </c>
      <c r="P62" s="1052" t="s">
        <v>217</v>
      </c>
      <c r="Q62" s="1053" t="s">
        <v>217</v>
      </c>
      <c r="R62" s="2244"/>
      <c r="S62" s="6">
        <v>0</v>
      </c>
      <c r="T62" s="1058">
        <v>0</v>
      </c>
      <c r="U62" s="6">
        <v>2.85</v>
      </c>
      <c r="V62" s="1058">
        <v>1</v>
      </c>
      <c r="W62" s="6">
        <v>0</v>
      </c>
      <c r="X62" s="1058">
        <v>0</v>
      </c>
      <c r="Y62" s="6">
        <v>0</v>
      </c>
      <c r="Z62" s="1058">
        <v>0</v>
      </c>
      <c r="AA62" s="6">
        <v>0</v>
      </c>
      <c r="AB62" s="1059">
        <v>0</v>
      </c>
      <c r="AC62" s="1223"/>
      <c r="AD62" s="1179"/>
      <c r="AE62" s="1780" t="s">
        <v>365</v>
      </c>
      <c r="AF62" s="1781" t="s">
        <v>435</v>
      </c>
      <c r="AG62" s="2149"/>
    </row>
    <row r="63" spans="1:33" ht="14.4">
      <c r="A63" s="2311" t="s">
        <v>284</v>
      </c>
      <c r="B63" s="12"/>
      <c r="C63" s="25"/>
      <c r="D63" s="25"/>
      <c r="E63" s="25"/>
      <c r="F63" s="12"/>
      <c r="G63" s="25"/>
      <c r="H63" s="25"/>
      <c r="I63" s="25"/>
      <c r="J63" s="25"/>
      <c r="K63" s="13"/>
      <c r="L63" s="25"/>
      <c r="M63" s="25"/>
      <c r="N63" s="25"/>
      <c r="O63" s="25"/>
      <c r="P63" s="25"/>
      <c r="Q63" s="25"/>
      <c r="S63" s="995" t="s">
        <v>365</v>
      </c>
      <c r="T63" s="995" t="s">
        <v>365</v>
      </c>
      <c r="U63" s="996"/>
      <c r="V63" s="1003"/>
      <c r="W63" s="997"/>
      <c r="X63" s="1002"/>
      <c r="Y63" s="451"/>
      <c r="Z63" s="1001"/>
      <c r="AA63" s="147"/>
      <c r="AB63" s="1013"/>
      <c r="AC63" s="1223"/>
      <c r="AD63" s="1179"/>
      <c r="AE63" s="149" t="s">
        <v>217</v>
      </c>
      <c r="AF63" s="146" t="s">
        <v>220</v>
      </c>
      <c r="AG63" s="2149"/>
    </row>
    <row r="64" spans="1:33" ht="14.4">
      <c r="A64" s="2312"/>
      <c r="B64" s="1034" t="s">
        <v>223</v>
      </c>
      <c r="C64" s="1052" t="s">
        <v>223</v>
      </c>
      <c r="D64" s="1052" t="s">
        <v>223</v>
      </c>
      <c r="E64" s="1052" t="s">
        <v>223</v>
      </c>
      <c r="F64" s="1034" t="s">
        <v>223</v>
      </c>
      <c r="G64" s="1052" t="s">
        <v>223</v>
      </c>
      <c r="H64" s="1052" t="s">
        <v>223</v>
      </c>
      <c r="I64" s="1052" t="s">
        <v>223</v>
      </c>
      <c r="J64" s="1052" t="s">
        <v>223</v>
      </c>
      <c r="K64" s="1052" t="s">
        <v>223</v>
      </c>
      <c r="L64" s="1034" t="s">
        <v>223</v>
      </c>
      <c r="M64" s="1052" t="s">
        <v>223</v>
      </c>
      <c r="N64" s="1052" t="s">
        <v>223</v>
      </c>
      <c r="O64" s="1052" t="s">
        <v>223</v>
      </c>
      <c r="P64" s="1052" t="s">
        <v>223</v>
      </c>
      <c r="Q64" s="1053" t="s">
        <v>223</v>
      </c>
      <c r="S64" s="6">
        <v>0</v>
      </c>
      <c r="T64" s="1058">
        <v>0</v>
      </c>
      <c r="U64" s="6">
        <v>0</v>
      </c>
      <c r="V64" s="1058">
        <v>0</v>
      </c>
      <c r="W64" s="6">
        <v>3.01</v>
      </c>
      <c r="X64" s="1058">
        <v>1</v>
      </c>
      <c r="Y64" s="6">
        <v>0</v>
      </c>
      <c r="Z64" s="1058">
        <v>0</v>
      </c>
      <c r="AA64" s="6">
        <v>0</v>
      </c>
      <c r="AB64" s="1059">
        <v>0</v>
      </c>
      <c r="AC64" s="1223"/>
      <c r="AD64" s="1179"/>
      <c r="AE64" s="148" t="s">
        <v>223</v>
      </c>
      <c r="AF64" s="146" t="s">
        <v>221</v>
      </c>
      <c r="AG64" s="2149"/>
    </row>
    <row r="65" spans="1:33" ht="14.4">
      <c r="A65" s="2311" t="s">
        <v>285</v>
      </c>
      <c r="B65" s="12"/>
      <c r="C65" s="25"/>
      <c r="D65" s="25"/>
      <c r="E65" s="25"/>
      <c r="F65" s="12"/>
      <c r="G65" s="25"/>
      <c r="H65" s="25"/>
      <c r="I65" s="25"/>
      <c r="J65" s="25"/>
      <c r="K65" s="13"/>
      <c r="L65" s="25"/>
      <c r="M65" s="25"/>
      <c r="N65" s="25"/>
      <c r="O65" s="25"/>
      <c r="P65" s="25"/>
      <c r="Q65" s="25"/>
      <c r="S65" s="995" t="s">
        <v>365</v>
      </c>
      <c r="T65" s="995" t="s">
        <v>365</v>
      </c>
      <c r="U65" s="996"/>
      <c r="V65" s="1003"/>
      <c r="W65" s="997"/>
      <c r="X65" s="1002"/>
      <c r="Y65" s="451"/>
      <c r="Z65" s="1001"/>
      <c r="AA65" s="147"/>
      <c r="AB65" s="1013"/>
      <c r="AC65" s="1223"/>
      <c r="AD65" s="1179"/>
      <c r="AE65" s="451" t="s">
        <v>229</v>
      </c>
      <c r="AF65" s="146" t="s">
        <v>222</v>
      </c>
      <c r="AG65" s="2149"/>
    </row>
    <row r="66" spans="1:33" ht="15" thickBot="1">
      <c r="A66" s="2310"/>
      <c r="B66" s="1396" t="s">
        <v>217</v>
      </c>
      <c r="C66" s="1397" t="s">
        <v>217</v>
      </c>
      <c r="D66" s="1397" t="s">
        <v>217</v>
      </c>
      <c r="E66" s="1397" t="s">
        <v>217</v>
      </c>
      <c r="F66" s="1396" t="s">
        <v>217</v>
      </c>
      <c r="G66" s="1397" t="s">
        <v>217</v>
      </c>
      <c r="H66" s="1397" t="s">
        <v>217</v>
      </c>
      <c r="I66" s="1397" t="s">
        <v>217</v>
      </c>
      <c r="J66" s="1397" t="s">
        <v>217</v>
      </c>
      <c r="K66" s="1397" t="s">
        <v>217</v>
      </c>
      <c r="L66" s="1396" t="s">
        <v>217</v>
      </c>
      <c r="M66" s="1397" t="s">
        <v>217</v>
      </c>
      <c r="N66" s="1397" t="s">
        <v>217</v>
      </c>
      <c r="O66" s="1397" t="s">
        <v>217</v>
      </c>
      <c r="P66" s="1397" t="s">
        <v>217</v>
      </c>
      <c r="Q66" s="1397" t="s">
        <v>217</v>
      </c>
      <c r="R66" s="19"/>
      <c r="S66" s="999">
        <v>0</v>
      </c>
      <c r="T66" s="1233">
        <v>0</v>
      </c>
      <c r="U66" s="999">
        <v>3.01</v>
      </c>
      <c r="V66" s="1233">
        <v>1</v>
      </c>
      <c r="W66" s="999">
        <v>0</v>
      </c>
      <c r="X66" s="1233">
        <v>0</v>
      </c>
      <c r="Y66" s="999">
        <v>0</v>
      </c>
      <c r="Z66" s="1233">
        <v>0</v>
      </c>
      <c r="AA66" s="999">
        <v>0</v>
      </c>
      <c r="AB66" s="1000">
        <v>0</v>
      </c>
      <c r="AC66" s="1223"/>
      <c r="AD66" s="1179"/>
      <c r="AE66" s="147" t="s">
        <v>368</v>
      </c>
      <c r="AF66" s="146" t="s">
        <v>436</v>
      </c>
      <c r="AG66" s="2150"/>
    </row>
    <row r="67" spans="1:33">
      <c r="A67" s="55"/>
    </row>
    <row r="68" spans="1:33" ht="13.8">
      <c r="A68" s="24" t="s">
        <v>444</v>
      </c>
    </row>
    <row r="69" spans="1:33" ht="13.8">
      <c r="A69" s="1749" t="s">
        <v>291</v>
      </c>
      <c r="T69" s="855"/>
      <c r="U69" s="855"/>
      <c r="X69" s="856"/>
    </row>
    <row r="70" spans="1:33">
      <c r="W70" s="855" t="s">
        <v>169</v>
      </c>
    </row>
  </sheetData>
  <mergeCells count="44">
    <mergeCell ref="AE61:AF61"/>
    <mergeCell ref="AG61:AG66"/>
    <mergeCell ref="A57:A58"/>
    <mergeCell ref="A65:A66"/>
    <mergeCell ref="R61:R62"/>
    <mergeCell ref="A63:A64"/>
    <mergeCell ref="A61:A62"/>
    <mergeCell ref="A59:A60"/>
    <mergeCell ref="A49:A50"/>
    <mergeCell ref="H46:H47"/>
    <mergeCell ref="I46:I47"/>
    <mergeCell ref="N49:O49"/>
    <mergeCell ref="E46:E47"/>
    <mergeCell ref="N50:O50"/>
    <mergeCell ref="L52:Q52"/>
    <mergeCell ref="S47:T47"/>
    <mergeCell ref="U47:V47"/>
    <mergeCell ref="B10:E10"/>
    <mergeCell ref="F9:S9"/>
    <mergeCell ref="F10:S10"/>
    <mergeCell ref="B11:E11"/>
    <mergeCell ref="Q46:Q47"/>
    <mergeCell ref="B12:E12"/>
    <mergeCell ref="B45:E45"/>
    <mergeCell ref="F45:Q45"/>
    <mergeCell ref="B44:Q44"/>
    <mergeCell ref="S44:AB44"/>
    <mergeCell ref="S45:AB45"/>
    <mergeCell ref="S46:AB46"/>
    <mergeCell ref="AA47:AB47"/>
    <mergeCell ref="A55:A56"/>
    <mergeCell ref="A53:A54"/>
    <mergeCell ref="A51:A52"/>
    <mergeCell ref="B52:E52"/>
    <mergeCell ref="F52:K52"/>
    <mergeCell ref="W47:X47"/>
    <mergeCell ref="N46:N47"/>
    <mergeCell ref="O46:O47"/>
    <mergeCell ref="Y47:Z47"/>
    <mergeCell ref="A1:AB1"/>
    <mergeCell ref="A2:AB2"/>
    <mergeCell ref="A3:AB3"/>
    <mergeCell ref="A4:AB4"/>
    <mergeCell ref="B9:E9"/>
  </mergeCells>
  <conditionalFormatting sqref="B60:D60">
    <cfRule type="cellIs" dxfId="91" priority="1" stopIfTrue="1" operator="equal">
      <formula>"MB"</formula>
    </cfRule>
    <cfRule type="cellIs" dxfId="90" priority="2" stopIfTrue="1" operator="equal">
      <formula>"MM"</formula>
    </cfRule>
    <cfRule type="cellIs" dxfId="89" priority="3" stopIfTrue="1" operator="equal">
      <formula>"N"</formula>
    </cfRule>
    <cfRule type="cellIs" dxfId="88" priority="4" stopIfTrue="1" operator="equal">
      <formula>"B"</formula>
    </cfRule>
    <cfRule type="cellIs" dxfId="87" priority="5" stopIfTrue="1" operator="equal">
      <formula>"R"</formula>
    </cfRule>
    <cfRule type="cellIs" dxfId="86" priority="6" stopIfTrue="1" operator="equal">
      <formula>"M"</formula>
    </cfRule>
  </conditionalFormatting>
  <conditionalFormatting sqref="B50:N50">
    <cfRule type="cellIs" dxfId="85" priority="7" stopIfTrue="1" operator="equal">
      <formula>"MB"</formula>
    </cfRule>
    <cfRule type="cellIs" dxfId="84" priority="8" stopIfTrue="1" operator="equal">
      <formula>"MM"</formula>
    </cfRule>
    <cfRule type="cellIs" dxfId="83" priority="9" stopIfTrue="1" operator="equal">
      <formula>"N"</formula>
    </cfRule>
    <cfRule type="cellIs" dxfId="82" priority="10" stopIfTrue="1" operator="equal">
      <formula>"B"</formula>
    </cfRule>
    <cfRule type="cellIs" dxfId="81" priority="11" stopIfTrue="1" operator="equal">
      <formula>"R"</formula>
    </cfRule>
    <cfRule type="cellIs" dxfId="80" priority="12" stopIfTrue="1" operator="equal">
      <formula>"M"</formula>
    </cfRule>
  </conditionalFormatting>
  <conditionalFormatting sqref="E60:L60">
    <cfRule type="cellIs" dxfId="79" priority="13" stopIfTrue="1" operator="equal">
      <formula>"MB"</formula>
    </cfRule>
    <cfRule type="cellIs" dxfId="78" priority="14" stopIfTrue="1" operator="equal">
      <formula>"MM"</formula>
    </cfRule>
    <cfRule type="cellIs" dxfId="77" priority="15" stopIfTrue="1" operator="equal">
      <formula>"R"</formula>
    </cfRule>
    <cfRule type="cellIs" dxfId="76" priority="16" stopIfTrue="1" operator="equal">
      <formula>"M"</formula>
    </cfRule>
    <cfRule type="cellIs" dxfId="75" priority="17" stopIfTrue="1" operator="equal">
      <formula>"B"</formula>
    </cfRule>
  </conditionalFormatting>
  <conditionalFormatting sqref="S49:T49">
    <cfRule type="cellIs" dxfId="74" priority="137" stopIfTrue="1" operator="equal">
      <formula>"MB"</formula>
    </cfRule>
    <cfRule type="cellIs" dxfId="73" priority="138" stopIfTrue="1" operator="equal">
      <formula>"MM"</formula>
    </cfRule>
    <cfRule type="cellIs" dxfId="72" priority="139" stopIfTrue="1" operator="equal">
      <formula>"N"</formula>
    </cfRule>
    <cfRule type="cellIs" dxfId="71" priority="140" stopIfTrue="1" operator="equal">
      <formula>"B"</formula>
    </cfRule>
    <cfRule type="cellIs" dxfId="70" priority="141" stopIfTrue="1" operator="equal">
      <formula>"R"</formula>
    </cfRule>
    <cfRule type="cellIs" dxfId="69" priority="142" stopIfTrue="1" operator="equal">
      <formula>"M"</formula>
    </cfRule>
  </conditionalFormatting>
  <conditionalFormatting sqref="S51:T51">
    <cfRule type="cellIs" dxfId="68" priority="125" stopIfTrue="1" operator="equal">
      <formula>"MB"</formula>
    </cfRule>
    <cfRule type="cellIs" dxfId="67" priority="126" stopIfTrue="1" operator="equal">
      <formula>"MM"</formula>
    </cfRule>
    <cfRule type="cellIs" dxfId="66" priority="127" stopIfTrue="1" operator="equal">
      <formula>"N"</formula>
    </cfRule>
    <cfRule type="cellIs" dxfId="65" priority="128" stopIfTrue="1" operator="equal">
      <formula>"B"</formula>
    </cfRule>
    <cfRule type="cellIs" dxfId="64" priority="129" stopIfTrue="1" operator="equal">
      <formula>"R"</formula>
    </cfRule>
    <cfRule type="cellIs" dxfId="63" priority="130" stopIfTrue="1" operator="equal">
      <formula>"M"</formula>
    </cfRule>
  </conditionalFormatting>
  <conditionalFormatting sqref="S53:T53">
    <cfRule type="cellIs" dxfId="62" priority="113" stopIfTrue="1" operator="equal">
      <formula>"MB"</formula>
    </cfRule>
    <cfRule type="cellIs" dxfId="61" priority="114" stopIfTrue="1" operator="equal">
      <formula>"MM"</formula>
    </cfRule>
    <cfRule type="cellIs" dxfId="60" priority="115" stopIfTrue="1" operator="equal">
      <formula>"N"</formula>
    </cfRule>
    <cfRule type="cellIs" dxfId="59" priority="116" stopIfTrue="1" operator="equal">
      <formula>"B"</formula>
    </cfRule>
    <cfRule type="cellIs" dxfId="58" priority="117" stopIfTrue="1" operator="equal">
      <formula>"R"</formula>
    </cfRule>
    <cfRule type="cellIs" dxfId="57" priority="118" stopIfTrue="1" operator="equal">
      <formula>"M"</formula>
    </cfRule>
  </conditionalFormatting>
  <conditionalFormatting sqref="S55:T55">
    <cfRule type="cellIs" dxfId="56" priority="101" stopIfTrue="1" operator="equal">
      <formula>"MB"</formula>
    </cfRule>
    <cfRule type="cellIs" dxfId="55" priority="102" stopIfTrue="1" operator="equal">
      <formula>"MM"</formula>
    </cfRule>
    <cfRule type="cellIs" dxfId="54" priority="103" stopIfTrue="1" operator="equal">
      <formula>"N"</formula>
    </cfRule>
    <cfRule type="cellIs" dxfId="53" priority="104" stopIfTrue="1" operator="equal">
      <formula>"B"</formula>
    </cfRule>
    <cfRule type="cellIs" dxfId="52" priority="105" stopIfTrue="1" operator="equal">
      <formula>"R"</formula>
    </cfRule>
    <cfRule type="cellIs" dxfId="51" priority="106" stopIfTrue="1" operator="equal">
      <formula>"M"</formula>
    </cfRule>
  </conditionalFormatting>
  <conditionalFormatting sqref="S57:T57">
    <cfRule type="cellIs" dxfId="50" priority="89" stopIfTrue="1" operator="equal">
      <formula>"MB"</formula>
    </cfRule>
    <cfRule type="cellIs" dxfId="49" priority="90" stopIfTrue="1" operator="equal">
      <formula>"MM"</formula>
    </cfRule>
    <cfRule type="cellIs" dxfId="48" priority="91" stopIfTrue="1" operator="equal">
      <formula>"N"</formula>
    </cfRule>
    <cfRule type="cellIs" dxfId="47" priority="92" stopIfTrue="1" operator="equal">
      <formula>"B"</formula>
    </cfRule>
    <cfRule type="cellIs" dxfId="46" priority="93" stopIfTrue="1" operator="equal">
      <formula>"R"</formula>
    </cfRule>
    <cfRule type="cellIs" dxfId="45" priority="94" stopIfTrue="1" operator="equal">
      <formula>"M"</formula>
    </cfRule>
  </conditionalFormatting>
  <conditionalFormatting sqref="S59:T59">
    <cfRule type="cellIs" dxfId="44" priority="77" stopIfTrue="1" operator="equal">
      <formula>"MB"</formula>
    </cfRule>
    <cfRule type="cellIs" dxfId="43" priority="78" stopIfTrue="1" operator="equal">
      <formula>"MM"</formula>
    </cfRule>
    <cfRule type="cellIs" dxfId="42" priority="79" stopIfTrue="1" operator="equal">
      <formula>"N"</formula>
    </cfRule>
    <cfRule type="cellIs" dxfId="41" priority="80" stopIfTrue="1" operator="equal">
      <formula>"B"</formula>
    </cfRule>
    <cfRule type="cellIs" dxfId="40" priority="81" stopIfTrue="1" operator="equal">
      <formula>"R"</formula>
    </cfRule>
    <cfRule type="cellIs" dxfId="39" priority="82" stopIfTrue="1" operator="equal">
      <formula>"M"</formula>
    </cfRule>
  </conditionalFormatting>
  <conditionalFormatting sqref="S61:T61">
    <cfRule type="cellIs" dxfId="38" priority="65" stopIfTrue="1" operator="equal">
      <formula>"MB"</formula>
    </cfRule>
    <cfRule type="cellIs" dxfId="37" priority="66" stopIfTrue="1" operator="equal">
      <formula>"MM"</formula>
    </cfRule>
    <cfRule type="cellIs" dxfId="36" priority="67" stopIfTrue="1" operator="equal">
      <formula>"N"</formula>
    </cfRule>
    <cfRule type="cellIs" dxfId="35" priority="68" stopIfTrue="1" operator="equal">
      <formula>"B"</formula>
    </cfRule>
    <cfRule type="cellIs" dxfId="34" priority="69" stopIfTrue="1" operator="equal">
      <formula>"R"</formula>
    </cfRule>
    <cfRule type="cellIs" dxfId="33" priority="70" stopIfTrue="1" operator="equal">
      <formula>"M"</formula>
    </cfRule>
  </conditionalFormatting>
  <conditionalFormatting sqref="S63:T63">
    <cfRule type="cellIs" dxfId="32" priority="53" stopIfTrue="1" operator="equal">
      <formula>"MB"</formula>
    </cfRule>
    <cfRule type="cellIs" dxfId="31" priority="54" stopIfTrue="1" operator="equal">
      <formula>"MM"</formula>
    </cfRule>
    <cfRule type="cellIs" dxfId="30" priority="55" stopIfTrue="1" operator="equal">
      <formula>"N"</formula>
    </cfRule>
    <cfRule type="cellIs" dxfId="29" priority="56" stopIfTrue="1" operator="equal">
      <formula>"B"</formula>
    </cfRule>
    <cfRule type="cellIs" dxfId="28" priority="57" stopIfTrue="1" operator="equal">
      <formula>"R"</formula>
    </cfRule>
    <cfRule type="cellIs" dxfId="27" priority="58" stopIfTrue="1" operator="equal">
      <formula>"M"</formula>
    </cfRule>
  </conditionalFormatting>
  <conditionalFormatting sqref="S65:T65">
    <cfRule type="cellIs" dxfId="26" priority="41" stopIfTrue="1" operator="equal">
      <formula>"MB"</formula>
    </cfRule>
    <cfRule type="cellIs" dxfId="25" priority="42" stopIfTrue="1" operator="equal">
      <formula>"MM"</formula>
    </cfRule>
    <cfRule type="cellIs" dxfId="24" priority="43" stopIfTrue="1" operator="equal">
      <formula>"N"</formula>
    </cfRule>
    <cfRule type="cellIs" dxfId="23" priority="44" stopIfTrue="1" operator="equal">
      <formula>"B"</formula>
    </cfRule>
    <cfRule type="cellIs" dxfId="22" priority="45" stopIfTrue="1" operator="equal">
      <formula>"R"</formula>
    </cfRule>
    <cfRule type="cellIs" dxfId="21" priority="46" stopIfTrue="1" operator="equal">
      <formula>"M"</formula>
    </cfRule>
  </conditionalFormatting>
  <conditionalFormatting sqref="T49 P50:Q50 S51:T51 S53:T53 B54:Q54 S55:T55 B56:Q56 S57:T57 B58:Q58 S59:T59 M60:Q60 S61:T61 B62:Q62 S63:T63 B64:Q64 S65:T65 B66:Q66">
    <cfRule type="cellIs" dxfId="20" priority="276" stopIfTrue="1" operator="equal">
      <formula>"MM"</formula>
    </cfRule>
    <cfRule type="cellIs" dxfId="19" priority="277" stopIfTrue="1" operator="equal">
      <formula>"N"</formula>
    </cfRule>
    <cfRule type="cellIs" dxfId="18" priority="278" stopIfTrue="1" operator="equal">
      <formula>"B"</formula>
    </cfRule>
    <cfRule type="cellIs" dxfId="17" priority="279" stopIfTrue="1" operator="equal">
      <formula>"R"</formula>
    </cfRule>
    <cfRule type="cellIs" dxfId="16" priority="280" stopIfTrue="1" operator="equal">
      <formula>"M"</formula>
    </cfRule>
  </conditionalFormatting>
  <conditionalFormatting sqref="T49 S51:T51 S53:T53 S55:T55 S57:T57 S59:T59 S61:T61 S63:T63 S65:T65 P50:Q50 B54:Q54 B56:Q56 B58:Q58 M60:Q60 B62:Q62 B64:Q64 B66:Q66">
    <cfRule type="cellIs" dxfId="15" priority="275" stopIfTrue="1" operator="equal">
      <formula>"MB"</formula>
    </cfRule>
  </conditionalFormatting>
  <hyperlinks>
    <hyperlink ref="W70" location="'TABLA DE CONTENIDO'!A1" display="VOLVER A TABLA DE CONTENIDO" xr:uid="{00000000-0004-0000-0D00-000000000000}"/>
  </hyperlinks>
  <printOptions horizontalCentered="1" verticalCentered="1"/>
  <pageMargins left="0.39370078740157499" right="0.39370078740157499" top="0.59055118110236204" bottom="0.39370078740157499" header="0.118110236220472" footer="0"/>
  <pageSetup scale="72" orientation="portrait" horizontalDpi="300" verticalDpi="300" r:id="rId1"/>
  <headerFooter alignWithMargins="0"/>
  <ignoredErrors>
    <ignoredError sqref="U50 AA50" formula="1"/>
  </ignoredError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5"/>
  <dimension ref="A1:AO60"/>
  <sheetViews>
    <sheetView view="pageBreakPreview" zoomScale="70" zoomScaleNormal="100" zoomScaleSheetLayoutView="70" workbookViewId="0">
      <selection activeCell="D14" sqref="D14"/>
    </sheetView>
  </sheetViews>
  <sheetFormatPr baseColWidth="10" defaultColWidth="6.6640625" defaultRowHeight="13.2"/>
  <cols>
    <col min="1" max="1" width="19" customWidth="1"/>
    <col min="2" max="25" width="2.33203125" customWidth="1"/>
    <col min="26" max="26" width="3" hidden="1" customWidth="1"/>
    <col min="27" max="29" width="6.6640625" customWidth="1"/>
    <col min="30" max="30" width="8.109375" customWidth="1"/>
    <col min="31" max="31" width="6.6640625" customWidth="1"/>
    <col min="32" max="32" width="9.109375" customWidth="1"/>
    <col min="33" max="33" width="5.88671875" customWidth="1"/>
    <col min="34" max="34" width="8.109375" customWidth="1"/>
    <col min="35" max="35" width="6.6640625" customWidth="1"/>
    <col min="36" max="36" width="6.5546875" customWidth="1"/>
    <col min="37" max="38" width="3.5546875" customWidth="1"/>
    <col min="39" max="106" width="8.5546875" customWidth="1"/>
    <col min="107" max="107" width="6.5546875" customWidth="1"/>
    <col min="108" max="108" width="6.6640625" customWidth="1"/>
    <col min="109" max="109" width="6.5546875" customWidth="1"/>
    <col min="110" max="110" width="6.6640625" customWidth="1"/>
    <col min="111" max="111" width="6.5546875" customWidth="1"/>
  </cols>
  <sheetData>
    <row r="1" spans="1:36" ht="22.8">
      <c r="A1" s="2123" t="s">
        <v>243</v>
      </c>
      <c r="B1" s="2123"/>
      <c r="C1" s="2123"/>
      <c r="D1" s="2123"/>
      <c r="E1" s="2123"/>
      <c r="F1" s="2123"/>
      <c r="G1" s="2123"/>
      <c r="H1" s="2123"/>
      <c r="I1" s="2123"/>
      <c r="J1" s="2123"/>
      <c r="K1" s="2123"/>
      <c r="L1" s="2123"/>
      <c r="M1" s="2123"/>
      <c r="N1" s="2123"/>
      <c r="O1" s="2123"/>
      <c r="P1" s="2123"/>
      <c r="Q1" s="2123"/>
      <c r="R1" s="2123"/>
      <c r="S1" s="2123"/>
      <c r="T1" s="2123"/>
      <c r="U1" s="2123"/>
      <c r="V1" s="2123"/>
      <c r="W1" s="2123"/>
      <c r="X1" s="2123"/>
      <c r="Y1" s="2123"/>
      <c r="Z1" s="2123"/>
      <c r="AA1" s="2123"/>
      <c r="AB1" s="2123"/>
      <c r="AC1" s="2123"/>
      <c r="AD1" s="2123"/>
      <c r="AE1" s="2123"/>
      <c r="AF1" s="2123"/>
      <c r="AG1" s="2123"/>
      <c r="AH1" s="2123"/>
      <c r="AI1" s="2123"/>
      <c r="AJ1" s="2123"/>
    </row>
    <row r="2" spans="1:36" ht="17.399999999999999">
      <c r="A2" s="2117" t="s">
        <v>110</v>
      </c>
      <c r="B2" s="2117"/>
      <c r="C2" s="2117"/>
      <c r="D2" s="2117"/>
      <c r="E2" s="2117"/>
      <c r="F2" s="2117"/>
      <c r="G2" s="2117"/>
      <c r="H2" s="2117"/>
      <c r="I2" s="2117"/>
      <c r="J2" s="2117"/>
      <c r="K2" s="2117"/>
      <c r="L2" s="2117"/>
      <c r="M2" s="2117"/>
      <c r="N2" s="2117"/>
      <c r="O2" s="2117"/>
      <c r="P2" s="2117"/>
      <c r="Q2" s="2117"/>
      <c r="R2" s="2117"/>
      <c r="S2" s="2117"/>
      <c r="T2" s="2117"/>
      <c r="U2" s="2117"/>
      <c r="V2" s="2117"/>
      <c r="W2" s="2117"/>
      <c r="X2" s="2117"/>
      <c r="Y2" s="2117"/>
      <c r="Z2" s="2117"/>
      <c r="AA2" s="2117"/>
      <c r="AB2" s="2117"/>
      <c r="AC2" s="2117"/>
      <c r="AD2" s="2117"/>
      <c r="AE2" s="2117"/>
      <c r="AF2" s="2117"/>
      <c r="AG2" s="2117"/>
      <c r="AH2" s="2117"/>
      <c r="AI2" s="2117"/>
      <c r="AJ2" s="2117"/>
    </row>
    <row r="3" spans="1:36" ht="17.399999999999999">
      <c r="A3" s="2117" t="s">
        <v>437</v>
      </c>
      <c r="B3" s="2117"/>
      <c r="C3" s="2117"/>
      <c r="D3" s="2117"/>
      <c r="E3" s="2117"/>
      <c r="F3" s="2117"/>
      <c r="G3" s="2117"/>
      <c r="H3" s="2117"/>
      <c r="I3" s="2117"/>
      <c r="J3" s="2117"/>
      <c r="K3" s="2117"/>
      <c r="L3" s="2117"/>
      <c r="M3" s="2117"/>
      <c r="N3" s="2117"/>
      <c r="O3" s="2117"/>
      <c r="P3" s="2117"/>
      <c r="Q3" s="2117"/>
      <c r="R3" s="2117"/>
      <c r="S3" s="2117"/>
      <c r="T3" s="2117"/>
      <c r="U3" s="2117"/>
      <c r="V3" s="2117"/>
      <c r="W3" s="2117"/>
      <c r="X3" s="2117"/>
      <c r="Y3" s="2117"/>
      <c r="Z3" s="2117"/>
      <c r="AA3" s="2117"/>
      <c r="AB3" s="2117"/>
      <c r="AC3" s="2117"/>
      <c r="AD3" s="2117"/>
      <c r="AE3" s="2117"/>
      <c r="AF3" s="2117"/>
      <c r="AG3" s="2117"/>
      <c r="AH3" s="2117"/>
      <c r="AI3" s="2117"/>
      <c r="AJ3" s="2117"/>
    </row>
    <row r="4" spans="1:36" ht="17.399999999999999">
      <c r="A4" s="2117" t="s">
        <v>438</v>
      </c>
      <c r="B4" s="2117"/>
      <c r="C4" s="2117"/>
      <c r="D4" s="2117"/>
      <c r="E4" s="2117"/>
      <c r="F4" s="2117"/>
      <c r="G4" s="2117"/>
      <c r="H4" s="2117"/>
      <c r="I4" s="2117"/>
      <c r="J4" s="2117"/>
      <c r="K4" s="2117"/>
      <c r="L4" s="2117"/>
      <c r="M4" s="2117"/>
      <c r="N4" s="2117"/>
      <c r="O4" s="2117"/>
      <c r="P4" s="2117"/>
      <c r="Q4" s="2117"/>
      <c r="R4" s="2117"/>
      <c r="S4" s="2117"/>
      <c r="T4" s="2117"/>
      <c r="U4" s="2117"/>
      <c r="V4" s="2117"/>
      <c r="W4" s="2117"/>
      <c r="X4" s="2117"/>
      <c r="Y4" s="2117"/>
      <c r="Z4" s="2117"/>
      <c r="AA4" s="2117"/>
      <c r="AB4" s="2117"/>
      <c r="AC4" s="2117"/>
      <c r="AD4" s="2117"/>
      <c r="AE4" s="2117"/>
      <c r="AF4" s="2117"/>
      <c r="AG4" s="2117"/>
      <c r="AH4" s="2117"/>
      <c r="AI4" s="2117"/>
      <c r="AJ4" s="2117"/>
    </row>
    <row r="5" spans="1:36">
      <c r="A5" s="2345"/>
      <c r="B5" s="2345"/>
      <c r="C5" s="2345"/>
      <c r="D5" s="2345"/>
      <c r="E5" s="2345"/>
      <c r="F5" s="2345"/>
      <c r="G5" s="2345"/>
      <c r="H5" s="2345"/>
      <c r="I5" s="2345"/>
      <c r="J5" s="2345"/>
      <c r="K5" s="2345"/>
      <c r="L5" s="2345"/>
      <c r="M5" s="2345"/>
      <c r="N5" s="2345"/>
      <c r="O5" s="2345"/>
      <c r="P5" s="2345"/>
      <c r="Q5" s="2345"/>
      <c r="R5" s="2345"/>
      <c r="S5" s="2345"/>
      <c r="T5" s="2345"/>
      <c r="U5" s="2345"/>
      <c r="V5" s="2345"/>
      <c r="W5" s="2345"/>
      <c r="X5" s="2345"/>
      <c r="Y5" s="2345"/>
      <c r="Z5" s="2345"/>
      <c r="AA5" s="2345"/>
      <c r="AB5" s="2345"/>
      <c r="AC5" s="2345"/>
      <c r="AD5" s="2345"/>
      <c r="AE5" s="2345"/>
      <c r="AF5" s="2345"/>
      <c r="AG5" s="2345"/>
      <c r="AH5" s="2345"/>
      <c r="AI5" s="2345"/>
      <c r="AJ5" s="2345"/>
    </row>
    <row r="7" spans="1:36">
      <c r="A7" s="742" t="s">
        <v>246</v>
      </c>
      <c r="B7" s="220" t="s">
        <v>317</v>
      </c>
      <c r="C7" s="3"/>
      <c r="D7" s="3"/>
      <c r="E7" s="3"/>
      <c r="F7" s="3"/>
      <c r="G7" s="3"/>
      <c r="H7" s="3"/>
      <c r="I7" s="3"/>
      <c r="J7" s="3"/>
      <c r="K7" s="3"/>
      <c r="L7" s="3"/>
      <c r="M7" s="3"/>
      <c r="N7" s="3"/>
      <c r="O7" s="3"/>
      <c r="P7" s="3"/>
      <c r="Q7" s="3"/>
      <c r="R7" s="3"/>
      <c r="S7" s="3"/>
      <c r="T7" s="3"/>
      <c r="AB7" s="145" t="s">
        <v>294</v>
      </c>
      <c r="AC7" s="3"/>
      <c r="AD7" s="3">
        <v>6206</v>
      </c>
      <c r="AE7" s="3"/>
    </row>
    <row r="9" spans="1:36">
      <c r="A9" s="742" t="s">
        <v>295</v>
      </c>
      <c r="B9" s="2151" t="s">
        <v>250</v>
      </c>
      <c r="C9" s="2151"/>
      <c r="D9" s="2151"/>
      <c r="E9" s="2151"/>
      <c r="F9" s="2350" t="s">
        <v>307</v>
      </c>
      <c r="G9" s="2151"/>
      <c r="H9" s="2151"/>
      <c r="I9" s="2151"/>
      <c r="J9" s="2151"/>
      <c r="K9" s="2151"/>
      <c r="L9" s="2151"/>
      <c r="M9" s="2151"/>
      <c r="N9" s="2151"/>
      <c r="O9" s="2151"/>
      <c r="P9" s="2151"/>
      <c r="Q9" s="2151"/>
      <c r="R9" s="2151"/>
      <c r="S9" s="2151"/>
      <c r="T9" s="2151"/>
      <c r="V9" t="s">
        <v>318</v>
      </c>
    </row>
    <row r="10" spans="1:36">
      <c r="B10" s="2151" t="s">
        <v>253</v>
      </c>
      <c r="C10" s="2151"/>
      <c r="D10" s="2151"/>
      <c r="E10" s="2151"/>
      <c r="F10" s="2350" t="s">
        <v>449</v>
      </c>
      <c r="G10" s="2151"/>
      <c r="H10" s="2151"/>
      <c r="I10" s="2151"/>
      <c r="J10" s="2151"/>
      <c r="K10" s="2151"/>
      <c r="L10" s="2151"/>
      <c r="M10" s="2151"/>
      <c r="N10" s="2151"/>
      <c r="O10" s="2151"/>
      <c r="P10" s="2151"/>
      <c r="Q10" s="2151"/>
      <c r="R10" s="2151"/>
      <c r="S10" s="2151"/>
      <c r="T10" s="2151"/>
      <c r="V10" t="s">
        <v>320</v>
      </c>
    </row>
    <row r="13" spans="1:36">
      <c r="A13" s="792" t="s">
        <v>207</v>
      </c>
      <c r="C13" s="3"/>
      <c r="D13" s="3" t="s">
        <v>321</v>
      </c>
      <c r="E13" s="3"/>
      <c r="F13" s="3"/>
      <c r="G13" s="3"/>
      <c r="H13" s="3"/>
      <c r="I13" s="3"/>
      <c r="J13" s="3"/>
      <c r="K13" s="3"/>
      <c r="L13" s="3"/>
      <c r="M13" s="3"/>
      <c r="N13" s="3"/>
      <c r="O13" s="3"/>
      <c r="P13" s="3"/>
      <c r="AA13" s="58"/>
      <c r="AB13" s="1748" t="s">
        <v>440</v>
      </c>
      <c r="AC13" s="220" t="str">
        <f>+DATOS!C16</f>
        <v>JUN - SEP DE 2024</v>
      </c>
      <c r="AD13" s="473"/>
      <c r="AE13" s="473"/>
      <c r="AF13" s="473"/>
      <c r="AG13" s="3"/>
    </row>
    <row r="14" spans="1:36" ht="7.5" customHeight="1" thickBot="1"/>
    <row r="15" spans="1:36">
      <c r="A15" s="465"/>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7"/>
    </row>
    <row r="16" spans="1:36">
      <c r="A16" s="9"/>
      <c r="AJ16" s="18"/>
    </row>
    <row r="17" spans="1:36">
      <c r="A17" s="9"/>
      <c r="AJ17" s="18"/>
    </row>
    <row r="18" spans="1:36">
      <c r="A18" s="9"/>
      <c r="AJ18" s="18"/>
    </row>
    <row r="19" spans="1:36">
      <c r="A19" s="9"/>
      <c r="AJ19" s="18"/>
    </row>
    <row r="20" spans="1:36">
      <c r="A20" s="9"/>
      <c r="AJ20" s="18"/>
    </row>
    <row r="21" spans="1:36">
      <c r="A21" s="9"/>
      <c r="AJ21" s="18"/>
    </row>
    <row r="22" spans="1:36">
      <c r="A22" s="9"/>
      <c r="AJ22" s="18"/>
    </row>
    <row r="23" spans="1:36">
      <c r="A23" s="9"/>
      <c r="AJ23" s="18"/>
    </row>
    <row r="24" spans="1:36">
      <c r="A24" s="9"/>
      <c r="AJ24" s="18"/>
    </row>
    <row r="25" spans="1:36">
      <c r="A25" s="9"/>
      <c r="AJ25" s="18"/>
    </row>
    <row r="26" spans="1:36">
      <c r="A26" s="9"/>
      <c r="AJ26" s="18"/>
    </row>
    <row r="27" spans="1:36">
      <c r="A27" s="9"/>
      <c r="AJ27" s="18"/>
    </row>
    <row r="28" spans="1:36">
      <c r="A28" s="9"/>
      <c r="AJ28" s="18"/>
    </row>
    <row r="29" spans="1:36">
      <c r="A29" s="9"/>
      <c r="AJ29" s="18"/>
    </row>
    <row r="30" spans="1:36">
      <c r="A30" s="9"/>
      <c r="AJ30" s="18"/>
    </row>
    <row r="31" spans="1:36">
      <c r="A31" s="9"/>
      <c r="AJ31" s="18"/>
    </row>
    <row r="32" spans="1:36" ht="13.8" thickBot="1">
      <c r="A32" s="11"/>
      <c r="B32" s="19"/>
      <c r="C32" s="19"/>
      <c r="D32" s="19"/>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20"/>
    </row>
    <row r="33" spans="1:38" ht="9" customHeight="1" thickBot="1"/>
    <row r="34" spans="1:38" ht="16.5" customHeight="1" thickBot="1">
      <c r="A34" s="1082" t="s">
        <v>130</v>
      </c>
      <c r="B34" s="2349" t="s">
        <v>249</v>
      </c>
      <c r="C34" s="2308"/>
      <c r="D34" s="2308"/>
      <c r="E34" s="2308"/>
      <c r="F34" s="2308"/>
      <c r="G34" s="2308"/>
      <c r="H34" s="2308"/>
      <c r="I34" s="2308"/>
      <c r="J34" s="2308"/>
      <c r="K34" s="2308"/>
      <c r="L34" s="2308"/>
      <c r="M34" s="2308"/>
      <c r="N34" s="2308"/>
      <c r="O34" s="2308"/>
      <c r="P34" s="2308"/>
      <c r="Q34" s="2308"/>
      <c r="R34" s="2308"/>
      <c r="S34" s="2308"/>
      <c r="T34" s="2308"/>
      <c r="U34" s="2308"/>
      <c r="V34" s="2308"/>
      <c r="W34" s="2308"/>
      <c r="X34" s="2308"/>
      <c r="Y34" s="2313"/>
      <c r="Z34" s="16"/>
      <c r="AA34" s="2300" t="s">
        <v>269</v>
      </c>
      <c r="AB34" s="2301"/>
      <c r="AC34" s="2301"/>
      <c r="AD34" s="2301"/>
      <c r="AE34" s="2301"/>
      <c r="AF34" s="2301"/>
      <c r="AG34" s="2301"/>
      <c r="AH34" s="2301"/>
      <c r="AI34" s="2301"/>
      <c r="AJ34" s="2302"/>
    </row>
    <row r="35" spans="1:38" ht="15" customHeight="1" thickBot="1">
      <c r="A35" s="1167">
        <v>6206</v>
      </c>
      <c r="B35" s="2346" t="s">
        <v>250</v>
      </c>
      <c r="C35" s="2347"/>
      <c r="D35" s="2347"/>
      <c r="E35" s="2347"/>
      <c r="F35" s="2347"/>
      <c r="G35" s="2348"/>
      <c r="H35" s="2346" t="s">
        <v>253</v>
      </c>
      <c r="I35" s="2347"/>
      <c r="J35" s="2347"/>
      <c r="K35" s="2347"/>
      <c r="L35" s="2347"/>
      <c r="M35" s="2347"/>
      <c r="N35" s="2347"/>
      <c r="O35" s="2347"/>
      <c r="P35" s="2347"/>
      <c r="Q35" s="2347"/>
      <c r="R35" s="2347"/>
      <c r="S35" s="2347"/>
      <c r="T35" s="2347"/>
      <c r="U35" s="2347"/>
      <c r="V35" s="2347"/>
      <c r="W35" s="2347"/>
      <c r="X35" s="2347"/>
      <c r="Y35" s="2348"/>
      <c r="AA35" s="2320" t="s">
        <v>270</v>
      </c>
      <c r="AB35" s="2321"/>
      <c r="AC35" s="2321"/>
      <c r="AD35" s="2321"/>
      <c r="AE35" s="2321"/>
      <c r="AF35" s="2321"/>
      <c r="AG35" s="2321"/>
      <c r="AH35" s="2321"/>
      <c r="AI35" s="2321"/>
      <c r="AJ35" s="2322"/>
    </row>
    <row r="36" spans="1:38" ht="21" customHeight="1" thickBot="1">
      <c r="A36" s="564" t="s">
        <v>271</v>
      </c>
      <c r="B36" s="2356">
        <v>0</v>
      </c>
      <c r="G36" s="2358">
        <v>1</v>
      </c>
      <c r="H36" s="2356">
        <v>95</v>
      </c>
      <c r="N36" s="2356">
        <v>96</v>
      </c>
      <c r="Q36" s="2360" t="s">
        <v>429</v>
      </c>
      <c r="R36" s="2360" t="s">
        <v>430</v>
      </c>
      <c r="T36" s="2356">
        <v>97</v>
      </c>
      <c r="Y36" s="2351" t="s">
        <v>164</v>
      </c>
      <c r="AA36" s="2320" t="s">
        <v>272</v>
      </c>
      <c r="AB36" s="2321"/>
      <c r="AC36" s="2321"/>
      <c r="AD36" s="2321"/>
      <c r="AE36" s="2321"/>
      <c r="AF36" s="2321"/>
      <c r="AG36" s="2321"/>
      <c r="AH36" s="2321"/>
      <c r="AI36" s="2321"/>
      <c r="AJ36" s="2322"/>
    </row>
    <row r="37" spans="1:38" ht="18" customHeight="1" thickBot="1">
      <c r="A37" s="1398" t="s">
        <v>273</v>
      </c>
      <c r="B37" s="2357"/>
      <c r="C37" s="1057"/>
      <c r="D37" s="1057"/>
      <c r="E37" s="1057"/>
      <c r="F37" s="1057"/>
      <c r="G37" s="2359"/>
      <c r="H37" s="2357"/>
      <c r="I37" s="1057"/>
      <c r="J37" s="1057"/>
      <c r="K37" s="1057"/>
      <c r="L37" s="1057"/>
      <c r="M37" s="1293"/>
      <c r="N37" s="2357"/>
      <c r="O37" s="1057"/>
      <c r="P37" s="1057"/>
      <c r="Q37" s="2361"/>
      <c r="R37" s="2361"/>
      <c r="S37" s="1293"/>
      <c r="T37" s="2357"/>
      <c r="U37" s="1057"/>
      <c r="V37" s="1057"/>
      <c r="W37" s="1057"/>
      <c r="X37" s="1057"/>
      <c r="Y37" s="2352"/>
      <c r="AA37" s="2307" t="s">
        <v>365</v>
      </c>
      <c r="AB37" s="2313"/>
      <c r="AC37" s="2307" t="s">
        <v>217</v>
      </c>
      <c r="AD37" s="2313"/>
      <c r="AE37" s="2307" t="s">
        <v>223</v>
      </c>
      <c r="AF37" s="2313"/>
      <c r="AG37" s="2307" t="s">
        <v>229</v>
      </c>
      <c r="AH37" s="2313"/>
      <c r="AI37" s="2307" t="s">
        <v>368</v>
      </c>
      <c r="AJ37" s="2313"/>
    </row>
    <row r="38" spans="1:38">
      <c r="A38" s="9"/>
      <c r="B38" s="15"/>
      <c r="G38" s="7"/>
      <c r="M38" s="7"/>
      <c r="S38" s="7"/>
      <c r="AA38" s="1016" t="s">
        <v>274</v>
      </c>
      <c r="AB38" s="1017" t="s">
        <v>181</v>
      </c>
      <c r="AC38" s="1017" t="s">
        <v>274</v>
      </c>
      <c r="AD38" s="1017" t="s">
        <v>181</v>
      </c>
      <c r="AE38" s="1017" t="s">
        <v>274</v>
      </c>
      <c r="AF38" s="1017" t="s">
        <v>181</v>
      </c>
      <c r="AG38" s="1017" t="s">
        <v>274</v>
      </c>
      <c r="AH38" s="1017" t="s">
        <v>181</v>
      </c>
      <c r="AI38" s="1017" t="s">
        <v>274</v>
      </c>
      <c r="AJ38" s="1018" t="s">
        <v>181</v>
      </c>
    </row>
    <row r="39" spans="1:38" ht="14.4">
      <c r="A39" s="2311" t="s">
        <v>275</v>
      </c>
      <c r="B39" s="12"/>
      <c r="C39" s="838"/>
      <c r="D39" s="838"/>
      <c r="E39" s="838"/>
      <c r="F39" s="838"/>
      <c r="G39" s="13"/>
      <c r="H39" s="12"/>
      <c r="I39" s="25"/>
      <c r="J39" s="25"/>
      <c r="K39" s="25"/>
      <c r="L39" s="25"/>
      <c r="M39" s="13"/>
      <c r="N39" s="12"/>
      <c r="O39" s="25"/>
      <c r="P39" s="25"/>
      <c r="Q39" s="2362" t="s">
        <v>447</v>
      </c>
      <c r="R39" s="2363"/>
      <c r="S39" s="13"/>
      <c r="T39" s="12"/>
      <c r="U39" s="25"/>
      <c r="V39" s="25"/>
      <c r="W39" s="25"/>
      <c r="X39" s="25"/>
      <c r="Y39" s="25"/>
      <c r="AA39" s="1019" t="s">
        <v>365</v>
      </c>
      <c r="AB39" s="995" t="s">
        <v>365</v>
      </c>
      <c r="AC39" s="996"/>
      <c r="AD39" s="996"/>
      <c r="AE39" s="997"/>
      <c r="AF39" s="997"/>
      <c r="AG39" s="451"/>
      <c r="AH39" s="451"/>
      <c r="AI39" s="147"/>
      <c r="AJ39" s="998"/>
    </row>
    <row r="40" spans="1:38" ht="14.4">
      <c r="A40" s="2312"/>
      <c r="B40" s="2353" t="s">
        <v>223</v>
      </c>
      <c r="C40" s="2354"/>
      <c r="D40" s="2354"/>
      <c r="E40" s="2354"/>
      <c r="F40" s="2354"/>
      <c r="G40" s="2355"/>
      <c r="H40" s="2353" t="s">
        <v>229</v>
      </c>
      <c r="I40" s="2354"/>
      <c r="J40" s="2354"/>
      <c r="K40" s="2354"/>
      <c r="L40" s="2354"/>
      <c r="M40" s="2355"/>
      <c r="N40" s="2063" t="s">
        <v>229</v>
      </c>
      <c r="O40" s="1240"/>
      <c r="P40" s="1240"/>
      <c r="Q40" s="2364" t="s">
        <v>448</v>
      </c>
      <c r="R40" s="2364"/>
      <c r="S40" s="1241"/>
      <c r="T40" s="2353" t="s">
        <v>229</v>
      </c>
      <c r="U40" s="2354"/>
      <c r="V40" s="2354"/>
      <c r="W40" s="2354"/>
      <c r="X40" s="2354"/>
      <c r="Y40" s="2355"/>
      <c r="AA40" s="74">
        <f>+'ESTADO RED TEC'!O200</f>
        <v>0</v>
      </c>
      <c r="AB40" s="1058">
        <f>+AA40/($AA$40+$AC$40+$AE$40+$AG$40+$AI$40)</f>
        <v>0</v>
      </c>
      <c r="AC40" s="1153">
        <f>+'ESTADO RED TEC'!O201</f>
        <v>0</v>
      </c>
      <c r="AD40" s="1161">
        <f>+AC40/($AA$40+$AC$40+$AE$40+$AG$40+$AI$40)</f>
        <v>0</v>
      </c>
      <c r="AE40" s="1153">
        <f>+'ESTADO RED TEC'!O202</f>
        <v>1</v>
      </c>
      <c r="AF40" s="1161">
        <f>+AE40/($AA$40+$AC$40+$AE$40+$AG$40+$AI$40)</f>
        <v>0.21767522855899002</v>
      </c>
      <c r="AG40" s="727">
        <f>+'ESTADO RED TEC'!O203</f>
        <v>3.5939999999999999</v>
      </c>
      <c r="AH40" s="1161">
        <f>+AG40/($AA$40+$AC$40+$AE$40+$AG$40+$AI$40)</f>
        <v>0.78232477144101009</v>
      </c>
      <c r="AI40" s="6">
        <f>+'ESTADO RED TEC'!O204</f>
        <v>0</v>
      </c>
      <c r="AJ40" s="1059">
        <f>+AI40/($AA$40+$AC$40+$AE$40+$AG$40+$AI$40)</f>
        <v>0</v>
      </c>
      <c r="AK40" s="1179"/>
      <c r="AL40" s="1065"/>
    </row>
    <row r="41" spans="1:38" ht="14.4">
      <c r="A41" s="2311" t="s">
        <v>277</v>
      </c>
      <c r="B41" s="12"/>
      <c r="C41" s="25"/>
      <c r="D41" s="25"/>
      <c r="E41" s="25"/>
      <c r="F41" s="25"/>
      <c r="G41" s="13"/>
      <c r="H41" s="12"/>
      <c r="I41" s="25"/>
      <c r="J41" s="25"/>
      <c r="K41" s="25"/>
      <c r="L41" s="25"/>
      <c r="M41" s="13"/>
      <c r="N41" s="12"/>
      <c r="O41" s="25"/>
      <c r="P41" s="25"/>
      <c r="Q41" s="25"/>
      <c r="R41" s="25"/>
      <c r="S41" s="13"/>
      <c r="T41" s="12"/>
      <c r="U41" s="25"/>
      <c r="V41" s="25"/>
      <c r="W41" s="25"/>
      <c r="X41" s="25"/>
      <c r="Y41" s="25"/>
      <c r="AA41" s="1019" t="s">
        <v>365</v>
      </c>
      <c r="AB41" s="2065" t="s">
        <v>365</v>
      </c>
      <c r="AC41" s="996"/>
      <c r="AD41" s="1064"/>
      <c r="AE41" s="997"/>
      <c r="AF41" s="1063"/>
      <c r="AG41" s="451"/>
      <c r="AH41" s="1062"/>
      <c r="AI41" s="147"/>
      <c r="AJ41" s="1060"/>
      <c r="AK41" s="1179"/>
      <c r="AL41" s="1065"/>
    </row>
    <row r="42" spans="1:38" ht="14.4">
      <c r="A42" s="2312"/>
      <c r="B42" s="1034"/>
      <c r="C42" s="1052"/>
      <c r="D42" s="1052"/>
      <c r="E42" s="1052"/>
      <c r="F42" s="1052"/>
      <c r="G42" s="1052"/>
      <c r="H42" s="1034"/>
      <c r="I42" s="1052" t="s">
        <v>298</v>
      </c>
      <c r="K42" s="1052"/>
      <c r="L42" s="1052"/>
      <c r="M42" s="1052"/>
      <c r="N42" s="1034"/>
      <c r="O42" s="1052"/>
      <c r="P42" s="1052"/>
      <c r="Q42" s="1052"/>
      <c r="R42" s="1052"/>
      <c r="S42" s="1052"/>
      <c r="T42" s="1034"/>
      <c r="U42" s="1052"/>
      <c r="V42" s="1052"/>
      <c r="W42" s="1052"/>
      <c r="X42" s="1052"/>
      <c r="Y42" s="1053"/>
      <c r="AA42" s="74">
        <v>0</v>
      </c>
      <c r="AB42" s="1058">
        <v>0</v>
      </c>
      <c r="AC42" s="6">
        <v>0</v>
      </c>
      <c r="AD42" s="1058">
        <v>0</v>
      </c>
      <c r="AE42" s="6">
        <v>0</v>
      </c>
      <c r="AF42" s="1058">
        <v>0</v>
      </c>
      <c r="AG42" s="6">
        <v>0</v>
      </c>
      <c r="AH42" s="1058">
        <v>0</v>
      </c>
      <c r="AI42" s="6">
        <v>0</v>
      </c>
      <c r="AJ42" s="1059">
        <v>0</v>
      </c>
      <c r="AK42" s="1179"/>
      <c r="AL42" s="1065"/>
    </row>
    <row r="43" spans="1:38" ht="14.4">
      <c r="A43" s="2311" t="s">
        <v>324</v>
      </c>
      <c r="B43" s="12"/>
      <c r="C43" s="25"/>
      <c r="D43" s="25"/>
      <c r="E43" s="25"/>
      <c r="F43" s="25"/>
      <c r="G43" s="13"/>
      <c r="H43" s="12"/>
      <c r="I43" s="25"/>
      <c r="J43" s="25"/>
      <c r="K43" s="25"/>
      <c r="L43" s="25"/>
      <c r="M43" s="13"/>
      <c r="N43" s="12"/>
      <c r="O43" s="25"/>
      <c r="P43" s="25"/>
      <c r="Q43" s="25"/>
      <c r="R43" s="25"/>
      <c r="S43" s="13"/>
      <c r="T43" s="12"/>
      <c r="U43" s="25"/>
      <c r="V43" s="25"/>
      <c r="W43" s="25"/>
      <c r="X43" s="25"/>
      <c r="Y43" s="25"/>
      <c r="AA43" s="1019" t="s">
        <v>365</v>
      </c>
      <c r="AB43" s="2065" t="s">
        <v>365</v>
      </c>
      <c r="AC43" s="996"/>
      <c r="AD43" s="1064"/>
      <c r="AE43" s="997"/>
      <c r="AF43" s="1063"/>
      <c r="AG43" s="451"/>
      <c r="AH43" s="1062"/>
      <c r="AI43" s="147"/>
      <c r="AJ43" s="1060"/>
      <c r="AK43" s="1179"/>
      <c r="AL43" s="1065"/>
    </row>
    <row r="44" spans="1:38" ht="14.4">
      <c r="A44" s="2312"/>
      <c r="B44" s="1034" t="s">
        <v>223</v>
      </c>
      <c r="C44" s="1052"/>
      <c r="D44" s="1052"/>
      <c r="E44" s="1052"/>
      <c r="F44" s="1052"/>
      <c r="G44" s="1053"/>
      <c r="H44" s="1034" t="s">
        <v>223</v>
      </c>
      <c r="I44" s="1052"/>
      <c r="J44" s="1052"/>
      <c r="K44" s="1052"/>
      <c r="L44" s="1052"/>
      <c r="M44" s="1053"/>
      <c r="N44" s="1034"/>
      <c r="O44" s="1052"/>
      <c r="P44" s="1052"/>
      <c r="Q44" s="1052"/>
      <c r="R44" s="1052"/>
      <c r="S44" s="1053"/>
      <c r="T44" s="1034"/>
      <c r="U44" s="1052"/>
      <c r="V44" s="1052"/>
      <c r="W44" s="1052"/>
      <c r="X44" s="2064" t="s">
        <v>223</v>
      </c>
      <c r="Y44" s="1053" t="s">
        <v>223</v>
      </c>
      <c r="AA44" s="74">
        <v>0</v>
      </c>
      <c r="AB44" s="1058">
        <v>0</v>
      </c>
      <c r="AC44" s="6">
        <v>0</v>
      </c>
      <c r="AD44" s="1058">
        <v>0</v>
      </c>
      <c r="AE44" s="6">
        <v>3</v>
      </c>
      <c r="AF44" s="1058">
        <v>1</v>
      </c>
      <c r="AG44" s="6">
        <v>0</v>
      </c>
      <c r="AH44" s="1058">
        <v>0</v>
      </c>
      <c r="AI44" s="6">
        <v>0</v>
      </c>
      <c r="AJ44" s="1059">
        <v>0</v>
      </c>
      <c r="AK44" s="1179"/>
      <c r="AL44" s="1065"/>
    </row>
    <row r="45" spans="1:38" ht="14.4">
      <c r="A45" s="2311" t="s">
        <v>279</v>
      </c>
      <c r="B45" s="12"/>
      <c r="C45" s="838"/>
      <c r="D45" s="838"/>
      <c r="E45" s="838"/>
      <c r="F45" s="838"/>
      <c r="G45" s="13"/>
      <c r="H45" s="12"/>
      <c r="I45" s="838"/>
      <c r="J45" s="838"/>
      <c r="K45" s="838"/>
      <c r="L45" s="838"/>
      <c r="M45" s="874"/>
      <c r="N45" s="837"/>
      <c r="O45" s="838"/>
      <c r="P45" s="838"/>
      <c r="Q45" s="838"/>
      <c r="R45" s="838"/>
      <c r="S45" s="874"/>
      <c r="T45" s="837"/>
      <c r="U45" s="838"/>
      <c r="V45" s="838"/>
      <c r="W45" s="838"/>
      <c r="X45" s="838"/>
      <c r="Y45" s="25"/>
      <c r="AA45" s="1019" t="s">
        <v>365</v>
      </c>
      <c r="AB45" s="2065" t="s">
        <v>365</v>
      </c>
      <c r="AC45" s="996"/>
      <c r="AD45" s="1064"/>
      <c r="AE45" s="997"/>
      <c r="AF45" s="1063"/>
      <c r="AG45" s="451"/>
      <c r="AH45" s="1062"/>
      <c r="AI45" s="147"/>
      <c r="AJ45" s="1060"/>
      <c r="AK45" s="1179"/>
      <c r="AL45" s="1065"/>
    </row>
    <row r="46" spans="1:38" ht="14.4">
      <c r="A46" s="2312"/>
      <c r="B46" s="2365" t="s">
        <v>217</v>
      </c>
      <c r="C46" s="2354"/>
      <c r="D46" s="2354"/>
      <c r="E46" s="2354"/>
      <c r="F46" s="2354"/>
      <c r="G46" s="2355"/>
      <c r="H46" s="2365" t="s">
        <v>217</v>
      </c>
      <c r="I46" s="2354"/>
      <c r="J46" s="2354"/>
      <c r="K46" s="2354"/>
      <c r="L46" s="2354"/>
      <c r="M46" s="2355"/>
      <c r="N46" s="2365" t="s">
        <v>217</v>
      </c>
      <c r="O46" s="2354"/>
      <c r="P46" s="2354"/>
      <c r="Q46" s="2354"/>
      <c r="R46" s="2354"/>
      <c r="S46" s="2355"/>
      <c r="T46" s="2365" t="s">
        <v>217</v>
      </c>
      <c r="U46" s="2354"/>
      <c r="V46" s="2354"/>
      <c r="W46" s="2354"/>
      <c r="X46" s="2354"/>
      <c r="Y46" s="2355"/>
      <c r="AA46" s="74">
        <v>0</v>
      </c>
      <c r="AB46" s="1058">
        <v>0</v>
      </c>
      <c r="AC46" s="6">
        <v>4.42</v>
      </c>
      <c r="AD46" s="1058">
        <v>1</v>
      </c>
      <c r="AE46" s="6">
        <v>0</v>
      </c>
      <c r="AF46" s="1058">
        <v>0</v>
      </c>
      <c r="AG46" s="6">
        <v>0</v>
      </c>
      <c r="AH46" s="1058">
        <v>0</v>
      </c>
      <c r="AI46" s="6">
        <v>0</v>
      </c>
      <c r="AJ46" s="1059">
        <v>0</v>
      </c>
      <c r="AK46" s="1179"/>
      <c r="AL46" s="1065"/>
    </row>
    <row r="47" spans="1:38" ht="14.4">
      <c r="A47" s="2311" t="s">
        <v>281</v>
      </c>
      <c r="B47" s="12"/>
      <c r="C47" s="25"/>
      <c r="D47" s="25"/>
      <c r="E47" s="25"/>
      <c r="F47" s="25"/>
      <c r="G47" s="13"/>
      <c r="H47" s="12"/>
      <c r="I47" s="25"/>
      <c r="J47" s="25"/>
      <c r="K47" s="25"/>
      <c r="L47" s="25"/>
      <c r="M47" s="13"/>
      <c r="N47" s="12"/>
      <c r="O47" s="25"/>
      <c r="P47" s="25"/>
      <c r="Q47" s="25"/>
      <c r="R47" s="25"/>
      <c r="S47" s="13"/>
      <c r="T47" s="12"/>
      <c r="U47" s="25"/>
      <c r="V47" s="25"/>
      <c r="W47" s="25"/>
      <c r="X47" s="25"/>
      <c r="Y47" s="25"/>
      <c r="AA47" s="1019" t="s">
        <v>365</v>
      </c>
      <c r="AB47" s="2065" t="s">
        <v>365</v>
      </c>
      <c r="AC47" s="996"/>
      <c r="AD47" s="1064"/>
      <c r="AE47" s="997"/>
      <c r="AF47" s="1063"/>
      <c r="AG47" s="451"/>
      <c r="AH47" s="1062"/>
      <c r="AI47" s="147"/>
      <c r="AJ47" s="1060"/>
      <c r="AK47" s="1179"/>
      <c r="AL47" s="1065"/>
    </row>
    <row r="48" spans="1:38" ht="14.4">
      <c r="A48" s="2312"/>
      <c r="B48" s="2365" t="s">
        <v>223</v>
      </c>
      <c r="C48" s="2354"/>
      <c r="D48" s="2354"/>
      <c r="E48" s="2354"/>
      <c r="F48" s="2354"/>
      <c r="G48" s="2355"/>
      <c r="H48" s="2365" t="s">
        <v>223</v>
      </c>
      <c r="I48" s="2354"/>
      <c r="J48" s="2354"/>
      <c r="K48" s="2354"/>
      <c r="L48" s="2354"/>
      <c r="M48" s="2355"/>
      <c r="N48" s="2365" t="s">
        <v>223</v>
      </c>
      <c r="O48" s="2354"/>
      <c r="P48" s="2354"/>
      <c r="Q48" s="2354"/>
      <c r="R48" s="2354"/>
      <c r="S48" s="2355"/>
      <c r="T48" s="2365" t="s">
        <v>223</v>
      </c>
      <c r="U48" s="2354"/>
      <c r="V48" s="2354"/>
      <c r="W48" s="2354"/>
      <c r="X48" s="2354"/>
      <c r="Y48" s="2355"/>
      <c r="AA48" s="74">
        <v>0</v>
      </c>
      <c r="AB48" s="1058">
        <v>0</v>
      </c>
      <c r="AC48" s="6">
        <v>0</v>
      </c>
      <c r="AD48" s="1058">
        <v>0</v>
      </c>
      <c r="AE48" s="6">
        <v>4.42</v>
      </c>
      <c r="AF48" s="1058">
        <v>1</v>
      </c>
      <c r="AG48" s="6">
        <v>0</v>
      </c>
      <c r="AH48" s="1058">
        <v>0</v>
      </c>
      <c r="AI48" s="6">
        <v>0</v>
      </c>
      <c r="AJ48" s="1059">
        <v>0</v>
      </c>
      <c r="AK48" s="1179"/>
      <c r="AL48" s="1065"/>
    </row>
    <row r="49" spans="1:41" ht="14.4">
      <c r="A49" s="2311" t="s">
        <v>282</v>
      </c>
      <c r="B49" s="12"/>
      <c r="C49" s="25"/>
      <c r="D49" s="25"/>
      <c r="E49" s="25"/>
      <c r="F49" s="25"/>
      <c r="G49" s="13"/>
      <c r="H49" s="12"/>
      <c r="I49" s="25"/>
      <c r="J49" s="25"/>
      <c r="K49" s="25"/>
      <c r="L49" s="25"/>
      <c r="M49" s="13"/>
      <c r="N49" s="12"/>
      <c r="O49" s="25"/>
      <c r="P49" s="25"/>
      <c r="Q49" s="25"/>
      <c r="R49" s="25"/>
      <c r="S49" s="13"/>
      <c r="T49" s="12"/>
      <c r="U49" s="25"/>
      <c r="V49" s="25"/>
      <c r="W49" s="25"/>
      <c r="X49" s="25"/>
      <c r="Y49" s="25"/>
      <c r="AA49" s="1019" t="s">
        <v>365</v>
      </c>
      <c r="AB49" s="2065" t="s">
        <v>365</v>
      </c>
      <c r="AC49" s="996"/>
      <c r="AD49" s="1064"/>
      <c r="AE49" s="997"/>
      <c r="AF49" s="1063"/>
      <c r="AG49" s="451"/>
      <c r="AH49" s="1062"/>
      <c r="AI49" s="147"/>
      <c r="AJ49" s="1060"/>
      <c r="AK49" s="1179"/>
      <c r="AL49" s="1065"/>
    </row>
    <row r="50" spans="1:41" ht="14.4">
      <c r="A50" s="2312"/>
      <c r="B50" s="2365" t="s">
        <v>217</v>
      </c>
      <c r="C50" s="2354"/>
      <c r="D50" s="2354"/>
      <c r="E50" s="2354"/>
      <c r="F50" s="2354"/>
      <c r="G50" s="2355"/>
      <c r="H50" s="2365" t="s">
        <v>217</v>
      </c>
      <c r="I50" s="2354"/>
      <c r="J50" s="2354"/>
      <c r="K50" s="2354"/>
      <c r="L50" s="2354"/>
      <c r="M50" s="2355"/>
      <c r="N50" s="2365" t="s">
        <v>217</v>
      </c>
      <c r="O50" s="2354"/>
      <c r="P50" s="2354"/>
      <c r="Q50" s="2354"/>
      <c r="R50" s="2354"/>
      <c r="S50" s="2355"/>
      <c r="T50" s="2365" t="s">
        <v>217</v>
      </c>
      <c r="U50" s="2354"/>
      <c r="V50" s="2354"/>
      <c r="W50" s="2354"/>
      <c r="X50" s="2354"/>
      <c r="Y50" s="2355"/>
      <c r="AA50" s="74">
        <v>0</v>
      </c>
      <c r="AB50" s="1058">
        <v>0</v>
      </c>
      <c r="AC50" s="6">
        <v>4.42</v>
      </c>
      <c r="AD50" s="1058">
        <v>0</v>
      </c>
      <c r="AE50" s="6">
        <v>0</v>
      </c>
      <c r="AF50" s="1058">
        <v>0</v>
      </c>
      <c r="AG50" s="6">
        <v>0</v>
      </c>
      <c r="AH50" s="1058">
        <v>0</v>
      </c>
      <c r="AI50" s="6">
        <v>0</v>
      </c>
      <c r="AJ50" s="1059">
        <v>0</v>
      </c>
      <c r="AK50" s="1179"/>
      <c r="AL50" s="1065"/>
    </row>
    <row r="51" spans="1:41" ht="14.4">
      <c r="A51" s="2311" t="s">
        <v>283</v>
      </c>
      <c r="B51" s="12"/>
      <c r="C51" s="838"/>
      <c r="D51" s="838"/>
      <c r="E51" s="838"/>
      <c r="F51" s="838"/>
      <c r="G51" s="13"/>
      <c r="H51" s="12"/>
      <c r="I51" s="838"/>
      <c r="J51" s="838"/>
      <c r="K51" s="838"/>
      <c r="L51" s="838"/>
      <c r="M51" s="874"/>
      <c r="N51" s="837"/>
      <c r="O51" s="838"/>
      <c r="P51" s="838"/>
      <c r="Q51" s="838"/>
      <c r="R51" s="838"/>
      <c r="S51" s="874"/>
      <c r="T51" s="837"/>
      <c r="U51" s="838"/>
      <c r="V51" s="838"/>
      <c r="W51" s="838"/>
      <c r="X51" s="838"/>
      <c r="Y51" s="25"/>
      <c r="Z51" s="2243"/>
      <c r="AA51" s="1019" t="s">
        <v>365</v>
      </c>
      <c r="AB51" s="2065" t="s">
        <v>365</v>
      </c>
      <c r="AC51" s="996"/>
      <c r="AD51" s="1064"/>
      <c r="AE51" s="997"/>
      <c r="AF51" s="1063"/>
      <c r="AG51" s="451"/>
      <c r="AH51" s="1062"/>
      <c r="AI51" s="147"/>
      <c r="AJ51" s="1060"/>
      <c r="AK51" s="1179"/>
      <c r="AL51" s="1065"/>
      <c r="AM51" s="2180" t="s">
        <v>241</v>
      </c>
      <c r="AN51" s="2181"/>
      <c r="AO51" s="2148" t="s">
        <v>242</v>
      </c>
    </row>
    <row r="52" spans="1:41" ht="14.4">
      <c r="A52" s="2312"/>
      <c r="B52" s="2365" t="s">
        <v>217</v>
      </c>
      <c r="C52" s="2354"/>
      <c r="D52" s="2354"/>
      <c r="E52" s="2354"/>
      <c r="F52" s="2354"/>
      <c r="G52" s="2355"/>
      <c r="H52" s="2365" t="s">
        <v>217</v>
      </c>
      <c r="I52" s="2354"/>
      <c r="J52" s="2354"/>
      <c r="K52" s="2354"/>
      <c r="L52" s="2354"/>
      <c r="M52" s="2355"/>
      <c r="N52" s="2365" t="s">
        <v>217</v>
      </c>
      <c r="O52" s="2354"/>
      <c r="P52" s="2354"/>
      <c r="Q52" s="2354"/>
      <c r="R52" s="2354"/>
      <c r="S52" s="2355"/>
      <c r="T52" s="2365" t="s">
        <v>217</v>
      </c>
      <c r="U52" s="2354"/>
      <c r="V52" s="2354"/>
      <c r="W52" s="2354"/>
      <c r="X52" s="2354"/>
      <c r="Y52" s="2355"/>
      <c r="Z52" s="2244"/>
      <c r="AA52" s="74">
        <v>0</v>
      </c>
      <c r="AB52" s="1058">
        <v>0</v>
      </c>
      <c r="AC52" s="6">
        <v>4.42</v>
      </c>
      <c r="AD52" s="1058">
        <v>1</v>
      </c>
      <c r="AE52" s="6">
        <v>0</v>
      </c>
      <c r="AF52" s="1058">
        <v>0</v>
      </c>
      <c r="AG52" s="6">
        <v>0</v>
      </c>
      <c r="AH52" s="1058">
        <v>0</v>
      </c>
      <c r="AI52" s="6">
        <v>0</v>
      </c>
      <c r="AJ52" s="1059">
        <v>0</v>
      </c>
      <c r="AK52" s="1179"/>
      <c r="AL52" s="1065"/>
      <c r="AM52" s="1780" t="s">
        <v>365</v>
      </c>
      <c r="AN52" s="1781" t="s">
        <v>435</v>
      </c>
      <c r="AO52" s="2149"/>
    </row>
    <row r="53" spans="1:41" ht="14.4">
      <c r="A53" s="2311" t="s">
        <v>284</v>
      </c>
      <c r="B53" s="12"/>
      <c r="C53" s="25"/>
      <c r="D53" s="25"/>
      <c r="E53" s="25"/>
      <c r="F53" s="25"/>
      <c r="G53" s="13"/>
      <c r="H53" s="12"/>
      <c r="I53" s="25"/>
      <c r="J53" s="25"/>
      <c r="K53" s="25"/>
      <c r="L53" s="25"/>
      <c r="M53" s="13"/>
      <c r="N53" s="12"/>
      <c r="O53" s="25"/>
      <c r="P53" s="25"/>
      <c r="Q53" s="25"/>
      <c r="R53" s="25"/>
      <c r="S53" s="13"/>
      <c r="T53" s="12"/>
      <c r="U53" s="25"/>
      <c r="V53" s="25"/>
      <c r="W53" s="25"/>
      <c r="X53" s="25"/>
      <c r="Y53" s="25"/>
      <c r="AA53" s="1019" t="s">
        <v>365</v>
      </c>
      <c r="AB53" s="2065" t="s">
        <v>365</v>
      </c>
      <c r="AC53" s="996"/>
      <c r="AD53" s="1064"/>
      <c r="AE53" s="997"/>
      <c r="AF53" s="1063"/>
      <c r="AG53" s="451"/>
      <c r="AH53" s="1062"/>
      <c r="AI53" s="147"/>
      <c r="AJ53" s="1060"/>
      <c r="AK53" s="1179"/>
      <c r="AL53" s="1065"/>
      <c r="AM53" s="149" t="s">
        <v>217</v>
      </c>
      <c r="AN53" s="146" t="s">
        <v>220</v>
      </c>
      <c r="AO53" s="2149"/>
    </row>
    <row r="54" spans="1:41" ht="14.4">
      <c r="A54" s="2312"/>
      <c r="B54" s="2365" t="s">
        <v>223</v>
      </c>
      <c r="C54" s="2354"/>
      <c r="D54" s="2354"/>
      <c r="E54" s="2354"/>
      <c r="F54" s="2354"/>
      <c r="G54" s="2355"/>
      <c r="H54" s="2365" t="s">
        <v>223</v>
      </c>
      <c r="I54" s="2354"/>
      <c r="J54" s="2354"/>
      <c r="K54" s="2354"/>
      <c r="L54" s="2354"/>
      <c r="M54" s="2355"/>
      <c r="N54" s="2365" t="s">
        <v>223</v>
      </c>
      <c r="O54" s="2354"/>
      <c r="P54" s="2354"/>
      <c r="Q54" s="2354"/>
      <c r="R54" s="2354"/>
      <c r="S54" s="2355"/>
      <c r="T54" s="2365" t="s">
        <v>223</v>
      </c>
      <c r="U54" s="2354"/>
      <c r="V54" s="2354"/>
      <c r="W54" s="2354"/>
      <c r="X54" s="2354"/>
      <c r="Y54" s="2355"/>
      <c r="AA54" s="74">
        <v>0</v>
      </c>
      <c r="AB54" s="1058">
        <v>0</v>
      </c>
      <c r="AC54" s="6">
        <v>0</v>
      </c>
      <c r="AD54" s="1058">
        <v>0</v>
      </c>
      <c r="AE54" s="6">
        <v>4.42</v>
      </c>
      <c r="AF54" s="1058">
        <v>1</v>
      </c>
      <c r="AG54" s="6">
        <v>0</v>
      </c>
      <c r="AH54" s="1058">
        <v>0</v>
      </c>
      <c r="AI54" s="6">
        <v>0</v>
      </c>
      <c r="AJ54" s="1059">
        <v>0</v>
      </c>
      <c r="AK54" s="1179"/>
      <c r="AL54" s="1065"/>
      <c r="AM54" s="148" t="s">
        <v>223</v>
      </c>
      <c r="AN54" s="146" t="s">
        <v>221</v>
      </c>
      <c r="AO54" s="2149"/>
    </row>
    <row r="55" spans="1:41" ht="14.4">
      <c r="A55" s="2311" t="s">
        <v>285</v>
      </c>
      <c r="B55" s="12"/>
      <c r="C55" s="25"/>
      <c r="D55" s="25"/>
      <c r="E55" s="25"/>
      <c r="F55" s="25"/>
      <c r="G55" s="13"/>
      <c r="H55" s="12"/>
      <c r="I55" s="25"/>
      <c r="J55" s="25"/>
      <c r="K55" s="25"/>
      <c r="L55" s="25"/>
      <c r="M55" s="13"/>
      <c r="N55" s="12"/>
      <c r="O55" s="25"/>
      <c r="P55" s="25"/>
      <c r="Q55" s="25"/>
      <c r="R55" s="25"/>
      <c r="S55" s="13"/>
      <c r="T55" s="12"/>
      <c r="U55" s="25"/>
      <c r="V55" s="25"/>
      <c r="W55" s="25"/>
      <c r="X55" s="25"/>
      <c r="Y55" s="25"/>
      <c r="AA55" s="1019" t="s">
        <v>365</v>
      </c>
      <c r="AB55" s="2065" t="s">
        <v>365</v>
      </c>
      <c r="AC55" s="996"/>
      <c r="AD55" s="1064"/>
      <c r="AE55" s="997"/>
      <c r="AF55" s="1063"/>
      <c r="AG55" s="451"/>
      <c r="AH55" s="1062"/>
      <c r="AI55" s="147"/>
      <c r="AJ55" s="1060"/>
      <c r="AK55" s="1179"/>
      <c r="AL55" s="1065"/>
      <c r="AM55" s="451" t="s">
        <v>229</v>
      </c>
      <c r="AN55" s="146" t="s">
        <v>222</v>
      </c>
      <c r="AO55" s="2149"/>
    </row>
    <row r="56" spans="1:41" ht="15" thickBot="1">
      <c r="A56" s="2310"/>
      <c r="B56" s="2366" t="s">
        <v>217</v>
      </c>
      <c r="C56" s="2367"/>
      <c r="D56" s="2367"/>
      <c r="E56" s="2367"/>
      <c r="F56" s="2367"/>
      <c r="G56" s="2368"/>
      <c r="H56" s="2366" t="s">
        <v>217</v>
      </c>
      <c r="I56" s="2367"/>
      <c r="J56" s="2367"/>
      <c r="K56" s="2367"/>
      <c r="L56" s="2367"/>
      <c r="M56" s="2368"/>
      <c r="N56" s="2366" t="s">
        <v>217</v>
      </c>
      <c r="O56" s="2367"/>
      <c r="P56" s="2367"/>
      <c r="Q56" s="2367"/>
      <c r="R56" s="2367"/>
      <c r="S56" s="2368"/>
      <c r="T56" s="2366" t="s">
        <v>217</v>
      </c>
      <c r="U56" s="2367"/>
      <c r="V56" s="2367"/>
      <c r="W56" s="2367"/>
      <c r="X56" s="2367"/>
      <c r="Y56" s="2368"/>
      <c r="Z56" s="19"/>
      <c r="AA56" s="1027">
        <v>0</v>
      </c>
      <c r="AB56" s="1233">
        <f>+AA56/($AA$56+$AC$56+$AE$56+$AG$56+$AI$56)</f>
        <v>0</v>
      </c>
      <c r="AC56" s="999">
        <v>4.42</v>
      </c>
      <c r="AD56" s="1233">
        <f>+AC56/($AA$56+$AC$56+$AE$56+$AG$56+$AI$56)</f>
        <v>1</v>
      </c>
      <c r="AE56" s="999">
        <v>0</v>
      </c>
      <c r="AF56" s="1233">
        <f>+AE56/($AA$56+$AC$56+$AE$56+$AG$56+$AI$56)</f>
        <v>0</v>
      </c>
      <c r="AG56" s="999">
        <v>0</v>
      </c>
      <c r="AH56" s="1233">
        <f>+AG56/($AA$56+$AC$56+$AE$56+$AG$56+$AI$56)</f>
        <v>0</v>
      </c>
      <c r="AI56" s="999">
        <v>0</v>
      </c>
      <c r="AJ56" s="1030">
        <f>+AI56/($AA$56+$AC$56+$AE$56+$AG$56+$AI$56)</f>
        <v>0</v>
      </c>
      <c r="AK56" s="1179"/>
      <c r="AL56" s="1065"/>
      <c r="AM56" s="147" t="s">
        <v>368</v>
      </c>
      <c r="AN56" s="146" t="s">
        <v>436</v>
      </c>
      <c r="AO56" s="2150"/>
    </row>
    <row r="57" spans="1:41">
      <c r="A57" s="55"/>
    </row>
    <row r="58" spans="1:41" ht="13.8">
      <c r="A58" s="24" t="s">
        <v>444</v>
      </c>
    </row>
    <row r="59" spans="1:41" ht="13.8">
      <c r="A59" s="1749" t="s">
        <v>291</v>
      </c>
      <c r="AD59" s="856"/>
      <c r="AE59" s="856"/>
      <c r="AF59" s="856"/>
    </row>
    <row r="60" spans="1:41">
      <c r="AC60" s="855" t="s">
        <v>169</v>
      </c>
    </row>
  </sheetData>
  <mergeCells count="69">
    <mergeCell ref="AM51:AN51"/>
    <mergeCell ref="AO51:AO56"/>
    <mergeCell ref="T56:Y56"/>
    <mergeCell ref="T46:Y46"/>
    <mergeCell ref="B48:G48"/>
    <mergeCell ref="H48:M48"/>
    <mergeCell ref="N48:S48"/>
    <mergeCell ref="T48:Y48"/>
    <mergeCell ref="B50:G50"/>
    <mergeCell ref="H50:M50"/>
    <mergeCell ref="N50:S50"/>
    <mergeCell ref="T50:Y50"/>
    <mergeCell ref="T52:Y52"/>
    <mergeCell ref="B54:G54"/>
    <mergeCell ref="Z51:Z52"/>
    <mergeCell ref="A43:A44"/>
    <mergeCell ref="H54:M54"/>
    <mergeCell ref="N54:S54"/>
    <mergeCell ref="T54:Y54"/>
    <mergeCell ref="A41:A42"/>
    <mergeCell ref="A55:A56"/>
    <mergeCell ref="A49:A50"/>
    <mergeCell ref="A47:A48"/>
    <mergeCell ref="H46:M46"/>
    <mergeCell ref="N46:S46"/>
    <mergeCell ref="A45:A46"/>
    <mergeCell ref="B46:G46"/>
    <mergeCell ref="B56:G56"/>
    <mergeCell ref="H56:M56"/>
    <mergeCell ref="N56:S56"/>
    <mergeCell ref="A53:A54"/>
    <mergeCell ref="H52:M52"/>
    <mergeCell ref="N52:S52"/>
    <mergeCell ref="A51:A52"/>
    <mergeCell ref="B52:G52"/>
    <mergeCell ref="H40:M40"/>
    <mergeCell ref="A39:A40"/>
    <mergeCell ref="B40:G40"/>
    <mergeCell ref="T36:T37"/>
    <mergeCell ref="N36:N37"/>
    <mergeCell ref="H36:H37"/>
    <mergeCell ref="G36:G37"/>
    <mergeCell ref="B36:B37"/>
    <mergeCell ref="T40:Y40"/>
    <mergeCell ref="Q36:Q37"/>
    <mergeCell ref="R36:R37"/>
    <mergeCell ref="Q39:R39"/>
    <mergeCell ref="Q40:R40"/>
    <mergeCell ref="AA34:AJ34"/>
    <mergeCell ref="AA35:AJ35"/>
    <mergeCell ref="F9:T9"/>
    <mergeCell ref="F10:T10"/>
    <mergeCell ref="AI37:AJ37"/>
    <mergeCell ref="AA36:AJ36"/>
    <mergeCell ref="Y36:Y37"/>
    <mergeCell ref="AA37:AB37"/>
    <mergeCell ref="AC37:AD37"/>
    <mergeCell ref="AE37:AF37"/>
    <mergeCell ref="AG37:AH37"/>
    <mergeCell ref="B9:E9"/>
    <mergeCell ref="B10:E10"/>
    <mergeCell ref="B35:G35"/>
    <mergeCell ref="H35:Y35"/>
    <mergeCell ref="B34:Y34"/>
    <mergeCell ref="A1:AJ1"/>
    <mergeCell ref="A2:AJ2"/>
    <mergeCell ref="A3:AJ3"/>
    <mergeCell ref="A4:AJ4"/>
    <mergeCell ref="A5:AJ5"/>
  </mergeCells>
  <conditionalFormatting sqref="AA39:AB39 B40 H40 N40 T40 AA41:AB41 B42 I42 AA43:AB43 B44:Y44 AA45:AB45 B46:Y46 AA47:AB47 B48:Y48 AA49:AB49 B50:Y50 AA51:AB51 B52:Y52 AA53:AB53 B54:Y54 AA55:AB55 B56:Y56">
    <cfRule type="cellIs" dxfId="14" priority="679" stopIfTrue="1" operator="equal">
      <formula>"MB"</formula>
    </cfRule>
    <cfRule type="cellIs" dxfId="13" priority="680" stopIfTrue="1" operator="equal">
      <formula>"MM"</formula>
    </cfRule>
    <cfRule type="cellIs" dxfId="12" priority="681" stopIfTrue="1" operator="equal">
      <formula>"N"</formula>
    </cfRule>
    <cfRule type="cellIs" dxfId="11" priority="682" stopIfTrue="1" operator="equal">
      <formula>"B"</formula>
    </cfRule>
    <cfRule type="cellIs" dxfId="10" priority="683" stopIfTrue="1" operator="equal">
      <formula>"R"</formula>
    </cfRule>
    <cfRule type="cellIs" dxfId="9" priority="684" stopIfTrue="1" operator="equal">
      <formula>"M"</formula>
    </cfRule>
  </conditionalFormatting>
  <hyperlinks>
    <hyperlink ref="AC60" location="'TABLA DE CONTENIDO'!A1" display="VOLVER A TABLA DE CONTENIDO" xr:uid="{00000000-0004-0000-0E00-000000000000}"/>
  </hyperlinks>
  <printOptions horizontalCentered="1" verticalCentered="1"/>
  <pageMargins left="0.39370078740157483" right="0.39370078740157483" top="0.59055118110236227" bottom="0.39370078740157483" header="0.11811023622047245" footer="0"/>
  <pageSetup scale="69" orientation="portrait" horizontalDpi="300" verticalDpi="300" r:id="rId1"/>
  <headerFooter alignWithMargins="0"/>
  <ignoredErrors>
    <ignoredError sqref="AC40:AJ40" formula="1"/>
  </ignoredError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6">
    <pageSetUpPr fitToPage="1"/>
  </sheetPr>
  <dimension ref="A1:L76"/>
  <sheetViews>
    <sheetView view="pageBreakPreview" topLeftCell="A49" zoomScale="60" zoomScaleNormal="100" workbookViewId="0">
      <selection activeCell="H75" sqref="H75"/>
    </sheetView>
  </sheetViews>
  <sheetFormatPr baseColWidth="10" defaultColWidth="11.44140625" defaultRowHeight="13.2"/>
  <cols>
    <col min="1" max="1" width="35.109375" customWidth="1"/>
    <col min="2" max="3" width="33.6640625" customWidth="1"/>
    <col min="4" max="5" width="11.88671875" customWidth="1"/>
    <col min="6" max="6" width="8.6640625" customWidth="1"/>
    <col min="7" max="7" width="9.6640625" customWidth="1"/>
    <col min="8" max="8" width="8.6640625" customWidth="1"/>
    <col min="10" max="10" width="8.5546875" customWidth="1"/>
    <col min="11" max="12" width="8.6640625" customWidth="1"/>
  </cols>
  <sheetData>
    <row r="1" spans="1:12" ht="22.8">
      <c r="A1" s="2133" t="s">
        <v>1</v>
      </c>
      <c r="B1" s="2133"/>
      <c r="C1" s="2133"/>
    </row>
    <row r="2" spans="1:12" ht="17.399999999999999">
      <c r="A2" s="2130" t="s">
        <v>110</v>
      </c>
      <c r="B2" s="2130"/>
      <c r="C2" s="2130"/>
    </row>
    <row r="3" spans="1:12">
      <c r="B3" s="28"/>
      <c r="C3" s="1"/>
    </row>
    <row r="4" spans="1:12" ht="17.399999999999999">
      <c r="A4" s="2130" t="s">
        <v>450</v>
      </c>
      <c r="B4" s="2130"/>
      <c r="C4" s="2130"/>
    </row>
    <row r="5" spans="1:12" ht="11.25" customHeight="1">
      <c r="B5" s="140"/>
      <c r="C5" s="140"/>
    </row>
    <row r="6" spans="1:12" ht="18" customHeight="1">
      <c r="A6" s="2144" t="s">
        <v>451</v>
      </c>
      <c r="B6" s="2144"/>
      <c r="C6" s="2144"/>
    </row>
    <row r="7" spans="1:12" ht="12.75" customHeight="1">
      <c r="B7" s="71"/>
      <c r="C7" s="1"/>
    </row>
    <row r="8" spans="1:12">
      <c r="A8" s="127" t="s">
        <v>207</v>
      </c>
      <c r="B8" s="744" t="s">
        <v>321</v>
      </c>
      <c r="C8" s="55"/>
    </row>
    <row r="9" spans="1:12">
      <c r="B9" s="29"/>
    </row>
    <row r="10" spans="1:12">
      <c r="A10" s="742" t="s">
        <v>327</v>
      </c>
      <c r="B10" s="220" t="str">
        <f>+'SEMAFORO TEC 6206'!AC13</f>
        <v>JUN - SEP DE 2024</v>
      </c>
    </row>
    <row r="11" spans="1:12" ht="13.8" thickBot="1">
      <c r="B11" s="29"/>
    </row>
    <row r="12" spans="1:12">
      <c r="A12" s="952"/>
      <c r="B12" s="2375" t="s">
        <v>328</v>
      </c>
      <c r="C12" s="2375" t="s">
        <v>268</v>
      </c>
    </row>
    <row r="13" spans="1:12" ht="15.6">
      <c r="A13" s="953" t="s">
        <v>129</v>
      </c>
      <c r="B13" s="2376"/>
      <c r="C13" s="2376"/>
    </row>
    <row r="14" spans="1:12" ht="13.8" thickBot="1">
      <c r="A14" s="951"/>
      <c r="B14" s="2377"/>
      <c r="C14" s="2377"/>
      <c r="F14" s="2253" t="s">
        <v>328</v>
      </c>
      <c r="G14" s="2253"/>
      <c r="H14" s="2253"/>
      <c r="J14" s="2253" t="s">
        <v>330</v>
      </c>
      <c r="K14" s="2253"/>
      <c r="L14" s="2253"/>
    </row>
    <row r="15" spans="1:12" ht="15.9" customHeight="1">
      <c r="A15" s="2369" t="s">
        <v>452</v>
      </c>
      <c r="B15" s="2267"/>
      <c r="C15" s="2267"/>
      <c r="F15" s="368" t="s">
        <v>331</v>
      </c>
      <c r="G15" s="368" t="s">
        <v>181</v>
      </c>
      <c r="J15" s="368" t="s">
        <v>331</v>
      </c>
      <c r="K15" s="368" t="s">
        <v>181</v>
      </c>
      <c r="L15" s="59"/>
    </row>
    <row r="16" spans="1:12" ht="15.9" customHeight="1">
      <c r="A16" s="2370"/>
      <c r="B16" s="2268"/>
      <c r="C16" s="2268"/>
      <c r="F16" s="619">
        <v>0</v>
      </c>
      <c r="G16" s="1161">
        <v>0</v>
      </c>
      <c r="H16" s="1070" t="s">
        <v>365</v>
      </c>
      <c r="I16" s="172"/>
      <c r="J16" s="619">
        <v>0</v>
      </c>
      <c r="K16" s="1058">
        <f>+'ESTADO RED TEC'!N18</f>
        <v>0</v>
      </c>
      <c r="L16" s="1070" t="s">
        <v>365</v>
      </c>
    </row>
    <row r="17" spans="1:12" ht="15.9" customHeight="1">
      <c r="A17" s="2370"/>
      <c r="B17" s="2268"/>
      <c r="C17" s="2268"/>
      <c r="F17" s="619">
        <v>0</v>
      </c>
      <c r="G17" s="1161">
        <v>0</v>
      </c>
      <c r="H17" s="1066" t="s">
        <v>217</v>
      </c>
      <c r="I17" s="172"/>
      <c r="J17" s="619">
        <v>0</v>
      </c>
      <c r="K17" s="1058">
        <f>+'ESTADO RED TEC'!N19</f>
        <v>0</v>
      </c>
      <c r="L17" s="1066" t="s">
        <v>217</v>
      </c>
    </row>
    <row r="18" spans="1:12" ht="15.9" customHeight="1">
      <c r="A18" s="2370"/>
      <c r="B18" s="2268"/>
      <c r="C18" s="2268"/>
      <c r="F18" s="727">
        <v>0.16</v>
      </c>
      <c r="G18" s="1161">
        <v>1</v>
      </c>
      <c r="H18" s="1067" t="s">
        <v>223</v>
      </c>
      <c r="I18" s="172"/>
      <c r="J18" s="727">
        <f>+'ESTADO RED TEC'!O20</f>
        <v>0</v>
      </c>
      <c r="K18" s="1161">
        <f>+'ESTADO RED TEC'!N20</f>
        <v>0</v>
      </c>
      <c r="L18" s="1067" t="s">
        <v>223</v>
      </c>
    </row>
    <row r="19" spans="1:12" ht="15.9" customHeight="1">
      <c r="A19" s="2370"/>
      <c r="B19" s="2268"/>
      <c r="C19" s="2268"/>
      <c r="F19" s="619">
        <v>0</v>
      </c>
      <c r="G19" s="1058">
        <v>0</v>
      </c>
      <c r="H19" s="1068" t="s">
        <v>229</v>
      </c>
      <c r="I19" s="172"/>
      <c r="J19" s="619">
        <f>+'ESTADO RED TEC'!O21</f>
        <v>0</v>
      </c>
      <c r="K19" s="1058">
        <f>+'ESTADO RED TEC'!N21</f>
        <v>0</v>
      </c>
      <c r="L19" s="1068" t="s">
        <v>229</v>
      </c>
    </row>
    <row r="20" spans="1:12" ht="15.9" customHeight="1">
      <c r="A20" s="2370"/>
      <c r="B20" s="2268"/>
      <c r="C20" s="2268"/>
      <c r="F20" s="619">
        <v>0</v>
      </c>
      <c r="G20" s="1058">
        <v>0</v>
      </c>
      <c r="H20" s="1069" t="s">
        <v>368</v>
      </c>
      <c r="I20" s="172"/>
      <c r="J20" s="619">
        <f>+'ESTADO RED TEC'!O22</f>
        <v>0</v>
      </c>
      <c r="K20" s="1058">
        <f>+'ESTADO RED TEC'!N22</f>
        <v>0</v>
      </c>
      <c r="L20" s="1069" t="s">
        <v>368</v>
      </c>
    </row>
    <row r="21" spans="1:12" ht="15.9" customHeight="1">
      <c r="A21" s="2370"/>
      <c r="B21" s="2268"/>
      <c r="C21" s="2268"/>
      <c r="F21" s="292">
        <f>SUM(F16:F20)</f>
        <v>0.16</v>
      </c>
      <c r="G21" s="609">
        <v>100</v>
      </c>
      <c r="H21" s="59"/>
      <c r="J21" s="292">
        <f>SUM(J16:J20)</f>
        <v>0</v>
      </c>
      <c r="K21" s="1163">
        <f>SUM(K16:K20)</f>
        <v>0</v>
      </c>
      <c r="L21" s="59"/>
    </row>
    <row r="22" spans="1:12" ht="15.9" customHeight="1">
      <c r="A22" s="2370"/>
      <c r="B22" s="2268"/>
      <c r="C22" s="2268"/>
      <c r="H22" s="59"/>
      <c r="L22" s="59"/>
    </row>
    <row r="23" spans="1:12" ht="15.9" customHeight="1">
      <c r="A23" s="2370"/>
      <c r="B23" s="2268"/>
      <c r="C23" s="2268"/>
      <c r="H23" s="59"/>
      <c r="L23" s="59"/>
    </row>
    <row r="24" spans="1:12" ht="15.9" customHeight="1" thickBot="1">
      <c r="A24" s="2371"/>
      <c r="B24" s="2269"/>
      <c r="C24" s="2269"/>
      <c r="F24" s="2253" t="s">
        <v>328</v>
      </c>
      <c r="G24" s="2253"/>
      <c r="H24" s="2253"/>
      <c r="J24" s="2253" t="s">
        <v>330</v>
      </c>
      <c r="K24" s="2253"/>
      <c r="L24" s="2253"/>
    </row>
    <row r="25" spans="1:12" ht="15.75" customHeight="1">
      <c r="A25" s="2372" t="s">
        <v>453</v>
      </c>
      <c r="B25" s="2267"/>
      <c r="C25" s="2267"/>
      <c r="F25" s="368" t="s">
        <v>331</v>
      </c>
      <c r="G25" s="368" t="s">
        <v>181</v>
      </c>
      <c r="H25" s="59"/>
      <c r="J25" s="368" t="s">
        <v>331</v>
      </c>
      <c r="K25" s="368" t="s">
        <v>181</v>
      </c>
      <c r="L25" s="59"/>
    </row>
    <row r="26" spans="1:12" ht="15.75" customHeight="1">
      <c r="A26" s="2373"/>
      <c r="B26" s="2268"/>
      <c r="C26" s="2268"/>
      <c r="F26" s="619">
        <v>0</v>
      </c>
      <c r="G26" s="1058">
        <v>0</v>
      </c>
      <c r="H26" s="1070" t="s">
        <v>365</v>
      </c>
      <c r="I26" s="172"/>
      <c r="J26" s="1153">
        <f>+'ESTADO RED TEC'!O53</f>
        <v>0</v>
      </c>
      <c r="K26" s="1058">
        <f>+'ESTADO RED TEC'!N53</f>
        <v>0</v>
      </c>
      <c r="L26" s="1070" t="s">
        <v>365</v>
      </c>
    </row>
    <row r="27" spans="1:12" ht="15.75" customHeight="1">
      <c r="A27" s="2373"/>
      <c r="B27" s="2268"/>
      <c r="C27" s="2268"/>
      <c r="F27" s="619">
        <v>16.428999999999998</v>
      </c>
      <c r="G27" s="1162">
        <v>0.34585912172119071</v>
      </c>
      <c r="H27" s="1066" t="s">
        <v>217</v>
      </c>
      <c r="I27" s="172"/>
      <c r="J27" s="1153">
        <f>+'ESTADO RED TEC'!O54</f>
        <v>16.588999999999999</v>
      </c>
      <c r="K27" s="1161">
        <f>+'ESTADO RED TEC'!N54</f>
        <v>0.34820116703748794</v>
      </c>
      <c r="L27" s="1066" t="s">
        <v>217</v>
      </c>
    </row>
    <row r="28" spans="1:12" ht="15.75" customHeight="1">
      <c r="A28" s="2373"/>
      <c r="B28" s="2268"/>
      <c r="C28" s="2268"/>
      <c r="F28" s="619">
        <v>29.922999999999998</v>
      </c>
      <c r="G28" s="1162">
        <v>0.62993137131068166</v>
      </c>
      <c r="H28" s="1067" t="s">
        <v>223</v>
      </c>
      <c r="I28" s="172"/>
      <c r="J28" s="1153">
        <f>+'ESTADO RED TEC'!O55</f>
        <v>28.919</v>
      </c>
      <c r="K28" s="1161">
        <f>+'ESTADO RED TEC'!N55</f>
        <v>0.60700642290416029</v>
      </c>
      <c r="L28" s="1067" t="s">
        <v>223</v>
      </c>
    </row>
    <row r="29" spans="1:12" ht="15.75" customHeight="1">
      <c r="A29" s="2373"/>
      <c r="B29" s="2268"/>
      <c r="C29" s="2268"/>
      <c r="F29" s="619">
        <v>1.1499999999999999</v>
      </c>
      <c r="G29" s="1162">
        <v>2.4209506968127657E-2</v>
      </c>
      <c r="H29" s="1068" t="s">
        <v>229</v>
      </c>
      <c r="I29" s="172"/>
      <c r="J29" s="1153">
        <f>+'ESTADO RED TEC'!O56</f>
        <v>2.1339999999999999</v>
      </c>
      <c r="K29" s="1161">
        <f>+'ESTADO RED TEC'!N56</f>
        <v>4.4792410058351877E-2</v>
      </c>
      <c r="L29" s="1068" t="s">
        <v>229</v>
      </c>
    </row>
    <row r="30" spans="1:12" ht="15.75" customHeight="1">
      <c r="A30" s="2373"/>
      <c r="B30" s="2268"/>
      <c r="C30" s="2268"/>
      <c r="F30" s="619">
        <v>0</v>
      </c>
      <c r="G30" s="1058">
        <v>0</v>
      </c>
      <c r="H30" s="1069" t="s">
        <v>368</v>
      </c>
      <c r="I30" s="172"/>
      <c r="J30" s="619">
        <f>+'ESTADO RED TEC'!O57</f>
        <v>0</v>
      </c>
      <c r="K30" s="1058">
        <f>+'ESTADO RED TEC'!N57</f>
        <v>0</v>
      </c>
      <c r="L30" s="1069" t="s">
        <v>368</v>
      </c>
    </row>
    <row r="31" spans="1:12" ht="15.75" customHeight="1">
      <c r="A31" s="2373"/>
      <c r="B31" s="2268"/>
      <c r="C31" s="2268"/>
      <c r="D31" s="9"/>
      <c r="F31" s="292">
        <f>SUM(F26:F30)</f>
        <v>47.501999999999995</v>
      </c>
      <c r="G31" s="1163">
        <f>SUM(G26:G30)</f>
        <v>1</v>
      </c>
      <c r="J31" s="292">
        <f>SUM(J26:J30)</f>
        <v>47.641999999999996</v>
      </c>
      <c r="K31" s="1163">
        <f>SUM(K26:K30)</f>
        <v>1</v>
      </c>
    </row>
    <row r="32" spans="1:12" ht="15.75" customHeight="1">
      <c r="A32" s="2373"/>
      <c r="B32" s="2268"/>
      <c r="C32" s="2268"/>
    </row>
    <row r="33" spans="1:12" ht="15.75" customHeight="1">
      <c r="A33" s="2373"/>
      <c r="B33" s="2268"/>
      <c r="C33" s="2268"/>
    </row>
    <row r="34" spans="1:12" ht="15.75" customHeight="1" thickBot="1">
      <c r="A34" s="2374"/>
      <c r="B34" s="2269"/>
      <c r="C34" s="2269"/>
    </row>
    <row r="35" spans="1:12" ht="15.75" customHeight="1">
      <c r="A35" s="697"/>
      <c r="B35" s="2264"/>
      <c r="C35" s="2264"/>
      <c r="F35" s="2253" t="s">
        <v>328</v>
      </c>
      <c r="G35" s="2253"/>
      <c r="H35" s="2253"/>
      <c r="J35" s="2253" t="s">
        <v>330</v>
      </c>
      <c r="K35" s="2253"/>
      <c r="L35" s="2253"/>
    </row>
    <row r="36" spans="1:12" ht="15.75" customHeight="1">
      <c r="A36" s="940"/>
      <c r="B36" s="2265"/>
      <c r="C36" s="2265"/>
      <c r="F36" s="368" t="s">
        <v>331</v>
      </c>
      <c r="G36" s="368" t="s">
        <v>181</v>
      </c>
      <c r="H36" s="59"/>
      <c r="J36" s="368" t="s">
        <v>331</v>
      </c>
      <c r="K36" s="368" t="s">
        <v>181</v>
      </c>
    </row>
    <row r="37" spans="1:12" ht="15.75" customHeight="1">
      <c r="A37" s="940"/>
      <c r="B37" s="2265"/>
      <c r="C37" s="2265"/>
      <c r="F37" s="619">
        <v>0</v>
      </c>
      <c r="G37" s="1058">
        <v>0</v>
      </c>
      <c r="H37" s="1070" t="s">
        <v>365</v>
      </c>
      <c r="I37" s="172"/>
      <c r="J37" s="1153">
        <f>+'ESTADO RED TEC'!O76</f>
        <v>0</v>
      </c>
      <c r="K37" s="1058">
        <f>+'ESTADO RED TEC'!N76</f>
        <v>0</v>
      </c>
      <c r="L37" s="1070" t="s">
        <v>365</v>
      </c>
    </row>
    <row r="38" spans="1:12" ht="15.75" customHeight="1">
      <c r="A38" s="103" t="s">
        <v>332</v>
      </c>
      <c r="B38" s="2265"/>
      <c r="C38" s="2265"/>
      <c r="F38" s="619">
        <v>0</v>
      </c>
      <c r="G38" s="1058">
        <v>0</v>
      </c>
      <c r="H38" s="1066" t="s">
        <v>217</v>
      </c>
      <c r="I38" s="172"/>
      <c r="J38" s="1153">
        <f>+'ESTADO RED TEC'!O77</f>
        <v>0</v>
      </c>
      <c r="K38" s="1058">
        <f>+'ESTADO RED TEC'!N77</f>
        <v>0</v>
      </c>
      <c r="L38" s="1066" t="s">
        <v>217</v>
      </c>
    </row>
    <row r="39" spans="1:12" ht="15.75" customHeight="1">
      <c r="A39" s="103" t="s">
        <v>297</v>
      </c>
      <c r="B39" s="2265"/>
      <c r="C39" s="2265"/>
      <c r="F39" s="619">
        <v>4.8138999999999994</v>
      </c>
      <c r="G39" s="1162">
        <v>8.7463435018804853E-2</v>
      </c>
      <c r="H39" s="1067" t="s">
        <v>223</v>
      </c>
      <c r="I39" s="172"/>
      <c r="J39" s="1153">
        <f>+'ESTADO RED TEC'!O78</f>
        <v>5.0263999999999998</v>
      </c>
      <c r="K39" s="1161">
        <f>+'ESTADO RED TEC'!N78</f>
        <v>9.0973095753056482E-2</v>
      </c>
      <c r="L39" s="1067" t="s">
        <v>223</v>
      </c>
    </row>
    <row r="40" spans="1:12" ht="15.75" customHeight="1">
      <c r="A40" s="940"/>
      <c r="B40" s="2265"/>
      <c r="C40" s="2265"/>
      <c r="F40" s="619">
        <v>48.221699999999991</v>
      </c>
      <c r="G40" s="1162">
        <v>0.87613692109231645</v>
      </c>
      <c r="H40" s="1068" t="s">
        <v>229</v>
      </c>
      <c r="I40" s="172"/>
      <c r="J40" s="1153">
        <f>+'ESTADO RED TEC'!O79</f>
        <v>44.067599999999992</v>
      </c>
      <c r="K40" s="1161">
        <f>+'ESTADO RED TEC'!N79</f>
        <v>0.79758196610046783</v>
      </c>
      <c r="L40" s="1068" t="s">
        <v>229</v>
      </c>
    </row>
    <row r="41" spans="1:12" ht="15.75" customHeight="1">
      <c r="A41" s="940"/>
      <c r="B41" s="2265"/>
      <c r="C41" s="2265"/>
      <c r="F41" s="619">
        <v>2.0034000000000001</v>
      </c>
      <c r="G41" s="1162">
        <v>3.6399643888878806E-2</v>
      </c>
      <c r="H41" s="1069" t="s">
        <v>368</v>
      </c>
      <c r="I41" s="172"/>
      <c r="J41" s="1153">
        <f>+'ESTADO RED TEC'!O80</f>
        <v>6.1574999999999998</v>
      </c>
      <c r="K41" s="1161">
        <f>+'ESTADO RED TEC'!N80</f>
        <v>0.11144493814647567</v>
      </c>
      <c r="L41" s="1069" t="s">
        <v>368</v>
      </c>
    </row>
    <row r="42" spans="1:12" ht="15.75" customHeight="1">
      <c r="A42" s="940"/>
      <c r="B42" s="2265"/>
      <c r="C42" s="2265"/>
      <c r="F42" s="292">
        <f>SUM(F37:F41)</f>
        <v>55.038999999999987</v>
      </c>
      <c r="G42" s="1065">
        <f>SUM(G37:G41)</f>
        <v>1</v>
      </c>
      <c r="J42" s="292">
        <f>SUM(J37:J41)</f>
        <v>55.251499999999993</v>
      </c>
      <c r="K42" s="1065">
        <f>SUM(K37:K41)</f>
        <v>1</v>
      </c>
      <c r="L42" s="59"/>
    </row>
    <row r="43" spans="1:12" ht="15.75" customHeight="1">
      <c r="A43" s="940"/>
      <c r="B43" s="2265"/>
      <c r="C43" s="2265"/>
      <c r="L43" s="59"/>
    </row>
    <row r="44" spans="1:12" ht="15.75" customHeight="1">
      <c r="A44" s="940"/>
      <c r="B44" s="2265"/>
      <c r="C44" s="2265"/>
      <c r="L44" s="59"/>
    </row>
    <row r="45" spans="1:12" ht="15.75" customHeight="1" thickBot="1">
      <c r="A45" s="941"/>
      <c r="B45" s="2266"/>
      <c r="C45" s="2266"/>
      <c r="L45" s="59"/>
    </row>
    <row r="46" spans="1:12" ht="15.75" customHeight="1">
      <c r="A46" s="697"/>
      <c r="B46" s="2264"/>
      <c r="C46" s="2264"/>
      <c r="F46" s="2253" t="s">
        <v>328</v>
      </c>
      <c r="G46" s="2253"/>
      <c r="H46" s="2253"/>
      <c r="J46" s="2253" t="s">
        <v>330</v>
      </c>
      <c r="K46" s="2253"/>
      <c r="L46" s="2253"/>
    </row>
    <row r="47" spans="1:12" ht="15.75" customHeight="1">
      <c r="A47" s="940"/>
      <c r="B47" s="2265"/>
      <c r="C47" s="2265"/>
      <c r="F47" s="368" t="s">
        <v>331</v>
      </c>
      <c r="G47" s="368" t="s">
        <v>181</v>
      </c>
      <c r="H47" s="59"/>
      <c r="J47" s="368" t="s">
        <v>331</v>
      </c>
      <c r="K47" s="368" t="s">
        <v>181</v>
      </c>
    </row>
    <row r="48" spans="1:12" ht="15.75" customHeight="1">
      <c r="A48" s="1004" t="s">
        <v>333</v>
      </c>
      <c r="B48" s="2265"/>
      <c r="C48" s="2265"/>
      <c r="F48" s="619">
        <v>0</v>
      </c>
      <c r="G48" s="1058">
        <v>0</v>
      </c>
      <c r="H48" s="1070" t="s">
        <v>365</v>
      </c>
      <c r="I48" s="172"/>
      <c r="J48" s="619">
        <f>+'ESTADO RED TEC'!O186</f>
        <v>0</v>
      </c>
      <c r="K48" s="1058">
        <f>+'ESTADO RED TEC'!N186</f>
        <v>0</v>
      </c>
      <c r="L48" s="1070" t="s">
        <v>365</v>
      </c>
    </row>
    <row r="49" spans="1:12" ht="15.75" customHeight="1">
      <c r="A49" s="937" t="s">
        <v>334</v>
      </c>
      <c r="B49" s="2265"/>
      <c r="C49" s="2265"/>
      <c r="F49" s="619">
        <v>0</v>
      </c>
      <c r="G49" s="1058">
        <v>0</v>
      </c>
      <c r="H49" s="1066" t="s">
        <v>217</v>
      </c>
      <c r="I49" s="172"/>
      <c r="J49" s="619">
        <f>+'ESTADO RED TEC'!O187</f>
        <v>0</v>
      </c>
      <c r="K49" s="1058">
        <f>+'ESTADO RED TEC'!N187</f>
        <v>0</v>
      </c>
      <c r="L49" s="1066" t="s">
        <v>217</v>
      </c>
    </row>
    <row r="50" spans="1:12" ht="15.75" customHeight="1">
      <c r="A50" s="1004" t="s">
        <v>454</v>
      </c>
      <c r="B50" s="2265"/>
      <c r="C50" s="2265"/>
      <c r="F50" s="727">
        <v>1.615</v>
      </c>
      <c r="G50" s="1161">
        <v>0.35825855766035225</v>
      </c>
      <c r="H50" s="1067" t="s">
        <v>223</v>
      </c>
      <c r="I50" s="172"/>
      <c r="J50" s="1153">
        <f>+'ESTADO RED TEC'!O188</f>
        <v>1.0780000000000001</v>
      </c>
      <c r="K50" s="1161">
        <f>+'ESTADO RED TEC'!N188</f>
        <v>0.35825855766035225</v>
      </c>
      <c r="L50" s="1067" t="s">
        <v>223</v>
      </c>
    </row>
    <row r="51" spans="1:12" ht="15.75" customHeight="1">
      <c r="A51" s="1004"/>
      <c r="B51" s="2265"/>
      <c r="C51" s="2265"/>
      <c r="F51" s="727">
        <v>1.3939999999999999</v>
      </c>
      <c r="G51" s="1161">
        <v>0.64174144233964769</v>
      </c>
      <c r="H51" s="1068" t="s">
        <v>229</v>
      </c>
      <c r="I51" s="172"/>
      <c r="J51" s="1153">
        <f>+'ESTADO RED TEC'!O189</f>
        <v>1.931</v>
      </c>
      <c r="K51" s="1161">
        <f>+'ESTADO RED TEC'!N189</f>
        <v>0.64174144233964769</v>
      </c>
      <c r="L51" s="1068" t="s">
        <v>229</v>
      </c>
    </row>
    <row r="52" spans="1:12" ht="15.75" customHeight="1">
      <c r="A52" s="937" t="s">
        <v>336</v>
      </c>
      <c r="B52" s="2265"/>
      <c r="C52" s="2265"/>
      <c r="F52" s="619">
        <v>0</v>
      </c>
      <c r="G52" s="1058">
        <v>0</v>
      </c>
      <c r="H52" s="1069" t="s">
        <v>368</v>
      </c>
      <c r="I52" s="172"/>
      <c r="J52" s="619">
        <f>+'ESTADO RED TEC'!O190</f>
        <v>0</v>
      </c>
      <c r="K52" s="1058">
        <f>+'ESTADO RED TEC'!N190</f>
        <v>0</v>
      </c>
      <c r="L52" s="1069" t="s">
        <v>368</v>
      </c>
    </row>
    <row r="53" spans="1:12" ht="15.75" customHeight="1">
      <c r="A53" s="1004" t="s">
        <v>455</v>
      </c>
      <c r="B53" s="2265"/>
      <c r="C53" s="2265"/>
      <c r="F53" s="292">
        <f>SUM(F48:F52)</f>
        <v>3.0089999999999999</v>
      </c>
      <c r="G53" s="1065">
        <f>SUM(G48:G52)</f>
        <v>1</v>
      </c>
      <c r="H53" s="172"/>
      <c r="I53" s="172"/>
      <c r="J53" s="293">
        <f>SUM(J48:J52)</f>
        <v>3.0090000000000003</v>
      </c>
      <c r="K53" s="1179">
        <f>SUM(K48:K52)</f>
        <v>1</v>
      </c>
      <c r="L53" s="522"/>
    </row>
    <row r="54" spans="1:12" ht="15.75" customHeight="1">
      <c r="A54" s="940"/>
      <c r="B54" s="2265"/>
      <c r="C54" s="2265"/>
      <c r="L54" s="59"/>
    </row>
    <row r="55" spans="1:12" ht="15.75" customHeight="1">
      <c r="A55" s="940"/>
      <c r="B55" s="2265"/>
      <c r="C55" s="2265"/>
      <c r="L55" s="59"/>
    </row>
    <row r="56" spans="1:12" ht="15.75" customHeight="1" thickBot="1">
      <c r="A56" s="941"/>
      <c r="B56" s="2266"/>
      <c r="C56" s="2266"/>
      <c r="L56" s="59"/>
    </row>
    <row r="57" spans="1:12" ht="15.75" customHeight="1">
      <c r="A57" s="697"/>
      <c r="B57" s="2264"/>
      <c r="C57" s="2264"/>
      <c r="F57" s="2253" t="s">
        <v>328</v>
      </c>
      <c r="G57" s="2253"/>
      <c r="H57" s="2253"/>
      <c r="J57" s="2253" t="s">
        <v>330</v>
      </c>
      <c r="K57" s="2253"/>
      <c r="L57" s="2253"/>
    </row>
    <row r="58" spans="1:12" ht="15.75" customHeight="1">
      <c r="A58" s="1004" t="s">
        <v>338</v>
      </c>
      <c r="B58" s="2265"/>
      <c r="C58" s="2265"/>
      <c r="F58" s="368" t="s">
        <v>331</v>
      </c>
      <c r="G58" s="368" t="s">
        <v>181</v>
      </c>
      <c r="H58" s="59"/>
      <c r="J58" s="368" t="s">
        <v>331</v>
      </c>
      <c r="K58" s="368" t="s">
        <v>181</v>
      </c>
    </row>
    <row r="59" spans="1:12" ht="15.75" customHeight="1">
      <c r="A59" s="942" t="s">
        <v>339</v>
      </c>
      <c r="B59" s="2265"/>
      <c r="C59" s="2265"/>
      <c r="F59" s="1153">
        <v>0</v>
      </c>
      <c r="G59" s="1058">
        <v>0</v>
      </c>
      <c r="H59" s="1070" t="s">
        <v>365</v>
      </c>
      <c r="I59" s="172"/>
      <c r="J59" s="1153">
        <f>+'ESTADO RED TEC'!O200</f>
        <v>0</v>
      </c>
      <c r="K59" s="1058">
        <f>+'ESTADO RED TEC'!N200</f>
        <v>0</v>
      </c>
      <c r="L59" s="1070" t="s">
        <v>365</v>
      </c>
    </row>
    <row r="60" spans="1:12" ht="15.75" customHeight="1">
      <c r="A60" s="937" t="s">
        <v>336</v>
      </c>
      <c r="B60" s="2265"/>
      <c r="C60" s="2265"/>
      <c r="F60" s="1153">
        <v>0</v>
      </c>
      <c r="G60" s="1058">
        <v>0</v>
      </c>
      <c r="H60" s="1066" t="s">
        <v>217</v>
      </c>
      <c r="I60" s="172"/>
      <c r="J60" s="1153">
        <f>+'ESTADO RED TEC'!O201</f>
        <v>0</v>
      </c>
      <c r="K60" s="1058">
        <f>+'ESTADO RED TEC'!N201</f>
        <v>0</v>
      </c>
      <c r="L60" s="1066" t="s">
        <v>217</v>
      </c>
    </row>
    <row r="61" spans="1:12" ht="15.75" customHeight="1">
      <c r="A61" s="1004" t="s">
        <v>340</v>
      </c>
      <c r="B61" s="2265"/>
      <c r="C61" s="2265"/>
      <c r="F61" s="727">
        <v>1</v>
      </c>
      <c r="G61" s="1161">
        <v>0.22629554197782301</v>
      </c>
      <c r="H61" s="1067" t="s">
        <v>223</v>
      </c>
      <c r="I61" s="172"/>
      <c r="J61" s="727">
        <f>+'ESTADO RED TEC'!O202</f>
        <v>1</v>
      </c>
      <c r="K61" s="1161">
        <f>+'ESTADO RED TEC'!N202</f>
        <v>0.21767522855899002</v>
      </c>
      <c r="L61" s="1067" t="s">
        <v>223</v>
      </c>
    </row>
    <row r="62" spans="1:12" ht="15.75" customHeight="1">
      <c r="A62" s="1004"/>
      <c r="B62" s="2265"/>
      <c r="C62" s="2265"/>
      <c r="F62" s="727">
        <v>3.419</v>
      </c>
      <c r="G62" s="1162">
        <v>0.77370445802217691</v>
      </c>
      <c r="H62" s="1068" t="s">
        <v>229</v>
      </c>
      <c r="I62" s="172"/>
      <c r="J62" s="727">
        <f>+'ESTADO RED TEC'!O203</f>
        <v>3.5939999999999999</v>
      </c>
      <c r="K62" s="1161">
        <f>+'ESTADO RED TEC'!N203</f>
        <v>0.78232477144101009</v>
      </c>
      <c r="L62" s="1068" t="s">
        <v>229</v>
      </c>
    </row>
    <row r="63" spans="1:12" ht="15.75" customHeight="1">
      <c r="A63" s="1004" t="s">
        <v>341</v>
      </c>
      <c r="B63" s="2265"/>
      <c r="C63" s="2265"/>
      <c r="F63" s="1153">
        <v>0</v>
      </c>
      <c r="G63" s="1058">
        <v>0</v>
      </c>
      <c r="H63" s="1069" t="s">
        <v>368</v>
      </c>
      <c r="I63" s="172"/>
      <c r="J63" s="1153">
        <f>+'ESTADO RED TEC'!O204</f>
        <v>0</v>
      </c>
      <c r="K63" s="1058">
        <f>+'ESTADO RED TEC'!N204</f>
        <v>0</v>
      </c>
      <c r="L63" s="1069" t="s">
        <v>368</v>
      </c>
    </row>
    <row r="64" spans="1:12" ht="15.75" customHeight="1">
      <c r="A64" s="1004" t="s">
        <v>342</v>
      </c>
      <c r="B64" s="2265"/>
      <c r="C64" s="2265"/>
      <c r="F64" s="292">
        <f>SUM(F59:F63)</f>
        <v>4.4190000000000005</v>
      </c>
      <c r="G64" s="1065">
        <f>SUM(G59:G63)</f>
        <v>0.99999999999999989</v>
      </c>
      <c r="J64" s="292">
        <f>SUM(J59:J63)</f>
        <v>4.5939999999999994</v>
      </c>
      <c r="K64" s="1065">
        <f>SUM(K59:K63)</f>
        <v>1</v>
      </c>
      <c r="L64" s="59"/>
    </row>
    <row r="65" spans="1:12" ht="15.75" customHeight="1">
      <c r="A65" s="1004" t="s">
        <v>343</v>
      </c>
      <c r="B65" s="2265"/>
      <c r="C65" s="2265"/>
      <c r="L65" s="59"/>
    </row>
    <row r="66" spans="1:12" ht="15.75" customHeight="1">
      <c r="A66" s="940"/>
      <c r="B66" s="2265"/>
      <c r="C66" s="2265"/>
      <c r="L66" s="59"/>
    </row>
    <row r="67" spans="1:12" ht="15.75" customHeight="1" thickBot="1">
      <c r="A67" s="941"/>
      <c r="B67" s="2266"/>
      <c r="C67" s="2266"/>
      <c r="L67" s="59"/>
    </row>
    <row r="68" spans="1:12">
      <c r="A68" s="55"/>
    </row>
    <row r="69" spans="1:12">
      <c r="A69" s="608" t="s">
        <v>241</v>
      </c>
      <c r="B69" s="2148" t="s">
        <v>242</v>
      </c>
      <c r="K69" s="460"/>
      <c r="L69" s="55"/>
    </row>
    <row r="70" spans="1:12">
      <c r="A70" s="163" t="s">
        <v>435</v>
      </c>
      <c r="B70" s="2149"/>
      <c r="K70" s="460"/>
      <c r="L70" s="55"/>
    </row>
    <row r="71" spans="1:12">
      <c r="A71" s="6" t="s">
        <v>220</v>
      </c>
      <c r="B71" s="2149"/>
      <c r="K71" s="460"/>
      <c r="L71" s="55"/>
    </row>
    <row r="72" spans="1:12">
      <c r="A72" s="6" t="s">
        <v>221</v>
      </c>
      <c r="B72" s="2149"/>
      <c r="K72" s="460"/>
      <c r="L72" s="55"/>
    </row>
    <row r="73" spans="1:12">
      <c r="A73" s="6" t="s">
        <v>222</v>
      </c>
      <c r="B73" s="2149"/>
      <c r="K73" s="460"/>
      <c r="L73" s="55"/>
    </row>
    <row r="74" spans="1:12">
      <c r="A74" s="70" t="s">
        <v>436</v>
      </c>
      <c r="B74" s="2150"/>
      <c r="C74" s="173" t="s">
        <v>169</v>
      </c>
      <c r="K74" s="460"/>
    </row>
    <row r="76" spans="1:12">
      <c r="A76" s="1606" t="s">
        <v>456</v>
      </c>
    </row>
  </sheetData>
  <mergeCells count="29">
    <mergeCell ref="B69:B74"/>
    <mergeCell ref="B57:B67"/>
    <mergeCell ref="B46:B56"/>
    <mergeCell ref="C46:C56"/>
    <mergeCell ref="F46:H46"/>
    <mergeCell ref="J46:L46"/>
    <mergeCell ref="F57:H57"/>
    <mergeCell ref="J57:L57"/>
    <mergeCell ref="C57:C67"/>
    <mergeCell ref="F14:H14"/>
    <mergeCell ref="J14:L14"/>
    <mergeCell ref="F24:H24"/>
    <mergeCell ref="J24:L24"/>
    <mergeCell ref="F35:H35"/>
    <mergeCell ref="J35:L35"/>
    <mergeCell ref="A1:C1"/>
    <mergeCell ref="A2:C2"/>
    <mergeCell ref="A4:C4"/>
    <mergeCell ref="A6:C6"/>
    <mergeCell ref="B25:B34"/>
    <mergeCell ref="C25:C34"/>
    <mergeCell ref="B12:B14"/>
    <mergeCell ref="C12:C14"/>
    <mergeCell ref="B35:B45"/>
    <mergeCell ref="C35:C45"/>
    <mergeCell ref="B15:B24"/>
    <mergeCell ref="C15:C24"/>
    <mergeCell ref="A15:A24"/>
    <mergeCell ref="A25:A34"/>
  </mergeCells>
  <hyperlinks>
    <hyperlink ref="C74" location="'TABLA DE CONTENIDO'!A1" display="VOLVER A TABLA DE CONTENIDO" xr:uid="{00000000-0004-0000-0F00-000000000000}"/>
  </hyperlinks>
  <printOptions horizontalCentered="1" verticalCentered="1"/>
  <pageMargins left="0.47244094488188981" right="0.51181102362204722" top="0.78740157480314965" bottom="0.6692913385826772" header="0" footer="0"/>
  <pageSetup scale="61" orientation="portrait" horizontalDpi="300" verticalDpi="300"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7">
    <pageSetUpPr fitToPage="1"/>
  </sheetPr>
  <dimension ref="A1:K161"/>
  <sheetViews>
    <sheetView view="pageBreakPreview" topLeftCell="A129" zoomScale="85" zoomScaleNormal="100" zoomScaleSheetLayoutView="85" workbookViewId="0">
      <selection activeCell="D32" sqref="D32"/>
    </sheetView>
  </sheetViews>
  <sheetFormatPr baseColWidth="10" defaultColWidth="11.44140625" defaultRowHeight="13.2"/>
  <cols>
    <col min="1" max="1" width="5" customWidth="1"/>
    <col min="2" max="2" width="12" customWidth="1"/>
    <col min="3" max="3" width="13" customWidth="1"/>
    <col min="4" max="4" width="21" customWidth="1"/>
    <col min="5" max="9" width="16.6640625" customWidth="1"/>
    <col min="10" max="11" width="4.33203125" customWidth="1"/>
  </cols>
  <sheetData>
    <row r="1" spans="1:11" ht="22.8">
      <c r="A1" s="2123" t="s">
        <v>1</v>
      </c>
      <c r="B1" s="2123"/>
      <c r="C1" s="2123"/>
      <c r="D1" s="2123"/>
      <c r="E1" s="2123"/>
      <c r="F1" s="2123"/>
      <c r="G1" s="2123"/>
      <c r="H1" s="2123"/>
      <c r="I1" s="2123"/>
      <c r="J1" s="513"/>
      <c r="K1" s="513"/>
    </row>
    <row r="2" spans="1:11" ht="17.399999999999999">
      <c r="A2" s="2117" t="s">
        <v>110</v>
      </c>
      <c r="B2" s="2117"/>
      <c r="C2" s="2117"/>
      <c r="D2" s="2117"/>
      <c r="E2" s="2117"/>
      <c r="F2" s="2117"/>
      <c r="G2" s="2117"/>
      <c r="H2" s="2117"/>
      <c r="I2" s="2117"/>
      <c r="J2" s="191"/>
      <c r="K2" s="191"/>
    </row>
    <row r="4" spans="1:11" ht="17.399999999999999">
      <c r="A4" s="2117" t="s">
        <v>457</v>
      </c>
      <c r="B4" s="2117"/>
      <c r="C4" s="2117"/>
      <c r="D4" s="2117"/>
      <c r="E4" s="2117"/>
      <c r="F4" s="2117"/>
      <c r="G4" s="2117"/>
      <c r="H4" s="2117"/>
      <c r="I4" s="2117"/>
      <c r="J4" s="191"/>
      <c r="K4" s="191"/>
    </row>
    <row r="5" spans="1:11" ht="17.399999999999999">
      <c r="A5" s="2117" t="s">
        <v>458</v>
      </c>
      <c r="B5" s="2117"/>
      <c r="C5" s="2117"/>
      <c r="D5" s="2117"/>
      <c r="E5" s="2117"/>
      <c r="F5" s="2117"/>
      <c r="G5" s="2117"/>
      <c r="H5" s="2117"/>
      <c r="I5" s="2117"/>
      <c r="J5" s="191"/>
      <c r="K5" s="191"/>
    </row>
    <row r="7" spans="1:11" ht="12.9" customHeight="1">
      <c r="B7" s="55" t="s">
        <v>459</v>
      </c>
      <c r="C7" s="55"/>
      <c r="D7" s="55"/>
      <c r="E7" s="55"/>
      <c r="F7" s="55"/>
      <c r="G7" s="55"/>
      <c r="H7" s="55"/>
      <c r="I7" s="55"/>
      <c r="J7" s="55"/>
      <c r="K7" s="55"/>
    </row>
    <row r="8" spans="1:11" ht="12.9" customHeight="1">
      <c r="B8" s="55" t="s">
        <v>460</v>
      </c>
      <c r="C8" s="55"/>
      <c r="D8" s="55"/>
      <c r="E8" s="55"/>
      <c r="F8" s="55"/>
      <c r="G8" s="55"/>
      <c r="H8" s="55"/>
      <c r="I8" s="55"/>
      <c r="J8" s="55"/>
      <c r="K8" s="55"/>
    </row>
    <row r="9" spans="1:11" ht="12.9" customHeight="1"/>
    <row r="10" spans="1:11" ht="12.9" customHeight="1">
      <c r="A10" s="12"/>
      <c r="B10" s="25"/>
      <c r="C10" s="25"/>
      <c r="D10" s="25"/>
      <c r="E10" s="25"/>
      <c r="F10" s="25"/>
      <c r="G10" s="25"/>
      <c r="H10" s="25"/>
      <c r="I10" s="13"/>
    </row>
    <row r="11" spans="1:11" ht="12.9" customHeight="1">
      <c r="A11" s="10"/>
      <c r="I11" s="7"/>
    </row>
    <row r="12" spans="1:11" ht="12.9" customHeight="1">
      <c r="A12" s="221"/>
      <c r="B12" s="55"/>
      <c r="C12" s="55"/>
      <c r="D12" s="55"/>
      <c r="E12" s="55"/>
      <c r="F12" s="55"/>
      <c r="G12" s="55"/>
      <c r="H12" s="55"/>
      <c r="I12" s="367"/>
      <c r="J12" s="55"/>
      <c r="K12" s="55"/>
    </row>
    <row r="13" spans="1:11" ht="12.9" customHeight="1">
      <c r="A13" s="221"/>
      <c r="B13" s="55"/>
      <c r="C13" s="55"/>
      <c r="D13" s="55"/>
      <c r="E13" s="55"/>
      <c r="F13" s="55"/>
      <c r="G13" s="55"/>
      <c r="H13" s="55"/>
      <c r="I13" s="367"/>
      <c r="J13" s="55"/>
      <c r="K13" s="55"/>
    </row>
    <row r="14" spans="1:11" ht="12.9" customHeight="1">
      <c r="A14" s="10"/>
      <c r="B14" s="53"/>
      <c r="D14" s="53"/>
      <c r="E14" s="53"/>
      <c r="F14" s="53"/>
      <c r="G14" s="53"/>
      <c r="H14" s="53"/>
      <c r="I14" s="174"/>
      <c r="J14" s="53"/>
      <c r="K14" s="53"/>
    </row>
    <row r="15" spans="1:11" ht="12.9" customHeight="1">
      <c r="A15" s="10"/>
      <c r="I15" s="7"/>
    </row>
    <row r="16" spans="1:11" ht="12.9" customHeight="1">
      <c r="A16" s="10"/>
      <c r="I16" s="7"/>
    </row>
    <row r="17" spans="1:11" ht="12.9" customHeight="1">
      <c r="A17" s="10"/>
      <c r="I17" s="7"/>
    </row>
    <row r="18" spans="1:11" ht="12.9" customHeight="1">
      <c r="A18" s="10"/>
      <c r="I18" s="7"/>
    </row>
    <row r="19" spans="1:11" ht="12.9" customHeight="1">
      <c r="A19" s="10"/>
      <c r="B19" s="1"/>
      <c r="C19" s="1"/>
      <c r="D19" s="1"/>
      <c r="E19" s="1"/>
      <c r="F19" s="1"/>
      <c r="G19" s="1"/>
      <c r="H19" s="1"/>
      <c r="I19" s="175"/>
      <c r="J19" s="1"/>
      <c r="K19" s="1"/>
    </row>
    <row r="20" spans="1:11" ht="12.9" customHeight="1">
      <c r="A20" s="10"/>
      <c r="B20" s="1"/>
      <c r="C20" s="53"/>
      <c r="D20" s="1"/>
      <c r="E20" s="1"/>
      <c r="F20" s="1"/>
      <c r="G20" s="1"/>
      <c r="H20" s="1"/>
      <c r="I20" s="175"/>
      <c r="J20" s="1"/>
      <c r="K20" s="1"/>
    </row>
    <row r="21" spans="1:11" ht="12.9" customHeight="1">
      <c r="A21" s="10"/>
      <c r="C21" s="53"/>
      <c r="I21" s="7"/>
    </row>
    <row r="22" spans="1:11" ht="12.9" customHeight="1">
      <c r="A22" s="10"/>
      <c r="I22" s="7"/>
    </row>
    <row r="23" spans="1:11" ht="12.9" customHeight="1">
      <c r="A23" s="10"/>
      <c r="I23" s="7"/>
    </row>
    <row r="24" spans="1:11" ht="12.9" customHeight="1">
      <c r="A24" s="10"/>
      <c r="I24" s="7"/>
    </row>
    <row r="25" spans="1:11" ht="12.9" customHeight="1">
      <c r="A25" s="10"/>
      <c r="I25" s="7"/>
    </row>
    <row r="26" spans="1:11" ht="12.9" customHeight="1">
      <c r="A26" s="10"/>
      <c r="I26" s="7"/>
    </row>
    <row r="27" spans="1:11" ht="12.9" customHeight="1">
      <c r="A27" s="10"/>
      <c r="I27" s="7"/>
    </row>
    <row r="28" spans="1:11" ht="12.9" customHeight="1">
      <c r="A28" s="10"/>
      <c r="I28" s="7"/>
    </row>
    <row r="29" spans="1:11" ht="12.9" customHeight="1">
      <c r="A29" s="10"/>
      <c r="I29" s="7"/>
    </row>
    <row r="30" spans="1:11" ht="12.9" customHeight="1">
      <c r="A30" s="10"/>
      <c r="I30" s="7"/>
    </row>
    <row r="31" spans="1:11" ht="12.9" customHeight="1">
      <c r="A31" s="10"/>
      <c r="I31" s="7"/>
    </row>
    <row r="32" spans="1:11" ht="12.9" customHeight="1">
      <c r="A32" s="8"/>
      <c r="B32" s="3"/>
      <c r="C32" s="3"/>
      <c r="D32" s="3"/>
      <c r="E32" s="3"/>
      <c r="F32" s="3"/>
      <c r="G32" s="3"/>
      <c r="H32" s="3"/>
      <c r="I32" s="4"/>
    </row>
    <row r="33" spans="1:11" ht="12.9" customHeight="1">
      <c r="H33" s="2388" t="s">
        <v>241</v>
      </c>
      <c r="I33" s="2389"/>
    </row>
    <row r="34" spans="1:11">
      <c r="H34" s="715" t="s">
        <v>365</v>
      </c>
      <c r="I34" s="713" t="s">
        <v>435</v>
      </c>
    </row>
    <row r="35" spans="1:11">
      <c r="H35" s="716" t="s">
        <v>217</v>
      </c>
      <c r="I35" s="711" t="s">
        <v>220</v>
      </c>
    </row>
    <row r="36" spans="1:11">
      <c r="H36" s="717" t="s">
        <v>223</v>
      </c>
      <c r="I36" s="711" t="s">
        <v>221</v>
      </c>
    </row>
    <row r="37" spans="1:11">
      <c r="H37" s="714" t="s">
        <v>229</v>
      </c>
      <c r="I37" s="711" t="s">
        <v>222</v>
      </c>
    </row>
    <row r="38" spans="1:11">
      <c r="H38" s="712" t="s">
        <v>368</v>
      </c>
      <c r="I38" s="711" t="s">
        <v>436</v>
      </c>
    </row>
    <row r="39" spans="1:11">
      <c r="A39" s="1168" t="s">
        <v>461</v>
      </c>
      <c r="B39" s="58" t="s">
        <v>462</v>
      </c>
      <c r="D39" s="59"/>
      <c r="E39" s="59"/>
      <c r="F39" s="59"/>
      <c r="G39" s="59"/>
      <c r="H39" s="59"/>
      <c r="I39" s="59"/>
      <c r="J39" s="59"/>
      <c r="K39" s="59"/>
    </row>
    <row r="40" spans="1:11">
      <c r="B40" s="58" t="s">
        <v>463</v>
      </c>
      <c r="D40" s="59"/>
      <c r="E40" s="59"/>
      <c r="F40" s="59"/>
      <c r="G40" s="59"/>
      <c r="H40" s="59"/>
      <c r="I40" s="59"/>
      <c r="J40" s="59"/>
      <c r="K40" s="59"/>
    </row>
    <row r="41" spans="1:11" ht="13.8" thickBot="1">
      <c r="B41" s="59"/>
      <c r="C41" s="58"/>
      <c r="D41" s="59"/>
      <c r="E41" s="59"/>
      <c r="F41" s="59"/>
      <c r="G41" s="59"/>
      <c r="H41" s="59"/>
      <c r="I41" s="59"/>
      <c r="J41" s="59"/>
      <c r="K41" s="59"/>
    </row>
    <row r="42" spans="1:11" ht="13.8" thickBot="1">
      <c r="A42" s="2378" t="s">
        <v>464</v>
      </c>
      <c r="B42" s="2379"/>
      <c r="C42" s="2379"/>
      <c r="D42" s="2379"/>
      <c r="E42" s="2379"/>
      <c r="F42" s="2379"/>
      <c r="G42" s="2380"/>
      <c r="H42" s="58"/>
      <c r="I42" s="58"/>
      <c r="J42" s="58"/>
      <c r="K42" s="58"/>
    </row>
    <row r="43" spans="1:11" ht="13.8" thickBot="1">
      <c r="A43" s="1842" t="s">
        <v>465</v>
      </c>
      <c r="B43" s="2066" t="s">
        <v>209</v>
      </c>
      <c r="C43" s="2067" t="s">
        <v>249</v>
      </c>
      <c r="D43" s="1842" t="s">
        <v>466</v>
      </c>
      <c r="E43" s="2383" t="s">
        <v>467</v>
      </c>
      <c r="F43" s="2384"/>
      <c r="G43" s="2385"/>
      <c r="H43" s="2068"/>
      <c r="I43" s="2068"/>
      <c r="J43" s="742"/>
      <c r="K43" s="742"/>
    </row>
    <row r="44" spans="1:11" ht="15" customHeight="1">
      <c r="A44" s="1844">
        <v>1</v>
      </c>
      <c r="B44" s="1845">
        <v>6003</v>
      </c>
      <c r="C44" s="1845" t="s">
        <v>468</v>
      </c>
      <c r="D44" s="1846" t="s">
        <v>469</v>
      </c>
      <c r="E44" s="2386" t="s">
        <v>470</v>
      </c>
      <c r="F44" s="2386"/>
      <c r="G44" s="2387"/>
      <c r="H44" s="1164"/>
      <c r="I44" s="1164"/>
      <c r="J44" s="742"/>
      <c r="K44" s="742"/>
    </row>
    <row r="45" spans="1:11" ht="15" customHeight="1">
      <c r="A45" s="1847">
        <v>2</v>
      </c>
      <c r="B45" s="954">
        <v>6003</v>
      </c>
      <c r="C45" s="371" t="s">
        <v>468</v>
      </c>
      <c r="D45" s="1840" t="s">
        <v>349</v>
      </c>
      <c r="E45" s="2381" t="s">
        <v>470</v>
      </c>
      <c r="F45" s="2381"/>
      <c r="G45" s="2382"/>
      <c r="H45" s="1164"/>
      <c r="I45" s="1164"/>
      <c r="J45" s="742"/>
      <c r="K45" s="742"/>
    </row>
    <row r="46" spans="1:11" ht="15" customHeight="1">
      <c r="A46" s="1847">
        <v>3</v>
      </c>
      <c r="B46" s="954">
        <v>6003</v>
      </c>
      <c r="C46" s="371" t="s">
        <v>468</v>
      </c>
      <c r="D46" s="1840" t="s">
        <v>471</v>
      </c>
      <c r="E46" s="2381" t="s">
        <v>470</v>
      </c>
      <c r="F46" s="2381"/>
      <c r="G46" s="2382"/>
      <c r="H46" s="1164"/>
      <c r="I46" s="1164"/>
      <c r="J46" s="742"/>
      <c r="K46" s="742"/>
    </row>
    <row r="47" spans="1:11" ht="15" customHeight="1">
      <c r="A47" s="1847">
        <v>4</v>
      </c>
      <c r="B47" s="954">
        <v>6003</v>
      </c>
      <c r="C47" s="371" t="s">
        <v>468</v>
      </c>
      <c r="D47" s="1840" t="s">
        <v>472</v>
      </c>
      <c r="E47" s="2381" t="s">
        <v>473</v>
      </c>
      <c r="F47" s="2381"/>
      <c r="G47" s="2382"/>
      <c r="H47" s="1164"/>
      <c r="I47" s="1164"/>
      <c r="J47" s="742"/>
      <c r="K47" s="742"/>
    </row>
    <row r="48" spans="1:11" ht="15" customHeight="1">
      <c r="A48" s="1847">
        <v>5</v>
      </c>
      <c r="B48" s="954">
        <v>6003</v>
      </c>
      <c r="C48" s="371" t="s">
        <v>468</v>
      </c>
      <c r="D48" s="1841" t="s">
        <v>474</v>
      </c>
      <c r="E48" s="2381" t="s">
        <v>475</v>
      </c>
      <c r="F48" s="2381"/>
      <c r="G48" s="2382"/>
      <c r="H48" s="1165"/>
      <c r="I48" s="1165"/>
    </row>
    <row r="49" spans="1:9" ht="15" customHeight="1">
      <c r="A49" s="1847">
        <v>6</v>
      </c>
      <c r="B49" s="954">
        <v>6003</v>
      </c>
      <c r="C49" s="371" t="s">
        <v>468</v>
      </c>
      <c r="D49" s="1841" t="s">
        <v>476</v>
      </c>
      <c r="E49" s="2381" t="s">
        <v>470</v>
      </c>
      <c r="F49" s="2381"/>
      <c r="G49" s="2382"/>
      <c r="H49" s="1165"/>
      <c r="I49" s="1165"/>
    </row>
    <row r="50" spans="1:9" ht="15" customHeight="1">
      <c r="A50" s="1847">
        <v>7</v>
      </c>
      <c r="B50" s="954">
        <v>6003</v>
      </c>
      <c r="C50" s="954" t="s">
        <v>477</v>
      </c>
      <c r="D50" s="1841" t="s">
        <v>356</v>
      </c>
      <c r="E50" s="2392" t="s">
        <v>478</v>
      </c>
      <c r="F50" s="2392"/>
      <c r="G50" s="2393"/>
      <c r="H50" s="1165"/>
      <c r="I50" s="1165"/>
    </row>
    <row r="51" spans="1:9" ht="15" customHeight="1">
      <c r="A51" s="1847">
        <v>8</v>
      </c>
      <c r="B51" s="954">
        <v>6003</v>
      </c>
      <c r="C51" s="954" t="s">
        <v>477</v>
      </c>
      <c r="D51" s="1840" t="s">
        <v>479</v>
      </c>
      <c r="E51" s="2381" t="s">
        <v>480</v>
      </c>
      <c r="F51" s="2381"/>
      <c r="G51" s="2382"/>
      <c r="H51" s="1165"/>
      <c r="I51" s="1165"/>
    </row>
    <row r="52" spans="1:9" ht="15" customHeight="1">
      <c r="A52" s="1847">
        <v>9</v>
      </c>
      <c r="B52" s="371">
        <v>6003</v>
      </c>
      <c r="C52" s="954" t="s">
        <v>481</v>
      </c>
      <c r="D52" s="1841" t="s">
        <v>482</v>
      </c>
      <c r="E52" s="2381" t="s">
        <v>483</v>
      </c>
      <c r="F52" s="2381"/>
      <c r="G52" s="2382"/>
      <c r="H52" s="1165"/>
      <c r="I52" s="1165"/>
    </row>
    <row r="53" spans="1:9" ht="15" customHeight="1">
      <c r="A53" s="1847">
        <v>10</v>
      </c>
      <c r="B53" s="371">
        <v>6003</v>
      </c>
      <c r="C53" s="954" t="s">
        <v>484</v>
      </c>
      <c r="D53" s="1840" t="s">
        <v>485</v>
      </c>
      <c r="E53" s="2392" t="s">
        <v>486</v>
      </c>
      <c r="F53" s="2392"/>
      <c r="G53" s="2393"/>
      <c r="H53" s="1165"/>
      <c r="I53" s="1165"/>
    </row>
    <row r="54" spans="1:9" ht="15" customHeight="1">
      <c r="A54" s="1847">
        <v>11</v>
      </c>
      <c r="B54" s="371">
        <v>6003</v>
      </c>
      <c r="C54" s="954" t="s">
        <v>487</v>
      </c>
      <c r="D54" s="1843" t="s">
        <v>488</v>
      </c>
      <c r="E54" s="2392" t="s">
        <v>486</v>
      </c>
      <c r="F54" s="2392"/>
      <c r="G54" s="2393"/>
      <c r="H54" s="1165"/>
      <c r="I54" s="1165"/>
    </row>
    <row r="55" spans="1:9" ht="15" customHeight="1">
      <c r="A55" s="1847">
        <v>12</v>
      </c>
      <c r="B55" s="21">
        <v>6204</v>
      </c>
      <c r="C55" s="954" t="s">
        <v>489</v>
      </c>
      <c r="D55" s="954" t="s">
        <v>490</v>
      </c>
      <c r="E55" s="2390" t="s">
        <v>491</v>
      </c>
      <c r="F55" s="2390"/>
      <c r="G55" s="2391"/>
      <c r="H55" s="1166"/>
      <c r="I55" s="1166"/>
    </row>
    <row r="56" spans="1:9" ht="15" customHeight="1">
      <c r="A56" s="1847">
        <v>13</v>
      </c>
      <c r="B56" s="21">
        <v>6204</v>
      </c>
      <c r="C56" s="954" t="s">
        <v>489</v>
      </c>
      <c r="D56" s="1840" t="s">
        <v>492</v>
      </c>
      <c r="E56" s="1851" t="s">
        <v>493</v>
      </c>
      <c r="F56" s="1852"/>
      <c r="G56" s="1853"/>
      <c r="H56" s="103"/>
      <c r="I56" s="103"/>
    </row>
    <row r="57" spans="1:9" ht="15" customHeight="1">
      <c r="A57" s="1847">
        <v>14</v>
      </c>
      <c r="B57" s="21">
        <v>6204</v>
      </c>
      <c r="C57" s="954" t="s">
        <v>489</v>
      </c>
      <c r="D57" s="1840" t="s">
        <v>494</v>
      </c>
      <c r="E57" s="1851" t="s">
        <v>493</v>
      </c>
      <c r="F57" s="1852"/>
      <c r="G57" s="1853"/>
      <c r="H57" s="103"/>
      <c r="I57" s="103"/>
    </row>
    <row r="58" spans="1:9" ht="15" customHeight="1">
      <c r="A58" s="1847">
        <v>15</v>
      </c>
      <c r="B58" s="21">
        <v>6204</v>
      </c>
      <c r="C58" s="954" t="s">
        <v>489</v>
      </c>
      <c r="D58" s="1840" t="s">
        <v>495</v>
      </c>
      <c r="E58" s="1851" t="s">
        <v>493</v>
      </c>
      <c r="F58" s="1852"/>
      <c r="G58" s="1853"/>
      <c r="H58" s="103"/>
      <c r="I58" s="103"/>
    </row>
    <row r="59" spans="1:9" ht="15" customHeight="1">
      <c r="A59" s="1847">
        <v>16</v>
      </c>
      <c r="B59" s="21">
        <v>6204</v>
      </c>
      <c r="C59" s="954" t="s">
        <v>489</v>
      </c>
      <c r="D59" s="1840" t="s">
        <v>376</v>
      </c>
      <c r="E59" s="1851" t="s">
        <v>493</v>
      </c>
      <c r="F59" s="1852"/>
      <c r="G59" s="1853"/>
      <c r="H59" s="103"/>
      <c r="I59" s="103"/>
    </row>
    <row r="60" spans="1:9" ht="15" customHeight="1">
      <c r="A60" s="1847">
        <v>17</v>
      </c>
      <c r="B60" s="21">
        <v>6204</v>
      </c>
      <c r="C60" s="954" t="s">
        <v>489</v>
      </c>
      <c r="D60" s="1841" t="s">
        <v>496</v>
      </c>
      <c r="E60" s="1851" t="s">
        <v>497</v>
      </c>
      <c r="F60" s="1852"/>
      <c r="G60" s="1853"/>
      <c r="H60" s="103"/>
      <c r="I60" s="103"/>
    </row>
    <row r="61" spans="1:9" ht="15" customHeight="1">
      <c r="A61" s="1847">
        <v>18</v>
      </c>
      <c r="B61" s="21">
        <v>6204</v>
      </c>
      <c r="C61" s="954" t="s">
        <v>489</v>
      </c>
      <c r="D61" s="1840" t="s">
        <v>498</v>
      </c>
      <c r="E61" s="1851" t="s">
        <v>499</v>
      </c>
      <c r="F61" s="1852"/>
      <c r="G61" s="1853"/>
      <c r="H61" s="103"/>
      <c r="I61" s="103"/>
    </row>
    <row r="62" spans="1:9" ht="15" customHeight="1">
      <c r="A62" s="1847">
        <v>19</v>
      </c>
      <c r="B62" s="21">
        <v>6204</v>
      </c>
      <c r="C62" s="954" t="s">
        <v>489</v>
      </c>
      <c r="D62" s="1841" t="s">
        <v>500</v>
      </c>
      <c r="E62" s="1851" t="s">
        <v>501</v>
      </c>
      <c r="F62" s="1852"/>
      <c r="G62" s="1853"/>
      <c r="H62" s="103"/>
      <c r="I62" s="103"/>
    </row>
    <row r="63" spans="1:9" ht="15" customHeight="1">
      <c r="A63" s="1847">
        <v>20</v>
      </c>
      <c r="B63" s="21">
        <v>6204</v>
      </c>
      <c r="C63" s="954" t="s">
        <v>489</v>
      </c>
      <c r="D63" s="1841" t="s">
        <v>502</v>
      </c>
      <c r="E63" s="1851" t="s">
        <v>503</v>
      </c>
      <c r="F63" s="1852"/>
      <c r="G63" s="1853"/>
      <c r="H63" s="103"/>
      <c r="I63" s="103"/>
    </row>
    <row r="64" spans="1:9" ht="15" customHeight="1">
      <c r="A64" s="1847">
        <v>21</v>
      </c>
      <c r="B64" s="21">
        <v>6204</v>
      </c>
      <c r="C64" s="954" t="s">
        <v>489</v>
      </c>
      <c r="D64" s="1841" t="s">
        <v>504</v>
      </c>
      <c r="E64" s="1851" t="s">
        <v>501</v>
      </c>
      <c r="F64" s="1852"/>
      <c r="G64" s="1853"/>
      <c r="H64" s="103"/>
      <c r="I64" s="103"/>
    </row>
    <row r="65" spans="1:9" ht="15" customHeight="1">
      <c r="A65" s="1847">
        <v>22</v>
      </c>
      <c r="B65" s="21">
        <v>6204</v>
      </c>
      <c r="C65" s="954" t="s">
        <v>489</v>
      </c>
      <c r="D65" s="1840" t="s">
        <v>505</v>
      </c>
      <c r="E65" s="1851" t="s">
        <v>506</v>
      </c>
      <c r="F65" s="1852"/>
      <c r="G65" s="1853"/>
      <c r="H65" s="103"/>
      <c r="I65" s="103"/>
    </row>
    <row r="66" spans="1:9" ht="15" customHeight="1">
      <c r="A66" s="1847">
        <v>23</v>
      </c>
      <c r="B66" s="21">
        <v>6204</v>
      </c>
      <c r="C66" s="1294" t="s">
        <v>507</v>
      </c>
      <c r="D66" s="1841" t="s">
        <v>508</v>
      </c>
      <c r="E66" s="1851" t="s">
        <v>501</v>
      </c>
      <c r="F66" s="1852"/>
      <c r="G66" s="1853"/>
      <c r="H66" s="103"/>
      <c r="I66" s="103"/>
    </row>
    <row r="67" spans="1:9" ht="15" customHeight="1">
      <c r="A67" s="1847">
        <v>24</v>
      </c>
      <c r="B67" s="21">
        <v>6204</v>
      </c>
      <c r="C67" s="1294" t="s">
        <v>507</v>
      </c>
      <c r="D67" s="1840" t="s">
        <v>509</v>
      </c>
      <c r="E67" s="1851" t="s">
        <v>510</v>
      </c>
      <c r="F67" s="1852"/>
      <c r="G67" s="1853"/>
      <c r="H67" s="103"/>
      <c r="I67" s="103"/>
    </row>
    <row r="68" spans="1:9" ht="15" customHeight="1">
      <c r="A68" s="1847">
        <v>25</v>
      </c>
      <c r="B68" s="21">
        <v>6204</v>
      </c>
      <c r="C68" s="1294" t="s">
        <v>507</v>
      </c>
      <c r="D68" s="1840" t="s">
        <v>511</v>
      </c>
      <c r="E68" s="1851" t="s">
        <v>510</v>
      </c>
      <c r="F68" s="1852"/>
      <c r="G68" s="1853"/>
      <c r="H68" s="103"/>
      <c r="I68" s="103"/>
    </row>
    <row r="69" spans="1:9" ht="15" customHeight="1">
      <c r="A69" s="1847">
        <v>26</v>
      </c>
      <c r="B69" s="21">
        <v>6204</v>
      </c>
      <c r="C69" s="1294" t="s">
        <v>507</v>
      </c>
      <c r="D69" s="1840" t="s">
        <v>512</v>
      </c>
      <c r="E69" s="1851" t="s">
        <v>510</v>
      </c>
      <c r="F69" s="1852"/>
      <c r="G69" s="1853"/>
      <c r="H69" s="103"/>
      <c r="I69" s="103"/>
    </row>
    <row r="70" spans="1:9" ht="15" customHeight="1">
      <c r="A70" s="1847">
        <v>27</v>
      </c>
      <c r="B70" s="21">
        <v>6204</v>
      </c>
      <c r="C70" s="1294" t="s">
        <v>507</v>
      </c>
      <c r="D70" s="1840" t="s">
        <v>513</v>
      </c>
      <c r="E70" s="1851" t="s">
        <v>510</v>
      </c>
      <c r="F70" s="1852"/>
      <c r="G70" s="1853"/>
      <c r="H70" s="103"/>
      <c r="I70" s="103"/>
    </row>
    <row r="71" spans="1:9" ht="15" customHeight="1">
      <c r="A71" s="1847">
        <v>28</v>
      </c>
      <c r="B71" s="21">
        <v>6204</v>
      </c>
      <c r="C71" s="1294" t="s">
        <v>507</v>
      </c>
      <c r="D71" s="1840" t="s">
        <v>514</v>
      </c>
      <c r="E71" s="1851" t="s">
        <v>510</v>
      </c>
      <c r="F71" s="1852"/>
      <c r="G71" s="1853"/>
      <c r="H71" s="103"/>
      <c r="I71" s="103"/>
    </row>
    <row r="72" spans="1:9" ht="15" customHeight="1">
      <c r="A72" s="1847">
        <v>29</v>
      </c>
      <c r="B72" s="21">
        <v>6204</v>
      </c>
      <c r="C72" s="1294" t="s">
        <v>507</v>
      </c>
      <c r="D72" s="1841" t="s">
        <v>515</v>
      </c>
      <c r="E72" s="1851" t="s">
        <v>516</v>
      </c>
      <c r="F72" s="1852"/>
      <c r="G72" s="1853"/>
      <c r="H72" s="103"/>
      <c r="I72" s="103"/>
    </row>
    <row r="73" spans="1:9" ht="15" customHeight="1">
      <c r="A73" s="1847">
        <v>30</v>
      </c>
      <c r="B73" s="21">
        <v>6204</v>
      </c>
      <c r="C73" s="1294" t="s">
        <v>507</v>
      </c>
      <c r="D73" s="1840" t="s">
        <v>517</v>
      </c>
      <c r="E73" s="1851" t="s">
        <v>506</v>
      </c>
      <c r="F73" s="1852"/>
      <c r="G73" s="1853"/>
      <c r="H73" s="103"/>
      <c r="I73" s="103"/>
    </row>
    <row r="74" spans="1:9" ht="15" customHeight="1">
      <c r="A74" s="1847">
        <v>31</v>
      </c>
      <c r="B74" s="21">
        <v>6204</v>
      </c>
      <c r="C74" s="1294" t="s">
        <v>507</v>
      </c>
      <c r="D74" s="1840" t="s">
        <v>518</v>
      </c>
      <c r="E74" s="1851" t="s">
        <v>506</v>
      </c>
      <c r="F74" s="1852"/>
      <c r="G74" s="1853"/>
      <c r="H74" s="103"/>
      <c r="I74" s="103"/>
    </row>
    <row r="75" spans="1:9" ht="15" customHeight="1">
      <c r="A75" s="1847">
        <v>32</v>
      </c>
      <c r="B75" s="21">
        <v>6204</v>
      </c>
      <c r="C75" s="1294" t="s">
        <v>507</v>
      </c>
      <c r="D75" s="1841" t="s">
        <v>519</v>
      </c>
      <c r="E75" s="1851" t="s">
        <v>520</v>
      </c>
      <c r="F75" s="1852"/>
      <c r="G75" s="1853"/>
      <c r="H75" s="103"/>
      <c r="I75" s="103"/>
    </row>
    <row r="76" spans="1:9" ht="15" customHeight="1">
      <c r="A76" s="1847">
        <v>33</v>
      </c>
      <c r="B76" s="21">
        <v>6204</v>
      </c>
      <c r="C76" s="1294" t="s">
        <v>507</v>
      </c>
      <c r="D76" s="1840" t="s">
        <v>521</v>
      </c>
      <c r="E76" s="1851" t="s">
        <v>510</v>
      </c>
      <c r="F76" s="1852"/>
      <c r="G76" s="1853"/>
      <c r="H76" s="103"/>
      <c r="I76" s="103"/>
    </row>
    <row r="77" spans="1:9" ht="15" customHeight="1">
      <c r="A77" s="1847">
        <v>34</v>
      </c>
      <c r="B77" s="21">
        <v>6204</v>
      </c>
      <c r="C77" s="1294" t="s">
        <v>507</v>
      </c>
      <c r="D77" s="1840" t="s">
        <v>391</v>
      </c>
      <c r="E77" s="1851" t="s">
        <v>522</v>
      </c>
      <c r="F77" s="1852"/>
      <c r="G77" s="1853"/>
      <c r="H77" s="103"/>
      <c r="I77" s="103"/>
    </row>
    <row r="78" spans="1:9" ht="15" customHeight="1">
      <c r="A78" s="1847">
        <v>35</v>
      </c>
      <c r="B78" s="21">
        <v>6204</v>
      </c>
      <c r="C78" s="1294" t="s">
        <v>507</v>
      </c>
      <c r="D78" s="1840" t="s">
        <v>523</v>
      </c>
      <c r="E78" s="1851" t="s">
        <v>510</v>
      </c>
      <c r="F78" s="1852"/>
      <c r="G78" s="1853"/>
      <c r="H78" s="103"/>
      <c r="I78" s="103"/>
    </row>
    <row r="79" spans="1:9" ht="15" customHeight="1">
      <c r="A79" s="1847">
        <v>36</v>
      </c>
      <c r="B79" s="21">
        <v>6204</v>
      </c>
      <c r="C79" s="1294" t="s">
        <v>507</v>
      </c>
      <c r="D79" s="1841" t="s">
        <v>524</v>
      </c>
      <c r="E79" s="1851" t="s">
        <v>525</v>
      </c>
      <c r="F79" s="1852"/>
      <c r="G79" s="1853"/>
      <c r="H79" s="103"/>
      <c r="I79" s="103"/>
    </row>
    <row r="80" spans="1:9" ht="15" customHeight="1">
      <c r="A80" s="1847">
        <v>37</v>
      </c>
      <c r="B80" s="21">
        <v>6204</v>
      </c>
      <c r="C80" s="1294" t="s">
        <v>507</v>
      </c>
      <c r="D80" s="1841" t="s">
        <v>526</v>
      </c>
      <c r="E80" s="1851" t="s">
        <v>527</v>
      </c>
      <c r="F80" s="1852"/>
      <c r="G80" s="1853"/>
      <c r="H80" s="103"/>
      <c r="I80" s="103"/>
    </row>
    <row r="81" spans="1:9" ht="15" customHeight="1">
      <c r="A81" s="1847">
        <v>38</v>
      </c>
      <c r="B81" s="21">
        <v>6204</v>
      </c>
      <c r="C81" s="1294" t="s">
        <v>507</v>
      </c>
      <c r="D81" s="1841" t="s">
        <v>528</v>
      </c>
      <c r="E81" s="1851" t="s">
        <v>529</v>
      </c>
      <c r="F81" s="1852"/>
      <c r="G81" s="1853"/>
      <c r="H81" s="103"/>
      <c r="I81" s="103"/>
    </row>
    <row r="82" spans="1:9" ht="15" customHeight="1">
      <c r="A82" s="1847">
        <v>39</v>
      </c>
      <c r="B82" s="21">
        <v>6204</v>
      </c>
      <c r="C82" s="1294" t="s">
        <v>530</v>
      </c>
      <c r="D82" s="1841" t="s">
        <v>531</v>
      </c>
      <c r="E82" s="1851" t="s">
        <v>532</v>
      </c>
      <c r="F82" s="1852"/>
      <c r="G82" s="1853"/>
      <c r="H82" s="103"/>
      <c r="I82" s="103"/>
    </row>
    <row r="83" spans="1:9" ht="15" customHeight="1">
      <c r="A83" s="1847">
        <v>40</v>
      </c>
      <c r="B83" s="21">
        <v>6204</v>
      </c>
      <c r="C83" s="1294" t="s">
        <v>530</v>
      </c>
      <c r="D83" s="1841" t="s">
        <v>533</v>
      </c>
      <c r="E83" s="1851" t="s">
        <v>534</v>
      </c>
      <c r="F83" s="1852"/>
      <c r="G83" s="1853"/>
      <c r="H83" s="103"/>
      <c r="I83" s="103"/>
    </row>
    <row r="84" spans="1:9" ht="15" customHeight="1">
      <c r="A84" s="1847">
        <v>41</v>
      </c>
      <c r="B84" s="21">
        <v>6204</v>
      </c>
      <c r="C84" s="1294" t="s">
        <v>530</v>
      </c>
      <c r="D84" s="1841" t="s">
        <v>535</v>
      </c>
      <c r="E84" s="1851" t="s">
        <v>536</v>
      </c>
      <c r="F84" s="1852"/>
      <c r="G84" s="1853"/>
      <c r="H84" s="103"/>
      <c r="I84" s="103"/>
    </row>
    <row r="85" spans="1:9" ht="15" customHeight="1">
      <c r="A85" s="1847">
        <v>42</v>
      </c>
      <c r="B85" s="21">
        <v>6204</v>
      </c>
      <c r="C85" s="1294" t="s">
        <v>530</v>
      </c>
      <c r="D85" s="1840" t="s">
        <v>537</v>
      </c>
      <c r="E85" s="1851" t="s">
        <v>538</v>
      </c>
      <c r="F85" s="1852"/>
      <c r="G85" s="1853"/>
      <c r="H85" s="103"/>
      <c r="I85" s="103"/>
    </row>
    <row r="86" spans="1:9" ht="15" customHeight="1">
      <c r="A86" s="1847">
        <v>43</v>
      </c>
      <c r="B86" s="21">
        <v>6204</v>
      </c>
      <c r="C86" s="1294" t="s">
        <v>530</v>
      </c>
      <c r="D86" s="1841" t="s">
        <v>539</v>
      </c>
      <c r="E86" s="1851" t="s">
        <v>510</v>
      </c>
      <c r="F86" s="1852"/>
      <c r="G86" s="1853"/>
      <c r="H86" s="103"/>
      <c r="I86" s="103"/>
    </row>
    <row r="87" spans="1:9" ht="15" customHeight="1">
      <c r="A87" s="1847">
        <v>44</v>
      </c>
      <c r="B87" s="21">
        <v>6204</v>
      </c>
      <c r="C87" s="1294" t="s">
        <v>530</v>
      </c>
      <c r="D87" s="1841" t="s">
        <v>540</v>
      </c>
      <c r="E87" s="1851" t="s">
        <v>541</v>
      </c>
      <c r="F87" s="1852"/>
      <c r="G87" s="1853"/>
      <c r="H87" s="103"/>
      <c r="I87" s="103"/>
    </row>
    <row r="88" spans="1:9" ht="15" customHeight="1">
      <c r="A88" s="1847">
        <v>45</v>
      </c>
      <c r="B88" s="21">
        <v>6204</v>
      </c>
      <c r="C88" s="1294" t="s">
        <v>530</v>
      </c>
      <c r="D88" s="1841" t="s">
        <v>542</v>
      </c>
      <c r="E88" s="1851" t="s">
        <v>543</v>
      </c>
      <c r="F88" s="1852"/>
      <c r="G88" s="1853"/>
      <c r="H88" s="103"/>
      <c r="I88" s="103"/>
    </row>
    <row r="89" spans="1:9" ht="15" customHeight="1">
      <c r="A89" s="1847">
        <v>46</v>
      </c>
      <c r="B89" s="21">
        <v>6204</v>
      </c>
      <c r="C89" s="1294" t="s">
        <v>530</v>
      </c>
      <c r="D89" s="1841" t="s">
        <v>544</v>
      </c>
      <c r="E89" s="1851" t="s">
        <v>545</v>
      </c>
      <c r="F89" s="1852"/>
      <c r="G89" s="1853"/>
      <c r="H89" s="103"/>
      <c r="I89" s="103"/>
    </row>
    <row r="90" spans="1:9" ht="15" customHeight="1">
      <c r="A90" s="1847">
        <v>47</v>
      </c>
      <c r="B90" s="21">
        <v>6204</v>
      </c>
      <c r="C90" s="1294" t="s">
        <v>530</v>
      </c>
      <c r="D90" s="1840" t="s">
        <v>546</v>
      </c>
      <c r="E90" s="1851" t="s">
        <v>510</v>
      </c>
      <c r="F90" s="1852"/>
      <c r="G90" s="1853"/>
      <c r="H90" s="103"/>
      <c r="I90" s="103"/>
    </row>
    <row r="91" spans="1:9" ht="15" customHeight="1">
      <c r="A91" s="1847">
        <v>48</v>
      </c>
      <c r="B91" s="21">
        <v>6204</v>
      </c>
      <c r="C91" s="1294" t="s">
        <v>530</v>
      </c>
      <c r="D91" s="1840" t="s">
        <v>547</v>
      </c>
      <c r="E91" s="1851" t="s">
        <v>510</v>
      </c>
      <c r="F91" s="1852"/>
      <c r="G91" s="1853"/>
      <c r="H91" s="103"/>
      <c r="I91" s="103"/>
    </row>
    <row r="92" spans="1:9" ht="15" customHeight="1">
      <c r="A92" s="1847">
        <v>49</v>
      </c>
      <c r="B92" s="21">
        <v>6204</v>
      </c>
      <c r="C92" s="1294" t="s">
        <v>530</v>
      </c>
      <c r="D92" s="1841" t="s">
        <v>548</v>
      </c>
      <c r="E92" s="1851" t="s">
        <v>549</v>
      </c>
      <c r="F92" s="1852"/>
      <c r="G92" s="1853"/>
      <c r="H92" s="103"/>
      <c r="I92" s="103"/>
    </row>
    <row r="93" spans="1:9" ht="15" customHeight="1">
      <c r="A93" s="1847">
        <v>50</v>
      </c>
      <c r="B93" s="21">
        <v>6204</v>
      </c>
      <c r="C93" s="1294" t="s">
        <v>530</v>
      </c>
      <c r="D93" s="1841" t="s">
        <v>550</v>
      </c>
      <c r="E93" s="1851" t="s">
        <v>551</v>
      </c>
      <c r="F93" s="1852"/>
      <c r="G93" s="1853"/>
      <c r="H93" s="103"/>
      <c r="I93" s="103"/>
    </row>
    <row r="94" spans="1:9" ht="15" customHeight="1">
      <c r="A94" s="1847">
        <v>51</v>
      </c>
      <c r="B94" s="21">
        <v>6204</v>
      </c>
      <c r="C94" s="1294" t="s">
        <v>530</v>
      </c>
      <c r="D94" s="1841" t="s">
        <v>552</v>
      </c>
      <c r="E94" s="1851" t="s">
        <v>549</v>
      </c>
      <c r="F94" s="1852"/>
      <c r="G94" s="1853"/>
      <c r="H94" s="103"/>
      <c r="I94" s="103"/>
    </row>
    <row r="95" spans="1:9" ht="15" customHeight="1">
      <c r="A95" s="1847">
        <v>52</v>
      </c>
      <c r="B95" s="21">
        <v>6204</v>
      </c>
      <c r="C95" s="1294" t="s">
        <v>530</v>
      </c>
      <c r="D95" s="1841" t="s">
        <v>553</v>
      </c>
      <c r="E95" s="1851" t="s">
        <v>554</v>
      </c>
      <c r="F95" s="1852"/>
      <c r="G95" s="1853"/>
      <c r="H95" s="103"/>
      <c r="I95" s="103"/>
    </row>
    <row r="96" spans="1:9" ht="15" customHeight="1">
      <c r="A96" s="1847">
        <v>53</v>
      </c>
      <c r="B96" s="21">
        <v>6204</v>
      </c>
      <c r="C96" s="1294" t="s">
        <v>530</v>
      </c>
      <c r="D96" s="1841" t="s">
        <v>555</v>
      </c>
      <c r="E96" s="1851" t="s">
        <v>551</v>
      </c>
      <c r="F96" s="1852"/>
      <c r="G96" s="1853"/>
      <c r="H96" s="103"/>
      <c r="I96" s="103"/>
    </row>
    <row r="97" spans="1:9" ht="15" customHeight="1">
      <c r="A97" s="1847">
        <v>54</v>
      </c>
      <c r="B97" s="21">
        <v>6204</v>
      </c>
      <c r="C97" s="1294" t="s">
        <v>530</v>
      </c>
      <c r="D97" s="1841" t="s">
        <v>556</v>
      </c>
      <c r="E97" s="1851" t="s">
        <v>549</v>
      </c>
      <c r="F97" s="1852"/>
      <c r="G97" s="1853"/>
      <c r="H97" s="103"/>
      <c r="I97" s="103"/>
    </row>
    <row r="98" spans="1:9" ht="15" customHeight="1">
      <c r="A98" s="1847">
        <v>55</v>
      </c>
      <c r="B98" s="21">
        <v>6204</v>
      </c>
      <c r="C98" s="1294" t="s">
        <v>530</v>
      </c>
      <c r="D98" s="1841" t="s">
        <v>557</v>
      </c>
      <c r="E98" s="1851" t="s">
        <v>558</v>
      </c>
      <c r="F98" s="1852"/>
      <c r="G98" s="1853"/>
      <c r="H98" s="103"/>
      <c r="I98" s="103"/>
    </row>
    <row r="99" spans="1:9" ht="15" customHeight="1">
      <c r="A99" s="1847">
        <v>56</v>
      </c>
      <c r="B99" s="21">
        <v>6204</v>
      </c>
      <c r="C99" s="1294" t="s">
        <v>530</v>
      </c>
      <c r="D99" s="1841" t="s">
        <v>559</v>
      </c>
      <c r="E99" s="1851" t="s">
        <v>560</v>
      </c>
      <c r="F99" s="1852"/>
      <c r="G99" s="1853"/>
      <c r="H99" s="103"/>
      <c r="I99" s="103"/>
    </row>
    <row r="100" spans="1:9" ht="15" customHeight="1">
      <c r="A100" s="1847">
        <v>57</v>
      </c>
      <c r="B100" s="21">
        <v>6204</v>
      </c>
      <c r="C100" s="1294" t="s">
        <v>561</v>
      </c>
      <c r="D100" s="1841" t="s">
        <v>562</v>
      </c>
      <c r="E100" s="1851" t="s">
        <v>563</v>
      </c>
      <c r="F100" s="1852"/>
      <c r="G100" s="1853"/>
      <c r="H100" s="103"/>
      <c r="I100" s="103"/>
    </row>
    <row r="101" spans="1:9" ht="15" customHeight="1">
      <c r="A101" s="1847">
        <v>58</v>
      </c>
      <c r="B101" s="21">
        <v>6204</v>
      </c>
      <c r="C101" s="1294" t="s">
        <v>561</v>
      </c>
      <c r="D101" s="1841" t="s">
        <v>564</v>
      </c>
      <c r="E101" s="1851" t="s">
        <v>565</v>
      </c>
      <c r="F101" s="1852"/>
      <c r="G101" s="1853"/>
      <c r="H101" s="103"/>
      <c r="I101" s="103"/>
    </row>
    <row r="102" spans="1:9" ht="15" customHeight="1">
      <c r="A102" s="1847">
        <v>59</v>
      </c>
      <c r="B102" s="21">
        <v>6204</v>
      </c>
      <c r="C102" s="1294" t="s">
        <v>561</v>
      </c>
      <c r="D102" s="1841" t="s">
        <v>566</v>
      </c>
      <c r="E102" s="1851" t="s">
        <v>567</v>
      </c>
      <c r="F102" s="1852"/>
      <c r="G102" s="1853"/>
    </row>
    <row r="103" spans="1:9" ht="15" customHeight="1">
      <c r="A103" s="1847">
        <v>60</v>
      </c>
      <c r="B103" s="21">
        <v>6204</v>
      </c>
      <c r="C103" s="1294" t="s">
        <v>561</v>
      </c>
      <c r="D103" s="1841" t="s">
        <v>568</v>
      </c>
      <c r="E103" s="1851" t="s">
        <v>569</v>
      </c>
      <c r="F103" s="1852"/>
      <c r="G103" s="1853"/>
    </row>
    <row r="104" spans="1:9" ht="15" customHeight="1">
      <c r="A104" s="1847">
        <v>61</v>
      </c>
      <c r="B104" s="21">
        <v>6204</v>
      </c>
      <c r="C104" s="1294" t="s">
        <v>561</v>
      </c>
      <c r="D104" s="1841" t="s">
        <v>570</v>
      </c>
      <c r="E104" s="1851" t="s">
        <v>571</v>
      </c>
      <c r="F104" s="1852"/>
      <c r="G104" s="1853"/>
    </row>
    <row r="105" spans="1:9" ht="15" customHeight="1">
      <c r="A105" s="1847">
        <v>62</v>
      </c>
      <c r="B105" s="21">
        <v>6204</v>
      </c>
      <c r="C105" s="1294" t="s">
        <v>561</v>
      </c>
      <c r="D105" s="1841" t="s">
        <v>572</v>
      </c>
      <c r="E105" s="1851" t="s">
        <v>573</v>
      </c>
      <c r="F105" s="1852"/>
      <c r="G105" s="1853"/>
    </row>
    <row r="106" spans="1:9" ht="15" customHeight="1">
      <c r="A106" s="1847">
        <v>63</v>
      </c>
      <c r="B106" s="21">
        <v>6204</v>
      </c>
      <c r="C106" s="1294" t="s">
        <v>561</v>
      </c>
      <c r="D106" s="1841" t="s">
        <v>574</v>
      </c>
      <c r="E106" s="1851" t="s">
        <v>575</v>
      </c>
      <c r="F106" s="1852"/>
      <c r="G106" s="1853"/>
    </row>
    <row r="107" spans="1:9" ht="15" customHeight="1">
      <c r="A107" s="1847">
        <v>64</v>
      </c>
      <c r="B107" s="21">
        <v>6204</v>
      </c>
      <c r="C107" s="1294" t="s">
        <v>561</v>
      </c>
      <c r="D107" s="1841" t="s">
        <v>576</v>
      </c>
      <c r="E107" s="1851" t="s">
        <v>577</v>
      </c>
      <c r="F107" s="1852"/>
      <c r="G107" s="1853"/>
    </row>
    <row r="108" spans="1:9" ht="15" customHeight="1">
      <c r="A108" s="1847">
        <v>65</v>
      </c>
      <c r="B108" s="21">
        <v>6204</v>
      </c>
      <c r="C108" s="1294" t="s">
        <v>561</v>
      </c>
      <c r="D108" s="1841" t="s">
        <v>578</v>
      </c>
      <c r="E108" s="1851" t="s">
        <v>579</v>
      </c>
      <c r="F108" s="1852"/>
      <c r="G108" s="1853"/>
    </row>
    <row r="109" spans="1:9" ht="15" customHeight="1">
      <c r="A109" s="1847">
        <v>66</v>
      </c>
      <c r="B109" s="21">
        <v>6204</v>
      </c>
      <c r="C109" s="1294" t="s">
        <v>561</v>
      </c>
      <c r="D109" s="1841" t="s">
        <v>580</v>
      </c>
      <c r="E109" s="1851" t="s">
        <v>571</v>
      </c>
      <c r="F109" s="1852"/>
      <c r="G109" s="1853"/>
    </row>
    <row r="110" spans="1:9" ht="15" customHeight="1">
      <c r="A110" s="1847">
        <v>67</v>
      </c>
      <c r="B110" s="21">
        <v>6204</v>
      </c>
      <c r="C110" s="1294" t="s">
        <v>561</v>
      </c>
      <c r="D110" s="1841" t="s">
        <v>581</v>
      </c>
      <c r="E110" s="1851" t="s">
        <v>582</v>
      </c>
      <c r="F110" s="1852"/>
      <c r="G110" s="1853"/>
    </row>
    <row r="111" spans="1:9" ht="15" customHeight="1">
      <c r="A111" s="1847">
        <v>68</v>
      </c>
      <c r="B111" s="21">
        <v>6204</v>
      </c>
      <c r="C111" s="1294" t="s">
        <v>561</v>
      </c>
      <c r="D111" s="1840" t="s">
        <v>583</v>
      </c>
      <c r="E111" s="1851" t="s">
        <v>584</v>
      </c>
      <c r="F111" s="1852"/>
      <c r="G111" s="1853"/>
    </row>
    <row r="112" spans="1:9" ht="15" customHeight="1">
      <c r="A112" s="1847">
        <v>69</v>
      </c>
      <c r="B112" s="21">
        <v>6204</v>
      </c>
      <c r="C112" s="1294" t="s">
        <v>561</v>
      </c>
      <c r="D112" s="1840" t="s">
        <v>585</v>
      </c>
      <c r="E112" s="1851" t="s">
        <v>586</v>
      </c>
      <c r="F112" s="1852"/>
      <c r="G112" s="1853"/>
    </row>
    <row r="113" spans="1:7" ht="15" customHeight="1">
      <c r="A113" s="1847">
        <v>70</v>
      </c>
      <c r="B113" s="21">
        <v>6204</v>
      </c>
      <c r="C113" s="1294" t="s">
        <v>561</v>
      </c>
      <c r="D113" s="1840" t="s">
        <v>587</v>
      </c>
      <c r="E113" s="1851" t="s">
        <v>588</v>
      </c>
      <c r="F113" s="1852"/>
      <c r="G113" s="1853"/>
    </row>
    <row r="114" spans="1:7" ht="15" customHeight="1">
      <c r="A114" s="1847">
        <v>71</v>
      </c>
      <c r="B114" s="21">
        <v>6204</v>
      </c>
      <c r="C114" s="1294" t="s">
        <v>561</v>
      </c>
      <c r="D114" s="1840" t="s">
        <v>589</v>
      </c>
      <c r="E114" s="1851" t="s">
        <v>590</v>
      </c>
      <c r="F114" s="1852"/>
      <c r="G114" s="1853"/>
    </row>
    <row r="115" spans="1:7" ht="15" customHeight="1">
      <c r="A115" s="1847">
        <v>72</v>
      </c>
      <c r="B115" s="21">
        <v>6204</v>
      </c>
      <c r="C115" s="1294" t="s">
        <v>561</v>
      </c>
      <c r="D115" s="1840" t="s">
        <v>591</v>
      </c>
      <c r="E115" s="1851" t="s">
        <v>592</v>
      </c>
      <c r="F115" s="1852"/>
      <c r="G115" s="1853"/>
    </row>
    <row r="116" spans="1:7" ht="15" customHeight="1">
      <c r="A116" s="1847">
        <v>73</v>
      </c>
      <c r="B116" s="21">
        <v>6204</v>
      </c>
      <c r="C116" s="1294" t="s">
        <v>561</v>
      </c>
      <c r="D116" s="1840" t="s">
        <v>412</v>
      </c>
      <c r="E116" s="1851" t="s">
        <v>593</v>
      </c>
      <c r="F116" s="1852"/>
      <c r="G116" s="1853"/>
    </row>
    <row r="117" spans="1:7" ht="15" customHeight="1">
      <c r="A117" s="1847">
        <v>74</v>
      </c>
      <c r="B117" s="21">
        <v>6204</v>
      </c>
      <c r="C117" s="1294" t="s">
        <v>561</v>
      </c>
      <c r="D117" s="1840" t="s">
        <v>594</v>
      </c>
      <c r="E117" s="1851" t="s">
        <v>595</v>
      </c>
      <c r="F117" s="1852"/>
      <c r="G117" s="1853"/>
    </row>
    <row r="118" spans="1:7" ht="15" customHeight="1">
      <c r="A118" s="1847">
        <v>75</v>
      </c>
      <c r="B118" s="21">
        <v>6204</v>
      </c>
      <c r="C118" s="1294" t="s">
        <v>561</v>
      </c>
      <c r="D118" s="1840" t="s">
        <v>596</v>
      </c>
      <c r="E118" s="1851" t="s">
        <v>597</v>
      </c>
      <c r="F118" s="1852"/>
      <c r="G118" s="1853"/>
    </row>
    <row r="119" spans="1:7" ht="15" customHeight="1">
      <c r="A119" s="1847">
        <v>76</v>
      </c>
      <c r="B119" s="21">
        <v>6204</v>
      </c>
      <c r="C119" s="1294" t="s">
        <v>561</v>
      </c>
      <c r="D119" s="1840" t="s">
        <v>598</v>
      </c>
      <c r="E119" s="1851" t="s">
        <v>571</v>
      </c>
      <c r="F119" s="1852"/>
      <c r="G119" s="1853"/>
    </row>
    <row r="120" spans="1:7" ht="15" customHeight="1">
      <c r="A120" s="1847">
        <v>77</v>
      </c>
      <c r="B120" s="21">
        <v>6204</v>
      </c>
      <c r="C120" s="1294" t="s">
        <v>561</v>
      </c>
      <c r="D120" s="1840" t="s">
        <v>599</v>
      </c>
      <c r="E120" s="1851" t="s">
        <v>600</v>
      </c>
      <c r="F120" s="1852"/>
      <c r="G120" s="1853"/>
    </row>
    <row r="121" spans="1:7" ht="15" customHeight="1">
      <c r="A121" s="1847">
        <v>78</v>
      </c>
      <c r="B121" s="21">
        <v>6204</v>
      </c>
      <c r="C121" s="1294" t="s">
        <v>561</v>
      </c>
      <c r="D121" s="1840" t="s">
        <v>601</v>
      </c>
      <c r="E121" s="1851" t="s">
        <v>602</v>
      </c>
      <c r="F121" s="1852"/>
      <c r="G121" s="1853"/>
    </row>
    <row r="122" spans="1:7" ht="15" customHeight="1">
      <c r="A122" s="1847">
        <v>79</v>
      </c>
      <c r="B122" s="21">
        <v>6204</v>
      </c>
      <c r="C122" s="1294" t="s">
        <v>561</v>
      </c>
      <c r="D122" s="1840" t="s">
        <v>603</v>
      </c>
      <c r="E122" s="1851" t="s">
        <v>604</v>
      </c>
      <c r="F122" s="1852"/>
      <c r="G122" s="1853"/>
    </row>
    <row r="123" spans="1:7" ht="15" customHeight="1">
      <c r="A123" s="1847">
        <v>80</v>
      </c>
      <c r="B123" s="21">
        <v>6204</v>
      </c>
      <c r="C123" s="1294" t="s">
        <v>561</v>
      </c>
      <c r="D123" s="1840" t="s">
        <v>605</v>
      </c>
      <c r="E123" s="1851" t="s">
        <v>593</v>
      </c>
      <c r="F123" s="1852"/>
      <c r="G123" s="1853"/>
    </row>
    <row r="124" spans="1:7" ht="15" customHeight="1">
      <c r="A124" s="1847">
        <v>81</v>
      </c>
      <c r="B124" s="21">
        <v>6204</v>
      </c>
      <c r="C124" s="1294" t="s">
        <v>561</v>
      </c>
      <c r="D124" s="1840" t="s">
        <v>606</v>
      </c>
      <c r="E124" s="1851" t="s">
        <v>551</v>
      </c>
      <c r="F124" s="1852"/>
      <c r="G124" s="1853"/>
    </row>
    <row r="125" spans="1:7" ht="15" customHeight="1">
      <c r="A125" s="1847">
        <v>82</v>
      </c>
      <c r="B125" s="21">
        <v>6204</v>
      </c>
      <c r="C125" s="1294" t="s">
        <v>561</v>
      </c>
      <c r="D125" s="1840" t="s">
        <v>607</v>
      </c>
      <c r="E125" s="1851" t="s">
        <v>549</v>
      </c>
      <c r="F125" s="1852"/>
      <c r="G125" s="1853"/>
    </row>
    <row r="126" spans="1:7" ht="15" customHeight="1">
      <c r="A126" s="1847">
        <v>83</v>
      </c>
      <c r="B126" s="21">
        <v>6204</v>
      </c>
      <c r="C126" s="1294" t="s">
        <v>561</v>
      </c>
      <c r="D126" s="1840" t="s">
        <v>608</v>
      </c>
      <c r="E126" s="1851" t="s">
        <v>609</v>
      </c>
      <c r="F126" s="1852"/>
      <c r="G126" s="1853"/>
    </row>
    <row r="127" spans="1:7" ht="15" customHeight="1">
      <c r="A127" s="1847">
        <v>84</v>
      </c>
      <c r="B127" s="21">
        <v>6204</v>
      </c>
      <c r="C127" s="1294" t="s">
        <v>561</v>
      </c>
      <c r="D127" s="1840" t="s">
        <v>610</v>
      </c>
      <c r="E127" s="1851" t="s">
        <v>611</v>
      </c>
      <c r="F127" s="1852"/>
      <c r="G127" s="1853"/>
    </row>
    <row r="128" spans="1:7" ht="15" customHeight="1">
      <c r="A128" s="1847">
        <v>85</v>
      </c>
      <c r="B128" s="21">
        <v>6204</v>
      </c>
      <c r="C128" s="1294" t="s">
        <v>612</v>
      </c>
      <c r="D128" s="1840" t="s">
        <v>613</v>
      </c>
      <c r="E128" s="1851" t="s">
        <v>614</v>
      </c>
      <c r="F128" s="1852"/>
      <c r="G128" s="1853"/>
    </row>
    <row r="129" spans="1:7" ht="15" customHeight="1">
      <c r="A129" s="1847">
        <v>86</v>
      </c>
      <c r="B129" s="21">
        <v>6204</v>
      </c>
      <c r="C129" s="1294" t="s">
        <v>612</v>
      </c>
      <c r="D129" s="1840" t="s">
        <v>615</v>
      </c>
      <c r="E129" s="1851" t="s">
        <v>611</v>
      </c>
      <c r="F129" s="1852"/>
      <c r="G129" s="1853"/>
    </row>
    <row r="130" spans="1:7" ht="15" customHeight="1">
      <c r="A130" s="1847">
        <v>87</v>
      </c>
      <c r="B130" s="21">
        <v>6204</v>
      </c>
      <c r="C130" s="1294" t="s">
        <v>612</v>
      </c>
      <c r="D130" s="1840" t="s">
        <v>616</v>
      </c>
      <c r="E130" s="1851" t="s">
        <v>617</v>
      </c>
      <c r="F130" s="1852"/>
      <c r="G130" s="1853"/>
    </row>
    <row r="131" spans="1:7" ht="15" customHeight="1">
      <c r="A131" s="1847">
        <v>88</v>
      </c>
      <c r="B131" s="21">
        <v>6204</v>
      </c>
      <c r="C131" s="1294" t="s">
        <v>612</v>
      </c>
      <c r="D131" s="1840" t="s">
        <v>618</v>
      </c>
      <c r="E131" s="1851" t="s">
        <v>549</v>
      </c>
      <c r="F131" s="1852"/>
      <c r="G131" s="1853"/>
    </row>
    <row r="132" spans="1:7" ht="15" customHeight="1">
      <c r="A132" s="1847">
        <v>89</v>
      </c>
      <c r="B132" s="21">
        <v>6204</v>
      </c>
      <c r="C132" s="1294" t="s">
        <v>612</v>
      </c>
      <c r="D132" s="1840" t="s">
        <v>619</v>
      </c>
      <c r="E132" s="1851" t="s">
        <v>620</v>
      </c>
      <c r="F132" s="1852"/>
      <c r="G132" s="1853"/>
    </row>
    <row r="133" spans="1:7" ht="15" customHeight="1">
      <c r="A133" s="1847">
        <v>90</v>
      </c>
      <c r="B133" s="21">
        <v>6204</v>
      </c>
      <c r="C133" s="1294" t="s">
        <v>612</v>
      </c>
      <c r="D133" s="1840" t="s">
        <v>621</v>
      </c>
      <c r="E133" s="1851" t="s">
        <v>551</v>
      </c>
      <c r="F133" s="1852"/>
      <c r="G133" s="1853"/>
    </row>
    <row r="134" spans="1:7" ht="15" customHeight="1">
      <c r="A134" s="1847">
        <v>91</v>
      </c>
      <c r="B134" s="21">
        <v>6204</v>
      </c>
      <c r="C134" s="1294" t="s">
        <v>612</v>
      </c>
      <c r="D134" s="1840" t="s">
        <v>622</v>
      </c>
      <c r="E134" s="1851" t="s">
        <v>623</v>
      </c>
      <c r="F134" s="1852"/>
      <c r="G134" s="1853"/>
    </row>
    <row r="135" spans="1:7" ht="15" customHeight="1">
      <c r="A135" s="1847">
        <v>92</v>
      </c>
      <c r="B135" s="21">
        <v>6204</v>
      </c>
      <c r="C135" s="1294" t="s">
        <v>612</v>
      </c>
      <c r="D135" s="1840" t="s">
        <v>624</v>
      </c>
      <c r="E135" s="1851" t="s">
        <v>625</v>
      </c>
      <c r="F135" s="1852"/>
      <c r="G135" s="1853"/>
    </row>
    <row r="136" spans="1:7" ht="15" customHeight="1">
      <c r="A136" s="1847">
        <v>93</v>
      </c>
      <c r="B136" s="21">
        <v>6204</v>
      </c>
      <c r="C136" s="1294" t="s">
        <v>612</v>
      </c>
      <c r="D136" s="1840" t="s">
        <v>626</v>
      </c>
      <c r="E136" s="1851" t="s">
        <v>627</v>
      </c>
      <c r="F136" s="1852"/>
      <c r="G136" s="1853"/>
    </row>
    <row r="137" spans="1:7" ht="15" customHeight="1">
      <c r="A137" s="1847">
        <v>94</v>
      </c>
      <c r="B137" s="21">
        <v>6204</v>
      </c>
      <c r="C137" s="1294" t="s">
        <v>628</v>
      </c>
      <c r="D137" s="1840" t="s">
        <v>629</v>
      </c>
      <c r="E137" s="1851" t="s">
        <v>630</v>
      </c>
      <c r="F137" s="1852"/>
      <c r="G137" s="1853"/>
    </row>
    <row r="138" spans="1:7" ht="15" customHeight="1">
      <c r="A138" s="1847">
        <v>95</v>
      </c>
      <c r="B138" s="21">
        <v>6204</v>
      </c>
      <c r="C138" s="1294" t="s">
        <v>628</v>
      </c>
      <c r="D138" s="1840" t="s">
        <v>418</v>
      </c>
      <c r="E138" s="1851" t="s">
        <v>631</v>
      </c>
      <c r="F138" s="1852"/>
      <c r="G138" s="1853"/>
    </row>
    <row r="139" spans="1:7" ht="15" customHeight="1">
      <c r="A139" s="1847">
        <v>96</v>
      </c>
      <c r="B139" s="21">
        <v>6205</v>
      </c>
      <c r="C139" s="1294" t="s">
        <v>632</v>
      </c>
      <c r="D139" s="1840" t="s">
        <v>633</v>
      </c>
      <c r="E139" s="1851" t="s">
        <v>634</v>
      </c>
      <c r="F139" s="1852"/>
      <c r="G139" s="1853"/>
    </row>
    <row r="140" spans="1:7" ht="15" customHeight="1" thickBot="1">
      <c r="A140" s="1848">
        <v>97</v>
      </c>
      <c r="B140" s="1849">
        <v>6206</v>
      </c>
      <c r="C140" s="1857" t="s">
        <v>632</v>
      </c>
      <c r="D140" s="1850" t="s">
        <v>635</v>
      </c>
      <c r="E140" s="1854" t="s">
        <v>636</v>
      </c>
      <c r="F140" s="1855"/>
      <c r="G140" s="1856"/>
    </row>
    <row r="141" spans="1:7" ht="15" customHeight="1"/>
    <row r="142" spans="1:7" ht="15" customHeight="1">
      <c r="E142" s="1607" t="s">
        <v>169</v>
      </c>
    </row>
    <row r="143" spans="1:7" ht="15" customHeight="1"/>
    <row r="144" spans="1:7"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sheetData>
  <mergeCells count="19">
    <mergeCell ref="E55:G55"/>
    <mergeCell ref="E53:G53"/>
    <mergeCell ref="E49:G49"/>
    <mergeCell ref="E51:G51"/>
    <mergeCell ref="E45:G45"/>
    <mergeCell ref="E46:G46"/>
    <mergeCell ref="E47:G47"/>
    <mergeCell ref="E50:G50"/>
    <mergeCell ref="E54:G54"/>
    <mergeCell ref="A1:I1"/>
    <mergeCell ref="A5:I5"/>
    <mergeCell ref="A4:I4"/>
    <mergeCell ref="A2:I2"/>
    <mergeCell ref="H33:I33"/>
    <mergeCell ref="A42:G42"/>
    <mergeCell ref="E52:G52"/>
    <mergeCell ref="E48:G48"/>
    <mergeCell ref="E43:G43"/>
    <mergeCell ref="E44:G44"/>
  </mergeCells>
  <printOptions horizontalCentered="1" verticalCentered="1"/>
  <pageMargins left="0.59055118110236227" right="0.35433070866141736" top="0.59055118110236227" bottom="0.6692913385826772" header="0.51181102362204722" footer="0.51181102362204722"/>
  <pageSetup scale="36" orientation="portrait" horizontalDpi="300" verticalDpi="300"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8">
    <pageSetUpPr fitToPage="1"/>
  </sheetPr>
  <dimension ref="A1:M26"/>
  <sheetViews>
    <sheetView view="pageBreakPreview" topLeftCell="A4" zoomScale="85" zoomScaleNormal="100" zoomScaleSheetLayoutView="85" workbookViewId="0">
      <selection activeCell="F29" sqref="F29"/>
    </sheetView>
  </sheetViews>
  <sheetFormatPr baseColWidth="10" defaultColWidth="11.44140625" defaultRowHeight="13.2"/>
  <cols>
    <col min="1" max="1" width="31.44140625" customWidth="1"/>
    <col min="2" max="2" width="8" customWidth="1"/>
    <col min="3" max="3" width="9" customWidth="1"/>
    <col min="4" max="4" width="9.109375" customWidth="1"/>
    <col min="5" max="5" width="27.5546875" customWidth="1"/>
    <col min="6" max="6" width="18.88671875" customWidth="1"/>
    <col min="7" max="7" width="29" customWidth="1"/>
    <col min="8" max="9" width="2.88671875" customWidth="1"/>
    <col min="10" max="10" width="17.5546875" bestFit="1" customWidth="1"/>
    <col min="11" max="11" width="18.5546875" bestFit="1" customWidth="1"/>
    <col min="12" max="12" width="17.5546875" bestFit="1" customWidth="1"/>
    <col min="13" max="13" width="18.5546875" bestFit="1" customWidth="1"/>
  </cols>
  <sheetData>
    <row r="1" spans="1:13" s="34" customFormat="1" ht="22.8">
      <c r="A1" s="2133" t="s">
        <v>1</v>
      </c>
      <c r="B1" s="2133"/>
      <c r="C1" s="2133"/>
      <c r="D1" s="2133"/>
      <c r="E1" s="2133"/>
      <c r="F1" s="2133"/>
      <c r="G1" s="2133"/>
    </row>
    <row r="2" spans="1:13" s="34" customFormat="1" ht="17.399999999999999">
      <c r="A2" s="2130" t="s">
        <v>110</v>
      </c>
      <c r="B2" s="2130"/>
      <c r="C2" s="2130"/>
      <c r="D2" s="2130"/>
      <c r="E2" s="2130"/>
      <c r="F2" s="2130"/>
      <c r="G2" s="2130"/>
    </row>
    <row r="3" spans="1:13" s="34" customFormat="1">
      <c r="A3" s="1209"/>
      <c r="B3" s="1209"/>
      <c r="C3" s="1211"/>
      <c r="D3" s="1211"/>
      <c r="E3" s="1211"/>
      <c r="F3" s="1211"/>
      <c r="G3" s="1211"/>
    </row>
    <row r="4" spans="1:13" s="34" customFormat="1" ht="17.399999999999999">
      <c r="A4" s="2130" t="s">
        <v>637</v>
      </c>
      <c r="B4" s="2130"/>
      <c r="C4" s="2130"/>
      <c r="D4" s="2130"/>
      <c r="E4" s="2130"/>
      <c r="F4" s="2130"/>
      <c r="G4" s="2130"/>
    </row>
    <row r="5" spans="1:13" s="34" customFormat="1">
      <c r="A5" s="1209"/>
      <c r="B5" s="1209"/>
      <c r="C5" s="1211"/>
      <c r="D5" s="1211"/>
      <c r="E5" s="1211"/>
      <c r="F5" s="1211"/>
      <c r="G5" s="1211"/>
    </row>
    <row r="6" spans="1:13" s="34" customFormat="1" ht="17.399999999999999">
      <c r="A6" s="2130" t="s">
        <v>638</v>
      </c>
      <c r="B6" s="2130"/>
      <c r="C6" s="2130"/>
      <c r="D6" s="2130"/>
      <c r="E6" s="2130"/>
      <c r="F6" s="2130"/>
      <c r="G6" s="2130"/>
    </row>
    <row r="7" spans="1:13" s="34" customFormat="1" ht="12" customHeight="1">
      <c r="A7" s="2395" t="s">
        <v>639</v>
      </c>
      <c r="B7" s="2395"/>
      <c r="C7" s="2395"/>
      <c r="D7" s="2395"/>
      <c r="E7" s="2395"/>
      <c r="F7" s="2395"/>
      <c r="G7" s="2395"/>
    </row>
    <row r="8" spans="1:13" s="34" customFormat="1" ht="12" customHeight="1">
      <c r="A8"/>
      <c r="B8" s="44"/>
    </row>
    <row r="9" spans="1:13" s="34" customFormat="1" ht="12" customHeight="1">
      <c r="A9" s="127" t="s">
        <v>207</v>
      </c>
      <c r="B9" s="744" t="s">
        <v>321</v>
      </c>
      <c r="C9" s="155"/>
      <c r="D9" s="155"/>
      <c r="E9" s="155"/>
      <c r="F9" s="145" t="s">
        <v>208</v>
      </c>
      <c r="G9" s="220" t="str">
        <f>+'TORTA EST. VIAS TEC'!$B$10</f>
        <v>JUN - SEP DE 2024</v>
      </c>
    </row>
    <row r="10" spans="1:13" ht="13.8" thickBot="1"/>
    <row r="11" spans="1:13" s="23" customFormat="1" ht="41.25" customHeight="1" thickBot="1">
      <c r="A11" s="98" t="s">
        <v>129</v>
      </c>
      <c r="B11" s="96" t="s">
        <v>130</v>
      </c>
      <c r="C11" s="96" t="s">
        <v>640</v>
      </c>
      <c r="D11" s="96" t="s">
        <v>641</v>
      </c>
      <c r="E11" s="99" t="s">
        <v>642</v>
      </c>
      <c r="F11" s="99" t="s">
        <v>643</v>
      </c>
      <c r="G11" s="100" t="s">
        <v>136</v>
      </c>
    </row>
    <row r="12" spans="1:13" ht="36.75" customHeight="1">
      <c r="A12" s="2396" t="s">
        <v>644</v>
      </c>
      <c r="B12" s="289">
        <v>6003</v>
      </c>
      <c r="C12" s="223" t="s">
        <v>645</v>
      </c>
      <c r="D12" s="223" t="s">
        <v>646</v>
      </c>
      <c r="E12" s="222" t="s">
        <v>647</v>
      </c>
      <c r="F12" s="225">
        <f>'CANT OBRA 6003'!H95+'CANT OBRA 6003'!H106</f>
        <v>8892782028</v>
      </c>
      <c r="G12" s="226" t="s">
        <v>648</v>
      </c>
      <c r="H12" s="611"/>
    </row>
    <row r="13" spans="1:13" ht="54" customHeight="1">
      <c r="A13" s="2397"/>
      <c r="B13" s="289">
        <v>6003</v>
      </c>
      <c r="C13" s="223" t="s">
        <v>649</v>
      </c>
      <c r="D13" s="223" t="s">
        <v>650</v>
      </c>
      <c r="E13" s="224" t="s">
        <v>651</v>
      </c>
      <c r="F13" s="225">
        <f>+'CANT OBRA 6003'!H115+'CANT OBRA 6003'!H133+'CANT OBRA 6003'!H144</f>
        <v>68353588225</v>
      </c>
      <c r="G13" s="226" t="s">
        <v>652</v>
      </c>
      <c r="H13" s="611"/>
      <c r="I13" s="615"/>
      <c r="J13" s="615"/>
      <c r="K13" s="614"/>
      <c r="L13" s="612"/>
    </row>
    <row r="14" spans="1:13" ht="39.75" customHeight="1" thickBot="1">
      <c r="A14" s="2398"/>
      <c r="B14" s="965">
        <v>6003</v>
      </c>
      <c r="C14" s="966" t="s">
        <v>653</v>
      </c>
      <c r="D14" s="966" t="s">
        <v>654</v>
      </c>
      <c r="E14" s="967" t="s">
        <v>655</v>
      </c>
      <c r="F14" s="964">
        <f>+'CANT OBRA 6003'!H123</f>
        <v>634465442</v>
      </c>
      <c r="G14" s="968" t="s">
        <v>656</v>
      </c>
      <c r="H14" s="612"/>
      <c r="I14" s="611"/>
      <c r="J14" s="612"/>
      <c r="K14" s="612">
        <v>16</v>
      </c>
      <c r="L14" s="2069"/>
      <c r="M14" s="2070"/>
    </row>
    <row r="15" spans="1:13" ht="39.75" customHeight="1">
      <c r="A15" s="2401" t="s">
        <v>293</v>
      </c>
      <c r="B15" s="1123">
        <v>6204</v>
      </c>
      <c r="C15" s="1124" t="s">
        <v>153</v>
      </c>
      <c r="D15" s="1124" t="s">
        <v>154</v>
      </c>
      <c r="E15" s="1110" t="s">
        <v>651</v>
      </c>
      <c r="F15" s="1111">
        <f>+'CANT OBRA 6204'!H374+'CANT OBRA 6204'!H384</f>
        <v>124728845134.00002</v>
      </c>
      <c r="G15" s="1112" t="s">
        <v>652</v>
      </c>
      <c r="I15" s="611"/>
      <c r="K15">
        <v>7500</v>
      </c>
    </row>
    <row r="16" spans="1:13" ht="39.75" customHeight="1" thickBot="1">
      <c r="A16" s="2402"/>
      <c r="B16" s="1125">
        <v>6204</v>
      </c>
      <c r="C16" s="1126" t="s">
        <v>153</v>
      </c>
      <c r="D16" s="1126" t="s">
        <v>154</v>
      </c>
      <c r="E16" s="1127" t="s">
        <v>655</v>
      </c>
      <c r="F16" s="1116">
        <f>+'CANT OBRA 6204'!H391</f>
        <v>799426457</v>
      </c>
      <c r="G16" s="1117" t="s">
        <v>656</v>
      </c>
      <c r="K16">
        <f>+K14*K15</f>
        <v>120000</v>
      </c>
    </row>
    <row r="17" spans="1:8" s="194" customFormat="1" ht="39.75" customHeight="1">
      <c r="A17" s="2399" t="s">
        <v>333</v>
      </c>
      <c r="B17" s="1118">
        <v>6205</v>
      </c>
      <c r="C17" s="1119">
        <v>90000</v>
      </c>
      <c r="D17" s="1119">
        <v>90700</v>
      </c>
      <c r="E17" s="1120" t="s">
        <v>651</v>
      </c>
      <c r="F17" s="1121">
        <f>+'CANT OBRA 6205'!H24</f>
        <v>771201928</v>
      </c>
      <c r="G17" s="1122" t="s">
        <v>652</v>
      </c>
    </row>
    <row r="18" spans="1:8" s="194" customFormat="1" ht="39.75" customHeight="1" thickBot="1">
      <c r="A18" s="2400"/>
      <c r="B18" s="1113">
        <v>6205</v>
      </c>
      <c r="C18" s="1114" t="s">
        <v>159</v>
      </c>
      <c r="D18" s="1114" t="s">
        <v>160</v>
      </c>
      <c r="E18" s="1115" t="s">
        <v>651</v>
      </c>
      <c r="F18" s="1116">
        <f>+'CANT OBRA 6205'!H44</f>
        <v>309795021</v>
      </c>
      <c r="G18" s="1117" t="s">
        <v>652</v>
      </c>
      <c r="H18" s="1276"/>
    </row>
    <row r="19" spans="1:8" s="194" customFormat="1" ht="39.75" customHeight="1">
      <c r="A19" s="2403" t="s">
        <v>317</v>
      </c>
      <c r="B19" s="1118">
        <v>6206</v>
      </c>
      <c r="C19" s="1119" t="s">
        <v>141</v>
      </c>
      <c r="D19" s="1119" t="s">
        <v>162</v>
      </c>
      <c r="E19" s="1120" t="s">
        <v>651</v>
      </c>
      <c r="F19" s="1121">
        <f>+'CANT OBRA 6206'!H64</f>
        <v>142272168</v>
      </c>
      <c r="G19" s="1122" t="s">
        <v>652</v>
      </c>
      <c r="H19" s="1276"/>
    </row>
    <row r="20" spans="1:8" s="194" customFormat="1" ht="39.75" customHeight="1" thickBot="1">
      <c r="A20" s="2404"/>
      <c r="B20" s="1113">
        <v>6206</v>
      </c>
      <c r="C20" s="1114" t="s">
        <v>163</v>
      </c>
      <c r="D20" s="1114" t="s">
        <v>164</v>
      </c>
      <c r="E20" s="1115" t="s">
        <v>651</v>
      </c>
      <c r="F20" s="1116">
        <f>+'CANT OBRA 6206'!H53</f>
        <v>703081709</v>
      </c>
      <c r="G20" s="1117" t="s">
        <v>652</v>
      </c>
    </row>
    <row r="21" spans="1:8" ht="25.5" customHeight="1">
      <c r="A21" s="2394"/>
      <c r="B21" s="2394"/>
      <c r="C21" s="2394"/>
      <c r="D21" s="2394"/>
      <c r="E21" s="2394"/>
      <c r="F21" s="2394"/>
      <c r="G21" s="2394"/>
    </row>
    <row r="22" spans="1:8" ht="25.5" customHeight="1">
      <c r="A22" s="2394" t="s">
        <v>657</v>
      </c>
      <c r="B22" s="2394"/>
      <c r="C22" s="2394"/>
      <c r="D22" s="2394"/>
      <c r="E22" s="2394"/>
      <c r="F22" s="2394"/>
      <c r="G22" s="2394"/>
    </row>
    <row r="23" spans="1:8" ht="15.75" customHeight="1">
      <c r="A23" s="58" t="s">
        <v>658</v>
      </c>
      <c r="B23" s="1550"/>
      <c r="C23" s="1550"/>
      <c r="D23" s="1550"/>
      <c r="E23" s="1550"/>
      <c r="F23" s="1550"/>
      <c r="G23" s="1550"/>
    </row>
    <row r="24" spans="1:8">
      <c r="A24" s="58"/>
      <c r="F24" s="2071" t="s">
        <v>169</v>
      </c>
      <c r="G24" s="2071"/>
    </row>
    <row r="26" spans="1:8" ht="13.8">
      <c r="A26" s="48"/>
      <c r="B26" s="48"/>
      <c r="C26" s="24"/>
      <c r="D26" s="24"/>
    </row>
  </sheetData>
  <mergeCells count="11">
    <mergeCell ref="A22:G22"/>
    <mergeCell ref="A21:G21"/>
    <mergeCell ref="A1:G1"/>
    <mergeCell ref="A2:G2"/>
    <mergeCell ref="A4:G4"/>
    <mergeCell ref="A6:G6"/>
    <mergeCell ref="A7:G7"/>
    <mergeCell ref="A12:A14"/>
    <mergeCell ref="A17:A18"/>
    <mergeCell ref="A15:A16"/>
    <mergeCell ref="A19:A20"/>
  </mergeCells>
  <hyperlinks>
    <hyperlink ref="F24" location="'TABLA DE CONTENIDO'!A1" display="VOLVER A TABLA DE CONTENIDO" xr:uid="{00000000-0004-0000-1100-000000000000}"/>
  </hyperlinks>
  <printOptions horizontalCentered="1" verticalCentered="1"/>
  <pageMargins left="0.70866141732283472" right="0.78740157480314965" top="0.78740157480314965" bottom="0.98425196850393704" header="0.51181102362204722" footer="0.51181102362204722"/>
  <pageSetup scale="80" orientation="landscape" horizontalDpi="120" verticalDpi="144"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9">
    <pageSetUpPr fitToPage="1"/>
  </sheetPr>
  <dimension ref="A1:H27"/>
  <sheetViews>
    <sheetView view="pageBreakPreview" topLeftCell="A19" zoomScale="85" zoomScaleNormal="100" zoomScaleSheetLayoutView="85" workbookViewId="0">
      <selection activeCell="K15" sqref="K15"/>
    </sheetView>
  </sheetViews>
  <sheetFormatPr baseColWidth="10" defaultColWidth="11.44140625" defaultRowHeight="13.2"/>
  <cols>
    <col min="1" max="1" width="21" customWidth="1"/>
    <col min="3" max="3" width="9" customWidth="1"/>
    <col min="4" max="4" width="8" customWidth="1"/>
    <col min="5" max="5" width="30.5546875" customWidth="1"/>
    <col min="6" max="7" width="22.6640625" customWidth="1"/>
    <col min="8" max="9" width="4.44140625" customWidth="1"/>
  </cols>
  <sheetData>
    <row r="1" spans="1:8" ht="22.8">
      <c r="A1" s="2133" t="s">
        <v>1</v>
      </c>
      <c r="B1" s="2133"/>
      <c r="C1" s="2133"/>
      <c r="D1" s="2133"/>
      <c r="E1" s="2133"/>
      <c r="F1" s="2133"/>
      <c r="G1" s="2133"/>
    </row>
    <row r="2" spans="1:8" ht="17.399999999999999">
      <c r="A2" s="2130" t="s">
        <v>110</v>
      </c>
      <c r="B2" s="2130"/>
      <c r="C2" s="2130"/>
      <c r="D2" s="2130"/>
      <c r="E2" s="2130"/>
      <c r="F2" s="2130"/>
      <c r="G2" s="2130"/>
    </row>
    <row r="3" spans="1:8">
      <c r="A3" s="39"/>
      <c r="B3" s="39"/>
      <c r="C3" s="33"/>
      <c r="D3" s="33"/>
      <c r="E3" s="33"/>
      <c r="F3" s="33"/>
      <c r="G3" s="33"/>
    </row>
    <row r="4" spans="1:8" ht="17.399999999999999">
      <c r="A4" s="2130" t="s">
        <v>659</v>
      </c>
      <c r="B4" s="2130"/>
      <c r="C4" s="2130"/>
      <c r="D4" s="2130"/>
      <c r="E4" s="2130"/>
      <c r="F4" s="2130"/>
      <c r="G4" s="2130"/>
    </row>
    <row r="5" spans="1:8">
      <c r="A5" s="39"/>
      <c r="B5" s="39"/>
      <c r="C5" s="33"/>
      <c r="D5" s="33"/>
      <c r="E5" s="33"/>
      <c r="F5" s="33"/>
      <c r="G5" s="33"/>
    </row>
    <row r="6" spans="1:8" ht="17.399999999999999">
      <c r="A6" s="2130" t="s">
        <v>660</v>
      </c>
      <c r="B6" s="2130"/>
      <c r="C6" s="2130"/>
      <c r="D6" s="2130"/>
      <c r="E6" s="2130"/>
      <c r="F6" s="2130"/>
      <c r="G6" s="2130"/>
    </row>
    <row r="7" spans="1:8">
      <c r="A7" s="2395" t="s">
        <v>639</v>
      </c>
      <c r="B7" s="2395"/>
      <c r="C7" s="2395"/>
      <c r="D7" s="2395"/>
      <c r="E7" s="2395"/>
      <c r="F7" s="2395"/>
      <c r="G7" s="2395"/>
    </row>
    <row r="8" spans="1:8">
      <c r="A8" s="39"/>
      <c r="B8" s="39"/>
      <c r="C8" s="33"/>
      <c r="D8" s="33"/>
      <c r="E8" s="33"/>
      <c r="F8" s="33"/>
      <c r="G8" s="33"/>
    </row>
    <row r="9" spans="1:8">
      <c r="B9" s="44"/>
      <c r="C9" s="34"/>
      <c r="D9" s="34"/>
      <c r="E9" s="34"/>
      <c r="F9" s="34"/>
      <c r="G9" s="34"/>
    </row>
    <row r="10" spans="1:8">
      <c r="A10" s="129" t="s">
        <v>661</v>
      </c>
      <c r="B10" s="44"/>
      <c r="C10" s="151" t="s">
        <v>321</v>
      </c>
      <c r="D10" s="155"/>
      <c r="E10" s="155"/>
      <c r="F10" s="145" t="s">
        <v>208</v>
      </c>
      <c r="G10" s="220" t="str">
        <f>+'NECESIDADES PREVENTIVAS VIA '!G9</f>
        <v>JUN - SEP DE 2024</v>
      </c>
      <c r="H10" s="59"/>
    </row>
    <row r="11" spans="1:8" ht="13.8" thickBot="1"/>
    <row r="12" spans="1:8" ht="27" thickBot="1">
      <c r="A12" s="98" t="s">
        <v>129</v>
      </c>
      <c r="B12" s="96" t="s">
        <v>130</v>
      </c>
      <c r="C12" s="96" t="s">
        <v>640</v>
      </c>
      <c r="D12" s="96" t="s">
        <v>641</v>
      </c>
      <c r="E12" s="99" t="s">
        <v>642</v>
      </c>
      <c r="F12" s="99" t="s">
        <v>643</v>
      </c>
      <c r="G12" s="100" t="s">
        <v>136</v>
      </c>
    </row>
    <row r="13" spans="1:8" ht="72" customHeight="1">
      <c r="A13" s="2413" t="s">
        <v>348</v>
      </c>
      <c r="B13" s="2415">
        <v>6003</v>
      </c>
      <c r="C13" s="1537" t="s">
        <v>662</v>
      </c>
      <c r="D13" s="1537" t="s">
        <v>663</v>
      </c>
      <c r="E13" s="1538" t="s">
        <v>664</v>
      </c>
      <c r="F13" s="1539">
        <f>+'CANT OBRA 6003'!H34+'CANT OBRA 6003'!H45+'CANT OBRA 6003'!H58+'CANT OBRA 6003'!H74+'CANT OBRA 6003'!H74+'CANT OBRA 6003'!H84</f>
        <v>16207023726</v>
      </c>
      <c r="G13" s="1540" t="s">
        <v>665</v>
      </c>
      <c r="H13" s="722"/>
    </row>
    <row r="14" spans="1:8" ht="48" customHeight="1">
      <c r="A14" s="2414"/>
      <c r="B14" s="2416"/>
      <c r="C14" s="228" t="s">
        <v>482</v>
      </c>
      <c r="D14" s="728" t="s">
        <v>666</v>
      </c>
      <c r="E14" s="229" t="s">
        <v>667</v>
      </c>
      <c r="F14" s="230">
        <f>+'CANT OBRA 6003'!H84</f>
        <v>1492005449</v>
      </c>
      <c r="G14" s="231" t="s">
        <v>668</v>
      </c>
    </row>
    <row r="15" spans="1:8" ht="25.5" customHeight="1">
      <c r="A15" s="2414"/>
      <c r="B15" s="2416"/>
      <c r="C15" s="234" t="s">
        <v>669</v>
      </c>
      <c r="D15" s="234" t="s">
        <v>670</v>
      </c>
      <c r="E15" s="235" t="s">
        <v>671</v>
      </c>
      <c r="F15" s="236">
        <f>+'CANT OBRA 6003'!H161</f>
        <v>3762647</v>
      </c>
      <c r="G15" s="227" t="s">
        <v>672</v>
      </c>
    </row>
    <row r="16" spans="1:8" ht="46.5" customHeight="1">
      <c r="A16" s="2405" t="s">
        <v>673</v>
      </c>
      <c r="B16" s="2408">
        <v>6204</v>
      </c>
      <c r="C16" s="1228" t="s">
        <v>674</v>
      </c>
      <c r="D16" s="1228" t="s">
        <v>675</v>
      </c>
      <c r="E16" s="1171" t="s">
        <v>676</v>
      </c>
      <c r="F16" s="1172">
        <f>+'CANT OBRA 6204'!H28+'CANT OBRA 6204'!H42+'CANT OBRA 6204'!H49+'CANT OBRA 6204'!H56+'CANT OBRA 6204'!H401</f>
        <v>11477700931.360001</v>
      </c>
      <c r="G16" s="1170" t="s">
        <v>677</v>
      </c>
    </row>
    <row r="17" spans="1:8" ht="31.5" customHeight="1">
      <c r="A17" s="2406"/>
      <c r="B17" s="2409"/>
      <c r="C17" s="1228" t="s">
        <v>678</v>
      </c>
      <c r="D17" s="1228" t="s">
        <v>418</v>
      </c>
      <c r="E17" s="1171" t="s">
        <v>679</v>
      </c>
      <c r="F17" s="1172">
        <f>+'CANT OBRA 6204'!H363</f>
        <v>23779402515</v>
      </c>
      <c r="G17" s="1170" t="s">
        <v>680</v>
      </c>
    </row>
    <row r="18" spans="1:8" s="194" customFormat="1" ht="210.75" customHeight="1">
      <c r="A18" s="2406"/>
      <c r="B18" s="2409"/>
      <c r="C18" s="1228" t="s">
        <v>681</v>
      </c>
      <c r="D18" s="1228" t="s">
        <v>682</v>
      </c>
      <c r="E18" s="1171" t="s">
        <v>664</v>
      </c>
      <c r="F18" s="1172">
        <f>+'CANT OBRA 6204'!H68+'CANT OBRA 6204'!H80+'CANT OBRA 6204'!H96+'CANT OBRA 6204'!H112+'CANT OBRA 6204'!H128+'CANT OBRA 6204'!H145+'CANT OBRA 6204'!H161+'CANT OBRA 6204'!H178+'CANT OBRA 6204'!H192+'CANT OBRA 6204'!H209+'CANT OBRA 6204'!H226+'CANT OBRA 6204'!H243+'CANT OBRA 6204'!H290+'CANT OBRA 6204'!H260+'CANT OBRA 6204'!H276+'CANT OBRA 6204'!H304+'CANT OBRA 6204'!H326+'CANT OBRA 6204'!H348</f>
        <v>10152464412.650002</v>
      </c>
      <c r="G18" s="1170" t="s">
        <v>665</v>
      </c>
    </row>
    <row r="19" spans="1:8" s="194" customFormat="1" ht="43.5" customHeight="1">
      <c r="A19" s="2407"/>
      <c r="B19" s="2410"/>
      <c r="C19" s="1228" t="s">
        <v>533</v>
      </c>
      <c r="D19" s="1228" t="s">
        <v>683</v>
      </c>
      <c r="E19" s="1171" t="s">
        <v>684</v>
      </c>
      <c r="F19" s="1172">
        <f>+'CANT OBRA 6204'!H161</f>
        <v>2958557684.9520001</v>
      </c>
      <c r="G19" s="1170" t="s">
        <v>685</v>
      </c>
    </row>
    <row r="20" spans="1:8" s="194" customFormat="1" ht="39.75" customHeight="1">
      <c r="A20" s="2420" t="s">
        <v>686</v>
      </c>
      <c r="B20" s="2408">
        <v>6205</v>
      </c>
      <c r="C20" s="1173" t="s">
        <v>236</v>
      </c>
      <c r="D20" s="1173" t="s">
        <v>687</v>
      </c>
      <c r="E20" s="343" t="s">
        <v>688</v>
      </c>
      <c r="F20" s="1174">
        <f>+'CANT OBRA 6205'!H34</f>
        <v>1585017774.688</v>
      </c>
      <c r="G20" s="1169" t="s">
        <v>689</v>
      </c>
      <c r="H20" s="1276"/>
    </row>
    <row r="21" spans="1:8" s="194" customFormat="1" ht="20.399999999999999">
      <c r="A21" s="2421"/>
      <c r="B21" s="2410"/>
      <c r="C21" s="1173" t="s">
        <v>633</v>
      </c>
      <c r="D21" s="1173" t="s">
        <v>690</v>
      </c>
      <c r="E21" s="343" t="s">
        <v>664</v>
      </c>
      <c r="F21" s="1174">
        <f>+'CANT OBRA 6205'!H55</f>
        <v>503210550</v>
      </c>
      <c r="G21" s="333" t="s">
        <v>665</v>
      </c>
      <c r="H21" s="1276"/>
    </row>
    <row r="22" spans="1:8" s="194" customFormat="1" ht="20.399999999999999">
      <c r="A22" s="2405" t="s">
        <v>317</v>
      </c>
      <c r="B22" s="2408">
        <v>6206</v>
      </c>
      <c r="C22" s="1173" t="s">
        <v>691</v>
      </c>
      <c r="D22" s="1173" t="s">
        <v>692</v>
      </c>
      <c r="E22" s="343" t="s">
        <v>693</v>
      </c>
      <c r="F22" s="1174">
        <f>+'CANT OBRA 6206'!H31</f>
        <v>375191084</v>
      </c>
      <c r="G22" s="1175" t="s">
        <v>694</v>
      </c>
      <c r="H22" s="1276"/>
    </row>
    <row r="23" spans="1:8" s="194" customFormat="1" ht="43.5" customHeight="1" thickBot="1">
      <c r="A23" s="2417"/>
      <c r="B23" s="2419"/>
      <c r="C23" s="1541">
        <v>950198</v>
      </c>
      <c r="D23" s="1541">
        <v>970600</v>
      </c>
      <c r="E23" s="1542" t="s">
        <v>695</v>
      </c>
      <c r="F23" s="1543">
        <f>+'CANT OBRA 6206'!H43</f>
        <v>2690126426</v>
      </c>
      <c r="G23" s="1544" t="s">
        <v>689</v>
      </c>
    </row>
    <row r="24" spans="1:8" ht="12.75" customHeight="1">
      <c r="A24" s="2418"/>
      <c r="B24" s="2418"/>
      <c r="C24" s="2418"/>
      <c r="D24" s="2418"/>
      <c r="E24" s="2418"/>
      <c r="F24" s="2418"/>
      <c r="G24" s="2418"/>
    </row>
    <row r="25" spans="1:8" ht="25.5" customHeight="1">
      <c r="A25" s="2394" t="s">
        <v>696</v>
      </c>
      <c r="B25" s="2394"/>
      <c r="C25" s="2394"/>
      <c r="D25" s="2394"/>
      <c r="E25" s="2394"/>
      <c r="F25" s="2394"/>
      <c r="G25" s="2394"/>
    </row>
    <row r="26" spans="1:8" ht="14.25" customHeight="1">
      <c r="A26" s="58" t="s">
        <v>658</v>
      </c>
    </row>
    <row r="27" spans="1:8" ht="28.5" customHeight="1">
      <c r="F27" s="2411" t="s">
        <v>169</v>
      </c>
      <c r="G27" s="2412"/>
    </row>
  </sheetData>
  <mergeCells count="16">
    <mergeCell ref="A16:A19"/>
    <mergeCell ref="B16:B19"/>
    <mergeCell ref="A25:G25"/>
    <mergeCell ref="F27:G27"/>
    <mergeCell ref="A1:G1"/>
    <mergeCell ref="A2:G2"/>
    <mergeCell ref="A4:G4"/>
    <mergeCell ref="A6:G6"/>
    <mergeCell ref="A7:G7"/>
    <mergeCell ref="A13:A15"/>
    <mergeCell ref="B13:B15"/>
    <mergeCell ref="A22:A23"/>
    <mergeCell ref="A24:G24"/>
    <mergeCell ref="B22:B23"/>
    <mergeCell ref="A20:A21"/>
    <mergeCell ref="B20:B21"/>
  </mergeCells>
  <hyperlinks>
    <hyperlink ref="F27" location="'TABLA DE CONTENIDO'!A1" display="'TABLA DE CONTENIDO'!A1" xr:uid="{00000000-0004-0000-1200-000000000000}"/>
    <hyperlink ref="F27:G27" location="'TABLA DE CONTENIDO'!A1" display="VOLVER A TABLA DE CONTENIDO" xr:uid="{00000000-0004-0000-1200-000001000000}"/>
  </hyperlinks>
  <printOptions horizontalCentered="1" verticalCentered="1"/>
  <pageMargins left="0.59055118110236227" right="0.70866141732283472" top="0.78740157480314965" bottom="0.98425196850393704" header="0" footer="0"/>
  <pageSetup scale="72" orientation="portrait" horizontalDpi="300" verticalDpi="300"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20"/>
  <dimension ref="A1:IV420"/>
  <sheetViews>
    <sheetView view="pageBreakPreview" topLeftCell="A397" zoomScale="85" zoomScaleNormal="100" zoomScaleSheetLayoutView="85" workbookViewId="0">
      <selection activeCell="I411" sqref="I411"/>
    </sheetView>
  </sheetViews>
  <sheetFormatPr baseColWidth="10" defaultColWidth="11.44140625" defaultRowHeight="13.2"/>
  <cols>
    <col min="1" max="1" width="7.5546875" customWidth="1"/>
    <col min="2" max="2" width="12.6640625" customWidth="1"/>
    <col min="3" max="3" width="13" customWidth="1"/>
    <col min="4" max="4" width="43.109375" customWidth="1"/>
    <col min="5" max="5" width="9.88671875" customWidth="1"/>
    <col min="6" max="6" width="14.5546875" customWidth="1"/>
    <col min="7" max="7" width="14" customWidth="1"/>
    <col min="8" max="8" width="20" customWidth="1"/>
    <col min="9" max="9" width="19.33203125" customWidth="1"/>
    <col min="10" max="11" width="2.6640625" customWidth="1"/>
    <col min="12" max="12" width="20" bestFit="1" customWidth="1"/>
    <col min="13" max="13" width="18.5546875" customWidth="1"/>
    <col min="14" max="14" width="17" customWidth="1"/>
    <col min="15" max="15" width="18.109375" customWidth="1"/>
  </cols>
  <sheetData>
    <row r="1" spans="1:64" s="29" customFormat="1" ht="22.8">
      <c r="A1" s="2133" t="s">
        <v>1</v>
      </c>
      <c r="B1" s="2133"/>
      <c r="C1" s="2133"/>
      <c r="D1" s="2133"/>
      <c r="E1" s="2133"/>
      <c r="F1" s="2133"/>
      <c r="G1" s="2133"/>
      <c r="H1" s="2133"/>
    </row>
    <row r="2" spans="1:64" s="29" customFormat="1" ht="17.399999999999999">
      <c r="A2" s="2130" t="s">
        <v>110</v>
      </c>
      <c r="B2" s="2130"/>
      <c r="C2" s="2130"/>
      <c r="D2" s="2130"/>
      <c r="E2" s="2130"/>
      <c r="F2" s="2130"/>
      <c r="G2" s="2130"/>
      <c r="H2" s="2130"/>
    </row>
    <row r="3" spans="1:64" s="29" customFormat="1" ht="17.399999999999999">
      <c r="A3" s="2130" t="s">
        <v>697</v>
      </c>
      <c r="B3" s="2130"/>
      <c r="C3" s="2130"/>
      <c r="D3" s="2130"/>
      <c r="E3" s="2130"/>
      <c r="F3" s="2130"/>
      <c r="G3" s="2130"/>
      <c r="H3" s="2130"/>
      <c r="I3" s="140"/>
      <c r="J3" s="28"/>
      <c r="K3" s="28"/>
      <c r="L3" s="28"/>
      <c r="M3" s="28"/>
      <c r="N3" s="28"/>
      <c r="O3" s="28"/>
    </row>
    <row r="4" spans="1:64" s="29" customFormat="1">
      <c r="A4" s="43"/>
      <c r="B4" s="43"/>
      <c r="C4" s="43"/>
      <c r="D4" s="28"/>
      <c r="E4" s="1"/>
      <c r="F4" s="28"/>
      <c r="G4" s="28"/>
      <c r="H4" s="28"/>
    </row>
    <row r="5" spans="1:64" s="29" customFormat="1" ht="15.6">
      <c r="A5" s="2456" t="s">
        <v>698</v>
      </c>
      <c r="B5" s="2456"/>
      <c r="C5" s="2456"/>
      <c r="D5" s="2456"/>
      <c r="E5" s="2456"/>
      <c r="F5" s="2456"/>
      <c r="G5" s="2456"/>
      <c r="H5" s="2456"/>
    </row>
    <row r="6" spans="1:64" s="29" customFormat="1" ht="15.6">
      <c r="A6" s="2457" t="s">
        <v>699</v>
      </c>
      <c r="B6" s="2457"/>
      <c r="C6" s="2457"/>
      <c r="D6" s="2457"/>
      <c r="E6" s="2457"/>
      <c r="F6" s="2457"/>
      <c r="G6" s="2457"/>
      <c r="H6" s="2457"/>
      <c r="I6"/>
    </row>
    <row r="7" spans="1:64" s="29" customFormat="1" ht="18" customHeight="1">
      <c r="A7" s="129" t="s">
        <v>207</v>
      </c>
      <c r="B7" s="44"/>
      <c r="C7" s="44"/>
      <c r="D7" s="151" t="str">
        <f>+DATOS!C10</f>
        <v>CARLOS EDUARDO GARCIA CASTILLO</v>
      </c>
      <c r="G7" s="145" t="s">
        <v>208</v>
      </c>
      <c r="H7" s="220" t="str">
        <f>+'NECESIDADES CRITICAS VIA '!G10</f>
        <v>JUN - SEP DE 2024</v>
      </c>
      <c r="I7" s="59"/>
    </row>
    <row r="8" spans="1:64" s="29" customFormat="1" ht="18" customHeight="1">
      <c r="A8" s="129" t="s">
        <v>700</v>
      </c>
      <c r="B8" s="44"/>
      <c r="C8" s="156" t="s">
        <v>701</v>
      </c>
      <c r="D8" s="3"/>
      <c r="E8" s="164" t="s">
        <v>295</v>
      </c>
      <c r="F8" s="156" t="s">
        <v>247</v>
      </c>
      <c r="G8" s="156"/>
      <c r="H8" s="154"/>
    </row>
    <row r="9" spans="1:64" s="29" customFormat="1" ht="15" customHeight="1" thickBot="1">
      <c r="A9" s="44"/>
      <c r="B9" s="44"/>
      <c r="C9" s="44"/>
      <c r="D9" s="44"/>
      <c r="E9" s="114"/>
      <c r="F9" s="114"/>
      <c r="G9" s="44"/>
    </row>
    <row r="10" spans="1:64" ht="17.25" customHeight="1" thickBot="1">
      <c r="A10" s="2444" t="s">
        <v>702</v>
      </c>
      <c r="B10" s="2446" t="s">
        <v>703</v>
      </c>
      <c r="C10" s="2447"/>
    </row>
    <row r="11" spans="1:64" s="23" customFormat="1" ht="36.75" customHeight="1" thickBot="1">
      <c r="A11" s="2445"/>
      <c r="B11" s="113" t="s">
        <v>704</v>
      </c>
      <c r="C11" s="113" t="s">
        <v>705</v>
      </c>
      <c r="D11" s="96" t="s">
        <v>26</v>
      </c>
      <c r="E11" s="96" t="s">
        <v>706</v>
      </c>
      <c r="F11" s="96" t="s">
        <v>707</v>
      </c>
      <c r="G11" s="99" t="s">
        <v>708</v>
      </c>
      <c r="H11" s="102" t="s">
        <v>709</v>
      </c>
    </row>
    <row r="12" spans="1:64" ht="16.5" customHeight="1"/>
    <row r="13" spans="1:64" s="246" customFormat="1">
      <c r="A13" s="247" t="s">
        <v>710</v>
      </c>
      <c r="B13" s="247"/>
      <c r="C13" s="247"/>
      <c r="D13" s="244"/>
      <c r="E13" s="247"/>
      <c r="F13" s="247"/>
      <c r="G13" s="247"/>
      <c r="H13" s="247"/>
      <c r="I13" s="272"/>
      <c r="J13" s="272"/>
      <c r="K13" s="272"/>
      <c r="L13" s="272"/>
      <c r="M13" s="272"/>
      <c r="N13" s="272"/>
      <c r="O13" s="272"/>
      <c r="P13" s="265"/>
      <c r="Q13" s="265"/>
      <c r="R13" s="265"/>
      <c r="S13" s="265"/>
      <c r="T13" s="265"/>
      <c r="U13" s="265"/>
      <c r="V13" s="265"/>
      <c r="W13" s="265"/>
      <c r="X13" s="265"/>
      <c r="Y13" s="265"/>
      <c r="Z13" s="265"/>
      <c r="AA13" s="265"/>
      <c r="AB13" s="265"/>
      <c r="AC13" s="265"/>
      <c r="AD13" s="265"/>
      <c r="AE13" s="265"/>
      <c r="AF13" s="265"/>
      <c r="AG13" s="265"/>
      <c r="AH13" s="265"/>
      <c r="AI13" s="265"/>
      <c r="AJ13" s="265"/>
      <c r="AK13" s="265"/>
      <c r="AL13" s="265"/>
      <c r="AM13" s="265"/>
      <c r="AN13" s="265"/>
      <c r="AO13" s="265"/>
      <c r="AP13" s="265"/>
      <c r="AQ13" s="265"/>
      <c r="AR13" s="265"/>
      <c r="AS13" s="265"/>
      <c r="AT13" s="265"/>
      <c r="AU13" s="265"/>
      <c r="AV13" s="265"/>
      <c r="AW13" s="265"/>
      <c r="AX13" s="265"/>
      <c r="AY13" s="265"/>
      <c r="AZ13" s="265"/>
      <c r="BA13" s="265"/>
      <c r="BB13" s="265"/>
      <c r="BC13" s="265"/>
      <c r="BD13" s="265"/>
      <c r="BE13" s="265"/>
      <c r="BF13" s="265"/>
      <c r="BG13" s="265"/>
      <c r="BH13" s="265"/>
      <c r="BI13" s="266"/>
      <c r="BJ13" s="266"/>
      <c r="BK13" s="264" t="s">
        <v>711</v>
      </c>
      <c r="BL13" s="194">
        <f>25/16</f>
        <v>1.5625</v>
      </c>
    </row>
    <row r="14" spans="1:64" s="246" customFormat="1">
      <c r="A14" s="247"/>
      <c r="B14" s="247"/>
      <c r="C14" s="247"/>
      <c r="D14" s="1881" t="s">
        <v>712</v>
      </c>
      <c r="E14" s="247"/>
      <c r="F14" s="247"/>
      <c r="G14"/>
      <c r="H14"/>
      <c r="I14" s="272"/>
      <c r="J14" s="272"/>
      <c r="K14" s="272"/>
      <c r="L14" s="272"/>
      <c r="M14" s="272"/>
      <c r="N14" s="272"/>
      <c r="O14" s="272"/>
      <c r="P14" s="265"/>
      <c r="Q14" s="265"/>
      <c r="R14" s="265"/>
      <c r="S14" s="265"/>
      <c r="T14" s="265"/>
      <c r="U14" s="265"/>
      <c r="V14" s="265"/>
      <c r="W14" s="265"/>
      <c r="X14" s="265"/>
      <c r="Y14" s="265"/>
      <c r="Z14" s="265"/>
      <c r="AA14" s="265"/>
      <c r="AB14" s="265"/>
      <c r="AC14" s="265"/>
      <c r="AD14" s="265"/>
      <c r="AE14" s="265"/>
      <c r="AF14" s="265"/>
      <c r="AG14" s="265"/>
      <c r="AH14" s="265"/>
      <c r="AI14" s="265"/>
      <c r="AJ14" s="265"/>
      <c r="AK14" s="265"/>
      <c r="AL14" s="265"/>
      <c r="AM14" s="265"/>
      <c r="AN14" s="265"/>
      <c r="AO14" s="265"/>
      <c r="AP14" s="265"/>
      <c r="AQ14" s="265"/>
      <c r="AR14" s="265"/>
      <c r="AS14" s="265"/>
      <c r="AT14" s="265"/>
      <c r="AU14" s="265"/>
      <c r="AV14" s="265"/>
      <c r="AW14" s="265"/>
      <c r="AX14" s="265"/>
      <c r="AY14" s="265"/>
      <c r="AZ14" s="265"/>
      <c r="BA14" s="265"/>
      <c r="BB14" s="265"/>
      <c r="BC14" s="265"/>
      <c r="BD14" s="265"/>
      <c r="BE14" s="265"/>
      <c r="BF14" s="265"/>
      <c r="BG14" s="265"/>
      <c r="BH14" s="265"/>
      <c r="BI14" s="278"/>
      <c r="BJ14" s="278"/>
      <c r="BK14" s="264"/>
      <c r="BL14" s="194"/>
    </row>
    <row r="15" spans="1:64" s="246" customFormat="1">
      <c r="A15" s="730" t="s">
        <v>713</v>
      </c>
      <c r="B15" s="740" t="s">
        <v>714</v>
      </c>
      <c r="C15" s="582"/>
      <c r="D15" s="583" t="s">
        <v>715</v>
      </c>
      <c r="E15" s="243" t="s">
        <v>716</v>
      </c>
      <c r="F15" s="1716">
        <f>30*10*0.3</f>
        <v>90</v>
      </c>
      <c r="G15" s="529">
        <v>125538.37</v>
      </c>
      <c r="H15" s="529">
        <f t="shared" ref="H15:H20" si="0">ROUND(F15*G15,0)</f>
        <v>11298453</v>
      </c>
      <c r="I15" s="1766"/>
      <c r="J15" s="272"/>
      <c r="K15" s="272"/>
      <c r="L15" s="272"/>
      <c r="M15" s="272"/>
      <c r="N15" s="272"/>
      <c r="O15" s="272"/>
      <c r="P15" s="265"/>
      <c r="Q15" s="265"/>
      <c r="R15" s="265"/>
      <c r="S15" s="265"/>
      <c r="T15" s="265"/>
      <c r="U15" s="265"/>
      <c r="V15" s="265"/>
      <c r="W15" s="265"/>
      <c r="X15" s="265"/>
      <c r="Y15" s="265"/>
      <c r="Z15" s="265"/>
      <c r="AA15" s="265"/>
      <c r="AB15" s="265"/>
      <c r="AC15" s="265"/>
      <c r="AD15" s="265"/>
      <c r="AE15" s="265"/>
      <c r="AF15" s="265"/>
      <c r="AG15" s="265"/>
      <c r="AH15" s="265"/>
      <c r="AI15" s="265"/>
      <c r="AJ15" s="265"/>
      <c r="AK15" s="265"/>
      <c r="AL15" s="265"/>
      <c r="AM15" s="265"/>
      <c r="AN15" s="265"/>
      <c r="AO15" s="265"/>
      <c r="AP15" s="265"/>
      <c r="AQ15" s="265"/>
      <c r="AR15" s="265"/>
      <c r="AS15" s="265"/>
      <c r="AT15" s="265"/>
      <c r="AU15" s="265"/>
      <c r="AV15" s="265"/>
      <c r="AW15" s="265"/>
      <c r="AX15" s="265"/>
      <c r="AY15" s="265"/>
      <c r="AZ15" s="265"/>
      <c r="BA15" s="265"/>
      <c r="BB15" s="265"/>
      <c r="BC15" s="265"/>
      <c r="BD15" s="265"/>
      <c r="BE15" s="265"/>
      <c r="BF15" s="265"/>
      <c r="BG15" s="265"/>
      <c r="BH15" s="265"/>
      <c r="BI15" s="278"/>
      <c r="BJ15" s="278"/>
      <c r="BK15" s="264"/>
      <c r="BL15" s="194"/>
    </row>
    <row r="16" spans="1:64" s="246" customFormat="1">
      <c r="A16" s="232" t="s">
        <v>717</v>
      </c>
      <c r="B16" s="243" t="s">
        <v>718</v>
      </c>
      <c r="C16" s="582"/>
      <c r="D16" s="583" t="s">
        <v>719</v>
      </c>
      <c r="E16" s="243" t="s">
        <v>716</v>
      </c>
      <c r="F16" s="1716">
        <f>30*3/2</f>
        <v>45</v>
      </c>
      <c r="G16" s="300">
        <v>31141.31</v>
      </c>
      <c r="H16" s="529">
        <f t="shared" si="0"/>
        <v>1401359</v>
      </c>
      <c r="I16" s="272"/>
      <c r="J16" s="272"/>
      <c r="K16" s="272"/>
      <c r="L16" s="272"/>
      <c r="M16" s="272"/>
      <c r="N16" s="272"/>
      <c r="O16" s="272"/>
      <c r="P16" s="265"/>
      <c r="Q16" s="265"/>
      <c r="R16" s="265"/>
      <c r="S16" s="265"/>
      <c r="T16" s="265"/>
      <c r="U16" s="265"/>
      <c r="V16" s="265"/>
      <c r="W16" s="265"/>
      <c r="X16" s="265"/>
      <c r="Y16" s="265"/>
      <c r="Z16" s="265"/>
      <c r="AA16" s="265"/>
      <c r="AB16" s="265"/>
      <c r="AC16" s="265"/>
      <c r="AD16" s="265"/>
      <c r="AE16" s="265"/>
      <c r="AF16" s="265"/>
      <c r="AG16" s="265"/>
      <c r="AH16" s="265"/>
      <c r="AI16" s="265"/>
      <c r="AJ16" s="265"/>
      <c r="AK16" s="265"/>
      <c r="AL16" s="265"/>
      <c r="AM16" s="265"/>
      <c r="AN16" s="265"/>
      <c r="AO16" s="265"/>
      <c r="AP16" s="265"/>
      <c r="AQ16" s="265"/>
      <c r="AR16" s="265"/>
      <c r="AS16" s="265"/>
      <c r="AT16" s="265"/>
      <c r="AU16" s="265"/>
      <c r="AV16" s="265"/>
      <c r="AW16" s="265"/>
      <c r="AX16" s="265"/>
      <c r="AY16" s="265"/>
      <c r="AZ16" s="265"/>
      <c r="BA16" s="265"/>
      <c r="BB16" s="265"/>
      <c r="BC16" s="265"/>
      <c r="BD16" s="265"/>
      <c r="BE16" s="265"/>
      <c r="BF16" s="265"/>
      <c r="BG16" s="265"/>
      <c r="BH16" s="265"/>
      <c r="BI16" s="278"/>
      <c r="BJ16" s="278"/>
      <c r="BK16" s="264"/>
      <c r="BL16" s="194"/>
    </row>
    <row r="17" spans="1:256" s="246" customFormat="1">
      <c r="A17" s="232">
        <v>610.79999999999995</v>
      </c>
      <c r="B17" s="243" t="s">
        <v>720</v>
      </c>
      <c r="C17" s="582"/>
      <c r="D17" s="583" t="s">
        <v>721</v>
      </c>
      <c r="E17" s="243" t="s">
        <v>716</v>
      </c>
      <c r="F17" s="1716">
        <v>30</v>
      </c>
      <c r="G17" s="300">
        <v>135766.35999999999</v>
      </c>
      <c r="H17" s="529">
        <f t="shared" si="0"/>
        <v>4072991</v>
      </c>
      <c r="I17" s="272"/>
      <c r="J17" s="272"/>
      <c r="K17" s="272"/>
      <c r="L17" s="272"/>
      <c r="M17" s="272"/>
      <c r="N17" s="272"/>
      <c r="O17" s="272"/>
      <c r="P17" s="265"/>
      <c r="Q17" s="265"/>
      <c r="R17" s="265"/>
      <c r="S17" s="265"/>
      <c r="T17" s="265"/>
      <c r="U17" s="265"/>
      <c r="V17" s="265"/>
      <c r="W17" s="265"/>
      <c r="X17" s="265"/>
      <c r="Y17" s="265"/>
      <c r="Z17" s="265"/>
      <c r="AA17" s="265"/>
      <c r="AB17" s="265"/>
      <c r="AC17" s="265"/>
      <c r="AD17" s="265"/>
      <c r="AE17" s="265"/>
      <c r="AF17" s="265"/>
      <c r="AG17" s="265"/>
      <c r="AH17" s="265"/>
      <c r="AI17" s="265"/>
      <c r="AJ17" s="265"/>
      <c r="AK17" s="265"/>
      <c r="AL17" s="265"/>
      <c r="AM17" s="265"/>
      <c r="AN17" s="265"/>
      <c r="AO17" s="265"/>
      <c r="AP17" s="265"/>
      <c r="AQ17" s="265"/>
      <c r="AR17" s="265"/>
      <c r="AS17" s="265"/>
      <c r="AT17" s="265"/>
      <c r="AU17" s="265"/>
      <c r="AV17" s="265"/>
      <c r="AW17" s="265"/>
      <c r="AX17" s="265"/>
      <c r="AY17" s="265"/>
      <c r="AZ17" s="265"/>
      <c r="BA17" s="265"/>
      <c r="BB17" s="265"/>
      <c r="BC17" s="265"/>
      <c r="BD17" s="265"/>
      <c r="BE17" s="265"/>
      <c r="BF17" s="265"/>
      <c r="BG17" s="265"/>
      <c r="BH17" s="265"/>
      <c r="BI17" s="278"/>
      <c r="BJ17" s="278"/>
      <c r="BK17" s="264"/>
      <c r="BL17" s="194"/>
    </row>
    <row r="18" spans="1:256" s="246" customFormat="1" ht="40.799999999999997">
      <c r="A18" s="232" t="s">
        <v>722</v>
      </c>
      <c r="B18" s="243" t="s">
        <v>723</v>
      </c>
      <c r="C18" s="582"/>
      <c r="D18" s="583" t="s">
        <v>724</v>
      </c>
      <c r="E18" s="243" t="s">
        <v>229</v>
      </c>
      <c r="F18" s="1716">
        <f>10*12</f>
        <v>120</v>
      </c>
      <c r="G18" s="300">
        <v>3406099.87</v>
      </c>
      <c r="H18" s="529">
        <f t="shared" si="0"/>
        <v>408731984</v>
      </c>
      <c r="I18" s="272"/>
      <c r="J18" s="272"/>
      <c r="K18" s="272"/>
      <c r="L18" s="272"/>
      <c r="M18" s="272"/>
      <c r="N18" s="272"/>
      <c r="O18" s="272"/>
      <c r="P18" s="265"/>
      <c r="Q18" s="265"/>
      <c r="R18" s="265"/>
      <c r="S18" s="265"/>
      <c r="T18" s="265"/>
      <c r="U18" s="265"/>
      <c r="V18" s="265"/>
      <c r="W18" s="265"/>
      <c r="X18" s="265"/>
      <c r="Y18" s="265"/>
      <c r="Z18" s="265"/>
      <c r="AA18" s="265"/>
      <c r="AB18" s="265"/>
      <c r="AC18" s="265"/>
      <c r="AD18" s="265"/>
      <c r="AE18" s="265"/>
      <c r="AF18" s="265"/>
      <c r="AG18" s="265"/>
      <c r="AH18" s="265"/>
      <c r="AI18" s="265"/>
      <c r="AJ18" s="265"/>
      <c r="AK18" s="265"/>
      <c r="AL18" s="265"/>
      <c r="AM18" s="265"/>
      <c r="AN18" s="265"/>
      <c r="AO18" s="265"/>
      <c r="AP18" s="265"/>
      <c r="AQ18" s="265"/>
      <c r="AR18" s="265"/>
      <c r="AS18" s="265"/>
      <c r="AT18" s="265"/>
      <c r="AU18" s="265"/>
      <c r="AV18" s="265"/>
      <c r="AW18" s="265"/>
      <c r="AX18" s="265"/>
      <c r="AY18" s="265"/>
      <c r="AZ18" s="265"/>
      <c r="BA18" s="265"/>
      <c r="BB18" s="265"/>
      <c r="BC18" s="265"/>
      <c r="BD18" s="265"/>
      <c r="BE18" s="265"/>
      <c r="BF18" s="265"/>
      <c r="BG18" s="265"/>
      <c r="BH18" s="265"/>
      <c r="BI18" s="278"/>
      <c r="BJ18" s="278"/>
      <c r="BK18" s="264"/>
      <c r="BL18" s="194"/>
    </row>
    <row r="19" spans="1:256" s="246" customFormat="1" ht="30.6">
      <c r="A19" s="731" t="s">
        <v>725</v>
      </c>
      <c r="B19" s="243" t="s">
        <v>726</v>
      </c>
      <c r="C19" s="582"/>
      <c r="D19" s="583" t="s">
        <v>727</v>
      </c>
      <c r="E19" s="243" t="s">
        <v>716</v>
      </c>
      <c r="F19" s="1716">
        <f>30*9.32</f>
        <v>279.60000000000002</v>
      </c>
      <c r="G19" s="300">
        <v>986459.62</v>
      </c>
      <c r="H19" s="529">
        <f t="shared" si="0"/>
        <v>275814110</v>
      </c>
      <c r="I19" s="272"/>
      <c r="J19" s="272"/>
      <c r="K19" s="272"/>
      <c r="L19" s="272"/>
      <c r="M19" s="272"/>
      <c r="N19" s="272"/>
      <c r="O19" s="272"/>
      <c r="P19" s="265"/>
      <c r="Q19" s="265"/>
      <c r="R19" s="265"/>
      <c r="S19" s="265"/>
      <c r="T19" s="265"/>
      <c r="U19" s="265"/>
      <c r="V19" s="265"/>
      <c r="W19" s="265"/>
      <c r="X19" s="265"/>
      <c r="Y19" s="265"/>
      <c r="Z19" s="265"/>
      <c r="AA19" s="265"/>
      <c r="AB19" s="265"/>
      <c r="AC19" s="265"/>
      <c r="AD19" s="265"/>
      <c r="AE19" s="265"/>
      <c r="AF19" s="265"/>
      <c r="AG19" s="265"/>
      <c r="AH19" s="265"/>
      <c r="AI19" s="265"/>
      <c r="AJ19" s="265"/>
      <c r="AK19" s="265"/>
      <c r="AL19" s="265"/>
      <c r="AM19" s="265"/>
      <c r="AN19" s="265"/>
      <c r="AO19" s="265"/>
      <c r="AP19" s="265"/>
      <c r="AQ19" s="265"/>
      <c r="AR19" s="265"/>
      <c r="AS19" s="265"/>
      <c r="AT19" s="265"/>
      <c r="AU19" s="265"/>
      <c r="AV19" s="265"/>
      <c r="AW19" s="265"/>
      <c r="AX19" s="265"/>
      <c r="AY19" s="265"/>
      <c r="AZ19" s="265"/>
      <c r="BA19" s="265"/>
      <c r="BB19" s="265"/>
      <c r="BC19" s="265"/>
      <c r="BD19" s="265"/>
      <c r="BE19" s="265"/>
      <c r="BF19" s="265"/>
      <c r="BG19" s="265"/>
      <c r="BH19" s="265"/>
      <c r="BI19" s="278"/>
      <c r="BJ19" s="278"/>
      <c r="BK19" s="264"/>
      <c r="BL19" s="194"/>
    </row>
    <row r="20" spans="1:256" s="246" customFormat="1">
      <c r="A20" s="731">
        <v>640.1</v>
      </c>
      <c r="B20" s="243" t="s">
        <v>728</v>
      </c>
      <c r="C20" s="243"/>
      <c r="D20" s="583" t="s">
        <v>729</v>
      </c>
      <c r="E20" s="243" t="s">
        <v>730</v>
      </c>
      <c r="F20" s="1716">
        <f>950+757*30+1069.67*120</f>
        <v>152020.40000000002</v>
      </c>
      <c r="G20" s="300">
        <v>8221.5300000000007</v>
      </c>
      <c r="H20" s="529">
        <f t="shared" si="0"/>
        <v>1249840279</v>
      </c>
      <c r="J20" s="272"/>
      <c r="K20" s="272"/>
      <c r="L20" s="272"/>
      <c r="M20" s="272"/>
      <c r="N20" s="272"/>
      <c r="O20" s="272"/>
      <c r="P20" s="265"/>
      <c r="Q20" s="265"/>
      <c r="R20" s="265"/>
      <c r="S20" s="265"/>
      <c r="T20" s="265"/>
      <c r="U20" s="265"/>
      <c r="V20" s="265"/>
      <c r="W20" s="265"/>
      <c r="X20" s="265"/>
      <c r="Y20" s="265"/>
      <c r="Z20" s="265"/>
      <c r="AA20" s="265"/>
      <c r="AB20" s="265"/>
      <c r="AC20" s="265"/>
      <c r="AD20" s="265"/>
      <c r="AE20" s="265"/>
      <c r="AF20" s="265"/>
      <c r="AG20" s="265"/>
      <c r="AH20" s="265"/>
      <c r="AI20" s="265"/>
      <c r="AJ20" s="265"/>
      <c r="AK20" s="265"/>
      <c r="AL20" s="265"/>
      <c r="AM20" s="265"/>
      <c r="AN20" s="265"/>
      <c r="AO20" s="265"/>
      <c r="AP20" s="265"/>
      <c r="AQ20" s="265"/>
      <c r="AR20" s="265"/>
      <c r="AS20" s="265"/>
      <c r="AT20" s="265"/>
      <c r="AU20" s="265"/>
      <c r="AV20" s="265"/>
      <c r="AW20" s="265"/>
      <c r="AX20" s="265"/>
      <c r="AY20" s="265"/>
      <c r="AZ20" s="265"/>
      <c r="BA20" s="265"/>
      <c r="BB20" s="265"/>
      <c r="BC20" s="265"/>
      <c r="BD20" s="265"/>
      <c r="BE20" s="265"/>
      <c r="BF20" s="265"/>
      <c r="BG20" s="265"/>
      <c r="BH20" s="265"/>
      <c r="BI20" s="278"/>
      <c r="BJ20" s="278"/>
      <c r="BK20" s="264"/>
      <c r="BL20" s="194"/>
    </row>
    <row r="21" spans="1:256" s="246" customFormat="1" ht="12.75" customHeight="1">
      <c r="A21" s="278"/>
      <c r="B21" s="245"/>
      <c r="C21" s="245"/>
      <c r="D21" s="527"/>
      <c r="E21" s="245"/>
      <c r="F21" s="528"/>
      <c r="G21" s="676" t="s">
        <v>731</v>
      </c>
      <c r="H21" s="529">
        <f>SUM(H15:H20)</f>
        <v>1951159176</v>
      </c>
      <c r="I21" s="272"/>
      <c r="J21" s="272"/>
      <c r="K21" s="272"/>
      <c r="L21" s="272"/>
      <c r="M21" s="272"/>
      <c r="N21" s="272"/>
      <c r="O21" s="272"/>
      <c r="P21" s="265"/>
      <c r="Q21" s="265"/>
      <c r="R21" s="265"/>
      <c r="S21" s="265"/>
      <c r="T21" s="265"/>
      <c r="U21" s="265"/>
      <c r="V21" s="265"/>
      <c r="W21" s="265"/>
      <c r="X21" s="265"/>
      <c r="Y21" s="265"/>
      <c r="Z21" s="265"/>
      <c r="AA21" s="265"/>
      <c r="AB21" s="265"/>
      <c r="AC21" s="265"/>
      <c r="AD21" s="265"/>
      <c r="AE21" s="265"/>
      <c r="AF21" s="265"/>
      <c r="AG21" s="265"/>
      <c r="AH21" s="265"/>
      <c r="AI21" s="265"/>
      <c r="AJ21" s="265"/>
      <c r="AK21" s="265"/>
      <c r="AL21" s="265"/>
      <c r="AM21" s="265"/>
      <c r="AN21" s="265"/>
      <c r="AO21" s="265"/>
      <c r="AP21" s="265"/>
      <c r="AQ21" s="265"/>
      <c r="AR21" s="265"/>
      <c r="AS21" s="265"/>
      <c r="AT21" s="265"/>
      <c r="AU21" s="265"/>
      <c r="AV21" s="265"/>
      <c r="AW21" s="265"/>
      <c r="AX21" s="265"/>
      <c r="AY21" s="265"/>
      <c r="AZ21" s="265"/>
      <c r="BA21" s="265"/>
      <c r="BB21" s="265"/>
      <c r="BC21" s="265"/>
      <c r="BD21" s="265"/>
      <c r="BE21" s="265"/>
      <c r="BF21" s="265"/>
      <c r="BG21" s="265"/>
      <c r="BH21" s="265"/>
      <c r="BI21" s="278"/>
      <c r="BJ21" s="278"/>
      <c r="BK21" s="264"/>
      <c r="BL21" s="194"/>
    </row>
    <row r="22" spans="1:256" s="246" customFormat="1" ht="12.75" customHeight="1">
      <c r="A22" s="278"/>
      <c r="B22" s="245"/>
      <c r="C22" s="245"/>
      <c r="D22" s="527"/>
      <c r="E22" s="245"/>
      <c r="F22" s="528"/>
      <c r="G22" s="627" t="s">
        <v>732</v>
      </c>
      <c r="H22" s="529">
        <f>ROUND((H21/1.3)*0.05*0.19,0)</f>
        <v>14258471</v>
      </c>
      <c r="I22" s="272"/>
      <c r="J22" s="272"/>
      <c r="K22" s="272"/>
      <c r="L22" s="272"/>
      <c r="M22" s="272"/>
      <c r="N22" s="272"/>
      <c r="O22" s="272"/>
      <c r="P22" s="265"/>
      <c r="Q22" s="265"/>
      <c r="R22" s="265"/>
      <c r="S22" s="265"/>
      <c r="T22" s="265"/>
      <c r="U22" s="265"/>
      <c r="V22" s="265"/>
      <c r="W22" s="265"/>
      <c r="X22" s="265"/>
      <c r="Y22" s="265"/>
      <c r="Z22" s="265"/>
      <c r="AA22" s="265"/>
      <c r="AB22" s="265"/>
      <c r="AC22" s="265"/>
      <c r="AD22" s="265"/>
      <c r="AE22" s="265"/>
      <c r="AF22" s="265"/>
      <c r="AG22" s="265"/>
      <c r="AH22" s="265"/>
      <c r="AI22" s="265"/>
      <c r="AJ22" s="265"/>
      <c r="AK22" s="265"/>
      <c r="AL22" s="265"/>
      <c r="AM22" s="265"/>
      <c r="AN22" s="265"/>
      <c r="AO22" s="265"/>
      <c r="AP22" s="265"/>
      <c r="AQ22" s="265"/>
      <c r="AR22" s="265"/>
      <c r="AS22" s="265"/>
      <c r="AT22" s="265"/>
      <c r="AU22" s="265"/>
      <c r="AV22" s="265"/>
      <c r="AW22" s="265"/>
      <c r="AX22" s="265"/>
      <c r="AY22" s="265"/>
      <c r="AZ22" s="265"/>
      <c r="BA22" s="265"/>
      <c r="BB22" s="265"/>
      <c r="BC22" s="265"/>
      <c r="BD22" s="265"/>
      <c r="BE22" s="265"/>
      <c r="BF22" s="265"/>
      <c r="BG22" s="265"/>
      <c r="BH22" s="265"/>
      <c r="BI22" s="278"/>
      <c r="BJ22" s="278"/>
      <c r="BK22" s="264"/>
      <c r="BL22" s="194"/>
    </row>
    <row r="23" spans="1:256" s="246" customFormat="1" ht="12.75" customHeight="1">
      <c r="A23" s="278"/>
      <c r="B23" s="245"/>
      <c r="C23" s="245"/>
      <c r="D23" s="527"/>
      <c r="E23" s="245"/>
      <c r="F23" s="528"/>
      <c r="G23" s="1102" t="s">
        <v>733</v>
      </c>
      <c r="H23" s="650">
        <f>+H22+H21</f>
        <v>1965417647</v>
      </c>
      <c r="I23" s="272"/>
      <c r="J23" s="272"/>
      <c r="K23" s="272"/>
      <c r="L23" s="272"/>
      <c r="M23" s="272"/>
      <c r="N23" s="272"/>
      <c r="O23" s="272"/>
      <c r="P23" s="265"/>
      <c r="Q23" s="265"/>
      <c r="R23" s="265"/>
      <c r="S23" s="265"/>
      <c r="T23" s="265"/>
      <c r="U23" s="265"/>
      <c r="V23" s="265"/>
      <c r="W23" s="265"/>
      <c r="X23" s="265"/>
      <c r="Y23" s="265"/>
      <c r="Z23" s="265"/>
      <c r="AA23" s="265"/>
      <c r="AB23" s="265"/>
      <c r="AC23" s="265"/>
      <c r="AD23" s="265"/>
      <c r="AE23" s="265"/>
      <c r="AF23" s="265"/>
      <c r="AG23" s="265"/>
      <c r="AH23" s="265"/>
      <c r="AI23" s="265"/>
      <c r="AJ23" s="265"/>
      <c r="AK23" s="265"/>
      <c r="AL23" s="265"/>
      <c r="AM23" s="265"/>
      <c r="AN23" s="265"/>
      <c r="AO23" s="265"/>
      <c r="AP23" s="265"/>
      <c r="AQ23" s="265"/>
      <c r="AR23" s="265"/>
      <c r="AS23" s="265"/>
      <c r="AT23" s="265"/>
      <c r="AU23" s="265"/>
      <c r="AV23" s="265"/>
      <c r="AW23" s="265"/>
      <c r="AX23" s="265"/>
      <c r="AY23" s="265"/>
      <c r="AZ23" s="265"/>
      <c r="BA23" s="265"/>
      <c r="BB23" s="265"/>
      <c r="BC23" s="265"/>
      <c r="BD23" s="265"/>
      <c r="BE23" s="265"/>
      <c r="BF23" s="265"/>
      <c r="BG23" s="265"/>
      <c r="BH23" s="265"/>
      <c r="BI23" s="278"/>
      <c r="BJ23" s="278"/>
      <c r="BK23" s="264"/>
      <c r="BL23" s="194"/>
    </row>
    <row r="24" spans="1:256" s="246" customFormat="1">
      <c r="A24" s="247"/>
      <c r="B24" s="247"/>
      <c r="C24" s="247"/>
      <c r="D24" s="1881" t="s">
        <v>734</v>
      </c>
      <c r="E24" s="247"/>
      <c r="F24" s="247"/>
      <c r="G24"/>
      <c r="H24"/>
      <c r="I24" s="629"/>
      <c r="J24" s="272"/>
      <c r="K24" s="272"/>
      <c r="L24" s="272"/>
      <c r="M24" s="272"/>
      <c r="N24" s="272"/>
      <c r="O24" s="272"/>
      <c r="P24" s="265"/>
      <c r="Q24" s="265"/>
      <c r="R24" s="265"/>
      <c r="S24" s="265"/>
      <c r="T24" s="265"/>
      <c r="U24" s="265"/>
      <c r="V24" s="265"/>
      <c r="W24" s="265"/>
      <c r="X24" s="265"/>
      <c r="Y24" s="265"/>
      <c r="Z24" s="265"/>
      <c r="AA24" s="265"/>
      <c r="AB24" s="265"/>
      <c r="AC24" s="265"/>
      <c r="AD24" s="265"/>
      <c r="AE24" s="265"/>
      <c r="AF24" s="265"/>
      <c r="AG24" s="265"/>
      <c r="AH24" s="265"/>
      <c r="AI24" s="265"/>
      <c r="AJ24" s="265"/>
      <c r="AK24" s="265"/>
      <c r="AL24" s="265"/>
      <c r="AM24" s="265"/>
      <c r="AN24" s="265"/>
      <c r="AO24" s="265"/>
      <c r="AP24" s="265"/>
      <c r="AQ24" s="265"/>
      <c r="AR24" s="265"/>
      <c r="AS24" s="265"/>
      <c r="AT24" s="265"/>
      <c r="AU24" s="265"/>
      <c r="AV24" s="265"/>
      <c r="AW24" s="265"/>
      <c r="AX24" s="265"/>
      <c r="AY24" s="265"/>
      <c r="AZ24" s="265"/>
      <c r="BA24" s="265"/>
      <c r="BB24" s="265"/>
      <c r="BC24" s="265"/>
      <c r="BD24" s="265"/>
      <c r="BE24" s="265"/>
      <c r="BF24" s="265"/>
      <c r="BG24" s="265"/>
      <c r="BH24" s="265"/>
      <c r="BI24" s="278"/>
      <c r="BJ24" s="278"/>
      <c r="BK24" s="264"/>
      <c r="BL24" s="194"/>
    </row>
    <row r="25" spans="1:256" s="246" customFormat="1">
      <c r="A25" s="232" t="s">
        <v>717</v>
      </c>
      <c r="B25" s="582" t="s">
        <v>718</v>
      </c>
      <c r="C25" s="582"/>
      <c r="D25" s="583" t="s">
        <v>719</v>
      </c>
      <c r="E25" s="243" t="s">
        <v>716</v>
      </c>
      <c r="F25" s="1716">
        <f>200*2*4+3.1415*1.2*1.2*400</f>
        <v>3409.5039999999999</v>
      </c>
      <c r="G25" s="300">
        <v>31141.31</v>
      </c>
      <c r="H25" s="300">
        <f t="shared" ref="H25:H31" si="1">ROUND(F25*G25,0)</f>
        <v>106176421</v>
      </c>
      <c r="I25" s="247"/>
      <c r="J25" s="247"/>
      <c r="K25" s="247"/>
      <c r="L25" s="247"/>
      <c r="M25" s="247"/>
      <c r="N25" s="247"/>
      <c r="O25" s="247"/>
      <c r="P25" s="247"/>
      <c r="Q25" s="247"/>
      <c r="R25" s="247"/>
      <c r="S25" s="247"/>
      <c r="T25" s="247"/>
      <c r="U25" s="247"/>
      <c r="V25" s="247"/>
      <c r="W25" s="247"/>
      <c r="X25" s="247"/>
      <c r="Y25" s="247"/>
      <c r="Z25" s="247"/>
      <c r="AA25" s="247"/>
      <c r="AB25" s="247"/>
      <c r="AC25" s="247"/>
      <c r="AD25" s="247"/>
      <c r="AE25" s="247"/>
      <c r="AF25" s="247"/>
      <c r="AG25" s="247"/>
      <c r="AH25" s="247"/>
      <c r="AI25" s="247"/>
      <c r="AJ25" s="247"/>
      <c r="AK25" s="247"/>
      <c r="AL25" s="247"/>
      <c r="AM25" s="247"/>
      <c r="AN25" s="247"/>
      <c r="AO25" s="247"/>
      <c r="AP25" s="247"/>
      <c r="AQ25" s="247"/>
      <c r="AR25" s="247"/>
      <c r="AS25" s="247"/>
      <c r="AT25" s="247"/>
      <c r="AU25" s="247"/>
      <c r="AV25" s="247"/>
      <c r="AW25" s="247"/>
      <c r="AX25" s="247"/>
      <c r="AY25" s="247"/>
      <c r="AZ25" s="247"/>
      <c r="BA25" s="247"/>
      <c r="BB25" s="247"/>
      <c r="BC25" s="247"/>
      <c r="BD25" s="247"/>
      <c r="BE25" s="247"/>
      <c r="BF25" s="247"/>
      <c r="BG25" s="247"/>
      <c r="BH25" s="247"/>
      <c r="BI25" s="247"/>
      <c r="BJ25" s="247"/>
      <c r="BK25" s="247"/>
      <c r="BL25" s="247"/>
      <c r="BM25" s="247"/>
      <c r="BN25" s="247"/>
      <c r="BO25" s="247"/>
      <c r="BP25" s="247"/>
      <c r="BQ25" s="247"/>
      <c r="BR25" s="247"/>
      <c r="BS25" s="247"/>
      <c r="BT25" s="247"/>
      <c r="BU25" s="247"/>
      <c r="BV25" s="247"/>
      <c r="BW25" s="247"/>
      <c r="BX25" s="247"/>
      <c r="BY25" s="247"/>
      <c r="BZ25" s="247"/>
      <c r="CA25" s="247"/>
      <c r="CB25" s="247"/>
      <c r="CC25" s="247"/>
      <c r="CD25" s="247"/>
      <c r="CE25" s="247"/>
      <c r="CF25" s="247"/>
      <c r="CG25" s="247"/>
      <c r="CH25" s="247"/>
      <c r="CI25" s="247"/>
      <c r="CJ25" s="247"/>
      <c r="CK25" s="247"/>
      <c r="CL25" s="247"/>
      <c r="CM25" s="247"/>
      <c r="CN25" s="247"/>
      <c r="CO25" s="247"/>
      <c r="CP25" s="247"/>
      <c r="CQ25" s="247"/>
      <c r="CR25" s="247"/>
      <c r="CS25" s="247"/>
      <c r="CT25" s="247"/>
      <c r="CU25" s="247"/>
      <c r="CV25" s="247"/>
      <c r="CW25" s="247"/>
      <c r="CX25" s="247"/>
      <c r="CY25" s="247"/>
      <c r="CZ25" s="247"/>
      <c r="DA25" s="247"/>
      <c r="DB25" s="247"/>
      <c r="DC25" s="247"/>
      <c r="DD25" s="247"/>
      <c r="DE25" s="247"/>
      <c r="DF25" s="247"/>
      <c r="DG25" s="247"/>
      <c r="DH25" s="247"/>
      <c r="DI25" s="247"/>
      <c r="DJ25" s="247"/>
      <c r="DK25" s="247"/>
      <c r="DL25" s="247"/>
      <c r="DM25" s="247"/>
      <c r="DN25" s="247"/>
      <c r="DO25" s="247"/>
      <c r="DP25" s="247"/>
      <c r="DQ25" s="247"/>
      <c r="DR25" s="247"/>
      <c r="DS25" s="247"/>
      <c r="DT25" s="247"/>
      <c r="DU25" s="247"/>
      <c r="DV25" s="247"/>
      <c r="DW25" s="247"/>
      <c r="DX25" s="247"/>
      <c r="DY25" s="247"/>
      <c r="DZ25" s="247"/>
      <c r="EA25" s="247"/>
      <c r="EB25" s="247"/>
      <c r="EC25" s="247"/>
      <c r="ED25" s="247"/>
      <c r="EE25" s="247"/>
      <c r="EF25" s="247"/>
      <c r="EG25" s="247"/>
      <c r="EH25" s="247"/>
      <c r="EI25" s="247"/>
      <c r="EJ25" s="247"/>
      <c r="EK25" s="247"/>
      <c r="EL25" s="247"/>
      <c r="EM25" s="247"/>
      <c r="EN25" s="247"/>
      <c r="EO25" s="247"/>
      <c r="EP25" s="247"/>
      <c r="EQ25" s="247"/>
      <c r="ER25" s="247"/>
      <c r="ES25" s="247"/>
      <c r="ET25" s="247"/>
      <c r="EU25" s="247"/>
      <c r="EV25" s="247"/>
      <c r="EW25" s="247"/>
      <c r="EX25" s="247"/>
      <c r="EY25" s="247"/>
      <c r="EZ25" s="247"/>
      <c r="FA25" s="247"/>
      <c r="FB25" s="247"/>
      <c r="FC25" s="247"/>
      <c r="FD25" s="247"/>
      <c r="FE25" s="247"/>
      <c r="FF25" s="247"/>
      <c r="FG25" s="247"/>
      <c r="FH25" s="247"/>
      <c r="FI25" s="247"/>
      <c r="FJ25" s="247"/>
      <c r="FK25" s="247"/>
      <c r="FL25" s="247"/>
      <c r="FM25" s="247"/>
      <c r="FN25" s="247"/>
      <c r="FO25" s="247"/>
      <c r="FP25" s="247"/>
      <c r="FQ25" s="247"/>
      <c r="FR25" s="247"/>
      <c r="FS25" s="247"/>
      <c r="FT25" s="247"/>
      <c r="FU25" s="247"/>
      <c r="FV25" s="247"/>
      <c r="FW25" s="247"/>
      <c r="FX25" s="247"/>
      <c r="FY25" s="247"/>
      <c r="FZ25" s="247"/>
      <c r="GA25" s="247"/>
      <c r="GB25" s="247"/>
      <c r="GC25" s="247"/>
      <c r="GD25" s="247"/>
      <c r="GE25" s="247"/>
      <c r="GF25" s="247"/>
      <c r="GG25" s="247"/>
      <c r="GH25" s="247"/>
      <c r="GI25" s="247"/>
      <c r="GJ25" s="247"/>
      <c r="GK25" s="247"/>
      <c r="GL25" s="247"/>
      <c r="GM25" s="247"/>
      <c r="GN25" s="247"/>
      <c r="GO25" s="247"/>
      <c r="GP25" s="247"/>
      <c r="GQ25" s="247"/>
      <c r="GR25" s="247"/>
      <c r="GS25" s="247"/>
      <c r="GT25" s="247"/>
      <c r="GU25" s="247"/>
      <c r="GV25" s="247"/>
      <c r="GW25" s="247"/>
      <c r="GX25" s="247"/>
      <c r="GY25" s="247"/>
      <c r="GZ25" s="247"/>
      <c r="HA25" s="247"/>
      <c r="HB25" s="247"/>
      <c r="HC25" s="247"/>
      <c r="HD25" s="247"/>
      <c r="HE25" s="247"/>
      <c r="HF25" s="247"/>
      <c r="HG25" s="247"/>
      <c r="HH25" s="247"/>
      <c r="HI25" s="247"/>
      <c r="HJ25" s="247"/>
      <c r="HK25" s="247"/>
      <c r="HL25" s="247"/>
      <c r="HM25" s="247"/>
      <c r="HN25" s="247"/>
      <c r="HO25" s="247"/>
      <c r="HP25" s="247"/>
      <c r="HQ25" s="247"/>
      <c r="HR25" s="247"/>
      <c r="HS25" s="247"/>
      <c r="HT25" s="247"/>
      <c r="HU25" s="247"/>
      <c r="HV25" s="247"/>
      <c r="HW25" s="247"/>
      <c r="HX25" s="247"/>
      <c r="HY25" s="247"/>
      <c r="HZ25" s="247"/>
      <c r="IA25" s="247"/>
      <c r="IB25" s="247"/>
      <c r="IC25" s="247"/>
      <c r="ID25" s="247"/>
      <c r="IE25" s="247"/>
      <c r="IF25" s="247"/>
      <c r="IG25" s="247"/>
      <c r="IH25" s="247"/>
      <c r="II25" s="247"/>
      <c r="IJ25" s="247"/>
      <c r="IK25" s="247"/>
      <c r="IL25" s="247"/>
      <c r="IM25" s="247"/>
      <c r="IN25" s="247"/>
      <c r="IO25" s="247"/>
      <c r="IP25" s="247"/>
      <c r="IQ25" s="247"/>
      <c r="IR25" s="247"/>
      <c r="IS25" s="247"/>
      <c r="IT25" s="247"/>
      <c r="IU25" s="247"/>
      <c r="IV25" s="247"/>
    </row>
    <row r="26" spans="1:256" s="246" customFormat="1">
      <c r="A26" s="232">
        <v>610.79999999999995</v>
      </c>
      <c r="B26" s="582" t="s">
        <v>720</v>
      </c>
      <c r="C26" s="582"/>
      <c r="D26" s="583" t="s">
        <v>721</v>
      </c>
      <c r="E26" s="243" t="s">
        <v>716</v>
      </c>
      <c r="F26" s="1716">
        <f>200*7.9</f>
        <v>1580</v>
      </c>
      <c r="G26" s="300">
        <v>135766.35999999999</v>
      </c>
      <c r="H26" s="300">
        <f t="shared" si="1"/>
        <v>214510849</v>
      </c>
      <c r="I26" s="272"/>
      <c r="J26" s="272"/>
      <c r="K26" s="272"/>
      <c r="L26" s="272"/>
      <c r="M26" s="272"/>
      <c r="N26" s="272"/>
      <c r="O26" s="272"/>
      <c r="P26" s="265"/>
      <c r="Q26" s="265"/>
      <c r="R26" s="265"/>
      <c r="S26" s="265"/>
      <c r="T26" s="265"/>
      <c r="U26" s="265"/>
      <c r="V26" s="265"/>
      <c r="W26" s="265"/>
      <c r="X26" s="265"/>
      <c r="Y26" s="265"/>
      <c r="Z26" s="265"/>
      <c r="AA26" s="265"/>
      <c r="AB26" s="265"/>
      <c r="AC26" s="265"/>
      <c r="AD26" s="265"/>
      <c r="AE26" s="265"/>
      <c r="AF26" s="265"/>
      <c r="AG26" s="265"/>
      <c r="AH26" s="265"/>
      <c r="AI26" s="265"/>
      <c r="AJ26" s="265"/>
      <c r="AK26" s="265"/>
      <c r="AL26" s="265"/>
      <c r="AM26" s="265"/>
      <c r="AN26" s="265"/>
      <c r="AO26" s="265"/>
      <c r="AP26" s="265"/>
      <c r="AQ26" s="265"/>
      <c r="AR26" s="265"/>
      <c r="AS26" s="265"/>
      <c r="AT26" s="265"/>
      <c r="AU26" s="265"/>
      <c r="AV26" s="265"/>
      <c r="AW26" s="265"/>
      <c r="AX26" s="265"/>
      <c r="AY26" s="265"/>
      <c r="AZ26" s="265"/>
      <c r="BA26" s="265"/>
      <c r="BB26" s="265"/>
      <c r="BC26" s="265"/>
      <c r="BD26" s="265"/>
      <c r="BE26" s="265"/>
      <c r="BF26" s="265"/>
      <c r="BG26" s="265"/>
      <c r="BH26" s="265"/>
      <c r="BI26" s="278"/>
      <c r="BJ26" s="278"/>
      <c r="BK26" s="264"/>
      <c r="BL26" s="194"/>
    </row>
    <row r="27" spans="1:256" s="246" customFormat="1" ht="40.799999999999997">
      <c r="A27" s="232" t="s">
        <v>722</v>
      </c>
      <c r="B27" s="582" t="s">
        <v>723</v>
      </c>
      <c r="C27" s="582"/>
      <c r="D27" s="583" t="s">
        <v>724</v>
      </c>
      <c r="E27" s="243" t="s">
        <v>229</v>
      </c>
      <c r="F27" s="1716">
        <f>200/3*6</f>
        <v>400</v>
      </c>
      <c r="G27" s="300">
        <v>3406099.87</v>
      </c>
      <c r="H27" s="300">
        <f t="shared" si="1"/>
        <v>1362439948</v>
      </c>
      <c r="I27" s="272"/>
      <c r="J27" s="272"/>
      <c r="K27" s="272"/>
      <c r="L27" s="272"/>
      <c r="M27" s="272"/>
      <c r="N27" s="272"/>
      <c r="O27" s="272"/>
      <c r="P27" s="265"/>
      <c r="Q27" s="265"/>
      <c r="R27" s="265"/>
      <c r="S27" s="265"/>
      <c r="T27" s="265"/>
      <c r="U27" s="265"/>
      <c r="V27" s="265"/>
      <c r="W27" s="265"/>
      <c r="X27" s="265"/>
      <c r="Y27" s="265"/>
      <c r="Z27" s="265"/>
      <c r="AA27" s="265"/>
      <c r="AB27" s="265"/>
      <c r="AC27" s="265"/>
      <c r="AD27" s="265"/>
      <c r="AE27" s="265"/>
      <c r="AF27" s="265"/>
      <c r="AG27" s="265"/>
      <c r="AH27" s="265"/>
      <c r="AI27" s="265"/>
      <c r="AJ27" s="265"/>
      <c r="AK27" s="265"/>
      <c r="AL27" s="265"/>
      <c r="AM27" s="265"/>
      <c r="AN27" s="265"/>
      <c r="AO27" s="265"/>
      <c r="AP27" s="265"/>
      <c r="AQ27" s="265"/>
      <c r="AR27" s="265"/>
      <c r="AS27" s="265"/>
      <c r="AT27" s="265"/>
      <c r="AU27" s="265"/>
      <c r="AV27" s="265"/>
      <c r="AW27" s="265"/>
      <c r="AX27" s="265"/>
      <c r="AY27" s="265"/>
      <c r="AZ27" s="265"/>
      <c r="BA27" s="265"/>
      <c r="BB27" s="265"/>
      <c r="BC27" s="265"/>
      <c r="BD27" s="265"/>
      <c r="BE27" s="265"/>
      <c r="BF27" s="265"/>
      <c r="BG27" s="265"/>
      <c r="BH27" s="265"/>
      <c r="BI27" s="278"/>
      <c r="BJ27" s="278"/>
      <c r="BK27" s="264"/>
      <c r="BL27" s="194"/>
    </row>
    <row r="28" spans="1:256" s="246" customFormat="1" ht="30.6">
      <c r="A28" s="731" t="s">
        <v>725</v>
      </c>
      <c r="B28" s="243" t="s">
        <v>735</v>
      </c>
      <c r="C28" s="243"/>
      <c r="D28" s="583" t="s">
        <v>727</v>
      </c>
      <c r="E28" s="243" t="s">
        <v>716</v>
      </c>
      <c r="F28" s="1716">
        <f>200*9</f>
        <v>1800</v>
      </c>
      <c r="G28" s="300">
        <v>986459.62</v>
      </c>
      <c r="H28" s="300">
        <f t="shared" si="1"/>
        <v>1775627316</v>
      </c>
      <c r="I28" s="272"/>
      <c r="J28" s="272"/>
      <c r="K28" s="272"/>
      <c r="L28" s="272"/>
      <c r="M28" s="272"/>
      <c r="N28" s="272"/>
      <c r="O28" s="272"/>
      <c r="P28" s="265"/>
      <c r="Q28" s="265"/>
      <c r="R28" s="265"/>
      <c r="S28" s="265"/>
      <c r="T28" s="265"/>
      <c r="U28" s="265"/>
      <c r="V28" s="265"/>
      <c r="W28" s="265"/>
      <c r="X28" s="265"/>
      <c r="Y28" s="265"/>
      <c r="Z28" s="265"/>
      <c r="AA28" s="265"/>
      <c r="AB28" s="265"/>
      <c r="AC28" s="265"/>
      <c r="AD28" s="265"/>
      <c r="AE28" s="265"/>
      <c r="AF28" s="265"/>
      <c r="AG28" s="265"/>
      <c r="AH28" s="265"/>
      <c r="AI28" s="265"/>
      <c r="AJ28" s="265"/>
      <c r="AK28" s="265"/>
      <c r="AL28" s="265"/>
      <c r="AM28" s="265"/>
      <c r="AN28" s="265"/>
      <c r="AO28" s="265"/>
      <c r="AP28" s="265"/>
      <c r="AQ28" s="265"/>
      <c r="AR28" s="265"/>
      <c r="AS28" s="265"/>
      <c r="AT28" s="265"/>
      <c r="AU28" s="265"/>
      <c r="AV28" s="265"/>
      <c r="AW28" s="265"/>
      <c r="AX28" s="265"/>
      <c r="AY28" s="265"/>
      <c r="AZ28" s="265"/>
      <c r="BA28" s="265"/>
      <c r="BB28" s="265"/>
      <c r="BC28" s="265"/>
      <c r="BD28" s="265"/>
      <c r="BE28" s="265"/>
      <c r="BF28" s="265"/>
      <c r="BG28" s="265"/>
      <c r="BH28" s="265"/>
      <c r="BI28" s="278"/>
      <c r="BJ28" s="278"/>
      <c r="BK28" s="264"/>
      <c r="BL28" s="194"/>
    </row>
    <row r="29" spans="1:256" s="246" customFormat="1">
      <c r="A29" s="232">
        <v>640.1</v>
      </c>
      <c r="B29" s="243" t="s">
        <v>728</v>
      </c>
      <c r="C29" s="243"/>
      <c r="D29" s="583" t="s">
        <v>729</v>
      </c>
      <c r="E29" s="243" t="s">
        <v>730</v>
      </c>
      <c r="F29" s="1716">
        <f>200*473.17</f>
        <v>94634</v>
      </c>
      <c r="G29" s="300">
        <v>8221.5300000000007</v>
      </c>
      <c r="H29" s="300">
        <f t="shared" si="1"/>
        <v>778036270</v>
      </c>
      <c r="J29" s="272"/>
      <c r="K29" s="272"/>
      <c r="L29" s="272"/>
      <c r="M29" s="272"/>
      <c r="N29" s="272"/>
      <c r="O29" s="272"/>
      <c r="P29" s="265"/>
      <c r="Q29" s="265"/>
      <c r="R29" s="265"/>
      <c r="S29" s="265"/>
      <c r="T29" s="265"/>
      <c r="U29" s="265"/>
      <c r="V29" s="265"/>
      <c r="W29" s="265"/>
      <c r="X29" s="265"/>
      <c r="Y29" s="265"/>
      <c r="Z29" s="265"/>
      <c r="AA29" s="265"/>
      <c r="AB29" s="265"/>
      <c r="AC29" s="265"/>
      <c r="AD29" s="265"/>
      <c r="AE29" s="265"/>
      <c r="AF29" s="265"/>
      <c r="AG29" s="265"/>
      <c r="AH29" s="265"/>
      <c r="AI29" s="265"/>
      <c r="AJ29" s="265"/>
      <c r="AK29" s="265"/>
      <c r="AL29" s="265"/>
      <c r="AM29" s="265"/>
      <c r="AN29" s="265"/>
      <c r="AO29" s="265"/>
      <c r="AP29" s="265"/>
      <c r="AQ29" s="265"/>
      <c r="AR29" s="265"/>
      <c r="AS29" s="265"/>
      <c r="AT29" s="265"/>
      <c r="AU29" s="265"/>
      <c r="AV29" s="265"/>
      <c r="AW29" s="265"/>
      <c r="AX29" s="265"/>
      <c r="AY29" s="265"/>
      <c r="AZ29" s="265"/>
      <c r="BA29" s="265"/>
      <c r="BB29" s="265"/>
      <c r="BC29" s="265"/>
      <c r="BD29" s="265"/>
      <c r="BE29" s="265"/>
      <c r="BF29" s="265"/>
      <c r="BG29" s="265"/>
      <c r="BH29" s="265"/>
      <c r="BI29" s="278"/>
      <c r="BJ29" s="278"/>
      <c r="BK29" s="264"/>
      <c r="BL29" s="194"/>
    </row>
    <row r="30" spans="1:256" s="246" customFormat="1" ht="30.6">
      <c r="A30" s="232" t="s">
        <v>736</v>
      </c>
      <c r="B30" s="243" t="s">
        <v>737</v>
      </c>
      <c r="C30" s="243"/>
      <c r="D30" s="583" t="s">
        <v>738</v>
      </c>
      <c r="E30" s="243" t="s">
        <v>739</v>
      </c>
      <c r="F30" s="1716">
        <f>200*5.9</f>
        <v>1180</v>
      </c>
      <c r="G30" s="300">
        <v>15716.69</v>
      </c>
      <c r="H30" s="300">
        <f t="shared" si="1"/>
        <v>18545694</v>
      </c>
      <c r="I30" s="272"/>
      <c r="J30" s="272"/>
      <c r="K30" s="272"/>
      <c r="L30" s="272"/>
      <c r="M30" s="272"/>
      <c r="N30" s="272"/>
      <c r="O30" s="272"/>
      <c r="P30" s="265"/>
      <c r="Q30" s="265"/>
      <c r="R30" s="265"/>
      <c r="S30" s="265"/>
      <c r="T30" s="265"/>
      <c r="U30" s="265"/>
      <c r="V30" s="265"/>
      <c r="W30" s="265"/>
      <c r="X30" s="265"/>
      <c r="Y30" s="265"/>
      <c r="Z30" s="265"/>
      <c r="AA30" s="265"/>
      <c r="AB30" s="265"/>
      <c r="AC30" s="265"/>
      <c r="AD30" s="265"/>
      <c r="AE30" s="265"/>
      <c r="AF30" s="265"/>
      <c r="AG30" s="265"/>
      <c r="AH30" s="265"/>
      <c r="AI30" s="265"/>
      <c r="AJ30" s="265"/>
      <c r="AK30" s="265"/>
      <c r="AL30" s="265"/>
      <c r="AM30" s="265"/>
      <c r="AN30" s="265"/>
      <c r="AO30" s="265"/>
      <c r="AP30" s="265"/>
      <c r="AQ30" s="265"/>
      <c r="AR30" s="265"/>
      <c r="AS30" s="265"/>
      <c r="AT30" s="265"/>
      <c r="AU30" s="265"/>
      <c r="AV30" s="265"/>
      <c r="AW30" s="265"/>
      <c r="AX30" s="265"/>
      <c r="AY30" s="265"/>
      <c r="AZ30" s="265"/>
      <c r="BA30" s="265"/>
      <c r="BB30" s="265"/>
      <c r="BC30" s="265"/>
      <c r="BD30" s="265"/>
      <c r="BE30" s="265"/>
      <c r="BF30" s="265"/>
      <c r="BG30" s="265"/>
      <c r="BH30" s="265"/>
      <c r="BI30" s="278"/>
      <c r="BJ30" s="278"/>
      <c r="BK30" s="264"/>
      <c r="BL30" s="194"/>
    </row>
    <row r="31" spans="1:256" s="246" customFormat="1">
      <c r="A31" s="271">
        <v>673.2</v>
      </c>
      <c r="B31" s="243" t="s">
        <v>737</v>
      </c>
      <c r="C31" s="243"/>
      <c r="D31" s="525" t="s">
        <v>740</v>
      </c>
      <c r="E31" s="243" t="s">
        <v>716</v>
      </c>
      <c r="F31" s="1716">
        <f>200*1.77</f>
        <v>354</v>
      </c>
      <c r="G31" s="300">
        <v>110181.06</v>
      </c>
      <c r="H31" s="300">
        <f t="shared" si="1"/>
        <v>39004095</v>
      </c>
      <c r="I31" s="272"/>
      <c r="J31" s="272"/>
      <c r="K31" s="272"/>
      <c r="L31" s="272"/>
      <c r="M31" s="272"/>
      <c r="N31" s="272"/>
      <c r="O31" s="272"/>
      <c r="P31" s="265"/>
      <c r="Q31" s="265"/>
      <c r="R31" s="265"/>
      <c r="S31" s="265"/>
      <c r="T31" s="265"/>
      <c r="U31" s="265"/>
      <c r="V31" s="265"/>
      <c r="W31" s="265"/>
      <c r="X31" s="265"/>
      <c r="Y31" s="265"/>
      <c r="Z31" s="265"/>
      <c r="AA31" s="265"/>
      <c r="AB31" s="265"/>
      <c r="AC31" s="265"/>
      <c r="AD31" s="265"/>
      <c r="AE31" s="265"/>
      <c r="AF31" s="265"/>
      <c r="AG31" s="265"/>
      <c r="AH31" s="265"/>
      <c r="AI31" s="265"/>
      <c r="AJ31" s="265"/>
      <c r="AK31" s="265"/>
      <c r="AL31" s="265"/>
      <c r="AM31" s="265"/>
      <c r="AN31" s="265"/>
      <c r="AO31" s="265"/>
      <c r="AP31" s="265"/>
      <c r="AQ31" s="265"/>
      <c r="AR31" s="265"/>
      <c r="AS31" s="265"/>
      <c r="AT31" s="265"/>
      <c r="AU31" s="265"/>
      <c r="AV31" s="265"/>
      <c r="AW31" s="265"/>
      <c r="AX31" s="265"/>
      <c r="AY31" s="265"/>
      <c r="AZ31" s="265"/>
      <c r="BA31" s="265"/>
      <c r="BB31" s="265"/>
      <c r="BC31" s="265"/>
      <c r="BD31" s="265"/>
      <c r="BE31" s="265"/>
      <c r="BF31" s="265"/>
      <c r="BG31" s="265"/>
      <c r="BH31" s="265"/>
      <c r="BI31" s="278"/>
      <c r="BJ31" s="278"/>
      <c r="BK31" s="264"/>
      <c r="BL31" s="194"/>
    </row>
    <row r="32" spans="1:256" s="246" customFormat="1">
      <c r="A32" s="278"/>
      <c r="B32" s="245"/>
      <c r="C32" s="245"/>
      <c r="D32" s="527"/>
      <c r="E32" s="245"/>
      <c r="F32" s="528"/>
      <c r="G32" s="1099" t="s">
        <v>731</v>
      </c>
      <c r="H32" s="300">
        <f>SUM(H25:H31)</f>
        <v>4294340593</v>
      </c>
      <c r="I32" s="272"/>
      <c r="J32" s="272"/>
      <c r="K32" s="272"/>
      <c r="L32" s="272"/>
      <c r="M32" s="272"/>
      <c r="N32" s="272"/>
      <c r="O32" s="272"/>
      <c r="P32" s="265"/>
      <c r="Q32" s="265"/>
      <c r="R32" s="265"/>
      <c r="S32" s="265"/>
      <c r="T32" s="265"/>
      <c r="U32" s="265"/>
      <c r="V32" s="265"/>
      <c r="W32" s="265"/>
      <c r="X32" s="265"/>
      <c r="Y32" s="265"/>
      <c r="Z32" s="265"/>
      <c r="AA32" s="265"/>
      <c r="AB32" s="265"/>
      <c r="AC32" s="265"/>
      <c r="AD32" s="265"/>
      <c r="AE32" s="265"/>
      <c r="AF32" s="265"/>
      <c r="AG32" s="265"/>
      <c r="AH32" s="265"/>
      <c r="AI32" s="265"/>
      <c r="AJ32" s="265"/>
      <c r="AK32" s="265"/>
      <c r="AL32" s="265"/>
      <c r="AM32" s="265"/>
      <c r="AN32" s="265"/>
      <c r="AO32" s="265"/>
      <c r="AP32" s="265"/>
      <c r="AQ32" s="265"/>
      <c r="AR32" s="265"/>
      <c r="AS32" s="265"/>
      <c r="AT32" s="265"/>
      <c r="AU32" s="265"/>
      <c r="AV32" s="265"/>
      <c r="AW32" s="265"/>
      <c r="AX32" s="265"/>
      <c r="AY32" s="265"/>
      <c r="AZ32" s="265"/>
      <c r="BA32" s="265"/>
      <c r="BB32" s="265"/>
      <c r="BC32" s="265"/>
      <c r="BD32" s="265"/>
      <c r="BE32" s="265"/>
      <c r="BF32" s="265"/>
      <c r="BG32" s="265"/>
      <c r="BH32" s="265"/>
      <c r="BI32" s="278"/>
      <c r="BJ32" s="278"/>
      <c r="BK32" s="264"/>
      <c r="BL32" s="194"/>
    </row>
    <row r="33" spans="1:64" s="246" customFormat="1">
      <c r="A33" s="278"/>
      <c r="B33" s="245"/>
      <c r="C33" s="245"/>
      <c r="D33" s="527"/>
      <c r="E33" s="245"/>
      <c r="F33" s="528"/>
      <c r="G33" s="627" t="s">
        <v>732</v>
      </c>
      <c r="H33" s="300">
        <f>ROUND((H32/1.3)*0.05*0.19,0)</f>
        <v>31381720</v>
      </c>
      <c r="I33" s="272"/>
      <c r="J33" s="272"/>
      <c r="K33" s="272"/>
      <c r="L33" s="272"/>
      <c r="M33" s="272"/>
      <c r="N33" s="272"/>
      <c r="O33" s="272"/>
      <c r="P33" s="265"/>
      <c r="Q33" s="265"/>
      <c r="R33" s="265"/>
      <c r="S33" s="265"/>
      <c r="T33" s="265"/>
      <c r="U33" s="265"/>
      <c r="V33" s="265"/>
      <c r="W33" s="265"/>
      <c r="X33" s="265"/>
      <c r="Y33" s="265"/>
      <c r="Z33" s="265"/>
      <c r="AA33" s="265"/>
      <c r="AB33" s="265"/>
      <c r="AC33" s="265"/>
      <c r="AD33" s="265"/>
      <c r="AE33" s="265"/>
      <c r="AF33" s="265"/>
      <c r="AG33" s="265"/>
      <c r="AH33" s="265"/>
      <c r="AI33" s="265"/>
      <c r="AJ33" s="265"/>
      <c r="AK33" s="265"/>
      <c r="AL33" s="265"/>
      <c r="AM33" s="265"/>
      <c r="AN33" s="265"/>
      <c r="AO33" s="265"/>
      <c r="AP33" s="265"/>
      <c r="AQ33" s="265"/>
      <c r="AR33" s="265"/>
      <c r="AS33" s="265"/>
      <c r="AT33" s="265"/>
      <c r="AU33" s="265"/>
      <c r="AV33" s="265"/>
      <c r="AW33" s="265"/>
      <c r="AX33" s="265"/>
      <c r="AY33" s="265"/>
      <c r="AZ33" s="265"/>
      <c r="BA33" s="265"/>
      <c r="BB33" s="265"/>
      <c r="BC33" s="265"/>
      <c r="BD33" s="265"/>
      <c r="BE33" s="265"/>
      <c r="BF33" s="265"/>
      <c r="BG33" s="265"/>
      <c r="BH33" s="265"/>
      <c r="BI33" s="278"/>
      <c r="BJ33" s="278"/>
      <c r="BK33" s="264"/>
      <c r="BL33" s="194"/>
    </row>
    <row r="34" spans="1:64" s="246" customFormat="1">
      <c r="A34" s="278"/>
      <c r="B34" s="245"/>
      <c r="C34" s="245"/>
      <c r="D34" s="527"/>
      <c r="E34" s="245"/>
      <c r="F34" s="528"/>
      <c r="G34" s="1100" t="s">
        <v>733</v>
      </c>
      <c r="H34" s="650">
        <f>+H33+H32</f>
        <v>4325722313</v>
      </c>
      <c r="I34" s="272"/>
      <c r="J34" s="272"/>
      <c r="K34" s="272"/>
      <c r="L34" s="272"/>
      <c r="M34" s="272"/>
      <c r="N34" s="272"/>
      <c r="O34" s="272"/>
      <c r="P34" s="265"/>
      <c r="Q34" s="265"/>
      <c r="R34" s="265"/>
      <c r="S34" s="265"/>
      <c r="T34" s="265"/>
      <c r="U34" s="265"/>
      <c r="V34" s="265"/>
      <c r="W34" s="265"/>
      <c r="X34" s="265"/>
      <c r="Y34" s="265"/>
      <c r="Z34" s="265"/>
      <c r="AA34" s="265"/>
      <c r="AB34" s="265"/>
      <c r="AC34" s="265"/>
      <c r="AD34" s="265"/>
      <c r="AE34" s="265"/>
      <c r="AF34" s="265"/>
      <c r="AG34" s="265"/>
      <c r="AH34" s="265"/>
      <c r="AI34" s="265"/>
      <c r="AJ34" s="265"/>
      <c r="AK34" s="265"/>
      <c r="AL34" s="265"/>
      <c r="AM34" s="265"/>
      <c r="AN34" s="265"/>
      <c r="AO34" s="265"/>
      <c r="AP34" s="265"/>
      <c r="AQ34" s="265"/>
      <c r="AR34" s="265"/>
      <c r="AS34" s="265"/>
      <c r="AT34" s="265"/>
      <c r="AU34" s="265"/>
      <c r="AV34" s="265"/>
      <c r="AW34" s="265"/>
      <c r="AX34" s="265"/>
      <c r="AY34" s="265"/>
      <c r="AZ34" s="265"/>
      <c r="BA34" s="265"/>
      <c r="BB34" s="265"/>
      <c r="BC34" s="265"/>
      <c r="BD34" s="265"/>
      <c r="BE34" s="265"/>
      <c r="BF34" s="265"/>
      <c r="BG34" s="265"/>
      <c r="BH34" s="265"/>
      <c r="BI34" s="278"/>
      <c r="BJ34" s="278"/>
      <c r="BK34" s="264"/>
      <c r="BL34" s="194"/>
    </row>
    <row r="35" spans="1:64" s="246" customFormat="1">
      <c r="A35" s="247"/>
      <c r="B35" s="247"/>
      <c r="C35" s="247"/>
      <c r="D35" s="1881" t="s">
        <v>741</v>
      </c>
      <c r="E35" s="247"/>
      <c r="F35" s="247"/>
      <c r="G35"/>
      <c r="H35"/>
      <c r="I35" s="629"/>
      <c r="J35" s="272"/>
      <c r="K35" s="272"/>
      <c r="L35" s="272"/>
      <c r="M35" s="272"/>
      <c r="N35" s="272"/>
      <c r="O35" s="272"/>
      <c r="P35" s="265"/>
      <c r="Q35" s="265"/>
      <c r="R35" s="265"/>
      <c r="S35" s="265"/>
      <c r="T35" s="265"/>
      <c r="U35" s="265"/>
      <c r="V35" s="265"/>
      <c r="W35" s="265"/>
      <c r="X35" s="265"/>
      <c r="Y35" s="265"/>
      <c r="Z35" s="265"/>
      <c r="AA35" s="265"/>
      <c r="AB35" s="265"/>
      <c r="AC35" s="265"/>
      <c r="AD35" s="265"/>
      <c r="AE35" s="265"/>
      <c r="AF35" s="265"/>
      <c r="AG35" s="265"/>
      <c r="AH35" s="265"/>
      <c r="AI35" s="265"/>
      <c r="AJ35" s="265"/>
      <c r="AK35" s="265"/>
      <c r="AL35" s="265"/>
      <c r="AM35" s="265"/>
      <c r="AN35" s="265"/>
      <c r="AO35" s="265"/>
      <c r="AP35" s="265"/>
      <c r="AQ35" s="265"/>
      <c r="AR35" s="265"/>
      <c r="AS35" s="265"/>
      <c r="AT35" s="265"/>
      <c r="AU35" s="265"/>
      <c r="AV35" s="265"/>
      <c r="AW35" s="265"/>
      <c r="AX35" s="265"/>
      <c r="AY35" s="265"/>
      <c r="AZ35" s="265"/>
      <c r="BA35" s="265"/>
      <c r="BB35" s="265"/>
      <c r="BC35" s="265"/>
      <c r="BD35" s="265"/>
      <c r="BE35" s="265"/>
      <c r="BF35" s="265"/>
      <c r="BG35" s="265"/>
      <c r="BH35" s="265"/>
      <c r="BI35" s="278"/>
      <c r="BJ35" s="278"/>
      <c r="BK35" s="264"/>
      <c r="BL35" s="194"/>
    </row>
    <row r="36" spans="1:64" s="246" customFormat="1">
      <c r="A36" s="1882" t="s">
        <v>717</v>
      </c>
      <c r="B36" s="582" t="s">
        <v>718</v>
      </c>
      <c r="C36" s="582"/>
      <c r="D36" s="583" t="s">
        <v>719</v>
      </c>
      <c r="E36" s="243" t="s">
        <v>716</v>
      </c>
      <c r="F36" s="1716">
        <f>200*2*4+3.1415*1.2*1.2*200</f>
        <v>2504.752</v>
      </c>
      <c r="G36" s="300">
        <v>31141.31</v>
      </c>
      <c r="H36" s="300">
        <f t="shared" ref="H36:H42" si="2">ROUND(F36*G36,0)</f>
        <v>78001259</v>
      </c>
      <c r="I36" s="272"/>
      <c r="J36" s="272"/>
      <c r="K36" s="272"/>
      <c r="L36" s="272"/>
      <c r="M36" s="272"/>
      <c r="N36" s="272"/>
      <c r="O36" s="272"/>
      <c r="P36" s="265"/>
      <c r="Q36" s="265"/>
      <c r="R36" s="265"/>
      <c r="S36" s="265"/>
      <c r="T36" s="265"/>
      <c r="U36" s="265"/>
      <c r="V36" s="265"/>
      <c r="W36" s="265"/>
      <c r="X36" s="265"/>
      <c r="Y36" s="265"/>
      <c r="Z36" s="265"/>
      <c r="AA36" s="265"/>
      <c r="AB36" s="265"/>
      <c r="AC36" s="265"/>
      <c r="AD36" s="265"/>
      <c r="AE36" s="265"/>
      <c r="AF36" s="265"/>
      <c r="AG36" s="265"/>
      <c r="AH36" s="265"/>
      <c r="AI36" s="265"/>
      <c r="AJ36" s="265"/>
      <c r="AK36" s="265"/>
      <c r="AL36" s="265"/>
      <c r="AM36" s="265"/>
      <c r="AN36" s="265"/>
      <c r="AO36" s="265"/>
      <c r="AP36" s="265"/>
      <c r="AQ36" s="265"/>
      <c r="AR36" s="265"/>
      <c r="AS36" s="265"/>
      <c r="AT36" s="265"/>
      <c r="AU36" s="265"/>
      <c r="AV36" s="265"/>
      <c r="AW36" s="265"/>
      <c r="AX36" s="265"/>
      <c r="AY36" s="265"/>
      <c r="AZ36" s="265"/>
      <c r="BA36" s="265"/>
      <c r="BB36" s="265"/>
      <c r="BC36" s="265"/>
      <c r="BD36" s="265"/>
      <c r="BE36" s="265"/>
      <c r="BF36" s="265"/>
      <c r="BG36" s="265"/>
      <c r="BH36" s="265"/>
      <c r="BI36" s="278"/>
      <c r="BJ36" s="278"/>
      <c r="BK36" s="264"/>
      <c r="BL36" s="194"/>
    </row>
    <row r="37" spans="1:64" s="246" customFormat="1">
      <c r="A37" s="232">
        <v>610.79999999999995</v>
      </c>
      <c r="B37" s="582" t="s">
        <v>720</v>
      </c>
      <c r="C37" s="582"/>
      <c r="D37" s="583" t="s">
        <v>721</v>
      </c>
      <c r="E37" s="243" t="s">
        <v>716</v>
      </c>
      <c r="F37" s="1716">
        <f>100*7.9</f>
        <v>790</v>
      </c>
      <c r="G37" s="300">
        <v>135766.35999999999</v>
      </c>
      <c r="H37" s="300">
        <f t="shared" si="2"/>
        <v>107255424</v>
      </c>
      <c r="I37" s="629"/>
      <c r="J37" s="272"/>
      <c r="K37" s="272"/>
      <c r="L37" s="272"/>
      <c r="M37" s="272"/>
      <c r="N37" s="272"/>
      <c r="O37" s="272"/>
      <c r="P37" s="265"/>
      <c r="Q37" s="265"/>
      <c r="R37" s="265"/>
      <c r="S37" s="265"/>
      <c r="T37" s="265"/>
      <c r="U37" s="265"/>
      <c r="V37" s="265"/>
      <c r="W37" s="265"/>
      <c r="X37" s="265"/>
      <c r="Y37" s="265"/>
      <c r="Z37" s="265"/>
      <c r="AA37" s="265"/>
      <c r="AB37" s="265"/>
      <c r="AC37" s="265"/>
      <c r="AD37" s="265"/>
      <c r="AE37" s="265"/>
      <c r="AF37" s="265"/>
      <c r="AG37" s="265"/>
      <c r="AH37" s="265"/>
      <c r="AI37" s="265"/>
      <c r="AJ37" s="265"/>
      <c r="AK37" s="265"/>
      <c r="AL37" s="265"/>
      <c r="AM37" s="265"/>
      <c r="AN37" s="265"/>
      <c r="AO37" s="265"/>
      <c r="AP37" s="265"/>
      <c r="AQ37" s="265"/>
      <c r="AR37" s="265"/>
      <c r="AS37" s="265"/>
      <c r="AT37" s="265"/>
      <c r="AU37" s="265"/>
      <c r="AV37" s="265"/>
      <c r="AW37" s="265"/>
      <c r="AX37" s="265"/>
      <c r="AY37" s="265"/>
      <c r="AZ37" s="265"/>
      <c r="BA37" s="265"/>
      <c r="BB37" s="265"/>
      <c r="BC37" s="265"/>
      <c r="BD37" s="265"/>
      <c r="BE37" s="265"/>
      <c r="BF37" s="265"/>
      <c r="BG37" s="265"/>
      <c r="BH37" s="265"/>
      <c r="BI37" s="278"/>
      <c r="BJ37" s="278"/>
      <c r="BK37" s="264"/>
      <c r="BL37" s="194"/>
    </row>
    <row r="38" spans="1:64" s="246" customFormat="1" ht="40.799999999999997">
      <c r="A38" s="232" t="s">
        <v>722</v>
      </c>
      <c r="B38" s="582" t="s">
        <v>723</v>
      </c>
      <c r="C38" s="582"/>
      <c r="D38" s="583" t="s">
        <v>724</v>
      </c>
      <c r="E38" s="243" t="s">
        <v>229</v>
      </c>
      <c r="F38" s="1716">
        <f>100/3*6</f>
        <v>200</v>
      </c>
      <c r="G38" s="300">
        <v>3406099.87</v>
      </c>
      <c r="H38" s="300">
        <f t="shared" si="2"/>
        <v>681219974</v>
      </c>
      <c r="I38" s="272"/>
      <c r="J38" s="272"/>
      <c r="K38" s="272"/>
      <c r="L38" s="272"/>
      <c r="M38" s="272"/>
      <c r="N38" s="272"/>
      <c r="O38" s="272"/>
      <c r="P38" s="265"/>
      <c r="Q38" s="265"/>
      <c r="R38" s="265"/>
      <c r="S38" s="265"/>
      <c r="T38" s="265"/>
      <c r="U38" s="265"/>
      <c r="V38" s="265"/>
      <c r="W38" s="265"/>
      <c r="X38" s="265"/>
      <c r="Y38" s="265"/>
      <c r="Z38" s="265"/>
      <c r="AA38" s="265"/>
      <c r="AB38" s="265"/>
      <c r="AC38" s="265"/>
      <c r="AD38" s="265"/>
      <c r="AE38" s="265"/>
      <c r="AF38" s="265"/>
      <c r="AG38" s="265"/>
      <c r="AH38" s="265"/>
      <c r="AI38" s="265"/>
      <c r="AJ38" s="265"/>
      <c r="AK38" s="265"/>
      <c r="AL38" s="265"/>
      <c r="AM38" s="265"/>
      <c r="AN38" s="265"/>
      <c r="AO38" s="265"/>
      <c r="AP38" s="265"/>
      <c r="AQ38" s="265"/>
      <c r="AR38" s="265"/>
      <c r="AS38" s="265"/>
      <c r="AT38" s="265"/>
      <c r="AU38" s="265"/>
      <c r="AV38" s="265"/>
      <c r="AW38" s="265"/>
      <c r="AX38" s="265"/>
      <c r="AY38" s="265"/>
      <c r="AZ38" s="265"/>
      <c r="BA38" s="265"/>
      <c r="BB38" s="265"/>
      <c r="BC38" s="265"/>
      <c r="BD38" s="265"/>
      <c r="BE38" s="265"/>
      <c r="BF38" s="265"/>
      <c r="BG38" s="265"/>
      <c r="BH38" s="265"/>
      <c r="BI38" s="278"/>
      <c r="BJ38" s="278"/>
      <c r="BK38" s="264"/>
      <c r="BL38" s="194"/>
    </row>
    <row r="39" spans="1:64" s="246" customFormat="1" ht="30.6">
      <c r="A39" s="731" t="s">
        <v>725</v>
      </c>
      <c r="B39" s="243" t="s">
        <v>735</v>
      </c>
      <c r="C39" s="243"/>
      <c r="D39" s="583" t="s">
        <v>727</v>
      </c>
      <c r="E39" s="243" t="s">
        <v>716</v>
      </c>
      <c r="F39" s="1716">
        <f>100*9</f>
        <v>900</v>
      </c>
      <c r="G39" s="300">
        <v>986459.62</v>
      </c>
      <c r="H39" s="300">
        <f t="shared" si="2"/>
        <v>887813658</v>
      </c>
      <c r="I39" s="272"/>
      <c r="J39" s="272"/>
      <c r="K39" s="272"/>
      <c r="L39" s="272"/>
      <c r="M39" s="272"/>
      <c r="N39" s="272"/>
      <c r="O39" s="272"/>
      <c r="P39" s="265"/>
      <c r="Q39" s="265"/>
      <c r="R39" s="265"/>
      <c r="S39" s="265"/>
      <c r="T39" s="265"/>
      <c r="U39" s="265"/>
      <c r="V39" s="265"/>
      <c r="W39" s="265"/>
      <c r="X39" s="265"/>
      <c r="Y39" s="265"/>
      <c r="Z39" s="265"/>
      <c r="AA39" s="265"/>
      <c r="AB39" s="265"/>
      <c r="AC39" s="265"/>
      <c r="AD39" s="265"/>
      <c r="AE39" s="265"/>
      <c r="AF39" s="265"/>
      <c r="AG39" s="265"/>
      <c r="AH39" s="265"/>
      <c r="AI39" s="265"/>
      <c r="AJ39" s="265"/>
      <c r="AK39" s="265"/>
      <c r="AL39" s="265"/>
      <c r="AM39" s="265"/>
      <c r="AN39" s="265"/>
      <c r="AO39" s="265"/>
      <c r="AP39" s="265"/>
      <c r="AQ39" s="265"/>
      <c r="AR39" s="265"/>
      <c r="AS39" s="265"/>
      <c r="AT39" s="265"/>
      <c r="AU39" s="265"/>
      <c r="AV39" s="265"/>
      <c r="AW39" s="265"/>
      <c r="AX39" s="265"/>
      <c r="AY39" s="265"/>
      <c r="AZ39" s="265"/>
      <c r="BA39" s="265"/>
      <c r="BB39" s="265"/>
      <c r="BC39" s="265"/>
      <c r="BD39" s="265"/>
      <c r="BE39" s="265"/>
      <c r="BF39" s="265"/>
      <c r="BG39" s="265"/>
      <c r="BH39" s="265"/>
      <c r="BI39" s="278"/>
      <c r="BJ39" s="278"/>
      <c r="BK39" s="264"/>
      <c r="BL39" s="194"/>
    </row>
    <row r="40" spans="1:64" s="246" customFormat="1">
      <c r="A40" s="232">
        <v>640.1</v>
      </c>
      <c r="B40" s="243" t="s">
        <v>728</v>
      </c>
      <c r="C40" s="243"/>
      <c r="D40" s="583" t="s">
        <v>729</v>
      </c>
      <c r="E40" s="243" t="s">
        <v>730</v>
      </c>
      <c r="F40" s="1716">
        <f>100*473.17</f>
        <v>47317</v>
      </c>
      <c r="G40" s="300">
        <v>8221.5300000000007</v>
      </c>
      <c r="H40" s="300">
        <f t="shared" si="2"/>
        <v>389018135</v>
      </c>
      <c r="I40" s="272"/>
      <c r="J40" s="272"/>
      <c r="K40" s="272"/>
      <c r="L40" s="272"/>
      <c r="M40" s="272"/>
      <c r="N40" s="272"/>
      <c r="O40" s="272"/>
      <c r="P40" s="265"/>
      <c r="Q40" s="265"/>
      <c r="R40" s="265"/>
      <c r="S40" s="265"/>
      <c r="T40" s="265"/>
      <c r="U40" s="265"/>
      <c r="V40" s="265"/>
      <c r="W40" s="265"/>
      <c r="X40" s="265"/>
      <c r="Y40" s="265"/>
      <c r="Z40" s="265"/>
      <c r="AA40" s="265"/>
      <c r="AB40" s="265"/>
      <c r="AC40" s="265"/>
      <c r="AD40" s="265"/>
      <c r="AE40" s="265"/>
      <c r="AF40" s="265"/>
      <c r="AG40" s="265"/>
      <c r="AH40" s="265"/>
      <c r="AI40" s="265"/>
      <c r="AJ40" s="265"/>
      <c r="AK40" s="265"/>
      <c r="AL40" s="265"/>
      <c r="AM40" s="265"/>
      <c r="AN40" s="265"/>
      <c r="AO40" s="265"/>
      <c r="AP40" s="265"/>
      <c r="AQ40" s="265"/>
      <c r="AR40" s="265"/>
      <c r="AS40" s="265"/>
      <c r="AT40" s="265"/>
      <c r="AU40" s="265"/>
      <c r="AV40" s="265"/>
      <c r="AW40" s="265"/>
      <c r="AX40" s="265"/>
      <c r="AY40" s="265"/>
      <c r="AZ40" s="265"/>
      <c r="BA40" s="265"/>
      <c r="BB40" s="265"/>
      <c r="BC40" s="265"/>
      <c r="BD40" s="265"/>
      <c r="BE40" s="265"/>
      <c r="BF40" s="265"/>
      <c r="BG40" s="265"/>
      <c r="BH40" s="265"/>
      <c r="BI40" s="278"/>
      <c r="BJ40" s="278"/>
      <c r="BK40" s="264"/>
      <c r="BL40" s="194"/>
    </row>
    <row r="41" spans="1:64" s="246" customFormat="1" ht="30.6">
      <c r="A41" s="232" t="s">
        <v>736</v>
      </c>
      <c r="B41" s="243" t="s">
        <v>737</v>
      </c>
      <c r="C41" s="243"/>
      <c r="D41" s="583" t="s">
        <v>738</v>
      </c>
      <c r="E41" s="243" t="s">
        <v>739</v>
      </c>
      <c r="F41" s="1716">
        <f>100*5.9</f>
        <v>590</v>
      </c>
      <c r="G41" s="300">
        <v>15716.69</v>
      </c>
      <c r="H41" s="300">
        <f t="shared" si="2"/>
        <v>9272847</v>
      </c>
      <c r="J41" s="272"/>
      <c r="K41" s="272"/>
      <c r="L41" s="272"/>
      <c r="M41" s="272"/>
      <c r="N41" s="272"/>
      <c r="O41" s="272"/>
      <c r="P41" s="265"/>
      <c r="Q41" s="265"/>
      <c r="R41" s="265"/>
      <c r="S41" s="265"/>
      <c r="T41" s="265"/>
      <c r="U41" s="265"/>
      <c r="V41" s="265"/>
      <c r="W41" s="265"/>
      <c r="X41" s="265"/>
      <c r="Y41" s="265"/>
      <c r="Z41" s="265"/>
      <c r="AA41" s="265"/>
      <c r="AB41" s="265"/>
      <c r="AC41" s="265"/>
      <c r="AD41" s="265"/>
      <c r="AE41" s="265"/>
      <c r="AF41" s="265"/>
      <c r="AG41" s="265"/>
      <c r="AH41" s="265"/>
      <c r="AI41" s="265"/>
      <c r="AJ41" s="265"/>
      <c r="AK41" s="265"/>
      <c r="AL41" s="265"/>
      <c r="AM41" s="265"/>
      <c r="AN41" s="265"/>
      <c r="AO41" s="265"/>
      <c r="AP41" s="265"/>
      <c r="AQ41" s="265"/>
      <c r="AR41" s="265"/>
      <c r="AS41" s="265"/>
      <c r="AT41" s="265"/>
      <c r="AU41" s="265"/>
      <c r="AV41" s="265"/>
      <c r="AW41" s="265"/>
      <c r="AX41" s="265"/>
      <c r="AY41" s="265"/>
      <c r="AZ41" s="265"/>
      <c r="BA41" s="265"/>
      <c r="BB41" s="265"/>
      <c r="BC41" s="265"/>
      <c r="BD41" s="265"/>
      <c r="BE41" s="265"/>
      <c r="BF41" s="265"/>
      <c r="BG41" s="265"/>
      <c r="BH41" s="265"/>
      <c r="BI41" s="278"/>
      <c r="BJ41" s="278"/>
      <c r="BK41" s="264"/>
      <c r="BL41" s="194"/>
    </row>
    <row r="42" spans="1:64" s="246" customFormat="1">
      <c r="A42" s="232">
        <v>673.2</v>
      </c>
      <c r="B42" s="243" t="s">
        <v>737</v>
      </c>
      <c r="C42" s="243"/>
      <c r="D42" s="583" t="s">
        <v>740</v>
      </c>
      <c r="E42" s="243" t="s">
        <v>716</v>
      </c>
      <c r="F42" s="1716">
        <f>100*1.77</f>
        <v>177</v>
      </c>
      <c r="G42" s="300">
        <v>110181.06</v>
      </c>
      <c r="H42" s="300">
        <f t="shared" si="2"/>
        <v>19502048</v>
      </c>
      <c r="I42" s="272"/>
      <c r="J42" s="272"/>
      <c r="K42" s="272"/>
      <c r="L42" s="272"/>
      <c r="M42" s="272"/>
      <c r="N42" s="272"/>
      <c r="O42" s="272"/>
      <c r="P42" s="265"/>
      <c r="Q42" s="265"/>
      <c r="R42" s="265"/>
      <c r="S42" s="265"/>
      <c r="T42" s="265"/>
      <c r="U42" s="265"/>
      <c r="V42" s="265"/>
      <c r="W42" s="265"/>
      <c r="X42" s="265"/>
      <c r="Y42" s="265"/>
      <c r="Z42" s="265"/>
      <c r="AA42" s="265"/>
      <c r="AB42" s="265"/>
      <c r="AC42" s="265"/>
      <c r="AD42" s="265"/>
      <c r="AE42" s="265"/>
      <c r="AF42" s="265"/>
      <c r="AG42" s="265"/>
      <c r="AH42" s="265"/>
      <c r="AI42" s="265"/>
      <c r="AJ42" s="265"/>
      <c r="AK42" s="265"/>
      <c r="AL42" s="265"/>
      <c r="AM42" s="265"/>
      <c r="AN42" s="265"/>
      <c r="AO42" s="265"/>
      <c r="AP42" s="265"/>
      <c r="AQ42" s="265"/>
      <c r="AR42" s="265"/>
      <c r="AS42" s="265"/>
      <c r="AT42" s="265"/>
      <c r="AU42" s="265"/>
      <c r="AV42" s="265"/>
      <c r="AW42" s="265"/>
      <c r="AX42" s="265"/>
      <c r="AY42" s="265"/>
      <c r="AZ42" s="265"/>
      <c r="BA42" s="265"/>
      <c r="BB42" s="265"/>
      <c r="BC42" s="265"/>
      <c r="BD42" s="265"/>
      <c r="BE42" s="265"/>
      <c r="BF42" s="265"/>
      <c r="BG42" s="265"/>
      <c r="BH42" s="265"/>
      <c r="BI42" s="278"/>
      <c r="BJ42" s="278"/>
      <c r="BK42" s="264"/>
      <c r="BL42" s="194"/>
    </row>
    <row r="43" spans="1:64" s="246" customFormat="1">
      <c r="A43" s="265"/>
      <c r="B43" s="526"/>
      <c r="C43" s="245"/>
      <c r="D43" s="527"/>
      <c r="E43" s="245"/>
      <c r="F43" s="528"/>
      <c r="G43" s="1099" t="s">
        <v>731</v>
      </c>
      <c r="H43" s="300">
        <f>SUM(H36:H42)</f>
        <v>2172083345</v>
      </c>
      <c r="I43" s="272"/>
      <c r="J43" s="272"/>
      <c r="K43" s="272"/>
      <c r="L43" s="272"/>
      <c r="M43" s="272"/>
      <c r="N43" s="272"/>
      <c r="O43" s="272"/>
      <c r="P43" s="265"/>
      <c r="Q43" s="265"/>
      <c r="R43" s="265"/>
      <c r="S43" s="265"/>
      <c r="T43" s="265"/>
      <c r="U43" s="265"/>
      <c r="V43" s="265"/>
      <c r="W43" s="265"/>
      <c r="X43" s="265"/>
      <c r="Y43" s="265"/>
      <c r="Z43" s="265"/>
      <c r="AA43" s="265"/>
      <c r="AB43" s="265"/>
      <c r="AC43" s="265"/>
      <c r="AD43" s="265"/>
      <c r="AE43" s="265"/>
      <c r="AF43" s="265"/>
      <c r="AG43" s="265"/>
      <c r="AH43" s="265"/>
      <c r="AI43" s="265"/>
      <c r="AJ43" s="265"/>
      <c r="AK43" s="265"/>
      <c r="AL43" s="265"/>
      <c r="AM43" s="265"/>
      <c r="AN43" s="265"/>
      <c r="AO43" s="265"/>
      <c r="AP43" s="265"/>
      <c r="AQ43" s="265"/>
      <c r="AR43" s="265"/>
      <c r="AS43" s="265"/>
      <c r="AT43" s="265"/>
      <c r="AU43" s="265"/>
      <c r="AV43" s="265"/>
      <c r="AW43" s="265"/>
      <c r="AX43" s="265"/>
      <c r="AY43" s="265"/>
      <c r="AZ43" s="265"/>
      <c r="BA43" s="265"/>
      <c r="BB43" s="265"/>
      <c r="BC43" s="265"/>
      <c r="BD43" s="265"/>
      <c r="BE43" s="265"/>
      <c r="BF43" s="265"/>
      <c r="BG43" s="265"/>
      <c r="BH43" s="265"/>
      <c r="BI43" s="278"/>
      <c r="BJ43" s="278"/>
      <c r="BK43" s="264"/>
      <c r="BL43" s="194"/>
    </row>
    <row r="44" spans="1:64" s="246" customFormat="1">
      <c r="A44" s="265"/>
      <c r="B44" s="526"/>
      <c r="C44" s="245"/>
      <c r="D44" s="527"/>
      <c r="E44" s="245"/>
      <c r="F44" s="528"/>
      <c r="G44" s="627" t="s">
        <v>732</v>
      </c>
      <c r="H44" s="300">
        <f>ROUND((H43/1.3)*0.05*0.19,0)</f>
        <v>15872917</v>
      </c>
      <c r="I44" s="272"/>
      <c r="J44" s="272"/>
      <c r="K44" s="272"/>
      <c r="L44" s="272"/>
      <c r="M44" s="272"/>
      <c r="N44" s="272"/>
      <c r="O44" s="272"/>
      <c r="P44" s="265"/>
      <c r="Q44" s="265"/>
      <c r="R44" s="265"/>
      <c r="S44" s="265"/>
      <c r="T44" s="265"/>
      <c r="U44" s="265"/>
      <c r="V44" s="265"/>
      <c r="W44" s="265"/>
      <c r="X44" s="265"/>
      <c r="Y44" s="265"/>
      <c r="Z44" s="265"/>
      <c r="AA44" s="265"/>
      <c r="AB44" s="265"/>
      <c r="AC44" s="265"/>
      <c r="AD44" s="265"/>
      <c r="AE44" s="265"/>
      <c r="AF44" s="265"/>
      <c r="AG44" s="265"/>
      <c r="AH44" s="265"/>
      <c r="AI44" s="265"/>
      <c r="AJ44" s="265"/>
      <c r="AK44" s="265"/>
      <c r="AL44" s="265"/>
      <c r="AM44" s="265"/>
      <c r="AN44" s="265"/>
      <c r="AO44" s="265"/>
      <c r="AP44" s="265"/>
      <c r="AQ44" s="265"/>
      <c r="AR44" s="265"/>
      <c r="AS44" s="265"/>
      <c r="AT44" s="265"/>
      <c r="AU44" s="265"/>
      <c r="AV44" s="265"/>
      <c r="AW44" s="265"/>
      <c r="AX44" s="265"/>
      <c r="AY44" s="265"/>
      <c r="AZ44" s="265"/>
      <c r="BA44" s="265"/>
      <c r="BB44" s="265"/>
      <c r="BC44" s="265"/>
      <c r="BD44" s="265"/>
      <c r="BE44" s="265"/>
      <c r="BF44" s="265"/>
      <c r="BG44" s="265"/>
      <c r="BH44" s="265"/>
      <c r="BI44" s="278"/>
      <c r="BJ44" s="278"/>
      <c r="BK44" s="264"/>
      <c r="BL44" s="194"/>
    </row>
    <row r="45" spans="1:64" s="246" customFormat="1">
      <c r="A45" s="265"/>
      <c r="B45" s="526"/>
      <c r="C45" s="245"/>
      <c r="D45" s="527"/>
      <c r="E45" s="245"/>
      <c r="F45" s="528"/>
      <c r="G45" s="1100" t="s">
        <v>733</v>
      </c>
      <c r="H45" s="650">
        <f>+H44+H43</f>
        <v>2187956262</v>
      </c>
      <c r="I45" s="272"/>
      <c r="J45" s="272"/>
      <c r="K45" s="272"/>
      <c r="L45" s="272"/>
      <c r="M45" s="272"/>
      <c r="N45" s="272"/>
      <c r="O45" s="272"/>
      <c r="P45" s="265"/>
      <c r="Q45" s="265"/>
      <c r="R45" s="265"/>
      <c r="S45" s="265"/>
      <c r="T45" s="265"/>
      <c r="U45" s="265"/>
      <c r="V45" s="265"/>
      <c r="W45" s="265"/>
      <c r="X45" s="265"/>
      <c r="Y45" s="265"/>
      <c r="Z45" s="265"/>
      <c r="AA45" s="265"/>
      <c r="AB45" s="265"/>
      <c r="AC45" s="265"/>
      <c r="AD45" s="265"/>
      <c r="AE45" s="265"/>
      <c r="AF45" s="265"/>
      <c r="AG45" s="265"/>
      <c r="AH45" s="265"/>
      <c r="AI45" s="265"/>
      <c r="AJ45" s="265"/>
      <c r="AK45" s="265"/>
      <c r="AL45" s="265"/>
      <c r="AM45" s="265"/>
      <c r="AN45" s="265"/>
      <c r="AO45" s="265"/>
      <c r="AP45" s="265"/>
      <c r="AQ45" s="265"/>
      <c r="AR45" s="265"/>
      <c r="AS45" s="265"/>
      <c r="AT45" s="265"/>
      <c r="AU45" s="265"/>
      <c r="AV45" s="265"/>
      <c r="AW45" s="265"/>
      <c r="AX45" s="265"/>
      <c r="AY45" s="265"/>
      <c r="AZ45" s="265"/>
      <c r="BA45" s="265"/>
      <c r="BB45" s="265"/>
      <c r="BC45" s="265"/>
      <c r="BD45" s="265"/>
      <c r="BE45" s="265"/>
      <c r="BF45" s="265"/>
      <c r="BG45" s="265"/>
      <c r="BH45" s="265"/>
      <c r="BI45" s="278"/>
      <c r="BJ45" s="278"/>
      <c r="BK45" s="264"/>
      <c r="BL45" s="194"/>
    </row>
    <row r="46" spans="1:64" s="246" customFormat="1">
      <c r="A46" s="247"/>
      <c r="B46" s="247"/>
      <c r="C46" s="247"/>
      <c r="D46" s="1881" t="s">
        <v>742</v>
      </c>
      <c r="E46" s="247"/>
      <c r="F46" s="247"/>
      <c r="G46"/>
      <c r="H46"/>
      <c r="I46" s="272"/>
      <c r="J46" s="272"/>
      <c r="K46" s="272"/>
      <c r="L46" s="272"/>
      <c r="M46" s="272"/>
      <c r="N46" s="272"/>
      <c r="O46" s="272"/>
      <c r="P46" s="265"/>
      <c r="Q46" s="265"/>
      <c r="R46" s="265"/>
      <c r="S46" s="265"/>
      <c r="T46" s="265"/>
      <c r="U46" s="265"/>
      <c r="V46" s="265"/>
      <c r="W46" s="265"/>
      <c r="X46" s="265"/>
      <c r="Y46" s="265"/>
      <c r="Z46" s="265"/>
      <c r="AA46" s="265"/>
      <c r="AB46" s="265"/>
      <c r="AC46" s="265"/>
      <c r="AD46" s="265"/>
      <c r="AE46" s="265"/>
      <c r="AF46" s="265"/>
      <c r="AG46" s="265"/>
      <c r="AH46" s="265"/>
      <c r="AI46" s="265"/>
      <c r="AJ46" s="265"/>
      <c r="AK46" s="265"/>
      <c r="AL46" s="265"/>
      <c r="AM46" s="265"/>
      <c r="AN46" s="265"/>
      <c r="AO46" s="265"/>
      <c r="AP46" s="265"/>
      <c r="AQ46" s="265"/>
      <c r="AR46" s="265"/>
      <c r="AS46" s="265"/>
      <c r="AT46" s="265"/>
      <c r="AU46" s="265"/>
      <c r="AV46" s="265"/>
      <c r="AW46" s="265"/>
      <c r="AX46" s="265"/>
      <c r="AY46" s="265"/>
      <c r="AZ46" s="265"/>
      <c r="BA46" s="265"/>
      <c r="BB46" s="265"/>
      <c r="BC46" s="265"/>
      <c r="BD46" s="265"/>
      <c r="BE46" s="265"/>
      <c r="BF46" s="265"/>
      <c r="BG46" s="265"/>
      <c r="BH46" s="265"/>
      <c r="BI46" s="278"/>
      <c r="BJ46" s="278"/>
      <c r="BK46" s="264"/>
      <c r="BL46" s="194"/>
    </row>
    <row r="47" spans="1:64" s="246" customFormat="1">
      <c r="A47" s="736">
        <v>330.1</v>
      </c>
      <c r="B47" s="582" t="s">
        <v>743</v>
      </c>
      <c r="C47" s="582"/>
      <c r="D47" s="583" t="s">
        <v>744</v>
      </c>
      <c r="E47" s="243" t="s">
        <v>716</v>
      </c>
      <c r="F47" s="1716">
        <f>8*0.3*1</f>
        <v>2.4</v>
      </c>
      <c r="G47" s="300">
        <v>113481.83</v>
      </c>
      <c r="H47" s="300">
        <f t="shared" ref="H47:H55" si="3">ROUND(F47*G47,0)</f>
        <v>272356</v>
      </c>
      <c r="I47" s="272"/>
      <c r="J47" s="272"/>
      <c r="K47" s="272"/>
      <c r="L47" s="272"/>
      <c r="M47" s="272"/>
      <c r="N47" s="272"/>
      <c r="O47" s="272"/>
      <c r="P47" s="265"/>
      <c r="Q47" s="265"/>
      <c r="R47" s="265"/>
      <c r="S47" s="265"/>
      <c r="T47" s="265"/>
      <c r="U47" s="265"/>
      <c r="V47" s="265"/>
      <c r="W47" s="265"/>
      <c r="X47" s="265"/>
      <c r="Y47" s="265"/>
      <c r="Z47" s="265"/>
      <c r="AA47" s="265"/>
      <c r="AB47" s="265"/>
      <c r="AC47" s="265"/>
      <c r="AD47" s="265"/>
      <c r="AE47" s="265"/>
      <c r="AF47" s="265"/>
      <c r="AG47" s="265"/>
      <c r="AH47" s="265"/>
      <c r="AI47" s="265"/>
      <c r="AJ47" s="265"/>
      <c r="AK47" s="265"/>
      <c r="AL47" s="265"/>
      <c r="AM47" s="265"/>
      <c r="AN47" s="265"/>
      <c r="AO47" s="265"/>
      <c r="AP47" s="265"/>
      <c r="AQ47" s="265"/>
      <c r="AR47" s="265"/>
      <c r="AS47" s="265"/>
      <c r="AT47" s="265"/>
      <c r="AU47" s="265"/>
      <c r="AV47" s="265"/>
      <c r="AW47" s="265"/>
      <c r="AX47" s="265"/>
      <c r="AY47" s="265"/>
      <c r="AZ47" s="265"/>
      <c r="BA47" s="265"/>
      <c r="BB47" s="265"/>
      <c r="BC47" s="265"/>
      <c r="BD47" s="265"/>
      <c r="BE47" s="265"/>
      <c r="BF47" s="265"/>
      <c r="BG47" s="265"/>
      <c r="BH47" s="265"/>
      <c r="BI47" s="278"/>
      <c r="BJ47" s="278"/>
      <c r="BK47" s="264"/>
      <c r="BL47" s="194"/>
    </row>
    <row r="48" spans="1:64" s="246" customFormat="1" ht="20.399999999999999">
      <c r="A48" s="232" t="s">
        <v>745</v>
      </c>
      <c r="B48" s="582" t="s">
        <v>746</v>
      </c>
      <c r="C48" s="582"/>
      <c r="D48" s="583" t="s">
        <v>747</v>
      </c>
      <c r="E48" s="243" t="s">
        <v>716</v>
      </c>
      <c r="F48" s="1716">
        <f>8*1*0.1</f>
        <v>0.8</v>
      </c>
      <c r="G48" s="300">
        <v>1343584.17</v>
      </c>
      <c r="H48" s="300">
        <f t="shared" si="3"/>
        <v>1074867</v>
      </c>
      <c r="I48" s="629"/>
      <c r="J48" s="272"/>
      <c r="K48" s="272"/>
      <c r="L48" s="272"/>
      <c r="M48" s="272"/>
      <c r="N48" s="272"/>
      <c r="O48" s="272"/>
      <c r="P48" s="265"/>
      <c r="Q48" s="265"/>
      <c r="R48" s="265"/>
      <c r="S48" s="265"/>
      <c r="T48" s="265"/>
      <c r="U48" s="265"/>
      <c r="V48" s="265"/>
      <c r="W48" s="265"/>
      <c r="X48" s="265"/>
      <c r="Y48" s="265"/>
      <c r="Z48" s="265"/>
      <c r="AA48" s="265"/>
      <c r="AB48" s="265"/>
      <c r="AC48" s="265"/>
      <c r="AD48" s="265"/>
      <c r="AE48" s="265"/>
      <c r="AF48" s="265"/>
      <c r="AG48" s="265"/>
      <c r="AH48" s="265"/>
      <c r="AI48" s="265"/>
      <c r="AJ48" s="265"/>
      <c r="AK48" s="265"/>
      <c r="AL48" s="265"/>
      <c r="AM48" s="265"/>
      <c r="AN48" s="265"/>
      <c r="AO48" s="265"/>
      <c r="AP48" s="265"/>
      <c r="AQ48" s="265"/>
      <c r="AR48" s="265"/>
      <c r="AS48" s="265"/>
      <c r="AT48" s="265"/>
      <c r="AU48" s="265"/>
      <c r="AV48" s="265"/>
      <c r="AW48" s="265"/>
      <c r="AX48" s="265"/>
      <c r="AY48" s="265"/>
      <c r="AZ48" s="265"/>
      <c r="BA48" s="265"/>
      <c r="BB48" s="265"/>
      <c r="BC48" s="265"/>
      <c r="BD48" s="265"/>
      <c r="BE48" s="265"/>
      <c r="BF48" s="265"/>
      <c r="BG48" s="265"/>
      <c r="BH48" s="265"/>
      <c r="BI48" s="278"/>
      <c r="BJ48" s="278"/>
      <c r="BK48" s="264"/>
      <c r="BL48" s="194"/>
    </row>
    <row r="49" spans="1:64" s="246" customFormat="1">
      <c r="A49" s="1882" t="s">
        <v>717</v>
      </c>
      <c r="B49" s="582" t="s">
        <v>718</v>
      </c>
      <c r="C49" s="582"/>
      <c r="D49" s="583" t="s">
        <v>719</v>
      </c>
      <c r="E49" s="243" t="s">
        <v>716</v>
      </c>
      <c r="F49" s="1716">
        <f>10*2*4</f>
        <v>80</v>
      </c>
      <c r="G49" s="300">
        <v>31141.31</v>
      </c>
      <c r="H49" s="300">
        <f t="shared" si="3"/>
        <v>2491305</v>
      </c>
      <c r="I49" s="272"/>
      <c r="J49" s="272"/>
      <c r="K49" s="272"/>
      <c r="L49" s="272"/>
      <c r="M49" s="272"/>
      <c r="N49" s="272"/>
      <c r="O49" s="272"/>
      <c r="P49" s="265"/>
      <c r="Q49" s="265"/>
      <c r="R49" s="265"/>
      <c r="S49" s="265"/>
      <c r="T49" s="265"/>
      <c r="U49" s="265"/>
      <c r="V49" s="265"/>
      <c r="W49" s="265"/>
      <c r="X49" s="265"/>
      <c r="Y49" s="265"/>
      <c r="Z49" s="265"/>
      <c r="AA49" s="265"/>
      <c r="AB49" s="265"/>
      <c r="AC49" s="265"/>
      <c r="AD49" s="265"/>
      <c r="AE49" s="265"/>
      <c r="AF49" s="265"/>
      <c r="AG49" s="265"/>
      <c r="AH49" s="265"/>
      <c r="AI49" s="265"/>
      <c r="AJ49" s="265"/>
      <c r="AK49" s="265"/>
      <c r="AL49" s="265"/>
      <c r="AM49" s="265"/>
      <c r="AN49" s="265"/>
      <c r="AO49" s="265"/>
      <c r="AP49" s="265"/>
      <c r="AQ49" s="265"/>
      <c r="AR49" s="265"/>
      <c r="AS49" s="265"/>
      <c r="AT49" s="265"/>
      <c r="AU49" s="265"/>
      <c r="AV49" s="265"/>
      <c r="AW49" s="265"/>
      <c r="AX49" s="265"/>
      <c r="AY49" s="265"/>
      <c r="AZ49" s="265"/>
      <c r="BA49" s="265"/>
      <c r="BB49" s="265"/>
      <c r="BC49" s="265"/>
      <c r="BD49" s="265"/>
      <c r="BE49" s="265"/>
      <c r="BF49" s="265"/>
      <c r="BG49" s="265"/>
      <c r="BH49" s="265"/>
      <c r="BI49" s="278"/>
      <c r="BJ49" s="278"/>
      <c r="BK49" s="264"/>
      <c r="BL49" s="194"/>
    </row>
    <row r="50" spans="1:64" s="246" customFormat="1">
      <c r="A50" s="232">
        <v>610.79999999999995</v>
      </c>
      <c r="B50" s="582" t="s">
        <v>720</v>
      </c>
      <c r="C50" s="582"/>
      <c r="D50" s="583" t="s">
        <v>721</v>
      </c>
      <c r="E50" s="243" t="s">
        <v>716</v>
      </c>
      <c r="F50" s="1716">
        <f>8*7.9</f>
        <v>63.2</v>
      </c>
      <c r="G50" s="300">
        <v>135766.35999999999</v>
      </c>
      <c r="H50" s="300">
        <f t="shared" si="3"/>
        <v>8580434</v>
      </c>
      <c r="J50" s="272"/>
    </row>
    <row r="51" spans="1:64" s="246" customFormat="1" ht="40.799999999999997">
      <c r="A51" s="232" t="s">
        <v>722</v>
      </c>
      <c r="B51" s="582" t="s">
        <v>723</v>
      </c>
      <c r="C51" s="582"/>
      <c r="D51" s="583" t="s">
        <v>724</v>
      </c>
      <c r="E51" s="243" t="s">
        <v>229</v>
      </c>
      <c r="F51" s="1716">
        <f>3*6</f>
        <v>18</v>
      </c>
      <c r="G51" s="300">
        <v>3406099.87</v>
      </c>
      <c r="H51" s="300">
        <f t="shared" si="3"/>
        <v>61309798</v>
      </c>
      <c r="J51" s="272"/>
    </row>
    <row r="52" spans="1:64" s="246" customFormat="1" ht="30.6">
      <c r="A52" s="731" t="s">
        <v>725</v>
      </c>
      <c r="B52" s="243" t="s">
        <v>735</v>
      </c>
      <c r="C52" s="243"/>
      <c r="D52" s="583" t="s">
        <v>727</v>
      </c>
      <c r="E52" s="243" t="s">
        <v>716</v>
      </c>
      <c r="F52" s="1716">
        <f>8*2.41</f>
        <v>19.28</v>
      </c>
      <c r="G52" s="300">
        <v>986459.62</v>
      </c>
      <c r="H52" s="300">
        <f t="shared" si="3"/>
        <v>19018941</v>
      </c>
      <c r="J52" s="272"/>
    </row>
    <row r="53" spans="1:64" s="246" customFormat="1" ht="12" customHeight="1">
      <c r="A53" s="232">
        <v>640.1</v>
      </c>
      <c r="B53" s="243" t="s">
        <v>728</v>
      </c>
      <c r="C53" s="243"/>
      <c r="D53" s="583" t="s">
        <v>729</v>
      </c>
      <c r="E53" s="243" t="s">
        <v>730</v>
      </c>
      <c r="F53" s="1716">
        <f>8*155.58501+1093.67*18</f>
        <v>20930.740080000003</v>
      </c>
      <c r="G53" s="300">
        <v>8221.5300000000007</v>
      </c>
      <c r="H53" s="300">
        <f t="shared" si="3"/>
        <v>172082707</v>
      </c>
      <c r="J53" s="272"/>
    </row>
    <row r="54" spans="1:64" s="246" customFormat="1" ht="30.6">
      <c r="A54" s="232" t="s">
        <v>736</v>
      </c>
      <c r="B54" s="243" t="s">
        <v>737</v>
      </c>
      <c r="C54" s="243"/>
      <c r="D54" s="583" t="s">
        <v>738</v>
      </c>
      <c r="E54" s="243" t="s">
        <v>739</v>
      </c>
      <c r="F54" s="1716">
        <f>8*3.35</f>
        <v>26.8</v>
      </c>
      <c r="G54" s="300">
        <v>15716.69</v>
      </c>
      <c r="H54" s="300">
        <f t="shared" si="3"/>
        <v>421207</v>
      </c>
      <c r="J54" s="272"/>
    </row>
    <row r="55" spans="1:64" s="246" customFormat="1">
      <c r="A55" s="271">
        <v>673.2</v>
      </c>
      <c r="B55" s="243" t="s">
        <v>737</v>
      </c>
      <c r="C55" s="243"/>
      <c r="D55" s="583" t="s">
        <v>740</v>
      </c>
      <c r="E55" s="243" t="s">
        <v>716</v>
      </c>
      <c r="F55" s="1716">
        <f>8*1</f>
        <v>8</v>
      </c>
      <c r="G55" s="300">
        <v>110181.06</v>
      </c>
      <c r="H55" s="300">
        <f t="shared" si="3"/>
        <v>881448</v>
      </c>
      <c r="J55" s="272"/>
    </row>
    <row r="56" spans="1:64" s="246" customFormat="1">
      <c r="A56" s="265"/>
      <c r="B56" s="526"/>
      <c r="C56" s="245"/>
      <c r="D56" s="527"/>
      <c r="E56" s="245"/>
      <c r="F56" s="528"/>
      <c r="G56" s="1099" t="s">
        <v>731</v>
      </c>
      <c r="H56" s="300">
        <f>SUM(H47:H55)</f>
        <v>266133063</v>
      </c>
      <c r="J56" s="272"/>
    </row>
    <row r="57" spans="1:64" s="246" customFormat="1">
      <c r="A57" s="265"/>
      <c r="B57" s="526"/>
      <c r="C57" s="245"/>
      <c r="D57" s="527"/>
      <c r="E57" s="245"/>
      <c r="F57" s="528"/>
      <c r="G57" s="627" t="s">
        <v>732</v>
      </c>
      <c r="H57" s="300">
        <f>ROUND((H56/1.3)*0.05*0.19,0)</f>
        <v>1944819</v>
      </c>
      <c r="J57" s="272"/>
    </row>
    <row r="58" spans="1:64" s="246" customFormat="1">
      <c r="A58" s="265"/>
      <c r="B58" s="526"/>
      <c r="C58" s="245"/>
      <c r="D58" s="527"/>
      <c r="E58" s="245"/>
      <c r="F58" s="528"/>
      <c r="G58" s="1100" t="s">
        <v>733</v>
      </c>
      <c r="H58" s="650">
        <f>+H57+H56</f>
        <v>268077882</v>
      </c>
      <c r="J58" s="272"/>
    </row>
    <row r="59" spans="1:64" s="246" customFormat="1" ht="12.75" customHeight="1">
      <c r="A59" s="265"/>
      <c r="B59" s="526"/>
      <c r="C59" s="245"/>
      <c r="D59" s="1881" t="s">
        <v>748</v>
      </c>
      <c r="E59" s="245"/>
      <c r="F59" s="528"/>
      <c r="G59" s="261"/>
      <c r="H59" s="535"/>
      <c r="I59" s="630"/>
      <c r="J59" s="272"/>
    </row>
    <row r="60" spans="1:64" s="246" customFormat="1" ht="12.75" customHeight="1">
      <c r="A60" s="736">
        <v>330.1</v>
      </c>
      <c r="B60" s="582" t="s">
        <v>743</v>
      </c>
      <c r="C60" s="582"/>
      <c r="D60" s="583" t="s">
        <v>744</v>
      </c>
      <c r="E60" s="243" t="s">
        <v>716</v>
      </c>
      <c r="F60" s="1716">
        <f>0.65*0.15*0.8</f>
        <v>7.8000000000000014E-2</v>
      </c>
      <c r="G60" s="300">
        <v>113481.83</v>
      </c>
      <c r="H60" s="300">
        <f t="shared" ref="H60:H71" si="4">ROUND(F60*G60,0)</f>
        <v>8852</v>
      </c>
      <c r="I60" s="630"/>
      <c r="J60" s="272"/>
    </row>
    <row r="61" spans="1:64" s="246" customFormat="1" ht="28.5" customHeight="1">
      <c r="A61" s="232" t="s">
        <v>745</v>
      </c>
      <c r="B61" s="582" t="s">
        <v>746</v>
      </c>
      <c r="C61" s="242"/>
      <c r="D61" s="583" t="s">
        <v>747</v>
      </c>
      <c r="E61" s="243" t="s">
        <v>716</v>
      </c>
      <c r="F61" s="1716">
        <f>0.65*0.1*1</f>
        <v>6.5000000000000002E-2</v>
      </c>
      <c r="G61" s="300">
        <v>1343584.17</v>
      </c>
      <c r="H61" s="300">
        <f t="shared" si="4"/>
        <v>87333</v>
      </c>
      <c r="I61" s="630"/>
      <c r="J61" s="272"/>
    </row>
    <row r="62" spans="1:64" s="246" customFormat="1" ht="14.25" customHeight="1">
      <c r="A62" s="474" t="s">
        <v>717</v>
      </c>
      <c r="B62" s="242" t="s">
        <v>718</v>
      </c>
      <c r="C62" s="242"/>
      <c r="D62" s="583" t="s">
        <v>719</v>
      </c>
      <c r="E62" s="243" t="s">
        <v>716</v>
      </c>
      <c r="F62" s="1716">
        <f>65*9.82</f>
        <v>638.30000000000007</v>
      </c>
      <c r="G62" s="300">
        <v>31141.31</v>
      </c>
      <c r="H62" s="300">
        <f t="shared" si="4"/>
        <v>19877498</v>
      </c>
      <c r="J62" s="272"/>
    </row>
    <row r="63" spans="1:64" s="246" customFormat="1">
      <c r="A63" s="474" t="s">
        <v>749</v>
      </c>
      <c r="B63" s="242" t="s">
        <v>718</v>
      </c>
      <c r="C63" s="242"/>
      <c r="D63" s="583" t="s">
        <v>750</v>
      </c>
      <c r="E63" s="243" t="s">
        <v>716</v>
      </c>
      <c r="F63" s="1716">
        <v>544.17999999999995</v>
      </c>
      <c r="G63" s="300">
        <v>71257.53</v>
      </c>
      <c r="H63" s="300">
        <f t="shared" si="4"/>
        <v>38776923</v>
      </c>
      <c r="J63" s="272"/>
    </row>
    <row r="64" spans="1:64" s="246" customFormat="1">
      <c r="A64" s="474" t="s">
        <v>751</v>
      </c>
      <c r="B64" s="242" t="s">
        <v>718</v>
      </c>
      <c r="C64" s="242"/>
      <c r="D64" s="583" t="s">
        <v>752</v>
      </c>
      <c r="E64" s="243" t="s">
        <v>716</v>
      </c>
      <c r="F64" s="1716">
        <v>169</v>
      </c>
      <c r="G64" s="300">
        <v>173621.62</v>
      </c>
      <c r="H64" s="300">
        <f t="shared" si="4"/>
        <v>29342054</v>
      </c>
      <c r="J64" s="272"/>
    </row>
    <row r="65" spans="1:64" s="246" customFormat="1">
      <c r="A65" s="232">
        <v>610.79999999999995</v>
      </c>
      <c r="B65" s="242" t="s">
        <v>720</v>
      </c>
      <c r="C65" s="242"/>
      <c r="D65" s="583" t="s">
        <v>721</v>
      </c>
      <c r="E65" s="243" t="s">
        <v>716</v>
      </c>
      <c r="F65" s="1716">
        <f>65*9.82</f>
        <v>638.30000000000007</v>
      </c>
      <c r="G65" s="300">
        <v>135766.35999999999</v>
      </c>
      <c r="H65" s="300">
        <f t="shared" si="4"/>
        <v>86659668</v>
      </c>
      <c r="J65" s="272"/>
    </row>
    <row r="66" spans="1:64" s="246" customFormat="1" ht="40.799999999999997">
      <c r="A66" s="232" t="s">
        <v>722</v>
      </c>
      <c r="B66" s="582" t="s">
        <v>723</v>
      </c>
      <c r="C66" s="242"/>
      <c r="D66" s="583" t="s">
        <v>724</v>
      </c>
      <c r="E66" s="243" t="s">
        <v>229</v>
      </c>
      <c r="F66" s="1716">
        <f>22*12</f>
        <v>264</v>
      </c>
      <c r="G66" s="300">
        <v>3406099.87</v>
      </c>
      <c r="H66" s="300">
        <f t="shared" si="4"/>
        <v>899210366</v>
      </c>
      <c r="J66" s="272"/>
    </row>
    <row r="67" spans="1:64" s="246" customFormat="1" ht="30.6">
      <c r="A67" s="731" t="s">
        <v>725</v>
      </c>
      <c r="B67" s="1883" t="s">
        <v>735</v>
      </c>
      <c r="C67" s="243"/>
      <c r="D67" s="583" t="s">
        <v>727</v>
      </c>
      <c r="E67" s="243" t="s">
        <v>716</v>
      </c>
      <c r="F67" s="1716">
        <f>65*3.7</f>
        <v>240.5</v>
      </c>
      <c r="G67" s="300">
        <v>986459.62</v>
      </c>
      <c r="H67" s="300">
        <f t="shared" si="4"/>
        <v>237243539</v>
      </c>
      <c r="J67" s="272"/>
    </row>
    <row r="68" spans="1:64" s="246" customFormat="1" ht="14.25" customHeight="1">
      <c r="A68" s="1884">
        <v>640.1</v>
      </c>
      <c r="B68" s="1883" t="s">
        <v>728</v>
      </c>
      <c r="C68" s="243"/>
      <c r="D68" s="583" t="s">
        <v>729</v>
      </c>
      <c r="E68" s="243" t="s">
        <v>730</v>
      </c>
      <c r="F68" s="1716">
        <f>292.43*65+1093.67*264</f>
        <v>307736.83</v>
      </c>
      <c r="G68" s="300">
        <v>8221.5300000000007</v>
      </c>
      <c r="H68" s="300">
        <f t="shared" si="4"/>
        <v>2530067580</v>
      </c>
      <c r="J68" s="272"/>
    </row>
    <row r="69" spans="1:64" s="246" customFormat="1" ht="30.6">
      <c r="A69" s="232" t="s">
        <v>736</v>
      </c>
      <c r="B69" s="1883" t="s">
        <v>737</v>
      </c>
      <c r="C69" s="243"/>
      <c r="D69" s="583" t="s">
        <v>738</v>
      </c>
      <c r="E69" s="243" t="s">
        <v>739</v>
      </c>
      <c r="F69" s="1716">
        <f>4.3*65</f>
        <v>279.5</v>
      </c>
      <c r="G69" s="300">
        <v>15716.69</v>
      </c>
      <c r="H69" s="300">
        <f t="shared" si="4"/>
        <v>4392815</v>
      </c>
      <c r="I69"/>
      <c r="J69" s="272"/>
    </row>
    <row r="70" spans="1:64" s="246" customFormat="1">
      <c r="A70" s="1884">
        <v>673.2</v>
      </c>
      <c r="B70" s="1883" t="s">
        <v>737</v>
      </c>
      <c r="C70" s="243"/>
      <c r="D70" s="583" t="s">
        <v>740</v>
      </c>
      <c r="E70" s="243" t="s">
        <v>716</v>
      </c>
      <c r="F70" s="1716">
        <f>1.3*65</f>
        <v>84.5</v>
      </c>
      <c r="G70" s="300">
        <v>110181.06</v>
      </c>
      <c r="H70" s="300">
        <f t="shared" si="4"/>
        <v>9310300</v>
      </c>
      <c r="J70" s="272"/>
    </row>
    <row r="71" spans="1:64" s="246" customFormat="1" ht="57.75" customHeight="1">
      <c r="A71" s="232" t="s">
        <v>753</v>
      </c>
      <c r="B71" s="243" t="s">
        <v>754</v>
      </c>
      <c r="C71" s="243"/>
      <c r="D71" s="583" t="s">
        <v>755</v>
      </c>
      <c r="E71" s="243" t="s">
        <v>756</v>
      </c>
      <c r="F71" s="1716">
        <f>+(F62+F64+F63)*1.3*15</f>
        <v>26353.86</v>
      </c>
      <c r="G71" s="300">
        <v>3144.79</v>
      </c>
      <c r="H71" s="300">
        <f t="shared" si="4"/>
        <v>82877355</v>
      </c>
      <c r="J71" s="272"/>
    </row>
    <row r="72" spans="1:64" s="246" customFormat="1">
      <c r="A72" s="247"/>
      <c r="B72" s="247"/>
      <c r="C72" s="247"/>
      <c r="D72" s="244"/>
      <c r="E72" s="245"/>
      <c r="F72" s="247"/>
      <c r="G72" s="676" t="s">
        <v>731</v>
      </c>
      <c r="H72" s="258">
        <f>SUM(H60:H71)</f>
        <v>3937854283</v>
      </c>
      <c r="J72" s="272"/>
    </row>
    <row r="73" spans="1:64" s="246" customFormat="1">
      <c r="A73" s="247"/>
      <c r="B73" s="247"/>
      <c r="C73" s="247"/>
      <c r="D73" s="244"/>
      <c r="E73" s="245"/>
      <c r="F73" s="247"/>
      <c r="G73" s="627" t="s">
        <v>732</v>
      </c>
      <c r="H73" s="258">
        <f>ROUND((H72/1.3)*0.05*0.19,0)</f>
        <v>28776627</v>
      </c>
      <c r="I73" s="272"/>
      <c r="J73" s="272"/>
      <c r="K73" s="272"/>
      <c r="L73" s="272"/>
      <c r="M73" s="272"/>
      <c r="N73" s="272"/>
      <c r="O73" s="272"/>
      <c r="P73" s="265"/>
      <c r="Q73" s="265"/>
      <c r="R73" s="265"/>
      <c r="S73" s="265"/>
      <c r="T73" s="265"/>
      <c r="U73" s="265"/>
      <c r="V73" s="265"/>
      <c r="W73" s="265"/>
      <c r="X73" s="265"/>
      <c r="Y73" s="265"/>
      <c r="Z73" s="265"/>
      <c r="AA73" s="265"/>
      <c r="AB73" s="265"/>
      <c r="AC73" s="265"/>
      <c r="AD73" s="265"/>
      <c r="AE73" s="265"/>
      <c r="AF73" s="265"/>
      <c r="AG73" s="265"/>
      <c r="AH73" s="265"/>
      <c r="AI73" s="265"/>
      <c r="AJ73" s="265"/>
      <c r="AK73" s="265"/>
      <c r="AL73" s="265"/>
      <c r="AM73" s="265"/>
      <c r="AN73" s="265"/>
      <c r="AO73" s="265"/>
      <c r="AP73" s="265"/>
      <c r="AQ73" s="265"/>
      <c r="AR73" s="265"/>
      <c r="AS73" s="265"/>
      <c r="AT73" s="265"/>
      <c r="AU73" s="265"/>
      <c r="AV73" s="265"/>
      <c r="AW73" s="265"/>
      <c r="AX73" s="265"/>
      <c r="AY73" s="265"/>
      <c r="AZ73" s="265"/>
      <c r="BA73" s="265"/>
      <c r="BB73" s="265"/>
      <c r="BC73" s="265"/>
      <c r="BD73" s="265"/>
      <c r="BE73" s="265"/>
      <c r="BF73" s="265"/>
      <c r="BG73" s="265"/>
      <c r="BH73" s="265"/>
      <c r="BI73" s="278"/>
      <c r="BJ73" s="278"/>
      <c r="BK73" s="264"/>
      <c r="BL73" s="194"/>
    </row>
    <row r="74" spans="1:64" s="246" customFormat="1">
      <c r="A74" s="247"/>
      <c r="B74" s="247"/>
      <c r="C74" s="247"/>
      <c r="D74" s="244"/>
      <c r="E74" s="245"/>
      <c r="F74" s="247"/>
      <c r="G74" s="1102" t="s">
        <v>733</v>
      </c>
      <c r="H74" s="267">
        <f>SUM(H72:H73)</f>
        <v>3966630910</v>
      </c>
      <c r="I74" s="272"/>
      <c r="J74" s="272"/>
      <c r="K74" s="272"/>
      <c r="L74" s="272"/>
      <c r="M74" s="272"/>
      <c r="N74" s="272"/>
      <c r="O74" s="272"/>
      <c r="P74" s="265"/>
      <c r="Q74" s="265"/>
      <c r="R74" s="265"/>
      <c r="S74" s="265"/>
      <c r="T74" s="265"/>
      <c r="U74" s="265"/>
      <c r="V74" s="265"/>
      <c r="W74" s="265"/>
      <c r="X74" s="265"/>
      <c r="Y74" s="265"/>
      <c r="Z74" s="265"/>
      <c r="AA74" s="265"/>
      <c r="AB74" s="265"/>
      <c r="AC74" s="265"/>
      <c r="AD74" s="265"/>
      <c r="AE74" s="265"/>
      <c r="AF74" s="265"/>
      <c r="AG74" s="265"/>
      <c r="AH74" s="265"/>
      <c r="AI74" s="265"/>
      <c r="AJ74" s="265"/>
      <c r="AK74" s="265"/>
      <c r="AL74" s="265"/>
      <c r="AM74" s="265"/>
      <c r="AN74" s="265"/>
      <c r="AO74" s="265"/>
      <c r="AP74" s="265"/>
      <c r="AQ74" s="265"/>
      <c r="AR74" s="265"/>
      <c r="AS74" s="265"/>
      <c r="AT74" s="265"/>
      <c r="AU74" s="265"/>
      <c r="AV74" s="265"/>
      <c r="AW74" s="265"/>
      <c r="AX74" s="265"/>
      <c r="AY74" s="265"/>
      <c r="AZ74" s="265"/>
      <c r="BA74" s="265"/>
      <c r="BB74" s="265"/>
      <c r="BC74" s="265"/>
      <c r="BD74" s="265"/>
      <c r="BE74" s="265"/>
      <c r="BF74" s="265"/>
      <c r="BG74" s="265"/>
      <c r="BH74" s="265"/>
      <c r="BI74" s="278"/>
      <c r="BJ74" s="278"/>
      <c r="BK74" s="264"/>
      <c r="BL74" s="194"/>
    </row>
    <row r="75" spans="1:64" s="246" customFormat="1" ht="15" customHeight="1">
      <c r="A75" s="265"/>
      <c r="B75" s="526"/>
      <c r="C75" s="245"/>
      <c r="D75" s="1881" t="s">
        <v>757</v>
      </c>
      <c r="E75" s="245"/>
      <c r="F75" s="528"/>
      <c r="G75" s="261"/>
      <c r="H75" s="982"/>
      <c r="I75" s="272"/>
      <c r="J75" s="272"/>
      <c r="K75" s="272"/>
      <c r="L75" s="272"/>
      <c r="M75" s="272"/>
      <c r="N75" s="272"/>
      <c r="O75" s="272"/>
      <c r="P75" s="265"/>
      <c r="Q75" s="265"/>
      <c r="R75" s="265"/>
      <c r="S75" s="265"/>
      <c r="T75" s="265"/>
      <c r="U75" s="265"/>
      <c r="V75" s="265"/>
      <c r="W75" s="265"/>
      <c r="X75" s="265"/>
      <c r="Y75" s="265"/>
      <c r="Z75" s="265"/>
      <c r="AA75" s="265"/>
      <c r="AB75" s="265"/>
      <c r="AC75" s="265"/>
      <c r="AD75" s="265"/>
      <c r="AE75" s="265"/>
      <c r="AF75" s="265"/>
      <c r="AG75" s="265"/>
      <c r="AH75" s="265"/>
      <c r="AI75" s="265"/>
      <c r="AJ75" s="265"/>
      <c r="AK75" s="265"/>
      <c r="AL75" s="265"/>
      <c r="AM75" s="265"/>
      <c r="AN75" s="265"/>
      <c r="AO75" s="265"/>
      <c r="AP75" s="265"/>
      <c r="AQ75" s="265"/>
      <c r="AR75" s="265"/>
      <c r="AS75" s="265"/>
      <c r="AT75" s="265"/>
      <c r="AU75" s="265"/>
      <c r="AV75" s="265"/>
      <c r="AW75" s="265"/>
      <c r="AX75" s="265"/>
      <c r="AY75" s="265"/>
      <c r="AZ75" s="265"/>
      <c r="BA75" s="265"/>
      <c r="BB75" s="265"/>
      <c r="BC75" s="265"/>
      <c r="BD75" s="265"/>
      <c r="BE75" s="265"/>
      <c r="BF75" s="265"/>
      <c r="BG75" s="265"/>
      <c r="BH75" s="265"/>
      <c r="BI75" s="278"/>
      <c r="BJ75" s="278"/>
      <c r="BK75" s="264"/>
      <c r="BL75" s="194"/>
    </row>
    <row r="76" spans="1:64" s="246" customFormat="1" ht="20.399999999999999">
      <c r="A76" s="275" t="s">
        <v>758</v>
      </c>
      <c r="B76" s="243" t="s">
        <v>759</v>
      </c>
      <c r="C76" s="243"/>
      <c r="D76" s="583" t="s">
        <v>760</v>
      </c>
      <c r="E76" s="243" t="s">
        <v>716</v>
      </c>
      <c r="F76" s="1716">
        <v>500</v>
      </c>
      <c r="G76" s="300">
        <v>25563.3</v>
      </c>
      <c r="H76" s="300">
        <f>ROUND(F76*G76,0)</f>
        <v>12781650</v>
      </c>
      <c r="I76" s="272"/>
      <c r="J76" s="272"/>
      <c r="K76" s="272"/>
      <c r="L76" s="272"/>
      <c r="M76" s="272"/>
      <c r="N76" s="272"/>
      <c r="O76" s="272"/>
      <c r="P76" s="265"/>
      <c r="Q76" s="265"/>
      <c r="R76" s="265"/>
      <c r="S76" s="265"/>
      <c r="T76" s="265"/>
      <c r="U76" s="265"/>
      <c r="V76" s="265"/>
      <c r="W76" s="265"/>
      <c r="X76" s="265"/>
      <c r="Y76" s="265"/>
      <c r="Z76" s="265"/>
      <c r="AA76" s="265"/>
      <c r="AB76" s="265"/>
      <c r="AC76" s="265"/>
      <c r="AD76" s="265"/>
      <c r="AE76" s="265"/>
      <c r="AF76" s="265"/>
      <c r="AG76" s="265"/>
      <c r="AH76" s="265"/>
      <c r="AI76" s="265"/>
      <c r="AJ76" s="265"/>
      <c r="AK76" s="265"/>
      <c r="AL76" s="265"/>
      <c r="AM76" s="265"/>
      <c r="AN76" s="265"/>
      <c r="AO76" s="265"/>
      <c r="AP76" s="265"/>
      <c r="AQ76" s="265"/>
      <c r="AR76" s="265"/>
      <c r="AS76" s="265"/>
      <c r="AT76" s="265"/>
      <c r="AU76" s="265"/>
      <c r="AV76" s="265"/>
      <c r="AW76" s="265"/>
      <c r="AX76" s="265"/>
      <c r="AY76" s="265"/>
      <c r="AZ76" s="265"/>
      <c r="BA76" s="265"/>
      <c r="BB76" s="265"/>
      <c r="BC76" s="265"/>
      <c r="BD76" s="265"/>
      <c r="BE76" s="265"/>
      <c r="BF76" s="265"/>
      <c r="BG76" s="265"/>
      <c r="BH76" s="265"/>
      <c r="BI76" s="278"/>
      <c r="BJ76" s="278"/>
      <c r="BK76" s="264"/>
      <c r="BL76" s="194"/>
    </row>
    <row r="77" spans="1:64" s="246" customFormat="1" ht="30.6">
      <c r="A77" s="731" t="s">
        <v>725</v>
      </c>
      <c r="B77" s="243" t="s">
        <v>735</v>
      </c>
      <c r="C77" s="243"/>
      <c r="D77" s="583" t="s">
        <v>727</v>
      </c>
      <c r="E77" s="243" t="s">
        <v>716</v>
      </c>
      <c r="F77" s="1716">
        <f>50*3.7</f>
        <v>185</v>
      </c>
      <c r="G77" s="300">
        <v>986459.62</v>
      </c>
      <c r="H77" s="300">
        <f>ROUND(F77*G77,0)</f>
        <v>182495030</v>
      </c>
      <c r="I77" s="272"/>
      <c r="J77" s="272"/>
      <c r="K77" s="272"/>
      <c r="L77" s="272"/>
      <c r="M77" s="272"/>
      <c r="N77" s="272"/>
      <c r="O77" s="272"/>
      <c r="P77" s="265"/>
      <c r="Q77" s="265"/>
      <c r="R77" s="265"/>
      <c r="S77" s="265"/>
      <c r="T77" s="265"/>
      <c r="U77" s="265"/>
      <c r="V77" s="265"/>
      <c r="W77" s="265"/>
      <c r="X77" s="265"/>
      <c r="Y77" s="265"/>
      <c r="Z77" s="265"/>
      <c r="AA77" s="265"/>
      <c r="AB77" s="265"/>
      <c r="AC77" s="265"/>
      <c r="AD77" s="265"/>
      <c r="AE77" s="265"/>
      <c r="AF77" s="265"/>
      <c r="AG77" s="265"/>
      <c r="AH77" s="265"/>
      <c r="AI77" s="265"/>
      <c r="AJ77" s="265"/>
      <c r="AK77" s="265"/>
      <c r="AL77" s="265"/>
      <c r="AM77" s="265"/>
      <c r="AN77" s="265"/>
      <c r="AO77" s="265"/>
      <c r="AP77" s="265"/>
      <c r="AQ77" s="265"/>
      <c r="AR77" s="265"/>
      <c r="AS77" s="265"/>
      <c r="AT77" s="265"/>
      <c r="AU77" s="265"/>
      <c r="AV77" s="265"/>
      <c r="AW77" s="265"/>
      <c r="AX77" s="265"/>
      <c r="AY77" s="265"/>
      <c r="AZ77" s="265"/>
      <c r="BA77" s="265"/>
      <c r="BB77" s="265"/>
      <c r="BC77" s="265"/>
      <c r="BD77" s="265"/>
      <c r="BE77" s="265"/>
      <c r="BF77" s="265"/>
      <c r="BG77" s="265"/>
      <c r="BH77" s="265"/>
      <c r="BI77" s="278"/>
      <c r="BJ77" s="278"/>
      <c r="BK77" s="264"/>
      <c r="BL77" s="194"/>
    </row>
    <row r="78" spans="1:64" s="246" customFormat="1" ht="30.6">
      <c r="A78" s="731" t="s">
        <v>761</v>
      </c>
      <c r="B78" s="243" t="s">
        <v>726</v>
      </c>
      <c r="C78" s="242"/>
      <c r="D78" s="583" t="s">
        <v>762</v>
      </c>
      <c r="E78" s="243" t="s">
        <v>716</v>
      </c>
      <c r="F78" s="1716">
        <f>ROUND(30*9.32,0)</f>
        <v>280</v>
      </c>
      <c r="G78" s="300">
        <v>958522.07</v>
      </c>
      <c r="H78" s="300">
        <f t="shared" ref="H78:H79" si="5">ROUND(F78*G78,0)</f>
        <v>268386180</v>
      </c>
      <c r="I78" s="272"/>
      <c r="J78" s="272"/>
      <c r="K78" s="272"/>
      <c r="L78" s="272"/>
      <c r="M78" s="272"/>
      <c r="N78" s="272"/>
      <c r="O78" s="272"/>
      <c r="P78" s="265"/>
      <c r="Q78" s="265"/>
      <c r="R78" s="265"/>
      <c r="S78" s="265"/>
      <c r="T78" s="265"/>
      <c r="U78" s="265"/>
      <c r="V78" s="265"/>
      <c r="W78" s="265"/>
      <c r="X78" s="265"/>
      <c r="Y78" s="265"/>
      <c r="Z78" s="265"/>
      <c r="AA78" s="265"/>
      <c r="AB78" s="265"/>
      <c r="AC78" s="265"/>
      <c r="AD78" s="265"/>
      <c r="AE78" s="265"/>
      <c r="AF78" s="265"/>
      <c r="AG78" s="265"/>
      <c r="AH78" s="265"/>
      <c r="AI78" s="265"/>
      <c r="AJ78" s="265"/>
      <c r="AK78" s="265"/>
      <c r="AL78" s="265"/>
      <c r="AM78" s="265"/>
      <c r="AN78" s="265"/>
      <c r="AO78" s="265"/>
      <c r="AP78" s="265"/>
      <c r="AQ78" s="265"/>
      <c r="AR78" s="265"/>
      <c r="AS78" s="265"/>
      <c r="AT78" s="265"/>
      <c r="AU78" s="265"/>
      <c r="AV78" s="265"/>
      <c r="AW78" s="265"/>
      <c r="AX78" s="265"/>
      <c r="AY78" s="265"/>
      <c r="AZ78" s="265"/>
      <c r="BA78" s="265"/>
      <c r="BB78" s="265"/>
      <c r="BC78" s="265"/>
      <c r="BD78" s="265"/>
      <c r="BE78" s="265"/>
      <c r="BF78" s="265"/>
      <c r="BG78" s="265"/>
      <c r="BH78" s="265"/>
      <c r="BI78" s="278"/>
      <c r="BJ78" s="278"/>
      <c r="BK78" s="264"/>
      <c r="BL78" s="194"/>
    </row>
    <row r="79" spans="1:64" s="246" customFormat="1" ht="40.799999999999997">
      <c r="A79" s="232" t="s">
        <v>722</v>
      </c>
      <c r="B79" s="243" t="s">
        <v>723</v>
      </c>
      <c r="C79" s="242"/>
      <c r="D79" s="583" t="s">
        <v>724</v>
      </c>
      <c r="E79" s="243" t="s">
        <v>229</v>
      </c>
      <c r="F79" s="1716">
        <f>30/3*12</f>
        <v>120</v>
      </c>
      <c r="G79" s="300">
        <v>3406099.87</v>
      </c>
      <c r="H79" s="300">
        <f t="shared" si="5"/>
        <v>408731984</v>
      </c>
      <c r="I79" s="272"/>
      <c r="J79" s="272"/>
      <c r="K79" s="272"/>
      <c r="L79" s="272"/>
      <c r="M79" s="272"/>
      <c r="N79" s="272"/>
      <c r="O79" s="272"/>
      <c r="P79" s="265"/>
      <c r="Q79" s="265"/>
      <c r="R79" s="265"/>
      <c r="S79" s="265"/>
      <c r="T79" s="265"/>
      <c r="U79" s="265"/>
      <c r="V79" s="265"/>
      <c r="W79" s="265"/>
      <c r="X79" s="265"/>
      <c r="Y79" s="265"/>
      <c r="Z79" s="265"/>
      <c r="AA79" s="265"/>
      <c r="AB79" s="265"/>
      <c r="AC79" s="265"/>
      <c r="AD79" s="265"/>
      <c r="AE79" s="265"/>
      <c r="AF79" s="265"/>
      <c r="AG79" s="265"/>
      <c r="AH79" s="265"/>
      <c r="AI79" s="265"/>
      <c r="AJ79" s="265"/>
      <c r="AK79" s="265"/>
      <c r="AL79" s="265"/>
      <c r="AM79" s="265"/>
      <c r="AN79" s="265"/>
      <c r="AO79" s="265"/>
      <c r="AP79" s="265"/>
      <c r="AQ79" s="265"/>
      <c r="AR79" s="265"/>
      <c r="AS79" s="265"/>
      <c r="AT79" s="265"/>
      <c r="AU79" s="265"/>
      <c r="AV79" s="265"/>
      <c r="AW79" s="265"/>
      <c r="AX79" s="265"/>
      <c r="AY79" s="265"/>
      <c r="AZ79" s="265"/>
      <c r="BA79" s="265"/>
      <c r="BB79" s="265"/>
      <c r="BC79" s="265"/>
      <c r="BD79" s="265"/>
      <c r="BE79" s="265"/>
      <c r="BF79" s="265"/>
      <c r="BG79" s="265"/>
      <c r="BH79" s="265"/>
      <c r="BI79" s="278"/>
      <c r="BJ79" s="278"/>
      <c r="BK79" s="264"/>
      <c r="BL79" s="194"/>
    </row>
    <row r="80" spans="1:64" s="246" customFormat="1">
      <c r="A80" s="243">
        <v>640.1</v>
      </c>
      <c r="B80" s="243" t="s">
        <v>728</v>
      </c>
      <c r="C80" s="243"/>
      <c r="D80" s="583" t="s">
        <v>729</v>
      </c>
      <c r="E80" s="243" t="s">
        <v>730</v>
      </c>
      <c r="F80" s="1716">
        <f>292.43*50</f>
        <v>14621.5</v>
      </c>
      <c r="G80" s="300">
        <v>8221.5300000000007</v>
      </c>
      <c r="H80" s="300">
        <f>ROUND(F80*G80,0)</f>
        <v>120211101</v>
      </c>
      <c r="I80" s="272"/>
      <c r="J80" s="272"/>
      <c r="K80" s="272"/>
      <c r="L80" s="272"/>
      <c r="M80" s="272"/>
      <c r="N80" s="272"/>
      <c r="O80" s="272"/>
      <c r="P80" s="265"/>
      <c r="Q80" s="265"/>
      <c r="R80" s="265"/>
      <c r="S80" s="265"/>
      <c r="T80" s="265"/>
      <c r="U80" s="265"/>
      <c r="V80" s="265"/>
      <c r="W80" s="265"/>
      <c r="X80" s="265"/>
      <c r="Y80" s="265"/>
      <c r="Z80" s="265"/>
      <c r="AA80" s="265"/>
      <c r="AB80" s="265"/>
      <c r="AC80" s="265"/>
      <c r="AD80" s="265"/>
      <c r="AE80" s="265"/>
      <c r="AF80" s="265"/>
      <c r="AG80" s="265"/>
      <c r="AH80" s="265"/>
      <c r="AI80" s="265"/>
      <c r="AJ80" s="265"/>
      <c r="AK80" s="265"/>
      <c r="AL80" s="265"/>
      <c r="AM80" s="265"/>
      <c r="AN80" s="265"/>
      <c r="AO80" s="265"/>
      <c r="AP80" s="265"/>
      <c r="AQ80" s="265"/>
      <c r="AR80" s="265"/>
      <c r="AS80" s="265"/>
      <c r="AT80" s="265"/>
      <c r="AU80" s="265"/>
      <c r="AV80" s="265"/>
      <c r="AW80" s="265"/>
      <c r="AX80" s="265"/>
      <c r="AY80" s="265"/>
      <c r="AZ80" s="265"/>
      <c r="BA80" s="265"/>
      <c r="BB80" s="265"/>
      <c r="BC80" s="265"/>
      <c r="BD80" s="265"/>
      <c r="BE80" s="265"/>
      <c r="BF80" s="265"/>
      <c r="BG80" s="265"/>
      <c r="BH80" s="265"/>
      <c r="BI80" s="278"/>
      <c r="BJ80" s="278"/>
      <c r="BK80" s="264"/>
      <c r="BL80" s="194"/>
    </row>
    <row r="81" spans="1:64" s="246" customFormat="1">
      <c r="A81" s="232" t="s">
        <v>763</v>
      </c>
      <c r="B81" s="243" t="s">
        <v>735</v>
      </c>
      <c r="C81" s="243" t="s">
        <v>763</v>
      </c>
      <c r="D81" s="583" t="s">
        <v>764</v>
      </c>
      <c r="E81" s="243" t="s">
        <v>716</v>
      </c>
      <c r="F81" s="1716">
        <f>50*3*4</f>
        <v>600</v>
      </c>
      <c r="G81" s="300">
        <f>+(714423*1.0928)*1.043</f>
        <v>814292.47693919996</v>
      </c>
      <c r="H81" s="300">
        <f>ROUND(F81*G81,0)</f>
        <v>488575486</v>
      </c>
      <c r="J81" s="272"/>
      <c r="K81" s="272"/>
      <c r="L81" s="272"/>
      <c r="M81" s="272"/>
      <c r="N81" s="272"/>
      <c r="O81" s="272"/>
      <c r="P81" s="265"/>
      <c r="Q81" s="265"/>
      <c r="R81" s="265"/>
      <c r="S81" s="265"/>
      <c r="T81" s="265"/>
      <c r="U81" s="265"/>
      <c r="V81" s="265"/>
      <c r="W81" s="265"/>
      <c r="X81" s="265"/>
      <c r="Y81" s="265"/>
      <c r="Z81" s="265"/>
      <c r="AA81" s="265"/>
      <c r="AB81" s="265"/>
      <c r="AC81" s="265"/>
      <c r="AD81" s="265"/>
      <c r="AE81" s="265"/>
      <c r="AF81" s="265"/>
      <c r="AG81" s="265"/>
      <c r="AH81" s="265"/>
      <c r="AI81" s="265"/>
      <c r="AJ81" s="265"/>
      <c r="AK81" s="265"/>
      <c r="AL81" s="265"/>
      <c r="AM81" s="265"/>
      <c r="AN81" s="265"/>
      <c r="AO81" s="265"/>
      <c r="AP81" s="265"/>
      <c r="AQ81" s="265"/>
      <c r="AR81" s="265"/>
      <c r="AS81" s="265"/>
      <c r="AT81" s="265"/>
      <c r="AU81" s="265"/>
      <c r="AV81" s="265"/>
      <c r="AW81" s="265"/>
      <c r="AX81" s="265"/>
      <c r="AY81" s="265"/>
      <c r="AZ81" s="265"/>
      <c r="BA81" s="265"/>
      <c r="BB81" s="265"/>
      <c r="BC81" s="265"/>
      <c r="BD81" s="265"/>
      <c r="BE81" s="265"/>
      <c r="BF81" s="265"/>
      <c r="BG81" s="265"/>
      <c r="BH81" s="265"/>
      <c r="BI81" s="278"/>
      <c r="BJ81" s="278"/>
      <c r="BK81" s="264"/>
      <c r="BL81" s="194"/>
    </row>
    <row r="82" spans="1:64" s="246" customFormat="1">
      <c r="A82" s="265"/>
      <c r="B82" s="526"/>
      <c r="C82" s="245"/>
      <c r="D82" s="527"/>
      <c r="E82" s="245"/>
      <c r="F82" s="528"/>
      <c r="G82" s="1099" t="s">
        <v>731</v>
      </c>
      <c r="H82" s="300">
        <f>SUM(H76:H81)</f>
        <v>1481181431</v>
      </c>
      <c r="I82" s="272"/>
      <c r="J82" s="272"/>
      <c r="K82" s="272"/>
      <c r="L82" s="272"/>
      <c r="M82" s="272"/>
      <c r="N82" s="272"/>
      <c r="O82" s="272"/>
      <c r="P82" s="265"/>
      <c r="Q82" s="265"/>
      <c r="R82" s="265"/>
      <c r="S82" s="265"/>
      <c r="T82" s="265"/>
      <c r="U82" s="265"/>
      <c r="V82" s="265"/>
      <c r="W82" s="265"/>
      <c r="X82" s="265"/>
      <c r="Y82" s="265"/>
      <c r="Z82" s="265"/>
      <c r="AA82" s="265"/>
      <c r="AB82" s="265"/>
      <c r="AC82" s="265"/>
      <c r="AD82" s="265"/>
      <c r="AE82" s="265"/>
      <c r="AF82" s="265"/>
      <c r="AG82" s="265"/>
      <c r="AH82" s="265"/>
      <c r="AI82" s="265"/>
      <c r="AJ82" s="265"/>
      <c r="AK82" s="265"/>
      <c r="AL82" s="265"/>
      <c r="AM82" s="265"/>
      <c r="AN82" s="265"/>
      <c r="AO82" s="265"/>
      <c r="AP82" s="265"/>
      <c r="AQ82" s="265"/>
      <c r="AR82" s="265"/>
      <c r="AS82" s="265"/>
      <c r="AT82" s="265"/>
      <c r="AU82" s="265"/>
      <c r="AV82" s="265"/>
      <c r="AW82" s="265"/>
      <c r="AX82" s="265"/>
      <c r="AY82" s="265"/>
      <c r="AZ82" s="265"/>
      <c r="BA82" s="265"/>
      <c r="BB82" s="265"/>
      <c r="BC82" s="265"/>
      <c r="BD82" s="265"/>
      <c r="BE82" s="265"/>
      <c r="BF82" s="265"/>
      <c r="BG82" s="265"/>
      <c r="BH82" s="265"/>
      <c r="BI82" s="278"/>
      <c r="BJ82" s="278"/>
      <c r="BK82" s="264"/>
      <c r="BL82" s="194"/>
    </row>
    <row r="83" spans="1:64" s="246" customFormat="1">
      <c r="A83" s="265"/>
      <c r="B83" s="526"/>
      <c r="C83" s="245"/>
      <c r="D83" s="527"/>
      <c r="E83" s="245"/>
      <c r="F83" s="528"/>
      <c r="G83" s="627" t="s">
        <v>732</v>
      </c>
      <c r="H83" s="300">
        <f>ROUND((H82/1.3)*0.05*0.19,0)</f>
        <v>10824018</v>
      </c>
      <c r="I83" s="272"/>
      <c r="J83" s="272"/>
      <c r="K83" s="272"/>
      <c r="L83" s="272"/>
      <c r="M83" s="272"/>
      <c r="N83" s="272"/>
      <c r="O83" s="272"/>
      <c r="P83" s="265"/>
      <c r="Q83" s="265"/>
      <c r="R83" s="265"/>
      <c r="S83" s="265"/>
      <c r="T83" s="265"/>
      <c r="U83" s="265"/>
      <c r="V83" s="265"/>
      <c r="W83" s="265"/>
      <c r="X83" s="265"/>
      <c r="Y83" s="265"/>
      <c r="Z83" s="265"/>
      <c r="AA83" s="265"/>
      <c r="AB83" s="265"/>
      <c r="AC83" s="265"/>
      <c r="AD83" s="265"/>
      <c r="AE83" s="265"/>
      <c r="AF83" s="265"/>
      <c r="AG83" s="265"/>
      <c r="AH83" s="265"/>
      <c r="AI83" s="265"/>
      <c r="AJ83" s="265"/>
      <c r="AK83" s="265"/>
      <c r="AL83" s="265"/>
      <c r="AM83" s="265"/>
      <c r="AN83" s="265"/>
      <c r="AO83" s="265"/>
      <c r="AP83" s="265"/>
      <c r="AQ83" s="265"/>
      <c r="AR83" s="265"/>
      <c r="AS83" s="265"/>
      <c r="AT83" s="265"/>
      <c r="AU83" s="265"/>
      <c r="AV83" s="265"/>
      <c r="AW83" s="265"/>
      <c r="AX83" s="265"/>
      <c r="AY83" s="265"/>
      <c r="AZ83" s="265"/>
      <c r="BA83" s="265"/>
      <c r="BB83" s="265"/>
      <c r="BC83" s="265"/>
      <c r="BD83" s="265"/>
      <c r="BE83" s="265"/>
      <c r="BF83" s="265"/>
      <c r="BG83" s="265"/>
      <c r="BH83" s="265"/>
      <c r="BI83" s="278"/>
      <c r="BJ83" s="278"/>
      <c r="BK83" s="264"/>
      <c r="BL83" s="194"/>
    </row>
    <row r="84" spans="1:64" s="246" customFormat="1">
      <c r="A84" s="265"/>
      <c r="B84" s="526"/>
      <c r="C84" s="245"/>
      <c r="D84" s="527"/>
      <c r="E84" s="245"/>
      <c r="F84" s="528"/>
      <c r="G84" s="1100" t="s">
        <v>733</v>
      </c>
      <c r="H84" s="650">
        <f>+H83+H82</f>
        <v>1492005449</v>
      </c>
      <c r="I84" s="272"/>
      <c r="J84" s="272"/>
      <c r="K84" s="272"/>
      <c r="L84" s="272"/>
      <c r="M84" s="272"/>
      <c r="N84" s="272"/>
      <c r="O84" s="272"/>
      <c r="P84" s="265"/>
      <c r="Q84" s="265"/>
      <c r="R84" s="265"/>
      <c r="S84" s="265"/>
      <c r="T84" s="265"/>
      <c r="U84" s="265"/>
      <c r="V84" s="265"/>
      <c r="W84" s="265"/>
      <c r="X84" s="265"/>
      <c r="Y84" s="265"/>
      <c r="Z84" s="265"/>
      <c r="AA84" s="265"/>
      <c r="AB84" s="265"/>
      <c r="AC84" s="265"/>
      <c r="AD84" s="265"/>
      <c r="AE84" s="265"/>
      <c r="AF84" s="265"/>
      <c r="AG84" s="265"/>
      <c r="AH84" s="265"/>
      <c r="AI84" s="265"/>
      <c r="AJ84" s="265"/>
      <c r="AK84" s="265"/>
      <c r="AL84" s="265"/>
      <c r="AM84" s="265"/>
      <c r="AN84" s="265"/>
      <c r="AO84" s="265"/>
      <c r="AP84" s="265"/>
      <c r="AQ84" s="265"/>
      <c r="AR84" s="265"/>
      <c r="AS84" s="265"/>
      <c r="AT84" s="265"/>
      <c r="AU84" s="265"/>
      <c r="AV84" s="265"/>
      <c r="AW84" s="265"/>
      <c r="AX84" s="265"/>
      <c r="AY84" s="265"/>
      <c r="AZ84" s="265"/>
      <c r="BA84" s="265"/>
      <c r="BB84" s="265"/>
      <c r="BC84" s="265"/>
      <c r="BD84" s="265"/>
      <c r="BE84" s="265"/>
      <c r="BF84" s="265"/>
      <c r="BG84" s="265"/>
      <c r="BH84" s="265"/>
      <c r="BI84" s="278"/>
      <c r="BJ84" s="278"/>
      <c r="BK84" s="264"/>
      <c r="BL84" s="194"/>
    </row>
    <row r="85" spans="1:64" s="246" customFormat="1">
      <c r="A85" s="247" t="s">
        <v>765</v>
      </c>
      <c r="B85" s="249"/>
      <c r="C85" s="249"/>
      <c r="D85" s="273"/>
      <c r="E85" s="249"/>
      <c r="F85" s="249"/>
      <c r="G85" s="249"/>
      <c r="H85" s="249"/>
      <c r="J85" s="272"/>
    </row>
    <row r="86" spans="1:64" s="246" customFormat="1">
      <c r="A86" s="247"/>
      <c r="B86" s="249"/>
      <c r="C86" s="249"/>
      <c r="D86" s="1885" t="s">
        <v>766</v>
      </c>
      <c r="E86" s="249"/>
      <c r="F86" s="249"/>
      <c r="G86" s="249"/>
      <c r="H86" s="249"/>
      <c r="I86" s="631"/>
      <c r="J86" s="272"/>
    </row>
    <row r="87" spans="1:64" s="246" customFormat="1" ht="14.25" customHeight="1">
      <c r="A87" s="243">
        <v>201.15</v>
      </c>
      <c r="B87" s="243" t="s">
        <v>767</v>
      </c>
      <c r="C87" s="243"/>
      <c r="D87" s="583" t="s">
        <v>768</v>
      </c>
      <c r="E87" s="243" t="s">
        <v>229</v>
      </c>
      <c r="F87" s="1716">
        <v>25</v>
      </c>
      <c r="G87" s="300">
        <v>56670.1</v>
      </c>
      <c r="H87" s="300">
        <f t="shared" ref="H87:H92" si="6">ROUND(F87*G87,0)</f>
        <v>1416753</v>
      </c>
      <c r="J87" s="272"/>
    </row>
    <row r="88" spans="1:64" s="246" customFormat="1">
      <c r="A88" s="243" t="s">
        <v>717</v>
      </c>
      <c r="B88" s="243" t="s">
        <v>718</v>
      </c>
      <c r="C88" s="243"/>
      <c r="D88" s="583" t="s">
        <v>719</v>
      </c>
      <c r="E88" s="243" t="s">
        <v>716</v>
      </c>
      <c r="F88" s="1716">
        <f>25*2*3</f>
        <v>150</v>
      </c>
      <c r="G88" s="300">
        <v>31141.31</v>
      </c>
      <c r="H88" s="300">
        <f t="shared" si="6"/>
        <v>4671197</v>
      </c>
      <c r="J88" s="272"/>
    </row>
    <row r="89" spans="1:64" s="246" customFormat="1">
      <c r="A89" s="243">
        <v>610.79999999999995</v>
      </c>
      <c r="B89" s="243" t="s">
        <v>720</v>
      </c>
      <c r="C89" s="243"/>
      <c r="D89" s="583" t="s">
        <v>721</v>
      </c>
      <c r="E89" s="243" t="s">
        <v>716</v>
      </c>
      <c r="F89" s="1716">
        <f>25*2*2.5</f>
        <v>125</v>
      </c>
      <c r="G89" s="300">
        <v>135766.35999999999</v>
      </c>
      <c r="H89" s="300">
        <f t="shared" si="6"/>
        <v>16970795</v>
      </c>
      <c r="J89" s="272"/>
    </row>
    <row r="90" spans="1:64" s="246" customFormat="1" ht="38.25" customHeight="1">
      <c r="A90" s="731" t="s">
        <v>725</v>
      </c>
      <c r="B90" s="243" t="s">
        <v>735</v>
      </c>
      <c r="C90" s="243"/>
      <c r="D90" s="583" t="s">
        <v>727</v>
      </c>
      <c r="E90" s="243" t="s">
        <v>716</v>
      </c>
      <c r="F90" s="1716">
        <v>25</v>
      </c>
      <c r="G90" s="300">
        <v>986459.62</v>
      </c>
      <c r="H90" s="300">
        <f t="shared" si="6"/>
        <v>24661491</v>
      </c>
      <c r="J90" s="272"/>
    </row>
    <row r="91" spans="1:64" s="246" customFormat="1" ht="27" customHeight="1">
      <c r="A91" s="243" t="s">
        <v>769</v>
      </c>
      <c r="B91" s="243" t="s">
        <v>735</v>
      </c>
      <c r="C91" s="243"/>
      <c r="D91" s="583" t="s">
        <v>770</v>
      </c>
      <c r="E91" s="243" t="s">
        <v>716</v>
      </c>
      <c r="F91" s="1716">
        <v>10</v>
      </c>
      <c r="G91" s="300">
        <v>382251.33</v>
      </c>
      <c r="H91" s="300">
        <f t="shared" si="6"/>
        <v>3822513</v>
      </c>
      <c r="J91" s="272"/>
    </row>
    <row r="92" spans="1:64" s="246" customFormat="1" ht="23.25" customHeight="1">
      <c r="A92" s="232" t="s">
        <v>771</v>
      </c>
      <c r="B92" s="243" t="s">
        <v>772</v>
      </c>
      <c r="C92" s="243"/>
      <c r="D92" s="583" t="s">
        <v>773</v>
      </c>
      <c r="E92" s="243" t="s">
        <v>229</v>
      </c>
      <c r="F92" s="1716">
        <v>25</v>
      </c>
      <c r="G92" s="300">
        <v>1009939.2</v>
      </c>
      <c r="H92" s="300">
        <f t="shared" si="6"/>
        <v>25248480</v>
      </c>
      <c r="J92" s="272"/>
    </row>
    <row r="93" spans="1:64" s="246" customFormat="1">
      <c r="A93" s="250"/>
      <c r="B93" s="250"/>
      <c r="C93" s="250"/>
      <c r="D93" s="251"/>
      <c r="E93" s="250"/>
      <c r="F93" s="252"/>
      <c r="G93" s="1099" t="s">
        <v>731</v>
      </c>
      <c r="H93" s="258">
        <f>SUM(H87:H92)</f>
        <v>76791229</v>
      </c>
      <c r="J93" s="272"/>
    </row>
    <row r="94" spans="1:64" s="246" customFormat="1">
      <c r="A94" s="253"/>
      <c r="B94" s="253"/>
      <c r="C94" s="253"/>
      <c r="D94" s="254"/>
      <c r="E94" s="253"/>
      <c r="F94" s="253"/>
      <c r="G94" s="627" t="s">
        <v>732</v>
      </c>
      <c r="H94" s="258">
        <f>ROUND((H93/1.3*0.05*0.19),0)</f>
        <v>561167</v>
      </c>
      <c r="I94" s="631"/>
      <c r="J94" s="272"/>
    </row>
    <row r="95" spans="1:64" s="246" customFormat="1">
      <c r="A95" s="253"/>
      <c r="B95" s="253"/>
      <c r="C95" s="253"/>
      <c r="D95" s="254"/>
      <c r="E95" s="253"/>
      <c r="F95" s="253"/>
      <c r="G95" s="1100" t="s">
        <v>733</v>
      </c>
      <c r="H95" s="650">
        <f>SUM(H93:H94)</f>
        <v>77352396</v>
      </c>
      <c r="J95" s="272"/>
    </row>
    <row r="96" spans="1:64" s="246" customFormat="1" ht="13.8">
      <c r="A96" s="253"/>
      <c r="B96" s="253"/>
      <c r="C96" s="253"/>
      <c r="D96" s="254"/>
      <c r="E96" s="253"/>
      <c r="F96" s="253"/>
      <c r="G96" s="261"/>
      <c r="H96" s="255"/>
      <c r="J96" s="272"/>
    </row>
    <row r="97" spans="1:10" s="246" customFormat="1" ht="14.25" customHeight="1">
      <c r="A97" s="247" t="s">
        <v>774</v>
      </c>
      <c r="B97" s="247"/>
      <c r="C97" s="247"/>
      <c r="D97" s="247"/>
      <c r="E97" s="247"/>
      <c r="F97" s="247"/>
      <c r="G97" s="247"/>
      <c r="H97" s="247"/>
      <c r="J97" s="272"/>
    </row>
    <row r="98" spans="1:10" s="246" customFormat="1" ht="14.25" customHeight="1">
      <c r="A98" s="247"/>
      <c r="B98" s="249"/>
      <c r="C98" s="249"/>
      <c r="D98" s="1881" t="s">
        <v>775</v>
      </c>
      <c r="E98" s="249"/>
      <c r="F98" s="249"/>
      <c r="G98" s="249"/>
      <c r="H98" s="249"/>
      <c r="J98" s="272"/>
    </row>
    <row r="99" spans="1:10" s="246" customFormat="1" ht="15" customHeight="1">
      <c r="A99" s="1886" t="s">
        <v>717</v>
      </c>
      <c r="B99" s="243" t="s">
        <v>718</v>
      </c>
      <c r="C99" s="243"/>
      <c r="D99" s="583" t="s">
        <v>719</v>
      </c>
      <c r="E99" s="1536" t="s">
        <v>716</v>
      </c>
      <c r="F99" s="1716">
        <f>ROUND(20000*0.15*1.3,0)</f>
        <v>3900</v>
      </c>
      <c r="G99" s="300">
        <v>31141.31</v>
      </c>
      <c r="H99" s="300">
        <f>ROUND(F99*G99,0)</f>
        <v>121451109</v>
      </c>
      <c r="J99" s="272"/>
    </row>
    <row r="100" spans="1:10" s="246" customFormat="1" ht="12.75" customHeight="1">
      <c r="A100" s="243">
        <v>610.79999999999995</v>
      </c>
      <c r="B100" s="243" t="s">
        <v>720</v>
      </c>
      <c r="C100" s="243"/>
      <c r="D100" s="583" t="s">
        <v>721</v>
      </c>
      <c r="E100" s="1536" t="s">
        <v>716</v>
      </c>
      <c r="F100" s="1716">
        <f>20000*0.05*1.3</f>
        <v>1300</v>
      </c>
      <c r="G100" s="300">
        <v>135766.35999999999</v>
      </c>
      <c r="H100" s="300">
        <f>ROUND(F100*G100,0)</f>
        <v>176496268</v>
      </c>
      <c r="J100" s="272"/>
    </row>
    <row r="101" spans="1:10" s="246" customFormat="1" ht="24" customHeight="1">
      <c r="A101" s="1886">
        <v>663.1</v>
      </c>
      <c r="B101" s="243" t="s">
        <v>776</v>
      </c>
      <c r="C101" s="243"/>
      <c r="D101" s="583" t="s">
        <v>777</v>
      </c>
      <c r="E101" s="1536" t="s">
        <v>229</v>
      </c>
      <c r="F101" s="1716">
        <f>ROUND(20000*0.15,0)</f>
        <v>3000</v>
      </c>
      <c r="G101" s="300">
        <v>1989179.15</v>
      </c>
      <c r="H101" s="300">
        <f>ROUND(F101*G101,0)</f>
        <v>5967537450</v>
      </c>
      <c r="J101" s="272"/>
    </row>
    <row r="102" spans="1:10" s="246" customFormat="1" ht="24.75" customHeight="1">
      <c r="A102" s="1886">
        <v>671.1</v>
      </c>
      <c r="B102" s="243" t="s">
        <v>778</v>
      </c>
      <c r="C102" s="243"/>
      <c r="D102" s="583" t="s">
        <v>779</v>
      </c>
      <c r="E102" s="1536" t="s">
        <v>716</v>
      </c>
      <c r="F102" s="1716">
        <f>20000*0.138</f>
        <v>2760.0000000000005</v>
      </c>
      <c r="G102" s="300">
        <v>835804.87</v>
      </c>
      <c r="H102" s="300">
        <f>ROUND(F102*G102,0)</f>
        <v>2306821441</v>
      </c>
      <c r="I102" s="631"/>
      <c r="J102" s="272"/>
    </row>
    <row r="103" spans="1:10" s="246" customFormat="1" ht="30.6">
      <c r="A103" s="243" t="s">
        <v>736</v>
      </c>
      <c r="B103" s="243" t="s">
        <v>737</v>
      </c>
      <c r="C103" s="243"/>
      <c r="D103" s="583" t="s">
        <v>738</v>
      </c>
      <c r="E103" s="243" t="s">
        <v>739</v>
      </c>
      <c r="F103" s="1716">
        <f>ROUND(20000*0.15*3.8,0)</f>
        <v>11400</v>
      </c>
      <c r="G103" s="300">
        <v>15716.69</v>
      </c>
      <c r="H103" s="300">
        <f>ROUND(F103*G103,0)</f>
        <v>179170266</v>
      </c>
      <c r="J103" s="272"/>
    </row>
    <row r="104" spans="1:10" s="246" customFormat="1">
      <c r="A104" s="250"/>
      <c r="B104" s="250"/>
      <c r="C104" s="250"/>
      <c r="D104" s="251"/>
      <c r="E104" s="250"/>
      <c r="F104" s="252"/>
      <c r="G104" s="1099" t="s">
        <v>731</v>
      </c>
      <c r="H104" s="258">
        <f>SUM(H99:H103)</f>
        <v>8751476534</v>
      </c>
      <c r="J104" s="272"/>
    </row>
    <row r="105" spans="1:10" s="246" customFormat="1">
      <c r="A105" s="253"/>
      <c r="B105" s="253"/>
      <c r="C105" s="253"/>
      <c r="D105" s="254"/>
      <c r="E105" s="253"/>
      <c r="F105" s="253"/>
      <c r="G105" s="627" t="s">
        <v>732</v>
      </c>
      <c r="H105" s="258">
        <f>ROUND(H104/1.3*0.05*0.19,0)</f>
        <v>63953098</v>
      </c>
      <c r="J105" s="272"/>
    </row>
    <row r="106" spans="1:10" s="246" customFormat="1">
      <c r="A106" s="253"/>
      <c r="B106" s="253"/>
      <c r="C106" s="253"/>
      <c r="D106" s="254"/>
      <c r="E106" s="253"/>
      <c r="F106" s="253"/>
      <c r="G106" s="1100" t="s">
        <v>733</v>
      </c>
      <c r="H106" s="650">
        <f>SUM(H104:H105)</f>
        <v>8815429632</v>
      </c>
      <c r="J106" s="272"/>
    </row>
    <row r="107" spans="1:10" s="246" customFormat="1" ht="18.75" customHeight="1">
      <c r="A107" s="253"/>
      <c r="B107" s="253"/>
      <c r="C107" s="253"/>
      <c r="D107" s="254"/>
      <c r="E107" s="253"/>
      <c r="F107" s="253"/>
      <c r="G107" s="248"/>
      <c r="H107" s="255"/>
      <c r="J107" s="272"/>
    </row>
    <row r="108" spans="1:10" s="246" customFormat="1">
      <c r="A108" s="638" t="s">
        <v>780</v>
      </c>
      <c r="B108" s="638"/>
      <c r="C108" s="638"/>
      <c r="D108" s="638"/>
      <c r="E108" s="638"/>
      <c r="F108" s="638"/>
      <c r="G108" s="638"/>
      <c r="H108" s="638"/>
      <c r="J108" s="272"/>
    </row>
    <row r="109" spans="1:10" s="246" customFormat="1" ht="12.75" customHeight="1">
      <c r="A109" s="247"/>
      <c r="B109" s="249"/>
      <c r="C109" s="249"/>
      <c r="D109" s="1887" t="s">
        <v>775</v>
      </c>
      <c r="E109" s="249"/>
      <c r="F109" s="249"/>
      <c r="G109" s="249"/>
      <c r="H109" s="249"/>
      <c r="J109" s="272"/>
    </row>
    <row r="110" spans="1:10" s="246" customFormat="1" ht="22.5" customHeight="1">
      <c r="A110" s="1886" t="s">
        <v>781</v>
      </c>
      <c r="B110" s="243" t="s">
        <v>746</v>
      </c>
      <c r="C110" s="243"/>
      <c r="D110" s="583" t="s">
        <v>782</v>
      </c>
      <c r="E110" s="243" t="s">
        <v>716</v>
      </c>
      <c r="F110" s="1716">
        <f>34000*8.5*0.14*0.4</f>
        <v>16184.000000000004</v>
      </c>
      <c r="G110" s="300">
        <v>1206558.8400000001</v>
      </c>
      <c r="H110" s="300">
        <f>ROUND(F110*G110,0)</f>
        <v>19526948267</v>
      </c>
      <c r="J110" s="272"/>
    </row>
    <row r="111" spans="1:10" s="246" customFormat="1" ht="20.399999999999999">
      <c r="A111" s="1886" t="s">
        <v>783</v>
      </c>
      <c r="B111" s="243" t="s">
        <v>784</v>
      </c>
      <c r="C111" s="243"/>
      <c r="D111" s="583" t="s">
        <v>785</v>
      </c>
      <c r="E111" s="243" t="s">
        <v>739</v>
      </c>
      <c r="F111" s="1716">
        <f>(34000*8*0.4)</f>
        <v>108800</v>
      </c>
      <c r="G111" s="300">
        <v>7308.74</v>
      </c>
      <c r="H111" s="300">
        <f>ROUND(F111*G111,0)</f>
        <v>795190912</v>
      </c>
      <c r="J111" s="272"/>
    </row>
    <row r="112" spans="1:10" s="246" customFormat="1" ht="40.799999999999997">
      <c r="A112" s="1886">
        <v>465.1</v>
      </c>
      <c r="B112" s="243" t="s">
        <v>786</v>
      </c>
      <c r="C112" s="243"/>
      <c r="D112" s="583" t="s">
        <v>787</v>
      </c>
      <c r="E112" s="243" t="s">
        <v>716</v>
      </c>
      <c r="F112" s="1716">
        <f>(34000*8*0.1*0.4)</f>
        <v>10880</v>
      </c>
      <c r="G112" s="300">
        <v>87302.51</v>
      </c>
      <c r="H112" s="300">
        <f>ROUND(F112*G112,0)</f>
        <v>949851309</v>
      </c>
      <c r="I112" s="631"/>
      <c r="J112" s="272"/>
    </row>
    <row r="113" spans="1:10" s="246" customFormat="1" ht="12.75" customHeight="1">
      <c r="A113" s="250"/>
      <c r="B113" s="250"/>
      <c r="C113" s="250"/>
      <c r="D113" s="251"/>
      <c r="E113" s="250"/>
      <c r="F113" s="252"/>
      <c r="G113" s="1099" t="s">
        <v>731</v>
      </c>
      <c r="H113" s="258">
        <f>SUM(H110:H112)</f>
        <v>21271990488</v>
      </c>
      <c r="I113" s="631"/>
      <c r="J113" s="272"/>
    </row>
    <row r="114" spans="1:10" s="246" customFormat="1" ht="12.75" customHeight="1">
      <c r="A114" s="253"/>
      <c r="B114" s="253"/>
      <c r="C114" s="253"/>
      <c r="D114" s="254"/>
      <c r="E114" s="253"/>
      <c r="F114" s="253"/>
      <c r="G114" s="627" t="s">
        <v>732</v>
      </c>
      <c r="H114" s="258">
        <f>ROUND((H113/1.3*0.05*0.19),0)</f>
        <v>155449161</v>
      </c>
      <c r="I114" s="631"/>
      <c r="J114" s="272"/>
    </row>
    <row r="115" spans="1:10" s="246" customFormat="1" ht="12.75" customHeight="1">
      <c r="A115" s="253"/>
      <c r="B115" s="253"/>
      <c r="C115" s="253"/>
      <c r="D115" s="254"/>
      <c r="E115" s="253"/>
      <c r="F115" s="253"/>
      <c r="G115" s="1100" t="s">
        <v>733</v>
      </c>
      <c r="H115" s="650">
        <f>SUM(H113:H114)</f>
        <v>21427439649</v>
      </c>
      <c r="I115" s="631"/>
      <c r="J115" s="272"/>
    </row>
    <row r="116" spans="1:10" s="246" customFormat="1">
      <c r="A116" s="253"/>
      <c r="B116" s="253"/>
      <c r="C116" s="253"/>
      <c r="D116" s="254"/>
      <c r="E116" s="253"/>
      <c r="F116" s="253"/>
      <c r="G116" s="248"/>
      <c r="H116" s="255"/>
      <c r="J116" s="272"/>
    </row>
    <row r="117" spans="1:10" s="246" customFormat="1">
      <c r="A117" s="247" t="s">
        <v>788</v>
      </c>
      <c r="B117" s="247"/>
      <c r="C117" s="247"/>
      <c r="D117" s="247"/>
      <c r="E117" s="247"/>
      <c r="F117" s="247"/>
      <c r="G117" s="247"/>
      <c r="H117" s="247"/>
      <c r="J117" s="272"/>
    </row>
    <row r="118" spans="1:10" s="246" customFormat="1" ht="15.75" customHeight="1">
      <c r="A118" s="247"/>
      <c r="B118" s="249"/>
      <c r="C118" s="249"/>
      <c r="D118" s="1887" t="s">
        <v>775</v>
      </c>
      <c r="E118" s="249"/>
      <c r="F118" s="249"/>
      <c r="G118" s="249"/>
      <c r="H118" s="249"/>
      <c r="J118" s="272"/>
    </row>
    <row r="119" spans="1:10" s="246" customFormat="1" ht="15.75" customHeight="1">
      <c r="A119" s="243">
        <v>211.1</v>
      </c>
      <c r="B119" s="243" t="s">
        <v>789</v>
      </c>
      <c r="C119" s="243"/>
      <c r="D119" s="583" t="s">
        <v>790</v>
      </c>
      <c r="E119" s="243" t="s">
        <v>716</v>
      </c>
      <c r="F119" s="1716">
        <v>5000</v>
      </c>
      <c r="G119" s="300">
        <v>19836.12</v>
      </c>
      <c r="H119" s="300">
        <f>ROUND(F119*G119,0)</f>
        <v>99180600</v>
      </c>
      <c r="J119" s="272"/>
    </row>
    <row r="120" spans="1:10" s="246" customFormat="1" ht="30.6">
      <c r="A120" s="243" t="s">
        <v>791</v>
      </c>
      <c r="B120" s="243" t="s">
        <v>754</v>
      </c>
      <c r="C120" s="243"/>
      <c r="D120" s="583" t="s">
        <v>792</v>
      </c>
      <c r="E120" s="243" t="s">
        <v>756</v>
      </c>
      <c r="F120" s="1716">
        <f>+F119*30</f>
        <v>150000</v>
      </c>
      <c r="G120" s="300">
        <v>3537.88</v>
      </c>
      <c r="H120" s="300">
        <f>ROUND(F120*G120,0)</f>
        <v>530682000</v>
      </c>
      <c r="J120" s="272"/>
    </row>
    <row r="121" spans="1:10" s="246" customFormat="1">
      <c r="A121" s="250"/>
      <c r="B121" s="250"/>
      <c r="C121" s="250"/>
      <c r="D121" s="251"/>
      <c r="E121" s="250"/>
      <c r="F121" s="252"/>
      <c r="G121" s="1099" t="s">
        <v>731</v>
      </c>
      <c r="H121" s="258">
        <f>SUM(H119:H120)</f>
        <v>629862600</v>
      </c>
      <c r="J121" s="272"/>
    </row>
    <row r="122" spans="1:10" s="246" customFormat="1">
      <c r="A122" s="253"/>
      <c r="B122" s="253"/>
      <c r="C122" s="253"/>
      <c r="D122" s="254"/>
      <c r="E122" s="253"/>
      <c r="F122" s="253"/>
      <c r="G122" s="627" t="s">
        <v>732</v>
      </c>
      <c r="H122" s="258">
        <f>ROUND((H121/1.3*0.05*0.19),0)</f>
        <v>4602842</v>
      </c>
      <c r="J122" s="272"/>
    </row>
    <row r="123" spans="1:10" s="246" customFormat="1">
      <c r="A123" s="253"/>
      <c r="B123" s="253"/>
      <c r="C123" s="253"/>
      <c r="D123" s="254"/>
      <c r="E123" s="253"/>
      <c r="F123" s="253"/>
      <c r="G123" s="1100" t="s">
        <v>733</v>
      </c>
      <c r="H123" s="650">
        <f>SUM(H121:H122)</f>
        <v>634465442</v>
      </c>
      <c r="J123" s="272"/>
    </row>
    <row r="124" spans="1:10" s="246" customFormat="1">
      <c r="A124" s="253"/>
      <c r="B124" s="253"/>
      <c r="C124" s="253"/>
      <c r="D124" s="254"/>
      <c r="E124" s="253"/>
      <c r="F124" s="253"/>
      <c r="G124" s="248"/>
      <c r="H124" s="255"/>
      <c r="I124" s="631"/>
      <c r="J124" s="272"/>
    </row>
    <row r="125" spans="1:10" s="246" customFormat="1">
      <c r="A125" s="247" t="s">
        <v>793</v>
      </c>
      <c r="B125" s="247"/>
      <c r="C125" s="247"/>
      <c r="D125" s="247"/>
      <c r="E125" s="247"/>
      <c r="F125" s="247"/>
      <c r="G125" s="247"/>
      <c r="H125" s="247"/>
      <c r="I125" s="64"/>
      <c r="J125" s="272"/>
    </row>
    <row r="126" spans="1:10" s="246" customFormat="1">
      <c r="A126" s="247" t="s">
        <v>794</v>
      </c>
      <c r="B126" s="249"/>
      <c r="C126" s="249"/>
      <c r="D126" s="1887" t="s">
        <v>795</v>
      </c>
      <c r="E126" s="249"/>
      <c r="F126" s="249"/>
      <c r="G126" s="249"/>
      <c r="H126" s="249"/>
      <c r="I126" s="64"/>
      <c r="J126" s="272"/>
    </row>
    <row r="127" spans="1:10" s="246" customFormat="1">
      <c r="A127" s="1886">
        <v>330.1</v>
      </c>
      <c r="B127" s="243" t="s">
        <v>743</v>
      </c>
      <c r="C127" s="243"/>
      <c r="D127" s="583" t="s">
        <v>744</v>
      </c>
      <c r="E127" s="243" t="s">
        <v>716</v>
      </c>
      <c r="F127" s="1716">
        <f>500*7.3*0.15</f>
        <v>547.5</v>
      </c>
      <c r="G127" s="300">
        <v>113481.83</v>
      </c>
      <c r="H127" s="300">
        <f>ROUND(F127*G127,0)</f>
        <v>62131302</v>
      </c>
      <c r="J127" s="272"/>
    </row>
    <row r="128" spans="1:10" s="246" customFormat="1" ht="20.399999999999999">
      <c r="A128" s="232" t="s">
        <v>745</v>
      </c>
      <c r="B128" s="243" t="s">
        <v>746</v>
      </c>
      <c r="C128" s="243"/>
      <c r="D128" s="583" t="s">
        <v>747</v>
      </c>
      <c r="E128" s="243" t="s">
        <v>716</v>
      </c>
      <c r="F128" s="1716">
        <f>27000*8.3*0.14</f>
        <v>31374.000000000007</v>
      </c>
      <c r="G128" s="300">
        <v>1343584.17</v>
      </c>
      <c r="H128" s="300">
        <f>ROUND(F128*G128,0)</f>
        <v>42153609750</v>
      </c>
      <c r="I128"/>
      <c r="J128" s="272"/>
    </row>
    <row r="129" spans="1:11" s="246" customFormat="1" ht="20.399999999999999">
      <c r="A129" s="1886" t="s">
        <v>783</v>
      </c>
      <c r="B129" s="243" t="s">
        <v>784</v>
      </c>
      <c r="C129" s="243"/>
      <c r="D129" s="583" t="s">
        <v>785</v>
      </c>
      <c r="E129" s="243" t="s">
        <v>739</v>
      </c>
      <c r="F129" s="1716">
        <f>32000*8.3</f>
        <v>265600</v>
      </c>
      <c r="G129" s="300">
        <v>7308.74</v>
      </c>
      <c r="H129" s="300">
        <f>ROUND(F129*G129,0)</f>
        <v>1941201344</v>
      </c>
      <c r="I129"/>
      <c r="J129" s="272"/>
    </row>
    <row r="130" spans="1:11" s="246" customFormat="1" ht="30.6">
      <c r="A130" s="243" t="s">
        <v>791</v>
      </c>
      <c r="B130" s="243" t="s">
        <v>754</v>
      </c>
      <c r="C130" s="243"/>
      <c r="D130" s="583" t="s">
        <v>792</v>
      </c>
      <c r="E130" s="243" t="s">
        <v>756</v>
      </c>
      <c r="F130" s="1716">
        <f>+F129*15*0.1</f>
        <v>398400</v>
      </c>
      <c r="G130" s="300">
        <v>3537.88</v>
      </c>
      <c r="H130" s="300">
        <f>ROUND(F130*G130,0)</f>
        <v>1409491392</v>
      </c>
      <c r="J130" s="272"/>
    </row>
    <row r="131" spans="1:11" s="246" customFormat="1">
      <c r="A131" s="250"/>
      <c r="B131" s="250"/>
      <c r="C131" s="250"/>
      <c r="D131" s="251"/>
      <c r="E131" s="250"/>
      <c r="F131" s="252"/>
      <c r="G131" s="1099" t="s">
        <v>731</v>
      </c>
      <c r="H131" s="258">
        <f>SUM(H127:H130)</f>
        <v>45566433788</v>
      </c>
      <c r="J131" s="272"/>
    </row>
    <row r="132" spans="1:11" s="246" customFormat="1" ht="21" customHeight="1">
      <c r="A132" s="253"/>
      <c r="B132" s="253"/>
      <c r="C132" s="253"/>
      <c r="D132" s="254"/>
      <c r="E132" s="253"/>
      <c r="F132" s="253"/>
      <c r="G132" s="627" t="s">
        <v>732</v>
      </c>
      <c r="H132" s="258">
        <f>ROUND((H131/1.3*0.05*0.19),0)</f>
        <v>332985478</v>
      </c>
      <c r="J132" s="272"/>
    </row>
    <row r="133" spans="1:11" s="246" customFormat="1">
      <c r="A133" s="253"/>
      <c r="B133" s="253"/>
      <c r="C133" s="253"/>
      <c r="D133" s="254"/>
      <c r="E133" s="253"/>
      <c r="F133" s="253"/>
      <c r="G133" s="1100" t="s">
        <v>733</v>
      </c>
      <c r="H133" s="650">
        <f>SUM(H131:H132)</f>
        <v>45899419266</v>
      </c>
      <c r="J133" s="272"/>
    </row>
    <row r="134" spans="1:11" s="246" customFormat="1" ht="13.8">
      <c r="A134" s="253" t="s">
        <v>796</v>
      </c>
      <c r="B134" s="253"/>
      <c r="C134" s="253"/>
      <c r="D134" s="2024" t="s">
        <v>797</v>
      </c>
      <c r="E134" s="253"/>
      <c r="F134" s="253"/>
      <c r="G134" s="261"/>
      <c r="H134" s="686"/>
      <c r="J134" s="272"/>
    </row>
    <row r="135" spans="1:11" s="246" customFormat="1">
      <c r="A135" s="232" t="s">
        <v>798</v>
      </c>
      <c r="B135" s="1883" t="s">
        <v>759</v>
      </c>
      <c r="C135" s="1888"/>
      <c r="D135" s="583" t="s">
        <v>799</v>
      </c>
      <c r="E135" s="243" t="s">
        <v>716</v>
      </c>
      <c r="F135" s="1716">
        <f>220*0.6*7.3</f>
        <v>963.6</v>
      </c>
      <c r="G135" s="300">
        <v>5584.25</v>
      </c>
      <c r="H135" s="300">
        <f t="shared" ref="H135:H141" si="7">ROUND(F135*G135,0)</f>
        <v>5380983</v>
      </c>
      <c r="I135" s="631"/>
      <c r="J135" s="272"/>
    </row>
    <row r="136" spans="1:11" s="246" customFormat="1">
      <c r="A136" s="243">
        <v>320.10000000000002</v>
      </c>
      <c r="B136" s="1883" t="s">
        <v>800</v>
      </c>
      <c r="C136" s="1888"/>
      <c r="D136" s="583" t="s">
        <v>715</v>
      </c>
      <c r="E136" s="243" t="s">
        <v>716</v>
      </c>
      <c r="F136" s="1716">
        <f>220*7.3*0.3</f>
        <v>481.79999999999995</v>
      </c>
      <c r="G136" s="300">
        <v>125538.37</v>
      </c>
      <c r="H136" s="300">
        <f t="shared" si="7"/>
        <v>60484387</v>
      </c>
      <c r="J136" s="272"/>
    </row>
    <row r="137" spans="1:11" s="246" customFormat="1">
      <c r="A137" s="1886">
        <v>330.1</v>
      </c>
      <c r="B137" s="243" t="s">
        <v>743</v>
      </c>
      <c r="C137" s="243"/>
      <c r="D137" s="583" t="s">
        <v>744</v>
      </c>
      <c r="E137" s="243" t="s">
        <v>716</v>
      </c>
      <c r="F137" s="1716">
        <f>220*7.3*0.3</f>
        <v>481.79999999999995</v>
      </c>
      <c r="G137" s="300">
        <v>113481.83</v>
      </c>
      <c r="H137" s="300">
        <f t="shared" si="7"/>
        <v>54675546</v>
      </c>
      <c r="J137" s="272"/>
    </row>
    <row r="138" spans="1:11" s="246" customFormat="1" ht="20.399999999999999">
      <c r="A138" s="1886" t="s">
        <v>801</v>
      </c>
      <c r="B138" s="243" t="s">
        <v>802</v>
      </c>
      <c r="C138" s="243"/>
      <c r="D138" s="583" t="s">
        <v>803</v>
      </c>
      <c r="E138" s="243" t="s">
        <v>716</v>
      </c>
      <c r="F138" s="1716">
        <f>220*7.6*0.25</f>
        <v>418</v>
      </c>
      <c r="G138" s="300">
        <v>1088441.96</v>
      </c>
      <c r="H138" s="300">
        <f t="shared" si="7"/>
        <v>454968739</v>
      </c>
      <c r="J138" s="272"/>
    </row>
    <row r="139" spans="1:11" s="246" customFormat="1">
      <c r="A139" s="1886">
        <v>640.1</v>
      </c>
      <c r="B139" s="243" t="s">
        <v>728</v>
      </c>
      <c r="C139" s="243"/>
      <c r="D139" s="583" t="s">
        <v>729</v>
      </c>
      <c r="E139" s="243" t="s">
        <v>730</v>
      </c>
      <c r="F139" s="1716">
        <f>+F138*110</f>
        <v>45980</v>
      </c>
      <c r="G139" s="300">
        <v>8221.5300000000007</v>
      </c>
      <c r="H139" s="300">
        <f t="shared" si="7"/>
        <v>378025949</v>
      </c>
      <c r="J139" s="272"/>
    </row>
    <row r="140" spans="1:11" s="246" customFormat="1" ht="30.6">
      <c r="A140" s="1886" t="s">
        <v>725</v>
      </c>
      <c r="B140" s="243" t="s">
        <v>735</v>
      </c>
      <c r="C140" s="243"/>
      <c r="D140" s="583" t="s">
        <v>727</v>
      </c>
      <c r="E140" s="243" t="s">
        <v>716</v>
      </c>
      <c r="F140" s="1716">
        <v>54</v>
      </c>
      <c r="G140" s="300">
        <v>986459.62</v>
      </c>
      <c r="H140" s="300">
        <f t="shared" si="7"/>
        <v>53268819</v>
      </c>
      <c r="J140" s="272"/>
    </row>
    <row r="141" spans="1:11" s="246" customFormat="1" ht="26.25" customHeight="1">
      <c r="A141" s="1886">
        <v>671.3</v>
      </c>
      <c r="B141" s="243" t="s">
        <v>778</v>
      </c>
      <c r="C141" s="243"/>
      <c r="D141" s="583" t="s">
        <v>779</v>
      </c>
      <c r="E141" s="243" t="s">
        <v>716</v>
      </c>
      <c r="F141" s="1716">
        <v>14</v>
      </c>
      <c r="G141" s="300">
        <v>891164.1</v>
      </c>
      <c r="H141" s="300">
        <f t="shared" si="7"/>
        <v>12476297</v>
      </c>
      <c r="J141" s="272"/>
    </row>
    <row r="142" spans="1:11" s="246" customFormat="1">
      <c r="A142" s="250"/>
      <c r="B142" s="250"/>
      <c r="C142" s="250"/>
      <c r="D142" s="251"/>
      <c r="E142" s="250"/>
      <c r="F142" s="252"/>
      <c r="G142" s="1099" t="s">
        <v>731</v>
      </c>
      <c r="H142" s="258">
        <f>SUM(H135:H141)</f>
        <v>1019280720</v>
      </c>
      <c r="J142" s="272"/>
    </row>
    <row r="143" spans="1:11" s="246" customFormat="1" ht="12.75" customHeight="1">
      <c r="A143" s="253"/>
      <c r="B143" s="253"/>
      <c r="C143" s="253"/>
      <c r="D143" s="254"/>
      <c r="E143" s="253"/>
      <c r="F143" s="253"/>
      <c r="G143" s="627" t="s">
        <v>732</v>
      </c>
      <c r="H143" s="258">
        <f>ROUND((H142/1.3*0.05*0.19),0)</f>
        <v>7448590</v>
      </c>
      <c r="J143" s="272"/>
    </row>
    <row r="144" spans="1:11" s="246" customFormat="1" ht="12.75" customHeight="1">
      <c r="A144" s="253"/>
      <c r="B144" s="253"/>
      <c r="C144" s="253"/>
      <c r="D144" s="254"/>
      <c r="E144" s="253"/>
      <c r="F144" s="253"/>
      <c r="G144" s="1100" t="s">
        <v>733</v>
      </c>
      <c r="H144" s="650">
        <f>SUM(H142:H143)</f>
        <v>1026729310</v>
      </c>
      <c r="I144" s="270"/>
      <c r="J144" s="272"/>
      <c r="K144" s="268"/>
    </row>
    <row r="145" spans="1:68" s="246" customFormat="1" ht="13.8">
      <c r="A145" s="253"/>
      <c r="B145" s="253"/>
      <c r="C145" s="253"/>
      <c r="D145" s="254"/>
      <c r="E145" s="253"/>
      <c r="F145" s="253"/>
      <c r="G145" s="261"/>
      <c r="H145" s="255"/>
      <c r="I145" s="270"/>
      <c r="J145" s="272"/>
      <c r="K145" s="268"/>
    </row>
    <row r="146" spans="1:68" s="246" customFormat="1">
      <c r="A146" s="247" t="s">
        <v>804</v>
      </c>
      <c r="B146" s="247"/>
      <c r="C146" s="247"/>
      <c r="D146" s="247"/>
      <c r="E146" s="247"/>
      <c r="F146" s="247"/>
      <c r="G146" s="247"/>
      <c r="H146" s="247"/>
      <c r="I146" s="269"/>
      <c r="J146" s="272"/>
      <c r="K146" s="268"/>
    </row>
    <row r="147" spans="1:68" s="246" customFormat="1">
      <c r="A147" s="247"/>
      <c r="B147" s="249"/>
      <c r="C147" s="249"/>
      <c r="D147" s="1881" t="s">
        <v>805</v>
      </c>
      <c r="E147" s="249"/>
      <c r="F147" s="249"/>
      <c r="G147" s="249"/>
      <c r="H147" s="249"/>
      <c r="I147" s="269"/>
      <c r="J147" s="272"/>
    </row>
    <row r="148" spans="1:68" s="246" customFormat="1">
      <c r="A148" s="1886">
        <v>700.1</v>
      </c>
      <c r="B148" s="243" t="s">
        <v>806</v>
      </c>
      <c r="C148" s="243"/>
      <c r="D148" s="583" t="s">
        <v>807</v>
      </c>
      <c r="E148" s="243" t="s">
        <v>229</v>
      </c>
      <c r="F148" s="1716">
        <f>12000*4</f>
        <v>48000</v>
      </c>
      <c r="G148" s="300">
        <v>3262.17</v>
      </c>
      <c r="H148" s="300">
        <f>ROUND(F148*G148,0)</f>
        <v>156584160</v>
      </c>
      <c r="I148" s="270"/>
      <c r="J148" s="272"/>
    </row>
    <row r="149" spans="1:68" s="534" customFormat="1" ht="51">
      <c r="A149" s="232" t="s">
        <v>808</v>
      </c>
      <c r="B149" s="243" t="s">
        <v>809</v>
      </c>
      <c r="C149" s="243"/>
      <c r="D149" s="583" t="s">
        <v>810</v>
      </c>
      <c r="E149" s="243" t="s">
        <v>811</v>
      </c>
      <c r="F149" s="1716">
        <f>186+246</f>
        <v>432</v>
      </c>
      <c r="G149" s="300">
        <v>928621.68</v>
      </c>
      <c r="H149" s="300">
        <f>ROUND(F149*G149,0)</f>
        <v>401164566</v>
      </c>
      <c r="I149" s="632"/>
      <c r="J149" s="272"/>
      <c r="K149" s="246"/>
      <c r="L149" s="246"/>
      <c r="M149" s="246"/>
      <c r="N149" s="246"/>
      <c r="O149" s="246"/>
      <c r="P149" s="246"/>
      <c r="Q149" s="246"/>
      <c r="R149" s="246"/>
      <c r="S149" s="246"/>
      <c r="T149" s="246"/>
      <c r="U149" s="246"/>
      <c r="V149" s="246"/>
      <c r="W149" s="246"/>
      <c r="X149" s="246"/>
      <c r="Y149" s="246"/>
      <c r="Z149" s="246"/>
      <c r="AA149" s="246"/>
      <c r="AB149" s="246"/>
      <c r="AC149" s="246"/>
      <c r="AD149" s="246"/>
      <c r="AE149" s="246"/>
      <c r="AF149" s="246"/>
      <c r="AG149" s="246"/>
      <c r="AH149" s="246"/>
      <c r="AI149" s="246"/>
      <c r="AJ149" s="246"/>
      <c r="AK149" s="246"/>
      <c r="AL149" s="246"/>
      <c r="AM149" s="246"/>
      <c r="AN149" s="246"/>
      <c r="AO149" s="246"/>
      <c r="AP149" s="246"/>
      <c r="AQ149" s="246"/>
      <c r="AR149" s="246"/>
      <c r="AS149" s="246"/>
      <c r="AT149" s="246"/>
      <c r="AU149" s="246"/>
      <c r="AV149" s="246"/>
      <c r="AW149" s="246"/>
      <c r="AX149" s="246"/>
      <c r="AY149" s="246"/>
      <c r="AZ149" s="246"/>
      <c r="BA149" s="246"/>
      <c r="BB149" s="246"/>
      <c r="BC149" s="246"/>
      <c r="BD149" s="246"/>
      <c r="BE149" s="246"/>
      <c r="BF149" s="246"/>
      <c r="BG149" s="246"/>
      <c r="BH149" s="246"/>
      <c r="BI149" s="246"/>
      <c r="BJ149" s="246"/>
      <c r="BK149" s="246"/>
      <c r="BL149" s="246"/>
      <c r="BM149" s="246"/>
      <c r="BN149" s="246"/>
      <c r="BO149" s="246"/>
      <c r="BP149" s="246"/>
    </row>
    <row r="150" spans="1:68" s="468" customFormat="1" ht="53.25" customHeight="1">
      <c r="A150" s="232" t="s">
        <v>812</v>
      </c>
      <c r="B150" s="243" t="s">
        <v>809</v>
      </c>
      <c r="C150" s="243"/>
      <c r="D150" s="583" t="s">
        <v>813</v>
      </c>
      <c r="E150" s="243" t="s">
        <v>739</v>
      </c>
      <c r="F150" s="1716">
        <v>7</v>
      </c>
      <c r="G150" s="300">
        <v>738582.4</v>
      </c>
      <c r="H150" s="300">
        <f>ROUND(F150*G150,0)</f>
        <v>5170077</v>
      </c>
      <c r="I150"/>
      <c r="J150" s="272"/>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row>
    <row r="151" spans="1:68" s="468" customFormat="1">
      <c r="A151" s="271">
        <v>730.1</v>
      </c>
      <c r="B151" s="243" t="s">
        <v>814</v>
      </c>
      <c r="C151" s="243"/>
      <c r="D151" s="583" t="s">
        <v>815</v>
      </c>
      <c r="E151" s="243" t="s">
        <v>229</v>
      </c>
      <c r="F151" s="1716">
        <v>3260</v>
      </c>
      <c r="G151" s="300">
        <v>1267341.75</v>
      </c>
      <c r="H151" s="300">
        <f>ROUND(F151*G151,0)</f>
        <v>4131534105</v>
      </c>
      <c r="I151"/>
      <c r="J151" s="272"/>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row>
    <row r="152" spans="1:68" s="468" customFormat="1">
      <c r="A152" s="250"/>
      <c r="B152" s="250"/>
      <c r="C152" s="250"/>
      <c r="D152" s="251"/>
      <c r="E152" s="250"/>
      <c r="F152" s="1101"/>
      <c r="G152" s="1099" t="s">
        <v>731</v>
      </c>
      <c r="H152" s="258">
        <f>SUM(H148:H151)</f>
        <v>4694452908</v>
      </c>
      <c r="I152"/>
      <c r="J152" s="27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row>
    <row r="153" spans="1:68" s="468" customFormat="1">
      <c r="A153" s="253"/>
      <c r="B153" s="253"/>
      <c r="C153" s="253"/>
      <c r="D153" s="254"/>
      <c r="E153" s="253"/>
      <c r="F153" s="246"/>
      <c r="G153" s="627" t="s">
        <v>732</v>
      </c>
      <c r="H153" s="258">
        <f>ROUND((H152/1.3*0.05*0.19),0)</f>
        <v>34305617</v>
      </c>
      <c r="I153"/>
      <c r="J153" s="272"/>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row>
    <row r="154" spans="1:68" s="468" customFormat="1">
      <c r="A154" s="253"/>
      <c r="B154" s="253"/>
      <c r="C154" s="253"/>
      <c r="D154" s="254"/>
      <c r="E154" s="253"/>
      <c r="F154" s="246"/>
      <c r="G154" s="1100" t="s">
        <v>733</v>
      </c>
      <c r="H154" s="650">
        <f>SUM(H152:H153)</f>
        <v>4728758525</v>
      </c>
      <c r="I154"/>
      <c r="J154" s="272"/>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row>
    <row r="155" spans="1:68" s="468" customFormat="1">
      <c r="A155" s="253"/>
      <c r="B155" s="253"/>
      <c r="C155" s="253"/>
      <c r="D155" s="254"/>
      <c r="E155" s="253"/>
      <c r="F155" s="253"/>
      <c r="G155" s="248"/>
      <c r="H155" s="984"/>
      <c r="I155"/>
      <c r="J155" s="272"/>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row>
    <row r="156" spans="1:68" s="468" customFormat="1" ht="13.8">
      <c r="A156" s="64" t="s">
        <v>816</v>
      </c>
      <c r="B156" s="64"/>
      <c r="C156" s="64"/>
      <c r="D156" s="259"/>
      <c r="E156" s="263"/>
      <c r="F156" s="263"/>
      <c r="G156" s="263"/>
      <c r="H156" s="983"/>
      <c r="I156"/>
      <c r="J156" s="272"/>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row>
    <row r="157" spans="1:68" s="468" customFormat="1" ht="13.8">
      <c r="A157" s="64"/>
      <c r="B157" s="64"/>
      <c r="C157" s="64"/>
      <c r="D157" s="1889" t="s">
        <v>817</v>
      </c>
      <c r="E157" s="263"/>
      <c r="F157" s="263"/>
      <c r="G157" s="263"/>
      <c r="H157" s="635"/>
      <c r="I157"/>
      <c r="J157" s="272"/>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row>
    <row r="158" spans="1:68" s="468" customFormat="1">
      <c r="A158" s="256">
        <v>731.1</v>
      </c>
      <c r="B158" s="256" t="s">
        <v>818</v>
      </c>
      <c r="C158" s="257"/>
      <c r="D158" s="583" t="s">
        <v>819</v>
      </c>
      <c r="E158" s="243" t="s">
        <v>229</v>
      </c>
      <c r="F158" s="1716">
        <v>13.7</v>
      </c>
      <c r="G158" s="300">
        <v>272653.25</v>
      </c>
      <c r="H158" s="300">
        <f>+ROUND(F158*G158,0)</f>
        <v>3735350</v>
      </c>
      <c r="I158"/>
      <c r="J158" s="272"/>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row>
    <row r="159" spans="1:68" s="468" customFormat="1" ht="13.8">
      <c r="A159" s="64"/>
      <c r="B159" s="246"/>
      <c r="C159" s="246"/>
      <c r="D159" s="246"/>
      <c r="E159" s="640"/>
      <c r="F159" s="640"/>
      <c r="G159" s="1098" t="s">
        <v>731</v>
      </c>
      <c r="H159" s="258">
        <f>SUM(H158:H158)</f>
        <v>3735350</v>
      </c>
      <c r="I159"/>
      <c r="J159" s="272"/>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row>
    <row r="160" spans="1:68" s="468" customFormat="1" ht="13.8">
      <c r="A160" s="64"/>
      <c r="B160" s="246"/>
      <c r="C160" s="246"/>
      <c r="D160" s="246"/>
      <c r="E160" s="639"/>
      <c r="F160" s="639"/>
      <c r="G160" s="627" t="s">
        <v>732</v>
      </c>
      <c r="H160" s="267">
        <f>+ROUND(((H159/1.3)*0.05*0.19),0)</f>
        <v>27297</v>
      </c>
      <c r="I160"/>
      <c r="J160" s="272"/>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row>
    <row r="161" spans="1:68" s="468" customFormat="1" ht="13.8">
      <c r="A161" s="64"/>
      <c r="B161" s="64"/>
      <c r="C161" s="64"/>
      <c r="D161" s="259"/>
      <c r="E161" s="246"/>
      <c r="F161" s="24"/>
      <c r="G161" s="145" t="s">
        <v>733</v>
      </c>
      <c r="H161" s="650">
        <f>+H160+H159</f>
        <v>3762647</v>
      </c>
      <c r="I161"/>
      <c r="J161" s="272"/>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row>
    <row r="162" spans="1:68" s="468" customFormat="1" ht="13.8">
      <c r="A162" s="64" t="s">
        <v>820</v>
      </c>
      <c r="B162" s="64"/>
      <c r="C162" s="538"/>
      <c r="D162" s="259"/>
      <c r="E162" s="64"/>
      <c r="F162" s="64"/>
      <c r="G162" s="530"/>
      <c r="H162" s="539"/>
      <c r="I162" s="633"/>
      <c r="J162" s="27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row>
    <row r="163" spans="1:68" s="468" customFormat="1" ht="18" customHeight="1">
      <c r="A163" s="1890" t="s">
        <v>821</v>
      </c>
      <c r="B163" s="636"/>
      <c r="C163" s="636"/>
      <c r="D163" s="636"/>
      <c r="E163" s="636"/>
      <c r="F163" s="636"/>
      <c r="G163" s="636"/>
      <c r="H163" s="636"/>
      <c r="I163"/>
      <c r="J163" s="272"/>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row>
    <row r="164" spans="1:68" s="468" customFormat="1" ht="12.75" customHeight="1">
      <c r="A164" s="232" t="s">
        <v>822</v>
      </c>
      <c r="B164" s="232" t="s">
        <v>767</v>
      </c>
      <c r="C164" s="344"/>
      <c r="D164" s="583" t="s">
        <v>823</v>
      </c>
      <c r="E164" s="243" t="s">
        <v>716</v>
      </c>
      <c r="F164" s="1716">
        <v>20</v>
      </c>
      <c r="G164" s="300">
        <f>+(61204*1.0928)*1.043</f>
        <v>69759.731641599996</v>
      </c>
      <c r="H164" s="300">
        <f>+F164*G164</f>
        <v>1395194.632832</v>
      </c>
      <c r="I164"/>
      <c r="J164" s="272"/>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row>
    <row r="165" spans="1:68" s="468" customFormat="1" ht="12.75" customHeight="1">
      <c r="A165" s="232" t="s">
        <v>824</v>
      </c>
      <c r="B165" s="232"/>
      <c r="C165" s="232" t="s">
        <v>824</v>
      </c>
      <c r="D165" s="583" t="s">
        <v>825</v>
      </c>
      <c r="E165" s="243" t="s">
        <v>739</v>
      </c>
      <c r="F165" s="1716">
        <v>55</v>
      </c>
      <c r="G165" s="300">
        <f>+(405086*1.0928)*1.043</f>
        <v>461713.1339744</v>
      </c>
      <c r="H165" s="300">
        <f t="shared" ref="H165:H173" si="8">ROUND(F165*G165,0)</f>
        <v>25394222</v>
      </c>
      <c r="I165"/>
      <c r="J165" s="272"/>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row>
    <row r="166" spans="1:68" s="468" customFormat="1" ht="12.75" customHeight="1">
      <c r="A166" s="232" t="s">
        <v>826</v>
      </c>
      <c r="B166" s="232"/>
      <c r="C166" s="232" t="s">
        <v>826</v>
      </c>
      <c r="D166" s="583" t="s">
        <v>827</v>
      </c>
      <c r="E166" s="243" t="s">
        <v>229</v>
      </c>
      <c r="F166" s="1716">
        <v>55</v>
      </c>
      <c r="G166" s="300">
        <f>+(397537*1.0928)*1.043</f>
        <v>453108.85624479997</v>
      </c>
      <c r="H166" s="300">
        <f t="shared" si="8"/>
        <v>24920987</v>
      </c>
      <c r="I166"/>
      <c r="J166" s="272"/>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row>
    <row r="167" spans="1:68" s="468" customFormat="1" ht="12.75" customHeight="1">
      <c r="A167" s="232" t="s">
        <v>828</v>
      </c>
      <c r="B167" s="232"/>
      <c r="C167" s="232" t="s">
        <v>828</v>
      </c>
      <c r="D167" s="583" t="s">
        <v>829</v>
      </c>
      <c r="E167" s="243" t="s">
        <v>739</v>
      </c>
      <c r="F167" s="1716">
        <v>45</v>
      </c>
      <c r="G167" s="300">
        <f>+(24019*1.0928)*1.043</f>
        <v>27376.625617599995</v>
      </c>
      <c r="H167" s="300">
        <f t="shared" si="8"/>
        <v>1231948</v>
      </c>
      <c r="I167"/>
      <c r="J167" s="272"/>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row>
    <row r="168" spans="1:68" s="468" customFormat="1" ht="12.75" customHeight="1">
      <c r="A168" s="232" t="s">
        <v>830</v>
      </c>
      <c r="B168" s="232"/>
      <c r="C168" s="232" t="s">
        <v>830</v>
      </c>
      <c r="D168" s="583" t="s">
        <v>831</v>
      </c>
      <c r="E168" s="243" t="s">
        <v>739</v>
      </c>
      <c r="F168" s="1716">
        <v>400</v>
      </c>
      <c r="G168" s="300">
        <f>+(19899*1.0928)*1.043</f>
        <v>22680.689169599998</v>
      </c>
      <c r="H168" s="300">
        <f t="shared" si="8"/>
        <v>9072276</v>
      </c>
      <c r="I168"/>
      <c r="J168" s="272"/>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row>
    <row r="169" spans="1:68" s="468" customFormat="1" ht="22.5" customHeight="1">
      <c r="A169" s="232" t="s">
        <v>832</v>
      </c>
      <c r="B169" s="232"/>
      <c r="C169" s="232" t="s">
        <v>832</v>
      </c>
      <c r="D169" s="583" t="s">
        <v>833</v>
      </c>
      <c r="E169" s="243" t="s">
        <v>834</v>
      </c>
      <c r="F169" s="1716">
        <v>350</v>
      </c>
      <c r="G169" s="300">
        <f>+(37896*1.0928)*1.043</f>
        <v>43193.496998399998</v>
      </c>
      <c r="H169" s="300">
        <f t="shared" si="8"/>
        <v>15117724</v>
      </c>
      <c r="I169"/>
      <c r="J169" s="272"/>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row>
    <row r="170" spans="1:68" s="468" customFormat="1" ht="23.25" customHeight="1">
      <c r="A170" s="232" t="s">
        <v>835</v>
      </c>
      <c r="B170" s="232"/>
      <c r="C170" s="232" t="s">
        <v>835</v>
      </c>
      <c r="D170" s="583" t="s">
        <v>836</v>
      </c>
      <c r="E170" s="243" t="s">
        <v>730</v>
      </c>
      <c r="F170" s="1716">
        <v>20</v>
      </c>
      <c r="G170" s="300">
        <f>+(246403*1.0928)*1.043</f>
        <v>280847.77393119998</v>
      </c>
      <c r="H170" s="300">
        <f t="shared" si="8"/>
        <v>5616955</v>
      </c>
      <c r="I170"/>
      <c r="J170" s="272"/>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row>
    <row r="171" spans="1:68" s="468" customFormat="1" ht="23.25" customHeight="1">
      <c r="A171" s="232" t="s">
        <v>837</v>
      </c>
      <c r="B171" s="232"/>
      <c r="C171" s="232" t="s">
        <v>837</v>
      </c>
      <c r="D171" s="583" t="s">
        <v>838</v>
      </c>
      <c r="E171" s="243" t="s">
        <v>739</v>
      </c>
      <c r="F171" s="1716">
        <v>70</v>
      </c>
      <c r="G171" s="300">
        <f>+(490480*1.0928)*1.043</f>
        <v>559044.39539199998</v>
      </c>
      <c r="H171" s="300">
        <f t="shared" si="8"/>
        <v>39133108</v>
      </c>
      <c r="I171"/>
      <c r="J171" s="272"/>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row>
    <row r="172" spans="1:68" s="468" customFormat="1" ht="22.5" customHeight="1">
      <c r="A172" s="232">
        <v>700.2</v>
      </c>
      <c r="B172" s="232" t="s">
        <v>806</v>
      </c>
      <c r="C172" s="232"/>
      <c r="D172" s="583" t="s">
        <v>839</v>
      </c>
      <c r="E172" s="243" t="s">
        <v>229</v>
      </c>
      <c r="F172" s="1716">
        <v>140</v>
      </c>
      <c r="G172" s="300">
        <v>2066.71</v>
      </c>
      <c r="H172" s="300">
        <f t="shared" si="8"/>
        <v>289339</v>
      </c>
      <c r="I172"/>
      <c r="J172" s="2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row>
    <row r="173" spans="1:68" s="468" customFormat="1" ht="40.799999999999997">
      <c r="A173" s="232" t="s">
        <v>812</v>
      </c>
      <c r="B173" s="232" t="s">
        <v>809</v>
      </c>
      <c r="C173" s="232"/>
      <c r="D173" s="583" t="s">
        <v>813</v>
      </c>
      <c r="E173" s="243" t="s">
        <v>739</v>
      </c>
      <c r="F173" s="1716">
        <v>2</v>
      </c>
      <c r="G173" s="300">
        <v>738582.4</v>
      </c>
      <c r="H173" s="300">
        <f t="shared" si="8"/>
        <v>1477165</v>
      </c>
      <c r="I173"/>
      <c r="J173" s="272"/>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row>
    <row r="174" spans="1:68" s="468" customFormat="1" ht="13.5" customHeight="1">
      <c r="A174" s="64"/>
      <c r="B174" s="64"/>
      <c r="C174" s="64"/>
      <c r="D174" s="64"/>
      <c r="E174" s="64"/>
      <c r="F174" s="64"/>
      <c r="G174" s="1096" t="s">
        <v>840</v>
      </c>
      <c r="H174" s="541">
        <f>SUM(H164:H173)</f>
        <v>123648918.63283199</v>
      </c>
      <c r="I174"/>
      <c r="J174" s="272"/>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row>
    <row r="175" spans="1:68" s="468" customFormat="1" ht="12.75" customHeight="1">
      <c r="A175" s="64"/>
      <c r="B175" s="64"/>
      <c r="C175" s="64"/>
      <c r="D175" s="64"/>
      <c r="E175" s="64"/>
      <c r="F175" s="64"/>
      <c r="G175" s="676" t="s">
        <v>841</v>
      </c>
      <c r="H175" s="541">
        <f>ROUND(0.04*H174,0)</f>
        <v>4945957</v>
      </c>
      <c r="I175"/>
      <c r="J175" s="272"/>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row>
    <row r="176" spans="1:68" s="468" customFormat="1" ht="21" customHeight="1">
      <c r="A176" s="64"/>
      <c r="B176" s="64"/>
      <c r="C176" s="64"/>
      <c r="D176" s="64"/>
      <c r="E176" s="64"/>
      <c r="F176" s="64"/>
      <c r="G176" s="676" t="s">
        <v>842</v>
      </c>
      <c r="H176" s="541">
        <v>8500000</v>
      </c>
      <c r="I176"/>
      <c r="J176" s="272"/>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row>
    <row r="177" spans="1:68" s="468" customFormat="1" ht="20.25" customHeight="1">
      <c r="A177" s="64"/>
      <c r="B177" s="64"/>
      <c r="C177" s="64"/>
      <c r="D177" s="64"/>
      <c r="E177" s="64"/>
      <c r="F177" s="64"/>
      <c r="G177" s="676" t="s">
        <v>843</v>
      </c>
      <c r="H177" s="541">
        <f>SUM(H174:H176)</f>
        <v>137094875.63283199</v>
      </c>
      <c r="I177"/>
      <c r="J177" s="272"/>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row>
    <row r="178" spans="1:68" s="468" customFormat="1">
      <c r="A178" s="64"/>
      <c r="B178" s="64"/>
      <c r="C178" s="64"/>
      <c r="D178" s="64"/>
      <c r="E178" s="64"/>
      <c r="F178" s="64"/>
      <c r="G178" s="627" t="s">
        <v>732</v>
      </c>
      <c r="H178" s="648">
        <f>+ROUND(((H177/1.3)*0.05*0.19),0)</f>
        <v>1001847</v>
      </c>
      <c r="I178"/>
      <c r="J178" s="272"/>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row>
    <row r="179" spans="1:68" s="468" customFormat="1" ht="12.75" customHeight="1">
      <c r="A179" s="64"/>
      <c r="B179" s="64"/>
      <c r="C179" s="64"/>
      <c r="D179" s="64"/>
      <c r="E179" s="64"/>
      <c r="F179" s="64"/>
      <c r="G179" s="627" t="s">
        <v>844</v>
      </c>
      <c r="H179" s="648">
        <f>SUM(H177:H178)</f>
        <v>138096722.63283199</v>
      </c>
      <c r="I179"/>
      <c r="J179" s="272"/>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row>
    <row r="180" spans="1:68" s="468" customFormat="1">
      <c r="A180" s="64"/>
      <c r="B180" s="64"/>
      <c r="C180" s="64"/>
      <c r="D180" s="64"/>
      <c r="E180" s="64"/>
      <c r="F180" s="64"/>
      <c r="G180" s="627" t="s">
        <v>845</v>
      </c>
      <c r="H180" s="648">
        <v>46816000</v>
      </c>
      <c r="I180"/>
      <c r="J180" s="272"/>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row>
    <row r="181" spans="1:68" s="468" customFormat="1">
      <c r="A181" s="64"/>
      <c r="B181" s="64"/>
      <c r="C181" s="64"/>
      <c r="D181" s="64"/>
      <c r="E181" s="64"/>
      <c r="F181" s="64"/>
      <c r="G181" s="627" t="s">
        <v>846</v>
      </c>
      <c r="H181" s="648">
        <v>8895040</v>
      </c>
      <c r="I181"/>
      <c r="J181" s="272"/>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row>
    <row r="182" spans="1:68" s="468" customFormat="1">
      <c r="A182" s="64"/>
      <c r="B182" s="64"/>
      <c r="C182" s="64"/>
      <c r="D182" s="64"/>
      <c r="E182" s="64"/>
      <c r="F182" s="64"/>
      <c r="G182" s="627" t="s">
        <v>847</v>
      </c>
      <c r="H182" s="648">
        <v>55711040</v>
      </c>
      <c r="I182"/>
      <c r="J182" s="27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row>
    <row r="183" spans="1:68" s="468" customFormat="1" ht="12.75" customHeight="1">
      <c r="A183" s="64"/>
      <c r="B183" s="64"/>
      <c r="C183" s="64"/>
      <c r="D183" s="64"/>
      <c r="E183" s="168"/>
      <c r="F183" s="168"/>
      <c r="G183" s="1097" t="s">
        <v>733</v>
      </c>
      <c r="H183" s="650">
        <f>+H179+H182</f>
        <v>193807762.63283199</v>
      </c>
      <c r="I183"/>
      <c r="J183" s="272"/>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row>
    <row r="184" spans="1:68" s="468" customFormat="1">
      <c r="A184" s="1890" t="s">
        <v>848</v>
      </c>
      <c r="B184" s="636"/>
      <c r="C184" s="636"/>
      <c r="D184" s="636"/>
      <c r="E184" s="636"/>
      <c r="F184" s="636"/>
      <c r="G184" s="636"/>
      <c r="H184" s="636"/>
      <c r="I184"/>
      <c r="J184" s="272"/>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row>
    <row r="185" spans="1:68" s="468" customFormat="1">
      <c r="A185" s="232" t="s">
        <v>822</v>
      </c>
      <c r="B185" s="232" t="s">
        <v>767</v>
      </c>
      <c r="C185" s="344"/>
      <c r="D185" s="583" t="s">
        <v>823</v>
      </c>
      <c r="E185" s="243" t="s">
        <v>716</v>
      </c>
      <c r="F185" s="1716">
        <v>40</v>
      </c>
      <c r="G185" s="300">
        <f>+(61204*1.0928)*1.043</f>
        <v>69759.731641599996</v>
      </c>
      <c r="H185" s="300">
        <f t="shared" ref="H185:H196" si="9">ROUND(F185*G185,0)</f>
        <v>2790389</v>
      </c>
      <c r="I185"/>
      <c r="J185" s="272"/>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row>
    <row r="186" spans="1:68" s="468" customFormat="1" ht="20.399999999999999">
      <c r="A186" s="1891" t="s">
        <v>745</v>
      </c>
      <c r="B186" s="1892" t="s">
        <v>746</v>
      </c>
      <c r="C186" s="1893" t="s">
        <v>745</v>
      </c>
      <c r="D186" s="583" t="s">
        <v>747</v>
      </c>
      <c r="E186" s="243" t="s">
        <v>716</v>
      </c>
      <c r="F186" s="1716">
        <v>15</v>
      </c>
      <c r="G186" s="300">
        <v>1343584.17</v>
      </c>
      <c r="H186" s="300">
        <f t="shared" si="9"/>
        <v>20153763</v>
      </c>
      <c r="I186"/>
      <c r="J186" s="272"/>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row>
    <row r="187" spans="1:68" s="468" customFormat="1" ht="20.399999999999999">
      <c r="A187" s="1894" t="s">
        <v>783</v>
      </c>
      <c r="B187" s="1892" t="s">
        <v>784</v>
      </c>
      <c r="C187" s="1895"/>
      <c r="D187" s="583" t="s">
        <v>785</v>
      </c>
      <c r="E187" s="243" t="s">
        <v>739</v>
      </c>
      <c r="F187" s="1716">
        <v>150</v>
      </c>
      <c r="G187" s="300">
        <v>7308.74</v>
      </c>
      <c r="H187" s="300">
        <f t="shared" si="9"/>
        <v>1096311</v>
      </c>
      <c r="I187"/>
      <c r="J187" s="272"/>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row>
    <row r="188" spans="1:68" s="468" customFormat="1">
      <c r="A188" s="1896" t="s">
        <v>849</v>
      </c>
      <c r="B188" s="1894" t="s">
        <v>718</v>
      </c>
      <c r="C188" s="344"/>
      <c r="D188" s="583" t="s">
        <v>850</v>
      </c>
      <c r="E188" s="243" t="s">
        <v>716</v>
      </c>
      <c r="F188" s="1716">
        <v>50</v>
      </c>
      <c r="G188" s="300">
        <v>29284.46</v>
      </c>
      <c r="H188" s="300">
        <f t="shared" si="9"/>
        <v>1464223</v>
      </c>
      <c r="I188"/>
      <c r="J188" s="272"/>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row>
    <row r="189" spans="1:68" s="468" customFormat="1" ht="30.6">
      <c r="A189" s="1896" t="s">
        <v>725</v>
      </c>
      <c r="B189" s="1896" t="s">
        <v>735</v>
      </c>
      <c r="C189" s="344"/>
      <c r="D189" s="583" t="s">
        <v>727</v>
      </c>
      <c r="E189" s="243" t="s">
        <v>716</v>
      </c>
      <c r="F189" s="1716">
        <v>3</v>
      </c>
      <c r="G189" s="300">
        <v>986459.62</v>
      </c>
      <c r="H189" s="300">
        <f t="shared" si="9"/>
        <v>2959379</v>
      </c>
      <c r="I189" s="633"/>
      <c r="J189" s="272"/>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row>
    <row r="190" spans="1:68" s="468" customFormat="1" ht="14.25" customHeight="1">
      <c r="A190" s="1896" t="s">
        <v>824</v>
      </c>
      <c r="B190" s="1897"/>
      <c r="C190" s="1896" t="s">
        <v>824</v>
      </c>
      <c r="D190" s="583" t="s">
        <v>825</v>
      </c>
      <c r="E190" s="243" t="s">
        <v>739</v>
      </c>
      <c r="F190" s="1716">
        <v>75</v>
      </c>
      <c r="G190" s="300">
        <f>+(405086*1.0928)*1.043</f>
        <v>461713.1339744</v>
      </c>
      <c r="H190" s="300">
        <f t="shared" si="9"/>
        <v>34628485</v>
      </c>
      <c r="I190"/>
      <c r="J190" s="272"/>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row>
    <row r="191" spans="1:68" s="468" customFormat="1">
      <c r="A191" s="1896" t="s">
        <v>826</v>
      </c>
      <c r="B191" s="1897"/>
      <c r="C191" s="1896" t="s">
        <v>826</v>
      </c>
      <c r="D191" s="583" t="s">
        <v>827</v>
      </c>
      <c r="E191" s="243" t="s">
        <v>229</v>
      </c>
      <c r="F191" s="1716">
        <v>75</v>
      </c>
      <c r="G191" s="300">
        <f>+(397537*1.0928)*1.043</f>
        <v>453108.85624479997</v>
      </c>
      <c r="H191" s="300">
        <f t="shared" si="9"/>
        <v>33983164</v>
      </c>
      <c r="I191"/>
      <c r="J191" s="272"/>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row>
    <row r="192" spans="1:68" s="468" customFormat="1" ht="12.75" customHeight="1">
      <c r="A192" s="1896" t="s">
        <v>828</v>
      </c>
      <c r="B192" s="1898"/>
      <c r="C192" s="1896" t="s">
        <v>828</v>
      </c>
      <c r="D192" s="583" t="s">
        <v>829</v>
      </c>
      <c r="E192" s="243" t="s">
        <v>739</v>
      </c>
      <c r="F192" s="1716">
        <v>60</v>
      </c>
      <c r="G192" s="300">
        <f>+(24019*1.0928)*1.043</f>
        <v>27376.625617599995</v>
      </c>
      <c r="H192" s="300">
        <f t="shared" si="9"/>
        <v>1642598</v>
      </c>
      <c r="I192"/>
      <c r="J192" s="27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row>
    <row r="193" spans="1:68" s="468" customFormat="1" ht="12.75" customHeight="1">
      <c r="A193" s="1896" t="s">
        <v>830</v>
      </c>
      <c r="B193" s="1898"/>
      <c r="C193" s="1896" t="s">
        <v>830</v>
      </c>
      <c r="D193" s="583" t="s">
        <v>831</v>
      </c>
      <c r="E193" s="243" t="s">
        <v>739</v>
      </c>
      <c r="F193" s="1716">
        <v>490</v>
      </c>
      <c r="G193" s="300">
        <f>+(19899*1.0928)*1.043</f>
        <v>22680.689169599998</v>
      </c>
      <c r="H193" s="300">
        <f t="shared" si="9"/>
        <v>11113538</v>
      </c>
      <c r="I193"/>
      <c r="J193" s="272"/>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row>
    <row r="194" spans="1:68" s="468" customFormat="1" ht="36.75" customHeight="1">
      <c r="A194" s="1896" t="s">
        <v>832</v>
      </c>
      <c r="B194" s="1896"/>
      <c r="C194" s="1896" t="s">
        <v>832</v>
      </c>
      <c r="D194" s="583" t="s">
        <v>833</v>
      </c>
      <c r="E194" s="243" t="s">
        <v>834</v>
      </c>
      <c r="F194" s="1716">
        <v>420</v>
      </c>
      <c r="G194" s="300">
        <f>+(37896*1.0928)*1.043</f>
        <v>43193.496998399998</v>
      </c>
      <c r="H194" s="300">
        <f t="shared" si="9"/>
        <v>18141269</v>
      </c>
      <c r="I194"/>
      <c r="J194" s="272"/>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row>
    <row r="195" spans="1:68" s="468" customFormat="1" ht="27" customHeight="1">
      <c r="A195" s="1894" t="s">
        <v>835</v>
      </c>
      <c r="B195" s="1894"/>
      <c r="C195" s="1894" t="s">
        <v>835</v>
      </c>
      <c r="D195" s="583" t="s">
        <v>836</v>
      </c>
      <c r="E195" s="243" t="s">
        <v>730</v>
      </c>
      <c r="F195" s="1716">
        <v>20</v>
      </c>
      <c r="G195" s="300">
        <f>+(246403*1.0928)*1.043</f>
        <v>280847.77393119998</v>
      </c>
      <c r="H195" s="300">
        <f t="shared" si="9"/>
        <v>5616955</v>
      </c>
      <c r="I195"/>
      <c r="J195" s="272"/>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row>
    <row r="196" spans="1:68" s="468" customFormat="1" ht="27" customHeight="1">
      <c r="A196" s="1899" t="s">
        <v>837</v>
      </c>
      <c r="B196" s="1894"/>
      <c r="C196" s="1899" t="s">
        <v>837</v>
      </c>
      <c r="D196" s="583" t="s">
        <v>838</v>
      </c>
      <c r="E196" s="243" t="s">
        <v>739</v>
      </c>
      <c r="F196" s="1716">
        <v>10</v>
      </c>
      <c r="G196" s="300">
        <f>+(490480*1.0928)*1.043</f>
        <v>559044.39539199998</v>
      </c>
      <c r="H196" s="300">
        <f t="shared" si="9"/>
        <v>5590444</v>
      </c>
      <c r="I196"/>
      <c r="J196" s="272"/>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row>
    <row r="197" spans="1:68" s="468" customFormat="1" ht="27" customHeight="1">
      <c r="A197" s="1900">
        <v>700.2</v>
      </c>
      <c r="B197" s="232" t="s">
        <v>806</v>
      </c>
      <c r="C197" s="232"/>
      <c r="D197" s="583" t="s">
        <v>839</v>
      </c>
      <c r="E197" s="243" t="s">
        <v>229</v>
      </c>
      <c r="F197" s="1716">
        <v>160</v>
      </c>
      <c r="G197" s="300">
        <v>2066.71</v>
      </c>
      <c r="H197" s="300">
        <f>ROUND(F197*G197,0)</f>
        <v>330674</v>
      </c>
      <c r="I197"/>
      <c r="J197" s="272"/>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row>
    <row r="198" spans="1:68" s="468" customFormat="1" ht="50.25" customHeight="1">
      <c r="A198" s="232" t="s">
        <v>812</v>
      </c>
      <c r="B198" s="232" t="s">
        <v>809</v>
      </c>
      <c r="C198" s="232"/>
      <c r="D198" s="583" t="s">
        <v>813</v>
      </c>
      <c r="E198" s="243" t="s">
        <v>739</v>
      </c>
      <c r="F198" s="1716">
        <v>2</v>
      </c>
      <c r="G198" s="300">
        <v>738582.4</v>
      </c>
      <c r="H198" s="300">
        <f>ROUND(F198*G198,0)</f>
        <v>1477165</v>
      </c>
      <c r="I198"/>
      <c r="J198" s="272"/>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row>
    <row r="199" spans="1:68" s="468" customFormat="1" ht="27" customHeight="1">
      <c r="A199" s="1900">
        <v>730.1</v>
      </c>
      <c r="B199" s="232" t="s">
        <v>814</v>
      </c>
      <c r="C199" s="232"/>
      <c r="D199" s="583" t="s">
        <v>815</v>
      </c>
      <c r="E199" s="243" t="s">
        <v>229</v>
      </c>
      <c r="F199" s="1716">
        <v>40</v>
      </c>
      <c r="G199" s="300">
        <v>1267341.75</v>
      </c>
      <c r="H199" s="300">
        <f>ROUND(F199*G199,0)</f>
        <v>50693670</v>
      </c>
      <c r="I199"/>
      <c r="J199" s="272"/>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row>
    <row r="200" spans="1:68" s="468" customFormat="1" ht="79.5" customHeight="1">
      <c r="A200" s="1900" t="s">
        <v>753</v>
      </c>
      <c r="B200" s="232" t="s">
        <v>754</v>
      </c>
      <c r="C200" s="232"/>
      <c r="D200" s="583" t="s">
        <v>755</v>
      </c>
      <c r="E200" s="243" t="s">
        <v>756</v>
      </c>
      <c r="F200" s="1716">
        <v>7</v>
      </c>
      <c r="G200" s="300">
        <v>3144.79</v>
      </c>
      <c r="H200" s="300">
        <f>ROUND(F200*G200,0)</f>
        <v>22014</v>
      </c>
      <c r="I200"/>
      <c r="J200" s="272"/>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row>
    <row r="201" spans="1:68" s="468" customFormat="1">
      <c r="A201" s="673"/>
      <c r="B201" s="673"/>
      <c r="C201" s="673"/>
      <c r="D201" s="674"/>
      <c r="E201" s="673"/>
      <c r="F201" s="675"/>
      <c r="G201" s="1096" t="s">
        <v>840</v>
      </c>
      <c r="H201" s="679">
        <f>SUM(H185:H200)</f>
        <v>191704041</v>
      </c>
      <c r="I201"/>
      <c r="J201" s="272"/>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row>
    <row r="202" spans="1:68" s="468" customFormat="1">
      <c r="A202" s="673"/>
      <c r="B202" s="673"/>
      <c r="C202" s="673"/>
      <c r="D202" s="674"/>
      <c r="E202" s="673"/>
      <c r="F202" s="675"/>
      <c r="G202" s="676" t="s">
        <v>841</v>
      </c>
      <c r="H202" s="300">
        <f>ROUND(0.04*H201,0)</f>
        <v>7668162</v>
      </c>
      <c r="I202"/>
      <c r="J202" s="27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row>
    <row r="203" spans="1:68" s="468" customFormat="1">
      <c r="A203" s="673"/>
      <c r="B203" s="673"/>
      <c r="C203" s="673"/>
      <c r="D203" s="674"/>
      <c r="E203" s="673"/>
      <c r="F203" s="675"/>
      <c r="G203" s="676" t="s">
        <v>842</v>
      </c>
      <c r="H203" s="541">
        <v>8500000</v>
      </c>
      <c r="I203"/>
      <c r="J203" s="272"/>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row>
    <row r="204" spans="1:68" s="468" customFormat="1">
      <c r="A204" s="673"/>
      <c r="B204" s="673"/>
      <c r="C204" s="673"/>
      <c r="D204" s="674"/>
      <c r="E204" s="673"/>
      <c r="F204" s="675"/>
      <c r="G204" s="676" t="s">
        <v>843</v>
      </c>
      <c r="H204" s="300">
        <f>SUM(H201:H203)</f>
        <v>207872203</v>
      </c>
      <c r="I204"/>
      <c r="J204" s="272"/>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row>
    <row r="205" spans="1:68" s="468" customFormat="1">
      <c r="A205" s="673"/>
      <c r="B205" s="673"/>
      <c r="C205" s="673"/>
      <c r="D205" s="674"/>
      <c r="E205" s="673"/>
      <c r="F205" s="675"/>
      <c r="G205" s="627" t="s">
        <v>732</v>
      </c>
      <c r="H205" s="300">
        <f>+ROUND(((H204/1.3)*0.05*0.19),0)</f>
        <v>1519066</v>
      </c>
      <c r="I205"/>
      <c r="J205" s="272"/>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row>
    <row r="206" spans="1:68" s="468" customFormat="1">
      <c r="A206" s="673"/>
      <c r="B206" s="673"/>
      <c r="C206" s="673"/>
      <c r="D206" s="674"/>
      <c r="E206" s="673"/>
      <c r="F206" s="675"/>
      <c r="G206" s="627" t="s">
        <v>844</v>
      </c>
      <c r="H206" s="300">
        <f>SUM(H204:H205)</f>
        <v>209391269</v>
      </c>
      <c r="I206"/>
      <c r="J206" s="272"/>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row>
    <row r="207" spans="1:68" s="468" customFormat="1" ht="12.75" customHeight="1">
      <c r="A207" s="673"/>
      <c r="B207" s="673"/>
      <c r="C207" s="673"/>
      <c r="D207" s="674"/>
      <c r="E207" s="673"/>
      <c r="F207" s="675"/>
      <c r="G207" s="627" t="s">
        <v>845</v>
      </c>
      <c r="H207" s="648">
        <v>46816000</v>
      </c>
      <c r="I207"/>
      <c r="J207" s="272"/>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row>
    <row r="208" spans="1:68" s="468" customFormat="1">
      <c r="A208" s="673"/>
      <c r="B208" s="673"/>
      <c r="C208" s="673"/>
      <c r="D208" s="674"/>
      <c r="E208" s="673"/>
      <c r="F208" s="675"/>
      <c r="G208" s="627" t="s">
        <v>846</v>
      </c>
      <c r="H208" s="648">
        <v>8895040</v>
      </c>
      <c r="I208"/>
      <c r="J208" s="272"/>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row>
    <row r="209" spans="1:68" s="468" customFormat="1">
      <c r="A209" s="64"/>
      <c r="B209" s="64"/>
      <c r="C209" s="64"/>
      <c r="D209" s="64"/>
      <c r="E209" s="64"/>
      <c r="F209" s="64"/>
      <c r="G209" s="627" t="s">
        <v>847</v>
      </c>
      <c r="H209" s="648">
        <v>55711040</v>
      </c>
      <c r="I209"/>
      <c r="J209" s="272"/>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row>
    <row r="210" spans="1:68" s="468" customFormat="1">
      <c r="A210" s="64"/>
      <c r="B210" s="64"/>
      <c r="C210" s="64"/>
      <c r="D210" s="64"/>
      <c r="E210" s="168"/>
      <c r="F210" s="168"/>
      <c r="G210" s="1097" t="s">
        <v>733</v>
      </c>
      <c r="H210" s="650">
        <f>+H206+H209</f>
        <v>265102309</v>
      </c>
      <c r="I210"/>
      <c r="J210" s="272"/>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row>
    <row r="211" spans="1:68" s="468" customFormat="1">
      <c r="A211" s="1890" t="s">
        <v>851</v>
      </c>
      <c r="B211" s="636"/>
      <c r="C211" s="636"/>
      <c r="D211" s="636"/>
      <c r="E211" s="636"/>
      <c r="F211" s="636"/>
      <c r="G211" s="636"/>
      <c r="H211" s="636"/>
      <c r="I211"/>
      <c r="J211" s="272"/>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row>
    <row r="212" spans="1:68" s="468" customFormat="1" ht="20.25" customHeight="1">
      <c r="A212" s="232" t="s">
        <v>822</v>
      </c>
      <c r="B212" s="232" t="s">
        <v>767</v>
      </c>
      <c r="C212" s="344"/>
      <c r="D212" s="583" t="s">
        <v>823</v>
      </c>
      <c r="E212" s="243" t="s">
        <v>716</v>
      </c>
      <c r="F212" s="1716">
        <v>20</v>
      </c>
      <c r="G212" s="300">
        <f>+(61204*1.0928)*1.043</f>
        <v>69759.731641599996</v>
      </c>
      <c r="H212" s="300">
        <f>ROUND(F212*G212,0)</f>
        <v>1395195</v>
      </c>
      <c r="I212"/>
      <c r="J212" s="27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row>
    <row r="213" spans="1:68" s="468" customFormat="1" ht="26.25" customHeight="1">
      <c r="A213" s="232" t="s">
        <v>849</v>
      </c>
      <c r="B213" s="232" t="s">
        <v>718</v>
      </c>
      <c r="C213" s="232"/>
      <c r="D213" s="583" t="s">
        <v>850</v>
      </c>
      <c r="E213" s="243" t="s">
        <v>716</v>
      </c>
      <c r="F213" s="1716">
        <v>30</v>
      </c>
      <c r="G213" s="300">
        <v>29284.46</v>
      </c>
      <c r="H213" s="300">
        <f>ROUND(F213*G213,0)</f>
        <v>878534</v>
      </c>
      <c r="I213"/>
      <c r="J213" s="272"/>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row>
    <row r="214" spans="1:68" s="468" customFormat="1" ht="12.75" customHeight="1">
      <c r="A214" s="1896" t="s">
        <v>824</v>
      </c>
      <c r="B214" s="1897"/>
      <c r="C214" s="1896" t="s">
        <v>824</v>
      </c>
      <c r="D214" s="583" t="s">
        <v>825</v>
      </c>
      <c r="E214" s="243" t="s">
        <v>739</v>
      </c>
      <c r="F214" s="1716">
        <v>55</v>
      </c>
      <c r="G214" s="300">
        <f>+(405086*1.0928)*1.043</f>
        <v>461713.1339744</v>
      </c>
      <c r="H214" s="300">
        <f t="shared" ref="H214:H220" si="10">ROUND(F214*G214,0)</f>
        <v>25394222</v>
      </c>
      <c r="I214"/>
      <c r="J214" s="272"/>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row>
    <row r="215" spans="1:68" s="468" customFormat="1" ht="12.75" customHeight="1">
      <c r="A215" s="1896" t="s">
        <v>826</v>
      </c>
      <c r="B215" s="1897"/>
      <c r="C215" s="1896" t="s">
        <v>826</v>
      </c>
      <c r="D215" s="583" t="s">
        <v>827</v>
      </c>
      <c r="E215" s="243" t="s">
        <v>229</v>
      </c>
      <c r="F215" s="1716">
        <v>55</v>
      </c>
      <c r="G215" s="300">
        <f>+(397537*1.0928)*1.043</f>
        <v>453108.85624479997</v>
      </c>
      <c r="H215" s="300">
        <f t="shared" si="10"/>
        <v>24920987</v>
      </c>
      <c r="I215"/>
      <c r="J215" s="272"/>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row>
    <row r="216" spans="1:68" s="468" customFormat="1" ht="12.75" customHeight="1">
      <c r="A216" s="232" t="s">
        <v>828</v>
      </c>
      <c r="B216" s="232"/>
      <c r="C216" s="232" t="str">
        <f>+A216</f>
        <v>2P</v>
      </c>
      <c r="D216" s="583" t="s">
        <v>829</v>
      </c>
      <c r="E216" s="243" t="s">
        <v>739</v>
      </c>
      <c r="F216" s="1716">
        <v>20</v>
      </c>
      <c r="G216" s="300">
        <f>+(24019*1.0928)*1.043</f>
        <v>27376.625617599995</v>
      </c>
      <c r="H216" s="300">
        <f t="shared" si="10"/>
        <v>547533</v>
      </c>
      <c r="I216"/>
      <c r="J216" s="272"/>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row>
    <row r="217" spans="1:68" s="468" customFormat="1" ht="12.75" customHeight="1">
      <c r="A217" s="232" t="s">
        <v>830</v>
      </c>
      <c r="B217" s="232"/>
      <c r="C217" s="232" t="str">
        <f>+A217</f>
        <v>3P</v>
      </c>
      <c r="D217" s="583" t="s">
        <v>831</v>
      </c>
      <c r="E217" s="243" t="s">
        <v>739</v>
      </c>
      <c r="F217" s="1716">
        <v>300</v>
      </c>
      <c r="G217" s="300">
        <f>+(19899*1.0928)*1.043</f>
        <v>22680.689169599998</v>
      </c>
      <c r="H217" s="300">
        <f t="shared" si="10"/>
        <v>6804207</v>
      </c>
      <c r="I217"/>
      <c r="J217" s="272"/>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row>
    <row r="218" spans="1:68" s="468" customFormat="1" ht="39" customHeight="1">
      <c r="A218" s="232" t="s">
        <v>832</v>
      </c>
      <c r="B218" s="232"/>
      <c r="C218" s="232" t="str">
        <f>+A218</f>
        <v>4P</v>
      </c>
      <c r="D218" s="583" t="s">
        <v>833</v>
      </c>
      <c r="E218" s="243" t="s">
        <v>834</v>
      </c>
      <c r="F218" s="1716">
        <v>150</v>
      </c>
      <c r="G218" s="300">
        <f>+(37896*1.0928)*1.043</f>
        <v>43193.496998399998</v>
      </c>
      <c r="H218" s="300">
        <f t="shared" si="10"/>
        <v>6479025</v>
      </c>
      <c r="I218"/>
      <c r="J218" s="272"/>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row>
    <row r="219" spans="1:68" s="468" customFormat="1" ht="27" customHeight="1">
      <c r="A219" s="232" t="s">
        <v>835</v>
      </c>
      <c r="B219" s="232"/>
      <c r="C219" s="232" t="str">
        <f>+A219</f>
        <v>5P</v>
      </c>
      <c r="D219" s="583" t="s">
        <v>836</v>
      </c>
      <c r="E219" s="243" t="s">
        <v>730</v>
      </c>
      <c r="F219" s="1716">
        <v>10</v>
      </c>
      <c r="G219" s="300">
        <f>+(246403*1.0928)*1.043</f>
        <v>280847.77393119998</v>
      </c>
      <c r="H219" s="300">
        <f t="shared" si="10"/>
        <v>2808478</v>
      </c>
      <c r="I219"/>
      <c r="J219" s="272"/>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row>
    <row r="220" spans="1:68" s="468" customFormat="1" ht="27" customHeight="1">
      <c r="A220" s="232" t="s">
        <v>837</v>
      </c>
      <c r="B220" s="232"/>
      <c r="C220" s="232" t="str">
        <f>+A220</f>
        <v>6P</v>
      </c>
      <c r="D220" s="583" t="s">
        <v>838</v>
      </c>
      <c r="E220" s="243" t="s">
        <v>739</v>
      </c>
      <c r="F220" s="1716">
        <v>10</v>
      </c>
      <c r="G220" s="300">
        <f>+(490480*1.0928)*1.043</f>
        <v>559044.39539199998</v>
      </c>
      <c r="H220" s="300">
        <f t="shared" si="10"/>
        <v>5590444</v>
      </c>
      <c r="I220"/>
      <c r="J220" s="272"/>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row>
    <row r="221" spans="1:68" s="468" customFormat="1" ht="27" customHeight="1">
      <c r="A221" s="232">
        <v>700.2</v>
      </c>
      <c r="B221" s="232" t="s">
        <v>806</v>
      </c>
      <c r="C221" s="232"/>
      <c r="D221" s="583" t="s">
        <v>839</v>
      </c>
      <c r="E221" s="243" t="s">
        <v>229</v>
      </c>
      <c r="F221" s="1716">
        <v>200</v>
      </c>
      <c r="G221" s="300">
        <v>2066.71</v>
      </c>
      <c r="H221" s="300">
        <f>ROUND(F221*G221,0)</f>
        <v>413342</v>
      </c>
      <c r="I221"/>
      <c r="J221" s="272"/>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row>
    <row r="222" spans="1:68" s="468" customFormat="1" ht="40.799999999999997">
      <c r="A222" s="232" t="s">
        <v>812</v>
      </c>
      <c r="B222" s="232" t="s">
        <v>809</v>
      </c>
      <c r="C222" s="232"/>
      <c r="D222" s="583" t="s">
        <v>813</v>
      </c>
      <c r="E222" s="243" t="s">
        <v>739</v>
      </c>
      <c r="F222" s="1716">
        <v>2</v>
      </c>
      <c r="G222" s="300">
        <v>738582.4</v>
      </c>
      <c r="H222" s="300">
        <f>ROUND(F222*G222,0)</f>
        <v>1477165</v>
      </c>
      <c r="I222"/>
      <c r="J222" s="27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row>
    <row r="223" spans="1:68" s="468" customFormat="1" ht="12.75" customHeight="1">
      <c r="A223" s="673"/>
      <c r="B223" s="673"/>
      <c r="C223" s="673"/>
      <c r="D223" s="674"/>
      <c r="E223" s="673"/>
      <c r="F223" s="675"/>
      <c r="G223" s="540" t="s">
        <v>840</v>
      </c>
      <c r="H223" s="679">
        <f>SUM(H212:H222)</f>
        <v>76709132</v>
      </c>
      <c r="I223"/>
      <c r="J223" s="272"/>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row>
    <row r="224" spans="1:68" s="468" customFormat="1" ht="12.75" customHeight="1">
      <c r="A224" s="673"/>
      <c r="B224" s="673"/>
      <c r="C224" s="673"/>
      <c r="D224" s="674"/>
      <c r="E224" s="673"/>
      <c r="F224" s="675"/>
      <c r="G224" s="676" t="s">
        <v>841</v>
      </c>
      <c r="H224" s="300">
        <f>ROUND(0.04*H223,0)</f>
        <v>3068365</v>
      </c>
      <c r="I224"/>
      <c r="J224" s="272"/>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row>
    <row r="225" spans="1:68" s="468" customFormat="1">
      <c r="A225" s="673"/>
      <c r="B225" s="673"/>
      <c r="C225" s="673"/>
      <c r="D225" s="674"/>
      <c r="E225" s="673"/>
      <c r="F225" s="675"/>
      <c r="G225" s="676" t="s">
        <v>842</v>
      </c>
      <c r="H225" s="541">
        <v>8500000</v>
      </c>
      <c r="I225"/>
      <c r="J225" s="272"/>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row>
    <row r="226" spans="1:68" s="468" customFormat="1">
      <c r="A226" s="673"/>
      <c r="B226" s="673"/>
      <c r="C226" s="673"/>
      <c r="D226" s="674"/>
      <c r="E226" s="673"/>
      <c r="F226" s="675"/>
      <c r="G226" s="676" t="s">
        <v>843</v>
      </c>
      <c r="H226" s="300">
        <f>SUM(H223:H225)</f>
        <v>88277497</v>
      </c>
      <c r="I226"/>
      <c r="J226" s="272"/>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row>
    <row r="227" spans="1:68" s="468" customFormat="1">
      <c r="A227" s="673"/>
      <c r="B227" s="673"/>
      <c r="C227" s="673"/>
      <c r="D227" s="674"/>
      <c r="E227" s="673"/>
      <c r="F227" s="675"/>
      <c r="G227" s="627" t="s">
        <v>732</v>
      </c>
      <c r="H227" s="300">
        <f>+ROUND(((H226/1.3)*0.05*0.19),0)</f>
        <v>645105</v>
      </c>
      <c r="I227"/>
      <c r="J227" s="272"/>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row>
    <row r="228" spans="1:68" s="468" customFormat="1">
      <c r="A228" s="673"/>
      <c r="B228" s="673"/>
      <c r="C228" s="673"/>
      <c r="D228" s="674"/>
      <c r="E228" s="673"/>
      <c r="F228" s="675"/>
      <c r="G228" s="627" t="s">
        <v>844</v>
      </c>
      <c r="H228" s="300">
        <f>SUM(H226:H227)</f>
        <v>88922602</v>
      </c>
      <c r="I228"/>
      <c r="J228" s="272"/>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row>
    <row r="229" spans="1:68" s="468" customFormat="1">
      <c r="A229" s="673"/>
      <c r="B229" s="673"/>
      <c r="C229" s="673"/>
      <c r="D229" s="674"/>
      <c r="E229" s="673"/>
      <c r="F229" s="675"/>
      <c r="G229" s="627" t="s">
        <v>845</v>
      </c>
      <c r="H229" s="648">
        <v>46816000</v>
      </c>
      <c r="I229"/>
      <c r="J229" s="272"/>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row>
    <row r="230" spans="1:68" s="468" customFormat="1" ht="12.75" customHeight="1">
      <c r="A230" s="673"/>
      <c r="B230" s="673"/>
      <c r="C230" s="673"/>
      <c r="D230" s="674"/>
      <c r="E230" s="673"/>
      <c r="F230" s="675"/>
      <c r="G230" s="627" t="s">
        <v>846</v>
      </c>
      <c r="H230" s="648">
        <v>8895040</v>
      </c>
      <c r="I230"/>
      <c r="J230" s="272"/>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row>
    <row r="231" spans="1:68" s="468" customFormat="1">
      <c r="A231" s="673"/>
      <c r="B231" s="673"/>
      <c r="C231" s="673"/>
      <c r="D231" s="674"/>
      <c r="E231" s="673"/>
      <c r="F231" s="675"/>
      <c r="G231" s="627" t="s">
        <v>847</v>
      </c>
      <c r="H231" s="648">
        <v>55711040</v>
      </c>
      <c r="I231"/>
      <c r="J231" s="272"/>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row>
    <row r="232" spans="1:68" s="468" customFormat="1" ht="13.8">
      <c r="A232" s="673"/>
      <c r="B232" s="673"/>
      <c r="C232" s="673"/>
      <c r="D232" s="674"/>
      <c r="E232" s="673"/>
      <c r="F232" s="675"/>
      <c r="G232" s="542" t="s">
        <v>733</v>
      </c>
      <c r="H232" s="650">
        <f>+H228+H231</f>
        <v>144633642</v>
      </c>
      <c r="I232"/>
      <c r="J232" s="27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row>
    <row r="233" spans="1:68" s="468" customFormat="1">
      <c r="A233" s="1890" t="s">
        <v>852</v>
      </c>
      <c r="B233" s="637"/>
      <c r="C233" s="637"/>
      <c r="D233" s="637"/>
      <c r="E233" s="637"/>
      <c r="F233" s="637"/>
      <c r="G233" s="637"/>
      <c r="H233" s="637"/>
      <c r="I233"/>
      <c r="J233" s="272"/>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row>
    <row r="234" spans="1:68" s="468" customFormat="1">
      <c r="A234" s="232" t="s">
        <v>822</v>
      </c>
      <c r="B234" s="232" t="s">
        <v>767</v>
      </c>
      <c r="C234" s="344"/>
      <c r="D234" s="583" t="s">
        <v>823</v>
      </c>
      <c r="E234" s="243" t="s">
        <v>716</v>
      </c>
      <c r="F234" s="1716">
        <v>10</v>
      </c>
      <c r="G234" s="300">
        <f>+(61204*1.0928)*1.043</f>
        <v>69759.731641599996</v>
      </c>
      <c r="H234" s="300">
        <f t="shared" ref="H234:H244" si="11">ROUND(F234*G234,0)</f>
        <v>697597</v>
      </c>
      <c r="I234"/>
      <c r="J234" s="272"/>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row>
    <row r="235" spans="1:68" s="468" customFormat="1">
      <c r="A235" s="232" t="s">
        <v>849</v>
      </c>
      <c r="B235" s="232" t="s">
        <v>718</v>
      </c>
      <c r="C235" s="344"/>
      <c r="D235" s="583" t="s">
        <v>850</v>
      </c>
      <c r="E235" s="243" t="s">
        <v>716</v>
      </c>
      <c r="F235" s="1716">
        <v>20</v>
      </c>
      <c r="G235" s="300">
        <v>29284.46</v>
      </c>
      <c r="H235" s="300">
        <f t="shared" si="11"/>
        <v>585689</v>
      </c>
      <c r="I235"/>
      <c r="J235" s="272"/>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row>
    <row r="236" spans="1:68" s="468" customFormat="1" ht="30.6">
      <c r="A236" s="232" t="s">
        <v>725</v>
      </c>
      <c r="B236" s="232" t="s">
        <v>735</v>
      </c>
      <c r="C236" s="344"/>
      <c r="D236" s="583" t="s">
        <v>727</v>
      </c>
      <c r="E236" s="243" t="s">
        <v>716</v>
      </c>
      <c r="F236" s="1716">
        <v>10</v>
      </c>
      <c r="G236" s="300">
        <v>986459.62</v>
      </c>
      <c r="H236" s="300">
        <f t="shared" si="11"/>
        <v>9864596</v>
      </c>
      <c r="I236"/>
      <c r="J236" s="272"/>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row>
    <row r="237" spans="1:68" s="468" customFormat="1">
      <c r="A237" s="232" t="s">
        <v>824</v>
      </c>
      <c r="B237" s="232"/>
      <c r="C237" s="232" t="s">
        <v>824</v>
      </c>
      <c r="D237" s="583" t="s">
        <v>825</v>
      </c>
      <c r="E237" s="243" t="s">
        <v>739</v>
      </c>
      <c r="F237" s="1716">
        <v>11</v>
      </c>
      <c r="G237" s="300">
        <f>+(405086*1.0928)*1.043</f>
        <v>461713.1339744</v>
      </c>
      <c r="H237" s="300">
        <f t="shared" si="11"/>
        <v>5078844</v>
      </c>
      <c r="I237"/>
      <c r="J237" s="272"/>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row>
    <row r="238" spans="1:68" s="468" customFormat="1">
      <c r="A238" s="232" t="s">
        <v>826</v>
      </c>
      <c r="B238" s="232"/>
      <c r="C238" s="232" t="s">
        <v>826</v>
      </c>
      <c r="D238" s="583" t="s">
        <v>827</v>
      </c>
      <c r="E238" s="243" t="s">
        <v>229</v>
      </c>
      <c r="F238" s="1716">
        <v>11</v>
      </c>
      <c r="G238" s="300">
        <f>+(397537*1.0928)*1.043</f>
        <v>453108.85624479997</v>
      </c>
      <c r="H238" s="300">
        <f t="shared" si="11"/>
        <v>4984197</v>
      </c>
      <c r="I238"/>
      <c r="J238" s="272"/>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row>
    <row r="239" spans="1:68" s="468" customFormat="1">
      <c r="A239" s="232" t="s">
        <v>828</v>
      </c>
      <c r="B239" s="232"/>
      <c r="C239" s="232" t="s">
        <v>828</v>
      </c>
      <c r="D239" s="583" t="s">
        <v>829</v>
      </c>
      <c r="E239" s="243" t="s">
        <v>739</v>
      </c>
      <c r="F239" s="1716">
        <v>42</v>
      </c>
      <c r="G239" s="300">
        <f>+(24019*1.0928)*1.043</f>
        <v>27376.625617599995</v>
      </c>
      <c r="H239" s="300">
        <f t="shared" si="11"/>
        <v>1149818</v>
      </c>
      <c r="I239"/>
      <c r="J239" s="272"/>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row>
    <row r="240" spans="1:68" s="468" customFormat="1">
      <c r="A240" s="232" t="s">
        <v>830</v>
      </c>
      <c r="B240" s="232"/>
      <c r="C240" s="232" t="s">
        <v>830</v>
      </c>
      <c r="D240" s="583" t="s">
        <v>831</v>
      </c>
      <c r="E240" s="243" t="s">
        <v>739</v>
      </c>
      <c r="F240" s="1716">
        <v>230</v>
      </c>
      <c r="G240" s="300">
        <f>+(19899*1.0928)*1.043</f>
        <v>22680.689169599998</v>
      </c>
      <c r="H240" s="300">
        <f t="shared" si="11"/>
        <v>5216559</v>
      </c>
      <c r="I240"/>
      <c r="J240" s="272"/>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row>
    <row r="241" spans="1:68" s="468" customFormat="1" ht="30.6">
      <c r="A241" s="232" t="s">
        <v>832</v>
      </c>
      <c r="B241" s="232"/>
      <c r="C241" s="232" t="s">
        <v>832</v>
      </c>
      <c r="D241" s="583" t="s">
        <v>833</v>
      </c>
      <c r="E241" s="243" t="s">
        <v>834</v>
      </c>
      <c r="F241" s="1716">
        <v>150</v>
      </c>
      <c r="G241" s="300">
        <f>+(37896*1.0928)*1.043</f>
        <v>43193.496998399998</v>
      </c>
      <c r="H241" s="300">
        <f t="shared" si="11"/>
        <v>6479025</v>
      </c>
      <c r="I241"/>
      <c r="J241" s="272"/>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row>
    <row r="242" spans="1:68" s="468" customFormat="1" ht="33.75" customHeight="1">
      <c r="A242" s="232" t="s">
        <v>835</v>
      </c>
      <c r="B242" s="233"/>
      <c r="C242" s="233" t="s">
        <v>835</v>
      </c>
      <c r="D242" s="583" t="s">
        <v>836</v>
      </c>
      <c r="E242" s="243" t="s">
        <v>730</v>
      </c>
      <c r="F242" s="1716">
        <v>20</v>
      </c>
      <c r="G242" s="300">
        <f>+(246403*1.0928)*1.043</f>
        <v>280847.77393119998</v>
      </c>
      <c r="H242" s="300">
        <f t="shared" si="11"/>
        <v>5616955</v>
      </c>
      <c r="I242"/>
      <c r="J242" s="27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row>
    <row r="243" spans="1:68" s="468" customFormat="1" ht="33.75" customHeight="1">
      <c r="A243" s="232" t="s">
        <v>837</v>
      </c>
      <c r="B243" s="233"/>
      <c r="C243" s="233" t="s">
        <v>837</v>
      </c>
      <c r="D243" s="583" t="s">
        <v>838</v>
      </c>
      <c r="E243" s="243" t="s">
        <v>739</v>
      </c>
      <c r="F243" s="1716">
        <v>5</v>
      </c>
      <c r="G243" s="300">
        <f>+(490480*1.0928)*1.043</f>
        <v>559044.39539199998</v>
      </c>
      <c r="H243" s="300">
        <f t="shared" si="11"/>
        <v>2795222</v>
      </c>
      <c r="I243"/>
      <c r="J243" s="272"/>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row>
    <row r="244" spans="1:68" s="468" customFormat="1" ht="22.5" customHeight="1">
      <c r="A244" s="232">
        <v>700.2</v>
      </c>
      <c r="B244" s="233" t="s">
        <v>806</v>
      </c>
      <c r="C244" s="334"/>
      <c r="D244" s="583" t="s">
        <v>839</v>
      </c>
      <c r="E244" s="243" t="s">
        <v>229</v>
      </c>
      <c r="F244" s="1716">
        <v>200</v>
      </c>
      <c r="G244" s="300">
        <v>2066.71</v>
      </c>
      <c r="H244" s="300">
        <f t="shared" si="11"/>
        <v>413342</v>
      </c>
      <c r="I244"/>
      <c r="J244" s="272"/>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row>
    <row r="245" spans="1:68" s="468" customFormat="1" ht="40.799999999999997">
      <c r="A245" s="232" t="s">
        <v>812</v>
      </c>
      <c r="B245" s="232" t="s">
        <v>809</v>
      </c>
      <c r="C245" s="232"/>
      <c r="D245" s="583" t="s">
        <v>813</v>
      </c>
      <c r="E245" s="243" t="s">
        <v>739</v>
      </c>
      <c r="F245" s="1716">
        <v>2</v>
      </c>
      <c r="G245" s="300">
        <v>738582.4</v>
      </c>
      <c r="H245" s="300">
        <f>ROUND(F245*G245,0)</f>
        <v>1477165</v>
      </c>
      <c r="I245"/>
      <c r="J245" s="272"/>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row>
    <row r="246" spans="1:68" s="468" customFormat="1">
      <c r="A246" s="232">
        <v>730.1</v>
      </c>
      <c r="B246" s="232" t="s">
        <v>814</v>
      </c>
      <c r="C246" s="232"/>
      <c r="D246" s="583" t="s">
        <v>815</v>
      </c>
      <c r="E246" s="243" t="s">
        <v>229</v>
      </c>
      <c r="F246" s="1716">
        <v>20</v>
      </c>
      <c r="G246" s="300">
        <v>1267341.75</v>
      </c>
      <c r="H246" s="300">
        <f>ROUND(F246*G246,0)</f>
        <v>25346835</v>
      </c>
      <c r="I246"/>
      <c r="J246" s="272"/>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row>
    <row r="247" spans="1:68" s="468" customFormat="1" ht="13.8">
      <c r="A247" s="673"/>
      <c r="B247" s="673"/>
      <c r="C247" s="673"/>
      <c r="D247" s="244"/>
      <c r="E247" s="678"/>
      <c r="F247" s="675"/>
      <c r="G247" s="540" t="s">
        <v>840</v>
      </c>
      <c r="H247" s="300">
        <f>SUM(H234:H246)</f>
        <v>69705844</v>
      </c>
      <c r="I247"/>
      <c r="J247" s="272"/>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row>
    <row r="248" spans="1:68" s="468" customFormat="1">
      <c r="A248" s="673"/>
      <c r="B248" s="673"/>
      <c r="C248" s="673"/>
      <c r="D248" s="244"/>
      <c r="E248" s="678"/>
      <c r="F248" s="675"/>
      <c r="G248" s="676" t="s">
        <v>841</v>
      </c>
      <c r="H248" s="300">
        <f>ROUND(0.04*H247,0)</f>
        <v>2788234</v>
      </c>
      <c r="I248"/>
      <c r="J248" s="272"/>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row>
    <row r="249" spans="1:68" s="468" customFormat="1">
      <c r="A249" s="673"/>
      <c r="B249" s="673"/>
      <c r="C249" s="673"/>
      <c r="D249" s="244"/>
      <c r="E249" s="678"/>
      <c r="F249" s="675"/>
      <c r="G249" s="676" t="s">
        <v>842</v>
      </c>
      <c r="H249" s="541">
        <v>8500000</v>
      </c>
      <c r="I249"/>
      <c r="J249" s="272"/>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row>
    <row r="250" spans="1:68" s="468" customFormat="1">
      <c r="A250" s="673"/>
      <c r="B250" s="673"/>
      <c r="C250" s="673"/>
      <c r="D250" s="244"/>
      <c r="E250" s="678"/>
      <c r="F250" s="675"/>
      <c r="G250" s="676" t="s">
        <v>843</v>
      </c>
      <c r="H250" s="300">
        <f>SUM(H247:H249)</f>
        <v>80994078</v>
      </c>
      <c r="I250"/>
      <c r="J250" s="272"/>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row>
    <row r="251" spans="1:68" s="468" customFormat="1">
      <c r="A251" s="673"/>
      <c r="B251" s="673"/>
      <c r="C251" s="673"/>
      <c r="D251" s="244"/>
      <c r="E251" s="678"/>
      <c r="F251" s="675"/>
      <c r="G251" s="627" t="s">
        <v>732</v>
      </c>
      <c r="H251" s="300">
        <f>+ROUND(((H250/1.3)*0.05*0.19),0)</f>
        <v>591880</v>
      </c>
      <c r="I251"/>
      <c r="J251" s="272"/>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row>
    <row r="252" spans="1:68" s="468" customFormat="1" ht="12.75" customHeight="1">
      <c r="A252" s="673"/>
      <c r="B252" s="673"/>
      <c r="C252" s="673"/>
      <c r="D252" s="244"/>
      <c r="E252" s="678"/>
      <c r="F252" s="675"/>
      <c r="G252" s="627" t="s">
        <v>844</v>
      </c>
      <c r="H252" s="300">
        <f>SUM(H250:H251)</f>
        <v>81585958</v>
      </c>
      <c r="I252"/>
      <c r="J252" s="27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row>
    <row r="253" spans="1:68" s="468" customFormat="1">
      <c r="A253" s="673"/>
      <c r="B253" s="673"/>
      <c r="C253" s="673"/>
      <c r="D253" s="244"/>
      <c r="E253" s="678"/>
      <c r="F253" s="675"/>
      <c r="G253" s="627" t="s">
        <v>845</v>
      </c>
      <c r="H253" s="648">
        <v>46816000</v>
      </c>
      <c r="I253"/>
      <c r="J253" s="272"/>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row>
    <row r="254" spans="1:68" s="468" customFormat="1">
      <c r="A254" s="673"/>
      <c r="B254" s="673"/>
      <c r="C254" s="673"/>
      <c r="D254" s="244"/>
      <c r="E254" s="678"/>
      <c r="F254" s="675"/>
      <c r="G254" s="627" t="s">
        <v>846</v>
      </c>
      <c r="H254" s="648">
        <v>8895040</v>
      </c>
      <c r="I254"/>
      <c r="J254" s="272"/>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row>
    <row r="255" spans="1:68" s="468" customFormat="1">
      <c r="A255" s="673"/>
      <c r="B255" s="673"/>
      <c r="C255" s="673"/>
      <c r="D255" s="244"/>
      <c r="E255" s="678"/>
      <c r="F255" s="675"/>
      <c r="G255" s="627" t="s">
        <v>847</v>
      </c>
      <c r="H255" s="648">
        <v>55711040</v>
      </c>
      <c r="I255"/>
      <c r="J255" s="272"/>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row>
    <row r="256" spans="1:68" s="468" customFormat="1" ht="13.8">
      <c r="A256" s="64"/>
      <c r="B256" s="64"/>
      <c r="C256" s="64"/>
      <c r="D256" s="64"/>
      <c r="E256" s="64"/>
      <c r="F256" s="64"/>
      <c r="G256" s="542" t="s">
        <v>733</v>
      </c>
      <c r="H256" s="650">
        <f>+H252+H255</f>
        <v>137296998</v>
      </c>
      <c r="I256"/>
      <c r="J256" s="272"/>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row>
    <row r="257" spans="1:68" s="468" customFormat="1">
      <c r="A257" s="1890" t="s">
        <v>853</v>
      </c>
      <c r="B257" s="636"/>
      <c r="C257" s="636"/>
      <c r="D257" s="636"/>
      <c r="E257" s="636"/>
      <c r="F257" s="636"/>
      <c r="G257" s="636"/>
      <c r="H257" s="636"/>
      <c r="I257"/>
      <c r="J257" s="272"/>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row>
    <row r="258" spans="1:68" s="468" customFormat="1" ht="15" customHeight="1">
      <c r="A258" s="232" t="s">
        <v>822</v>
      </c>
      <c r="B258" s="232" t="s">
        <v>767</v>
      </c>
      <c r="C258" s="232" t="s">
        <v>822</v>
      </c>
      <c r="D258" s="583" t="s">
        <v>823</v>
      </c>
      <c r="E258" s="243" t="s">
        <v>716</v>
      </c>
      <c r="F258" s="1716">
        <v>50</v>
      </c>
      <c r="G258" s="300">
        <f>+(61204*1.0928)*1.043</f>
        <v>69759.731641599996</v>
      </c>
      <c r="H258" s="300">
        <f t="shared" ref="H258:H263" si="12">ROUND(F258*G258,0)</f>
        <v>3487987</v>
      </c>
      <c r="I258"/>
      <c r="J258" s="272"/>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row>
    <row r="259" spans="1:68" s="468" customFormat="1">
      <c r="A259" s="232" t="s">
        <v>849</v>
      </c>
      <c r="B259" s="232" t="s">
        <v>718</v>
      </c>
      <c r="C259" s="232"/>
      <c r="D259" s="583" t="s">
        <v>850</v>
      </c>
      <c r="E259" s="243" t="s">
        <v>716</v>
      </c>
      <c r="F259" s="1716">
        <v>100</v>
      </c>
      <c r="G259" s="300">
        <v>29284.46</v>
      </c>
      <c r="H259" s="300">
        <f t="shared" si="12"/>
        <v>2928446</v>
      </c>
      <c r="I259"/>
      <c r="J259" s="272"/>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row>
    <row r="260" spans="1:68" s="468" customFormat="1" ht="12.75" customHeight="1">
      <c r="A260" s="232" t="s">
        <v>824</v>
      </c>
      <c r="B260" s="232"/>
      <c r="C260" s="232" t="s">
        <v>824</v>
      </c>
      <c r="D260" s="583" t="s">
        <v>825</v>
      </c>
      <c r="E260" s="243" t="s">
        <v>739</v>
      </c>
      <c r="F260" s="1716">
        <v>114</v>
      </c>
      <c r="G260" s="300">
        <f>+(405086*1.0928)*1.043</f>
        <v>461713.1339744</v>
      </c>
      <c r="H260" s="300">
        <f t="shared" si="12"/>
        <v>52635297</v>
      </c>
      <c r="I260"/>
      <c r="J260" s="272"/>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row>
    <row r="261" spans="1:68" s="468" customFormat="1">
      <c r="A261" s="232" t="s">
        <v>826</v>
      </c>
      <c r="B261" s="232"/>
      <c r="C261" s="232" t="s">
        <v>826</v>
      </c>
      <c r="D261" s="583" t="s">
        <v>827</v>
      </c>
      <c r="E261" s="243" t="s">
        <v>229</v>
      </c>
      <c r="F261" s="1716">
        <v>114</v>
      </c>
      <c r="G261" s="300">
        <f>+(397537*1.0928)*1.043</f>
        <v>453108.85624479997</v>
      </c>
      <c r="H261" s="300">
        <f t="shared" si="12"/>
        <v>51654410</v>
      </c>
      <c r="I261"/>
      <c r="J261" s="272"/>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row>
    <row r="262" spans="1:68" s="468" customFormat="1" ht="15" customHeight="1">
      <c r="A262" s="232" t="s">
        <v>830</v>
      </c>
      <c r="B262" s="232"/>
      <c r="C262" s="232" t="s">
        <v>830</v>
      </c>
      <c r="D262" s="583" t="s">
        <v>831</v>
      </c>
      <c r="E262" s="243" t="s">
        <v>739</v>
      </c>
      <c r="F262" s="1716">
        <v>300</v>
      </c>
      <c r="G262" s="300">
        <f>+(19899*1.0928)*1.043</f>
        <v>22680.689169599998</v>
      </c>
      <c r="H262" s="300">
        <f t="shared" si="12"/>
        <v>6804207</v>
      </c>
      <c r="I262"/>
      <c r="J262" s="27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row>
    <row r="263" spans="1:68" s="468" customFormat="1" ht="30.6">
      <c r="A263" s="232" t="s">
        <v>832</v>
      </c>
      <c r="B263" s="232"/>
      <c r="C263" s="232" t="s">
        <v>832</v>
      </c>
      <c r="D263" s="583" t="s">
        <v>833</v>
      </c>
      <c r="E263" s="243" t="s">
        <v>834</v>
      </c>
      <c r="F263" s="1716">
        <v>200</v>
      </c>
      <c r="G263" s="300">
        <f>+(37896*1.0928)*1.043</f>
        <v>43193.496998399998</v>
      </c>
      <c r="H263" s="300">
        <f t="shared" si="12"/>
        <v>8638699</v>
      </c>
      <c r="I263"/>
      <c r="J263" s="272"/>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row>
    <row r="264" spans="1:68" s="468" customFormat="1" ht="20.399999999999999">
      <c r="A264" s="232" t="s">
        <v>835</v>
      </c>
      <c r="B264" s="232"/>
      <c r="C264" s="232" t="s">
        <v>835</v>
      </c>
      <c r="D264" s="583" t="s">
        <v>836</v>
      </c>
      <c r="E264" s="243" t="s">
        <v>730</v>
      </c>
      <c r="F264" s="1716">
        <v>50</v>
      </c>
      <c r="G264" s="300">
        <f>+(246403*1.0928)*1.043</f>
        <v>280847.77393119998</v>
      </c>
      <c r="H264" s="300">
        <f>ROUND(F264*G264,0)</f>
        <v>14042389</v>
      </c>
      <c r="I264"/>
      <c r="J264" s="272"/>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row>
    <row r="265" spans="1:68" s="468" customFormat="1" ht="20.399999999999999">
      <c r="A265" s="232" t="s">
        <v>837</v>
      </c>
      <c r="B265" s="232"/>
      <c r="C265" s="232" t="s">
        <v>837</v>
      </c>
      <c r="D265" s="583" t="s">
        <v>838</v>
      </c>
      <c r="E265" s="243" t="s">
        <v>739</v>
      </c>
      <c r="F265" s="1716">
        <v>100</v>
      </c>
      <c r="G265" s="300">
        <f>+(490480*1.0928)*1.043</f>
        <v>559044.39539199998</v>
      </c>
      <c r="H265" s="300">
        <f>ROUND(F265*G265,0)</f>
        <v>55904440</v>
      </c>
      <c r="I265"/>
      <c r="J265" s="272"/>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row>
    <row r="266" spans="1:68" s="468" customFormat="1">
      <c r="A266" s="232" t="s">
        <v>854</v>
      </c>
      <c r="B266" s="232"/>
      <c r="C266" s="232" t="s">
        <v>854</v>
      </c>
      <c r="D266" s="583" t="s">
        <v>855</v>
      </c>
      <c r="E266" s="243" t="s">
        <v>229</v>
      </c>
      <c r="F266" s="1716">
        <v>44</v>
      </c>
      <c r="G266" s="300">
        <f>+(645786.416519855*1.0928)*1.043</f>
        <v>736061.15799973207</v>
      </c>
      <c r="H266" s="300">
        <f>ROUND(F266*G266,0)</f>
        <v>32386691</v>
      </c>
      <c r="I266"/>
      <c r="J266" s="272"/>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row>
    <row r="267" spans="1:68" s="468" customFormat="1" ht="26.25" customHeight="1">
      <c r="A267" s="232">
        <v>700.2</v>
      </c>
      <c r="B267" s="232" t="s">
        <v>806</v>
      </c>
      <c r="C267" s="232"/>
      <c r="D267" s="583" t="s">
        <v>839</v>
      </c>
      <c r="E267" s="243" t="s">
        <v>229</v>
      </c>
      <c r="F267" s="1716">
        <v>240</v>
      </c>
      <c r="G267" s="300">
        <v>2066.71</v>
      </c>
      <c r="H267" s="300">
        <f>ROUND(F267*G267,0)</f>
        <v>496010</v>
      </c>
      <c r="I267"/>
      <c r="J267" s="272"/>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row>
    <row r="268" spans="1:68" s="468" customFormat="1" ht="40.799999999999997">
      <c r="A268" s="232" t="s">
        <v>812</v>
      </c>
      <c r="B268" s="232" t="s">
        <v>809</v>
      </c>
      <c r="C268" s="232"/>
      <c r="D268" s="583" t="s">
        <v>813</v>
      </c>
      <c r="E268" s="243" t="s">
        <v>739</v>
      </c>
      <c r="F268" s="1716">
        <v>2</v>
      </c>
      <c r="G268" s="300">
        <v>738582.4</v>
      </c>
      <c r="H268" s="300">
        <f>ROUND(F268*G268,0)</f>
        <v>1477165</v>
      </c>
      <c r="I268"/>
      <c r="J268" s="272"/>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row>
    <row r="269" spans="1:68" s="468" customFormat="1" ht="22.5" customHeight="1">
      <c r="A269" s="682"/>
      <c r="B269" s="673"/>
      <c r="C269" s="673"/>
      <c r="D269" s="244"/>
      <c r="E269" s="678"/>
      <c r="F269" s="675"/>
      <c r="G269" s="540" t="s">
        <v>840</v>
      </c>
      <c r="H269" s="300">
        <f>SUM(H258:H268)</f>
        <v>230455741</v>
      </c>
      <c r="I269"/>
      <c r="J269" s="272"/>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row>
    <row r="270" spans="1:68" s="468" customFormat="1" ht="12.75" customHeight="1">
      <c r="A270" s="673"/>
      <c r="B270" s="673"/>
      <c r="C270" s="673"/>
      <c r="D270" s="674"/>
      <c r="E270" s="673"/>
      <c r="F270" s="675"/>
      <c r="G270" s="676" t="s">
        <v>841</v>
      </c>
      <c r="H270" s="300">
        <f>ROUND(0.04*H269,0)</f>
        <v>9218230</v>
      </c>
      <c r="I270"/>
      <c r="J270" s="272"/>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row>
    <row r="271" spans="1:68" s="468" customFormat="1" ht="12.75" customHeight="1">
      <c r="A271" s="673"/>
      <c r="B271" s="673"/>
      <c r="C271" s="673"/>
      <c r="D271" s="674"/>
      <c r="E271" s="673"/>
      <c r="F271" s="675"/>
      <c r="G271" s="676" t="s">
        <v>842</v>
      </c>
      <c r="H271" s="541">
        <v>8500000</v>
      </c>
      <c r="I271"/>
      <c r="J271" s="272"/>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row>
    <row r="272" spans="1:68" s="468" customFormat="1" ht="12.75" customHeight="1">
      <c r="A272" s="673"/>
      <c r="B272" s="673"/>
      <c r="C272" s="673"/>
      <c r="D272" s="674"/>
      <c r="E272" s="673"/>
      <c r="F272" s="675"/>
      <c r="G272" s="676" t="s">
        <v>843</v>
      </c>
      <c r="H272" s="300">
        <f>SUM(H269:H271)</f>
        <v>248173971</v>
      </c>
      <c r="I272"/>
      <c r="J272" s="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row>
    <row r="273" spans="1:68" s="468" customFormat="1" ht="12.75" customHeight="1">
      <c r="A273" s="673"/>
      <c r="B273" s="673"/>
      <c r="C273" s="673"/>
      <c r="D273" s="674"/>
      <c r="E273" s="673"/>
      <c r="F273" s="675"/>
      <c r="G273" s="627" t="s">
        <v>732</v>
      </c>
      <c r="H273" s="300">
        <f>+ROUND(((H272/1.3)*0.05*0.19),0)</f>
        <v>1813579</v>
      </c>
      <c r="I273"/>
      <c r="J273" s="272"/>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row>
    <row r="274" spans="1:68" s="468" customFormat="1" ht="12.75" customHeight="1">
      <c r="A274" s="673"/>
      <c r="B274" s="673"/>
      <c r="C274" s="673"/>
      <c r="D274" s="674"/>
      <c r="E274" s="673"/>
      <c r="F274" s="675"/>
      <c r="G274" s="627" t="s">
        <v>844</v>
      </c>
      <c r="H274" s="300">
        <f>SUM(H272:H273)</f>
        <v>249987550</v>
      </c>
      <c r="I274"/>
      <c r="J274" s="272"/>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row>
    <row r="275" spans="1:68" s="468" customFormat="1" ht="12.75" customHeight="1">
      <c r="A275" s="673"/>
      <c r="B275" s="673"/>
      <c r="C275" s="673"/>
      <c r="D275" s="674"/>
      <c r="E275" s="673"/>
      <c r="F275" s="675"/>
      <c r="G275" s="627" t="s">
        <v>845</v>
      </c>
      <c r="H275" s="648">
        <v>46816000</v>
      </c>
      <c r="I275"/>
      <c r="J275" s="272"/>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row>
    <row r="276" spans="1:68" s="468" customFormat="1" ht="12.75" customHeight="1">
      <c r="A276" s="673"/>
      <c r="B276" s="673"/>
      <c r="C276" s="673"/>
      <c r="D276" s="674"/>
      <c r="E276" s="673"/>
      <c r="F276" s="675"/>
      <c r="G276" s="627" t="s">
        <v>846</v>
      </c>
      <c r="H276" s="648">
        <v>8895040</v>
      </c>
      <c r="I276"/>
      <c r="J276" s="272"/>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row>
    <row r="277" spans="1:68" s="468" customFormat="1" ht="12.75" customHeight="1">
      <c r="A277" s="673"/>
      <c r="B277" s="673"/>
      <c r="C277" s="673"/>
      <c r="D277" s="674"/>
      <c r="E277" s="673"/>
      <c r="F277" s="675"/>
      <c r="G277" s="627" t="s">
        <v>847</v>
      </c>
      <c r="H277" s="648">
        <v>55711040</v>
      </c>
      <c r="I277"/>
      <c r="J277" s="272"/>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row>
    <row r="278" spans="1:68" s="468" customFormat="1" ht="12.75" customHeight="1">
      <c r="A278" s="673"/>
      <c r="B278" s="673"/>
      <c r="C278" s="673"/>
      <c r="D278" s="674"/>
      <c r="E278" s="673"/>
      <c r="F278" s="675"/>
      <c r="G278" s="542" t="s">
        <v>733</v>
      </c>
      <c r="H278" s="650">
        <f>+H274+H277</f>
        <v>305698590</v>
      </c>
      <c r="I278"/>
      <c r="J278" s="272"/>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row>
    <row r="279" spans="1:68" s="468" customFormat="1" ht="22.5" customHeight="1">
      <c r="A279" s="55" t="s">
        <v>856</v>
      </c>
      <c r="B279"/>
      <c r="C279"/>
      <c r="D279"/>
      <c r="E279"/>
      <c r="F279"/>
      <c r="G279"/>
      <c r="H279" s="686"/>
      <c r="I279"/>
      <c r="J279" s="272"/>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row>
    <row r="280" spans="1:68" s="468" customFormat="1">
      <c r="A280" s="1901" t="s">
        <v>857</v>
      </c>
      <c r="B280" s="480"/>
      <c r="C280" s="480"/>
      <c r="D280" s="480"/>
      <c r="E280" s="543"/>
      <c r="F280" s="543"/>
      <c r="G280" s="543"/>
      <c r="H280" s="651"/>
      <c r="I280"/>
      <c r="J280" s="272"/>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row>
    <row r="281" spans="1:68" s="468" customFormat="1" ht="20.25" customHeight="1">
      <c r="A281" s="232" t="s">
        <v>849</v>
      </c>
      <c r="B281" s="232" t="s">
        <v>718</v>
      </c>
      <c r="C281" s="232"/>
      <c r="D281" s="583" t="s">
        <v>850</v>
      </c>
      <c r="E281" s="243" t="s">
        <v>716</v>
      </c>
      <c r="F281" s="1716">
        <f>5*2*2*1.5</f>
        <v>30</v>
      </c>
      <c r="G281" s="300">
        <v>29284.46</v>
      </c>
      <c r="H281" s="300">
        <f t="shared" ref="H281:H290" si="13">ROUND(F281*G281,0)</f>
        <v>878534</v>
      </c>
      <c r="I281"/>
      <c r="J281" s="272"/>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row>
    <row r="282" spans="1:68" s="468" customFormat="1">
      <c r="A282" s="232">
        <v>623.1</v>
      </c>
      <c r="B282" s="232" t="s">
        <v>858</v>
      </c>
      <c r="C282" s="232"/>
      <c r="D282" s="583" t="s">
        <v>859</v>
      </c>
      <c r="E282" s="243" t="s">
        <v>229</v>
      </c>
      <c r="F282" s="1716">
        <v>25</v>
      </c>
      <c r="G282" s="300">
        <v>592321.13</v>
      </c>
      <c r="H282" s="300">
        <f t="shared" si="13"/>
        <v>14808028</v>
      </c>
      <c r="I282"/>
      <c r="J282" s="27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row>
    <row r="283" spans="1:68" s="468" customFormat="1" ht="30.6">
      <c r="A283" s="232" t="s">
        <v>725</v>
      </c>
      <c r="B283" s="232" t="s">
        <v>735</v>
      </c>
      <c r="C283" s="232"/>
      <c r="D283" s="583" t="s">
        <v>727</v>
      </c>
      <c r="E283" s="243" t="s">
        <v>716</v>
      </c>
      <c r="F283" s="1716">
        <f>5*1*1.5*2</f>
        <v>15</v>
      </c>
      <c r="G283" s="300">
        <v>986459.62</v>
      </c>
      <c r="H283" s="300">
        <f t="shared" si="13"/>
        <v>14796894</v>
      </c>
      <c r="I283"/>
      <c r="J283" s="272"/>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row>
    <row r="284" spans="1:68" s="468" customFormat="1" ht="30.6">
      <c r="A284" s="232" t="s">
        <v>725</v>
      </c>
      <c r="B284" s="232" t="s">
        <v>735</v>
      </c>
      <c r="C284" s="232"/>
      <c r="D284" s="583" t="s">
        <v>727</v>
      </c>
      <c r="E284" s="243" t="s">
        <v>716</v>
      </c>
      <c r="F284" s="1716">
        <v>6</v>
      </c>
      <c r="G284" s="300">
        <v>986459.62</v>
      </c>
      <c r="H284" s="300">
        <f t="shared" si="13"/>
        <v>5918758</v>
      </c>
      <c r="I284"/>
      <c r="J284" s="272"/>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row>
    <row r="285" spans="1:68" s="468" customFormat="1">
      <c r="A285" s="232">
        <v>730.1</v>
      </c>
      <c r="B285" s="232" t="s">
        <v>814</v>
      </c>
      <c r="C285" s="232"/>
      <c r="D285" s="583" t="s">
        <v>815</v>
      </c>
      <c r="E285" s="243" t="s">
        <v>229</v>
      </c>
      <c r="F285" s="1716">
        <v>20</v>
      </c>
      <c r="G285" s="300">
        <v>1267341.75</v>
      </c>
      <c r="H285" s="300">
        <f t="shared" si="13"/>
        <v>25346835</v>
      </c>
      <c r="I285"/>
      <c r="J285" s="272"/>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row>
    <row r="286" spans="1:68" s="468" customFormat="1">
      <c r="A286" s="232" t="s">
        <v>824</v>
      </c>
      <c r="B286" s="232"/>
      <c r="C286" s="232" t="str">
        <f>+A286</f>
        <v>1.1P</v>
      </c>
      <c r="D286" s="583" t="s">
        <v>825</v>
      </c>
      <c r="E286" s="243" t="s">
        <v>739</v>
      </c>
      <c r="F286" s="1716">
        <v>5</v>
      </c>
      <c r="G286" s="300">
        <f>+(405086*1.0928)*1.043</f>
        <v>461713.1339744</v>
      </c>
      <c r="H286" s="300">
        <f>ROUND(F286*G286,0)</f>
        <v>2308566</v>
      </c>
      <c r="I286"/>
      <c r="J286" s="272"/>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row>
    <row r="287" spans="1:68" s="468" customFormat="1">
      <c r="A287" s="232" t="s">
        <v>826</v>
      </c>
      <c r="B287" s="232"/>
      <c r="C287" s="232" t="str">
        <f>+A287</f>
        <v>1.2P</v>
      </c>
      <c r="D287" s="583" t="s">
        <v>827</v>
      </c>
      <c r="E287" s="243" t="s">
        <v>229</v>
      </c>
      <c r="F287" s="1716">
        <f>3.5*4</f>
        <v>14</v>
      </c>
      <c r="G287" s="300">
        <f>+(397537*1.0928)*1.043</f>
        <v>453108.85624479997</v>
      </c>
      <c r="H287" s="300">
        <f>ROUND(F287*G287,0)</f>
        <v>6343524</v>
      </c>
      <c r="I287"/>
      <c r="J287" s="272"/>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row>
    <row r="288" spans="1:68" s="468" customFormat="1" ht="12.75" customHeight="1">
      <c r="A288" s="232" t="s">
        <v>830</v>
      </c>
      <c r="B288" s="232"/>
      <c r="C288" s="232" t="str">
        <f>+A288</f>
        <v>3P</v>
      </c>
      <c r="D288" s="583" t="s">
        <v>831</v>
      </c>
      <c r="E288" s="243" t="s">
        <v>739</v>
      </c>
      <c r="F288" s="1716">
        <f>+(8*8*2)</f>
        <v>128</v>
      </c>
      <c r="G288" s="300">
        <f>+(19899*1.0928)*1.043</f>
        <v>22680.689169599998</v>
      </c>
      <c r="H288" s="300">
        <f t="shared" si="13"/>
        <v>2903128</v>
      </c>
      <c r="I288"/>
      <c r="J288" s="272"/>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row>
    <row r="289" spans="1:68" s="468" customFormat="1" ht="27" customHeight="1">
      <c r="A289" s="232" t="s">
        <v>835</v>
      </c>
      <c r="B289" s="232"/>
      <c r="C289" s="232" t="str">
        <f>+A289</f>
        <v>5P</v>
      </c>
      <c r="D289" s="583" t="s">
        <v>836</v>
      </c>
      <c r="E289" s="243" t="s">
        <v>730</v>
      </c>
      <c r="F289" s="1716">
        <v>6</v>
      </c>
      <c r="G289" s="300">
        <f>+(246403*1.0928)*1.043</f>
        <v>280847.77393119998</v>
      </c>
      <c r="H289" s="300">
        <f t="shared" si="13"/>
        <v>1685087</v>
      </c>
      <c r="I289"/>
      <c r="J289" s="272"/>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row>
    <row r="290" spans="1:68" s="468" customFormat="1" ht="21" customHeight="1">
      <c r="A290" s="232" t="s">
        <v>837</v>
      </c>
      <c r="B290" s="232"/>
      <c r="C290" s="232" t="str">
        <f>+A290</f>
        <v>6P</v>
      </c>
      <c r="D290" s="583" t="s">
        <v>838</v>
      </c>
      <c r="E290" s="243" t="s">
        <v>739</v>
      </c>
      <c r="F290" s="1716">
        <f>8*0.8</f>
        <v>6.4</v>
      </c>
      <c r="G290" s="300">
        <f>+(490480*1.0928)*1.043</f>
        <v>559044.39539199998</v>
      </c>
      <c r="H290" s="300">
        <f t="shared" si="13"/>
        <v>3577884</v>
      </c>
      <c r="I290"/>
      <c r="J290" s="272"/>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row>
    <row r="291" spans="1:68" s="468" customFormat="1" ht="12.6" customHeight="1">
      <c r="A291" s="673"/>
      <c r="B291" s="673"/>
      <c r="C291" s="673"/>
      <c r="D291" s="244"/>
      <c r="E291" s="681"/>
      <c r="F291" s="680"/>
      <c r="G291" s="540" t="s">
        <v>840</v>
      </c>
      <c r="H291" s="300">
        <f>SUM(H281:H290)</f>
        <v>78567238</v>
      </c>
      <c r="I291"/>
      <c r="J291" s="272"/>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row>
    <row r="292" spans="1:68" s="468" customFormat="1" ht="13.5" customHeight="1">
      <c r="A292" s="673"/>
      <c r="B292" s="673"/>
      <c r="C292" s="673"/>
      <c r="D292" s="244"/>
      <c r="E292" s="678"/>
      <c r="F292" s="683"/>
      <c r="G292" s="676" t="s">
        <v>841</v>
      </c>
      <c r="H292" s="300">
        <f>ROUND(0.04*H291,0)</f>
        <v>3142690</v>
      </c>
      <c r="I292"/>
      <c r="J292" s="27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row>
    <row r="293" spans="1:68" s="468" customFormat="1" ht="12.6" customHeight="1">
      <c r="A293" s="673"/>
      <c r="B293" s="673"/>
      <c r="C293" s="673"/>
      <c r="D293" s="244"/>
      <c r="E293" s="678"/>
      <c r="F293" s="683"/>
      <c r="G293" s="676" t="s">
        <v>842</v>
      </c>
      <c r="H293" s="541">
        <v>8500000</v>
      </c>
      <c r="I293"/>
      <c r="J293" s="272"/>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row>
    <row r="294" spans="1:68" s="468" customFormat="1" ht="12.6" customHeight="1">
      <c r="A294" s="673"/>
      <c r="B294" s="673"/>
      <c r="C294" s="673"/>
      <c r="D294" s="244"/>
      <c r="E294" s="678"/>
      <c r="F294" s="683"/>
      <c r="G294" s="676" t="s">
        <v>843</v>
      </c>
      <c r="H294" s="300">
        <f>SUM(H291:H293)</f>
        <v>90209928</v>
      </c>
      <c r="I294"/>
      <c r="J294" s="272"/>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row>
    <row r="295" spans="1:68" s="468" customFormat="1" ht="12.6" customHeight="1">
      <c r="A295" s="673"/>
      <c r="B295" s="673"/>
      <c r="C295" s="673"/>
      <c r="D295" s="244"/>
      <c r="E295" s="678"/>
      <c r="F295" s="683"/>
      <c r="G295" s="627" t="s">
        <v>732</v>
      </c>
      <c r="H295" s="300">
        <f>+ROUND(((H294/1.3)*0.05*0.19),0)</f>
        <v>659226</v>
      </c>
      <c r="I295"/>
      <c r="J295" s="272"/>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row>
    <row r="296" spans="1:68" s="468" customFormat="1" ht="12.6" customHeight="1">
      <c r="A296" s="673"/>
      <c r="B296" s="673"/>
      <c r="C296" s="673"/>
      <c r="D296" s="244"/>
      <c r="E296" s="678"/>
      <c r="F296" s="683"/>
      <c r="G296" s="627" t="s">
        <v>844</v>
      </c>
      <c r="H296" s="300">
        <f>SUM(H294:H295)</f>
        <v>90869154</v>
      </c>
      <c r="I296"/>
      <c r="J296" s="272"/>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row>
    <row r="297" spans="1:68" s="468" customFormat="1" ht="12.6" customHeight="1">
      <c r="A297" s="673"/>
      <c r="B297" s="673"/>
      <c r="C297" s="673"/>
      <c r="D297" s="244"/>
      <c r="E297" s="678"/>
      <c r="F297" s="683"/>
      <c r="G297" s="627" t="s">
        <v>845</v>
      </c>
      <c r="H297" s="648">
        <v>46816000</v>
      </c>
      <c r="I297"/>
      <c r="J297" s="272"/>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row>
    <row r="298" spans="1:68" s="468" customFormat="1" ht="12.6" customHeight="1">
      <c r="A298" s="673"/>
      <c r="B298" s="673"/>
      <c r="C298" s="673"/>
      <c r="D298" s="244"/>
      <c r="E298" s="678"/>
      <c r="F298" s="683"/>
      <c r="G298" s="627" t="s">
        <v>846</v>
      </c>
      <c r="H298" s="648">
        <v>8895040</v>
      </c>
      <c r="I298"/>
      <c r="J298" s="272"/>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row>
    <row r="299" spans="1:68" s="468" customFormat="1" ht="12.6" customHeight="1">
      <c r="A299" s="673"/>
      <c r="B299" s="673"/>
      <c r="C299" s="673"/>
      <c r="D299" s="244"/>
      <c r="E299" s="678"/>
      <c r="F299" s="683"/>
      <c r="G299" s="627" t="s">
        <v>847</v>
      </c>
      <c r="H299" s="648">
        <v>55711040</v>
      </c>
      <c r="I299"/>
      <c r="J299" s="272"/>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row>
    <row r="300" spans="1:68" s="468" customFormat="1" ht="15" customHeight="1">
      <c r="A300" s="64"/>
      <c r="B300" s="64"/>
      <c r="C300" s="64"/>
      <c r="D300" s="246"/>
      <c r="E300"/>
      <c r="F300"/>
      <c r="G300" s="542" t="s">
        <v>733</v>
      </c>
      <c r="H300" s="650">
        <f>+H296+H299</f>
        <v>146580194</v>
      </c>
      <c r="I300"/>
      <c r="J300" s="272"/>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row>
    <row r="301" spans="1:68" s="468" customFormat="1">
      <c r="A301" s="1901" t="s">
        <v>860</v>
      </c>
      <c r="B301" s="480"/>
      <c r="C301" s="480"/>
      <c r="D301" s="480"/>
      <c r="E301" s="543"/>
      <c r="F301" s="543"/>
      <c r="G301" s="543"/>
      <c r="H301" s="255"/>
      <c r="I301"/>
      <c r="J301" s="272"/>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row>
    <row r="302" spans="1:68" s="468" customFormat="1" ht="23.25" customHeight="1">
      <c r="A302" s="232" t="s">
        <v>849</v>
      </c>
      <c r="B302" s="232" t="s">
        <v>718</v>
      </c>
      <c r="C302" s="232"/>
      <c r="D302" s="583" t="s">
        <v>850</v>
      </c>
      <c r="E302" s="243" t="s">
        <v>716</v>
      </c>
      <c r="F302" s="1716">
        <f>5*2*2*1.5</f>
        <v>30</v>
      </c>
      <c r="G302" s="300">
        <v>29284.46</v>
      </c>
      <c r="H302" s="300">
        <f t="shared" ref="H302:H311" si="14">ROUND(F302*G302,0)</f>
        <v>878534</v>
      </c>
      <c r="I302"/>
      <c r="J302" s="27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row>
    <row r="303" spans="1:68" s="468" customFormat="1">
      <c r="A303" s="232">
        <v>623.1</v>
      </c>
      <c r="B303" s="232" t="s">
        <v>858</v>
      </c>
      <c r="C303" s="232"/>
      <c r="D303" s="583" t="s">
        <v>859</v>
      </c>
      <c r="E303" s="243" t="s">
        <v>229</v>
      </c>
      <c r="F303" s="1716">
        <v>25</v>
      </c>
      <c r="G303" s="300">
        <v>592321.13</v>
      </c>
      <c r="H303" s="300">
        <f t="shared" si="14"/>
        <v>14808028</v>
      </c>
      <c r="I303"/>
      <c r="J303" s="272"/>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row>
    <row r="304" spans="1:68" s="468" customFormat="1">
      <c r="A304" s="232">
        <v>730.1</v>
      </c>
      <c r="B304" s="232" t="s">
        <v>814</v>
      </c>
      <c r="C304" s="232"/>
      <c r="D304" s="583" t="s">
        <v>815</v>
      </c>
      <c r="E304" s="243" t="s">
        <v>229</v>
      </c>
      <c r="F304" s="1716">
        <v>20</v>
      </c>
      <c r="G304" s="300">
        <v>1267341.75</v>
      </c>
      <c r="H304" s="300">
        <f t="shared" si="14"/>
        <v>25346835</v>
      </c>
      <c r="I304"/>
      <c r="J304" s="272"/>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row>
    <row r="305" spans="1:68" s="468" customFormat="1" ht="30.6">
      <c r="A305" s="232" t="s">
        <v>725</v>
      </c>
      <c r="B305" s="232" t="s">
        <v>735</v>
      </c>
      <c r="C305" s="232"/>
      <c r="D305" s="583" t="s">
        <v>727</v>
      </c>
      <c r="E305" s="243" t="s">
        <v>716</v>
      </c>
      <c r="F305" s="1716">
        <v>6</v>
      </c>
      <c r="G305" s="300">
        <v>986459.62</v>
      </c>
      <c r="H305" s="300">
        <f t="shared" si="14"/>
        <v>5918758</v>
      </c>
      <c r="I305"/>
      <c r="J305" s="272"/>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row>
    <row r="306" spans="1:68" s="468" customFormat="1" ht="30.6">
      <c r="A306" s="232" t="s">
        <v>725</v>
      </c>
      <c r="B306" s="232" t="s">
        <v>735</v>
      </c>
      <c r="C306" s="232"/>
      <c r="D306" s="583" t="s">
        <v>727</v>
      </c>
      <c r="E306" s="243" t="s">
        <v>716</v>
      </c>
      <c r="F306" s="1716">
        <f>5*1*1.5*2</f>
        <v>15</v>
      </c>
      <c r="G306" s="300">
        <v>986459.62</v>
      </c>
      <c r="H306" s="300">
        <f t="shared" si="14"/>
        <v>14796894</v>
      </c>
      <c r="I306"/>
      <c r="J306" s="272"/>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row>
    <row r="307" spans="1:68" s="468" customFormat="1">
      <c r="A307" s="232" t="s">
        <v>824</v>
      </c>
      <c r="B307" s="232"/>
      <c r="C307" s="232" t="s">
        <v>824</v>
      </c>
      <c r="D307" s="583" t="s">
        <v>825</v>
      </c>
      <c r="E307" s="243" t="s">
        <v>739</v>
      </c>
      <c r="F307" s="1716">
        <v>5</v>
      </c>
      <c r="G307" s="300">
        <f>+(405086*1.0928)*1.043</f>
        <v>461713.1339744</v>
      </c>
      <c r="H307" s="300">
        <f>ROUND(F307*G307,0)</f>
        <v>2308566</v>
      </c>
      <c r="I307"/>
      <c r="J307" s="272"/>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row>
    <row r="308" spans="1:68" s="468" customFormat="1">
      <c r="A308" s="232" t="s">
        <v>826</v>
      </c>
      <c r="B308" s="232"/>
      <c r="C308" s="232" t="s">
        <v>826</v>
      </c>
      <c r="D308" s="583" t="s">
        <v>827</v>
      </c>
      <c r="E308" s="243" t="s">
        <v>229</v>
      </c>
      <c r="F308" s="1716">
        <v>14</v>
      </c>
      <c r="G308" s="300">
        <f>+(397537*1.0928)*1.043</f>
        <v>453108.85624479997</v>
      </c>
      <c r="H308" s="300">
        <f>ROUND(F308*G308,0)</f>
        <v>6343524</v>
      </c>
      <c r="I308"/>
      <c r="J308" s="272"/>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row>
    <row r="309" spans="1:68" s="468" customFormat="1">
      <c r="A309" s="232" t="s">
        <v>830</v>
      </c>
      <c r="B309" s="232"/>
      <c r="C309" s="232" t="s">
        <v>830</v>
      </c>
      <c r="D309" s="583" t="s">
        <v>831</v>
      </c>
      <c r="E309" s="243" t="s">
        <v>739</v>
      </c>
      <c r="F309" s="1716">
        <f>+(8*8*2)</f>
        <v>128</v>
      </c>
      <c r="G309" s="300">
        <f>+(19899*1.0928)*1.043</f>
        <v>22680.689169599998</v>
      </c>
      <c r="H309" s="300">
        <f t="shared" si="14"/>
        <v>2903128</v>
      </c>
      <c r="I309"/>
      <c r="J309" s="272"/>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row>
    <row r="310" spans="1:68" s="468" customFormat="1" ht="20.399999999999999">
      <c r="A310" s="232" t="s">
        <v>835</v>
      </c>
      <c r="B310" s="232"/>
      <c r="C310" s="232" t="s">
        <v>835</v>
      </c>
      <c r="D310" s="583" t="s">
        <v>836</v>
      </c>
      <c r="E310" s="243" t="s">
        <v>730</v>
      </c>
      <c r="F310" s="1716">
        <v>6</v>
      </c>
      <c r="G310" s="300">
        <f>+(246403*1.0928)*1.043</f>
        <v>280847.77393119998</v>
      </c>
      <c r="H310" s="300">
        <f t="shared" si="14"/>
        <v>1685087</v>
      </c>
      <c r="I310"/>
      <c r="J310" s="272"/>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row>
    <row r="311" spans="1:68" s="468" customFormat="1" ht="20.399999999999999">
      <c r="A311" s="232" t="s">
        <v>837</v>
      </c>
      <c r="B311" s="232"/>
      <c r="C311" s="232" t="s">
        <v>837</v>
      </c>
      <c r="D311" s="583" t="s">
        <v>838</v>
      </c>
      <c r="E311" s="243" t="s">
        <v>739</v>
      </c>
      <c r="F311" s="1716">
        <f>8*0.8</f>
        <v>6.4</v>
      </c>
      <c r="G311" s="300">
        <f>+(490480*1.0928)*1.043</f>
        <v>559044.39539199998</v>
      </c>
      <c r="H311" s="300">
        <f t="shared" si="14"/>
        <v>3577884</v>
      </c>
      <c r="I311"/>
      <c r="J311" s="272"/>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row>
    <row r="312" spans="1:68" s="468" customFormat="1" ht="13.8">
      <c r="A312" s="673"/>
      <c r="B312" s="673"/>
      <c r="C312" s="673"/>
      <c r="D312" s="244"/>
      <c r="E312" s="678"/>
      <c r="F312" s="683"/>
      <c r="G312" s="684" t="s">
        <v>840</v>
      </c>
      <c r="H312" s="300">
        <f>SUM(H302:H311)</f>
        <v>78567238</v>
      </c>
      <c r="I312"/>
      <c r="J312" s="27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row>
    <row r="313" spans="1:68" s="468" customFormat="1">
      <c r="A313" s="673"/>
      <c r="B313" s="673"/>
      <c r="C313" s="673"/>
      <c r="D313" s="244"/>
      <c r="E313" s="678"/>
      <c r="F313" s="683"/>
      <c r="G313" s="676" t="s">
        <v>841</v>
      </c>
      <c r="H313" s="300">
        <f>ROUND(0.04*H312,0)</f>
        <v>3142690</v>
      </c>
      <c r="I313"/>
      <c r="J313" s="272"/>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row>
    <row r="314" spans="1:68" s="468" customFormat="1">
      <c r="A314" s="673"/>
      <c r="B314" s="673"/>
      <c r="C314" s="673"/>
      <c r="D314" s="244"/>
      <c r="E314" s="678"/>
      <c r="F314" s="683"/>
      <c r="G314" s="676" t="s">
        <v>842</v>
      </c>
      <c r="H314" s="541">
        <v>8500000</v>
      </c>
      <c r="I314"/>
      <c r="J314" s="272"/>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row>
    <row r="315" spans="1:68" s="468" customFormat="1">
      <c r="A315" s="673"/>
      <c r="B315" s="673"/>
      <c r="C315" s="673"/>
      <c r="D315" s="244"/>
      <c r="E315" s="678"/>
      <c r="F315" s="683"/>
      <c r="G315" s="676" t="s">
        <v>843</v>
      </c>
      <c r="H315" s="300">
        <f>SUM(H312:H314)</f>
        <v>90209928</v>
      </c>
      <c r="I315"/>
      <c r="J315" s="272"/>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row>
    <row r="316" spans="1:68" s="468" customFormat="1">
      <c r="A316" s="673"/>
      <c r="B316" s="673"/>
      <c r="C316" s="673"/>
      <c r="D316" s="244"/>
      <c r="E316" s="678"/>
      <c r="F316" s="683"/>
      <c r="G316" s="627" t="s">
        <v>732</v>
      </c>
      <c r="H316" s="300">
        <f>+ROUND(((H315/1.3)*0.05*0.19),0)</f>
        <v>659226</v>
      </c>
      <c r="I316"/>
      <c r="J316" s="272"/>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row>
    <row r="317" spans="1:68" s="468" customFormat="1">
      <c r="A317" s="673"/>
      <c r="B317" s="673"/>
      <c r="C317" s="673"/>
      <c r="D317" s="244"/>
      <c r="E317" s="678"/>
      <c r="F317" s="683"/>
      <c r="G317" s="627" t="s">
        <v>844</v>
      </c>
      <c r="H317" s="300">
        <f>SUM(H315:H316)</f>
        <v>90869154</v>
      </c>
      <c r="I317"/>
      <c r="J317" s="272"/>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row>
    <row r="318" spans="1:68" s="468" customFormat="1" ht="12.75" customHeight="1">
      <c r="A318" s="673"/>
      <c r="B318" s="673"/>
      <c r="C318" s="673"/>
      <c r="D318" s="244"/>
      <c r="E318" s="678"/>
      <c r="F318" s="683"/>
      <c r="G318" s="627" t="s">
        <v>845</v>
      </c>
      <c r="H318" s="648">
        <v>46816000</v>
      </c>
      <c r="I318"/>
      <c r="J318" s="272"/>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row>
    <row r="319" spans="1:68">
      <c r="A319" s="673"/>
      <c r="B319" s="673"/>
      <c r="C319" s="673"/>
      <c r="D319" s="244"/>
      <c r="E319" s="678"/>
      <c r="F319" s="683"/>
      <c r="G319" s="627" t="s">
        <v>846</v>
      </c>
      <c r="H319" s="648">
        <v>8895040</v>
      </c>
      <c r="J319" s="272"/>
    </row>
    <row r="320" spans="1:68">
      <c r="A320" s="673"/>
      <c r="B320" s="673"/>
      <c r="C320" s="673"/>
      <c r="D320" s="244"/>
      <c r="E320" s="678"/>
      <c r="F320" s="683"/>
      <c r="G320" s="627" t="s">
        <v>847</v>
      </c>
      <c r="H320" s="648">
        <v>55711040</v>
      </c>
      <c r="J320" s="272"/>
    </row>
    <row r="321" spans="1:10" ht="13.8">
      <c r="A321" s="673"/>
      <c r="B321" s="673"/>
      <c r="C321" s="673"/>
      <c r="D321" s="244"/>
      <c r="E321" s="678"/>
      <c r="F321" s="683"/>
      <c r="G321" s="685" t="s">
        <v>733</v>
      </c>
      <c r="H321" s="650">
        <f>+H317+H320</f>
        <v>146580194</v>
      </c>
      <c r="J321" s="272"/>
    </row>
    <row r="322" spans="1:10" ht="21" customHeight="1">
      <c r="A322" s="1901" t="s">
        <v>861</v>
      </c>
      <c r="B322" s="480"/>
      <c r="C322" s="480"/>
      <c r="D322" s="480"/>
      <c r="E322" s="543"/>
      <c r="F322" s="543"/>
      <c r="G322" s="543"/>
      <c r="H322" s="255"/>
      <c r="J322" s="272"/>
    </row>
    <row r="323" spans="1:10">
      <c r="A323" s="232" t="s">
        <v>849</v>
      </c>
      <c r="B323" s="232" t="s">
        <v>718</v>
      </c>
      <c r="C323" s="232"/>
      <c r="D323" s="583" t="s">
        <v>850</v>
      </c>
      <c r="E323" s="243" t="s">
        <v>716</v>
      </c>
      <c r="F323" s="1716">
        <f>5*2*2*1.5</f>
        <v>30</v>
      </c>
      <c r="G323" s="300">
        <v>29284.46</v>
      </c>
      <c r="H323" s="300">
        <f>ROUND(F323*G323,0)</f>
        <v>878534</v>
      </c>
      <c r="J323" s="272"/>
    </row>
    <row r="324" spans="1:10" ht="30.6">
      <c r="A324" s="232" t="s">
        <v>725</v>
      </c>
      <c r="B324" s="232" t="s">
        <v>735</v>
      </c>
      <c r="C324" s="232"/>
      <c r="D324" s="583" t="s">
        <v>727</v>
      </c>
      <c r="E324" s="243" t="s">
        <v>716</v>
      </c>
      <c r="F324" s="1716">
        <v>6</v>
      </c>
      <c r="G324" s="300">
        <v>986459.62</v>
      </c>
      <c r="H324" s="300">
        <f>ROUND(F324*G324,0)</f>
        <v>5918758</v>
      </c>
      <c r="J324" s="272"/>
    </row>
    <row r="325" spans="1:10" ht="30.6">
      <c r="A325" s="232" t="s">
        <v>725</v>
      </c>
      <c r="B325" s="232" t="s">
        <v>735</v>
      </c>
      <c r="C325" s="232"/>
      <c r="D325" s="583" t="s">
        <v>727</v>
      </c>
      <c r="E325" s="243" t="s">
        <v>716</v>
      </c>
      <c r="F325" s="1716">
        <f>5*1*1.5*2</f>
        <v>15</v>
      </c>
      <c r="G325" s="300">
        <v>986459.62</v>
      </c>
      <c r="H325" s="300">
        <f>ROUND(F325*G325,0)</f>
        <v>14796894</v>
      </c>
      <c r="J325" s="272"/>
    </row>
    <row r="326" spans="1:10">
      <c r="A326" s="232">
        <v>730.1</v>
      </c>
      <c r="B326" s="232" t="s">
        <v>814</v>
      </c>
      <c r="C326" s="232"/>
      <c r="D326" s="583" t="s">
        <v>815</v>
      </c>
      <c r="E326" s="243" t="s">
        <v>229</v>
      </c>
      <c r="F326" s="1716">
        <v>20</v>
      </c>
      <c r="G326" s="300">
        <v>1267341.75</v>
      </c>
      <c r="H326" s="300">
        <f>ROUND(F326*G326,0)</f>
        <v>25346835</v>
      </c>
      <c r="J326" s="272"/>
    </row>
    <row r="327" spans="1:10" ht="20.399999999999999">
      <c r="A327" s="232" t="s">
        <v>835</v>
      </c>
      <c r="B327" s="232"/>
      <c r="C327" s="232" t="s">
        <v>835</v>
      </c>
      <c r="D327" s="583" t="s">
        <v>836</v>
      </c>
      <c r="E327" s="243" t="s">
        <v>730</v>
      </c>
      <c r="F327" s="1716">
        <v>6</v>
      </c>
      <c r="G327" s="300">
        <f>+(246403*1.0928)*1.043</f>
        <v>280847.77393119998</v>
      </c>
      <c r="H327" s="300">
        <f>ROUND(F327*G327,0)</f>
        <v>1685087</v>
      </c>
      <c r="J327" s="272"/>
    </row>
    <row r="328" spans="1:10" ht="13.8">
      <c r="A328" s="673"/>
      <c r="B328" s="673"/>
      <c r="C328" s="673"/>
      <c r="D328" s="674"/>
      <c r="E328" s="673"/>
      <c r="F328" s="675"/>
      <c r="G328" s="684" t="s">
        <v>840</v>
      </c>
      <c r="H328" s="300">
        <f>SUM(H323:H327)</f>
        <v>48626108</v>
      </c>
      <c r="J328" s="272"/>
    </row>
    <row r="329" spans="1:10">
      <c r="A329" s="673"/>
      <c r="B329" s="673"/>
      <c r="C329" s="673"/>
      <c r="D329" s="674"/>
      <c r="E329" s="673"/>
      <c r="F329" s="675"/>
      <c r="G329" s="676" t="s">
        <v>841</v>
      </c>
      <c r="H329" s="300">
        <f>ROUND(0.04*H328,0)</f>
        <v>1945044</v>
      </c>
      <c r="J329" s="272"/>
    </row>
    <row r="330" spans="1:10">
      <c r="A330" s="673"/>
      <c r="B330" s="673"/>
      <c r="C330" s="673"/>
      <c r="D330" s="674"/>
      <c r="E330" s="673"/>
      <c r="F330" s="675"/>
      <c r="G330" s="676" t="s">
        <v>842</v>
      </c>
      <c r="H330" s="541">
        <v>8500000</v>
      </c>
      <c r="J330" s="272"/>
    </row>
    <row r="331" spans="1:10">
      <c r="A331" s="673"/>
      <c r="B331" s="673"/>
      <c r="C331" s="673"/>
      <c r="D331" s="674"/>
      <c r="E331" s="673"/>
      <c r="F331" s="675"/>
      <c r="G331" s="676" t="s">
        <v>843</v>
      </c>
      <c r="H331" s="300">
        <f>SUM(H328:H330)</f>
        <v>59071152</v>
      </c>
      <c r="J331" s="272"/>
    </row>
    <row r="332" spans="1:10">
      <c r="A332" s="673"/>
      <c r="B332" s="673"/>
      <c r="C332" s="673"/>
      <c r="D332" s="674"/>
      <c r="E332" s="673"/>
      <c r="F332" s="675"/>
      <c r="G332" s="627" t="s">
        <v>732</v>
      </c>
      <c r="H332" s="300">
        <f>+ROUND(((H331/1.3)*0.05*0.19),0)</f>
        <v>431674</v>
      </c>
      <c r="J332" s="272"/>
    </row>
    <row r="333" spans="1:10">
      <c r="A333" s="673"/>
      <c r="B333" s="673"/>
      <c r="C333" s="673"/>
      <c r="D333" s="674"/>
      <c r="E333" s="673"/>
      <c r="F333" s="675"/>
      <c r="G333" s="627" t="s">
        <v>844</v>
      </c>
      <c r="H333" s="300">
        <f>SUM(H331:H332)</f>
        <v>59502826</v>
      </c>
      <c r="J333" s="272"/>
    </row>
    <row r="334" spans="1:10">
      <c r="A334" s="673"/>
      <c r="B334" s="673"/>
      <c r="C334" s="673"/>
      <c r="D334" s="674"/>
      <c r="E334" s="673"/>
      <c r="F334" s="675"/>
      <c r="G334" s="627" t="s">
        <v>845</v>
      </c>
      <c r="H334" s="648">
        <v>46816000</v>
      </c>
      <c r="J334" s="272"/>
    </row>
    <row r="335" spans="1:10">
      <c r="A335" s="673"/>
      <c r="B335" s="673"/>
      <c r="C335" s="673"/>
      <c r="D335" s="674"/>
      <c r="E335" s="673"/>
      <c r="F335" s="675"/>
      <c r="G335" s="627" t="s">
        <v>846</v>
      </c>
      <c r="H335" s="648">
        <v>8895040</v>
      </c>
      <c r="J335" s="272"/>
    </row>
    <row r="336" spans="1:10">
      <c r="A336" s="673"/>
      <c r="B336" s="673"/>
      <c r="C336" s="673"/>
      <c r="D336" s="674"/>
      <c r="E336" s="673"/>
      <c r="F336" s="675"/>
      <c r="G336" s="627" t="s">
        <v>847</v>
      </c>
      <c r="H336" s="648">
        <v>55711040</v>
      </c>
      <c r="J336" s="272"/>
    </row>
    <row r="337" spans="1:10" ht="13.8">
      <c r="A337" s="673"/>
      <c r="B337" s="673"/>
      <c r="C337" s="673"/>
      <c r="D337" s="674"/>
      <c r="E337" s="673"/>
      <c r="F337" s="675"/>
      <c r="G337" s="685" t="s">
        <v>733</v>
      </c>
      <c r="H337" s="650">
        <f>+H333+H336</f>
        <v>115213866</v>
      </c>
      <c r="J337" s="272"/>
    </row>
    <row r="338" spans="1:10">
      <c r="A338" s="1901" t="s">
        <v>862</v>
      </c>
      <c r="B338" s="480"/>
      <c r="C338" s="480"/>
      <c r="D338" s="480"/>
      <c r="E338" s="543"/>
      <c r="F338" s="543"/>
      <c r="G338" s="543"/>
      <c r="H338" s="255"/>
      <c r="J338" s="272"/>
    </row>
    <row r="339" spans="1:10">
      <c r="A339" s="232" t="s">
        <v>849</v>
      </c>
      <c r="B339" s="232" t="s">
        <v>718</v>
      </c>
      <c r="C339" s="232"/>
      <c r="D339" s="583" t="s">
        <v>850</v>
      </c>
      <c r="E339" s="243" t="s">
        <v>716</v>
      </c>
      <c r="F339" s="1716">
        <f>5*2*2*1.5</f>
        <v>30</v>
      </c>
      <c r="G339" s="300">
        <v>29284.46</v>
      </c>
      <c r="H339" s="300">
        <f t="shared" ref="H339:H345" si="15">ROUND(F339*G339,0)</f>
        <v>878534</v>
      </c>
      <c r="I339" s="633"/>
      <c r="J339" s="272"/>
    </row>
    <row r="340" spans="1:10" ht="30.6">
      <c r="A340" s="232" t="s">
        <v>725</v>
      </c>
      <c r="B340" s="232" t="s">
        <v>735</v>
      </c>
      <c r="C340" s="232"/>
      <c r="D340" s="583" t="s">
        <v>727</v>
      </c>
      <c r="E340" s="243" t="s">
        <v>716</v>
      </c>
      <c r="F340" s="1716">
        <f>5*1*1.5*2</f>
        <v>15</v>
      </c>
      <c r="G340" s="300">
        <v>986459.62</v>
      </c>
      <c r="H340" s="300">
        <f t="shared" si="15"/>
        <v>14796894</v>
      </c>
      <c r="J340" s="272"/>
    </row>
    <row r="341" spans="1:10" ht="30.6">
      <c r="A341" s="232" t="s">
        <v>725</v>
      </c>
      <c r="B341" s="232" t="s">
        <v>735</v>
      </c>
      <c r="C341" s="232"/>
      <c r="D341" s="583" t="s">
        <v>727</v>
      </c>
      <c r="E341" s="243" t="s">
        <v>716</v>
      </c>
      <c r="F341" s="1716">
        <v>6</v>
      </c>
      <c r="G341" s="300">
        <v>986459.62</v>
      </c>
      <c r="H341" s="300">
        <f t="shared" si="15"/>
        <v>5918758</v>
      </c>
      <c r="J341" s="272"/>
    </row>
    <row r="342" spans="1:10">
      <c r="A342" s="232">
        <v>730.1</v>
      </c>
      <c r="B342" s="232" t="s">
        <v>814</v>
      </c>
      <c r="C342" s="232"/>
      <c r="D342" s="583" t="s">
        <v>815</v>
      </c>
      <c r="E342" s="243" t="s">
        <v>229</v>
      </c>
      <c r="F342" s="1716">
        <v>20</v>
      </c>
      <c r="G342" s="300">
        <v>1267341.75</v>
      </c>
      <c r="H342" s="300">
        <f t="shared" si="15"/>
        <v>25346835</v>
      </c>
      <c r="J342" s="272"/>
    </row>
    <row r="343" spans="1:10" ht="20.399999999999999">
      <c r="A343" s="232" t="s">
        <v>835</v>
      </c>
      <c r="B343" s="232"/>
      <c r="C343" s="232" t="s">
        <v>835</v>
      </c>
      <c r="D343" s="583" t="s">
        <v>836</v>
      </c>
      <c r="E343" s="243" t="s">
        <v>730</v>
      </c>
      <c r="F343" s="1716">
        <v>6</v>
      </c>
      <c r="G343" s="300">
        <f>+(246403*1.0928)*1.043</f>
        <v>280847.77393119998</v>
      </c>
      <c r="H343" s="300">
        <f t="shared" si="15"/>
        <v>1685087</v>
      </c>
      <c r="J343" s="272"/>
    </row>
    <row r="344" spans="1:10">
      <c r="A344" s="232" t="s">
        <v>854</v>
      </c>
      <c r="B344" s="232"/>
      <c r="C344" s="232" t="s">
        <v>854</v>
      </c>
      <c r="D344" s="583" t="s">
        <v>855</v>
      </c>
      <c r="E344" s="243" t="s">
        <v>229</v>
      </c>
      <c r="F344" s="1716">
        <f>8*0.8</f>
        <v>6.4</v>
      </c>
      <c r="G344" s="300">
        <f>+(645786.416519855*1.0928)*1.043</f>
        <v>736061.15799973207</v>
      </c>
      <c r="H344" s="300">
        <f t="shared" si="15"/>
        <v>4710791</v>
      </c>
      <c r="J344" s="272"/>
    </row>
    <row r="345" spans="1:10">
      <c r="A345" s="232"/>
      <c r="B345" s="232"/>
      <c r="C345" s="232"/>
      <c r="D345" s="229" t="s">
        <v>863</v>
      </c>
      <c r="E345" s="232" t="s">
        <v>864</v>
      </c>
      <c r="F345" s="1716">
        <v>1</v>
      </c>
      <c r="G345" s="529">
        <f>+(13927760*1.0928)*1.043</f>
        <v>15874727.141503999</v>
      </c>
      <c r="H345" s="300">
        <f t="shared" si="15"/>
        <v>15874727</v>
      </c>
      <c r="J345" s="272"/>
    </row>
    <row r="346" spans="1:10" ht="13.8">
      <c r="A346" s="673"/>
      <c r="B346" s="673"/>
      <c r="C346" s="673"/>
      <c r="D346" s="674"/>
      <c r="E346" s="673"/>
      <c r="F346" s="675"/>
      <c r="G346" s="684" t="s">
        <v>840</v>
      </c>
      <c r="H346" s="300">
        <f>SUM(H339:H345)</f>
        <v>69211626</v>
      </c>
      <c r="J346" s="272"/>
    </row>
    <row r="347" spans="1:10">
      <c r="A347" s="673"/>
      <c r="B347" s="673"/>
      <c r="C347" s="673"/>
      <c r="D347" s="674"/>
      <c r="E347" s="673"/>
      <c r="F347" s="675"/>
      <c r="G347" s="676" t="s">
        <v>841</v>
      </c>
      <c r="H347" s="300">
        <f>ROUND(0.04*H346,0)</f>
        <v>2768465</v>
      </c>
      <c r="J347" s="272"/>
    </row>
    <row r="348" spans="1:10">
      <c r="A348" s="673"/>
      <c r="B348" s="673"/>
      <c r="C348" s="673"/>
      <c r="D348" s="674"/>
      <c r="E348" s="673"/>
      <c r="F348" s="675"/>
      <c r="G348" s="676" t="s">
        <v>842</v>
      </c>
      <c r="H348" s="541">
        <v>8500000</v>
      </c>
      <c r="J348" s="272"/>
    </row>
    <row r="349" spans="1:10">
      <c r="A349" s="673"/>
      <c r="B349" s="673"/>
      <c r="C349" s="673"/>
      <c r="D349" s="674"/>
      <c r="E349" s="673"/>
      <c r="F349" s="675"/>
      <c r="G349" s="676" t="s">
        <v>843</v>
      </c>
      <c r="H349" s="300">
        <f>SUM(H346:H348)</f>
        <v>80480091</v>
      </c>
      <c r="J349" s="272"/>
    </row>
    <row r="350" spans="1:10">
      <c r="A350" s="673"/>
      <c r="B350" s="673"/>
      <c r="C350" s="673"/>
      <c r="D350" s="674"/>
      <c r="E350" s="673"/>
      <c r="F350" s="675"/>
      <c r="G350" s="627" t="s">
        <v>732</v>
      </c>
      <c r="H350" s="300">
        <f>+ROUND(((H349/1.3)*0.05*0.19),0)</f>
        <v>588124</v>
      </c>
      <c r="J350" s="272"/>
    </row>
    <row r="351" spans="1:10">
      <c r="A351" s="673"/>
      <c r="B351" s="673"/>
      <c r="C351" s="673"/>
      <c r="D351" s="674"/>
      <c r="E351" s="673"/>
      <c r="F351" s="675"/>
      <c r="G351" s="627" t="s">
        <v>844</v>
      </c>
      <c r="H351" s="300">
        <f>SUM(H349:H350)</f>
        <v>81068215</v>
      </c>
      <c r="J351" s="272"/>
    </row>
    <row r="352" spans="1:10">
      <c r="A352" s="673"/>
      <c r="B352" s="673"/>
      <c r="C352" s="673"/>
      <c r="D352" s="674"/>
      <c r="E352" s="673"/>
      <c r="F352" s="675"/>
      <c r="G352" s="627" t="s">
        <v>845</v>
      </c>
      <c r="H352" s="648">
        <v>46816000</v>
      </c>
      <c r="J352" s="272"/>
    </row>
    <row r="353" spans="1:19">
      <c r="A353" s="673"/>
      <c r="B353" s="673"/>
      <c r="C353" s="673"/>
      <c r="D353" s="674"/>
      <c r="E353" s="673"/>
      <c r="F353" s="675"/>
      <c r="G353" s="627" t="s">
        <v>846</v>
      </c>
      <c r="H353" s="648">
        <v>8895040</v>
      </c>
      <c r="J353" s="272"/>
    </row>
    <row r="354" spans="1:19">
      <c r="A354" s="673"/>
      <c r="B354" s="673"/>
      <c r="C354" s="673"/>
      <c r="D354" s="674"/>
      <c r="E354" s="673"/>
      <c r="F354" s="675"/>
      <c r="G354" s="627" t="s">
        <v>847</v>
      </c>
      <c r="H354" s="648">
        <v>55711040</v>
      </c>
      <c r="J354" s="272"/>
    </row>
    <row r="355" spans="1:19" ht="13.8">
      <c r="A355" s="673"/>
      <c r="B355" s="673"/>
      <c r="C355" s="673"/>
      <c r="D355" s="674"/>
      <c r="E355" s="673"/>
      <c r="F355" s="675"/>
      <c r="G355" s="685" t="s">
        <v>733</v>
      </c>
      <c r="H355" s="650">
        <f>+H351+H354</f>
        <v>136779255</v>
      </c>
      <c r="J355" s="272"/>
    </row>
    <row r="356" spans="1:19">
      <c r="A356" s="1901" t="s">
        <v>865</v>
      </c>
      <c r="B356" s="480"/>
      <c r="C356" s="480"/>
      <c r="D356" s="480"/>
      <c r="E356" s="543"/>
      <c r="F356" s="543"/>
      <c r="G356" s="543"/>
      <c r="H356" s="255"/>
      <c r="J356" s="272"/>
    </row>
    <row r="357" spans="1:19">
      <c r="A357" s="232">
        <v>730.1</v>
      </c>
      <c r="B357" s="232" t="s">
        <v>814</v>
      </c>
      <c r="C357" s="232"/>
      <c r="D357" s="583" t="s">
        <v>815</v>
      </c>
      <c r="E357" s="243" t="s">
        <v>229</v>
      </c>
      <c r="F357" s="1716">
        <v>20</v>
      </c>
      <c r="G357" s="300">
        <v>1267341.75</v>
      </c>
      <c r="H357" s="300">
        <f>ROUND(F357*G357,0)</f>
        <v>25346835</v>
      </c>
      <c r="M357" s="265" t="s">
        <v>866</v>
      </c>
      <c r="N357" s="265" t="s">
        <v>867</v>
      </c>
      <c r="O357" s="641" t="s">
        <v>868</v>
      </c>
      <c r="P357" s="641" t="s">
        <v>869</v>
      </c>
      <c r="Q357" s="641" t="s">
        <v>870</v>
      </c>
      <c r="R357" s="641" t="s">
        <v>871</v>
      </c>
      <c r="S357" s="641" t="s">
        <v>224</v>
      </c>
    </row>
    <row r="358" spans="1:19" ht="13.8">
      <c r="A358" s="64"/>
      <c r="B358" s="64"/>
      <c r="C358" s="64"/>
      <c r="D358" s="246"/>
      <c r="E358" s="546"/>
      <c r="F358" s="546"/>
      <c r="G358" s="544" t="s">
        <v>731</v>
      </c>
      <c r="H358" s="258">
        <f>SUM(H357:H357)</f>
        <v>25346835</v>
      </c>
      <c r="M358" s="670" t="e">
        <f>+H377+H360+H355+H337+H321+H300+H278+H256+H232+H210+H183+H161+H154+H144+H133+H123+H115+H106+H95+H84+#REF!+H74+#REF!+H58+H45+H34+#REF!+#REF!+#REF!</f>
        <v>#REF!</v>
      </c>
      <c r="N358" s="671">
        <f>+'NECESIDADES PREVENTIVAS VIA '!F12+'NECESIDADES PREVENTIVAS VIA '!F13+'NECESIDADES PREVENTIVAS VIA '!F14</f>
        <v>77880835695</v>
      </c>
      <c r="O358" s="671">
        <f>+'NECESIDADES CRITICAS VIA '!F13+'NECESIDADES CRITICAS VIA '!F14+'NECESIDADES CRITICAS VIA '!F15</f>
        <v>17702791822</v>
      </c>
      <c r="P358" s="672">
        <f>+H183+H210+H232+H256+H278</f>
        <v>1046539301.6328321</v>
      </c>
      <c r="Q358" s="365">
        <f>+H300+H321+H337+H355+H360+H377</f>
        <v>689647629</v>
      </c>
      <c r="R358" s="1103">
        <f>+H154</f>
        <v>4728758525</v>
      </c>
      <c r="S358" s="365">
        <f>SUM(N358:R358)</f>
        <v>102048572972.63283</v>
      </c>
    </row>
    <row r="359" spans="1:19" ht="13.8">
      <c r="A359" s="64"/>
      <c r="B359" s="64"/>
      <c r="C359" s="64"/>
      <c r="D359" s="246"/>
      <c r="E359" s="547"/>
      <c r="F359" s="547"/>
      <c r="G359" s="262" t="s">
        <v>732</v>
      </c>
      <c r="H359" s="258">
        <f>+ROUND(((H358/1.3)*0.05*0.19),0)</f>
        <v>185227</v>
      </c>
      <c r="N359" s="613"/>
      <c r="O359" s="612"/>
      <c r="P359" s="612"/>
      <c r="Q359" s="293"/>
    </row>
    <row r="360" spans="1:19" ht="13.8">
      <c r="A360" s="64"/>
      <c r="B360" s="64"/>
      <c r="C360" s="64"/>
      <c r="D360" s="246"/>
      <c r="E360" s="548"/>
      <c r="F360" s="548"/>
      <c r="G360" s="545" t="s">
        <v>733</v>
      </c>
      <c r="H360" s="267">
        <f>SUM(H358:H359)</f>
        <v>25532062</v>
      </c>
      <c r="L360" s="642"/>
      <c r="M360" s="687"/>
      <c r="N360" s="55"/>
    </row>
    <row r="361" spans="1:19">
      <c r="A361" s="1901" t="s">
        <v>872</v>
      </c>
      <c r="B361" s="480"/>
      <c r="C361" s="480"/>
      <c r="D361" s="480"/>
      <c r="E361" s="543"/>
      <c r="F361" s="543"/>
      <c r="G361" s="543"/>
      <c r="H361" s="255"/>
      <c r="M361" s="55"/>
      <c r="O361" s="612"/>
    </row>
    <row r="362" spans="1:19">
      <c r="A362" s="232" t="s">
        <v>849</v>
      </c>
      <c r="B362" s="232" t="s">
        <v>718</v>
      </c>
      <c r="C362" s="232"/>
      <c r="D362" s="583" t="s">
        <v>850</v>
      </c>
      <c r="E362" s="243" t="s">
        <v>716</v>
      </c>
      <c r="F362" s="1716">
        <f>5*2*2*1.5</f>
        <v>30</v>
      </c>
      <c r="G362" s="300">
        <v>29284.46</v>
      </c>
      <c r="H362" s="300">
        <f t="shared" ref="H362:H367" si="16">ROUND(F362*G362,0)</f>
        <v>878534</v>
      </c>
    </row>
    <row r="363" spans="1:19" ht="30.6">
      <c r="A363" s="232" t="s">
        <v>725</v>
      </c>
      <c r="B363" s="232" t="s">
        <v>735</v>
      </c>
      <c r="C363" s="232"/>
      <c r="D363" s="583" t="s">
        <v>727</v>
      </c>
      <c r="E363" s="243" t="s">
        <v>716</v>
      </c>
      <c r="F363" s="1716">
        <f>5*1*1.5*2</f>
        <v>15</v>
      </c>
      <c r="G363" s="300">
        <v>986459.62</v>
      </c>
      <c r="H363" s="300">
        <f t="shared" si="16"/>
        <v>14796894</v>
      </c>
    </row>
    <row r="364" spans="1:19" ht="30.6">
      <c r="A364" s="232" t="s">
        <v>725</v>
      </c>
      <c r="B364" s="232" t="s">
        <v>735</v>
      </c>
      <c r="C364" s="232"/>
      <c r="D364" s="583" t="s">
        <v>727</v>
      </c>
      <c r="E364" s="243" t="s">
        <v>716</v>
      </c>
      <c r="F364" s="1716">
        <v>6</v>
      </c>
      <c r="G364" s="300">
        <v>986459.62</v>
      </c>
      <c r="H364" s="300">
        <f t="shared" si="16"/>
        <v>5918758</v>
      </c>
    </row>
    <row r="365" spans="1:19">
      <c r="A365" s="232">
        <v>730.1</v>
      </c>
      <c r="B365" s="232" t="s">
        <v>814</v>
      </c>
      <c r="C365" s="232"/>
      <c r="D365" s="583" t="s">
        <v>815</v>
      </c>
      <c r="E365" s="243" t="s">
        <v>229</v>
      </c>
      <c r="F365" s="1716">
        <v>20</v>
      </c>
      <c r="G365" s="300">
        <v>1267341.75</v>
      </c>
      <c r="H365" s="300">
        <f t="shared" si="16"/>
        <v>25346835</v>
      </c>
    </row>
    <row r="366" spans="1:19" ht="20.399999999999999">
      <c r="A366" s="232" t="s">
        <v>835</v>
      </c>
      <c r="B366" s="232"/>
      <c r="C366" s="232" t="s">
        <v>835</v>
      </c>
      <c r="D366" s="583" t="s">
        <v>836</v>
      </c>
      <c r="E366" s="243" t="s">
        <v>730</v>
      </c>
      <c r="F366" s="1716">
        <v>6</v>
      </c>
      <c r="G366" s="300">
        <f>+(246403*1.0928)*1.043</f>
        <v>280847.77393119998</v>
      </c>
      <c r="H366" s="300">
        <f t="shared" si="16"/>
        <v>1685087</v>
      </c>
    </row>
    <row r="367" spans="1:19" ht="20.399999999999999">
      <c r="A367" s="232" t="s">
        <v>837</v>
      </c>
      <c r="B367" s="232"/>
      <c r="C367" s="232" t="s">
        <v>837</v>
      </c>
      <c r="D367" s="583" t="s">
        <v>838</v>
      </c>
      <c r="E367" s="243" t="s">
        <v>739</v>
      </c>
      <c r="F367" s="1716">
        <f>8*0.8</f>
        <v>6.4</v>
      </c>
      <c r="G367" s="300">
        <f>+(490480*1.0928)*1.043</f>
        <v>559044.39539199998</v>
      </c>
      <c r="H367" s="300">
        <f t="shared" si="16"/>
        <v>3577884</v>
      </c>
    </row>
    <row r="368" spans="1:19" ht="13.8">
      <c r="A368" s="673"/>
      <c r="B368" s="673"/>
      <c r="C368" s="673"/>
      <c r="D368" s="674"/>
      <c r="E368" s="673"/>
      <c r="F368" s="675"/>
      <c r="G368" s="684" t="s">
        <v>840</v>
      </c>
      <c r="H368" s="300">
        <f>SUM(H362:H367)</f>
        <v>52203992</v>
      </c>
    </row>
    <row r="369" spans="1:11">
      <c r="A369" s="673"/>
      <c r="B369" s="673"/>
      <c r="C369" s="673"/>
      <c r="D369" s="674"/>
      <c r="E369" s="673"/>
      <c r="F369" s="675"/>
      <c r="G369" s="676" t="s">
        <v>841</v>
      </c>
      <c r="H369" s="300">
        <f>ROUND(0.04*H368,0)</f>
        <v>2088160</v>
      </c>
    </row>
    <row r="370" spans="1:11">
      <c r="A370" s="673"/>
      <c r="B370" s="673"/>
      <c r="C370" s="673"/>
      <c r="D370" s="674"/>
      <c r="E370" s="673"/>
      <c r="F370" s="675"/>
      <c r="G370" s="676" t="s">
        <v>842</v>
      </c>
      <c r="H370" s="541">
        <v>8500000</v>
      </c>
    </row>
    <row r="371" spans="1:11">
      <c r="A371" s="673"/>
      <c r="B371" s="673"/>
      <c r="C371" s="673"/>
      <c r="D371" s="674"/>
      <c r="E371" s="673"/>
      <c r="F371" s="675"/>
      <c r="G371" s="676" t="s">
        <v>843</v>
      </c>
      <c r="H371" s="300">
        <f>SUM(H368:H370)</f>
        <v>62792152</v>
      </c>
    </row>
    <row r="372" spans="1:11">
      <c r="A372" s="673"/>
      <c r="B372" s="673"/>
      <c r="C372" s="673"/>
      <c r="D372" s="674"/>
      <c r="E372" s="673"/>
      <c r="F372" s="675"/>
      <c r="G372" s="627" t="s">
        <v>732</v>
      </c>
      <c r="H372" s="300">
        <f>+ROUND(((H371/1.3)*0.05*0.19),0)</f>
        <v>458866</v>
      </c>
    </row>
    <row r="373" spans="1:11">
      <c r="A373" s="673"/>
      <c r="B373" s="673"/>
      <c r="C373" s="673"/>
      <c r="D373" s="674"/>
      <c r="E373" s="673"/>
      <c r="F373" s="675"/>
      <c r="G373" s="627" t="s">
        <v>844</v>
      </c>
      <c r="H373" s="300">
        <f>SUM(H371:H372)</f>
        <v>63251018</v>
      </c>
    </row>
    <row r="374" spans="1:11">
      <c r="A374" s="673"/>
      <c r="B374" s="673"/>
      <c r="C374" s="673"/>
      <c r="D374" s="674"/>
      <c r="E374" s="673"/>
      <c r="F374" s="675"/>
      <c r="G374" s="627" t="s">
        <v>845</v>
      </c>
      <c r="H374" s="648">
        <v>46816000</v>
      </c>
    </row>
    <row r="375" spans="1:11">
      <c r="A375" s="673"/>
      <c r="B375" s="673"/>
      <c r="C375" s="673"/>
      <c r="D375" s="674"/>
      <c r="E375" s="673"/>
      <c r="F375" s="675"/>
      <c r="G375" s="627" t="s">
        <v>846</v>
      </c>
      <c r="H375" s="648">
        <v>8895040</v>
      </c>
    </row>
    <row r="376" spans="1:11">
      <c r="A376" s="673"/>
      <c r="B376" s="673"/>
      <c r="C376" s="673"/>
      <c r="D376" s="674"/>
      <c r="E376" s="673"/>
      <c r="F376" s="675"/>
      <c r="G376" s="627" t="s">
        <v>847</v>
      </c>
      <c r="H376" s="648">
        <v>55711040</v>
      </c>
    </row>
    <row r="377" spans="1:11" ht="13.8">
      <c r="A377" s="673"/>
      <c r="B377" s="673"/>
      <c r="C377" s="673"/>
      <c r="D377" s="674"/>
      <c r="E377" s="673"/>
      <c r="F377" s="675"/>
      <c r="G377" s="685" t="s">
        <v>733</v>
      </c>
      <c r="H377" s="650">
        <f>+H373+H376</f>
        <v>118962058</v>
      </c>
    </row>
    <row r="378" spans="1:11" ht="13.8">
      <c r="A378" s="64"/>
      <c r="B378" s="64"/>
      <c r="C378" s="64"/>
      <c r="E378" s="548"/>
      <c r="F378" s="548"/>
      <c r="G378" s="543"/>
      <c r="H378" s="669"/>
    </row>
    <row r="379" spans="1:11" ht="14.4" thickBot="1">
      <c r="A379" s="64"/>
      <c r="B379" s="64"/>
      <c r="C379" s="64" t="s">
        <v>873</v>
      </c>
      <c r="E379" s="548"/>
      <c r="F379" s="548"/>
      <c r="G379" s="545"/>
      <c r="H379" s="668"/>
    </row>
    <row r="380" spans="1:11">
      <c r="A380" s="64"/>
      <c r="B380" s="64"/>
      <c r="C380" s="549"/>
      <c r="D380" s="550"/>
      <c r="E380" s="2462" t="s">
        <v>874</v>
      </c>
      <c r="F380" s="2463"/>
      <c r="G380" s="551" t="s">
        <v>875</v>
      </c>
      <c r="H380" s="667" t="s">
        <v>876</v>
      </c>
      <c r="I380" s="536" t="s">
        <v>877</v>
      </c>
    </row>
    <row r="381" spans="1:11">
      <c r="A381" s="64"/>
      <c r="B381" s="64"/>
      <c r="C381" s="75" t="s">
        <v>878</v>
      </c>
      <c r="D381" s="552" t="s">
        <v>879</v>
      </c>
      <c r="E381" s="2448" t="s">
        <v>880</v>
      </c>
      <c r="F381" s="2449"/>
      <c r="G381" s="553" t="s">
        <v>881</v>
      </c>
      <c r="H381" s="666" t="s">
        <v>882</v>
      </c>
      <c r="I381" s="537" t="s">
        <v>883</v>
      </c>
    </row>
    <row r="382" spans="1:11" ht="13.8" thickBot="1">
      <c r="A382" s="64"/>
      <c r="B382" s="64"/>
      <c r="C382" s="554"/>
      <c r="D382" s="532"/>
      <c r="E382" s="2466" t="s">
        <v>884</v>
      </c>
      <c r="F382" s="2467"/>
      <c r="G382" s="555" t="s">
        <v>885</v>
      </c>
      <c r="H382" s="665" t="s">
        <v>886</v>
      </c>
      <c r="I382" s="378" t="s">
        <v>887</v>
      </c>
    </row>
    <row r="383" spans="1:11">
      <c r="A383" s="64"/>
      <c r="B383" s="64"/>
      <c r="C383" s="556"/>
      <c r="D383" s="742" t="s">
        <v>888</v>
      </c>
      <c r="E383" s="2464"/>
      <c r="F383" s="2465"/>
      <c r="G383" s="557"/>
      <c r="H383" s="664"/>
      <c r="I383" s="379"/>
      <c r="K383" s="677"/>
    </row>
    <row r="384" spans="1:11">
      <c r="A384" s="64"/>
      <c r="B384" s="64"/>
      <c r="C384" s="74"/>
      <c r="D384" s="558" t="s">
        <v>889</v>
      </c>
      <c r="E384" s="2442"/>
      <c r="F384" s="2443"/>
      <c r="G384" s="559"/>
      <c r="H384" s="663"/>
      <c r="I384" s="380"/>
    </row>
    <row r="385" spans="1:9">
      <c r="A385" s="64"/>
      <c r="B385" s="64"/>
      <c r="C385" s="381">
        <v>1</v>
      </c>
      <c r="D385" s="560" t="s">
        <v>890</v>
      </c>
      <c r="E385" s="2422">
        <v>6800000</v>
      </c>
      <c r="F385" s="2422"/>
      <c r="G385" s="561"/>
      <c r="H385" s="662">
        <v>1</v>
      </c>
      <c r="I385" s="382">
        <f>(E385+G385)*H385</f>
        <v>6800000</v>
      </c>
    </row>
    <row r="386" spans="1:9">
      <c r="A386" s="64"/>
      <c r="B386" s="64"/>
      <c r="C386" s="381">
        <v>1</v>
      </c>
      <c r="D386" s="560" t="s">
        <v>891</v>
      </c>
      <c r="E386" s="2422">
        <v>4400000</v>
      </c>
      <c r="F386" s="2422"/>
      <c r="G386" s="428"/>
      <c r="H386" s="662">
        <v>0.5</v>
      </c>
      <c r="I386" s="382">
        <f>(E386+G386)*H386</f>
        <v>2200000</v>
      </c>
    </row>
    <row r="387" spans="1:9">
      <c r="A387" s="64"/>
      <c r="B387" s="64"/>
      <c r="C387" s="381">
        <v>1</v>
      </c>
      <c r="D387" s="560" t="s">
        <v>892</v>
      </c>
      <c r="E387" s="2422">
        <v>6990000</v>
      </c>
      <c r="F387" s="2422"/>
      <c r="G387" s="562"/>
      <c r="H387" s="662">
        <v>1</v>
      </c>
      <c r="I387" s="382">
        <f>(E387+G387)*H387</f>
        <v>6990000</v>
      </c>
    </row>
    <row r="388" spans="1:9">
      <c r="A388" s="64"/>
      <c r="B388" s="64"/>
      <c r="C388" s="381"/>
      <c r="D388" s="560" t="s">
        <v>893</v>
      </c>
      <c r="E388" s="2422">
        <v>6990000</v>
      </c>
      <c r="F388" s="2422"/>
      <c r="G388" s="562"/>
      <c r="H388" s="662">
        <v>1</v>
      </c>
      <c r="I388" s="382">
        <f>(E388+G388)*H388</f>
        <v>6990000</v>
      </c>
    </row>
    <row r="389" spans="1:9">
      <c r="A389" s="64"/>
      <c r="B389" s="64"/>
      <c r="C389" s="381"/>
      <c r="D389" s="560" t="s">
        <v>894</v>
      </c>
      <c r="E389" s="2423"/>
      <c r="F389" s="2424"/>
      <c r="G389" s="563"/>
      <c r="H389" s="661"/>
      <c r="I389" s="382"/>
    </row>
    <row r="390" spans="1:9">
      <c r="A390" s="64"/>
      <c r="B390" s="64"/>
      <c r="C390" s="564"/>
      <c r="D390" s="558" t="s">
        <v>895</v>
      </c>
      <c r="E390" s="565"/>
      <c r="F390" s="565"/>
      <c r="G390" s="558"/>
      <c r="H390" s="660"/>
      <c r="I390" s="383">
        <f>SUM(I385:I389)</f>
        <v>22980000</v>
      </c>
    </row>
    <row r="391" spans="1:9" ht="13.8" thickBot="1">
      <c r="A391" s="64"/>
      <c r="B391" s="64"/>
      <c r="C391" s="384"/>
      <c r="D391" s="385" t="s">
        <v>896</v>
      </c>
      <c r="E391" s="2425"/>
      <c r="F391" s="2426"/>
      <c r="G391" s="386"/>
      <c r="H391" s="659"/>
      <c r="I391" s="387">
        <v>2.4</v>
      </c>
    </row>
    <row r="392" spans="1:9" ht="13.8" thickBot="1">
      <c r="A392" s="64"/>
      <c r="B392" s="64"/>
      <c r="C392" s="388"/>
      <c r="D392" s="2072" t="s">
        <v>897</v>
      </c>
      <c r="E392" s="2429"/>
      <c r="F392" s="2429"/>
      <c r="G392" s="389"/>
      <c r="H392" s="658"/>
      <c r="I392" s="390">
        <f>(I390*I391)</f>
        <v>55152000</v>
      </c>
    </row>
    <row r="393" spans="1:9" ht="13.8" thickBot="1">
      <c r="A393" s="64"/>
      <c r="B393" s="64"/>
      <c r="C393" s="391"/>
      <c r="D393" s="107"/>
      <c r="E393" s="2436"/>
      <c r="F393" s="2436"/>
      <c r="G393" s="107"/>
      <c r="H393" s="657"/>
    </row>
    <row r="394" spans="1:9">
      <c r="A394" s="64"/>
      <c r="B394" s="64"/>
      <c r="C394" s="392"/>
      <c r="D394" s="393"/>
      <c r="E394" s="2437"/>
      <c r="F394" s="2438"/>
      <c r="G394" s="373" t="s">
        <v>898</v>
      </c>
      <c r="H394" s="656" t="s">
        <v>899</v>
      </c>
      <c r="I394" s="374" t="s">
        <v>877</v>
      </c>
    </row>
    <row r="395" spans="1:9" ht="14.25" customHeight="1">
      <c r="A395" s="64"/>
      <c r="B395" s="64"/>
      <c r="C395" s="375" t="s">
        <v>878</v>
      </c>
      <c r="D395" s="394" t="s">
        <v>900</v>
      </c>
      <c r="E395" s="2432" t="s">
        <v>901</v>
      </c>
      <c r="F395" s="2433"/>
      <c r="G395" s="376" t="s">
        <v>902</v>
      </c>
      <c r="H395" s="655" t="s">
        <v>903</v>
      </c>
      <c r="I395" s="377" t="s">
        <v>883</v>
      </c>
    </row>
    <row r="396" spans="1:9" ht="13.8" thickBot="1">
      <c r="A396" s="64"/>
      <c r="B396" s="64"/>
      <c r="C396" s="395"/>
      <c r="D396" s="396"/>
      <c r="E396" s="2440"/>
      <c r="F396" s="2441"/>
      <c r="G396" s="421" t="s">
        <v>904</v>
      </c>
      <c r="H396" s="654" t="s">
        <v>905</v>
      </c>
      <c r="I396" s="378" t="s">
        <v>906</v>
      </c>
    </row>
    <row r="397" spans="1:9">
      <c r="A397" s="64"/>
      <c r="B397" s="64"/>
      <c r="C397" s="384"/>
      <c r="D397" s="112" t="s">
        <v>907</v>
      </c>
      <c r="E397" s="2434"/>
      <c r="F397" s="2435"/>
      <c r="G397" s="397"/>
      <c r="H397" s="653"/>
      <c r="I397" s="398"/>
    </row>
    <row r="398" spans="1:9" ht="15" customHeight="1">
      <c r="A398" s="64"/>
      <c r="B398" s="64"/>
      <c r="C398" s="399"/>
      <c r="D398" s="400" t="s">
        <v>908</v>
      </c>
      <c r="E398" s="2430"/>
      <c r="F398" s="2431"/>
      <c r="G398" s="402"/>
      <c r="H398" s="652"/>
      <c r="I398" s="423"/>
    </row>
    <row r="399" spans="1:9">
      <c r="A399" s="64"/>
      <c r="B399" s="64"/>
      <c r="C399" s="403">
        <v>1</v>
      </c>
      <c r="D399" s="422" t="s">
        <v>909</v>
      </c>
      <c r="E399" s="2439" t="s">
        <v>910</v>
      </c>
      <c r="F399" s="2439"/>
      <c r="G399" s="428">
        <v>6300000</v>
      </c>
      <c r="H399" s="430">
        <v>1</v>
      </c>
      <c r="I399" s="404">
        <f>(G399*H399*C399)</f>
        <v>6300000</v>
      </c>
    </row>
    <row r="400" spans="1:9">
      <c r="A400" s="64"/>
      <c r="B400" s="64"/>
      <c r="C400" s="399"/>
      <c r="D400" s="405" t="s">
        <v>911</v>
      </c>
      <c r="E400" s="2427"/>
      <c r="F400" s="2428"/>
      <c r="G400" s="434"/>
      <c r="H400" s="431"/>
      <c r="I400" s="406"/>
    </row>
    <row r="401" spans="1:9">
      <c r="A401" s="64"/>
      <c r="B401" s="64"/>
      <c r="C401" s="2460">
        <v>1</v>
      </c>
      <c r="D401" s="2461" t="s">
        <v>912</v>
      </c>
      <c r="E401" s="2452" t="s">
        <v>913</v>
      </c>
      <c r="F401" s="2453"/>
      <c r="G401" s="2422">
        <v>5500000</v>
      </c>
      <c r="H401" s="2458">
        <v>1</v>
      </c>
      <c r="I401" s="733">
        <f>H401*G401</f>
        <v>5500000</v>
      </c>
    </row>
    <row r="402" spans="1:9">
      <c r="A402" s="64"/>
      <c r="B402" s="64"/>
      <c r="C402" s="2460"/>
      <c r="D402" s="2461"/>
      <c r="E402" s="2454"/>
      <c r="F402" s="2455"/>
      <c r="G402" s="2422"/>
      <c r="H402" s="2459"/>
      <c r="I402" s="734"/>
    </row>
    <row r="403" spans="1:9" ht="34.200000000000003">
      <c r="A403" s="64"/>
      <c r="B403" s="64"/>
      <c r="C403" s="427"/>
      <c r="D403" s="426" t="s">
        <v>914</v>
      </c>
      <c r="E403" s="2450" t="s">
        <v>915</v>
      </c>
      <c r="F403" s="2450"/>
      <c r="G403" s="428">
        <v>7000000</v>
      </c>
      <c r="H403" s="432">
        <v>1</v>
      </c>
      <c r="I403" s="435">
        <f>(G403*H403)</f>
        <v>7000000</v>
      </c>
    </row>
    <row r="404" spans="1:9" ht="22.8">
      <c r="A404" s="64"/>
      <c r="B404" s="64"/>
      <c r="C404" s="424">
        <v>1</v>
      </c>
      <c r="D404" s="425" t="s">
        <v>916</v>
      </c>
      <c r="E404" s="2451" t="s">
        <v>913</v>
      </c>
      <c r="F404" s="2451"/>
      <c r="G404" s="428">
        <v>3100000</v>
      </c>
      <c r="H404" s="433">
        <v>1</v>
      </c>
      <c r="I404" s="429">
        <f>(G404*H404)</f>
        <v>3100000</v>
      </c>
    </row>
    <row r="405" spans="1:9" ht="13.8" thickBot="1">
      <c r="A405" s="64"/>
      <c r="B405" s="64"/>
      <c r="C405" s="407"/>
      <c r="D405" s="408" t="s">
        <v>917</v>
      </c>
      <c r="E405" s="2468"/>
      <c r="F405" s="2468"/>
      <c r="G405" s="409"/>
      <c r="H405" s="409"/>
      <c r="I405" s="410">
        <f>SUM(I398:I404)</f>
        <v>21900000</v>
      </c>
    </row>
    <row r="406" spans="1:9">
      <c r="A406" s="64"/>
      <c r="B406" s="64"/>
      <c r="C406" s="411"/>
      <c r="D406" s="412" t="s">
        <v>918</v>
      </c>
      <c r="E406" s="2469"/>
      <c r="F406" s="2469"/>
      <c r="G406" s="413"/>
      <c r="H406" s="413"/>
      <c r="I406" s="414">
        <f>ROUND((I392+I405),0)</f>
        <v>77052000</v>
      </c>
    </row>
    <row r="407" spans="1:9">
      <c r="A407" s="64"/>
      <c r="B407" s="64"/>
      <c r="C407" s="415"/>
      <c r="D407" s="416" t="s">
        <v>919</v>
      </c>
      <c r="E407" s="2430"/>
      <c r="F407" s="2431"/>
      <c r="G407" s="401"/>
      <c r="H407" s="401"/>
      <c r="I407" s="417">
        <f>ROUND(I406*0.19,0)</f>
        <v>14639880</v>
      </c>
    </row>
    <row r="408" spans="1:9" ht="13.8" thickBot="1">
      <c r="C408" s="418"/>
      <c r="D408" s="419" t="s">
        <v>920</v>
      </c>
      <c r="E408" s="2472"/>
      <c r="F408" s="2472"/>
      <c r="G408" s="143"/>
      <c r="H408" s="143"/>
      <c r="I408" s="420">
        <f>ROUNDUP(SUM(I406:I407),0)</f>
        <v>91691880</v>
      </c>
    </row>
    <row r="409" spans="1:9" ht="21.75" customHeight="1">
      <c r="C409" s="1606" t="s">
        <v>921</v>
      </c>
      <c r="D409" s="412"/>
      <c r="E409" s="44"/>
      <c r="F409" s="413"/>
      <c r="G409" s="413"/>
      <c r="H409" s="44"/>
    </row>
    <row r="410" spans="1:9">
      <c r="C410" s="44"/>
      <c r="D410" s="129"/>
      <c r="E410" s="44"/>
      <c r="F410" s="44"/>
      <c r="G410" s="44"/>
      <c r="H410" s="44"/>
    </row>
    <row r="411" spans="1:9">
      <c r="C411" s="44"/>
      <c r="D411" s="129"/>
      <c r="E411" s="44"/>
      <c r="F411" s="44"/>
      <c r="G411" s="44"/>
      <c r="H411" s="44"/>
    </row>
    <row r="412" spans="1:9">
      <c r="C412" s="44"/>
      <c r="D412" s="129"/>
      <c r="E412" s="44"/>
      <c r="F412" s="44"/>
      <c r="G412" s="44"/>
      <c r="H412" s="44"/>
    </row>
    <row r="413" spans="1:9">
      <c r="C413" s="44"/>
      <c r="D413" s="129"/>
      <c r="E413" s="44"/>
      <c r="F413" s="2470"/>
      <c r="G413" s="2470"/>
      <c r="H413" s="44"/>
    </row>
    <row r="414" spans="1:9" ht="13.8" thickBot="1">
      <c r="D414" s="237" t="str">
        <f>+DATOS!C2</f>
        <v>CONSORCIO ADMINISTRACION VI 2023</v>
      </c>
      <c r="F414" s="985" t="s">
        <v>922</v>
      </c>
      <c r="G414" s="985"/>
    </row>
    <row r="415" spans="1:9" ht="15">
      <c r="B415" s="101"/>
      <c r="C415" s="101"/>
      <c r="D415" s="190" t="s">
        <v>923</v>
      </c>
      <c r="E415" s="101"/>
      <c r="F415" s="649" t="s">
        <v>924</v>
      </c>
      <c r="G415" s="649"/>
    </row>
    <row r="416" spans="1:9" ht="15">
      <c r="A416" s="101"/>
      <c r="B416" s="101"/>
      <c r="C416" s="101"/>
      <c r="D416" s="101"/>
      <c r="E416" s="101"/>
      <c r="F416" s="101"/>
      <c r="G416" s="101"/>
    </row>
    <row r="417" spans="1:8">
      <c r="A417" s="2471" t="s">
        <v>925</v>
      </c>
      <c r="B417" s="2471"/>
      <c r="C417" s="2471"/>
      <c r="D417" s="2471"/>
      <c r="E417" s="2471"/>
      <c r="F417" s="2471"/>
      <c r="G417" s="2471"/>
      <c r="H417" s="2471"/>
    </row>
    <row r="418" spans="1:8">
      <c r="A418" s="2471"/>
      <c r="B418" s="2471"/>
      <c r="C418" s="2471"/>
      <c r="D418" s="2471"/>
      <c r="E418" s="2471"/>
      <c r="F418" s="2471"/>
      <c r="G418" s="2471"/>
      <c r="H418" s="2471"/>
    </row>
    <row r="419" spans="1:8" ht="23.25" customHeight="1">
      <c r="A419" s="2471"/>
      <c r="B419" s="2471"/>
      <c r="C419" s="2471"/>
      <c r="D419" s="2471"/>
      <c r="E419" s="2471"/>
      <c r="F419" s="2471"/>
      <c r="G419" s="2471"/>
      <c r="H419" s="2471"/>
    </row>
    <row r="420" spans="1:8">
      <c r="G420" s="2411" t="s">
        <v>169</v>
      </c>
      <c r="H420" s="2411"/>
    </row>
  </sheetData>
  <mergeCells count="41">
    <mergeCell ref="E405:F405"/>
    <mergeCell ref="E406:F406"/>
    <mergeCell ref="G420:H420"/>
    <mergeCell ref="F413:G413"/>
    <mergeCell ref="A417:H419"/>
    <mergeCell ref="E408:F408"/>
    <mergeCell ref="E407:F407"/>
    <mergeCell ref="E403:F403"/>
    <mergeCell ref="E404:F404"/>
    <mergeCell ref="G401:G402"/>
    <mergeCell ref="E401:F402"/>
    <mergeCell ref="A1:H1"/>
    <mergeCell ref="A2:H2"/>
    <mergeCell ref="A3:H3"/>
    <mergeCell ref="A5:H5"/>
    <mergeCell ref="A6:H6"/>
    <mergeCell ref="H401:H402"/>
    <mergeCell ref="C401:C402"/>
    <mergeCell ref="D401:D402"/>
    <mergeCell ref="E387:F387"/>
    <mergeCell ref="E380:F380"/>
    <mergeCell ref="E383:F383"/>
    <mergeCell ref="E382:F382"/>
    <mergeCell ref="E384:F384"/>
    <mergeCell ref="A10:A11"/>
    <mergeCell ref="B10:C10"/>
    <mergeCell ref="E381:F381"/>
    <mergeCell ref="E385:F385"/>
    <mergeCell ref="E386:F386"/>
    <mergeCell ref="E388:F388"/>
    <mergeCell ref="E389:F389"/>
    <mergeCell ref="E391:F391"/>
    <mergeCell ref="E400:F400"/>
    <mergeCell ref="E392:F392"/>
    <mergeCell ref="E398:F398"/>
    <mergeCell ref="E395:F395"/>
    <mergeCell ref="E397:F397"/>
    <mergeCell ref="E393:F393"/>
    <mergeCell ref="E394:F394"/>
    <mergeCell ref="E399:F399"/>
    <mergeCell ref="E396:F396"/>
  </mergeCells>
  <conditionalFormatting sqref="A29">
    <cfRule type="expression" dxfId="8" priority="5" stopIfTrue="1">
      <formula>$D29=0</formula>
    </cfRule>
  </conditionalFormatting>
  <conditionalFormatting sqref="A40">
    <cfRule type="expression" dxfId="7" priority="4" stopIfTrue="1">
      <formula>$D40=0</formula>
    </cfRule>
  </conditionalFormatting>
  <conditionalFormatting sqref="A53">
    <cfRule type="expression" dxfId="6" priority="15" stopIfTrue="1">
      <formula>$D53=0</formula>
    </cfRule>
  </conditionalFormatting>
  <conditionalFormatting sqref="A68">
    <cfRule type="expression" dxfId="5" priority="14" stopIfTrue="1">
      <formula>$D68=0</formula>
    </cfRule>
  </conditionalFormatting>
  <conditionalFormatting sqref="A265 A267">
    <cfRule type="expression" dxfId="4" priority="26" stopIfTrue="1">
      <formula>$F265=0</formula>
    </cfRule>
  </conditionalFormatting>
  <conditionalFormatting sqref="A267 A246">
    <cfRule type="expression" dxfId="3" priority="27" stopIfTrue="1">
      <formula>$E246=0</formula>
    </cfRule>
  </conditionalFormatting>
  <hyperlinks>
    <hyperlink ref="G420" location="'TABLA DE CONTENIDO'!A1" display="VOLVER A TABLA DE CONTENIDO" xr:uid="{00000000-0004-0000-1300-000000000000}"/>
  </hyperlinks>
  <printOptions horizontalCentered="1" verticalCentered="1"/>
  <pageMargins left="0.6692913385826772" right="0.78740157480314965" top="0.62992125984251968" bottom="0.55118110236220474" header="0.27559055118110237" footer="0.51181102362204722"/>
  <pageSetup scale="79" orientation="landscape" horizontalDpi="120" verticalDpi="144" r:id="rId1"/>
  <headerFooter alignWithMargins="0"/>
  <rowBreaks count="9" manualBreakCount="9">
    <brk id="45" max="9" man="1"/>
    <brk id="74" max="9" man="1"/>
    <brk id="107" max="9" man="1"/>
    <brk id="133" max="9" man="1"/>
    <brk id="161" max="9" man="1"/>
    <brk id="210" max="9" man="1"/>
    <brk id="300" max="9" man="1"/>
    <brk id="360" max="9" man="1"/>
    <brk id="393" max="9" man="1"/>
  </rowBreaks>
  <ignoredErrors>
    <ignoredError sqref="H122" formula="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Hoja21"/>
  <dimension ref="A1:BP507"/>
  <sheetViews>
    <sheetView view="pageBreakPreview" topLeftCell="A67" zoomScale="85" zoomScaleNormal="100" zoomScaleSheetLayoutView="85" workbookViewId="0">
      <selection activeCell="D32" sqref="D32"/>
    </sheetView>
  </sheetViews>
  <sheetFormatPr baseColWidth="10" defaultColWidth="11.44140625" defaultRowHeight="13.2"/>
  <cols>
    <col min="1" max="1" width="7.5546875" customWidth="1"/>
    <col min="2" max="2" width="11.5546875" customWidth="1"/>
    <col min="3" max="3" width="11" customWidth="1"/>
    <col min="4" max="4" width="42.88671875" customWidth="1"/>
    <col min="5" max="5" width="8.109375" customWidth="1"/>
    <col min="6" max="6" width="14.5546875" customWidth="1"/>
    <col min="7" max="7" width="16.109375" customWidth="1"/>
    <col min="8" max="8" width="20" customWidth="1"/>
    <col min="9" max="9" width="19.109375" customWidth="1"/>
    <col min="10" max="10" width="2.44140625" customWidth="1"/>
    <col min="11" max="11" width="5.33203125" customWidth="1"/>
    <col min="12" max="12" width="20" bestFit="1" customWidth="1"/>
    <col min="13" max="13" width="18.5546875" customWidth="1"/>
    <col min="14" max="14" width="17" customWidth="1"/>
    <col min="15" max="15" width="18.109375" customWidth="1"/>
  </cols>
  <sheetData>
    <row r="1" spans="1:17" s="29" customFormat="1" ht="22.8">
      <c r="A1" s="2133" t="s">
        <v>1</v>
      </c>
      <c r="B1" s="2133"/>
      <c r="C1" s="2133"/>
      <c r="D1" s="2133"/>
      <c r="E1" s="2133"/>
      <c r="F1" s="2133"/>
      <c r="G1" s="2133"/>
      <c r="H1" s="2133"/>
    </row>
    <row r="2" spans="1:17" s="29" customFormat="1" ht="17.399999999999999">
      <c r="A2" s="2130" t="s">
        <v>110</v>
      </c>
      <c r="B2" s="2130"/>
      <c r="C2" s="2130"/>
      <c r="D2" s="2130"/>
      <c r="E2" s="2130"/>
      <c r="F2" s="2130"/>
      <c r="G2" s="2130"/>
      <c r="H2" s="2130"/>
    </row>
    <row r="3" spans="1:17" s="29" customFormat="1" ht="17.399999999999999">
      <c r="A3" s="2130" t="s">
        <v>697</v>
      </c>
      <c r="B3" s="2130"/>
      <c r="C3" s="2130"/>
      <c r="D3" s="2130"/>
      <c r="E3" s="2130"/>
      <c r="F3" s="2130"/>
      <c r="G3" s="2130"/>
      <c r="H3" s="2130"/>
      <c r="I3" s="140"/>
      <c r="J3" s="28"/>
      <c r="K3" s="28"/>
      <c r="L3" s="28"/>
      <c r="M3" s="28"/>
      <c r="N3" s="28"/>
      <c r="O3" s="28"/>
    </row>
    <row r="4" spans="1:17" s="29" customFormat="1">
      <c r="A4" s="43"/>
      <c r="B4" s="43"/>
      <c r="C4" s="43"/>
      <c r="D4" s="28"/>
      <c r="E4" s="1"/>
      <c r="F4" s="28"/>
      <c r="G4" s="28"/>
      <c r="H4" s="28"/>
    </row>
    <row r="5" spans="1:17" s="29" customFormat="1" ht="15.6">
      <c r="A5" s="2456" t="s">
        <v>698</v>
      </c>
      <c r="B5" s="2456"/>
      <c r="C5" s="2456"/>
      <c r="D5" s="2456"/>
      <c r="E5" s="2456"/>
      <c r="F5" s="2456"/>
      <c r="G5" s="2456"/>
      <c r="H5" s="2456"/>
    </row>
    <row r="6" spans="1:17" s="29" customFormat="1" ht="15.6">
      <c r="A6" s="2457" t="s">
        <v>699</v>
      </c>
      <c r="B6" s="2457"/>
      <c r="C6" s="2457"/>
      <c r="D6" s="2457"/>
      <c r="E6" s="2457"/>
      <c r="F6" s="2457"/>
      <c r="G6" s="2457"/>
      <c r="H6" s="2457"/>
      <c r="I6"/>
    </row>
    <row r="7" spans="1:17" s="29" customFormat="1" ht="18" customHeight="1">
      <c r="A7" s="129" t="s">
        <v>207</v>
      </c>
      <c r="B7" s="44"/>
      <c r="C7" s="44"/>
      <c r="D7" s="151" t="str">
        <f>+DATOS!C10</f>
        <v>CARLOS EDUARDO GARCIA CASTILLO</v>
      </c>
      <c r="E7" s="742"/>
      <c r="G7" s="145" t="s">
        <v>208</v>
      </c>
      <c r="H7" s="473" t="str">
        <f>+DATOS!C16</f>
        <v>JUN - SEP DE 2024</v>
      </c>
      <c r="I7" s="59"/>
    </row>
    <row r="8" spans="1:17" s="29" customFormat="1" ht="18" customHeight="1">
      <c r="A8" s="129" t="s">
        <v>700</v>
      </c>
      <c r="B8" s="44"/>
      <c r="C8" s="156" t="s">
        <v>926</v>
      </c>
      <c r="D8" s="3"/>
      <c r="E8" s="164" t="s">
        <v>295</v>
      </c>
      <c r="F8" s="156" t="s">
        <v>296</v>
      </c>
      <c r="G8" s="156"/>
      <c r="H8" s="154"/>
    </row>
    <row r="9" spans="1:17" s="29" customFormat="1" ht="15" customHeight="1" thickBot="1">
      <c r="A9" s="44"/>
      <c r="B9" s="44"/>
      <c r="C9" s="44"/>
      <c r="D9" s="44"/>
      <c r="E9" s="114"/>
      <c r="F9" s="114"/>
      <c r="G9" s="44"/>
    </row>
    <row r="10" spans="1:17" ht="17.25" customHeight="1" thickBot="1">
      <c r="A10" s="2444" t="s">
        <v>702</v>
      </c>
      <c r="B10" s="2446" t="s">
        <v>703</v>
      </c>
      <c r="C10" s="2447"/>
    </row>
    <row r="11" spans="1:17" s="23" customFormat="1" ht="27" customHeight="1" thickBot="1">
      <c r="A11" s="2445"/>
      <c r="B11" s="113" t="s">
        <v>704</v>
      </c>
      <c r="C11" s="113" t="s">
        <v>705</v>
      </c>
      <c r="D11" s="96" t="s">
        <v>26</v>
      </c>
      <c r="E11" s="96" t="s">
        <v>706</v>
      </c>
      <c r="F11" s="96" t="s">
        <v>707</v>
      </c>
      <c r="G11" s="99" t="s">
        <v>708</v>
      </c>
      <c r="H11" s="102" t="s">
        <v>709</v>
      </c>
      <c r="J11"/>
      <c r="K11"/>
      <c r="L11"/>
      <c r="M11"/>
      <c r="N11"/>
      <c r="O11"/>
      <c r="P11"/>
      <c r="Q11"/>
    </row>
    <row r="12" spans="1:17">
      <c r="A12" s="2473"/>
      <c r="B12" s="2210"/>
      <c r="C12" s="2210"/>
      <c r="D12" s="2210"/>
      <c r="E12" s="2210"/>
      <c r="F12" s="2210"/>
      <c r="G12" s="2210"/>
      <c r="H12" s="2210"/>
    </row>
    <row r="13" spans="1:17">
      <c r="A13" s="742" t="s">
        <v>927</v>
      </c>
    </row>
    <row r="14" spans="1:17">
      <c r="A14" s="232">
        <v>201.7</v>
      </c>
      <c r="B14" s="232" t="s">
        <v>767</v>
      </c>
      <c r="C14" s="344"/>
      <c r="D14" s="583" t="s">
        <v>928</v>
      </c>
      <c r="E14" s="232" t="s">
        <v>716</v>
      </c>
      <c r="F14" s="1716">
        <v>14.399999999999999</v>
      </c>
      <c r="G14" s="529">
        <v>233139.82</v>
      </c>
      <c r="H14" s="529">
        <f t="shared" ref="H14:H25" si="0">+ROUND(F14*G14,0)</f>
        <v>3357213</v>
      </c>
      <c r="I14" s="55"/>
    </row>
    <row r="15" spans="1:17">
      <c r="A15" s="232">
        <v>201.15</v>
      </c>
      <c r="B15" s="232" t="s">
        <v>767</v>
      </c>
      <c r="C15" s="344"/>
      <c r="D15" s="583" t="s">
        <v>768</v>
      </c>
      <c r="E15" s="232" t="s">
        <v>229</v>
      </c>
      <c r="F15" s="1716">
        <v>9</v>
      </c>
      <c r="G15" s="529">
        <v>56670.1</v>
      </c>
      <c r="H15" s="529">
        <f t="shared" si="0"/>
        <v>510031</v>
      </c>
      <c r="I15" s="55"/>
    </row>
    <row r="16" spans="1:17">
      <c r="A16" s="232">
        <v>330.1</v>
      </c>
      <c r="B16" s="232" t="s">
        <v>743</v>
      </c>
      <c r="C16" s="344"/>
      <c r="D16" s="583" t="s">
        <v>744</v>
      </c>
      <c r="E16" s="232" t="s">
        <v>716</v>
      </c>
      <c r="F16" s="1716">
        <v>5.4</v>
      </c>
      <c r="G16" s="529">
        <v>130255.66</v>
      </c>
      <c r="H16" s="529">
        <f t="shared" si="0"/>
        <v>703381</v>
      </c>
      <c r="I16" s="55"/>
    </row>
    <row r="17" spans="1:9">
      <c r="A17" s="232" t="s">
        <v>745</v>
      </c>
      <c r="B17" s="232" t="s">
        <v>746</v>
      </c>
      <c r="C17" s="344"/>
      <c r="D17" s="583" t="s">
        <v>929</v>
      </c>
      <c r="E17" s="232" t="s">
        <v>716</v>
      </c>
      <c r="F17" s="1716">
        <v>2.6999999999999997</v>
      </c>
      <c r="G17" s="529">
        <v>1343584.17</v>
      </c>
      <c r="H17" s="529">
        <f t="shared" si="0"/>
        <v>3627677</v>
      </c>
      <c r="I17" s="55"/>
    </row>
    <row r="18" spans="1:9" ht="40.799999999999997">
      <c r="A18" s="232">
        <v>465.1</v>
      </c>
      <c r="B18" s="232" t="s">
        <v>786</v>
      </c>
      <c r="C18" s="344"/>
      <c r="D18" s="583" t="s">
        <v>787</v>
      </c>
      <c r="E18" s="232" t="s">
        <v>716</v>
      </c>
      <c r="F18" s="1716">
        <v>2.6999999999999997</v>
      </c>
      <c r="G18" s="529">
        <v>87302.51</v>
      </c>
      <c r="H18" s="529">
        <f t="shared" si="0"/>
        <v>235717</v>
      </c>
      <c r="I18" s="55"/>
    </row>
    <row r="19" spans="1:9" ht="30.6">
      <c r="A19" s="232" t="s">
        <v>771</v>
      </c>
      <c r="B19" s="232" t="s">
        <v>718</v>
      </c>
      <c r="C19" s="344"/>
      <c r="D19" s="583" t="s">
        <v>930</v>
      </c>
      <c r="E19" s="232" t="s">
        <v>229</v>
      </c>
      <c r="F19" s="1716">
        <v>9</v>
      </c>
      <c r="G19" s="529">
        <v>1009939.2</v>
      </c>
      <c r="H19" s="529">
        <f t="shared" si="0"/>
        <v>9089453</v>
      </c>
      <c r="I19" s="55"/>
    </row>
    <row r="20" spans="1:9">
      <c r="A20" s="232">
        <v>610.1</v>
      </c>
      <c r="B20" s="232" t="s">
        <v>720</v>
      </c>
      <c r="C20" s="344"/>
      <c r="D20" s="583" t="s">
        <v>931</v>
      </c>
      <c r="E20" s="232" t="s">
        <v>716</v>
      </c>
      <c r="F20" s="1716">
        <v>45</v>
      </c>
      <c r="G20" s="529">
        <v>77019.710000000006</v>
      </c>
      <c r="H20" s="529">
        <f t="shared" si="0"/>
        <v>3465887</v>
      </c>
      <c r="I20" s="55"/>
    </row>
    <row r="21" spans="1:9">
      <c r="A21" s="232">
        <v>610.1</v>
      </c>
      <c r="B21" s="232" t="s">
        <v>720</v>
      </c>
      <c r="C21" s="344"/>
      <c r="D21" s="583" t="s">
        <v>931</v>
      </c>
      <c r="E21" s="232" t="s">
        <v>716</v>
      </c>
      <c r="F21" s="1716">
        <v>18</v>
      </c>
      <c r="G21" s="529">
        <v>77019.710000000006</v>
      </c>
      <c r="H21" s="529">
        <f t="shared" si="0"/>
        <v>1386355</v>
      </c>
      <c r="I21" s="55"/>
    </row>
    <row r="22" spans="1:9" ht="30.6">
      <c r="A22" s="232" t="s">
        <v>761</v>
      </c>
      <c r="B22" s="232" t="s">
        <v>735</v>
      </c>
      <c r="C22" s="344"/>
      <c r="D22" s="583" t="s">
        <v>762</v>
      </c>
      <c r="E22" s="232" t="s">
        <v>716</v>
      </c>
      <c r="F22" s="1716">
        <v>23.25</v>
      </c>
      <c r="G22" s="529">
        <v>958522.07</v>
      </c>
      <c r="H22" s="529">
        <f>+ROUND(F22*G22,0)</f>
        <v>22285638</v>
      </c>
      <c r="I22" s="55"/>
    </row>
    <row r="23" spans="1:9">
      <c r="A23" s="232" t="s">
        <v>932</v>
      </c>
      <c r="B23" s="232" t="s">
        <v>735</v>
      </c>
      <c r="C23" s="344"/>
      <c r="D23" s="583" t="s">
        <v>933</v>
      </c>
      <c r="E23" s="232" t="s">
        <v>716</v>
      </c>
      <c r="F23" s="1716">
        <v>7.35</v>
      </c>
      <c r="G23" s="529">
        <v>552930.36</v>
      </c>
      <c r="H23" s="529">
        <f t="shared" si="0"/>
        <v>4064038</v>
      </c>
      <c r="I23" s="55"/>
    </row>
    <row r="24" spans="1:9">
      <c r="A24" s="232">
        <v>640.1</v>
      </c>
      <c r="B24" s="232" t="s">
        <v>728</v>
      </c>
      <c r="C24" s="344"/>
      <c r="D24" s="583" t="s">
        <v>729</v>
      </c>
      <c r="E24" s="232" t="s">
        <v>730</v>
      </c>
      <c r="F24" s="1716">
        <v>399.09100000000001</v>
      </c>
      <c r="G24" s="529">
        <v>8221.5300000000007</v>
      </c>
      <c r="H24" s="529">
        <f t="shared" si="0"/>
        <v>3281139</v>
      </c>
      <c r="I24" s="55"/>
    </row>
    <row r="25" spans="1:9" ht="30.6">
      <c r="A25" s="232" t="s">
        <v>736</v>
      </c>
      <c r="B25" s="232" t="s">
        <v>737</v>
      </c>
      <c r="C25" s="344"/>
      <c r="D25" s="583" t="s">
        <v>738</v>
      </c>
      <c r="E25" s="232" t="s">
        <v>739</v>
      </c>
      <c r="F25" s="1716">
        <v>48</v>
      </c>
      <c r="G25" s="529">
        <v>15716.69</v>
      </c>
      <c r="H25" s="529">
        <f t="shared" si="0"/>
        <v>754401</v>
      </c>
      <c r="I25" s="55"/>
    </row>
    <row r="26" spans="1:9">
      <c r="A26" s="1902"/>
      <c r="B26" s="1902"/>
      <c r="C26" s="1902"/>
      <c r="D26" s="1902"/>
      <c r="E26" s="1902"/>
      <c r="F26" s="675"/>
      <c r="G26" s="675" t="s">
        <v>731</v>
      </c>
      <c r="H26" s="529">
        <f>SUM(H14:H25)</f>
        <v>52760930</v>
      </c>
      <c r="I26" s="55"/>
    </row>
    <row r="27" spans="1:9">
      <c r="A27" s="1902"/>
      <c r="B27" s="1902"/>
      <c r="C27" s="1902"/>
      <c r="D27" s="1902"/>
      <c r="E27" s="1902"/>
      <c r="F27" s="1902"/>
      <c r="G27" s="675" t="s">
        <v>934</v>
      </c>
      <c r="H27" s="529">
        <f>ROUND(+(H26*0.05)*0.19,0)</f>
        <v>501229</v>
      </c>
      <c r="I27" s="55"/>
    </row>
    <row r="28" spans="1:9">
      <c r="A28" s="1902"/>
      <c r="B28" s="1902"/>
      <c r="C28" s="1902"/>
      <c r="D28" s="1902"/>
      <c r="E28" s="1902"/>
      <c r="F28" s="2474" t="s">
        <v>733</v>
      </c>
      <c r="G28" s="2474"/>
      <c r="H28" s="529">
        <f>+H26+H27</f>
        <v>53262159</v>
      </c>
      <c r="I28" s="55"/>
    </row>
    <row r="29" spans="1:9">
      <c r="A29" s="742" t="s">
        <v>935</v>
      </c>
      <c r="B29" s="55"/>
      <c r="C29" s="55"/>
      <c r="D29" s="55"/>
      <c r="E29" s="55"/>
      <c r="F29" s="55"/>
      <c r="G29" s="55"/>
      <c r="H29" s="55"/>
      <c r="I29" s="55"/>
    </row>
    <row r="30" spans="1:9">
      <c r="A30" s="232">
        <v>201.7</v>
      </c>
      <c r="B30" s="232" t="s">
        <v>767</v>
      </c>
      <c r="C30" s="344"/>
      <c r="D30" s="583" t="s">
        <v>928</v>
      </c>
      <c r="E30" s="232" t="s">
        <v>716</v>
      </c>
      <c r="F30" s="1716">
        <v>14.399999999999999</v>
      </c>
      <c r="G30" s="529">
        <v>233139.82</v>
      </c>
      <c r="H30" s="529">
        <f t="shared" ref="H30:H39" si="1">+ROUND(F30*G30,0)</f>
        <v>3357213</v>
      </c>
      <c r="I30" s="55"/>
    </row>
    <row r="31" spans="1:9">
      <c r="A31" s="232">
        <v>330.1</v>
      </c>
      <c r="B31" s="232" t="s">
        <v>743</v>
      </c>
      <c r="C31" s="344"/>
      <c r="D31" s="583" t="s">
        <v>744</v>
      </c>
      <c r="E31" s="232" t="s">
        <v>716</v>
      </c>
      <c r="F31" s="1716">
        <f>10*4*0.3</f>
        <v>12</v>
      </c>
      <c r="G31" s="529">
        <v>130255.66</v>
      </c>
      <c r="H31" s="529">
        <f t="shared" si="1"/>
        <v>1563068</v>
      </c>
      <c r="I31" s="55"/>
    </row>
    <row r="32" spans="1:9">
      <c r="A32" s="232" t="s">
        <v>745</v>
      </c>
      <c r="B32" s="232" t="s">
        <v>746</v>
      </c>
      <c r="C32" s="344"/>
      <c r="D32" s="583" t="s">
        <v>929</v>
      </c>
      <c r="E32" s="232" t="s">
        <v>716</v>
      </c>
      <c r="F32" s="1716">
        <f>10*5*0.1</f>
        <v>5</v>
      </c>
      <c r="G32" s="529">
        <v>1343584.17</v>
      </c>
      <c r="H32" s="529">
        <f t="shared" si="1"/>
        <v>6717921</v>
      </c>
      <c r="I32" s="55"/>
    </row>
    <row r="33" spans="1:9" ht="40.799999999999997">
      <c r="A33" s="232">
        <v>465.1</v>
      </c>
      <c r="B33" s="232" t="s">
        <v>786</v>
      </c>
      <c r="C33" s="344"/>
      <c r="D33" s="583" t="s">
        <v>787</v>
      </c>
      <c r="E33" s="232" t="s">
        <v>716</v>
      </c>
      <c r="F33" s="1716">
        <v>2.6999999999999997</v>
      </c>
      <c r="G33" s="529">
        <v>87302.51</v>
      </c>
      <c r="H33" s="529">
        <f t="shared" si="1"/>
        <v>235717</v>
      </c>
      <c r="I33" s="55"/>
    </row>
    <row r="34" spans="1:9">
      <c r="A34" s="232">
        <v>610.1</v>
      </c>
      <c r="B34" s="232" t="s">
        <v>720</v>
      </c>
      <c r="C34" s="344"/>
      <c r="D34" s="583" t="s">
        <v>931</v>
      </c>
      <c r="E34" s="232" t="s">
        <v>716</v>
      </c>
      <c r="F34" s="1716">
        <v>50</v>
      </c>
      <c r="G34" s="529">
        <v>77019.710000000006</v>
      </c>
      <c r="H34" s="529">
        <f t="shared" si="1"/>
        <v>3850986</v>
      </c>
      <c r="I34" s="55"/>
    </row>
    <row r="35" spans="1:9" ht="30.6">
      <c r="A35" s="232" t="s">
        <v>771</v>
      </c>
      <c r="B35" s="232" t="s">
        <v>718</v>
      </c>
      <c r="C35" s="344"/>
      <c r="D35" s="583" t="s">
        <v>930</v>
      </c>
      <c r="E35" s="232" t="s">
        <v>229</v>
      </c>
      <c r="F35" s="1716">
        <v>9</v>
      </c>
      <c r="G35" s="529">
        <v>1009939.2</v>
      </c>
      <c r="H35" s="529">
        <f t="shared" si="1"/>
        <v>9089453</v>
      </c>
      <c r="I35" s="55"/>
    </row>
    <row r="36" spans="1:9" ht="30.6">
      <c r="A36" s="232" t="s">
        <v>761</v>
      </c>
      <c r="B36" s="232" t="s">
        <v>735</v>
      </c>
      <c r="C36" s="344"/>
      <c r="D36" s="583" t="s">
        <v>762</v>
      </c>
      <c r="E36" s="232" t="s">
        <v>716</v>
      </c>
      <c r="F36" s="1716">
        <f>20*3*0.5</f>
        <v>30</v>
      </c>
      <c r="G36" s="529">
        <v>958522.07</v>
      </c>
      <c r="H36" s="529">
        <f t="shared" si="1"/>
        <v>28755662</v>
      </c>
      <c r="I36" s="55"/>
    </row>
    <row r="37" spans="1:9">
      <c r="A37" s="232" t="s">
        <v>932</v>
      </c>
      <c r="B37" s="232" t="s">
        <v>735</v>
      </c>
      <c r="C37" s="344"/>
      <c r="D37" s="583" t="s">
        <v>933</v>
      </c>
      <c r="E37" s="232" t="s">
        <v>716</v>
      </c>
      <c r="F37" s="1716">
        <f>20*3*0.5</f>
        <v>30</v>
      </c>
      <c r="G37" s="529">
        <v>552930.36</v>
      </c>
      <c r="H37" s="529">
        <f t="shared" si="1"/>
        <v>16587911</v>
      </c>
      <c r="I37" s="55"/>
    </row>
    <row r="38" spans="1:9">
      <c r="A38" s="232">
        <v>640.1</v>
      </c>
      <c r="B38" s="232" t="s">
        <v>728</v>
      </c>
      <c r="C38" s="344"/>
      <c r="D38" s="583" t="s">
        <v>729</v>
      </c>
      <c r="E38" s="232" t="s">
        <v>730</v>
      </c>
      <c r="F38" s="1716">
        <v>399.09100000000001</v>
      </c>
      <c r="G38" s="529">
        <v>8221.5300000000007</v>
      </c>
      <c r="H38" s="529">
        <f t="shared" si="1"/>
        <v>3281139</v>
      </c>
      <c r="I38" s="55"/>
    </row>
    <row r="39" spans="1:9" ht="30.6">
      <c r="A39" s="232" t="s">
        <v>736</v>
      </c>
      <c r="B39" s="232" t="s">
        <v>737</v>
      </c>
      <c r="C39" s="344"/>
      <c r="D39" s="583" t="s">
        <v>738</v>
      </c>
      <c r="E39" s="232" t="s">
        <v>739</v>
      </c>
      <c r="F39" s="1716">
        <f>3.8*10</f>
        <v>38</v>
      </c>
      <c r="G39" s="529">
        <v>15716.69</v>
      </c>
      <c r="H39" s="529">
        <f t="shared" si="1"/>
        <v>597234</v>
      </c>
      <c r="I39" s="55"/>
    </row>
    <row r="40" spans="1:9">
      <c r="A40" s="1902"/>
      <c r="B40" s="1902"/>
      <c r="C40" s="1902"/>
      <c r="D40" s="1902"/>
      <c r="E40" s="1902"/>
      <c r="F40" s="675"/>
      <c r="G40" s="675" t="s">
        <v>731</v>
      </c>
      <c r="H40" s="529">
        <f>SUM(H30:H39)</f>
        <v>74036304</v>
      </c>
      <c r="I40" s="55"/>
    </row>
    <row r="41" spans="1:9">
      <c r="A41" s="1902"/>
      <c r="B41" s="1902"/>
      <c r="C41" s="1902"/>
      <c r="D41" s="1902"/>
      <c r="E41" s="1902"/>
      <c r="F41" s="1902"/>
      <c r="G41" s="675" t="s">
        <v>934</v>
      </c>
      <c r="H41" s="529">
        <f>ROUND(+(H40*0.05)*0.19,0)</f>
        <v>703345</v>
      </c>
      <c r="I41" s="55"/>
    </row>
    <row r="42" spans="1:9">
      <c r="A42" s="1902"/>
      <c r="B42" s="1902"/>
      <c r="C42" s="1902"/>
      <c r="D42" s="1902"/>
      <c r="E42" s="1902"/>
      <c r="F42" s="2474" t="s">
        <v>733</v>
      </c>
      <c r="G42" s="2474"/>
      <c r="H42" s="529">
        <f>+H40+H41</f>
        <v>74739649</v>
      </c>
      <c r="I42" s="55"/>
    </row>
    <row r="43" spans="1:9">
      <c r="A43" s="55" t="s">
        <v>936</v>
      </c>
      <c r="B43" s="1902"/>
      <c r="C43" s="1902"/>
      <c r="D43" s="168" t="s">
        <v>937</v>
      </c>
      <c r="E43" s="1902"/>
      <c r="F43" s="675"/>
      <c r="G43" s="675"/>
      <c r="H43" s="1903"/>
      <c r="I43" s="55"/>
    </row>
    <row r="44" spans="1:9" ht="18" customHeight="1">
      <c r="A44" s="1884">
        <v>610.20000000000005</v>
      </c>
      <c r="B44" s="1904" t="s">
        <v>720</v>
      </c>
      <c r="C44" s="1904"/>
      <c r="D44" s="1905" t="s">
        <v>938</v>
      </c>
      <c r="E44" s="1906" t="s">
        <v>716</v>
      </c>
      <c r="F44" s="1716">
        <v>20</v>
      </c>
      <c r="G44" s="529">
        <v>59350.6</v>
      </c>
      <c r="H44" s="529">
        <f t="shared" ref="H44:H46" si="2">+F44*G44</f>
        <v>1187012</v>
      </c>
      <c r="I44" s="55"/>
    </row>
    <row r="45" spans="1:9" ht="30.6">
      <c r="A45" s="232" t="s">
        <v>761</v>
      </c>
      <c r="B45" s="1904" t="s">
        <v>726</v>
      </c>
      <c r="C45" s="1904"/>
      <c r="D45" s="583" t="s">
        <v>762</v>
      </c>
      <c r="E45" s="1906" t="s">
        <v>716</v>
      </c>
      <c r="F45" s="1716">
        <v>15</v>
      </c>
      <c r="G45" s="529">
        <v>958522.07</v>
      </c>
      <c r="H45" s="529">
        <f t="shared" si="2"/>
        <v>14377831.049999999</v>
      </c>
      <c r="I45" s="55"/>
    </row>
    <row r="46" spans="1:9" ht="18" customHeight="1">
      <c r="A46" s="1907">
        <v>640.1</v>
      </c>
      <c r="B46" s="1904" t="s">
        <v>728</v>
      </c>
      <c r="C46" s="1904"/>
      <c r="D46" s="1905" t="s">
        <v>729</v>
      </c>
      <c r="E46" s="1906" t="s">
        <v>730</v>
      </c>
      <c r="F46" s="1716">
        <f>ROUND(4*132.85,0)</f>
        <v>531</v>
      </c>
      <c r="G46" s="529">
        <v>8221.5300000000007</v>
      </c>
      <c r="H46" s="529">
        <f t="shared" si="2"/>
        <v>4365632.4300000006</v>
      </c>
      <c r="I46" s="55"/>
    </row>
    <row r="47" spans="1:9">
      <c r="A47" s="64"/>
      <c r="B47" s="64"/>
      <c r="C47" s="64"/>
      <c r="D47" s="64"/>
      <c r="E47" s="64"/>
      <c r="F47" s="64"/>
      <c r="G47" s="1226" t="s">
        <v>843</v>
      </c>
      <c r="H47" s="1908">
        <f>SUM(H44:H46)</f>
        <v>19930475.48</v>
      </c>
      <c r="I47" s="55"/>
    </row>
    <row r="48" spans="1:9">
      <c r="A48" s="64"/>
      <c r="B48" s="64"/>
      <c r="C48" s="64"/>
      <c r="D48" s="64"/>
      <c r="E48" s="64"/>
      <c r="F48" s="64"/>
      <c r="G48" s="1909" t="s">
        <v>732</v>
      </c>
      <c r="H48" s="1908">
        <f>+ROUND(((H47/1.3)*0.05*0.19),0)</f>
        <v>145646</v>
      </c>
      <c r="I48" s="55"/>
    </row>
    <row r="49" spans="1:9">
      <c r="A49" s="1902"/>
      <c r="B49" s="1902"/>
      <c r="C49" s="1902"/>
      <c r="D49" s="1902"/>
      <c r="E49" s="1902"/>
      <c r="F49" s="675"/>
      <c r="G49" s="1227" t="s">
        <v>733</v>
      </c>
      <c r="H49" s="1908">
        <f>H47+H48</f>
        <v>20076121.48</v>
      </c>
      <c r="I49" s="55"/>
    </row>
    <row r="50" spans="1:9">
      <c r="A50" s="55" t="s">
        <v>936</v>
      </c>
      <c r="B50" s="1902"/>
      <c r="C50" s="1902"/>
      <c r="D50" s="168" t="s">
        <v>939</v>
      </c>
      <c r="E50" s="1902"/>
      <c r="F50" s="675"/>
      <c r="G50" s="675"/>
      <c r="H50" s="1903"/>
      <c r="I50" s="55"/>
    </row>
    <row r="51" spans="1:9">
      <c r="A51" s="1884">
        <v>610.20000000000005</v>
      </c>
      <c r="B51" s="1904" t="s">
        <v>720</v>
      </c>
      <c r="C51" s="1904"/>
      <c r="D51" s="1905" t="s">
        <v>938</v>
      </c>
      <c r="E51" s="1906" t="s">
        <v>716</v>
      </c>
      <c r="F51" s="1716">
        <v>15</v>
      </c>
      <c r="G51" s="529">
        <v>59350.6</v>
      </c>
      <c r="H51" s="529">
        <f t="shared" ref="H51:H53" si="3">+F51*G51</f>
        <v>890259</v>
      </c>
      <c r="I51" s="55"/>
    </row>
    <row r="52" spans="1:9" ht="30.6">
      <c r="A52" s="232" t="s">
        <v>761</v>
      </c>
      <c r="B52" s="1904" t="s">
        <v>726</v>
      </c>
      <c r="C52" s="1904"/>
      <c r="D52" s="583" t="s">
        <v>762</v>
      </c>
      <c r="E52" s="1906" t="s">
        <v>716</v>
      </c>
      <c r="F52" s="1716">
        <v>13</v>
      </c>
      <c r="G52" s="529">
        <v>958522.07</v>
      </c>
      <c r="H52" s="529">
        <f t="shared" si="3"/>
        <v>12460786.91</v>
      </c>
      <c r="I52" s="55"/>
    </row>
    <row r="53" spans="1:9">
      <c r="A53" s="1907">
        <v>640.1</v>
      </c>
      <c r="B53" s="1904" t="s">
        <v>728</v>
      </c>
      <c r="C53" s="1904"/>
      <c r="D53" s="1905" t="s">
        <v>729</v>
      </c>
      <c r="E53" s="1906" t="s">
        <v>730</v>
      </c>
      <c r="F53" s="1716">
        <f>ROUND(3*132.85,0)</f>
        <v>399</v>
      </c>
      <c r="G53" s="529">
        <v>8221.5300000000007</v>
      </c>
      <c r="H53" s="529">
        <f t="shared" si="3"/>
        <v>3280390.47</v>
      </c>
      <c r="I53" s="55"/>
    </row>
    <row r="54" spans="1:9">
      <c r="A54" s="64"/>
      <c r="B54" s="64"/>
      <c r="C54" s="64"/>
      <c r="D54" s="64"/>
      <c r="E54" s="64"/>
      <c r="F54" s="64"/>
      <c r="G54" s="1226" t="s">
        <v>843</v>
      </c>
      <c r="H54" s="1908">
        <f>SUM(H51:H53)</f>
        <v>16631436.380000001</v>
      </c>
      <c r="I54" s="55"/>
    </row>
    <row r="55" spans="1:9">
      <c r="A55" s="64"/>
      <c r="B55" s="64"/>
      <c r="C55" s="64"/>
      <c r="D55" s="64"/>
      <c r="E55" s="64"/>
      <c r="F55" s="64"/>
      <c r="G55" s="1909" t="s">
        <v>732</v>
      </c>
      <c r="H55" s="1908">
        <f>+ROUND(((H54/1.3)*0.05*0.19),0)</f>
        <v>121537</v>
      </c>
      <c r="I55" s="55"/>
    </row>
    <row r="56" spans="1:9">
      <c r="A56" s="1902"/>
      <c r="B56" s="1902"/>
      <c r="C56" s="1902"/>
      <c r="D56" s="1902"/>
      <c r="E56" s="1902"/>
      <c r="F56" s="675"/>
      <c r="G56" s="1227" t="s">
        <v>733</v>
      </c>
      <c r="H56" s="1908">
        <f>H54+H55</f>
        <v>16752973.380000001</v>
      </c>
      <c r="I56" s="55"/>
    </row>
    <row r="57" spans="1:9">
      <c r="A57" s="1902" t="s">
        <v>940</v>
      </c>
      <c r="B57" s="1902"/>
      <c r="C57" s="1902"/>
      <c r="D57" s="168" t="s">
        <v>941</v>
      </c>
      <c r="E57" s="1902"/>
      <c r="F57" s="675"/>
      <c r="G57" s="675"/>
      <c r="H57" s="1903"/>
      <c r="I57" s="55"/>
    </row>
    <row r="58" spans="1:9">
      <c r="A58" s="1884" t="s">
        <v>717</v>
      </c>
      <c r="B58" s="1904" t="s">
        <v>718</v>
      </c>
      <c r="C58" s="1904"/>
      <c r="D58" s="1905" t="s">
        <v>719</v>
      </c>
      <c r="E58" s="1906" t="s">
        <v>716</v>
      </c>
      <c r="F58" s="1716">
        <f>4*2.5*2</f>
        <v>20</v>
      </c>
      <c r="G58" s="529">
        <v>31141.31</v>
      </c>
      <c r="H58" s="529">
        <f t="shared" ref="H58:H63" si="4">+F58*G58</f>
        <v>622826.20000000007</v>
      </c>
      <c r="I58" s="55"/>
    </row>
    <row r="59" spans="1:9">
      <c r="A59" s="1884">
        <v>610.20000000000005</v>
      </c>
      <c r="B59" s="1904" t="s">
        <v>720</v>
      </c>
      <c r="C59" s="1904"/>
      <c r="D59" s="1905" t="s">
        <v>938</v>
      </c>
      <c r="E59" s="1906" t="s">
        <v>716</v>
      </c>
      <c r="F59" s="1716">
        <f>4*7.9</f>
        <v>31.6</v>
      </c>
      <c r="G59" s="529">
        <v>59350.6</v>
      </c>
      <c r="H59" s="529">
        <f t="shared" si="4"/>
        <v>1875478.96</v>
      </c>
      <c r="I59" s="55"/>
    </row>
    <row r="60" spans="1:9" ht="16.5" customHeight="1">
      <c r="A60" s="1884">
        <v>610.79999999999995</v>
      </c>
      <c r="B60" s="1904" t="s">
        <v>720</v>
      </c>
      <c r="C60" s="1904"/>
      <c r="D60" s="1905" t="s">
        <v>721</v>
      </c>
      <c r="E60" s="1906" t="s">
        <v>716</v>
      </c>
      <c r="F60" s="1716">
        <f>4*1</f>
        <v>4</v>
      </c>
      <c r="G60" s="529">
        <v>129499.86</v>
      </c>
      <c r="H60" s="529">
        <f t="shared" si="4"/>
        <v>517999.44</v>
      </c>
      <c r="I60" s="55"/>
    </row>
    <row r="61" spans="1:9" ht="30.6">
      <c r="A61" s="232" t="s">
        <v>761</v>
      </c>
      <c r="B61" s="1904" t="s">
        <v>726</v>
      </c>
      <c r="C61" s="1904"/>
      <c r="D61" s="583" t="s">
        <v>762</v>
      </c>
      <c r="E61" s="1906" t="s">
        <v>716</v>
      </c>
      <c r="F61" s="1716">
        <f>ROUND(4*2.78,0)</f>
        <v>11</v>
      </c>
      <c r="G61" s="529">
        <v>958522.07</v>
      </c>
      <c r="H61" s="529">
        <f t="shared" si="4"/>
        <v>10543742.77</v>
      </c>
      <c r="I61" s="55"/>
    </row>
    <row r="62" spans="1:9" ht="30.6">
      <c r="A62" s="731" t="s">
        <v>736</v>
      </c>
      <c r="B62" s="1904" t="s">
        <v>737</v>
      </c>
      <c r="C62" s="1904"/>
      <c r="D62" s="1905" t="s">
        <v>738</v>
      </c>
      <c r="E62" s="1906" t="s">
        <v>739</v>
      </c>
      <c r="F62" s="1716">
        <f>4*3.35</f>
        <v>13.4</v>
      </c>
      <c r="G62" s="529">
        <v>15716.69</v>
      </c>
      <c r="H62" s="529">
        <f t="shared" si="4"/>
        <v>210603.64600000001</v>
      </c>
      <c r="I62" s="55"/>
    </row>
    <row r="63" spans="1:9">
      <c r="A63" s="1907">
        <v>640.1</v>
      </c>
      <c r="B63" s="1904" t="s">
        <v>728</v>
      </c>
      <c r="C63" s="1904"/>
      <c r="D63" s="1905" t="s">
        <v>729</v>
      </c>
      <c r="E63" s="1906" t="s">
        <v>730</v>
      </c>
      <c r="F63" s="1716">
        <f>ROUND(4*132.85,0)</f>
        <v>531</v>
      </c>
      <c r="G63" s="529">
        <v>8221.5300000000007</v>
      </c>
      <c r="H63" s="529">
        <f t="shared" si="4"/>
        <v>4365632.4300000006</v>
      </c>
      <c r="I63" s="55"/>
    </row>
    <row r="64" spans="1:9">
      <c r="A64" s="1910"/>
      <c r="B64" s="1910"/>
      <c r="C64" s="1910"/>
      <c r="D64" s="1910"/>
      <c r="E64" s="1910"/>
      <c r="F64" s="1224"/>
      <c r="G64" s="1225" t="s">
        <v>840</v>
      </c>
      <c r="H64" s="1908">
        <f>SUM(H58:H63)</f>
        <v>18136283.445999999</v>
      </c>
      <c r="I64" s="55"/>
    </row>
    <row r="65" spans="1:9">
      <c r="A65" s="1911"/>
      <c r="B65" s="1911"/>
      <c r="C65" s="1911"/>
      <c r="D65" s="1911"/>
      <c r="E65" s="1911"/>
      <c r="F65" s="1911"/>
      <c r="G65" s="1226" t="s">
        <v>841</v>
      </c>
      <c r="H65" s="1908">
        <f>ROUND(0.04*H64,0)</f>
        <v>725451</v>
      </c>
      <c r="I65" s="55"/>
    </row>
    <row r="66" spans="1:9">
      <c r="A66" s="64"/>
      <c r="B66" s="64"/>
      <c r="C66" s="64"/>
      <c r="D66" s="64"/>
      <c r="E66" s="64"/>
      <c r="F66" s="64"/>
      <c r="G66" s="1226" t="s">
        <v>843</v>
      </c>
      <c r="H66" s="1908">
        <f>SUM(H64:H65)</f>
        <v>18861734.445999999</v>
      </c>
      <c r="I66" s="55"/>
    </row>
    <row r="67" spans="1:9">
      <c r="A67" s="64"/>
      <c r="B67" s="64"/>
      <c r="C67" s="64"/>
      <c r="D67" s="64"/>
      <c r="E67" s="64"/>
      <c r="F67" s="64"/>
      <c r="G67" s="1909" t="s">
        <v>732</v>
      </c>
      <c r="H67" s="1908">
        <f>+ROUND(((H66/1.3)*0.05*0.19),0)</f>
        <v>137836</v>
      </c>
      <c r="I67" s="55"/>
    </row>
    <row r="68" spans="1:9">
      <c r="A68" s="1902"/>
      <c r="B68" s="1902"/>
      <c r="C68" s="1902"/>
      <c r="D68" s="1902"/>
      <c r="E68" s="1902"/>
      <c r="F68" s="675"/>
      <c r="G68" s="1227" t="s">
        <v>733</v>
      </c>
      <c r="H68" s="1908">
        <f>H66+H67</f>
        <v>18999570.445999999</v>
      </c>
      <c r="I68" s="55"/>
    </row>
    <row r="69" spans="1:9">
      <c r="A69" s="1902"/>
      <c r="B69" s="1902"/>
      <c r="C69" s="1902"/>
      <c r="D69" s="168" t="s">
        <v>942</v>
      </c>
      <c r="E69" s="1902"/>
      <c r="F69" s="675"/>
      <c r="G69" s="675"/>
      <c r="H69" s="1903"/>
      <c r="I69" s="55"/>
    </row>
    <row r="70" spans="1:9">
      <c r="A70" s="1884" t="s">
        <v>717</v>
      </c>
      <c r="B70" s="1904" t="s">
        <v>718</v>
      </c>
      <c r="C70" s="1904"/>
      <c r="D70" s="1905" t="s">
        <v>719</v>
      </c>
      <c r="E70" s="1906" t="s">
        <v>716</v>
      </c>
      <c r="F70" s="1716">
        <f>5*2.5*2</f>
        <v>25</v>
      </c>
      <c r="G70" s="529">
        <v>31141.31</v>
      </c>
      <c r="H70" s="529">
        <f t="shared" ref="H70:H75" si="5">+F70*G70</f>
        <v>778532.75</v>
      </c>
      <c r="I70" s="55"/>
    </row>
    <row r="71" spans="1:9">
      <c r="A71" s="1884">
        <v>610.20000000000005</v>
      </c>
      <c r="B71" s="1904" t="s">
        <v>720</v>
      </c>
      <c r="C71" s="1904"/>
      <c r="D71" s="1905" t="s">
        <v>938</v>
      </c>
      <c r="E71" s="1906" t="s">
        <v>716</v>
      </c>
      <c r="F71" s="1716">
        <f>5*7.9</f>
        <v>39.5</v>
      </c>
      <c r="G71" s="529">
        <v>59350.6</v>
      </c>
      <c r="H71" s="529">
        <f t="shared" si="5"/>
        <v>2344348.6999999997</v>
      </c>
      <c r="I71" s="55"/>
    </row>
    <row r="72" spans="1:9" ht="16.5" customHeight="1">
      <c r="A72" s="1884">
        <v>610.79999999999995</v>
      </c>
      <c r="B72" s="1904" t="s">
        <v>720</v>
      </c>
      <c r="C72" s="1904"/>
      <c r="D72" s="1905" t="s">
        <v>721</v>
      </c>
      <c r="E72" s="1906" t="s">
        <v>716</v>
      </c>
      <c r="F72" s="1716">
        <f>5*1</f>
        <v>5</v>
      </c>
      <c r="G72" s="529">
        <v>129499.86</v>
      </c>
      <c r="H72" s="529">
        <f t="shared" si="5"/>
        <v>647499.30000000005</v>
      </c>
      <c r="I72" s="55"/>
    </row>
    <row r="73" spans="1:9" ht="30.6">
      <c r="A73" s="232" t="s">
        <v>761</v>
      </c>
      <c r="B73" s="1904" t="s">
        <v>726</v>
      </c>
      <c r="C73" s="1904"/>
      <c r="D73" s="583" t="s">
        <v>762</v>
      </c>
      <c r="E73" s="1906" t="s">
        <v>716</v>
      </c>
      <c r="F73" s="1716">
        <f>ROUND(5*2.78,0)</f>
        <v>14</v>
      </c>
      <c r="G73" s="529">
        <v>958522.07</v>
      </c>
      <c r="H73" s="529">
        <f t="shared" si="5"/>
        <v>13419308.979999999</v>
      </c>
      <c r="I73" s="55"/>
    </row>
    <row r="74" spans="1:9" ht="30.6">
      <c r="A74" s="731" t="s">
        <v>736</v>
      </c>
      <c r="B74" s="1904" t="s">
        <v>737</v>
      </c>
      <c r="C74" s="1904"/>
      <c r="D74" s="1905" t="s">
        <v>738</v>
      </c>
      <c r="E74" s="1906" t="s">
        <v>739</v>
      </c>
      <c r="F74" s="1716">
        <f>5*3.35</f>
        <v>16.75</v>
      </c>
      <c r="G74" s="529">
        <v>15716.69</v>
      </c>
      <c r="H74" s="529">
        <f t="shared" si="5"/>
        <v>263254.5575</v>
      </c>
      <c r="I74" s="55"/>
    </row>
    <row r="75" spans="1:9">
      <c r="A75" s="1907">
        <v>640.1</v>
      </c>
      <c r="B75" s="1904" t="s">
        <v>728</v>
      </c>
      <c r="C75" s="1904"/>
      <c r="D75" s="1905" t="s">
        <v>729</v>
      </c>
      <c r="E75" s="1906" t="s">
        <v>730</v>
      </c>
      <c r="F75" s="1716">
        <f>ROUND(5*132.85,0)</f>
        <v>664</v>
      </c>
      <c r="G75" s="529">
        <v>8221.5300000000007</v>
      </c>
      <c r="H75" s="529">
        <f t="shared" si="5"/>
        <v>5459095.9200000009</v>
      </c>
      <c r="I75" s="55"/>
    </row>
    <row r="76" spans="1:9">
      <c r="A76" s="1910"/>
      <c r="B76" s="1910"/>
      <c r="C76" s="1910"/>
      <c r="D76" s="1910"/>
      <c r="E76" s="1910"/>
      <c r="F76" s="1224"/>
      <c r="G76" s="1225" t="s">
        <v>840</v>
      </c>
      <c r="H76" s="1908">
        <f>SUM(H70:H75)</f>
        <v>22912040.2075</v>
      </c>
      <c r="I76" s="55"/>
    </row>
    <row r="77" spans="1:9">
      <c r="A77" s="1911"/>
      <c r="B77" s="1911"/>
      <c r="C77" s="1911"/>
      <c r="D77" s="1911"/>
      <c r="E77" s="1911"/>
      <c r="F77" s="1911"/>
      <c r="G77" s="1226" t="s">
        <v>841</v>
      </c>
      <c r="H77" s="1908">
        <f>ROUND(0.04*H76,0)</f>
        <v>916482</v>
      </c>
      <c r="I77" s="55"/>
    </row>
    <row r="78" spans="1:9">
      <c r="A78" s="64"/>
      <c r="B78" s="64"/>
      <c r="C78" s="64"/>
      <c r="D78" s="64"/>
      <c r="E78" s="64"/>
      <c r="F78" s="64"/>
      <c r="G78" s="1226" t="s">
        <v>843</v>
      </c>
      <c r="H78" s="1908">
        <f>SUM(H76:H77)</f>
        <v>23828522.2075</v>
      </c>
      <c r="I78" s="55"/>
    </row>
    <row r="79" spans="1:9">
      <c r="A79" s="64"/>
      <c r="B79" s="64"/>
      <c r="C79" s="64"/>
      <c r="D79" s="64"/>
      <c r="E79" s="64"/>
      <c r="F79" s="64"/>
      <c r="G79" s="1909" t="s">
        <v>732</v>
      </c>
      <c r="H79" s="1908">
        <f>+ROUND(((H78/1.3)*0.05*0.19),0)</f>
        <v>174132</v>
      </c>
      <c r="I79" s="55"/>
    </row>
    <row r="80" spans="1:9">
      <c r="A80" s="64"/>
      <c r="B80" s="64"/>
      <c r="C80" s="64"/>
      <c r="D80" s="64"/>
      <c r="E80" s="64"/>
      <c r="F80" s="64"/>
      <c r="G80" s="1227" t="s">
        <v>733</v>
      </c>
      <c r="H80" s="1908">
        <f>SUM(H78:H79)</f>
        <v>24002654.2075</v>
      </c>
      <c r="I80" s="55"/>
    </row>
    <row r="81" spans="1:9">
      <c r="A81" s="1902"/>
      <c r="B81" s="1902"/>
      <c r="C81" s="1902"/>
      <c r="D81" s="168" t="s">
        <v>943</v>
      </c>
      <c r="E81" s="1902"/>
      <c r="F81" s="675"/>
      <c r="G81" s="675"/>
      <c r="H81" s="1903"/>
      <c r="I81" s="55"/>
    </row>
    <row r="82" spans="1:9">
      <c r="A82" s="1884" t="s">
        <v>717</v>
      </c>
      <c r="B82" s="1904" t="s">
        <v>718</v>
      </c>
      <c r="C82" s="1904"/>
      <c r="D82" s="1905" t="s">
        <v>719</v>
      </c>
      <c r="E82" s="1906" t="s">
        <v>716</v>
      </c>
      <c r="F82" s="1716">
        <f>15*2.5*2</f>
        <v>75</v>
      </c>
      <c r="G82" s="529">
        <v>31141.31</v>
      </c>
      <c r="H82" s="529">
        <f t="shared" ref="H82:H87" si="6">+F82*G82</f>
        <v>2335598.25</v>
      </c>
      <c r="I82" s="55"/>
    </row>
    <row r="83" spans="1:9">
      <c r="A83" s="1884">
        <v>610.20000000000005</v>
      </c>
      <c r="B83" s="1904" t="s">
        <v>720</v>
      </c>
      <c r="C83" s="1904"/>
      <c r="D83" s="1905" t="s">
        <v>938</v>
      </c>
      <c r="E83" s="1906" t="s">
        <v>716</v>
      </c>
      <c r="F83" s="1716">
        <f>15*7.9</f>
        <v>118.5</v>
      </c>
      <c r="G83" s="529">
        <v>59350.6</v>
      </c>
      <c r="H83" s="529">
        <f t="shared" si="6"/>
        <v>7033046.0999999996</v>
      </c>
      <c r="I83" s="55"/>
    </row>
    <row r="84" spans="1:9" ht="16.5" customHeight="1">
      <c r="A84" s="1884">
        <v>610.79999999999995</v>
      </c>
      <c r="B84" s="1904" t="s">
        <v>720</v>
      </c>
      <c r="C84" s="1904"/>
      <c r="D84" s="1905" t="s">
        <v>721</v>
      </c>
      <c r="E84" s="1906" t="s">
        <v>716</v>
      </c>
      <c r="F84" s="1716">
        <f>15*1</f>
        <v>15</v>
      </c>
      <c r="G84" s="529">
        <v>129499.86</v>
      </c>
      <c r="H84" s="529">
        <f t="shared" si="6"/>
        <v>1942497.9</v>
      </c>
      <c r="I84" s="55"/>
    </row>
    <row r="85" spans="1:9" ht="30.6">
      <c r="A85" s="232" t="s">
        <v>761</v>
      </c>
      <c r="B85" s="1904" t="s">
        <v>726</v>
      </c>
      <c r="C85" s="1904"/>
      <c r="D85" s="583" t="s">
        <v>762</v>
      </c>
      <c r="E85" s="1906" t="s">
        <v>716</v>
      </c>
      <c r="F85" s="1716">
        <f>ROUND(15*2.78,0)</f>
        <v>42</v>
      </c>
      <c r="G85" s="529">
        <v>958522.07</v>
      </c>
      <c r="H85" s="529">
        <f t="shared" si="6"/>
        <v>40257926.939999998</v>
      </c>
      <c r="I85" s="55"/>
    </row>
    <row r="86" spans="1:9" ht="30.6">
      <c r="A86" s="731" t="s">
        <v>736</v>
      </c>
      <c r="B86" s="1904" t="s">
        <v>737</v>
      </c>
      <c r="C86" s="1904"/>
      <c r="D86" s="1905" t="s">
        <v>738</v>
      </c>
      <c r="E86" s="1906" t="s">
        <v>739</v>
      </c>
      <c r="F86" s="1716">
        <f>15*3.35</f>
        <v>50.25</v>
      </c>
      <c r="G86" s="529">
        <v>15716.69</v>
      </c>
      <c r="H86" s="529">
        <f t="shared" si="6"/>
        <v>789763.67249999999</v>
      </c>
      <c r="I86" s="55"/>
    </row>
    <row r="87" spans="1:9">
      <c r="A87" s="1907">
        <v>640.1</v>
      </c>
      <c r="B87" s="1904" t="s">
        <v>728</v>
      </c>
      <c r="C87" s="1904"/>
      <c r="D87" s="1905" t="s">
        <v>729</v>
      </c>
      <c r="E87" s="1906" t="s">
        <v>730</v>
      </c>
      <c r="F87" s="1716">
        <f>ROUND(15*132.85,0)</f>
        <v>1993</v>
      </c>
      <c r="G87" s="529">
        <v>8221.5300000000007</v>
      </c>
      <c r="H87" s="529">
        <f t="shared" si="6"/>
        <v>16385509.290000001</v>
      </c>
      <c r="I87" s="55"/>
    </row>
    <row r="88" spans="1:9">
      <c r="A88" s="1910"/>
      <c r="B88" s="1910"/>
      <c r="C88" s="1910"/>
      <c r="D88" s="1910"/>
      <c r="E88" s="1910"/>
      <c r="F88" s="1224"/>
      <c r="G88" s="1225" t="s">
        <v>840</v>
      </c>
      <c r="H88" s="1908">
        <f>SUM(H82:H87)</f>
        <v>68744342.152500004</v>
      </c>
      <c r="I88" s="55"/>
    </row>
    <row r="89" spans="1:9">
      <c r="A89" s="1911"/>
      <c r="B89" s="1911"/>
      <c r="C89" s="1911"/>
      <c r="D89" s="1911"/>
      <c r="E89" s="1911"/>
      <c r="F89" s="1911"/>
      <c r="G89" s="1226" t="s">
        <v>841</v>
      </c>
      <c r="H89" s="1908">
        <f>ROUND(0.04*H88,0)</f>
        <v>2749774</v>
      </c>
      <c r="I89" s="55"/>
    </row>
    <row r="90" spans="1:9">
      <c r="A90" s="64"/>
      <c r="B90" s="64"/>
      <c r="C90" s="64"/>
      <c r="D90" s="64"/>
      <c r="E90" s="64"/>
      <c r="F90" s="64"/>
      <c r="G90" s="1226" t="s">
        <v>843</v>
      </c>
      <c r="H90" s="1908">
        <f>SUM(H88:H89)</f>
        <v>71494116.152500004</v>
      </c>
      <c r="I90" s="55"/>
    </row>
    <row r="91" spans="1:9">
      <c r="A91" s="64"/>
      <c r="B91" s="64"/>
      <c r="C91" s="64"/>
      <c r="D91" s="64"/>
      <c r="E91" s="64"/>
      <c r="F91" s="64"/>
      <c r="G91" s="1909" t="s">
        <v>732</v>
      </c>
      <c r="H91" s="1908">
        <f>+ROUND(((H90/1.3)*0.05*0.19),0)</f>
        <v>522457</v>
      </c>
      <c r="I91" s="55"/>
    </row>
    <row r="92" spans="1:9">
      <c r="A92" s="64"/>
      <c r="B92" s="64"/>
      <c r="C92" s="64"/>
      <c r="D92" s="64"/>
      <c r="E92" s="64"/>
      <c r="F92" s="64"/>
      <c r="G92" s="1909" t="s">
        <v>844</v>
      </c>
      <c r="H92" s="1908">
        <f>SUM(H90:H91)</f>
        <v>72016573.152500004</v>
      </c>
      <c r="I92" s="55"/>
    </row>
    <row r="93" spans="1:9">
      <c r="A93" s="64"/>
      <c r="B93" s="64"/>
      <c r="C93" s="64"/>
      <c r="D93" s="64"/>
      <c r="E93" s="64"/>
      <c r="F93" s="64"/>
      <c r="G93" s="1909" t="s">
        <v>944</v>
      </c>
      <c r="H93" s="648">
        <v>46816000</v>
      </c>
      <c r="I93" s="55"/>
    </row>
    <row r="94" spans="1:9">
      <c r="A94" s="64"/>
      <c r="B94" s="64"/>
      <c r="C94" s="64"/>
      <c r="D94" s="64"/>
      <c r="E94" s="64"/>
      <c r="F94" s="64"/>
      <c r="G94" s="1909" t="s">
        <v>945</v>
      </c>
      <c r="H94" s="648">
        <v>8895040</v>
      </c>
      <c r="I94" s="55"/>
    </row>
    <row r="95" spans="1:9">
      <c r="A95" s="64"/>
      <c r="B95" s="64"/>
      <c r="C95" s="64"/>
      <c r="D95" s="64"/>
      <c r="E95" s="64"/>
      <c r="F95" s="64"/>
      <c r="G95" s="1909" t="s">
        <v>946</v>
      </c>
      <c r="H95" s="648">
        <v>55711040</v>
      </c>
      <c r="I95" s="55"/>
    </row>
    <row r="96" spans="1:9">
      <c r="A96" s="1902"/>
      <c r="B96" s="1902"/>
      <c r="C96" s="1902"/>
      <c r="D96" s="1902"/>
      <c r="E96" s="1902"/>
      <c r="F96" s="675"/>
      <c r="G96" s="1227" t="s">
        <v>733</v>
      </c>
      <c r="H96" s="1908">
        <f>+H92+H95</f>
        <v>127727613.1525</v>
      </c>
      <c r="I96" s="55"/>
    </row>
    <row r="97" spans="1:9">
      <c r="A97" s="1902"/>
      <c r="B97" s="1902"/>
      <c r="C97" s="1902"/>
      <c r="D97" s="168" t="s">
        <v>947</v>
      </c>
      <c r="E97" s="1902"/>
      <c r="F97" s="675"/>
      <c r="G97" s="675"/>
      <c r="H97" s="1903"/>
      <c r="I97" s="55"/>
    </row>
    <row r="98" spans="1:9">
      <c r="A98" s="1884" t="s">
        <v>717</v>
      </c>
      <c r="B98" s="1904" t="s">
        <v>718</v>
      </c>
      <c r="C98" s="1904"/>
      <c r="D98" s="1905" t="s">
        <v>719</v>
      </c>
      <c r="E98" s="1906" t="s">
        <v>716</v>
      </c>
      <c r="F98" s="1716">
        <f>3*2.5*2</f>
        <v>15</v>
      </c>
      <c r="G98" s="529">
        <v>31141.31</v>
      </c>
      <c r="H98" s="529">
        <f t="shared" ref="H98:H103" si="7">+F98*G98</f>
        <v>467119.65</v>
      </c>
      <c r="I98" s="55"/>
    </row>
    <row r="99" spans="1:9">
      <c r="A99" s="1884">
        <v>610.20000000000005</v>
      </c>
      <c r="B99" s="1904" t="s">
        <v>720</v>
      </c>
      <c r="C99" s="1904"/>
      <c r="D99" s="1905" t="s">
        <v>938</v>
      </c>
      <c r="E99" s="1906" t="s">
        <v>716</v>
      </c>
      <c r="F99" s="1716">
        <f>3*7.9</f>
        <v>23.700000000000003</v>
      </c>
      <c r="G99" s="529">
        <v>59350.6</v>
      </c>
      <c r="H99" s="529">
        <f t="shared" si="7"/>
        <v>1406609.2200000002</v>
      </c>
      <c r="I99" s="55"/>
    </row>
    <row r="100" spans="1:9" ht="16.5" customHeight="1">
      <c r="A100" s="1884">
        <v>610.79999999999995</v>
      </c>
      <c r="B100" s="1904" t="s">
        <v>720</v>
      </c>
      <c r="C100" s="1904"/>
      <c r="D100" s="1905" t="s">
        <v>721</v>
      </c>
      <c r="E100" s="1906" t="s">
        <v>716</v>
      </c>
      <c r="F100" s="1716">
        <f>3*1</f>
        <v>3</v>
      </c>
      <c r="G100" s="529">
        <v>129499.86</v>
      </c>
      <c r="H100" s="529">
        <f t="shared" si="7"/>
        <v>388499.58</v>
      </c>
      <c r="I100" s="55"/>
    </row>
    <row r="101" spans="1:9" ht="30.6">
      <c r="A101" s="232" t="s">
        <v>761</v>
      </c>
      <c r="B101" s="1904" t="s">
        <v>726</v>
      </c>
      <c r="C101" s="1904"/>
      <c r="D101" s="583" t="s">
        <v>762</v>
      </c>
      <c r="E101" s="1906" t="s">
        <v>716</v>
      </c>
      <c r="F101" s="1716">
        <f>ROUND(3*2.78,0)</f>
        <v>8</v>
      </c>
      <c r="G101" s="529">
        <v>958522.07</v>
      </c>
      <c r="H101" s="529">
        <f t="shared" si="7"/>
        <v>7668176.5599999996</v>
      </c>
      <c r="I101" s="55"/>
    </row>
    <row r="102" spans="1:9" ht="30.6">
      <c r="A102" s="731" t="s">
        <v>736</v>
      </c>
      <c r="B102" s="1904" t="s">
        <v>737</v>
      </c>
      <c r="C102" s="1904"/>
      <c r="D102" s="1905" t="s">
        <v>738</v>
      </c>
      <c r="E102" s="1906" t="s">
        <v>739</v>
      </c>
      <c r="F102" s="1716">
        <f>3*3.35</f>
        <v>10.050000000000001</v>
      </c>
      <c r="G102" s="529">
        <v>15716.69</v>
      </c>
      <c r="H102" s="529">
        <f t="shared" si="7"/>
        <v>157952.73450000002</v>
      </c>
      <c r="I102" s="55"/>
    </row>
    <row r="103" spans="1:9">
      <c r="A103" s="1907">
        <v>640.1</v>
      </c>
      <c r="B103" s="1904" t="s">
        <v>728</v>
      </c>
      <c r="C103" s="1904"/>
      <c r="D103" s="1905" t="s">
        <v>729</v>
      </c>
      <c r="E103" s="1906" t="s">
        <v>730</v>
      </c>
      <c r="F103" s="1716">
        <f>ROUND(3*132.85,0)</f>
        <v>399</v>
      </c>
      <c r="G103" s="529">
        <v>8221.5300000000007</v>
      </c>
      <c r="H103" s="529">
        <f t="shared" si="7"/>
        <v>3280390.47</v>
      </c>
      <c r="I103" s="55"/>
    </row>
    <row r="104" spans="1:9">
      <c r="A104" s="1910"/>
      <c r="B104" s="1910"/>
      <c r="C104" s="1910"/>
      <c r="D104" s="1910"/>
      <c r="E104" s="1910"/>
      <c r="F104" s="1224"/>
      <c r="G104" s="1225" t="s">
        <v>840</v>
      </c>
      <c r="H104" s="1908">
        <f>SUM(H98:H103)</f>
        <v>13368748.214500001</v>
      </c>
      <c r="I104" s="55"/>
    </row>
    <row r="105" spans="1:9">
      <c r="A105" s="1911"/>
      <c r="B105" s="1911"/>
      <c r="C105" s="1911"/>
      <c r="D105" s="1911"/>
      <c r="E105" s="1911"/>
      <c r="F105" s="1911"/>
      <c r="G105" s="1226" t="s">
        <v>841</v>
      </c>
      <c r="H105" s="1908">
        <f>ROUND(0.04*H104,0)</f>
        <v>534750</v>
      </c>
      <c r="I105" s="55"/>
    </row>
    <row r="106" spans="1:9">
      <c r="A106" s="64"/>
      <c r="B106" s="64"/>
      <c r="C106" s="64"/>
      <c r="D106" s="64"/>
      <c r="E106" s="64"/>
      <c r="F106" s="64"/>
      <c r="G106" s="1226" t="s">
        <v>843</v>
      </c>
      <c r="H106" s="1908">
        <f>SUM(H104:H105)</f>
        <v>13903498.214500001</v>
      </c>
      <c r="I106" s="55"/>
    </row>
    <row r="107" spans="1:9">
      <c r="A107" s="64"/>
      <c r="B107" s="64"/>
      <c r="C107" s="64"/>
      <c r="D107" s="64"/>
      <c r="E107" s="64"/>
      <c r="F107" s="64"/>
      <c r="G107" s="1909" t="s">
        <v>732</v>
      </c>
      <c r="H107" s="1908">
        <f>+ROUND(((H106/1.3)*0.05*0.19),0)</f>
        <v>101602</v>
      </c>
      <c r="I107" s="55"/>
    </row>
    <row r="108" spans="1:9">
      <c r="A108" s="64"/>
      <c r="B108" s="64"/>
      <c r="C108" s="64"/>
      <c r="D108" s="64"/>
      <c r="E108" s="64"/>
      <c r="F108" s="64"/>
      <c r="G108" s="1909" t="s">
        <v>844</v>
      </c>
      <c r="H108" s="1908">
        <f>SUM(H106:H107)</f>
        <v>14005100.214500001</v>
      </c>
      <c r="I108" s="55"/>
    </row>
    <row r="109" spans="1:9">
      <c r="A109" s="64"/>
      <c r="B109" s="64"/>
      <c r="C109" s="64"/>
      <c r="D109" s="64"/>
      <c r="E109" s="64"/>
      <c r="F109" s="64"/>
      <c r="G109" s="1909" t="s">
        <v>944</v>
      </c>
      <c r="H109" s="648">
        <v>46816000</v>
      </c>
      <c r="I109" s="55"/>
    </row>
    <row r="110" spans="1:9">
      <c r="A110" s="64"/>
      <c r="B110" s="64"/>
      <c r="C110" s="64"/>
      <c r="D110" s="64"/>
      <c r="E110" s="64"/>
      <c r="F110" s="64"/>
      <c r="G110" s="1909" t="s">
        <v>945</v>
      </c>
      <c r="H110" s="648">
        <v>8895040</v>
      </c>
      <c r="I110" s="55"/>
    </row>
    <row r="111" spans="1:9">
      <c r="A111" s="64"/>
      <c r="B111" s="64"/>
      <c r="C111" s="64"/>
      <c r="D111" s="64"/>
      <c r="E111" s="64"/>
      <c r="F111" s="64"/>
      <c r="G111" s="1909" t="s">
        <v>946</v>
      </c>
      <c r="H111" s="648">
        <v>55711040</v>
      </c>
      <c r="I111" s="55"/>
    </row>
    <row r="112" spans="1:9">
      <c r="A112" s="1902"/>
      <c r="B112" s="1902"/>
      <c r="C112" s="1902"/>
      <c r="D112" s="1902"/>
      <c r="E112" s="1902"/>
      <c r="F112" s="675"/>
      <c r="G112" s="1227" t="s">
        <v>733</v>
      </c>
      <c r="H112" s="1908">
        <f>+H108+H111</f>
        <v>69716140.214499995</v>
      </c>
      <c r="I112" s="55"/>
    </row>
    <row r="113" spans="1:9">
      <c r="A113" s="1902"/>
      <c r="B113" s="1902"/>
      <c r="C113" s="1902"/>
      <c r="D113" s="168" t="s">
        <v>948</v>
      </c>
      <c r="E113" s="1902"/>
      <c r="F113" s="675"/>
      <c r="G113" s="675"/>
      <c r="H113" s="1903"/>
      <c r="I113" s="55"/>
    </row>
    <row r="114" spans="1:9">
      <c r="A114" s="1884" t="s">
        <v>717</v>
      </c>
      <c r="B114" s="1904" t="s">
        <v>718</v>
      </c>
      <c r="C114" s="1904"/>
      <c r="D114" s="1905" t="s">
        <v>719</v>
      </c>
      <c r="E114" s="1906" t="s">
        <v>716</v>
      </c>
      <c r="F114" s="1716">
        <f>20*2.5*2</f>
        <v>100</v>
      </c>
      <c r="G114" s="529">
        <v>31141.31</v>
      </c>
      <c r="H114" s="529">
        <f t="shared" ref="H114:H119" si="8">+F114*G114</f>
        <v>3114131</v>
      </c>
      <c r="I114" s="55"/>
    </row>
    <row r="115" spans="1:9">
      <c r="A115" s="1884">
        <v>610.20000000000005</v>
      </c>
      <c r="B115" s="1904" t="s">
        <v>720</v>
      </c>
      <c r="C115" s="1904"/>
      <c r="D115" s="1905" t="s">
        <v>938</v>
      </c>
      <c r="E115" s="1906" t="s">
        <v>716</v>
      </c>
      <c r="F115" s="1716">
        <f>20*7.9</f>
        <v>158</v>
      </c>
      <c r="G115" s="529">
        <v>59350.6</v>
      </c>
      <c r="H115" s="529">
        <f t="shared" si="8"/>
        <v>9377394.7999999989</v>
      </c>
      <c r="I115" s="55"/>
    </row>
    <row r="116" spans="1:9" ht="16.5" customHeight="1">
      <c r="A116" s="1884">
        <v>610.79999999999995</v>
      </c>
      <c r="B116" s="1904" t="s">
        <v>720</v>
      </c>
      <c r="C116" s="1904"/>
      <c r="D116" s="1905" t="s">
        <v>721</v>
      </c>
      <c r="E116" s="1906" t="s">
        <v>716</v>
      </c>
      <c r="F116" s="1716">
        <f>20*1</f>
        <v>20</v>
      </c>
      <c r="G116" s="529">
        <v>129499.86</v>
      </c>
      <c r="H116" s="529">
        <f t="shared" si="8"/>
        <v>2589997.2000000002</v>
      </c>
      <c r="I116" s="55"/>
    </row>
    <row r="117" spans="1:9" ht="30.6">
      <c r="A117" s="232" t="s">
        <v>761</v>
      </c>
      <c r="B117" s="1904" t="s">
        <v>726</v>
      </c>
      <c r="C117" s="1904"/>
      <c r="D117" s="583" t="s">
        <v>762</v>
      </c>
      <c r="E117" s="1906" t="s">
        <v>716</v>
      </c>
      <c r="F117" s="1716">
        <f>ROUND(20*2.78,0)</f>
        <v>56</v>
      </c>
      <c r="G117" s="529">
        <v>958522.07</v>
      </c>
      <c r="H117" s="529">
        <f t="shared" si="8"/>
        <v>53677235.919999994</v>
      </c>
      <c r="I117" s="55"/>
    </row>
    <row r="118" spans="1:9" ht="30.6">
      <c r="A118" s="731" t="s">
        <v>736</v>
      </c>
      <c r="B118" s="1904" t="s">
        <v>737</v>
      </c>
      <c r="C118" s="1904"/>
      <c r="D118" s="1905" t="s">
        <v>738</v>
      </c>
      <c r="E118" s="1906" t="s">
        <v>739</v>
      </c>
      <c r="F118" s="1716">
        <f>20*3.35</f>
        <v>67</v>
      </c>
      <c r="G118" s="529">
        <v>15716.69</v>
      </c>
      <c r="H118" s="529">
        <f t="shared" si="8"/>
        <v>1053018.23</v>
      </c>
      <c r="I118" s="55"/>
    </row>
    <row r="119" spans="1:9">
      <c r="A119" s="1907">
        <v>640.1</v>
      </c>
      <c r="B119" s="1904" t="s">
        <v>728</v>
      </c>
      <c r="C119" s="1904"/>
      <c r="D119" s="1905" t="s">
        <v>729</v>
      </c>
      <c r="E119" s="1906" t="s">
        <v>730</v>
      </c>
      <c r="F119" s="1716">
        <f>ROUND(20*132.85,0)</f>
        <v>2657</v>
      </c>
      <c r="G119" s="529">
        <v>8221.5300000000007</v>
      </c>
      <c r="H119" s="529">
        <f t="shared" si="8"/>
        <v>21844605.210000001</v>
      </c>
      <c r="I119" s="55"/>
    </row>
    <row r="120" spans="1:9">
      <c r="A120" s="1910"/>
      <c r="B120" s="1910"/>
      <c r="C120" s="1910"/>
      <c r="D120" s="1910"/>
      <c r="E120" s="1910"/>
      <c r="F120" s="1224"/>
      <c r="G120" s="1225" t="s">
        <v>840</v>
      </c>
      <c r="H120" s="1908">
        <f>SUM(H114:H119)</f>
        <v>91656382.359999985</v>
      </c>
      <c r="I120" s="55"/>
    </row>
    <row r="121" spans="1:9">
      <c r="A121" s="1911"/>
      <c r="B121" s="1911"/>
      <c r="C121" s="1911"/>
      <c r="D121" s="1911"/>
      <c r="E121" s="1911"/>
      <c r="F121" s="1911"/>
      <c r="G121" s="1226" t="s">
        <v>841</v>
      </c>
      <c r="H121" s="1908">
        <f>ROUND(0.04*H120,0)</f>
        <v>3666255</v>
      </c>
      <c r="I121" s="55"/>
    </row>
    <row r="122" spans="1:9">
      <c r="A122" s="64"/>
      <c r="B122" s="64"/>
      <c r="C122" s="64"/>
      <c r="D122" s="64"/>
      <c r="E122" s="64"/>
      <c r="F122" s="64"/>
      <c r="G122" s="1226" t="s">
        <v>843</v>
      </c>
      <c r="H122" s="1908">
        <f>SUM(H120:H121)</f>
        <v>95322637.359999985</v>
      </c>
      <c r="I122" s="55"/>
    </row>
    <row r="123" spans="1:9">
      <c r="A123" s="64"/>
      <c r="B123" s="64"/>
      <c r="C123" s="64"/>
      <c r="D123" s="64"/>
      <c r="E123" s="64"/>
      <c r="F123" s="64"/>
      <c r="G123" s="1909" t="s">
        <v>732</v>
      </c>
      <c r="H123" s="1908">
        <f>+ROUND(((H122/1.3)*0.05*0.19),0)</f>
        <v>696589</v>
      </c>
      <c r="I123" s="55"/>
    </row>
    <row r="124" spans="1:9">
      <c r="A124" s="64"/>
      <c r="B124" s="64"/>
      <c r="C124" s="64"/>
      <c r="D124" s="64"/>
      <c r="E124" s="64"/>
      <c r="F124" s="64"/>
      <c r="G124" s="1909" t="s">
        <v>844</v>
      </c>
      <c r="H124" s="1908">
        <f>SUM(H122:H123)</f>
        <v>96019226.359999985</v>
      </c>
      <c r="I124" s="55"/>
    </row>
    <row r="125" spans="1:9">
      <c r="A125" s="64"/>
      <c r="B125" s="64"/>
      <c r="C125" s="64"/>
      <c r="D125" s="64"/>
      <c r="E125" s="64"/>
      <c r="F125" s="64"/>
      <c r="G125" s="1909" t="s">
        <v>944</v>
      </c>
      <c r="H125" s="1908">
        <v>46816000</v>
      </c>
      <c r="I125" s="55"/>
    </row>
    <row r="126" spans="1:9">
      <c r="A126" s="64"/>
      <c r="B126" s="64"/>
      <c r="C126" s="64"/>
      <c r="D126" s="64"/>
      <c r="E126" s="64"/>
      <c r="F126" s="64"/>
      <c r="G126" s="1909" t="s">
        <v>945</v>
      </c>
      <c r="H126" s="1908">
        <v>8895040</v>
      </c>
      <c r="I126" s="55"/>
    </row>
    <row r="127" spans="1:9">
      <c r="A127" s="64"/>
      <c r="B127" s="64"/>
      <c r="C127" s="64"/>
      <c r="D127" s="64"/>
      <c r="E127" s="64"/>
      <c r="F127" s="64"/>
      <c r="G127" s="1909" t="s">
        <v>946</v>
      </c>
      <c r="H127" s="1908">
        <v>55711040</v>
      </c>
      <c r="I127" s="55"/>
    </row>
    <row r="128" spans="1:9">
      <c r="A128" s="1902"/>
      <c r="B128" s="1902"/>
      <c r="C128" s="1902"/>
      <c r="D128" s="1902"/>
      <c r="E128" s="1902"/>
      <c r="F128" s="675"/>
      <c r="G128" s="1227" t="s">
        <v>733</v>
      </c>
      <c r="H128" s="1908">
        <f>+H124+H127</f>
        <v>151730266.35999998</v>
      </c>
      <c r="I128" s="55"/>
    </row>
    <row r="129" spans="1:9">
      <c r="A129" s="1902"/>
      <c r="B129" s="1902"/>
      <c r="C129" s="1902"/>
      <c r="D129" s="168" t="s">
        <v>949</v>
      </c>
      <c r="E129" s="1902"/>
      <c r="F129" s="675"/>
      <c r="G129" s="675"/>
      <c r="H129" s="1903"/>
      <c r="I129" s="55"/>
    </row>
    <row r="130" spans="1:9">
      <c r="A130" s="1884" t="s">
        <v>717</v>
      </c>
      <c r="B130" s="1904" t="s">
        <v>718</v>
      </c>
      <c r="C130" s="1904"/>
      <c r="D130" s="1905" t="s">
        <v>719</v>
      </c>
      <c r="E130" s="1906" t="s">
        <v>716</v>
      </c>
      <c r="F130" s="1716">
        <f>20*2.5*2</f>
        <v>100</v>
      </c>
      <c r="G130" s="529">
        <v>31141.31</v>
      </c>
      <c r="H130" s="529">
        <f t="shared" ref="H130:H136" si="9">+F130*G130</f>
        <v>3114131</v>
      </c>
      <c r="I130" s="55"/>
    </row>
    <row r="131" spans="1:9">
      <c r="A131" s="1884">
        <v>610.20000000000005</v>
      </c>
      <c r="B131" s="1904" t="s">
        <v>720</v>
      </c>
      <c r="C131" s="1904"/>
      <c r="D131" s="1905" t="s">
        <v>938</v>
      </c>
      <c r="E131" s="1906" t="s">
        <v>716</v>
      </c>
      <c r="F131" s="1716">
        <f>20*7.9</f>
        <v>158</v>
      </c>
      <c r="G131" s="529">
        <v>59350.6</v>
      </c>
      <c r="H131" s="529">
        <f t="shared" si="9"/>
        <v>9377394.7999999989</v>
      </c>
      <c r="I131" s="55"/>
    </row>
    <row r="132" spans="1:9" ht="16.5" customHeight="1">
      <c r="A132" s="1884">
        <v>610.79999999999995</v>
      </c>
      <c r="B132" s="1904" t="s">
        <v>720</v>
      </c>
      <c r="C132" s="1904"/>
      <c r="D132" s="1905" t="s">
        <v>721</v>
      </c>
      <c r="E132" s="1906" t="s">
        <v>716</v>
      </c>
      <c r="F132" s="1716">
        <f>20*1</f>
        <v>20</v>
      </c>
      <c r="G132" s="529">
        <v>129499.86</v>
      </c>
      <c r="H132" s="529">
        <f t="shared" si="9"/>
        <v>2589997.2000000002</v>
      </c>
      <c r="I132" s="55"/>
    </row>
    <row r="133" spans="1:9" ht="40.799999999999997">
      <c r="A133" s="232" t="s">
        <v>722</v>
      </c>
      <c r="B133" s="1904" t="s">
        <v>723</v>
      </c>
      <c r="C133" s="1904"/>
      <c r="D133" s="1905" t="s">
        <v>724</v>
      </c>
      <c r="E133" s="1912" t="s">
        <v>229</v>
      </c>
      <c r="F133" s="1716">
        <f>7*10</f>
        <v>70</v>
      </c>
      <c r="G133" s="529">
        <v>3404443.28</v>
      </c>
      <c r="H133" s="529">
        <f t="shared" si="9"/>
        <v>238311029.59999999</v>
      </c>
      <c r="I133" s="55"/>
    </row>
    <row r="134" spans="1:9" ht="30.6">
      <c r="A134" s="232" t="s">
        <v>761</v>
      </c>
      <c r="B134" s="1904" t="s">
        <v>726</v>
      </c>
      <c r="C134" s="1904"/>
      <c r="D134" s="583" t="s">
        <v>762</v>
      </c>
      <c r="E134" s="1906" t="s">
        <v>716</v>
      </c>
      <c r="F134" s="1716">
        <f>ROUND(20*2.78,0)</f>
        <v>56</v>
      </c>
      <c r="G134" s="529">
        <v>958522.07</v>
      </c>
      <c r="H134" s="529">
        <f t="shared" si="9"/>
        <v>53677235.919999994</v>
      </c>
      <c r="I134" s="55"/>
    </row>
    <row r="135" spans="1:9" ht="30.6">
      <c r="A135" s="731" t="s">
        <v>736</v>
      </c>
      <c r="B135" s="1904" t="s">
        <v>737</v>
      </c>
      <c r="C135" s="1904"/>
      <c r="D135" s="1905" t="s">
        <v>738</v>
      </c>
      <c r="E135" s="1906" t="s">
        <v>739</v>
      </c>
      <c r="F135" s="1716">
        <f>20*3.35</f>
        <v>67</v>
      </c>
      <c r="G135" s="529">
        <v>15716.69</v>
      </c>
      <c r="H135" s="529">
        <f t="shared" si="9"/>
        <v>1053018.23</v>
      </c>
      <c r="I135" s="55"/>
    </row>
    <row r="136" spans="1:9">
      <c r="A136" s="1907">
        <v>640.1</v>
      </c>
      <c r="B136" s="1904" t="s">
        <v>728</v>
      </c>
      <c r="C136" s="1904"/>
      <c r="D136" s="1905" t="s">
        <v>729</v>
      </c>
      <c r="E136" s="1906" t="s">
        <v>730</v>
      </c>
      <c r="F136" s="1716">
        <f>ROUND(20*132.85,0)</f>
        <v>2657</v>
      </c>
      <c r="G136" s="529">
        <v>8221.5300000000007</v>
      </c>
      <c r="H136" s="529">
        <f t="shared" si="9"/>
        <v>21844605.210000001</v>
      </c>
      <c r="I136" s="55"/>
    </row>
    <row r="137" spans="1:9">
      <c r="A137" s="1910"/>
      <c r="B137" s="1910"/>
      <c r="C137" s="1910"/>
      <c r="D137" s="1910"/>
      <c r="E137" s="1910"/>
      <c r="F137" s="1224"/>
      <c r="G137" s="1225" t="s">
        <v>840</v>
      </c>
      <c r="H137" s="1908">
        <f>SUM(H130:H136)</f>
        <v>329967411.95999998</v>
      </c>
      <c r="I137" s="55"/>
    </row>
    <row r="138" spans="1:9">
      <c r="A138" s="1911"/>
      <c r="B138" s="1911"/>
      <c r="C138" s="1911"/>
      <c r="D138" s="1911"/>
      <c r="E138" s="1911"/>
      <c r="F138" s="1911"/>
      <c r="G138" s="1226" t="s">
        <v>841</v>
      </c>
      <c r="H138" s="1908">
        <f>ROUND(0.04*H137,0)</f>
        <v>13198696</v>
      </c>
      <c r="I138" s="55"/>
    </row>
    <row r="139" spans="1:9">
      <c r="A139" s="64"/>
      <c r="B139" s="64"/>
      <c r="C139" s="64"/>
      <c r="D139" s="64"/>
      <c r="E139" s="64"/>
      <c r="F139" s="64"/>
      <c r="G139" s="1226" t="s">
        <v>843</v>
      </c>
      <c r="H139" s="1908">
        <f>SUM(H137:H138)</f>
        <v>343166107.95999998</v>
      </c>
      <c r="I139" s="55"/>
    </row>
    <row r="140" spans="1:9">
      <c r="A140" s="64"/>
      <c r="B140" s="64"/>
      <c r="C140" s="64"/>
      <c r="D140" s="64"/>
      <c r="E140" s="64"/>
      <c r="F140" s="64"/>
      <c r="G140" s="1909" t="s">
        <v>732</v>
      </c>
      <c r="H140" s="1908">
        <f>+ROUND(((H139/1.3)*0.05*0.19),0)</f>
        <v>2507752</v>
      </c>
      <c r="I140" s="55"/>
    </row>
    <row r="141" spans="1:9">
      <c r="A141" s="64"/>
      <c r="B141" s="64"/>
      <c r="C141" s="64"/>
      <c r="D141" s="64"/>
      <c r="E141" s="64"/>
      <c r="F141" s="64"/>
      <c r="G141" s="1909" t="s">
        <v>844</v>
      </c>
      <c r="H141" s="1908">
        <f>SUM(H139:H140)</f>
        <v>345673859.95999998</v>
      </c>
      <c r="I141" s="55"/>
    </row>
    <row r="142" spans="1:9">
      <c r="A142" s="64"/>
      <c r="B142" s="64"/>
      <c r="C142" s="64"/>
      <c r="D142" s="64"/>
      <c r="E142" s="64"/>
      <c r="F142" s="64"/>
      <c r="G142" s="1909" t="s">
        <v>944</v>
      </c>
      <c r="H142" s="1908">
        <v>46816000</v>
      </c>
      <c r="I142" s="55"/>
    </row>
    <row r="143" spans="1:9">
      <c r="A143" s="64"/>
      <c r="B143" s="64"/>
      <c r="C143" s="64"/>
      <c r="D143" s="64"/>
      <c r="E143" s="64"/>
      <c r="F143" s="64"/>
      <c r="G143" s="1909" t="s">
        <v>945</v>
      </c>
      <c r="H143" s="1908">
        <v>8895040</v>
      </c>
      <c r="I143" s="55"/>
    </row>
    <row r="144" spans="1:9">
      <c r="A144" s="64"/>
      <c r="B144" s="64"/>
      <c r="C144" s="64"/>
      <c r="D144" s="64"/>
      <c r="E144" s="64"/>
      <c r="F144" s="64"/>
      <c r="G144" s="1909" t="s">
        <v>946</v>
      </c>
      <c r="H144" s="1908">
        <v>55711040</v>
      </c>
      <c r="I144" s="55"/>
    </row>
    <row r="145" spans="1:9">
      <c r="A145" s="1902"/>
      <c r="B145" s="1902"/>
      <c r="C145" s="1902"/>
      <c r="D145" s="1902"/>
      <c r="E145" s="1902"/>
      <c r="F145" s="675"/>
      <c r="G145" s="1227" t="s">
        <v>733</v>
      </c>
      <c r="H145" s="1908">
        <f>+H141+H144</f>
        <v>401384899.95999998</v>
      </c>
      <c r="I145" s="55"/>
    </row>
    <row r="146" spans="1:9">
      <c r="A146" s="55"/>
      <c r="B146" s="55"/>
      <c r="C146" s="55"/>
      <c r="D146" s="1881" t="s">
        <v>950</v>
      </c>
      <c r="E146" s="55"/>
      <c r="F146" s="55"/>
      <c r="G146" s="55"/>
      <c r="H146" s="55"/>
      <c r="I146" s="55"/>
    </row>
    <row r="147" spans="1:9">
      <c r="A147" s="1886" t="s">
        <v>951</v>
      </c>
      <c r="B147" s="243" t="s">
        <v>952</v>
      </c>
      <c r="C147" s="1294"/>
      <c r="D147" s="583" t="s">
        <v>953</v>
      </c>
      <c r="E147" s="243" t="s">
        <v>954</v>
      </c>
      <c r="F147" s="1716">
        <v>0.4</v>
      </c>
      <c r="G147" s="529">
        <v>5246322.2699999996</v>
      </c>
      <c r="H147" s="529">
        <f>ROUND(F147*G147,0)</f>
        <v>2098529</v>
      </c>
      <c r="I147" s="55"/>
    </row>
    <row r="148" spans="1:9">
      <c r="A148" s="1886" t="s">
        <v>717</v>
      </c>
      <c r="B148" s="243" t="s">
        <v>718</v>
      </c>
      <c r="C148" s="1294"/>
      <c r="D148" s="583" t="s">
        <v>719</v>
      </c>
      <c r="E148" s="243" t="s">
        <v>716</v>
      </c>
      <c r="F148" s="1716">
        <f>320*7.4</f>
        <v>2368</v>
      </c>
      <c r="G148" s="529">
        <v>31141.31</v>
      </c>
      <c r="H148" s="529">
        <f>ROUND(F148*G148,0)</f>
        <v>73742622</v>
      </c>
      <c r="I148" s="55"/>
    </row>
    <row r="149" spans="1:9">
      <c r="A149" s="1886">
        <v>330.1</v>
      </c>
      <c r="B149" s="243" t="s">
        <v>743</v>
      </c>
      <c r="C149" s="243"/>
      <c r="D149" s="583" t="s">
        <v>744</v>
      </c>
      <c r="E149" s="243" t="s">
        <v>716</v>
      </c>
      <c r="F149" s="1716">
        <f>320*8.3*0.3</f>
        <v>796.8</v>
      </c>
      <c r="G149" s="529">
        <v>130255.66</v>
      </c>
      <c r="H149" s="529">
        <f>ROUND(F149*G149,0)</f>
        <v>103787710</v>
      </c>
      <c r="I149" s="55"/>
    </row>
    <row r="150" spans="1:9" ht="21" customHeight="1">
      <c r="A150" s="232" t="s">
        <v>713</v>
      </c>
      <c r="B150" s="232" t="s">
        <v>800</v>
      </c>
      <c r="C150" s="260"/>
      <c r="D150" s="583" t="s">
        <v>955</v>
      </c>
      <c r="E150" s="243" t="s">
        <v>716</v>
      </c>
      <c r="F150" s="1716">
        <f>320*8.7*7.3</f>
        <v>20323.2</v>
      </c>
      <c r="G150" s="529">
        <v>125312.05</v>
      </c>
      <c r="H150" s="529">
        <f>+F150*G150</f>
        <v>2546741854.5599999</v>
      </c>
      <c r="I150" s="55"/>
    </row>
    <row r="151" spans="1:9" ht="20.399999999999999">
      <c r="A151" s="232">
        <v>340.1</v>
      </c>
      <c r="B151" s="232" t="s">
        <v>956</v>
      </c>
      <c r="C151" s="232"/>
      <c r="D151" s="583" t="s">
        <v>957</v>
      </c>
      <c r="E151" s="1884" t="s">
        <v>716</v>
      </c>
      <c r="F151" s="1716">
        <f>320*0.1*8.3</f>
        <v>265.60000000000002</v>
      </c>
      <c r="G151" s="529">
        <v>129990.57</v>
      </c>
      <c r="H151" s="529">
        <f>+F151*G151</f>
        <v>34525495.392000005</v>
      </c>
      <c r="I151" s="55"/>
    </row>
    <row r="152" spans="1:9" ht="30.6">
      <c r="A152" s="243" t="s">
        <v>791</v>
      </c>
      <c r="B152" s="243" t="s">
        <v>754</v>
      </c>
      <c r="C152" s="243"/>
      <c r="D152" s="583" t="s">
        <v>792</v>
      </c>
      <c r="E152" s="243" t="s">
        <v>756</v>
      </c>
      <c r="F152" s="1716">
        <f>+F148*15*0.08</f>
        <v>2841.6</v>
      </c>
      <c r="G152" s="529">
        <v>3537.88</v>
      </c>
      <c r="H152" s="529">
        <f>ROUND(F152*G152,0)</f>
        <v>10053240</v>
      </c>
      <c r="I152" s="55"/>
    </row>
    <row r="153" spans="1:9">
      <c r="A153" s="64"/>
      <c r="B153" s="64"/>
      <c r="C153" s="64"/>
      <c r="D153" s="64"/>
      <c r="E153" s="64"/>
      <c r="F153" s="1909"/>
      <c r="G153" s="1909" t="s">
        <v>840</v>
      </c>
      <c r="H153" s="1908">
        <f>SUM(H147:H152)</f>
        <v>2770949450.9520001</v>
      </c>
      <c r="I153" s="55"/>
    </row>
    <row r="154" spans="1:9">
      <c r="A154" s="64"/>
      <c r="B154" s="64"/>
      <c r="C154" s="64"/>
      <c r="D154" s="64"/>
      <c r="E154" s="64"/>
      <c r="F154" s="1909"/>
      <c r="G154" s="1909" t="s">
        <v>841</v>
      </c>
      <c r="H154" s="1908">
        <f>ROUND(0.04*H153,0)</f>
        <v>110837978</v>
      </c>
      <c r="I154" s="55"/>
    </row>
    <row r="155" spans="1:9">
      <c r="A155" s="64"/>
      <c r="B155" s="64"/>
      <c r="C155" s="64"/>
      <c r="D155" s="64"/>
      <c r="E155" s="64"/>
      <c r="F155" s="1909"/>
      <c r="G155" s="1909" t="s">
        <v>843</v>
      </c>
      <c r="H155" s="1908">
        <f>SUM(H153:H154)</f>
        <v>2881787428.9520001</v>
      </c>
      <c r="I155" s="55"/>
    </row>
    <row r="156" spans="1:9">
      <c r="A156" s="64"/>
      <c r="B156" s="64"/>
      <c r="C156" s="64"/>
      <c r="D156" s="64"/>
      <c r="E156" s="64"/>
      <c r="F156" s="1909"/>
      <c r="G156" s="1909" t="s">
        <v>732</v>
      </c>
      <c r="H156" s="1908">
        <f>+ROUND(((H155/1.3)*0.05*0.19),0)</f>
        <v>21059216</v>
      </c>
      <c r="I156" s="55"/>
    </row>
    <row r="157" spans="1:9">
      <c r="A157" s="64"/>
      <c r="B157" s="64"/>
      <c r="C157" s="64"/>
      <c r="D157" s="64"/>
      <c r="E157" s="64"/>
      <c r="F157" s="1909"/>
      <c r="G157" s="1909" t="s">
        <v>844</v>
      </c>
      <c r="H157" s="1908">
        <f>SUM(H155:H156)</f>
        <v>2902846644.9520001</v>
      </c>
      <c r="I157" s="55"/>
    </row>
    <row r="158" spans="1:9">
      <c r="A158" s="64"/>
      <c r="B158" s="64"/>
      <c r="C158" s="64"/>
      <c r="D158" s="64"/>
      <c r="E158" s="64"/>
      <c r="F158" s="1909"/>
      <c r="G158" s="1909" t="s">
        <v>944</v>
      </c>
      <c r="H158" s="1908">
        <v>46816000</v>
      </c>
      <c r="I158" s="55"/>
    </row>
    <row r="159" spans="1:9">
      <c r="A159" s="64"/>
      <c r="B159" s="64"/>
      <c r="C159" s="64"/>
      <c r="D159" s="64"/>
      <c r="E159" s="64"/>
      <c r="F159" s="1909"/>
      <c r="G159" s="1909" t="s">
        <v>945</v>
      </c>
      <c r="H159" s="1908">
        <v>8895040</v>
      </c>
      <c r="I159" s="55"/>
    </row>
    <row r="160" spans="1:9">
      <c r="A160" s="64"/>
      <c r="B160" s="64"/>
      <c r="C160" s="64"/>
      <c r="D160" s="64"/>
      <c r="E160" s="64"/>
      <c r="F160" s="1909"/>
      <c r="G160" s="1909" t="s">
        <v>946</v>
      </c>
      <c r="H160" s="1908">
        <v>55711040</v>
      </c>
      <c r="I160" s="55"/>
    </row>
    <row r="161" spans="1:9">
      <c r="A161" s="64"/>
      <c r="B161" s="64"/>
      <c r="C161" s="64"/>
      <c r="D161" s="64"/>
      <c r="E161" s="64"/>
      <c r="F161" s="64" t="s">
        <v>733</v>
      </c>
      <c r="G161" s="1909" t="s">
        <v>733</v>
      </c>
      <c r="H161" s="1908">
        <f>+H157+H160</f>
        <v>2958557684.9520001</v>
      </c>
      <c r="I161" s="55"/>
    </row>
    <row r="162" spans="1:9">
      <c r="A162" s="1902"/>
      <c r="B162" s="1902"/>
      <c r="C162" s="1902"/>
      <c r="D162" s="168" t="s">
        <v>958</v>
      </c>
      <c r="E162" s="1902"/>
      <c r="F162" s="675"/>
      <c r="G162" s="675"/>
      <c r="H162" s="1903"/>
      <c r="I162" s="55"/>
    </row>
    <row r="163" spans="1:9">
      <c r="A163" s="1884" t="s">
        <v>717</v>
      </c>
      <c r="B163" s="1904" t="s">
        <v>718</v>
      </c>
      <c r="C163" s="1904"/>
      <c r="D163" s="1905" t="s">
        <v>719</v>
      </c>
      <c r="E163" s="1906" t="s">
        <v>716</v>
      </c>
      <c r="F163" s="1716">
        <f>30*2.5*2</f>
        <v>150</v>
      </c>
      <c r="G163" s="529">
        <v>31141.31</v>
      </c>
      <c r="H163" s="529">
        <f t="shared" ref="H163:H169" si="10">+F163*G163</f>
        <v>4671196.5</v>
      </c>
      <c r="I163" s="55"/>
    </row>
    <row r="164" spans="1:9">
      <c r="A164" s="1884">
        <v>610.20000000000005</v>
      </c>
      <c r="B164" s="1904" t="s">
        <v>720</v>
      </c>
      <c r="C164" s="1904"/>
      <c r="D164" s="1905" t="s">
        <v>938</v>
      </c>
      <c r="E164" s="1906" t="s">
        <v>716</v>
      </c>
      <c r="F164" s="1716">
        <f>30*7.9</f>
        <v>237</v>
      </c>
      <c r="G164" s="529">
        <v>59350.6</v>
      </c>
      <c r="H164" s="529">
        <f t="shared" si="10"/>
        <v>14066092.199999999</v>
      </c>
      <c r="I164" s="55"/>
    </row>
    <row r="165" spans="1:9" ht="16.5" customHeight="1">
      <c r="A165" s="1884">
        <v>610.79999999999995</v>
      </c>
      <c r="B165" s="1904" t="s">
        <v>720</v>
      </c>
      <c r="C165" s="1904"/>
      <c r="D165" s="1905" t="s">
        <v>721</v>
      </c>
      <c r="E165" s="1906" t="s">
        <v>716</v>
      </c>
      <c r="F165" s="1716">
        <f>30*1</f>
        <v>30</v>
      </c>
      <c r="G165" s="529">
        <v>129499.86</v>
      </c>
      <c r="H165" s="529">
        <f t="shared" si="10"/>
        <v>3884995.8</v>
      </c>
      <c r="I165" s="55"/>
    </row>
    <row r="166" spans="1:9" ht="40.799999999999997">
      <c r="A166" s="232" t="s">
        <v>722</v>
      </c>
      <c r="B166" s="1904" t="s">
        <v>723</v>
      </c>
      <c r="C166" s="1904"/>
      <c r="D166" s="1905" t="s">
        <v>724</v>
      </c>
      <c r="E166" s="1912" t="s">
        <v>229</v>
      </c>
      <c r="F166" s="1716">
        <f>12*10</f>
        <v>120</v>
      </c>
      <c r="G166" s="529">
        <v>3404443.28</v>
      </c>
      <c r="H166" s="529">
        <f t="shared" si="10"/>
        <v>408533193.59999996</v>
      </c>
      <c r="I166" s="55"/>
    </row>
    <row r="167" spans="1:9" ht="30.6">
      <c r="A167" s="731" t="s">
        <v>761</v>
      </c>
      <c r="B167" s="1904" t="s">
        <v>726</v>
      </c>
      <c r="C167" s="1904"/>
      <c r="D167" s="1905" t="s">
        <v>762</v>
      </c>
      <c r="E167" s="1912" t="s">
        <v>716</v>
      </c>
      <c r="F167" s="1716">
        <f>ROUND(35*2.78,0)</f>
        <v>97</v>
      </c>
      <c r="G167" s="529">
        <v>958522.07</v>
      </c>
      <c r="H167" s="529">
        <f t="shared" si="10"/>
        <v>92976640.789999992</v>
      </c>
      <c r="I167" s="55"/>
    </row>
    <row r="168" spans="1:9" ht="30.6">
      <c r="A168" s="731" t="s">
        <v>736</v>
      </c>
      <c r="B168" s="1904" t="s">
        <v>737</v>
      </c>
      <c r="C168" s="1904"/>
      <c r="D168" s="1905" t="s">
        <v>738</v>
      </c>
      <c r="E168" s="1912" t="s">
        <v>739</v>
      </c>
      <c r="F168" s="1716">
        <f>30*3.35</f>
        <v>100.5</v>
      </c>
      <c r="G168" s="529">
        <v>15716.69</v>
      </c>
      <c r="H168" s="529">
        <f t="shared" si="10"/>
        <v>1579527.345</v>
      </c>
      <c r="I168" s="55"/>
    </row>
    <row r="169" spans="1:9">
      <c r="A169" s="1907">
        <v>640.1</v>
      </c>
      <c r="B169" s="1904" t="s">
        <v>728</v>
      </c>
      <c r="C169" s="1904"/>
      <c r="D169" s="1905" t="s">
        <v>729</v>
      </c>
      <c r="E169" s="1906" t="s">
        <v>730</v>
      </c>
      <c r="F169" s="1716">
        <f>ROUND(30*132.85,0)</f>
        <v>3986</v>
      </c>
      <c r="G169" s="529">
        <v>8221.5300000000007</v>
      </c>
      <c r="H169" s="529">
        <f t="shared" si="10"/>
        <v>32771018.580000002</v>
      </c>
      <c r="I169" s="55"/>
    </row>
    <row r="170" spans="1:9">
      <c r="A170" s="1910"/>
      <c r="B170" s="1910"/>
      <c r="C170" s="1910"/>
      <c r="D170" s="1910"/>
      <c r="E170" s="1910"/>
      <c r="F170" s="1224"/>
      <c r="G170" s="1225" t="s">
        <v>840</v>
      </c>
      <c r="H170" s="1908">
        <f>SUM(H163:H169)</f>
        <v>558482664.81500006</v>
      </c>
      <c r="I170" s="55"/>
    </row>
    <row r="171" spans="1:9">
      <c r="A171" s="1911"/>
      <c r="B171" s="1911"/>
      <c r="C171" s="1911"/>
      <c r="D171" s="1911"/>
      <c r="E171" s="1911"/>
      <c r="F171" s="1911"/>
      <c r="G171" s="1226" t="s">
        <v>841</v>
      </c>
      <c r="H171" s="1908">
        <f>ROUND(0.04*H170,0)</f>
        <v>22339307</v>
      </c>
      <c r="I171" s="55"/>
    </row>
    <row r="172" spans="1:9">
      <c r="A172" s="64"/>
      <c r="B172" s="64"/>
      <c r="C172" s="64"/>
      <c r="D172" s="64"/>
      <c r="E172" s="64"/>
      <c r="F172" s="64"/>
      <c r="G172" s="1226" t="s">
        <v>843</v>
      </c>
      <c r="H172" s="1908">
        <f>SUM(H170:H171)</f>
        <v>580821971.81500006</v>
      </c>
      <c r="I172" s="55"/>
    </row>
    <row r="173" spans="1:9">
      <c r="A173" s="64"/>
      <c r="B173" s="64"/>
      <c r="C173" s="64"/>
      <c r="D173" s="64"/>
      <c r="E173" s="64"/>
      <c r="F173" s="64"/>
      <c r="G173" s="1909" t="s">
        <v>732</v>
      </c>
      <c r="H173" s="1908">
        <f>+ROUND(((H172/1.3)*0.05*0.19),0)</f>
        <v>4244468</v>
      </c>
      <c r="I173" s="55"/>
    </row>
    <row r="174" spans="1:9">
      <c r="A174" s="64"/>
      <c r="B174" s="64"/>
      <c r="C174" s="64"/>
      <c r="D174" s="64"/>
      <c r="E174" s="64"/>
      <c r="F174" s="64"/>
      <c r="G174" s="1909" t="s">
        <v>844</v>
      </c>
      <c r="H174" s="1908">
        <f>SUM(H172:H173)</f>
        <v>585066439.81500006</v>
      </c>
      <c r="I174" s="55"/>
    </row>
    <row r="175" spans="1:9">
      <c r="A175" s="64"/>
      <c r="B175" s="64"/>
      <c r="C175" s="64"/>
      <c r="D175" s="64"/>
      <c r="E175" s="64"/>
      <c r="F175" s="64"/>
      <c r="G175" s="1909" t="s">
        <v>944</v>
      </c>
      <c r="H175" s="1908">
        <v>46816000</v>
      </c>
      <c r="I175" s="55"/>
    </row>
    <row r="176" spans="1:9">
      <c r="A176" s="64"/>
      <c r="B176" s="64"/>
      <c r="C176" s="64"/>
      <c r="D176" s="64"/>
      <c r="E176" s="64"/>
      <c r="F176" s="64"/>
      <c r="G176" s="1909" t="s">
        <v>945</v>
      </c>
      <c r="H176" s="1908">
        <v>8895040</v>
      </c>
      <c r="I176" s="55"/>
    </row>
    <row r="177" spans="1:9">
      <c r="A177" s="64"/>
      <c r="B177" s="64"/>
      <c r="C177" s="64"/>
      <c r="D177" s="64"/>
      <c r="E177" s="64"/>
      <c r="F177" s="64"/>
      <c r="G177" s="1909" t="s">
        <v>946</v>
      </c>
      <c r="H177" s="1908">
        <v>55711040</v>
      </c>
      <c r="I177" s="55"/>
    </row>
    <row r="178" spans="1:9">
      <c r="A178" s="1902"/>
      <c r="B178" s="1902"/>
      <c r="C178" s="1902"/>
      <c r="D178" s="1902"/>
      <c r="E178" s="1902"/>
      <c r="F178" s="675"/>
      <c r="G178" s="1227" t="s">
        <v>733</v>
      </c>
      <c r="H178" s="1908">
        <f>+H174+H177</f>
        <v>640777479.81500006</v>
      </c>
      <c r="I178" s="55"/>
    </row>
    <row r="179" spans="1:9" ht="12.75" customHeight="1">
      <c r="A179" s="1902"/>
      <c r="B179" s="1902"/>
      <c r="C179" s="1902"/>
      <c r="D179" s="168" t="s">
        <v>959</v>
      </c>
      <c r="E179" s="1902"/>
      <c r="F179" s="675"/>
      <c r="G179" s="675"/>
      <c r="H179" s="1903"/>
      <c r="I179" s="55"/>
    </row>
    <row r="180" spans="1:9" ht="12.75" customHeight="1">
      <c r="A180" s="1884" t="s">
        <v>717</v>
      </c>
      <c r="B180" s="1904" t="s">
        <v>718</v>
      </c>
      <c r="C180" s="1904"/>
      <c r="D180" s="1905" t="s">
        <v>719</v>
      </c>
      <c r="E180" s="1906" t="s">
        <v>716</v>
      </c>
      <c r="F180" s="1716">
        <f>40*2.5*2</f>
        <v>200</v>
      </c>
      <c r="G180" s="529">
        <v>31141.31</v>
      </c>
      <c r="H180" s="529">
        <f t="shared" ref="H180:H183" si="11">+F180*G180</f>
        <v>6228262</v>
      </c>
      <c r="I180" s="55"/>
    </row>
    <row r="181" spans="1:9" ht="40.799999999999997">
      <c r="A181" s="232" t="s">
        <v>722</v>
      </c>
      <c r="B181" s="1904" t="s">
        <v>723</v>
      </c>
      <c r="C181" s="1904"/>
      <c r="D181" s="1905" t="s">
        <v>724</v>
      </c>
      <c r="E181" s="1912" t="s">
        <v>229</v>
      </c>
      <c r="F181" s="1716">
        <f>ROUND((40/3+1),0)*10</f>
        <v>140</v>
      </c>
      <c r="G181" s="529">
        <v>3404443.28</v>
      </c>
      <c r="H181" s="529">
        <f t="shared" si="11"/>
        <v>476622059.19999999</v>
      </c>
      <c r="I181" s="55"/>
    </row>
    <row r="182" spans="1:9" ht="30.6">
      <c r="A182" s="731" t="s">
        <v>761</v>
      </c>
      <c r="B182" s="1904" t="s">
        <v>726</v>
      </c>
      <c r="C182" s="1904"/>
      <c r="D182" s="1905" t="s">
        <v>762</v>
      </c>
      <c r="E182" s="1906" t="s">
        <v>716</v>
      </c>
      <c r="F182" s="1716">
        <f>ROUND(40*0.5,0)</f>
        <v>20</v>
      </c>
      <c r="G182" s="529">
        <v>958522.07</v>
      </c>
      <c r="H182" s="529">
        <f t="shared" si="11"/>
        <v>19170441.399999999</v>
      </c>
      <c r="I182" s="55"/>
    </row>
    <row r="183" spans="1:9" ht="12.75" customHeight="1">
      <c r="A183" s="1907">
        <v>640.1</v>
      </c>
      <c r="B183" s="1904" t="s">
        <v>728</v>
      </c>
      <c r="C183" s="1904"/>
      <c r="D183" s="1905" t="s">
        <v>729</v>
      </c>
      <c r="E183" s="1906" t="s">
        <v>730</v>
      </c>
      <c r="F183" s="1716">
        <f>ROUND(40*24.93,0)</f>
        <v>997</v>
      </c>
      <c r="G183" s="529">
        <v>8221.5300000000007</v>
      </c>
      <c r="H183" s="529">
        <f t="shared" si="11"/>
        <v>8196865.4100000011</v>
      </c>
      <c r="I183" s="55"/>
    </row>
    <row r="184" spans="1:9" ht="12.75" customHeight="1">
      <c r="A184" s="1910"/>
      <c r="B184" s="1910"/>
      <c r="C184" s="1910"/>
      <c r="D184" s="1910"/>
      <c r="E184" s="1910"/>
      <c r="F184" s="1224"/>
      <c r="G184" s="1225" t="s">
        <v>840</v>
      </c>
      <c r="H184" s="1908">
        <f>SUM(H180:H183)</f>
        <v>510217628.00999999</v>
      </c>
      <c r="I184" s="55"/>
    </row>
    <row r="185" spans="1:9" ht="12.75" customHeight="1">
      <c r="A185" s="1911"/>
      <c r="B185" s="1911"/>
      <c r="C185" s="1911"/>
      <c r="D185" s="1911"/>
      <c r="E185" s="1911"/>
      <c r="F185" s="1911"/>
      <c r="G185" s="1226" t="s">
        <v>841</v>
      </c>
      <c r="H185" s="1908">
        <f>ROUND(0.04*H184,0)</f>
        <v>20408705</v>
      </c>
      <c r="I185" s="55"/>
    </row>
    <row r="186" spans="1:9" ht="12.75" customHeight="1">
      <c r="A186" s="64"/>
      <c r="B186" s="64"/>
      <c r="C186" s="64"/>
      <c r="D186" s="64"/>
      <c r="E186" s="64"/>
      <c r="F186" s="64"/>
      <c r="G186" s="1226" t="s">
        <v>843</v>
      </c>
      <c r="H186" s="1908">
        <f>SUM(H184:H185)</f>
        <v>530626333.00999999</v>
      </c>
      <c r="I186" s="55"/>
    </row>
    <row r="187" spans="1:9" ht="12.75" customHeight="1">
      <c r="A187" s="64"/>
      <c r="B187" s="64"/>
      <c r="C187" s="64"/>
      <c r="D187" s="64"/>
      <c r="E187" s="64"/>
      <c r="F187" s="64"/>
      <c r="G187" s="1909" t="s">
        <v>732</v>
      </c>
      <c r="H187" s="1908">
        <f>+ROUND(((H186/1.3)*0.05*0.19),0)</f>
        <v>3877654</v>
      </c>
      <c r="I187" s="55"/>
    </row>
    <row r="188" spans="1:9" ht="12.75" customHeight="1">
      <c r="A188" s="64"/>
      <c r="B188" s="64"/>
      <c r="C188" s="64"/>
      <c r="D188" s="64"/>
      <c r="E188" s="64"/>
      <c r="F188" s="64"/>
      <c r="G188" s="1909" t="s">
        <v>844</v>
      </c>
      <c r="H188" s="1908">
        <f>SUM(H186:H187)</f>
        <v>534503987.00999999</v>
      </c>
      <c r="I188" s="55"/>
    </row>
    <row r="189" spans="1:9" ht="12.75" customHeight="1">
      <c r="A189" s="64"/>
      <c r="B189" s="64"/>
      <c r="C189" s="64"/>
      <c r="D189" s="64"/>
      <c r="E189" s="64"/>
      <c r="F189" s="64"/>
      <c r="G189" s="1909" t="s">
        <v>944</v>
      </c>
      <c r="H189" s="1908">
        <v>46816000</v>
      </c>
      <c r="I189" s="55"/>
    </row>
    <row r="190" spans="1:9" ht="12.75" customHeight="1">
      <c r="A190" s="64"/>
      <c r="B190" s="64"/>
      <c r="C190" s="64"/>
      <c r="D190" s="64"/>
      <c r="E190" s="64"/>
      <c r="F190" s="64"/>
      <c r="G190" s="1909" t="s">
        <v>945</v>
      </c>
      <c r="H190" s="1908">
        <v>8895040</v>
      </c>
      <c r="I190" s="55"/>
    </row>
    <row r="191" spans="1:9" ht="12.75" customHeight="1">
      <c r="A191" s="64"/>
      <c r="B191" s="64"/>
      <c r="C191" s="64"/>
      <c r="D191" s="64"/>
      <c r="E191" s="64"/>
      <c r="F191" s="64"/>
      <c r="G191" s="1909" t="s">
        <v>946</v>
      </c>
      <c r="H191" s="1908">
        <v>55711040</v>
      </c>
      <c r="I191" s="55"/>
    </row>
    <row r="192" spans="1:9" ht="12.75" customHeight="1">
      <c r="A192" s="1902"/>
      <c r="B192" s="1902"/>
      <c r="C192" s="1902"/>
      <c r="D192" s="1902"/>
      <c r="E192" s="1902"/>
      <c r="F192" s="675"/>
      <c r="G192" s="1227" t="s">
        <v>733</v>
      </c>
      <c r="H192" s="1908">
        <f>+H188+H191</f>
        <v>590215027.00999999</v>
      </c>
      <c r="I192" s="55"/>
    </row>
    <row r="193" spans="1:9" ht="12.75" customHeight="1">
      <c r="A193" s="1902"/>
      <c r="B193" s="1902"/>
      <c r="C193" s="1902"/>
      <c r="D193" s="168" t="s">
        <v>960</v>
      </c>
      <c r="E193" s="1902"/>
      <c r="F193" s="675"/>
      <c r="G193" s="675"/>
      <c r="H193" s="1903"/>
      <c r="I193" s="55"/>
    </row>
    <row r="194" spans="1:9" ht="12.75" customHeight="1">
      <c r="A194" s="1884" t="s">
        <v>717</v>
      </c>
      <c r="B194" s="1904" t="s">
        <v>718</v>
      </c>
      <c r="C194" s="1904"/>
      <c r="D194" s="1905" t="s">
        <v>719</v>
      </c>
      <c r="E194" s="1906" t="s">
        <v>716</v>
      </c>
      <c r="F194" s="1716">
        <f>20*2.5*2</f>
        <v>100</v>
      </c>
      <c r="G194" s="529">
        <v>31141.31</v>
      </c>
      <c r="H194" s="529">
        <f t="shared" ref="H194:H200" si="12">+F194*G194</f>
        <v>3114131</v>
      </c>
      <c r="I194" s="55"/>
    </row>
    <row r="195" spans="1:9" ht="12.75" customHeight="1">
      <c r="A195" s="1884">
        <v>610.20000000000005</v>
      </c>
      <c r="B195" s="1904" t="s">
        <v>720</v>
      </c>
      <c r="C195" s="1904"/>
      <c r="D195" s="1905" t="s">
        <v>938</v>
      </c>
      <c r="E195" s="1906" t="s">
        <v>716</v>
      </c>
      <c r="F195" s="1716">
        <f>20*7.9</f>
        <v>158</v>
      </c>
      <c r="G195" s="529">
        <v>59350.6</v>
      </c>
      <c r="H195" s="529">
        <f t="shared" si="12"/>
        <v>9377394.7999999989</v>
      </c>
      <c r="I195" s="55"/>
    </row>
    <row r="196" spans="1:9" ht="12.75" customHeight="1">
      <c r="A196" s="1884">
        <v>610.79999999999995</v>
      </c>
      <c r="B196" s="1904" t="s">
        <v>720</v>
      </c>
      <c r="C196" s="1904"/>
      <c r="D196" s="1905" t="s">
        <v>721</v>
      </c>
      <c r="E196" s="1906" t="s">
        <v>716</v>
      </c>
      <c r="F196" s="1716">
        <f>20*1</f>
        <v>20</v>
      </c>
      <c r="G196" s="529">
        <v>129499.86</v>
      </c>
      <c r="H196" s="529">
        <f t="shared" si="12"/>
        <v>2589997.2000000002</v>
      </c>
      <c r="I196" s="55"/>
    </row>
    <row r="197" spans="1:9" ht="40.799999999999997">
      <c r="A197" s="232" t="s">
        <v>722</v>
      </c>
      <c r="B197" s="1904" t="s">
        <v>723</v>
      </c>
      <c r="C197" s="1904"/>
      <c r="D197" s="1905" t="s">
        <v>724</v>
      </c>
      <c r="E197" s="1912" t="s">
        <v>229</v>
      </c>
      <c r="F197" s="1716">
        <f>ROUND((20/3)+1,0)*10</f>
        <v>80</v>
      </c>
      <c r="G197" s="529">
        <v>3404443.28</v>
      </c>
      <c r="H197" s="529">
        <f t="shared" si="12"/>
        <v>272355462.39999998</v>
      </c>
      <c r="I197" s="55"/>
    </row>
    <row r="198" spans="1:9" ht="30.6">
      <c r="A198" s="731" t="s">
        <v>761</v>
      </c>
      <c r="B198" s="1904" t="s">
        <v>726</v>
      </c>
      <c r="C198" s="1904"/>
      <c r="D198" s="1905" t="s">
        <v>762</v>
      </c>
      <c r="E198" s="1912" t="s">
        <v>716</v>
      </c>
      <c r="F198" s="1716">
        <f>ROUND(20*2.78,0)</f>
        <v>56</v>
      </c>
      <c r="G198" s="529">
        <v>958522.07</v>
      </c>
      <c r="H198" s="529">
        <f t="shared" si="12"/>
        <v>53677235.919999994</v>
      </c>
      <c r="I198" s="55"/>
    </row>
    <row r="199" spans="1:9" ht="30.6">
      <c r="A199" s="731" t="s">
        <v>736</v>
      </c>
      <c r="B199" s="1904" t="s">
        <v>737</v>
      </c>
      <c r="C199" s="1904"/>
      <c r="D199" s="1905" t="s">
        <v>738</v>
      </c>
      <c r="E199" s="1912" t="s">
        <v>739</v>
      </c>
      <c r="F199" s="1716">
        <f>20*3.35</f>
        <v>67</v>
      </c>
      <c r="G199" s="529">
        <v>15716.69</v>
      </c>
      <c r="H199" s="529">
        <f t="shared" si="12"/>
        <v>1053018.23</v>
      </c>
      <c r="I199" s="55"/>
    </row>
    <row r="200" spans="1:9" ht="12.75" customHeight="1">
      <c r="A200" s="1907">
        <v>640.1</v>
      </c>
      <c r="B200" s="1904" t="s">
        <v>728</v>
      </c>
      <c r="C200" s="1904"/>
      <c r="D200" s="1905" t="s">
        <v>729</v>
      </c>
      <c r="E200" s="1906" t="s">
        <v>730</v>
      </c>
      <c r="F200" s="1716">
        <f>ROUND(20*132.85,0)</f>
        <v>2657</v>
      </c>
      <c r="G200" s="529">
        <v>8221.5300000000007</v>
      </c>
      <c r="H200" s="529">
        <f t="shared" si="12"/>
        <v>21844605.210000001</v>
      </c>
      <c r="I200" s="55"/>
    </row>
    <row r="201" spans="1:9" ht="12.75" customHeight="1">
      <c r="A201" s="1910"/>
      <c r="B201" s="1910"/>
      <c r="C201" s="1910"/>
      <c r="D201" s="1910"/>
      <c r="E201" s="1910"/>
      <c r="F201" s="1224"/>
      <c r="G201" s="1225" t="s">
        <v>840</v>
      </c>
      <c r="H201" s="1908">
        <f>SUM(H194:H200)</f>
        <v>364011844.75999999</v>
      </c>
      <c r="I201" s="55"/>
    </row>
    <row r="202" spans="1:9" ht="12.75" customHeight="1">
      <c r="A202" s="1911"/>
      <c r="B202" s="1911"/>
      <c r="C202" s="1911"/>
      <c r="D202" s="1911"/>
      <c r="E202" s="1911"/>
      <c r="F202" s="1911"/>
      <c r="G202" s="1226" t="s">
        <v>841</v>
      </c>
      <c r="H202" s="1908">
        <f>ROUND(0.04*H201,0)</f>
        <v>14560474</v>
      </c>
      <c r="I202" s="55"/>
    </row>
    <row r="203" spans="1:9" ht="12.75" customHeight="1">
      <c r="A203" s="64"/>
      <c r="B203" s="64"/>
      <c r="C203" s="64"/>
      <c r="D203" s="64"/>
      <c r="E203" s="64"/>
      <c r="F203" s="64"/>
      <c r="G203" s="1226" t="s">
        <v>843</v>
      </c>
      <c r="H203" s="1908">
        <f>SUM(H201:H202)</f>
        <v>378572318.75999999</v>
      </c>
      <c r="I203" s="55"/>
    </row>
    <row r="204" spans="1:9" ht="12.75" customHeight="1">
      <c r="A204" s="64"/>
      <c r="B204" s="64"/>
      <c r="C204" s="64"/>
      <c r="D204" s="64"/>
      <c r="E204" s="64"/>
      <c r="F204" s="64"/>
      <c r="G204" s="1909" t="s">
        <v>732</v>
      </c>
      <c r="H204" s="1908">
        <f>+ROUND(((H203/1.3)*0.05*0.19),0)</f>
        <v>2766490</v>
      </c>
      <c r="I204" s="55"/>
    </row>
    <row r="205" spans="1:9" ht="12.75" customHeight="1">
      <c r="A205" s="64"/>
      <c r="B205" s="64"/>
      <c r="C205" s="64"/>
      <c r="D205" s="64"/>
      <c r="E205" s="64"/>
      <c r="F205" s="64"/>
      <c r="G205" s="1909" t="s">
        <v>844</v>
      </c>
      <c r="H205" s="1908">
        <f>SUM(H203:H204)</f>
        <v>381338808.75999999</v>
      </c>
      <c r="I205" s="55"/>
    </row>
    <row r="206" spans="1:9" ht="12.75" customHeight="1">
      <c r="A206" s="64"/>
      <c r="B206" s="64"/>
      <c r="C206" s="64"/>
      <c r="D206" s="64"/>
      <c r="E206" s="64"/>
      <c r="F206" s="64"/>
      <c r="G206" s="1909" t="s">
        <v>944</v>
      </c>
      <c r="H206" s="1908">
        <v>46816000</v>
      </c>
      <c r="I206" s="55"/>
    </row>
    <row r="207" spans="1:9" ht="12.75" customHeight="1">
      <c r="A207" s="64"/>
      <c r="B207" s="64"/>
      <c r="C207" s="64"/>
      <c r="D207" s="64"/>
      <c r="E207" s="64"/>
      <c r="F207" s="64"/>
      <c r="G207" s="1909" t="s">
        <v>945</v>
      </c>
      <c r="H207" s="1908">
        <v>8895040</v>
      </c>
      <c r="I207" s="55"/>
    </row>
    <row r="208" spans="1:9" ht="12.75" customHeight="1">
      <c r="A208" s="64"/>
      <c r="B208" s="64"/>
      <c r="C208" s="64"/>
      <c r="D208" s="64"/>
      <c r="E208" s="64"/>
      <c r="F208" s="64"/>
      <c r="G208" s="1909" t="s">
        <v>946</v>
      </c>
      <c r="H208" s="1908">
        <v>55711040</v>
      </c>
      <c r="I208" s="55"/>
    </row>
    <row r="209" spans="1:9" ht="12.75" customHeight="1">
      <c r="A209" s="1902"/>
      <c r="B209" s="1902"/>
      <c r="C209" s="1902"/>
      <c r="D209" s="1902"/>
      <c r="E209" s="1902"/>
      <c r="F209" s="675"/>
      <c r="G209" s="1227" t="s">
        <v>733</v>
      </c>
      <c r="H209" s="1908">
        <f>+H205+H208</f>
        <v>437049848.75999999</v>
      </c>
      <c r="I209" s="55"/>
    </row>
    <row r="210" spans="1:9" ht="12.75" customHeight="1">
      <c r="A210" s="1902"/>
      <c r="B210" s="1902"/>
      <c r="C210" s="1902"/>
      <c r="D210" s="168" t="s">
        <v>961</v>
      </c>
      <c r="E210" s="1902"/>
      <c r="F210" s="675"/>
      <c r="G210" s="675"/>
      <c r="H210" s="1903"/>
      <c r="I210" s="55"/>
    </row>
    <row r="211" spans="1:9" ht="12.75" customHeight="1">
      <c r="A211" s="1884" t="s">
        <v>717</v>
      </c>
      <c r="B211" s="1904" t="s">
        <v>718</v>
      </c>
      <c r="C211" s="1904"/>
      <c r="D211" s="1905" t="s">
        <v>719</v>
      </c>
      <c r="E211" s="1906" t="s">
        <v>716</v>
      </c>
      <c r="F211" s="1716">
        <f>15*2.5*2</f>
        <v>75</v>
      </c>
      <c r="G211" s="529">
        <v>31141.31</v>
      </c>
      <c r="H211" s="529">
        <f t="shared" ref="H211:H217" si="13">+F211*G211</f>
        <v>2335598.25</v>
      </c>
      <c r="I211" s="55"/>
    </row>
    <row r="212" spans="1:9" ht="12.75" customHeight="1">
      <c r="A212" s="1884">
        <v>610.20000000000005</v>
      </c>
      <c r="B212" s="1904" t="s">
        <v>720</v>
      </c>
      <c r="C212" s="1904"/>
      <c r="D212" s="1905" t="s">
        <v>938</v>
      </c>
      <c r="E212" s="1906" t="s">
        <v>716</v>
      </c>
      <c r="F212" s="1716">
        <f>15*7.9</f>
        <v>118.5</v>
      </c>
      <c r="G212" s="529">
        <v>59350.6</v>
      </c>
      <c r="H212" s="529">
        <f t="shared" si="13"/>
        <v>7033046.0999999996</v>
      </c>
      <c r="I212" s="55"/>
    </row>
    <row r="213" spans="1:9" ht="12.75" customHeight="1">
      <c r="A213" s="1884">
        <v>610.79999999999995</v>
      </c>
      <c r="B213" s="1904" t="s">
        <v>720</v>
      </c>
      <c r="C213" s="1904"/>
      <c r="D213" s="1905" t="s">
        <v>721</v>
      </c>
      <c r="E213" s="1906" t="s">
        <v>716</v>
      </c>
      <c r="F213" s="1716">
        <f>15*1</f>
        <v>15</v>
      </c>
      <c r="G213" s="529">
        <v>129499.86</v>
      </c>
      <c r="H213" s="529">
        <f t="shared" si="13"/>
        <v>1942497.9</v>
      </c>
      <c r="I213" s="55"/>
    </row>
    <row r="214" spans="1:9" ht="40.799999999999997">
      <c r="A214" s="232" t="s">
        <v>722</v>
      </c>
      <c r="B214" s="1904" t="s">
        <v>723</v>
      </c>
      <c r="C214" s="1904"/>
      <c r="D214" s="1905" t="s">
        <v>724</v>
      </c>
      <c r="E214" s="1912" t="s">
        <v>229</v>
      </c>
      <c r="F214" s="1716">
        <f>5*10</f>
        <v>50</v>
      </c>
      <c r="G214" s="529">
        <v>3404443.28</v>
      </c>
      <c r="H214" s="529">
        <f t="shared" si="13"/>
        <v>170222164</v>
      </c>
      <c r="I214" s="55"/>
    </row>
    <row r="215" spans="1:9" ht="30.6">
      <c r="A215" s="731" t="s">
        <v>761</v>
      </c>
      <c r="B215" s="1904" t="s">
        <v>726</v>
      </c>
      <c r="C215" s="1904"/>
      <c r="D215" s="1905" t="s">
        <v>762</v>
      </c>
      <c r="E215" s="1912" t="s">
        <v>716</v>
      </c>
      <c r="F215" s="1716">
        <f>ROUND(15*2.78,0)</f>
        <v>42</v>
      </c>
      <c r="G215" s="529">
        <v>958522.07</v>
      </c>
      <c r="H215" s="529">
        <f t="shared" si="13"/>
        <v>40257926.939999998</v>
      </c>
      <c r="I215" s="55"/>
    </row>
    <row r="216" spans="1:9" ht="30.6">
      <c r="A216" s="731" t="s">
        <v>736</v>
      </c>
      <c r="B216" s="1904" t="s">
        <v>737</v>
      </c>
      <c r="C216" s="1904"/>
      <c r="D216" s="1905" t="s">
        <v>738</v>
      </c>
      <c r="E216" s="1912" t="s">
        <v>739</v>
      </c>
      <c r="F216" s="1716">
        <f>15*3.35</f>
        <v>50.25</v>
      </c>
      <c r="G216" s="529">
        <v>15716.69</v>
      </c>
      <c r="H216" s="529">
        <f t="shared" si="13"/>
        <v>789763.67249999999</v>
      </c>
      <c r="I216" s="55"/>
    </row>
    <row r="217" spans="1:9" ht="12.75" customHeight="1">
      <c r="A217" s="1907">
        <v>640.1</v>
      </c>
      <c r="B217" s="1904" t="s">
        <v>728</v>
      </c>
      <c r="C217" s="1904"/>
      <c r="D217" s="1905" t="s">
        <v>729</v>
      </c>
      <c r="E217" s="1906" t="s">
        <v>730</v>
      </c>
      <c r="F217" s="1716">
        <f>ROUND(15*132.85,0)</f>
        <v>1993</v>
      </c>
      <c r="G217" s="529">
        <v>8221.5300000000007</v>
      </c>
      <c r="H217" s="529">
        <f t="shared" si="13"/>
        <v>16385509.290000001</v>
      </c>
      <c r="I217" s="55"/>
    </row>
    <row r="218" spans="1:9" ht="12.75" customHeight="1">
      <c r="A218" s="1910"/>
      <c r="B218" s="1910"/>
      <c r="C218" s="1910"/>
      <c r="D218" s="1910"/>
      <c r="E218" s="1910"/>
      <c r="F218" s="1224"/>
      <c r="G218" s="1225" t="s">
        <v>840</v>
      </c>
      <c r="H218" s="1908">
        <f>SUM(H211:H217)</f>
        <v>238966506.1525</v>
      </c>
      <c r="I218" s="55"/>
    </row>
    <row r="219" spans="1:9" ht="12.75" customHeight="1">
      <c r="A219" s="1911"/>
      <c r="B219" s="1911"/>
      <c r="C219" s="1911"/>
      <c r="D219" s="1911"/>
      <c r="E219" s="1911"/>
      <c r="F219" s="1911"/>
      <c r="G219" s="1226" t="s">
        <v>841</v>
      </c>
      <c r="H219" s="1908">
        <f>ROUND(0.04*H218,0)</f>
        <v>9558660</v>
      </c>
      <c r="I219" s="55"/>
    </row>
    <row r="220" spans="1:9" ht="12.75" customHeight="1">
      <c r="A220" s="64"/>
      <c r="B220" s="64"/>
      <c r="C220" s="64"/>
      <c r="D220" s="64"/>
      <c r="E220" s="64"/>
      <c r="F220" s="64"/>
      <c r="G220" s="1226" t="s">
        <v>843</v>
      </c>
      <c r="H220" s="1908">
        <f>SUM(H218:H219)</f>
        <v>248525166.1525</v>
      </c>
      <c r="I220" s="55"/>
    </row>
    <row r="221" spans="1:9" ht="12.75" customHeight="1">
      <c r="A221" s="64"/>
      <c r="B221" s="64"/>
      <c r="C221" s="64"/>
      <c r="D221" s="64"/>
      <c r="E221" s="64"/>
      <c r="F221" s="64"/>
      <c r="G221" s="1909" t="s">
        <v>732</v>
      </c>
      <c r="H221" s="1908">
        <f>+ROUND(((H220/1.3)*0.05*0.19),0)</f>
        <v>1816145</v>
      </c>
      <c r="I221" s="55"/>
    </row>
    <row r="222" spans="1:9" ht="12.75" customHeight="1">
      <c r="A222" s="64"/>
      <c r="B222" s="64"/>
      <c r="C222" s="64"/>
      <c r="D222" s="64"/>
      <c r="E222" s="64"/>
      <c r="F222" s="64"/>
      <c r="G222" s="1909" t="s">
        <v>844</v>
      </c>
      <c r="H222" s="1908">
        <f>SUM(H220:H221)</f>
        <v>250341311.1525</v>
      </c>
      <c r="I222" s="55"/>
    </row>
    <row r="223" spans="1:9" ht="12.75" customHeight="1">
      <c r="A223" s="64"/>
      <c r="B223" s="64"/>
      <c r="C223" s="64"/>
      <c r="D223" s="64"/>
      <c r="E223" s="64"/>
      <c r="F223" s="64"/>
      <c r="G223" s="1909" t="s">
        <v>944</v>
      </c>
      <c r="H223" s="1908">
        <v>46816000</v>
      </c>
      <c r="I223" s="55"/>
    </row>
    <row r="224" spans="1:9" ht="12.75" customHeight="1">
      <c r="A224" s="64"/>
      <c r="B224" s="64"/>
      <c r="C224" s="64"/>
      <c r="D224" s="64"/>
      <c r="E224" s="64"/>
      <c r="F224" s="64"/>
      <c r="G224" s="1909" t="s">
        <v>945</v>
      </c>
      <c r="H224" s="1908">
        <v>8895040</v>
      </c>
      <c r="I224" s="55"/>
    </row>
    <row r="225" spans="1:9" ht="12.75" customHeight="1">
      <c r="A225" s="64"/>
      <c r="B225" s="64"/>
      <c r="C225" s="64"/>
      <c r="D225" s="64"/>
      <c r="E225" s="64"/>
      <c r="F225" s="64"/>
      <c r="G225" s="1909" t="s">
        <v>946</v>
      </c>
      <c r="H225" s="1908">
        <v>55711040</v>
      </c>
      <c r="I225" s="55"/>
    </row>
    <row r="226" spans="1:9" ht="12.75" customHeight="1">
      <c r="A226" s="1902"/>
      <c r="B226" s="1902"/>
      <c r="C226" s="1902"/>
      <c r="D226" s="1902"/>
      <c r="E226" s="1902"/>
      <c r="F226" s="675"/>
      <c r="G226" s="1227" t="s">
        <v>733</v>
      </c>
      <c r="H226" s="1908">
        <f>+H222+H225</f>
        <v>306052351.15250003</v>
      </c>
      <c r="I226" s="55"/>
    </row>
    <row r="227" spans="1:9" ht="12.75" customHeight="1">
      <c r="A227" s="1902"/>
      <c r="B227" s="1902"/>
      <c r="C227" s="1902"/>
      <c r="D227" s="168" t="s">
        <v>962</v>
      </c>
      <c r="E227" s="1902"/>
      <c r="F227" s="675"/>
      <c r="G227" s="675"/>
      <c r="H227" s="1903"/>
      <c r="I227" s="55"/>
    </row>
    <row r="228" spans="1:9" ht="12.75" customHeight="1">
      <c r="A228" s="1884" t="s">
        <v>717</v>
      </c>
      <c r="B228" s="1904" t="s">
        <v>718</v>
      </c>
      <c r="C228" s="1904"/>
      <c r="D228" s="1905" t="s">
        <v>719</v>
      </c>
      <c r="E228" s="1906" t="s">
        <v>716</v>
      </c>
      <c r="F228" s="1716">
        <v>100</v>
      </c>
      <c r="G228" s="529">
        <v>31141.31</v>
      </c>
      <c r="H228" s="529">
        <f t="shared" ref="H228:H234" si="14">+F228*G228</f>
        <v>3114131</v>
      </c>
      <c r="I228" s="55"/>
    </row>
    <row r="229" spans="1:9" ht="12.75" customHeight="1">
      <c r="A229" s="1884">
        <v>610.20000000000005</v>
      </c>
      <c r="B229" s="1904" t="s">
        <v>720</v>
      </c>
      <c r="C229" s="1904"/>
      <c r="D229" s="1905" t="s">
        <v>938</v>
      </c>
      <c r="E229" s="1906" t="s">
        <v>716</v>
      </c>
      <c r="F229" s="1716">
        <f>20*7.9</f>
        <v>158</v>
      </c>
      <c r="G229" s="529">
        <v>59350.6</v>
      </c>
      <c r="H229" s="529">
        <f t="shared" si="14"/>
        <v>9377394.7999999989</v>
      </c>
      <c r="I229" s="55"/>
    </row>
    <row r="230" spans="1:9" ht="12.75" customHeight="1">
      <c r="A230" s="1884">
        <v>610.79999999999995</v>
      </c>
      <c r="B230" s="1904" t="s">
        <v>720</v>
      </c>
      <c r="C230" s="1904"/>
      <c r="D230" s="1905" t="s">
        <v>721</v>
      </c>
      <c r="E230" s="1906" t="s">
        <v>716</v>
      </c>
      <c r="F230" s="1716">
        <f>20*1</f>
        <v>20</v>
      </c>
      <c r="G230" s="529">
        <v>129499.86</v>
      </c>
      <c r="H230" s="529">
        <f t="shared" si="14"/>
        <v>2589997.2000000002</v>
      </c>
      <c r="I230" s="55"/>
    </row>
    <row r="231" spans="1:9" ht="40.799999999999997">
      <c r="A231" s="232" t="s">
        <v>722</v>
      </c>
      <c r="B231" s="1904" t="s">
        <v>723</v>
      </c>
      <c r="C231" s="1904"/>
      <c r="D231" s="1905" t="s">
        <v>724</v>
      </c>
      <c r="E231" s="1912" t="s">
        <v>229</v>
      </c>
      <c r="F231" s="1716">
        <f>8*10</f>
        <v>80</v>
      </c>
      <c r="G231" s="529">
        <v>3404443.28</v>
      </c>
      <c r="H231" s="529">
        <f t="shared" si="14"/>
        <v>272355462.39999998</v>
      </c>
      <c r="I231" s="55"/>
    </row>
    <row r="232" spans="1:9" ht="30.6">
      <c r="A232" s="731" t="s">
        <v>761</v>
      </c>
      <c r="B232" s="1904" t="s">
        <v>726</v>
      </c>
      <c r="C232" s="1904"/>
      <c r="D232" s="1905" t="s">
        <v>762</v>
      </c>
      <c r="E232" s="1912" t="s">
        <v>716</v>
      </c>
      <c r="F232" s="1716">
        <f>ROUND(20*2.78,0)</f>
        <v>56</v>
      </c>
      <c r="G232" s="529">
        <v>958522.07</v>
      </c>
      <c r="H232" s="529">
        <f t="shared" si="14"/>
        <v>53677235.919999994</v>
      </c>
      <c r="I232" s="55"/>
    </row>
    <row r="233" spans="1:9" ht="30.6">
      <c r="A233" s="731" t="s">
        <v>736</v>
      </c>
      <c r="B233" s="1904" t="s">
        <v>737</v>
      </c>
      <c r="C233" s="1904"/>
      <c r="D233" s="1905" t="s">
        <v>738</v>
      </c>
      <c r="E233" s="1912" t="s">
        <v>739</v>
      </c>
      <c r="F233" s="1716">
        <f>20*3.35</f>
        <v>67</v>
      </c>
      <c r="G233" s="529">
        <v>15716.69</v>
      </c>
      <c r="H233" s="529">
        <f t="shared" si="14"/>
        <v>1053018.23</v>
      </c>
      <c r="I233" s="55"/>
    </row>
    <row r="234" spans="1:9" ht="12.75" customHeight="1">
      <c r="A234" s="1907">
        <v>640.1</v>
      </c>
      <c r="B234" s="1904" t="s">
        <v>728</v>
      </c>
      <c r="C234" s="1904"/>
      <c r="D234" s="1905" t="s">
        <v>729</v>
      </c>
      <c r="E234" s="1906" t="s">
        <v>730</v>
      </c>
      <c r="F234" s="1716">
        <f>ROUND(20*132.85,0)</f>
        <v>2657</v>
      </c>
      <c r="G234" s="529">
        <v>8221.5300000000007</v>
      </c>
      <c r="H234" s="529">
        <f t="shared" si="14"/>
        <v>21844605.210000001</v>
      </c>
      <c r="I234" s="55"/>
    </row>
    <row r="235" spans="1:9" ht="12.75" customHeight="1">
      <c r="A235" s="1910"/>
      <c r="B235" s="1910"/>
      <c r="C235" s="1910"/>
      <c r="D235" s="1910"/>
      <c r="E235" s="1910"/>
      <c r="F235" s="1224"/>
      <c r="G235" s="1225" t="s">
        <v>840</v>
      </c>
      <c r="H235" s="1908">
        <f>SUM(H228:H234)</f>
        <v>364011844.75999999</v>
      </c>
      <c r="I235" s="55"/>
    </row>
    <row r="236" spans="1:9" ht="12.75" customHeight="1">
      <c r="A236" s="1911"/>
      <c r="B236" s="1911"/>
      <c r="C236" s="1911"/>
      <c r="D236" s="1911"/>
      <c r="E236" s="1911"/>
      <c r="F236" s="1911"/>
      <c r="G236" s="1226" t="s">
        <v>841</v>
      </c>
      <c r="H236" s="1908">
        <f>ROUND(0.04*H235,0)</f>
        <v>14560474</v>
      </c>
      <c r="I236" s="55"/>
    </row>
    <row r="237" spans="1:9" ht="12.75" customHeight="1">
      <c r="A237" s="64"/>
      <c r="B237" s="64"/>
      <c r="C237" s="64"/>
      <c r="D237" s="64"/>
      <c r="E237" s="64"/>
      <c r="F237" s="64"/>
      <c r="G237" s="1226" t="s">
        <v>843</v>
      </c>
      <c r="H237" s="1908">
        <f>SUM(H235:H236)</f>
        <v>378572318.75999999</v>
      </c>
      <c r="I237" s="55"/>
    </row>
    <row r="238" spans="1:9" ht="12.75" customHeight="1">
      <c r="A238" s="64"/>
      <c r="B238" s="64"/>
      <c r="C238" s="64"/>
      <c r="D238" s="64"/>
      <c r="E238" s="64"/>
      <c r="F238" s="64"/>
      <c r="G238" s="1909" t="s">
        <v>732</v>
      </c>
      <c r="H238" s="1908">
        <f>+ROUND(((H237/1.3)*0.05*0.19),0)</f>
        <v>2766490</v>
      </c>
      <c r="I238" s="55"/>
    </row>
    <row r="239" spans="1:9" ht="12.75" customHeight="1">
      <c r="A239" s="64"/>
      <c r="B239" s="64"/>
      <c r="C239" s="64"/>
      <c r="D239" s="64"/>
      <c r="E239" s="64"/>
      <c r="F239" s="64"/>
      <c r="G239" s="1909" t="s">
        <v>844</v>
      </c>
      <c r="H239" s="1908">
        <f>SUM(H237:H238)</f>
        <v>381338808.75999999</v>
      </c>
      <c r="I239" s="55"/>
    </row>
    <row r="240" spans="1:9" ht="12.75" customHeight="1">
      <c r="A240" s="64"/>
      <c r="B240" s="64"/>
      <c r="C240" s="64"/>
      <c r="D240" s="64"/>
      <c r="E240" s="64"/>
      <c r="F240" s="64"/>
      <c r="G240" s="1909" t="s">
        <v>944</v>
      </c>
      <c r="H240" s="1908">
        <v>46816000</v>
      </c>
      <c r="I240" s="55"/>
    </row>
    <row r="241" spans="1:9" ht="12.75" customHeight="1">
      <c r="A241" s="64"/>
      <c r="B241" s="64"/>
      <c r="C241" s="64"/>
      <c r="D241" s="64"/>
      <c r="E241" s="64"/>
      <c r="F241" s="64"/>
      <c r="G241" s="1909" t="s">
        <v>945</v>
      </c>
      <c r="H241" s="1908">
        <v>8895040</v>
      </c>
      <c r="I241" s="55"/>
    </row>
    <row r="242" spans="1:9" ht="12.75" customHeight="1">
      <c r="A242" s="64"/>
      <c r="B242" s="64"/>
      <c r="C242" s="64"/>
      <c r="D242" s="64"/>
      <c r="E242" s="64"/>
      <c r="F242" s="64"/>
      <c r="G242" s="1909" t="s">
        <v>946</v>
      </c>
      <c r="H242" s="1908">
        <v>55711040</v>
      </c>
      <c r="I242" s="55"/>
    </row>
    <row r="243" spans="1:9" ht="12.75" customHeight="1">
      <c r="A243" s="1902"/>
      <c r="B243" s="1902"/>
      <c r="C243" s="1902"/>
      <c r="D243" s="1902"/>
      <c r="E243" s="1902"/>
      <c r="F243" s="675"/>
      <c r="G243" s="1227" t="s">
        <v>733</v>
      </c>
      <c r="H243" s="1908">
        <f>+H239+H242</f>
        <v>437049848.75999999</v>
      </c>
      <c r="I243" s="55"/>
    </row>
    <row r="244" spans="1:9" ht="12.75" customHeight="1">
      <c r="A244" s="1902"/>
      <c r="B244" s="1902"/>
      <c r="C244" s="1902"/>
      <c r="D244" s="168" t="s">
        <v>963</v>
      </c>
      <c r="E244" s="1902"/>
      <c r="F244" s="675"/>
      <c r="G244" s="675"/>
      <c r="H244" s="1903"/>
      <c r="I244" s="55"/>
    </row>
    <row r="245" spans="1:9" ht="12.75" customHeight="1">
      <c r="A245" s="1884" t="s">
        <v>717</v>
      </c>
      <c r="B245" s="1904" t="s">
        <v>718</v>
      </c>
      <c r="C245" s="1904"/>
      <c r="D245" s="1905" t="s">
        <v>719</v>
      </c>
      <c r="E245" s="1906" t="s">
        <v>716</v>
      </c>
      <c r="F245" s="1716">
        <v>100</v>
      </c>
      <c r="G245" s="529">
        <v>31141.31</v>
      </c>
      <c r="H245" s="529">
        <f t="shared" ref="H245:H251" si="15">+F245*G245</f>
        <v>3114131</v>
      </c>
      <c r="I245" s="55"/>
    </row>
    <row r="246" spans="1:9" ht="12.75" customHeight="1">
      <c r="A246" s="1884">
        <v>610.20000000000005</v>
      </c>
      <c r="B246" s="1904" t="s">
        <v>720</v>
      </c>
      <c r="C246" s="1904"/>
      <c r="D246" s="1905" t="s">
        <v>938</v>
      </c>
      <c r="E246" s="1906" t="s">
        <v>716</v>
      </c>
      <c r="F246" s="1716">
        <f>20*11.9</f>
        <v>238</v>
      </c>
      <c r="G246" s="529">
        <v>59350.6</v>
      </c>
      <c r="H246" s="529">
        <f t="shared" si="15"/>
        <v>14125442.799999999</v>
      </c>
      <c r="I246" s="55"/>
    </row>
    <row r="247" spans="1:9" ht="12.75" customHeight="1">
      <c r="A247" s="1884">
        <v>610.79999999999995</v>
      </c>
      <c r="B247" s="1904" t="s">
        <v>720</v>
      </c>
      <c r="C247" s="1904"/>
      <c r="D247" s="1905" t="s">
        <v>721</v>
      </c>
      <c r="E247" s="1906" t="s">
        <v>716</v>
      </c>
      <c r="F247" s="1716">
        <f>15*1.29</f>
        <v>19.350000000000001</v>
      </c>
      <c r="G247" s="529">
        <v>129499.86</v>
      </c>
      <c r="H247" s="529">
        <f t="shared" si="15"/>
        <v>2505822.2910000002</v>
      </c>
      <c r="I247" s="55"/>
    </row>
    <row r="248" spans="1:9" ht="40.799999999999997">
      <c r="A248" s="232" t="s">
        <v>722</v>
      </c>
      <c r="B248" s="1904" t="s">
        <v>723</v>
      </c>
      <c r="C248" s="1904"/>
      <c r="D248" s="1905" t="s">
        <v>724</v>
      </c>
      <c r="E248" s="1912" t="s">
        <v>229</v>
      </c>
      <c r="F248" s="1716">
        <f>6*10</f>
        <v>60</v>
      </c>
      <c r="G248" s="529">
        <v>3404443.28</v>
      </c>
      <c r="H248" s="529">
        <f t="shared" si="15"/>
        <v>204266596.79999998</v>
      </c>
      <c r="I248" s="55"/>
    </row>
    <row r="249" spans="1:9" ht="30.6">
      <c r="A249" s="731" t="s">
        <v>761</v>
      </c>
      <c r="B249" s="1904" t="s">
        <v>726</v>
      </c>
      <c r="C249" s="1904"/>
      <c r="D249" s="1905" t="s">
        <v>762</v>
      </c>
      <c r="E249" s="1912" t="s">
        <v>716</v>
      </c>
      <c r="F249" s="1716">
        <f>ROUND(20*3.7,0)</f>
        <v>74</v>
      </c>
      <c r="G249" s="529">
        <v>958522.07</v>
      </c>
      <c r="H249" s="529">
        <f t="shared" si="15"/>
        <v>70930633.179999992</v>
      </c>
      <c r="I249" s="55"/>
    </row>
    <row r="250" spans="1:9" ht="30.6">
      <c r="A250" s="731" t="s">
        <v>736</v>
      </c>
      <c r="B250" s="1904" t="s">
        <v>737</v>
      </c>
      <c r="C250" s="1904"/>
      <c r="D250" s="1905" t="s">
        <v>738</v>
      </c>
      <c r="E250" s="1912" t="s">
        <v>739</v>
      </c>
      <c r="F250" s="1716">
        <f>15*4.3</f>
        <v>64.5</v>
      </c>
      <c r="G250" s="529">
        <v>15716.69</v>
      </c>
      <c r="H250" s="529">
        <f t="shared" si="15"/>
        <v>1013726.505</v>
      </c>
      <c r="I250" s="55"/>
    </row>
    <row r="251" spans="1:9" ht="12.75" customHeight="1">
      <c r="A251" s="1907">
        <v>640.1</v>
      </c>
      <c r="B251" s="1904" t="s">
        <v>728</v>
      </c>
      <c r="C251" s="1904"/>
      <c r="D251" s="1905" t="s">
        <v>729</v>
      </c>
      <c r="E251" s="1906" t="s">
        <v>730</v>
      </c>
      <c r="F251" s="1716">
        <f>ROUND(15*292.43,0)</f>
        <v>4386</v>
      </c>
      <c r="G251" s="529">
        <v>8221.5300000000007</v>
      </c>
      <c r="H251" s="529">
        <f t="shared" si="15"/>
        <v>36059630.580000006</v>
      </c>
      <c r="I251" s="55"/>
    </row>
    <row r="252" spans="1:9" ht="12.75" customHeight="1">
      <c r="A252" s="1910"/>
      <c r="B252" s="1910"/>
      <c r="C252" s="1910"/>
      <c r="D252" s="1910"/>
      <c r="E252" s="1910"/>
      <c r="F252" s="1224"/>
      <c r="G252" s="1225" t="s">
        <v>840</v>
      </c>
      <c r="H252" s="1908">
        <f>SUM(H245:H251)</f>
        <v>332015983.15599996</v>
      </c>
      <c r="I252" s="55"/>
    </row>
    <row r="253" spans="1:9" ht="12.75" customHeight="1">
      <c r="A253" s="1911"/>
      <c r="B253" s="1911"/>
      <c r="C253" s="1911"/>
      <c r="D253" s="1911"/>
      <c r="E253" s="1911"/>
      <c r="F253" s="1911"/>
      <c r="G253" s="1226" t="s">
        <v>841</v>
      </c>
      <c r="H253" s="1908">
        <f>ROUND(0.04*H252,0)</f>
        <v>13280639</v>
      </c>
      <c r="I253" s="55"/>
    </row>
    <row r="254" spans="1:9" ht="12.75" customHeight="1">
      <c r="A254" s="64"/>
      <c r="B254" s="64"/>
      <c r="C254" s="64"/>
      <c r="D254" s="64"/>
      <c r="E254" s="64"/>
      <c r="F254" s="64"/>
      <c r="G254" s="1226" t="s">
        <v>843</v>
      </c>
      <c r="H254" s="1908">
        <f>SUM(H252:H253)</f>
        <v>345296622.15599996</v>
      </c>
      <c r="I254" s="55"/>
    </row>
    <row r="255" spans="1:9" ht="12.75" customHeight="1">
      <c r="A255" s="64"/>
      <c r="B255" s="64"/>
      <c r="C255" s="64"/>
      <c r="D255" s="64"/>
      <c r="E255" s="64"/>
      <c r="F255" s="64"/>
      <c r="G255" s="1909" t="s">
        <v>732</v>
      </c>
      <c r="H255" s="1908">
        <f>+ROUND(((H254/1.3)*0.05*0.19),0)</f>
        <v>2523321</v>
      </c>
      <c r="I255" s="55"/>
    </row>
    <row r="256" spans="1:9" ht="12.75" customHeight="1">
      <c r="A256" s="64"/>
      <c r="B256" s="64"/>
      <c r="C256" s="64"/>
      <c r="D256" s="64"/>
      <c r="E256" s="64"/>
      <c r="F256" s="64"/>
      <c r="G256" s="1909" t="s">
        <v>844</v>
      </c>
      <c r="H256" s="1908">
        <f>SUM(H254:H255)</f>
        <v>347819943.15599996</v>
      </c>
      <c r="I256" s="55"/>
    </row>
    <row r="257" spans="1:9" ht="12.75" customHeight="1">
      <c r="A257" s="64"/>
      <c r="B257" s="64"/>
      <c r="C257" s="64"/>
      <c r="D257" s="64"/>
      <c r="E257" s="64"/>
      <c r="F257" s="64"/>
      <c r="G257" s="1909" t="s">
        <v>944</v>
      </c>
      <c r="H257" s="1908">
        <v>46816000</v>
      </c>
      <c r="I257" s="55"/>
    </row>
    <row r="258" spans="1:9" ht="12.75" customHeight="1">
      <c r="A258" s="64"/>
      <c r="B258" s="64"/>
      <c r="C258" s="64"/>
      <c r="D258" s="64"/>
      <c r="E258" s="64"/>
      <c r="F258" s="64"/>
      <c r="G258" s="1909" t="s">
        <v>945</v>
      </c>
      <c r="H258" s="1908">
        <v>8895040</v>
      </c>
      <c r="I258" s="55"/>
    </row>
    <row r="259" spans="1:9" ht="12.75" customHeight="1">
      <c r="A259" s="64"/>
      <c r="B259" s="64"/>
      <c r="C259" s="64"/>
      <c r="D259" s="64"/>
      <c r="E259" s="64"/>
      <c r="F259" s="64"/>
      <c r="G259" s="1909" t="s">
        <v>946</v>
      </c>
      <c r="H259" s="1908">
        <v>55711040</v>
      </c>
      <c r="I259" s="55"/>
    </row>
    <row r="260" spans="1:9" ht="12.75" customHeight="1">
      <c r="A260" s="1902"/>
      <c r="B260" s="1902"/>
      <c r="C260" s="1902"/>
      <c r="D260" s="1902"/>
      <c r="E260" s="1902"/>
      <c r="F260" s="675"/>
      <c r="G260" s="1227" t="s">
        <v>733</v>
      </c>
      <c r="H260" s="1908">
        <f>+H256+H259</f>
        <v>403530983.15599996</v>
      </c>
      <c r="I260" s="55"/>
    </row>
    <row r="261" spans="1:9">
      <c r="A261" s="1902"/>
      <c r="B261" s="1902"/>
      <c r="C261" s="1902"/>
      <c r="D261" s="168" t="s">
        <v>964</v>
      </c>
      <c r="E261" s="1902"/>
      <c r="F261" s="675"/>
      <c r="G261" s="675"/>
      <c r="H261" s="1903"/>
      <c r="I261" s="55"/>
    </row>
    <row r="262" spans="1:9">
      <c r="A262" s="1884" t="s">
        <v>717</v>
      </c>
      <c r="B262" s="1904" t="s">
        <v>718</v>
      </c>
      <c r="C262" s="1904"/>
      <c r="D262" s="1905" t="s">
        <v>719</v>
      </c>
      <c r="E262" s="1906" t="s">
        <v>716</v>
      </c>
      <c r="F262" s="1716">
        <f>40*2.5*2</f>
        <v>200</v>
      </c>
      <c r="G262" s="529">
        <v>31141.31</v>
      </c>
      <c r="H262" s="529">
        <f t="shared" ref="H262:H267" si="16">+F262*G262</f>
        <v>6228262</v>
      </c>
      <c r="I262" s="55"/>
    </row>
    <row r="263" spans="1:9">
      <c r="A263" s="1884">
        <v>610.20000000000005</v>
      </c>
      <c r="B263" s="1904" t="s">
        <v>720</v>
      </c>
      <c r="C263" s="1904"/>
      <c r="D263" s="1905" t="s">
        <v>938</v>
      </c>
      <c r="E263" s="1906" t="s">
        <v>716</v>
      </c>
      <c r="F263" s="1716">
        <f>40*5.91</f>
        <v>236.4</v>
      </c>
      <c r="G263" s="529">
        <v>59350.6</v>
      </c>
      <c r="H263" s="529">
        <f t="shared" si="16"/>
        <v>14030481.84</v>
      </c>
      <c r="I263" s="55"/>
    </row>
    <row r="264" spans="1:9" ht="16.5" customHeight="1">
      <c r="A264" s="1884">
        <v>610.79999999999995</v>
      </c>
      <c r="B264" s="1904" t="s">
        <v>720</v>
      </c>
      <c r="C264" s="1904"/>
      <c r="D264" s="1905" t="s">
        <v>721</v>
      </c>
      <c r="E264" s="1906" t="s">
        <v>716</v>
      </c>
      <c r="F264" s="1716">
        <f>40*0.86</f>
        <v>34.4</v>
      </c>
      <c r="G264" s="529">
        <v>129499.86</v>
      </c>
      <c r="H264" s="529">
        <f t="shared" si="16"/>
        <v>4454795.1839999994</v>
      </c>
      <c r="I264" s="55"/>
    </row>
    <row r="265" spans="1:9" ht="30.6">
      <c r="A265" s="731" t="s">
        <v>761</v>
      </c>
      <c r="B265" s="1904" t="s">
        <v>726</v>
      </c>
      <c r="C265" s="1904"/>
      <c r="D265" s="1905" t="s">
        <v>762</v>
      </c>
      <c r="E265" s="1912" t="s">
        <v>716</v>
      </c>
      <c r="F265" s="1716">
        <f>ROUND(40*2.37,0)</f>
        <v>95</v>
      </c>
      <c r="G265" s="529">
        <v>958522.07</v>
      </c>
      <c r="H265" s="529">
        <f t="shared" si="16"/>
        <v>91059596.649999991</v>
      </c>
      <c r="I265" s="55"/>
    </row>
    <row r="266" spans="1:9" ht="30.6">
      <c r="A266" s="731" t="s">
        <v>736</v>
      </c>
      <c r="B266" s="1904" t="s">
        <v>737</v>
      </c>
      <c r="C266" s="1904"/>
      <c r="D266" s="1905" t="s">
        <v>738</v>
      </c>
      <c r="E266" s="1912" t="s">
        <v>739</v>
      </c>
      <c r="F266" s="1716">
        <f>40*2.85</f>
        <v>114</v>
      </c>
      <c r="G266" s="529">
        <v>15716.69</v>
      </c>
      <c r="H266" s="529">
        <f t="shared" si="16"/>
        <v>1791702.6600000001</v>
      </c>
      <c r="I266" s="55"/>
    </row>
    <row r="267" spans="1:9">
      <c r="A267" s="1907">
        <v>640.1</v>
      </c>
      <c r="B267" s="1904" t="s">
        <v>728</v>
      </c>
      <c r="C267" s="1904"/>
      <c r="D267" s="1905" t="s">
        <v>729</v>
      </c>
      <c r="E267" s="1906" t="s">
        <v>730</v>
      </c>
      <c r="F267" s="1716">
        <f>ROUND(40*99.27,0)</f>
        <v>3971</v>
      </c>
      <c r="G267" s="529">
        <v>8221.5300000000007</v>
      </c>
      <c r="H267" s="529">
        <f t="shared" si="16"/>
        <v>32647695.630000003</v>
      </c>
      <c r="I267" s="55"/>
    </row>
    <row r="268" spans="1:9">
      <c r="A268" s="1910"/>
      <c r="B268" s="1910"/>
      <c r="C268" s="1910"/>
      <c r="D268" s="1910"/>
      <c r="E268" s="1910"/>
      <c r="F268" s="1224"/>
      <c r="G268" s="1225" t="s">
        <v>840</v>
      </c>
      <c r="H268" s="1908">
        <f>SUM(H262:H267)</f>
        <v>150212533.96399999</v>
      </c>
      <c r="I268" s="55"/>
    </row>
    <row r="269" spans="1:9">
      <c r="A269" s="1911"/>
      <c r="B269" s="1911"/>
      <c r="C269" s="1911"/>
      <c r="D269" s="1911"/>
      <c r="E269" s="1911"/>
      <c r="F269" s="1911"/>
      <c r="G269" s="1226" t="s">
        <v>841</v>
      </c>
      <c r="H269" s="1908">
        <f>ROUND(0.04*H268,0)</f>
        <v>6008501</v>
      </c>
      <c r="I269" s="55"/>
    </row>
    <row r="270" spans="1:9">
      <c r="A270" s="64"/>
      <c r="B270" s="64"/>
      <c r="C270" s="64"/>
      <c r="D270" s="64"/>
      <c r="E270" s="64"/>
      <c r="F270" s="64"/>
      <c r="G270" s="1226" t="s">
        <v>843</v>
      </c>
      <c r="H270" s="1908">
        <f>SUM(H268:H269)</f>
        <v>156221034.96399999</v>
      </c>
      <c r="I270" s="55"/>
    </row>
    <row r="271" spans="1:9">
      <c r="A271" s="64"/>
      <c r="B271" s="64"/>
      <c r="C271" s="64"/>
      <c r="D271" s="64"/>
      <c r="E271" s="64"/>
      <c r="F271" s="64"/>
      <c r="G271" s="1909" t="s">
        <v>732</v>
      </c>
      <c r="H271" s="1908">
        <f>+ROUND(((H270/1.3)*0.05*0.19),0)</f>
        <v>1141615</v>
      </c>
      <c r="I271" s="55"/>
    </row>
    <row r="272" spans="1:9">
      <c r="A272" s="64"/>
      <c r="B272" s="64"/>
      <c r="C272" s="64"/>
      <c r="D272" s="64"/>
      <c r="E272" s="64"/>
      <c r="F272" s="64"/>
      <c r="G272" s="1909" t="s">
        <v>844</v>
      </c>
      <c r="H272" s="1908">
        <f>SUM(H270:H271)</f>
        <v>157362649.96399999</v>
      </c>
      <c r="I272" s="55"/>
    </row>
    <row r="273" spans="1:9">
      <c r="A273" s="64"/>
      <c r="B273" s="64"/>
      <c r="C273" s="64"/>
      <c r="D273" s="64"/>
      <c r="E273" s="64"/>
      <c r="F273" s="64"/>
      <c r="G273" s="1909" t="s">
        <v>944</v>
      </c>
      <c r="H273" s="1908">
        <v>46816000</v>
      </c>
      <c r="I273" s="55"/>
    </row>
    <row r="274" spans="1:9">
      <c r="A274" s="64"/>
      <c r="B274" s="64"/>
      <c r="C274" s="64"/>
      <c r="D274" s="64"/>
      <c r="E274" s="64"/>
      <c r="F274" s="64"/>
      <c r="G274" s="1909" t="s">
        <v>945</v>
      </c>
      <c r="H274" s="1908">
        <v>8895040</v>
      </c>
      <c r="I274" s="55"/>
    </row>
    <row r="275" spans="1:9">
      <c r="A275" s="64"/>
      <c r="B275" s="64"/>
      <c r="C275" s="64"/>
      <c r="D275" s="64"/>
      <c r="E275" s="64"/>
      <c r="F275" s="64"/>
      <c r="G275" s="1909" t="s">
        <v>946</v>
      </c>
      <c r="H275" s="1908">
        <v>55711040</v>
      </c>
      <c r="I275" s="55"/>
    </row>
    <row r="276" spans="1:9">
      <c r="A276" s="1902"/>
      <c r="B276" s="1902"/>
      <c r="C276" s="1902"/>
      <c r="D276" s="1902"/>
      <c r="E276" s="1902"/>
      <c r="F276" s="675"/>
      <c r="G276" s="1227" t="s">
        <v>733</v>
      </c>
      <c r="H276" s="1908">
        <f>+H272+H275</f>
        <v>213073689.96399999</v>
      </c>
      <c r="I276" s="55"/>
    </row>
    <row r="277" spans="1:9" ht="12.75" customHeight="1">
      <c r="A277" s="1902"/>
      <c r="B277" s="1902"/>
      <c r="C277" s="1902"/>
      <c r="D277" s="168" t="s">
        <v>965</v>
      </c>
      <c r="E277" s="1902"/>
      <c r="F277" s="675"/>
      <c r="G277" s="675"/>
      <c r="H277" s="1903"/>
      <c r="I277" s="55"/>
    </row>
    <row r="278" spans="1:9" ht="12.75" customHeight="1">
      <c r="A278" s="1884" t="s">
        <v>717</v>
      </c>
      <c r="B278" s="1904" t="s">
        <v>718</v>
      </c>
      <c r="C278" s="1904"/>
      <c r="D278" s="1905" t="s">
        <v>719</v>
      </c>
      <c r="E278" s="1906" t="s">
        <v>716</v>
      </c>
      <c r="F278" s="1716">
        <f>60*2.5*2</f>
        <v>300</v>
      </c>
      <c r="G278" s="529">
        <v>31141.31</v>
      </c>
      <c r="H278" s="529">
        <f t="shared" ref="H278:H281" si="17">+F278*G278</f>
        <v>9342393</v>
      </c>
      <c r="I278" s="55"/>
    </row>
    <row r="279" spans="1:9" ht="40.799999999999997">
      <c r="A279" s="232" t="s">
        <v>722</v>
      </c>
      <c r="B279" s="1904" t="s">
        <v>723</v>
      </c>
      <c r="C279" s="1904"/>
      <c r="D279" s="1905" t="s">
        <v>724</v>
      </c>
      <c r="E279" s="1912" t="s">
        <v>229</v>
      </c>
      <c r="F279" s="1716">
        <f>ROUND((60/3+1),0)*10</f>
        <v>210</v>
      </c>
      <c r="G279" s="529">
        <v>3404443.28</v>
      </c>
      <c r="H279" s="529">
        <f t="shared" si="17"/>
        <v>714933088.79999995</v>
      </c>
      <c r="I279" s="55"/>
    </row>
    <row r="280" spans="1:9" ht="30.6">
      <c r="A280" s="731" t="s">
        <v>761</v>
      </c>
      <c r="B280" s="1904" t="s">
        <v>726</v>
      </c>
      <c r="C280" s="1904"/>
      <c r="D280" s="1905" t="s">
        <v>762</v>
      </c>
      <c r="E280" s="1912" t="s">
        <v>716</v>
      </c>
      <c r="F280" s="1716">
        <f>ROUND(60*0.5,0)</f>
        <v>30</v>
      </c>
      <c r="G280" s="529">
        <v>958522.07</v>
      </c>
      <c r="H280" s="529">
        <f t="shared" si="17"/>
        <v>28755662.099999998</v>
      </c>
      <c r="I280" s="55"/>
    </row>
    <row r="281" spans="1:9" ht="12.75" customHeight="1">
      <c r="A281" s="1907">
        <v>640.1</v>
      </c>
      <c r="B281" s="1904" t="s">
        <v>728</v>
      </c>
      <c r="C281" s="1904"/>
      <c r="D281" s="1905" t="s">
        <v>729</v>
      </c>
      <c r="E281" s="1906" t="s">
        <v>730</v>
      </c>
      <c r="F281" s="1716">
        <f>ROUND(80*24.93,0)</f>
        <v>1994</v>
      </c>
      <c r="G281" s="529">
        <v>8221.5300000000007</v>
      </c>
      <c r="H281" s="529">
        <f t="shared" si="17"/>
        <v>16393730.820000002</v>
      </c>
      <c r="I281" s="55"/>
    </row>
    <row r="282" spans="1:9" ht="12.75" customHeight="1">
      <c r="A282" s="1910"/>
      <c r="B282" s="1910"/>
      <c r="C282" s="1910"/>
      <c r="D282" s="1910"/>
      <c r="E282" s="1910"/>
      <c r="F282" s="1224"/>
      <c r="G282" s="1225" t="s">
        <v>840</v>
      </c>
      <c r="H282" s="1908">
        <f>SUM(H278:H281)</f>
        <v>769424874.72000003</v>
      </c>
      <c r="I282" s="55"/>
    </row>
    <row r="283" spans="1:9" ht="12.75" customHeight="1">
      <c r="A283" s="1911"/>
      <c r="B283" s="1911"/>
      <c r="C283" s="1911"/>
      <c r="D283" s="1911"/>
      <c r="E283" s="1911"/>
      <c r="F283" s="1911"/>
      <c r="G283" s="1226" t="s">
        <v>841</v>
      </c>
      <c r="H283" s="1908">
        <f>ROUND(0.04*H282,0)</f>
        <v>30776995</v>
      </c>
      <c r="I283" s="55"/>
    </row>
    <row r="284" spans="1:9" ht="12.75" customHeight="1">
      <c r="A284" s="64"/>
      <c r="B284" s="64"/>
      <c r="C284" s="64"/>
      <c r="D284" s="64"/>
      <c r="E284" s="64"/>
      <c r="F284" s="64"/>
      <c r="G284" s="1226" t="s">
        <v>843</v>
      </c>
      <c r="H284" s="1908">
        <f>SUM(H282:H283)</f>
        <v>800201869.72000003</v>
      </c>
      <c r="I284" s="55"/>
    </row>
    <row r="285" spans="1:9" ht="12.75" customHeight="1">
      <c r="A285" s="64"/>
      <c r="B285" s="64"/>
      <c r="C285" s="64"/>
      <c r="D285" s="64"/>
      <c r="E285" s="64"/>
      <c r="F285" s="64"/>
      <c r="G285" s="1909" t="s">
        <v>732</v>
      </c>
      <c r="H285" s="1908">
        <f>+ROUND(((H284/1.3)*0.05*0.19),0)</f>
        <v>5847629</v>
      </c>
      <c r="I285" s="55"/>
    </row>
    <row r="286" spans="1:9" ht="12.75" customHeight="1">
      <c r="A286" s="64"/>
      <c r="B286" s="64"/>
      <c r="C286" s="64"/>
      <c r="D286" s="64"/>
      <c r="E286" s="64"/>
      <c r="F286" s="64"/>
      <c r="G286" s="1909" t="s">
        <v>844</v>
      </c>
      <c r="H286" s="1908">
        <f>SUM(H284:H285)</f>
        <v>806049498.72000003</v>
      </c>
      <c r="I286" s="55"/>
    </row>
    <row r="287" spans="1:9" ht="12.75" customHeight="1">
      <c r="A287" s="64"/>
      <c r="B287" s="64"/>
      <c r="C287" s="64"/>
      <c r="D287" s="64"/>
      <c r="E287" s="64"/>
      <c r="F287" s="64"/>
      <c r="G287" s="1909" t="s">
        <v>944</v>
      </c>
      <c r="H287" s="1908">
        <v>46816000</v>
      </c>
      <c r="I287" s="55"/>
    </row>
    <row r="288" spans="1:9" ht="12.75" customHeight="1">
      <c r="A288" s="64"/>
      <c r="B288" s="64"/>
      <c r="C288" s="64"/>
      <c r="D288" s="64"/>
      <c r="E288" s="64"/>
      <c r="F288" s="64"/>
      <c r="G288" s="1909" t="s">
        <v>945</v>
      </c>
      <c r="H288" s="1908">
        <v>8895040</v>
      </c>
      <c r="I288" s="55"/>
    </row>
    <row r="289" spans="1:9" ht="12.75" customHeight="1">
      <c r="A289" s="64"/>
      <c r="B289" s="64"/>
      <c r="C289" s="64"/>
      <c r="D289" s="64"/>
      <c r="E289" s="64"/>
      <c r="F289" s="64"/>
      <c r="G289" s="1909" t="s">
        <v>946</v>
      </c>
      <c r="H289" s="1908">
        <v>55711040</v>
      </c>
      <c r="I289" s="55"/>
    </row>
    <row r="290" spans="1:9" ht="12.75" customHeight="1">
      <c r="A290" s="1902"/>
      <c r="B290" s="1902"/>
      <c r="C290" s="1902"/>
      <c r="D290" s="1902"/>
      <c r="E290" s="1902"/>
      <c r="F290" s="675"/>
      <c r="G290" s="1227" t="s">
        <v>733</v>
      </c>
      <c r="H290" s="1908">
        <f>+H286+H289</f>
        <v>861760538.72000003</v>
      </c>
      <c r="I290" s="55"/>
    </row>
    <row r="291" spans="1:9" ht="12.75" customHeight="1">
      <c r="A291" s="1902"/>
      <c r="B291" s="1902"/>
      <c r="C291" s="1902"/>
      <c r="D291" s="168" t="s">
        <v>966</v>
      </c>
      <c r="E291" s="1902"/>
      <c r="F291" s="675"/>
      <c r="G291" s="675"/>
      <c r="H291" s="1903"/>
      <c r="I291" s="55"/>
    </row>
    <row r="292" spans="1:9" ht="12.75" customHeight="1">
      <c r="A292" s="1884" t="s">
        <v>717</v>
      </c>
      <c r="B292" s="1904" t="s">
        <v>718</v>
      </c>
      <c r="C292" s="1904"/>
      <c r="D292" s="1905" t="s">
        <v>719</v>
      </c>
      <c r="E292" s="1906" t="s">
        <v>716</v>
      </c>
      <c r="F292" s="1716">
        <f>40*2.5*2</f>
        <v>200</v>
      </c>
      <c r="G292" s="529">
        <v>31141.31</v>
      </c>
      <c r="H292" s="529">
        <f t="shared" ref="H292:H295" si="18">+F292*G292</f>
        <v>6228262</v>
      </c>
      <c r="I292" s="55"/>
    </row>
    <row r="293" spans="1:9" ht="40.799999999999997">
      <c r="A293" s="232" t="s">
        <v>722</v>
      </c>
      <c r="B293" s="1904" t="s">
        <v>723</v>
      </c>
      <c r="C293" s="1904"/>
      <c r="D293" s="1905" t="s">
        <v>724</v>
      </c>
      <c r="E293" s="1912" t="s">
        <v>229</v>
      </c>
      <c r="F293" s="1716">
        <f>ROUND((80/3+1),0)*10</f>
        <v>280</v>
      </c>
      <c r="G293" s="529">
        <v>3404443.28</v>
      </c>
      <c r="H293" s="529">
        <f t="shared" si="18"/>
        <v>953244118.39999998</v>
      </c>
      <c r="I293" s="55"/>
    </row>
    <row r="294" spans="1:9" ht="30.6">
      <c r="A294" s="731" t="s">
        <v>761</v>
      </c>
      <c r="B294" s="1904" t="s">
        <v>726</v>
      </c>
      <c r="C294" s="1904"/>
      <c r="D294" s="1905" t="s">
        <v>762</v>
      </c>
      <c r="E294" s="1912" t="s">
        <v>716</v>
      </c>
      <c r="F294" s="1716">
        <f>ROUND(80*0.5,0)</f>
        <v>40</v>
      </c>
      <c r="G294" s="529">
        <v>958522.07</v>
      </c>
      <c r="H294" s="529">
        <f t="shared" si="18"/>
        <v>38340882.799999997</v>
      </c>
      <c r="I294" s="55"/>
    </row>
    <row r="295" spans="1:9" ht="12.75" customHeight="1">
      <c r="A295" s="1907">
        <v>640.1</v>
      </c>
      <c r="B295" s="1904" t="s">
        <v>728</v>
      </c>
      <c r="C295" s="1904"/>
      <c r="D295" s="1905" t="s">
        <v>729</v>
      </c>
      <c r="E295" s="1906" t="s">
        <v>730</v>
      </c>
      <c r="F295" s="1716">
        <f>ROUND(80*24.93,0)</f>
        <v>1994</v>
      </c>
      <c r="G295" s="529">
        <v>8221.5300000000007</v>
      </c>
      <c r="H295" s="529">
        <f t="shared" si="18"/>
        <v>16393730.820000002</v>
      </c>
      <c r="I295" s="55"/>
    </row>
    <row r="296" spans="1:9" ht="12.75" customHeight="1">
      <c r="A296" s="1910"/>
      <c r="B296" s="1910"/>
      <c r="C296" s="1910"/>
      <c r="D296" s="1910"/>
      <c r="E296" s="1910"/>
      <c r="F296" s="1224"/>
      <c r="G296" s="1225" t="s">
        <v>840</v>
      </c>
      <c r="H296" s="1908">
        <f>SUM(H292:H295)</f>
        <v>1014206994.02</v>
      </c>
      <c r="I296" s="55"/>
    </row>
    <row r="297" spans="1:9" ht="12.75" customHeight="1">
      <c r="A297" s="1911"/>
      <c r="B297" s="1911"/>
      <c r="C297" s="1911"/>
      <c r="D297" s="1911"/>
      <c r="E297" s="1911"/>
      <c r="F297" s="1911"/>
      <c r="G297" s="1226" t="s">
        <v>841</v>
      </c>
      <c r="H297" s="1908">
        <f>ROUND(0.04*H296,0)</f>
        <v>40568280</v>
      </c>
      <c r="I297" s="55"/>
    </row>
    <row r="298" spans="1:9" ht="12.75" customHeight="1">
      <c r="A298" s="64"/>
      <c r="B298" s="64"/>
      <c r="C298" s="64"/>
      <c r="D298" s="64"/>
      <c r="E298" s="64"/>
      <c r="F298" s="64"/>
      <c r="G298" s="1226" t="s">
        <v>843</v>
      </c>
      <c r="H298" s="1908">
        <f>SUM(H296:H297)</f>
        <v>1054775274.02</v>
      </c>
      <c r="I298" s="55"/>
    </row>
    <row r="299" spans="1:9" ht="12.75" customHeight="1">
      <c r="A299" s="64"/>
      <c r="B299" s="64"/>
      <c r="C299" s="64"/>
      <c r="D299" s="64"/>
      <c r="E299" s="64"/>
      <c r="F299" s="64"/>
      <c r="G299" s="1909" t="s">
        <v>732</v>
      </c>
      <c r="H299" s="1908">
        <f>+ROUND(((H298/1.3)*0.05*0.19),0)</f>
        <v>7707973</v>
      </c>
      <c r="I299" s="55"/>
    </row>
    <row r="300" spans="1:9" ht="12.75" customHeight="1">
      <c r="A300" s="64"/>
      <c r="B300" s="64"/>
      <c r="C300" s="64"/>
      <c r="D300" s="64"/>
      <c r="E300" s="64"/>
      <c r="F300" s="64"/>
      <c r="G300" s="1909" t="s">
        <v>844</v>
      </c>
      <c r="H300" s="1908">
        <f>SUM(H298:H299)</f>
        <v>1062483247.02</v>
      </c>
      <c r="I300" s="55"/>
    </row>
    <row r="301" spans="1:9" ht="12.75" customHeight="1">
      <c r="A301" s="64"/>
      <c r="B301" s="64"/>
      <c r="C301" s="64"/>
      <c r="D301" s="64"/>
      <c r="E301" s="64"/>
      <c r="F301" s="64"/>
      <c r="G301" s="1909" t="s">
        <v>944</v>
      </c>
      <c r="H301" s="1908">
        <v>46816000</v>
      </c>
      <c r="I301" s="55"/>
    </row>
    <row r="302" spans="1:9" ht="12.75" customHeight="1">
      <c r="A302" s="64"/>
      <c r="B302" s="64"/>
      <c r="C302" s="64"/>
      <c r="D302" s="64"/>
      <c r="E302" s="64"/>
      <c r="F302" s="64"/>
      <c r="G302" s="1909" t="s">
        <v>945</v>
      </c>
      <c r="H302" s="1908">
        <v>8895040</v>
      </c>
      <c r="I302" s="55"/>
    </row>
    <row r="303" spans="1:9" ht="12.75" customHeight="1">
      <c r="A303" s="64"/>
      <c r="B303" s="64"/>
      <c r="C303" s="64"/>
      <c r="D303" s="64"/>
      <c r="E303" s="64"/>
      <c r="F303" s="64"/>
      <c r="G303" s="1909" t="s">
        <v>946</v>
      </c>
      <c r="H303" s="1908">
        <v>55711040</v>
      </c>
      <c r="I303" s="55"/>
    </row>
    <row r="304" spans="1:9" ht="12.75" customHeight="1">
      <c r="A304" s="1902"/>
      <c r="B304" s="1902"/>
      <c r="C304" s="1902"/>
      <c r="D304" s="1902"/>
      <c r="E304" s="1902"/>
      <c r="F304" s="675"/>
      <c r="G304" s="1227" t="s">
        <v>733</v>
      </c>
      <c r="H304" s="1908">
        <f>+H300+H303</f>
        <v>1118194287.02</v>
      </c>
      <c r="I304" s="55"/>
    </row>
    <row r="305" spans="1:64" s="246" customFormat="1">
      <c r="A305" s="247"/>
      <c r="B305" s="247"/>
      <c r="C305" s="247"/>
      <c r="D305" s="1881" t="s">
        <v>967</v>
      </c>
      <c r="E305" s="247"/>
      <c r="F305" s="247"/>
      <c r="G305" s="55"/>
      <c r="H305" s="55"/>
      <c r="I305" s="272"/>
      <c r="J305" s="272"/>
      <c r="K305" s="272"/>
      <c r="L305" s="272"/>
      <c r="M305" s="272"/>
      <c r="N305" s="272"/>
      <c r="O305" s="272"/>
      <c r="P305" s="265"/>
      <c r="Q305" s="265"/>
      <c r="R305" s="265"/>
      <c r="S305" s="265"/>
      <c r="T305" s="265"/>
      <c r="U305" s="265"/>
      <c r="V305" s="265"/>
      <c r="W305" s="265"/>
      <c r="X305" s="265"/>
      <c r="Y305" s="265"/>
      <c r="Z305" s="265"/>
      <c r="AA305" s="265"/>
      <c r="AB305" s="265"/>
      <c r="AC305" s="265"/>
      <c r="AD305" s="265"/>
      <c r="AE305" s="265"/>
      <c r="AF305" s="265"/>
      <c r="AG305" s="265"/>
      <c r="AH305" s="265"/>
      <c r="AI305" s="265"/>
      <c r="AJ305" s="265"/>
      <c r="AK305" s="265"/>
      <c r="AL305" s="265"/>
      <c r="AM305" s="265"/>
      <c r="AN305" s="265"/>
      <c r="AO305" s="265"/>
      <c r="AP305" s="265"/>
      <c r="AQ305" s="265"/>
      <c r="AR305" s="265"/>
      <c r="AS305" s="265"/>
      <c r="AT305" s="265"/>
      <c r="AU305" s="265"/>
      <c r="AV305" s="265"/>
      <c r="AW305" s="265"/>
      <c r="AX305" s="265"/>
      <c r="AY305" s="265"/>
      <c r="AZ305" s="265"/>
      <c r="BA305" s="265"/>
      <c r="BB305" s="265"/>
      <c r="BC305" s="265"/>
      <c r="BD305" s="265"/>
      <c r="BE305" s="265"/>
      <c r="BF305" s="265"/>
      <c r="BG305" s="265"/>
      <c r="BH305" s="265"/>
      <c r="BI305" s="278"/>
      <c r="BJ305" s="278"/>
      <c r="BK305" s="264"/>
      <c r="BL305" s="194"/>
    </row>
    <row r="306" spans="1:64" s="246" customFormat="1" ht="20.399999999999999">
      <c r="A306" s="243" t="s">
        <v>968</v>
      </c>
      <c r="B306" s="243" t="s">
        <v>759</v>
      </c>
      <c r="C306" s="1913"/>
      <c r="D306" s="583" t="s">
        <v>969</v>
      </c>
      <c r="E306" s="243" t="s">
        <v>716</v>
      </c>
      <c r="F306" s="1716">
        <v>135</v>
      </c>
      <c r="G306" s="529">
        <v>14722.38</v>
      </c>
      <c r="H306" s="529">
        <f t="shared" ref="H306:H318" si="19">ROUND(F306*G306,0)</f>
        <v>1987521</v>
      </c>
      <c r="I306" s="272"/>
      <c r="J306" s="272"/>
      <c r="K306" s="272"/>
      <c r="L306" s="272"/>
      <c r="M306" s="272"/>
      <c r="N306" s="272"/>
      <c r="O306" s="272"/>
      <c r="P306" s="265"/>
      <c r="Q306" s="265"/>
      <c r="R306" s="265"/>
      <c r="S306" s="265"/>
      <c r="T306" s="265"/>
      <c r="U306" s="265"/>
      <c r="V306" s="265"/>
      <c r="W306" s="265"/>
      <c r="X306" s="265"/>
      <c r="Y306" s="265"/>
      <c r="Z306" s="265"/>
      <c r="AA306" s="265"/>
      <c r="AB306" s="265"/>
      <c r="AC306" s="265"/>
      <c r="AD306" s="265"/>
      <c r="AE306" s="265"/>
      <c r="AF306" s="265"/>
      <c r="AG306" s="265"/>
      <c r="AH306" s="265"/>
      <c r="AI306" s="265"/>
      <c r="AJ306" s="265"/>
      <c r="AK306" s="265"/>
      <c r="AL306" s="265"/>
      <c r="AM306" s="265"/>
      <c r="AN306" s="265"/>
      <c r="AO306" s="265"/>
      <c r="AP306" s="265"/>
      <c r="AQ306" s="265"/>
      <c r="AR306" s="265"/>
      <c r="AS306" s="265"/>
      <c r="AT306" s="265"/>
      <c r="AU306" s="265"/>
      <c r="AV306" s="265"/>
      <c r="AW306" s="265"/>
      <c r="AX306" s="265"/>
      <c r="AY306" s="265"/>
      <c r="AZ306" s="265"/>
      <c r="BA306" s="265"/>
      <c r="BB306" s="265"/>
      <c r="BC306" s="265"/>
      <c r="BD306" s="265"/>
      <c r="BE306" s="265"/>
      <c r="BF306" s="265"/>
      <c r="BG306" s="265"/>
      <c r="BH306" s="265"/>
      <c r="BI306" s="278"/>
      <c r="BJ306" s="278"/>
      <c r="BK306" s="264"/>
      <c r="BL306" s="194"/>
    </row>
    <row r="307" spans="1:64" s="246" customFormat="1">
      <c r="A307" s="243">
        <v>320.10000000000002</v>
      </c>
      <c r="B307" s="243" t="s">
        <v>800</v>
      </c>
      <c r="C307" s="1913"/>
      <c r="D307" s="525" t="s">
        <v>715</v>
      </c>
      <c r="E307" s="243" t="s">
        <v>716</v>
      </c>
      <c r="F307" s="1716">
        <v>72</v>
      </c>
      <c r="G307" s="529">
        <v>125312.05</v>
      </c>
      <c r="H307" s="529">
        <f t="shared" si="19"/>
        <v>9022468</v>
      </c>
      <c r="I307" s="272"/>
      <c r="J307" s="272"/>
      <c r="K307" s="272"/>
      <c r="L307" s="272"/>
      <c r="M307" s="272"/>
      <c r="N307" s="272"/>
      <c r="O307" s="272"/>
      <c r="P307" s="265"/>
      <c r="Q307" s="265"/>
      <c r="R307" s="265"/>
      <c r="S307" s="265"/>
      <c r="T307" s="265"/>
      <c r="U307" s="265"/>
      <c r="V307" s="265"/>
      <c r="W307" s="265"/>
      <c r="X307" s="265"/>
      <c r="Y307" s="265"/>
      <c r="Z307" s="265"/>
      <c r="AA307" s="265"/>
      <c r="AB307" s="265"/>
      <c r="AC307" s="265"/>
      <c r="AD307" s="265"/>
      <c r="AE307" s="265"/>
      <c r="AF307" s="265"/>
      <c r="AG307" s="265"/>
      <c r="AH307" s="265"/>
      <c r="AI307" s="265"/>
      <c r="AJ307" s="265"/>
      <c r="AK307" s="265"/>
      <c r="AL307" s="265"/>
      <c r="AM307" s="265"/>
      <c r="AN307" s="265"/>
      <c r="AO307" s="265"/>
      <c r="AP307" s="265"/>
      <c r="AQ307" s="265"/>
      <c r="AR307" s="265"/>
      <c r="AS307" s="265"/>
      <c r="AT307" s="265"/>
      <c r="AU307" s="265"/>
      <c r="AV307" s="265"/>
      <c r="AW307" s="265"/>
      <c r="AX307" s="265"/>
      <c r="AY307" s="265"/>
      <c r="AZ307" s="265"/>
      <c r="BA307" s="265"/>
      <c r="BB307" s="265"/>
      <c r="BC307" s="265"/>
      <c r="BD307" s="265"/>
      <c r="BE307" s="265"/>
      <c r="BF307" s="265"/>
      <c r="BG307" s="265"/>
      <c r="BH307" s="265"/>
      <c r="BI307" s="278"/>
      <c r="BJ307" s="278"/>
      <c r="BK307" s="264"/>
      <c r="BL307" s="194"/>
    </row>
    <row r="308" spans="1:64" s="246" customFormat="1">
      <c r="A308" s="1914">
        <v>330.1</v>
      </c>
      <c r="B308" s="242" t="s">
        <v>743</v>
      </c>
      <c r="C308" s="242"/>
      <c r="D308" s="525" t="s">
        <v>744</v>
      </c>
      <c r="E308" s="243" t="s">
        <v>716</v>
      </c>
      <c r="F308" s="1716">
        <v>72</v>
      </c>
      <c r="G308" s="529">
        <v>130255.66</v>
      </c>
      <c r="H308" s="529">
        <f t="shared" si="19"/>
        <v>9378408</v>
      </c>
      <c r="I308" s="272"/>
      <c r="J308" s="272"/>
      <c r="K308" s="272"/>
      <c r="L308" s="272"/>
      <c r="M308" s="272"/>
      <c r="N308" s="272"/>
      <c r="O308" s="272"/>
      <c r="P308" s="265"/>
      <c r="Q308" s="265"/>
      <c r="R308" s="265"/>
      <c r="S308" s="265"/>
      <c r="T308" s="265"/>
      <c r="U308" s="265"/>
      <c r="V308" s="265"/>
      <c r="W308" s="265"/>
      <c r="X308" s="265"/>
      <c r="Y308" s="265"/>
      <c r="Z308" s="265"/>
      <c r="AA308" s="265"/>
      <c r="AB308" s="265"/>
      <c r="AC308" s="265"/>
      <c r="AD308" s="265"/>
      <c r="AE308" s="265"/>
      <c r="AF308" s="265"/>
      <c r="AG308" s="265"/>
      <c r="AH308" s="265"/>
      <c r="AI308" s="265"/>
      <c r="AJ308" s="265"/>
      <c r="AK308" s="265"/>
      <c r="AL308" s="265"/>
      <c r="AM308" s="265"/>
      <c r="AN308" s="265"/>
      <c r="AO308" s="265"/>
      <c r="AP308" s="265"/>
      <c r="AQ308" s="265"/>
      <c r="AR308" s="265"/>
      <c r="AS308" s="265"/>
      <c r="AT308" s="265"/>
      <c r="AU308" s="265"/>
      <c r="AV308" s="265"/>
      <c r="AW308" s="265"/>
      <c r="AX308" s="265"/>
      <c r="AY308" s="265"/>
      <c r="AZ308" s="265"/>
      <c r="BA308" s="265"/>
      <c r="BB308" s="265"/>
      <c r="BC308" s="265"/>
      <c r="BD308" s="265"/>
      <c r="BE308" s="265"/>
      <c r="BF308" s="265"/>
      <c r="BG308" s="265"/>
      <c r="BH308" s="265"/>
      <c r="BI308" s="278"/>
      <c r="BJ308" s="278"/>
      <c r="BK308" s="264"/>
      <c r="BL308" s="194"/>
    </row>
    <row r="309" spans="1:64" s="246" customFormat="1" ht="20.399999999999999">
      <c r="A309" s="232" t="s">
        <v>745</v>
      </c>
      <c r="B309" s="582" t="s">
        <v>746</v>
      </c>
      <c r="C309" s="242"/>
      <c r="D309" s="583" t="s">
        <v>747</v>
      </c>
      <c r="E309" s="243" t="s">
        <v>716</v>
      </c>
      <c r="F309" s="1716">
        <v>36</v>
      </c>
      <c r="G309" s="529">
        <v>1343584.17</v>
      </c>
      <c r="H309" s="529">
        <f t="shared" si="19"/>
        <v>48369030</v>
      </c>
      <c r="I309" s="629"/>
      <c r="J309" s="272"/>
      <c r="K309" s="272"/>
      <c r="L309" s="272"/>
      <c r="M309" s="272"/>
      <c r="N309" s="272"/>
      <c r="O309" s="272"/>
      <c r="P309" s="265"/>
      <c r="Q309" s="265"/>
      <c r="R309" s="265"/>
      <c r="S309" s="265"/>
      <c r="T309" s="265"/>
      <c r="U309" s="265"/>
      <c r="V309" s="265"/>
      <c r="W309" s="265"/>
      <c r="X309" s="265"/>
      <c r="Y309" s="265"/>
      <c r="Z309" s="265"/>
      <c r="AA309" s="265"/>
      <c r="AB309" s="265"/>
      <c r="AC309" s="265"/>
      <c r="AD309" s="265"/>
      <c r="AE309" s="265"/>
      <c r="AF309" s="265"/>
      <c r="AG309" s="265"/>
      <c r="AH309" s="265"/>
      <c r="AI309" s="265"/>
      <c r="AJ309" s="265"/>
      <c r="AK309" s="265"/>
      <c r="AL309" s="265"/>
      <c r="AM309" s="265"/>
      <c r="AN309" s="265"/>
      <c r="AO309" s="265"/>
      <c r="AP309" s="265"/>
      <c r="AQ309" s="265"/>
      <c r="AR309" s="265"/>
      <c r="AS309" s="265"/>
      <c r="AT309" s="265"/>
      <c r="AU309" s="265"/>
      <c r="AV309" s="265"/>
      <c r="AW309" s="265"/>
      <c r="AX309" s="265"/>
      <c r="AY309" s="265"/>
      <c r="AZ309" s="265"/>
      <c r="BA309" s="265"/>
      <c r="BB309" s="265"/>
      <c r="BC309" s="265"/>
      <c r="BD309" s="265"/>
      <c r="BE309" s="265"/>
      <c r="BF309" s="265"/>
      <c r="BG309" s="265"/>
      <c r="BH309" s="265"/>
      <c r="BI309" s="278"/>
      <c r="BJ309" s="278"/>
      <c r="BK309" s="264"/>
      <c r="BL309" s="194"/>
    </row>
    <row r="310" spans="1:64" s="246" customFormat="1" ht="40.799999999999997">
      <c r="A310" s="232">
        <v>465.1</v>
      </c>
      <c r="B310" s="582" t="s">
        <v>786</v>
      </c>
      <c r="C310" s="242"/>
      <c r="D310" s="583" t="s">
        <v>787</v>
      </c>
      <c r="E310" s="243" t="s">
        <v>716</v>
      </c>
      <c r="F310" s="1716">
        <v>9</v>
      </c>
      <c r="G310" s="529">
        <v>87302.51</v>
      </c>
      <c r="H310" s="529">
        <f t="shared" si="19"/>
        <v>785723</v>
      </c>
      <c r="I310" s="629"/>
      <c r="J310" s="272"/>
      <c r="K310" s="272"/>
      <c r="L310" s="272"/>
      <c r="M310" s="272"/>
      <c r="N310" s="272"/>
      <c r="O310" s="272"/>
      <c r="P310" s="265"/>
      <c r="Q310" s="265"/>
      <c r="R310" s="265"/>
      <c r="S310" s="265"/>
      <c r="T310" s="265"/>
      <c r="U310" s="265"/>
      <c r="V310" s="265"/>
      <c r="W310" s="265"/>
      <c r="X310" s="265"/>
      <c r="Y310" s="265"/>
      <c r="Z310" s="265"/>
      <c r="AA310" s="265"/>
      <c r="AB310" s="265"/>
      <c r="AC310" s="265"/>
      <c r="AD310" s="265"/>
      <c r="AE310" s="265"/>
      <c r="AF310" s="265"/>
      <c r="AG310" s="265"/>
      <c r="AH310" s="265"/>
      <c r="AI310" s="265"/>
      <c r="AJ310" s="265"/>
      <c r="AK310" s="265"/>
      <c r="AL310" s="265"/>
      <c r="AM310" s="265"/>
      <c r="AN310" s="265"/>
      <c r="AO310" s="265"/>
      <c r="AP310" s="265"/>
      <c r="AQ310" s="265"/>
      <c r="AR310" s="265"/>
      <c r="AS310" s="265"/>
      <c r="AT310" s="265"/>
      <c r="AU310" s="265"/>
      <c r="AV310" s="265"/>
      <c r="AW310" s="265"/>
      <c r="AX310" s="265"/>
      <c r="AY310" s="265"/>
      <c r="AZ310" s="265"/>
      <c r="BA310" s="265"/>
      <c r="BB310" s="265"/>
      <c r="BC310" s="265"/>
      <c r="BD310" s="265"/>
      <c r="BE310" s="265"/>
      <c r="BF310" s="265"/>
      <c r="BG310" s="265"/>
      <c r="BH310" s="265"/>
      <c r="BI310" s="278"/>
      <c r="BJ310" s="278"/>
      <c r="BK310" s="264"/>
      <c r="BL310" s="194"/>
    </row>
    <row r="311" spans="1:64" s="246" customFormat="1">
      <c r="A311" s="474">
        <v>610.1</v>
      </c>
      <c r="B311" s="242" t="s">
        <v>720</v>
      </c>
      <c r="C311" s="242"/>
      <c r="D311" s="525" t="s">
        <v>931</v>
      </c>
      <c r="E311" s="243" t="s">
        <v>716</v>
      </c>
      <c r="F311" s="1716">
        <v>237</v>
      </c>
      <c r="G311" s="529">
        <v>77019.710000000006</v>
      </c>
      <c r="H311" s="529">
        <f t="shared" si="19"/>
        <v>18253671</v>
      </c>
      <c r="I311" s="272"/>
      <c r="J311" s="272"/>
      <c r="K311" s="272"/>
      <c r="L311" s="272"/>
      <c r="M311" s="272"/>
      <c r="N311" s="272"/>
      <c r="O311" s="272"/>
      <c r="P311" s="265"/>
      <c r="Q311" s="265"/>
      <c r="R311" s="265"/>
      <c r="S311" s="265"/>
      <c r="T311" s="265"/>
      <c r="U311" s="265"/>
      <c r="V311" s="265"/>
      <c r="W311" s="265"/>
      <c r="X311" s="265"/>
      <c r="Y311" s="265"/>
      <c r="Z311" s="265"/>
      <c r="AA311" s="265"/>
      <c r="AB311" s="265"/>
      <c r="AC311" s="265"/>
      <c r="AD311" s="265"/>
      <c r="AE311" s="265"/>
      <c r="AF311" s="265"/>
      <c r="AG311" s="265"/>
      <c r="AH311" s="265"/>
      <c r="AI311" s="265"/>
      <c r="AJ311" s="265"/>
      <c r="AK311" s="265"/>
      <c r="AL311" s="265"/>
      <c r="AM311" s="265"/>
      <c r="AN311" s="265"/>
      <c r="AO311" s="265"/>
      <c r="AP311" s="265"/>
      <c r="AQ311" s="265"/>
      <c r="AR311" s="265"/>
      <c r="AS311" s="265"/>
      <c r="AT311" s="265"/>
      <c r="AU311" s="265"/>
      <c r="AV311" s="265"/>
      <c r="AW311" s="265"/>
      <c r="AX311" s="265"/>
      <c r="AY311" s="265"/>
      <c r="AZ311" s="265"/>
      <c r="BA311" s="265"/>
      <c r="BB311" s="265"/>
      <c r="BC311" s="265"/>
      <c r="BD311" s="265"/>
      <c r="BE311" s="265"/>
      <c r="BF311" s="265"/>
      <c r="BG311" s="265"/>
      <c r="BH311" s="265"/>
      <c r="BI311" s="278"/>
      <c r="BJ311" s="278"/>
      <c r="BK311" s="264"/>
      <c r="BL311" s="194"/>
    </row>
    <row r="312" spans="1:64" s="246" customFormat="1">
      <c r="A312" s="474">
        <v>610.79999999999995</v>
      </c>
      <c r="B312" s="242" t="s">
        <v>720</v>
      </c>
      <c r="C312" s="242"/>
      <c r="D312" s="525" t="s">
        <v>721</v>
      </c>
      <c r="E312" s="243" t="s">
        <v>716</v>
      </c>
      <c r="F312" s="1716">
        <v>30</v>
      </c>
      <c r="G312" s="529">
        <v>129499.86</v>
      </c>
      <c r="H312" s="529">
        <f t="shared" si="19"/>
        <v>3884996</v>
      </c>
      <c r="J312" s="272"/>
    </row>
    <row r="313" spans="1:64" s="246" customFormat="1" ht="40.799999999999997">
      <c r="A313" s="232" t="s">
        <v>722</v>
      </c>
      <c r="B313" s="582" t="s">
        <v>723</v>
      </c>
      <c r="C313" s="242"/>
      <c r="D313" s="1905" t="s">
        <v>724</v>
      </c>
      <c r="E313" s="243" t="s">
        <v>229</v>
      </c>
      <c r="F313" s="1716">
        <v>110</v>
      </c>
      <c r="G313" s="529">
        <v>3404443.28</v>
      </c>
      <c r="H313" s="529">
        <f t="shared" si="19"/>
        <v>374488761</v>
      </c>
      <c r="J313" s="272"/>
    </row>
    <row r="314" spans="1:64" s="246" customFormat="1" ht="30.6">
      <c r="A314" s="731" t="s">
        <v>761</v>
      </c>
      <c r="B314" s="1883" t="s">
        <v>735</v>
      </c>
      <c r="C314" s="243"/>
      <c r="D314" s="1905" t="s">
        <v>762</v>
      </c>
      <c r="E314" s="243" t="s">
        <v>716</v>
      </c>
      <c r="F314" s="1716">
        <v>72</v>
      </c>
      <c r="G314" s="529">
        <v>958522.07</v>
      </c>
      <c r="H314" s="529">
        <f t="shared" si="19"/>
        <v>69013589</v>
      </c>
      <c r="J314" s="272"/>
    </row>
    <row r="315" spans="1:64" s="246" customFormat="1" ht="12" customHeight="1">
      <c r="A315" s="1884">
        <v>640.1</v>
      </c>
      <c r="B315" s="1883" t="s">
        <v>728</v>
      </c>
      <c r="C315" s="243"/>
      <c r="D315" s="525" t="s">
        <v>729</v>
      </c>
      <c r="E315" s="243" t="s">
        <v>730</v>
      </c>
      <c r="F315" s="1716">
        <v>4707</v>
      </c>
      <c r="G315" s="529">
        <v>8221.5300000000007</v>
      </c>
      <c r="H315" s="529">
        <f t="shared" si="19"/>
        <v>38698742</v>
      </c>
      <c r="J315" s="272"/>
    </row>
    <row r="316" spans="1:64" s="246" customFormat="1" ht="30.6">
      <c r="A316" s="232" t="s">
        <v>771</v>
      </c>
      <c r="B316" s="243" t="s">
        <v>970</v>
      </c>
      <c r="C316" s="243"/>
      <c r="D316" s="583" t="s">
        <v>930</v>
      </c>
      <c r="E316" s="243" t="s">
        <v>229</v>
      </c>
      <c r="F316" s="1716">
        <v>14</v>
      </c>
      <c r="G316" s="529">
        <v>1009939.2</v>
      </c>
      <c r="H316" s="529">
        <f t="shared" si="19"/>
        <v>14139149</v>
      </c>
      <c r="J316" s="272"/>
    </row>
    <row r="317" spans="1:64" s="246" customFormat="1" ht="30.6">
      <c r="A317" s="731" t="s">
        <v>736</v>
      </c>
      <c r="B317" s="243" t="s">
        <v>737</v>
      </c>
      <c r="C317" s="243"/>
      <c r="D317" s="1905" t="s">
        <v>738</v>
      </c>
      <c r="E317" s="243" t="s">
        <v>739</v>
      </c>
      <c r="F317" s="1716">
        <v>100.5</v>
      </c>
      <c r="G317" s="529">
        <v>15716.69</v>
      </c>
      <c r="H317" s="529">
        <f t="shared" si="19"/>
        <v>1579527</v>
      </c>
      <c r="J317" s="272"/>
    </row>
    <row r="318" spans="1:64" s="246" customFormat="1" ht="30.6">
      <c r="A318" s="232" t="s">
        <v>791</v>
      </c>
      <c r="B318" s="243" t="s">
        <v>754</v>
      </c>
      <c r="C318" s="243"/>
      <c r="D318" s="583" t="s">
        <v>792</v>
      </c>
      <c r="E318" s="243" t="s">
        <v>756</v>
      </c>
      <c r="F318" s="1716">
        <v>1000</v>
      </c>
      <c r="G318" s="529">
        <v>3537.88</v>
      </c>
      <c r="H318" s="529">
        <f t="shared" si="19"/>
        <v>3537880</v>
      </c>
      <c r="J318" s="272"/>
    </row>
    <row r="319" spans="1:64" s="246" customFormat="1">
      <c r="A319" s="1902"/>
      <c r="B319" s="1902"/>
      <c r="C319" s="1902"/>
      <c r="D319" s="1902"/>
      <c r="E319" s="1902"/>
      <c r="F319" s="675"/>
      <c r="G319" s="675" t="s">
        <v>840</v>
      </c>
      <c r="H319" s="529">
        <f>SUM(H306:H318)</f>
        <v>593139465</v>
      </c>
      <c r="J319" s="272"/>
    </row>
    <row r="320" spans="1:64" s="246" customFormat="1">
      <c r="A320" s="1902"/>
      <c r="B320" s="1902"/>
      <c r="C320" s="1902"/>
      <c r="D320" s="1902"/>
      <c r="E320" s="1902"/>
      <c r="F320" s="675"/>
      <c r="G320" s="675" t="s">
        <v>841</v>
      </c>
      <c r="H320" s="1915">
        <f>+ROUND(H319*0.04,0)</f>
        <v>23725579</v>
      </c>
      <c r="J320" s="272"/>
    </row>
    <row r="321" spans="1:17" s="246" customFormat="1">
      <c r="A321" s="1902"/>
      <c r="B321" s="1902"/>
      <c r="C321" s="1902"/>
      <c r="D321" s="1902"/>
      <c r="E321" s="1902"/>
      <c r="F321" s="675"/>
      <c r="G321" s="675" t="s">
        <v>731</v>
      </c>
      <c r="H321" s="1915">
        <f>+H319+H320</f>
        <v>616865044</v>
      </c>
      <c r="J321" s="272"/>
    </row>
    <row r="322" spans="1:17" s="246" customFormat="1">
      <c r="A322" s="1902"/>
      <c r="B322" s="1902"/>
      <c r="C322" s="1902"/>
      <c r="D322" s="1902"/>
      <c r="E322" s="1902"/>
      <c r="F322" s="1902"/>
      <c r="G322" s="675" t="s">
        <v>934</v>
      </c>
      <c r="H322" s="529">
        <f>ROUND((H321/1.3*0.05)*0.19,0)</f>
        <v>4507860</v>
      </c>
      <c r="J322" s="272"/>
    </row>
    <row r="323" spans="1:17" s="246" customFormat="1">
      <c r="A323" s="1902"/>
      <c r="B323" s="1902"/>
      <c r="C323" s="1902"/>
      <c r="D323" s="1902"/>
      <c r="E323" s="1902"/>
      <c r="G323" s="675" t="s">
        <v>733</v>
      </c>
      <c r="H323" s="529">
        <f>+H321+H322</f>
        <v>621372904</v>
      </c>
      <c r="J323" s="272"/>
    </row>
    <row r="324" spans="1:17" s="246" customFormat="1" ht="24" customHeight="1">
      <c r="A324" s="2475" t="s">
        <v>971</v>
      </c>
      <c r="B324" s="2475"/>
      <c r="C324" s="2475"/>
      <c r="D324" s="2475"/>
      <c r="E324" s="2475"/>
      <c r="F324" s="2475"/>
      <c r="G324" s="2475"/>
      <c r="H324" s="529">
        <v>65000000</v>
      </c>
      <c r="J324" s="272"/>
    </row>
    <row r="325" spans="1:17" s="246" customFormat="1">
      <c r="A325" s="55"/>
      <c r="B325" s="1902"/>
      <c r="C325" s="1902"/>
      <c r="D325" s="1902"/>
      <c r="E325" s="1902"/>
      <c r="F325" s="1902"/>
      <c r="G325" s="675" t="s">
        <v>972</v>
      </c>
      <c r="H325" s="529">
        <f>+H324*0.19</f>
        <v>12350000</v>
      </c>
      <c r="J325" s="272"/>
    </row>
    <row r="326" spans="1:17" s="246" customFormat="1">
      <c r="A326" s="55"/>
      <c r="B326" s="55"/>
      <c r="C326" s="55"/>
      <c r="D326" s="55"/>
      <c r="E326" s="55"/>
      <c r="F326" s="55"/>
      <c r="G326" s="675" t="s">
        <v>973</v>
      </c>
      <c r="H326" s="529">
        <f>+H323+H324+H325</f>
        <v>698722904</v>
      </c>
      <c r="J326" s="272"/>
    </row>
    <row r="327" spans="1:17">
      <c r="A327" s="247"/>
      <c r="B327" s="247"/>
      <c r="C327" s="247"/>
      <c r="D327" s="1881" t="s">
        <v>974</v>
      </c>
      <c r="E327" s="247"/>
      <c r="F327" s="247"/>
      <c r="G327" s="55"/>
      <c r="H327" s="55"/>
      <c r="I327" s="55"/>
    </row>
    <row r="328" spans="1:17">
      <c r="A328" s="232">
        <v>201.7</v>
      </c>
      <c r="B328" s="232" t="s">
        <v>767</v>
      </c>
      <c r="C328" s="1913"/>
      <c r="D328" s="525" t="s">
        <v>928</v>
      </c>
      <c r="E328" s="243" t="s">
        <v>716</v>
      </c>
      <c r="F328" s="1716">
        <v>37.5</v>
      </c>
      <c r="G328" s="529">
        <v>233139.82</v>
      </c>
      <c r="H328" s="529">
        <f t="shared" ref="H328:H340" si="20">ROUND(F328*G328,0)</f>
        <v>8742743</v>
      </c>
      <c r="I328" s="55"/>
    </row>
    <row r="329" spans="1:17" ht="20.399999999999999">
      <c r="A329" s="243" t="s">
        <v>968</v>
      </c>
      <c r="B329" s="243" t="s">
        <v>759</v>
      </c>
      <c r="C329" s="1913"/>
      <c r="D329" s="583" t="s">
        <v>969</v>
      </c>
      <c r="E329" s="243" t="s">
        <v>716</v>
      </c>
      <c r="F329" s="1716">
        <v>135</v>
      </c>
      <c r="G329" s="529">
        <v>14722.38</v>
      </c>
      <c r="H329" s="529">
        <f t="shared" si="20"/>
        <v>1987521</v>
      </c>
      <c r="I329" s="55"/>
      <c r="J329" s="2210"/>
      <c r="K329" s="2210"/>
      <c r="L329" s="2210"/>
      <c r="M329" s="2210"/>
      <c r="N329" s="2210"/>
      <c r="O329" s="2210"/>
      <c r="P329" s="2210"/>
      <c r="Q329" s="2210"/>
    </row>
    <row r="330" spans="1:17">
      <c r="A330" s="243">
        <v>320.10000000000002</v>
      </c>
      <c r="B330" s="243" t="s">
        <v>800</v>
      </c>
      <c r="C330" s="242"/>
      <c r="D330" s="525" t="s">
        <v>715</v>
      </c>
      <c r="E330" s="243" t="s">
        <v>716</v>
      </c>
      <c r="F330" s="1716">
        <v>72</v>
      </c>
      <c r="G330" s="529">
        <v>125312.05</v>
      </c>
      <c r="H330" s="529">
        <f t="shared" si="20"/>
        <v>9022468</v>
      </c>
      <c r="I330" s="55"/>
    </row>
    <row r="331" spans="1:17">
      <c r="A331" s="736">
        <v>330.1</v>
      </c>
      <c r="B331" s="242" t="s">
        <v>743</v>
      </c>
      <c r="C331" s="242"/>
      <c r="D331" s="525" t="s">
        <v>744</v>
      </c>
      <c r="E331" s="243" t="s">
        <v>716</v>
      </c>
      <c r="F331" s="1716">
        <v>72</v>
      </c>
      <c r="G331" s="529">
        <v>130255.66</v>
      </c>
      <c r="H331" s="529">
        <f t="shared" si="20"/>
        <v>9378408</v>
      </c>
      <c r="I331" s="55"/>
    </row>
    <row r="332" spans="1:17" ht="20.399999999999999">
      <c r="A332" s="232" t="s">
        <v>745</v>
      </c>
      <c r="B332" s="582" t="s">
        <v>746</v>
      </c>
      <c r="C332" s="242"/>
      <c r="D332" s="583" t="s">
        <v>747</v>
      </c>
      <c r="E332" s="243" t="s">
        <v>716</v>
      </c>
      <c r="F332" s="1716">
        <v>36</v>
      </c>
      <c r="G332" s="529">
        <v>1343584.17</v>
      </c>
      <c r="H332" s="529">
        <f t="shared" si="20"/>
        <v>48369030</v>
      </c>
      <c r="I332" s="55"/>
      <c r="J332" s="368"/>
      <c r="Q332" s="368"/>
    </row>
    <row r="333" spans="1:17" ht="40.799999999999997">
      <c r="A333" s="232">
        <v>465.1</v>
      </c>
      <c r="B333" s="582" t="s">
        <v>786</v>
      </c>
      <c r="C333" s="242"/>
      <c r="D333" s="583" t="s">
        <v>787</v>
      </c>
      <c r="E333" s="243" t="s">
        <v>716</v>
      </c>
      <c r="F333" s="1716">
        <v>9</v>
      </c>
      <c r="G333" s="529">
        <v>87302.51</v>
      </c>
      <c r="H333" s="529">
        <f t="shared" si="20"/>
        <v>785723</v>
      </c>
      <c r="I333" s="55"/>
      <c r="J333" s="368"/>
      <c r="Q333" s="368"/>
    </row>
    <row r="334" spans="1:17">
      <c r="A334" s="1882">
        <v>610.1</v>
      </c>
      <c r="B334" s="242" t="s">
        <v>720</v>
      </c>
      <c r="C334" s="242"/>
      <c r="D334" s="525" t="s">
        <v>931</v>
      </c>
      <c r="E334" s="243" t="s">
        <v>716</v>
      </c>
      <c r="F334" s="1716">
        <v>237</v>
      </c>
      <c r="G334" s="529">
        <v>77019.710000000006</v>
      </c>
      <c r="H334" s="529">
        <f t="shared" si="20"/>
        <v>18253671</v>
      </c>
      <c r="I334" s="55"/>
    </row>
    <row r="335" spans="1:17">
      <c r="A335" s="1882">
        <v>610.79999999999995</v>
      </c>
      <c r="B335" s="242" t="s">
        <v>720</v>
      </c>
      <c r="C335" s="242"/>
      <c r="D335" s="525" t="s">
        <v>721</v>
      </c>
      <c r="E335" s="243" t="s">
        <v>716</v>
      </c>
      <c r="F335" s="1716">
        <v>30</v>
      </c>
      <c r="G335" s="529">
        <v>129499.86</v>
      </c>
      <c r="H335" s="529">
        <f t="shared" si="20"/>
        <v>3884996</v>
      </c>
      <c r="I335" s="55"/>
    </row>
    <row r="336" spans="1:17" ht="40.799999999999997">
      <c r="A336" s="232" t="s">
        <v>722</v>
      </c>
      <c r="B336" s="582" t="s">
        <v>723</v>
      </c>
      <c r="C336" s="243"/>
      <c r="D336" s="1905" t="s">
        <v>724</v>
      </c>
      <c r="E336" s="243" t="s">
        <v>229</v>
      </c>
      <c r="F336" s="1716">
        <v>110</v>
      </c>
      <c r="G336" s="529">
        <v>3404443.28</v>
      </c>
      <c r="H336" s="529">
        <f t="shared" si="20"/>
        <v>374488761</v>
      </c>
      <c r="I336" s="55"/>
    </row>
    <row r="337" spans="1:9" ht="30.6">
      <c r="A337" s="731" t="s">
        <v>761</v>
      </c>
      <c r="B337" s="243" t="s">
        <v>735</v>
      </c>
      <c r="C337" s="243"/>
      <c r="D337" s="1905" t="s">
        <v>762</v>
      </c>
      <c r="E337" s="243" t="s">
        <v>716</v>
      </c>
      <c r="F337" s="1716">
        <v>72</v>
      </c>
      <c r="G337" s="529">
        <v>958522.07</v>
      </c>
      <c r="H337" s="529">
        <f t="shared" si="20"/>
        <v>69013589</v>
      </c>
      <c r="I337" s="55"/>
    </row>
    <row r="338" spans="1:9">
      <c r="A338" s="232">
        <v>640.1</v>
      </c>
      <c r="B338" s="1883" t="s">
        <v>728</v>
      </c>
      <c r="C338" s="243"/>
      <c r="D338" s="525" t="s">
        <v>729</v>
      </c>
      <c r="E338" s="243" t="s">
        <v>730</v>
      </c>
      <c r="F338" s="1716">
        <v>4707</v>
      </c>
      <c r="G338" s="529">
        <v>8221.5300000000007</v>
      </c>
      <c r="H338" s="529">
        <f t="shared" ref="H338:H339" si="21">ROUND(F338*G338,0)</f>
        <v>38698742</v>
      </c>
      <c r="I338" s="55"/>
    </row>
    <row r="339" spans="1:9" ht="30.6">
      <c r="A339" s="731" t="s">
        <v>736</v>
      </c>
      <c r="B339" s="243" t="s">
        <v>737</v>
      </c>
      <c r="C339" s="243"/>
      <c r="D339" s="1905" t="s">
        <v>738</v>
      </c>
      <c r="E339" s="243" t="s">
        <v>739</v>
      </c>
      <c r="F339" s="1716">
        <v>14</v>
      </c>
      <c r="G339" s="529">
        <v>15716.69</v>
      </c>
      <c r="H339" s="529">
        <f t="shared" si="21"/>
        <v>220034</v>
      </c>
      <c r="I339" s="55"/>
    </row>
    <row r="340" spans="1:9" ht="61.2">
      <c r="A340" s="1916" t="s">
        <v>753</v>
      </c>
      <c r="B340" s="243" t="s">
        <v>754</v>
      </c>
      <c r="C340" s="243"/>
      <c r="D340" s="583" t="s">
        <v>755</v>
      </c>
      <c r="E340" s="243" t="s">
        <v>975</v>
      </c>
      <c r="F340" s="1716">
        <v>1815</v>
      </c>
      <c r="G340" s="529">
        <v>3144.79</v>
      </c>
      <c r="H340" s="529">
        <f t="shared" si="20"/>
        <v>5707794</v>
      </c>
      <c r="I340" s="55"/>
    </row>
    <row r="341" spans="1:9">
      <c r="A341" s="1902"/>
      <c r="B341" s="1902"/>
      <c r="C341" s="1902"/>
      <c r="D341" s="1902"/>
      <c r="E341" s="1902"/>
      <c r="F341" s="675"/>
      <c r="G341" s="675" t="s">
        <v>840</v>
      </c>
      <c r="H341" s="529">
        <f>SUM(H328:H340)</f>
        <v>588553480</v>
      </c>
      <c r="I341" s="55"/>
    </row>
    <row r="342" spans="1:9">
      <c r="A342" s="1902"/>
      <c r="B342" s="1902"/>
      <c r="C342" s="1902"/>
      <c r="D342" s="1902"/>
      <c r="E342" s="1902"/>
      <c r="F342" s="675"/>
      <c r="G342" s="675" t="s">
        <v>841</v>
      </c>
      <c r="H342" s="1915">
        <f>+ROUND(H341*0.04,0)</f>
        <v>23542139</v>
      </c>
      <c r="I342" s="55"/>
    </row>
    <row r="343" spans="1:9">
      <c r="A343" s="1902"/>
      <c r="B343" s="1902"/>
      <c r="C343" s="1902"/>
      <c r="D343" s="1902"/>
      <c r="E343" s="1902"/>
      <c r="F343" s="675"/>
      <c r="G343" s="675" t="s">
        <v>731</v>
      </c>
      <c r="H343" s="1915">
        <f>+H341+H342</f>
        <v>612095619</v>
      </c>
      <c r="I343" s="55"/>
    </row>
    <row r="344" spans="1:9">
      <c r="A344" s="1902"/>
      <c r="B344" s="1902"/>
      <c r="C344" s="1902"/>
      <c r="D344" s="1902"/>
      <c r="E344" s="1902"/>
      <c r="F344" s="1902"/>
      <c r="G344" s="675" t="s">
        <v>934</v>
      </c>
      <c r="H344" s="529">
        <f>ROUND((H343/1.3*0.05)*0.19,0)</f>
        <v>4473006</v>
      </c>
      <c r="I344" s="55"/>
    </row>
    <row r="345" spans="1:9">
      <c r="A345" s="1902"/>
      <c r="B345" s="1902"/>
      <c r="C345" s="1902"/>
      <c r="D345" s="1902"/>
      <c r="E345" s="1902"/>
      <c r="F345" s="2474" t="s">
        <v>733</v>
      </c>
      <c r="G345" s="2474"/>
      <c r="H345" s="529">
        <f>+H343+H344</f>
        <v>616568625</v>
      </c>
      <c r="I345" s="55"/>
    </row>
    <row r="346" spans="1:9" ht="20.25" customHeight="1">
      <c r="A346" s="2475" t="s">
        <v>971</v>
      </c>
      <c r="B346" s="2475"/>
      <c r="C346" s="2475"/>
      <c r="D346" s="2475"/>
      <c r="E346" s="2475"/>
      <c r="F346" s="2475"/>
      <c r="G346" s="2475"/>
      <c r="H346" s="529">
        <v>65000000</v>
      </c>
      <c r="I346" s="55"/>
    </row>
    <row r="347" spans="1:9">
      <c r="A347" s="55"/>
      <c r="B347" s="1902"/>
      <c r="C347" s="1902"/>
      <c r="D347" s="1902"/>
      <c r="E347" s="1902"/>
      <c r="F347" s="1902"/>
      <c r="G347" s="675" t="s">
        <v>972</v>
      </c>
      <c r="H347" s="529">
        <f>+H346*0.19</f>
        <v>12350000</v>
      </c>
      <c r="I347" s="55"/>
    </row>
    <row r="348" spans="1:9">
      <c r="A348" s="55"/>
      <c r="B348" s="1902"/>
      <c r="C348" s="1902"/>
      <c r="D348" s="1902"/>
      <c r="E348" s="1902"/>
      <c r="F348" s="1902"/>
      <c r="G348" s="675" t="s">
        <v>973</v>
      </c>
      <c r="H348" s="529">
        <f>+H345+H346+H347</f>
        <v>693918625</v>
      </c>
      <c r="I348" s="55"/>
    </row>
    <row r="349" spans="1:9">
      <c r="A349" s="55"/>
      <c r="B349" s="1902"/>
      <c r="C349" s="1902"/>
      <c r="D349" s="1902"/>
      <c r="E349" s="1902"/>
      <c r="F349" s="1902"/>
      <c r="G349" s="675"/>
      <c r="H349" s="1903"/>
      <c r="I349" s="55"/>
    </row>
    <row r="350" spans="1:9" ht="12.75" customHeight="1">
      <c r="A350" s="1902"/>
      <c r="B350" s="1902"/>
      <c r="C350" s="1902"/>
      <c r="D350" s="168" t="s">
        <v>976</v>
      </c>
      <c r="E350" s="1902"/>
      <c r="F350" s="675"/>
      <c r="G350" s="675"/>
      <c r="H350" s="1903"/>
      <c r="I350" s="55"/>
    </row>
    <row r="351" spans="1:9" ht="12.75" customHeight="1">
      <c r="A351" s="1884" t="s">
        <v>717</v>
      </c>
      <c r="B351" s="1904" t="s">
        <v>718</v>
      </c>
      <c r="C351" s="1904"/>
      <c r="D351" s="1905" t="s">
        <v>719</v>
      </c>
      <c r="E351" s="1906" t="s">
        <v>716</v>
      </c>
      <c r="F351" s="1716">
        <f>1000*2.5*2</f>
        <v>5000</v>
      </c>
      <c r="G351" s="529">
        <v>31141.31</v>
      </c>
      <c r="H351" s="529">
        <f>+F351*G351</f>
        <v>155706550</v>
      </c>
      <c r="I351" s="55"/>
    </row>
    <row r="352" spans="1:9" ht="40.799999999999997">
      <c r="A352" s="232" t="s">
        <v>722</v>
      </c>
      <c r="B352" s="1904" t="s">
        <v>723</v>
      </c>
      <c r="C352" s="1904"/>
      <c r="D352" s="1905" t="s">
        <v>724</v>
      </c>
      <c r="E352" s="1912" t="s">
        <v>229</v>
      </c>
      <c r="F352" s="1716">
        <f>500*10*1.2</f>
        <v>6000</v>
      </c>
      <c r="G352" s="529">
        <v>3404443.28</v>
      </c>
      <c r="H352" s="529">
        <f>+F352*G352</f>
        <v>20426659680</v>
      </c>
      <c r="I352" s="55"/>
    </row>
    <row r="353" spans="1:9" ht="30.6">
      <c r="A353" s="731" t="s">
        <v>761</v>
      </c>
      <c r="B353" s="1904" t="s">
        <v>726</v>
      </c>
      <c r="C353" s="1904"/>
      <c r="D353" s="1905" t="s">
        <v>762</v>
      </c>
      <c r="E353" s="1912" t="s">
        <v>716</v>
      </c>
      <c r="F353" s="1716">
        <f>1000*5*0.4</f>
        <v>2000</v>
      </c>
      <c r="G353" s="529">
        <v>958522.07</v>
      </c>
      <c r="H353" s="529">
        <f>+F353*G353</f>
        <v>1917044140</v>
      </c>
      <c r="I353" s="55"/>
    </row>
    <row r="354" spans="1:9" ht="12.75" customHeight="1">
      <c r="A354" s="1907">
        <v>640.1</v>
      </c>
      <c r="B354" s="1904" t="s">
        <v>728</v>
      </c>
      <c r="C354" s="1904"/>
      <c r="D354" s="1905" t="s">
        <v>729</v>
      </c>
      <c r="E354" s="1906" t="s">
        <v>730</v>
      </c>
      <c r="F354" s="1716">
        <v>17800</v>
      </c>
      <c r="G354" s="529">
        <v>8221.5300000000007</v>
      </c>
      <c r="H354" s="529">
        <f>+F354*G354</f>
        <v>146343234</v>
      </c>
      <c r="I354" s="55"/>
    </row>
    <row r="355" spans="1:9" ht="12.75" customHeight="1">
      <c r="A355" s="1910"/>
      <c r="B355" s="1910"/>
      <c r="C355" s="1910"/>
      <c r="D355" s="1910"/>
      <c r="E355" s="1910"/>
      <c r="F355" s="1224"/>
      <c r="G355" s="1225" t="s">
        <v>840</v>
      </c>
      <c r="H355" s="1908">
        <f>SUM(H351:H354)</f>
        <v>22645753604</v>
      </c>
      <c r="I355" s="55"/>
    </row>
    <row r="356" spans="1:9" ht="12.75" customHeight="1">
      <c r="A356" s="1911"/>
      <c r="B356" s="1911"/>
      <c r="C356" s="1911"/>
      <c r="D356" s="1911"/>
      <c r="E356" s="1911"/>
      <c r="F356" s="1911"/>
      <c r="G356" s="1226" t="s">
        <v>841</v>
      </c>
      <c r="H356" s="1908">
        <f>ROUND(0.04*H355,0)</f>
        <v>905830144</v>
      </c>
      <c r="I356" s="55"/>
    </row>
    <row r="357" spans="1:9" ht="12.75" customHeight="1">
      <c r="A357" s="64"/>
      <c r="B357" s="64"/>
      <c r="C357" s="64"/>
      <c r="D357" s="64"/>
      <c r="E357" s="64"/>
      <c r="F357" s="64"/>
      <c r="G357" s="1226" t="s">
        <v>843</v>
      </c>
      <c r="H357" s="1908">
        <f>SUM(H355:H356)</f>
        <v>23551583748</v>
      </c>
      <c r="I357" s="55"/>
    </row>
    <row r="358" spans="1:9" ht="12.75" customHeight="1">
      <c r="A358" s="64"/>
      <c r="B358" s="64"/>
      <c r="C358" s="64"/>
      <c r="D358" s="64"/>
      <c r="E358" s="64"/>
      <c r="F358" s="64"/>
      <c r="G358" s="1909" t="s">
        <v>732</v>
      </c>
      <c r="H358" s="1908">
        <f>+ROUND(((H357/1.3)*0.05*0.19),0)</f>
        <v>172107727</v>
      </c>
      <c r="I358" s="55"/>
    </row>
    <row r="359" spans="1:9" ht="12.75" customHeight="1">
      <c r="A359" s="64"/>
      <c r="B359" s="64"/>
      <c r="C359" s="64"/>
      <c r="D359" s="64"/>
      <c r="E359" s="64"/>
      <c r="F359" s="64"/>
      <c r="G359" s="1909" t="s">
        <v>844</v>
      </c>
      <c r="H359" s="1908">
        <f>SUM(H357:H358)</f>
        <v>23723691475</v>
      </c>
      <c r="I359" s="55"/>
    </row>
    <row r="360" spans="1:9" ht="12.75" customHeight="1">
      <c r="A360" s="64"/>
      <c r="B360" s="64"/>
      <c r="C360" s="64"/>
      <c r="D360" s="64"/>
      <c r="E360" s="64"/>
      <c r="F360" s="64"/>
      <c r="G360" s="1909" t="s">
        <v>944</v>
      </c>
      <c r="H360" s="1908">
        <v>46816000</v>
      </c>
      <c r="I360" s="55"/>
    </row>
    <row r="361" spans="1:9" ht="12.75" customHeight="1">
      <c r="A361" s="64"/>
      <c r="B361" s="64"/>
      <c r="C361" s="64"/>
      <c r="D361" s="64"/>
      <c r="E361" s="64"/>
      <c r="F361" s="64"/>
      <c r="G361" s="1909" t="s">
        <v>945</v>
      </c>
      <c r="H361" s="1908">
        <v>8895040</v>
      </c>
      <c r="I361" s="55"/>
    </row>
    <row r="362" spans="1:9" ht="12.75" customHeight="1">
      <c r="A362" s="64"/>
      <c r="B362" s="64"/>
      <c r="C362" s="64"/>
      <c r="D362" s="64"/>
      <c r="E362" s="64"/>
      <c r="F362" s="64"/>
      <c r="G362" s="1909" t="s">
        <v>946</v>
      </c>
      <c r="H362" s="1908">
        <v>55711040</v>
      </c>
      <c r="I362" s="55"/>
    </row>
    <row r="363" spans="1:9">
      <c r="A363" s="55"/>
      <c r="B363" s="55"/>
      <c r="C363" s="55"/>
      <c r="D363" s="55"/>
      <c r="E363" s="55"/>
      <c r="F363" s="55"/>
      <c r="G363" s="675" t="s">
        <v>973</v>
      </c>
      <c r="H363" s="2006">
        <f>+H359+H362</f>
        <v>23779402515</v>
      </c>
      <c r="I363" s="55"/>
    </row>
    <row r="364" spans="1:9">
      <c r="A364" s="368">
        <v>2</v>
      </c>
      <c r="B364" s="55" t="s">
        <v>651</v>
      </c>
      <c r="C364" s="55"/>
      <c r="D364" s="55"/>
      <c r="E364" s="55"/>
      <c r="F364" s="55"/>
      <c r="G364" s="55"/>
      <c r="H364" s="55"/>
      <c r="I364" s="55"/>
    </row>
    <row r="365" spans="1:9">
      <c r="A365" s="2473" t="s">
        <v>977</v>
      </c>
      <c r="B365" s="2473"/>
      <c r="C365" s="2473"/>
      <c r="D365" s="2473"/>
      <c r="E365" s="2473"/>
      <c r="F365" s="2473"/>
      <c r="G365" s="2473"/>
      <c r="H365" s="2473"/>
      <c r="I365" s="55"/>
    </row>
    <row r="366" spans="1:9">
      <c r="A366" s="55"/>
      <c r="B366" s="55"/>
      <c r="C366" s="55"/>
      <c r="D366" s="1881" t="s">
        <v>978</v>
      </c>
      <c r="E366" s="55"/>
      <c r="F366" s="55"/>
      <c r="G366" s="55"/>
      <c r="H366" s="55"/>
      <c r="I366" s="55"/>
    </row>
    <row r="367" spans="1:9">
      <c r="A367" s="1886">
        <v>330.1</v>
      </c>
      <c r="B367" s="243" t="s">
        <v>743</v>
      </c>
      <c r="C367" s="243"/>
      <c r="D367" s="583" t="s">
        <v>744</v>
      </c>
      <c r="E367" s="243" t="s">
        <v>716</v>
      </c>
      <c r="F367" s="1716">
        <f>50000*8.3*0.22</f>
        <v>91300.000000000015</v>
      </c>
      <c r="G367" s="529">
        <v>130255.66</v>
      </c>
      <c r="H367" s="529">
        <f>ROUND(F367*G367,0)</f>
        <v>11892341758</v>
      </c>
      <c r="I367" s="55"/>
    </row>
    <row r="368" spans="1:9" ht="20.399999999999999">
      <c r="A368" s="1884" t="s">
        <v>979</v>
      </c>
      <c r="B368" s="260"/>
      <c r="C368" s="260"/>
      <c r="D368" s="583" t="s">
        <v>980</v>
      </c>
      <c r="E368" s="1884" t="s">
        <v>716</v>
      </c>
      <c r="F368" s="1716">
        <f>50000*8*0.14</f>
        <v>56000.000000000007</v>
      </c>
      <c r="G368" s="529">
        <v>1199780.81</v>
      </c>
      <c r="H368" s="529">
        <f>+F368*G368</f>
        <v>67187725360.000015</v>
      </c>
      <c r="I368" s="55"/>
    </row>
    <row r="369" spans="1:68" ht="20.399999999999999">
      <c r="A369" s="232" t="s">
        <v>783</v>
      </c>
      <c r="B369" s="260"/>
      <c r="C369" s="232" t="s">
        <v>746</v>
      </c>
      <c r="D369" s="583" t="s">
        <v>785</v>
      </c>
      <c r="E369" s="232" t="s">
        <v>739</v>
      </c>
      <c r="F369" s="1716">
        <f>50000*8</f>
        <v>400000</v>
      </c>
      <c r="G369" s="529">
        <v>7308.74</v>
      </c>
      <c r="H369" s="529">
        <f>+F369*G369</f>
        <v>2923496000</v>
      </c>
      <c r="I369" s="55"/>
    </row>
    <row r="370" spans="1:68" ht="40.799999999999997">
      <c r="A370" s="232">
        <v>465.1</v>
      </c>
      <c r="B370" s="232" t="s">
        <v>806</v>
      </c>
      <c r="C370" s="344"/>
      <c r="D370" s="583" t="s">
        <v>787</v>
      </c>
      <c r="E370" s="232" t="s">
        <v>716</v>
      </c>
      <c r="F370" s="1716">
        <f>50000*3.5*0.1</f>
        <v>17500</v>
      </c>
      <c r="G370" s="529">
        <v>87302.51</v>
      </c>
      <c r="H370" s="529">
        <f>+F370*G370</f>
        <v>1527793925</v>
      </c>
      <c r="I370" s="55"/>
    </row>
    <row r="371" spans="1:68" ht="30.6">
      <c r="A371" s="243" t="s">
        <v>791</v>
      </c>
      <c r="B371" s="243" t="s">
        <v>754</v>
      </c>
      <c r="C371" s="243"/>
      <c r="D371" s="583" t="s">
        <v>792</v>
      </c>
      <c r="E371" s="243" t="s">
        <v>756</v>
      </c>
      <c r="F371" s="1716">
        <f>50000*8*0.1</f>
        <v>40000</v>
      </c>
      <c r="G371" s="529">
        <v>3537.88</v>
      </c>
      <c r="H371" s="529">
        <f>ROUND(F371*G371,0)</f>
        <v>141515200</v>
      </c>
      <c r="I371" s="55"/>
    </row>
    <row r="372" spans="1:68">
      <c r="A372" s="64"/>
      <c r="B372" s="64"/>
      <c r="C372" s="64"/>
      <c r="D372" s="64"/>
      <c r="E372" s="64"/>
      <c r="F372" s="1909"/>
      <c r="G372" s="1909" t="s">
        <v>731</v>
      </c>
      <c r="H372" s="1917">
        <f>SUM(H367:H371)</f>
        <v>83672872243.000015</v>
      </c>
      <c r="I372" s="55"/>
    </row>
    <row r="373" spans="1:68">
      <c r="A373" s="64"/>
      <c r="B373" s="64"/>
      <c r="C373" s="64"/>
      <c r="D373" s="64"/>
      <c r="E373" s="64"/>
      <c r="F373" s="1909"/>
      <c r="G373" s="1909" t="s">
        <v>934</v>
      </c>
      <c r="H373" s="529">
        <f>+ROUND(((H372/1.3)*0.05*0.19),0)</f>
        <v>611455605</v>
      </c>
      <c r="I373" s="55"/>
    </row>
    <row r="374" spans="1:68">
      <c r="A374" s="64"/>
      <c r="B374" s="64"/>
      <c r="C374" s="64"/>
      <c r="D374" s="64"/>
      <c r="E374" s="64"/>
      <c r="F374" s="2492" t="s">
        <v>733</v>
      </c>
      <c r="G374" s="2492"/>
      <c r="H374" s="2006">
        <f>+H372+H373</f>
        <v>84284327848.000015</v>
      </c>
      <c r="I374" s="55"/>
    </row>
    <row r="375" spans="1:68">
      <c r="A375" s="638" t="s">
        <v>981</v>
      </c>
      <c r="B375" s="638"/>
      <c r="C375" s="638"/>
      <c r="D375" s="638"/>
      <c r="E375" s="638"/>
      <c r="F375" s="638"/>
      <c r="G375" s="638"/>
      <c r="H375" s="638"/>
      <c r="I375" s="55"/>
    </row>
    <row r="376" spans="1:68">
      <c r="A376" s="247"/>
      <c r="B376" s="249"/>
      <c r="C376" s="249"/>
      <c r="D376" s="1881" t="s">
        <v>978</v>
      </c>
      <c r="E376" s="249"/>
      <c r="F376" s="249"/>
      <c r="G376" s="249"/>
      <c r="H376" s="249"/>
      <c r="I376" s="55"/>
    </row>
    <row r="377" spans="1:68">
      <c r="A377" s="1886">
        <v>330.1</v>
      </c>
      <c r="B377" s="243" t="s">
        <v>743</v>
      </c>
      <c r="C377" s="243"/>
      <c r="D377" s="583" t="s">
        <v>744</v>
      </c>
      <c r="E377" s="243" t="s">
        <v>716</v>
      </c>
      <c r="F377" s="1716">
        <v>547.5</v>
      </c>
      <c r="G377" s="529">
        <v>130255.66</v>
      </c>
      <c r="H377" s="529">
        <f>ROUND(F377*G377,0)</f>
        <v>71314974</v>
      </c>
      <c r="I377" s="55"/>
    </row>
    <row r="378" spans="1:68">
      <c r="A378" s="1886" t="s">
        <v>781</v>
      </c>
      <c r="B378" s="243" t="s">
        <v>746</v>
      </c>
      <c r="C378" s="243"/>
      <c r="D378" s="583" t="s">
        <v>782</v>
      </c>
      <c r="E378" s="243" t="s">
        <v>716</v>
      </c>
      <c r="F378" s="1716">
        <v>31162.5</v>
      </c>
      <c r="G378" s="529">
        <v>1206558.8400000001</v>
      </c>
      <c r="H378" s="529">
        <f>ROUND(F378*G378,0)</f>
        <v>37599389852</v>
      </c>
      <c r="I378" s="55"/>
    </row>
    <row r="379" spans="1:68" ht="20.399999999999999">
      <c r="A379" s="232" t="s">
        <v>783</v>
      </c>
      <c r="B379" s="243" t="s">
        <v>784</v>
      </c>
      <c r="C379" s="243"/>
      <c r="D379" s="583" t="s">
        <v>785</v>
      </c>
      <c r="E379" s="243" t="s">
        <v>739</v>
      </c>
      <c r="F379" s="1716">
        <v>311625</v>
      </c>
      <c r="G379" s="529">
        <v>7308.74</v>
      </c>
      <c r="H379" s="529">
        <f>ROUND(F379*G379,0)</f>
        <v>2277586103</v>
      </c>
      <c r="I379" s="55"/>
    </row>
    <row r="380" spans="1:68" ht="40.799999999999997">
      <c r="A380" s="1886">
        <v>465.1</v>
      </c>
      <c r="B380" s="243" t="s">
        <v>786</v>
      </c>
      <c r="C380" s="243"/>
      <c r="D380" s="583" t="s">
        <v>787</v>
      </c>
      <c r="E380" s="243" t="s">
        <v>716</v>
      </c>
      <c r="F380" s="1716">
        <v>2190</v>
      </c>
      <c r="G380" s="529">
        <v>87302.51</v>
      </c>
      <c r="H380" s="529">
        <f>ROUND(F380*G380,0)</f>
        <v>191192497</v>
      </c>
      <c r="I380" s="55"/>
    </row>
    <row r="381" spans="1:68" s="468" customFormat="1" ht="30.6">
      <c r="A381" s="243" t="s">
        <v>791</v>
      </c>
      <c r="B381" s="243" t="s">
        <v>754</v>
      </c>
      <c r="C381" s="243"/>
      <c r="D381" s="583" t="s">
        <v>792</v>
      </c>
      <c r="E381" s="243" t="s">
        <v>756</v>
      </c>
      <c r="F381" s="1716">
        <v>3285</v>
      </c>
      <c r="G381" s="529">
        <v>3537.88</v>
      </c>
      <c r="H381" s="529">
        <f>ROUND(F381*G381,0)</f>
        <v>11621936</v>
      </c>
      <c r="I381" s="55"/>
      <c r="J381" s="272"/>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row>
    <row r="382" spans="1:68" s="468" customFormat="1" ht="13.8">
      <c r="A382" s="250"/>
      <c r="B382" s="250"/>
      <c r="C382" s="250"/>
      <c r="D382" s="251"/>
      <c r="E382" s="250"/>
      <c r="F382" s="1918"/>
      <c r="G382" s="1919" t="s">
        <v>731</v>
      </c>
      <c r="H382" s="258">
        <f>SUM(H377:H381)</f>
        <v>40151105362</v>
      </c>
      <c r="I382" s="55"/>
      <c r="J382" s="27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row>
    <row r="383" spans="1:68" s="468" customFormat="1" ht="13.8">
      <c r="A383" s="253"/>
      <c r="B383" s="253"/>
      <c r="C383" s="253"/>
      <c r="D383" s="254"/>
      <c r="E383" s="253"/>
      <c r="F383" s="253"/>
      <c r="G383" s="262" t="s">
        <v>732</v>
      </c>
      <c r="H383" s="258">
        <f>ROUND((H382/1.3*0.05*0.19),0)</f>
        <v>293411924</v>
      </c>
      <c r="I383" s="55"/>
      <c r="J383" s="272"/>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row>
    <row r="384" spans="1:68" s="468" customFormat="1" ht="13.8">
      <c r="A384" s="253"/>
      <c r="B384" s="253"/>
      <c r="C384" s="253"/>
      <c r="D384" s="254"/>
      <c r="E384" s="253"/>
      <c r="F384" s="253"/>
      <c r="G384" s="530" t="s">
        <v>733</v>
      </c>
      <c r="H384" s="650">
        <f>SUM(H382:H383)</f>
        <v>40444517286</v>
      </c>
      <c r="I384" s="55"/>
      <c r="J384" s="272"/>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row>
    <row r="385" spans="1:68" s="468" customFormat="1">
      <c r="A385" s="247" t="s">
        <v>982</v>
      </c>
      <c r="B385" s="247"/>
      <c r="C385" s="247"/>
      <c r="D385" s="247"/>
      <c r="E385" s="247"/>
      <c r="F385" s="247"/>
      <c r="G385" s="247"/>
      <c r="H385" s="247"/>
      <c r="I385" s="55"/>
      <c r="J385" s="272"/>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row>
    <row r="386" spans="1:68" s="468" customFormat="1">
      <c r="A386" s="247"/>
      <c r="B386" s="249"/>
      <c r="C386" s="249"/>
      <c r="D386" s="1881" t="s">
        <v>983</v>
      </c>
      <c r="E386" s="249"/>
      <c r="F386" s="249"/>
      <c r="G386" s="249"/>
      <c r="H386" s="249"/>
      <c r="I386" s="55"/>
      <c r="J386" s="272"/>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row>
    <row r="387" spans="1:68" s="468" customFormat="1" ht="22.5" customHeight="1">
      <c r="A387" s="243">
        <v>211.1</v>
      </c>
      <c r="B387" s="243" t="s">
        <v>789</v>
      </c>
      <c r="C387" s="243"/>
      <c r="D387" s="583" t="s">
        <v>790</v>
      </c>
      <c r="E387" s="243" t="s">
        <v>716</v>
      </c>
      <c r="F387" s="1716">
        <v>6300</v>
      </c>
      <c r="G387" s="529">
        <v>19836.12</v>
      </c>
      <c r="H387" s="529">
        <f>ROUND(F387*G387,0)</f>
        <v>124967556</v>
      </c>
      <c r="I387" s="55"/>
      <c r="J387" s="272"/>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row>
    <row r="388" spans="1:68" s="468" customFormat="1" ht="30.6">
      <c r="A388" s="243" t="s">
        <v>791</v>
      </c>
      <c r="B388" s="243" t="s">
        <v>754</v>
      </c>
      <c r="C388" s="243"/>
      <c r="D388" s="583" t="s">
        <v>792</v>
      </c>
      <c r="E388" s="243" t="s">
        <v>756</v>
      </c>
      <c r="F388" s="1716">
        <f>+F387*30</f>
        <v>189000</v>
      </c>
      <c r="G388" s="529">
        <v>3537.88</v>
      </c>
      <c r="H388" s="529">
        <f>ROUND(F388*G388,0)</f>
        <v>668659320</v>
      </c>
      <c r="I388" s="55"/>
      <c r="J388" s="272"/>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row>
    <row r="389" spans="1:68" s="468" customFormat="1" ht="13.8">
      <c r="A389" s="250"/>
      <c r="B389" s="250"/>
      <c r="C389" s="250"/>
      <c r="D389" s="251"/>
      <c r="E389" s="250"/>
      <c r="F389" s="1918"/>
      <c r="G389" s="1919" t="s">
        <v>731</v>
      </c>
      <c r="H389" s="258">
        <f>SUM(H387:H388)</f>
        <v>793626876</v>
      </c>
      <c r="I389" s="55"/>
      <c r="J389" s="272"/>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row>
    <row r="390" spans="1:68" s="468" customFormat="1" ht="13.8">
      <c r="A390" s="253"/>
      <c r="B390" s="253"/>
      <c r="C390" s="253"/>
      <c r="D390" s="254"/>
      <c r="E390" s="253"/>
      <c r="F390" s="253"/>
      <c r="G390" s="262" t="s">
        <v>732</v>
      </c>
      <c r="H390" s="258">
        <f>ROUND((H389/1.3*0.05*0.19),0)</f>
        <v>5799581</v>
      </c>
      <c r="I390" s="55"/>
      <c r="J390" s="272"/>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row>
    <row r="391" spans="1:68" s="468" customFormat="1" ht="13.8">
      <c r="A391" s="253"/>
      <c r="B391" s="253"/>
      <c r="C391" s="253"/>
      <c r="D391" s="254"/>
      <c r="E391" s="253"/>
      <c r="F391" s="253"/>
      <c r="G391" s="530" t="s">
        <v>733</v>
      </c>
      <c r="H391" s="650">
        <f>SUM(H389:H390)</f>
        <v>799426457</v>
      </c>
      <c r="I391" s="55"/>
      <c r="J391" s="272"/>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row>
    <row r="392" spans="1:68" s="1267" customFormat="1">
      <c r="A392" s="1920" t="s">
        <v>984</v>
      </c>
      <c r="B392" s="1920"/>
      <c r="C392" s="1920"/>
      <c r="D392" s="1920"/>
      <c r="E392" s="1920"/>
      <c r="F392" s="1920"/>
      <c r="G392" s="1920"/>
      <c r="H392" s="1920"/>
      <c r="J392" s="1268"/>
    </row>
    <row r="393" spans="1:68" s="1267" customFormat="1">
      <c r="A393" s="1920"/>
      <c r="B393" s="1947"/>
      <c r="C393" s="1947"/>
      <c r="D393" s="2005" t="s">
        <v>985</v>
      </c>
      <c r="E393" s="1947"/>
      <c r="F393" s="1947"/>
      <c r="G393" s="1947"/>
      <c r="H393" s="1947"/>
      <c r="J393" s="1268"/>
    </row>
    <row r="394" spans="1:68" s="1267" customFormat="1" ht="17.25" customHeight="1">
      <c r="A394" s="1921" t="s">
        <v>717</v>
      </c>
      <c r="B394" s="1922" t="s">
        <v>718</v>
      </c>
      <c r="C394" s="1922"/>
      <c r="D394" s="1923" t="s">
        <v>719</v>
      </c>
      <c r="E394" s="1924" t="s">
        <v>986</v>
      </c>
      <c r="F394" s="1716">
        <f>35000*0.8*1.3</f>
        <v>36400</v>
      </c>
      <c r="G394" s="529">
        <v>31141.31</v>
      </c>
      <c r="H394" s="529">
        <f>F394*G394</f>
        <v>1133543684</v>
      </c>
      <c r="J394" s="1268"/>
    </row>
    <row r="395" spans="1:68" s="1267" customFormat="1">
      <c r="A395" s="1884">
        <v>610.79999999999995</v>
      </c>
      <c r="B395" s="1922" t="s">
        <v>720</v>
      </c>
      <c r="C395" s="1922"/>
      <c r="D395" s="1923" t="s">
        <v>987</v>
      </c>
      <c r="E395" s="1924" t="s">
        <v>986</v>
      </c>
      <c r="F395" s="1716">
        <f>35000*0.6*1.2</f>
        <v>25200</v>
      </c>
      <c r="G395" s="529">
        <v>129499.86</v>
      </c>
      <c r="H395" s="529">
        <f>F395*G395</f>
        <v>3263396472</v>
      </c>
      <c r="J395" s="1268"/>
    </row>
    <row r="396" spans="1:68" s="1267" customFormat="1" ht="21" customHeight="1">
      <c r="A396" s="1921"/>
      <c r="B396" s="1922" t="s">
        <v>776</v>
      </c>
      <c r="C396" s="1922"/>
      <c r="D396" s="1923" t="s">
        <v>988</v>
      </c>
      <c r="E396" s="1924" t="s">
        <v>300</v>
      </c>
      <c r="F396" s="1716">
        <f>35000</f>
        <v>35000</v>
      </c>
      <c r="G396" s="529">
        <f>+(30600*1.0928)*1.043</f>
        <v>34877.586239999997</v>
      </c>
      <c r="H396" s="529">
        <f>F396*G396</f>
        <v>1220715518.3999999</v>
      </c>
      <c r="J396" s="1268"/>
    </row>
    <row r="397" spans="1:68" s="1267" customFormat="1" ht="26.25" customHeight="1">
      <c r="A397" s="1921">
        <v>671.1</v>
      </c>
      <c r="B397" s="1922" t="s">
        <v>778</v>
      </c>
      <c r="C397" s="1922"/>
      <c r="D397" s="1923" t="s">
        <v>989</v>
      </c>
      <c r="E397" s="1924" t="s">
        <v>986</v>
      </c>
      <c r="F397" s="1716">
        <f>35000*0.138</f>
        <v>4830</v>
      </c>
      <c r="G397" s="529">
        <v>835804.87</v>
      </c>
      <c r="H397" s="529">
        <f>F397*G397</f>
        <v>4036937522.0999999</v>
      </c>
      <c r="J397" s="1268"/>
    </row>
    <row r="398" spans="1:68" s="1267" customFormat="1" ht="40.5" customHeight="1">
      <c r="A398" s="1922" t="s">
        <v>990</v>
      </c>
      <c r="B398" s="1922" t="s">
        <v>737</v>
      </c>
      <c r="C398" s="1922"/>
      <c r="D398" s="1923" t="s">
        <v>991</v>
      </c>
      <c r="E398" s="1924" t="s">
        <v>992</v>
      </c>
      <c r="F398" s="1716">
        <f>35000*3.8</f>
        <v>133000</v>
      </c>
      <c r="G398" s="529">
        <v>11851.17</v>
      </c>
      <c r="H398" s="529">
        <f>F398*G398</f>
        <v>1576205610</v>
      </c>
      <c r="J398" s="1268"/>
    </row>
    <row r="399" spans="1:68" s="1267" customFormat="1" ht="13.8">
      <c r="A399" s="1925"/>
      <c r="B399" s="1925"/>
      <c r="C399" s="1925"/>
      <c r="D399" s="1926"/>
      <c r="E399" s="1925"/>
      <c r="F399" s="1927"/>
      <c r="G399" s="1919" t="s">
        <v>993</v>
      </c>
      <c r="H399" s="258">
        <f>SUM(H394:H398)</f>
        <v>11230798806.5</v>
      </c>
      <c r="J399" s="1268"/>
    </row>
    <row r="400" spans="1:68" s="1267" customFormat="1" ht="13.8">
      <c r="A400" s="1928"/>
      <c r="B400" s="1928"/>
      <c r="C400" s="1928"/>
      <c r="D400" s="1929"/>
      <c r="E400" s="1928"/>
      <c r="F400" s="1928"/>
      <c r="G400" s="1919" t="s">
        <v>934</v>
      </c>
      <c r="H400" s="258">
        <f>ROUND(H399/1.3*0.05*0.19,0)</f>
        <v>82071222</v>
      </c>
      <c r="J400" s="1268"/>
    </row>
    <row r="401" spans="1:68" s="1267" customFormat="1" ht="13.8">
      <c r="A401" s="1928"/>
      <c r="B401" s="1928"/>
      <c r="C401" s="1928"/>
      <c r="D401" s="1929"/>
      <c r="E401" s="1928"/>
      <c r="F401" s="1928"/>
      <c r="G401" s="530" t="s">
        <v>733</v>
      </c>
      <c r="H401" s="1930">
        <f>SUM(H399:H400)</f>
        <v>11312870028.5</v>
      </c>
      <c r="I401" s="1948"/>
      <c r="J401" s="1268"/>
    </row>
    <row r="402" spans="1:68" s="468" customFormat="1">
      <c r="A402" s="247" t="s">
        <v>994</v>
      </c>
      <c r="B402" s="247"/>
      <c r="C402" s="247"/>
      <c r="D402" s="247"/>
      <c r="E402" s="247"/>
      <c r="F402" s="247"/>
      <c r="G402" s="247"/>
      <c r="H402" s="247"/>
      <c r="I402" s="55"/>
      <c r="J402" s="27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row>
    <row r="403" spans="1:68" s="468" customFormat="1">
      <c r="A403" s="247"/>
      <c r="B403" s="247"/>
      <c r="C403" s="247"/>
      <c r="D403" s="1881" t="s">
        <v>995</v>
      </c>
      <c r="E403" s="247"/>
      <c r="F403" s="247"/>
      <c r="G403" s="247"/>
      <c r="H403" s="247"/>
      <c r="I403" s="55"/>
      <c r="J403" s="272"/>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row>
    <row r="404" spans="1:68" s="468" customFormat="1">
      <c r="A404" s="1886">
        <v>700.1</v>
      </c>
      <c r="B404" s="243" t="s">
        <v>806</v>
      </c>
      <c r="C404" s="243"/>
      <c r="D404" s="583" t="s">
        <v>807</v>
      </c>
      <c r="E404" s="243" t="s">
        <v>229</v>
      </c>
      <c r="F404" s="1716">
        <f>55400*3</f>
        <v>166200</v>
      </c>
      <c r="G404" s="529">
        <v>3262.17</v>
      </c>
      <c r="H404" s="529">
        <f>ROUND(F404*G404,0)</f>
        <v>542172654</v>
      </c>
      <c r="I404" s="55"/>
      <c r="J404" s="272"/>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row>
    <row r="405" spans="1:68" s="468" customFormat="1" ht="51">
      <c r="A405" s="232" t="s">
        <v>808</v>
      </c>
      <c r="B405" s="243" t="s">
        <v>809</v>
      </c>
      <c r="C405" s="243"/>
      <c r="D405" s="583" t="s">
        <v>810</v>
      </c>
      <c r="E405" s="243" t="s">
        <v>811</v>
      </c>
      <c r="F405" s="1716">
        <v>625</v>
      </c>
      <c r="G405" s="529">
        <v>830824.57</v>
      </c>
      <c r="H405" s="529">
        <f>ROUND(F405*G405,0)</f>
        <v>519265356</v>
      </c>
      <c r="I405" s="55"/>
      <c r="J405" s="272"/>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row>
    <row r="406" spans="1:68" s="468" customFormat="1" ht="40.799999999999997">
      <c r="A406" s="232" t="s">
        <v>812</v>
      </c>
      <c r="B406" s="243" t="s">
        <v>809</v>
      </c>
      <c r="C406" s="243"/>
      <c r="D406" s="583" t="s">
        <v>996</v>
      </c>
      <c r="E406" s="243" t="s">
        <v>739</v>
      </c>
      <c r="F406" s="1716">
        <v>22</v>
      </c>
      <c r="G406" s="529">
        <v>738582.4</v>
      </c>
      <c r="H406" s="529">
        <f>ROUND(F406*G406,0)</f>
        <v>16248813</v>
      </c>
      <c r="I406" s="55"/>
      <c r="J406" s="272"/>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row>
    <row r="407" spans="1:68" s="468" customFormat="1">
      <c r="A407" s="232">
        <v>730.1</v>
      </c>
      <c r="B407" s="243" t="s">
        <v>814</v>
      </c>
      <c r="C407" s="243"/>
      <c r="D407" s="583" t="s">
        <v>815</v>
      </c>
      <c r="E407" s="243" t="s">
        <v>229</v>
      </c>
      <c r="F407" s="1716">
        <v>1805</v>
      </c>
      <c r="G407" s="529">
        <v>1267341.75</v>
      </c>
      <c r="H407" s="529">
        <f>ROUND(F407*G407,0)</f>
        <v>2287551859</v>
      </c>
      <c r="I407" s="55"/>
      <c r="J407" s="272"/>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row>
    <row r="408" spans="1:68" s="468" customFormat="1">
      <c r="A408" s="250"/>
      <c r="B408" s="250"/>
      <c r="C408" s="250"/>
      <c r="D408" s="251"/>
      <c r="E408" s="250"/>
      <c r="F408" s="1918"/>
      <c r="G408" s="1226" t="s">
        <v>731</v>
      </c>
      <c r="H408" s="258">
        <f>SUM(H404:H407)</f>
        <v>3365238682</v>
      </c>
      <c r="I408" s="55"/>
      <c r="J408" s="272"/>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row>
    <row r="409" spans="1:68" s="468" customFormat="1">
      <c r="A409" s="253"/>
      <c r="B409" s="253"/>
      <c r="C409" s="253"/>
      <c r="D409" s="254"/>
      <c r="E409" s="253"/>
      <c r="F409" s="253"/>
      <c r="G409" s="1909" t="s">
        <v>732</v>
      </c>
      <c r="H409" s="258">
        <f>ROUND((H408/1.3*0.05*0.19),0)</f>
        <v>24592129</v>
      </c>
      <c r="I409" s="55"/>
      <c r="J409" s="272"/>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row>
    <row r="410" spans="1:68" s="468" customFormat="1">
      <c r="A410" s="253"/>
      <c r="B410" s="253"/>
      <c r="C410" s="253"/>
      <c r="D410" s="254"/>
      <c r="E410" s="253"/>
      <c r="F410" s="253"/>
      <c r="G410" s="1931" t="s">
        <v>733</v>
      </c>
      <c r="H410" s="650">
        <f>SUM(H408:H409)</f>
        <v>3389830811</v>
      </c>
      <c r="I410" s="55"/>
      <c r="J410" s="272"/>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row>
    <row r="411" spans="1:68" s="468" customFormat="1" ht="13.8">
      <c r="A411" s="253" t="s">
        <v>997</v>
      </c>
      <c r="B411" s="253"/>
      <c r="C411" s="253"/>
      <c r="D411" s="254"/>
      <c r="E411" s="253"/>
      <c r="F411" s="253"/>
      <c r="G411" s="530"/>
      <c r="H411" s="1932"/>
      <c r="I411" s="55"/>
      <c r="J411" s="272"/>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row>
    <row r="412" spans="1:68" s="468" customFormat="1">
      <c r="A412" s="1890" t="s">
        <v>998</v>
      </c>
      <c r="B412" s="637"/>
      <c r="C412" s="637"/>
      <c r="D412" s="637"/>
      <c r="E412" s="637"/>
      <c r="F412" s="637"/>
      <c r="G412" s="637"/>
      <c r="H412" s="637"/>
      <c r="I412" s="55"/>
      <c r="J412" s="27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row>
    <row r="413" spans="1:68" s="468" customFormat="1">
      <c r="A413" s="232" t="s">
        <v>822</v>
      </c>
      <c r="B413" s="232" t="s">
        <v>767</v>
      </c>
      <c r="C413" s="344"/>
      <c r="D413" s="583" t="s">
        <v>823</v>
      </c>
      <c r="E413" s="243" t="s">
        <v>716</v>
      </c>
      <c r="F413" s="1716">
        <v>10</v>
      </c>
      <c r="G413" s="529">
        <f>+(61204*1.0928)*1.043</f>
        <v>69759.731641599996</v>
      </c>
      <c r="H413" s="529">
        <f t="shared" ref="H413:H421" si="22">ROUND(F413*G413,0)</f>
        <v>697597</v>
      </c>
      <c r="I413" s="55"/>
      <c r="J413" s="272"/>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row>
    <row r="414" spans="1:68" s="468" customFormat="1" ht="22.5" customHeight="1">
      <c r="A414" s="232" t="s">
        <v>849</v>
      </c>
      <c r="B414" s="232" t="s">
        <v>718</v>
      </c>
      <c r="C414" s="344"/>
      <c r="D414" s="583" t="s">
        <v>850</v>
      </c>
      <c r="E414" s="243" t="s">
        <v>716</v>
      </c>
      <c r="F414" s="1716">
        <v>20</v>
      </c>
      <c r="G414" s="529">
        <v>29284.46</v>
      </c>
      <c r="H414" s="529">
        <f t="shared" si="22"/>
        <v>585689</v>
      </c>
      <c r="I414" s="55"/>
      <c r="J414" s="272"/>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row>
    <row r="415" spans="1:68" s="468" customFormat="1" ht="20.399999999999999">
      <c r="A415" s="232" t="s">
        <v>769</v>
      </c>
      <c r="B415" s="232" t="s">
        <v>735</v>
      </c>
      <c r="C415" s="344"/>
      <c r="D415" s="583" t="s">
        <v>770</v>
      </c>
      <c r="E415" s="243" t="s">
        <v>716</v>
      </c>
      <c r="F415" s="1716">
        <v>20</v>
      </c>
      <c r="G415" s="529">
        <v>404299.59</v>
      </c>
      <c r="H415" s="529">
        <f t="shared" si="22"/>
        <v>8085992</v>
      </c>
      <c r="I415" s="55"/>
      <c r="J415" s="272"/>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row>
    <row r="416" spans="1:68" s="468" customFormat="1" ht="30.6">
      <c r="A416" s="232" t="s">
        <v>999</v>
      </c>
      <c r="B416" s="232" t="s">
        <v>735</v>
      </c>
      <c r="C416" s="344"/>
      <c r="D416" s="583" t="s">
        <v>1000</v>
      </c>
      <c r="E416" s="243" t="s">
        <v>716</v>
      </c>
      <c r="F416" s="1716">
        <v>14</v>
      </c>
      <c r="G416" s="529">
        <v>754214.34</v>
      </c>
      <c r="H416" s="529">
        <f t="shared" ref="H416" si="23">ROUND(F416*G416,0)</f>
        <v>10559001</v>
      </c>
      <c r="I416" s="55"/>
      <c r="J416" s="272"/>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row>
    <row r="417" spans="1:68" s="468" customFormat="1">
      <c r="A417" s="232" t="s">
        <v>1001</v>
      </c>
      <c r="B417" s="232"/>
      <c r="C417" s="232" t="s">
        <v>1001</v>
      </c>
      <c r="D417" s="583" t="s">
        <v>1002</v>
      </c>
      <c r="E417" s="243" t="s">
        <v>739</v>
      </c>
      <c r="F417" s="1716">
        <v>500</v>
      </c>
      <c r="G417" s="529">
        <f>+(117000*1.0928)*1.043</f>
        <v>133355.4768</v>
      </c>
      <c r="H417" s="529">
        <f t="shared" si="22"/>
        <v>66677738</v>
      </c>
      <c r="I417" s="55"/>
      <c r="J417" s="272"/>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row>
    <row r="418" spans="1:68" s="468" customFormat="1">
      <c r="A418" s="232" t="s">
        <v>830</v>
      </c>
      <c r="B418" s="232"/>
      <c r="C418" s="232" t="s">
        <v>830</v>
      </c>
      <c r="D418" s="583" t="s">
        <v>831</v>
      </c>
      <c r="E418" s="243" t="s">
        <v>739</v>
      </c>
      <c r="F418" s="1716">
        <v>230</v>
      </c>
      <c r="G418" s="529">
        <f>+(19899*1.0928)*1.043</f>
        <v>22680.689169599998</v>
      </c>
      <c r="H418" s="529">
        <f t="shared" si="22"/>
        <v>5216559</v>
      </c>
      <c r="I418" s="55"/>
      <c r="J418" s="272"/>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row>
    <row r="419" spans="1:68" s="468" customFormat="1" ht="20.399999999999999">
      <c r="A419" s="232" t="s">
        <v>835</v>
      </c>
      <c r="B419" s="233"/>
      <c r="C419" s="233" t="s">
        <v>835</v>
      </c>
      <c r="D419" s="583" t="s">
        <v>836</v>
      </c>
      <c r="E419" s="243" t="s">
        <v>730</v>
      </c>
      <c r="F419" s="1716">
        <v>20</v>
      </c>
      <c r="G419" s="529">
        <f>+(246403*1.0928)*1.043</f>
        <v>280847.77393119998</v>
      </c>
      <c r="H419" s="529">
        <f t="shared" si="22"/>
        <v>5616955</v>
      </c>
      <c r="I419" s="55"/>
      <c r="J419" s="272"/>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row>
    <row r="420" spans="1:68" s="468" customFormat="1" ht="20.399999999999999">
      <c r="A420" s="232" t="s">
        <v>837</v>
      </c>
      <c r="B420" s="233"/>
      <c r="C420" s="233" t="s">
        <v>837</v>
      </c>
      <c r="D420" s="583" t="s">
        <v>838</v>
      </c>
      <c r="E420" s="243" t="s">
        <v>739</v>
      </c>
      <c r="F420" s="1716">
        <v>5</v>
      </c>
      <c r="G420" s="529">
        <f>+(490480*1.0928)*1.043</f>
        <v>559044.39539199998</v>
      </c>
      <c r="H420" s="529">
        <f t="shared" si="22"/>
        <v>2795222</v>
      </c>
      <c r="I420" s="55"/>
      <c r="J420" s="272"/>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row>
    <row r="421" spans="1:68" s="468" customFormat="1" ht="23.25" customHeight="1">
      <c r="A421" s="232">
        <v>700.2</v>
      </c>
      <c r="B421" s="233" t="s">
        <v>806</v>
      </c>
      <c r="C421" s="334"/>
      <c r="D421" s="583" t="s">
        <v>839</v>
      </c>
      <c r="E421" s="243" t="s">
        <v>229</v>
      </c>
      <c r="F421" s="1716">
        <v>140</v>
      </c>
      <c r="G421" s="529">
        <v>2066.71</v>
      </c>
      <c r="H421" s="529">
        <f t="shared" si="22"/>
        <v>289339</v>
      </c>
      <c r="I421" s="55"/>
      <c r="J421" s="272"/>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row>
    <row r="422" spans="1:68" s="468" customFormat="1" ht="40.799999999999997">
      <c r="A422" s="232" t="s">
        <v>812</v>
      </c>
      <c r="B422" s="232" t="s">
        <v>809</v>
      </c>
      <c r="C422" s="232"/>
      <c r="D422" s="583" t="s">
        <v>996</v>
      </c>
      <c r="E422" s="243" t="s">
        <v>739</v>
      </c>
      <c r="F422" s="1716">
        <v>4</v>
      </c>
      <c r="G422" s="529">
        <v>738582.4</v>
      </c>
      <c r="H422" s="529">
        <f>ROUND(F422*G422,0)</f>
        <v>2954330</v>
      </c>
      <c r="I422" s="55"/>
      <c r="J422" s="27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row>
    <row r="423" spans="1:68" s="468" customFormat="1" ht="13.8">
      <c r="A423" s="673"/>
      <c r="B423" s="673"/>
      <c r="C423" s="673"/>
      <c r="D423" s="244"/>
      <c r="E423" s="678"/>
      <c r="F423" s="675"/>
      <c r="G423" s="540" t="s">
        <v>840</v>
      </c>
      <c r="H423" s="529">
        <f>SUM(H413:H422)</f>
        <v>103478422</v>
      </c>
      <c r="I423" s="55"/>
      <c r="J423" s="272"/>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row>
    <row r="424" spans="1:68" s="468" customFormat="1" ht="12.75" customHeight="1">
      <c r="A424" s="673"/>
      <c r="B424" s="673"/>
      <c r="C424" s="673"/>
      <c r="D424" s="244"/>
      <c r="E424" s="678"/>
      <c r="F424" s="675"/>
      <c r="G424" s="676" t="s">
        <v>841</v>
      </c>
      <c r="H424" s="529">
        <f>ROUND(0.04*H423,0)</f>
        <v>4139137</v>
      </c>
      <c r="I424" s="55"/>
      <c r="J424" s="272"/>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row>
    <row r="425" spans="1:68" s="468" customFormat="1">
      <c r="A425" s="673"/>
      <c r="B425" s="673"/>
      <c r="C425" s="673"/>
      <c r="D425" s="244"/>
      <c r="E425" s="678"/>
      <c r="F425" s="675"/>
      <c r="G425" s="676" t="s">
        <v>842</v>
      </c>
      <c r="H425" s="541">
        <v>8500000</v>
      </c>
      <c r="I425" s="55"/>
      <c r="J425" s="272"/>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row>
    <row r="426" spans="1:68" s="468" customFormat="1">
      <c r="A426" s="673"/>
      <c r="B426" s="673"/>
      <c r="C426" s="673"/>
      <c r="D426" s="244"/>
      <c r="E426" s="678"/>
      <c r="F426" s="675"/>
      <c r="G426" s="676" t="s">
        <v>843</v>
      </c>
      <c r="H426" s="529">
        <f>SUM(H423:H425)</f>
        <v>116117559</v>
      </c>
      <c r="I426" s="55"/>
      <c r="J426" s="272"/>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row>
    <row r="427" spans="1:68" s="468" customFormat="1">
      <c r="A427" s="673"/>
      <c r="B427" s="673"/>
      <c r="C427" s="673"/>
      <c r="D427" s="244"/>
      <c r="E427" s="678"/>
      <c r="F427" s="675"/>
      <c r="G427" s="627" t="s">
        <v>732</v>
      </c>
      <c r="H427" s="529">
        <f>+ROUND(((H426/1.3)*0.05*0.19),0)</f>
        <v>848551</v>
      </c>
      <c r="I427" s="55"/>
      <c r="J427" s="272"/>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row>
    <row r="428" spans="1:68" s="468" customFormat="1">
      <c r="A428" s="673"/>
      <c r="B428" s="673"/>
      <c r="C428" s="673"/>
      <c r="D428" s="244"/>
      <c r="E428" s="678"/>
      <c r="F428" s="675"/>
      <c r="G428" s="627" t="s">
        <v>844</v>
      </c>
      <c r="H428" s="529">
        <f>SUM(H426:H427)</f>
        <v>116966110</v>
      </c>
      <c r="I428" s="55"/>
      <c r="J428" s="272"/>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row>
    <row r="429" spans="1:68" s="468" customFormat="1">
      <c r="A429" s="673"/>
      <c r="B429" s="673"/>
      <c r="C429" s="673"/>
      <c r="D429" s="244"/>
      <c r="E429" s="678"/>
      <c r="F429" s="675"/>
      <c r="G429" s="627" t="s">
        <v>845</v>
      </c>
      <c r="H429" s="1908">
        <v>46816000</v>
      </c>
      <c r="I429" s="55"/>
      <c r="J429" s="272"/>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row>
    <row r="430" spans="1:68" s="468" customFormat="1" ht="15.75" customHeight="1">
      <c r="A430" s="673"/>
      <c r="B430" s="673"/>
      <c r="C430" s="673"/>
      <c r="D430" s="244"/>
      <c r="E430" s="678"/>
      <c r="F430" s="675"/>
      <c r="G430" s="627" t="s">
        <v>846</v>
      </c>
      <c r="H430" s="1908">
        <v>8895040</v>
      </c>
      <c r="I430" s="55"/>
      <c r="J430" s="272"/>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row>
    <row r="431" spans="1:68" s="468" customFormat="1" ht="15.75" customHeight="1">
      <c r="A431" s="673"/>
      <c r="B431" s="673"/>
      <c r="C431" s="673"/>
      <c r="D431" s="244"/>
      <c r="E431" s="678"/>
      <c r="F431" s="675"/>
      <c r="G431" s="627" t="s">
        <v>847</v>
      </c>
      <c r="H431" s="1908">
        <v>55711040</v>
      </c>
      <c r="I431" s="55"/>
      <c r="J431" s="272"/>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row>
    <row r="432" spans="1:68" s="468" customFormat="1" ht="13.8">
      <c r="A432" s="64"/>
      <c r="B432" s="64"/>
      <c r="C432" s="64"/>
      <c r="D432" s="64"/>
      <c r="E432" s="64"/>
      <c r="F432" s="64"/>
      <c r="G432" s="542" t="s">
        <v>733</v>
      </c>
      <c r="H432" s="650">
        <f>+H428+H431</f>
        <v>172677150</v>
      </c>
      <c r="I432" s="55"/>
      <c r="J432" s="27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row>
    <row r="433" spans="1:68" s="468" customFormat="1">
      <c r="A433" s="1890" t="s">
        <v>1003</v>
      </c>
      <c r="B433" s="637"/>
      <c r="C433" s="637"/>
      <c r="D433" s="637"/>
      <c r="E433" s="637"/>
      <c r="F433" s="637"/>
      <c r="G433" s="637"/>
      <c r="H433" s="637"/>
      <c r="I433" s="55"/>
      <c r="J433" s="272"/>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row>
    <row r="434" spans="1:68" s="468" customFormat="1">
      <c r="A434" s="232" t="s">
        <v>822</v>
      </c>
      <c r="B434" s="232" t="s">
        <v>767</v>
      </c>
      <c r="C434" s="344"/>
      <c r="D434" s="583" t="s">
        <v>823</v>
      </c>
      <c r="E434" s="243" t="s">
        <v>716</v>
      </c>
      <c r="F434" s="1716">
        <v>10</v>
      </c>
      <c r="G434" s="529">
        <f>+(61204*1.0928)*1.043</f>
        <v>69759.731641599996</v>
      </c>
      <c r="H434" s="529">
        <f t="shared" ref="H434:H439" si="24">ROUND(F434*G434,0)</f>
        <v>697597</v>
      </c>
      <c r="I434" s="55"/>
      <c r="J434" s="272"/>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row>
    <row r="435" spans="1:68" s="468" customFormat="1" ht="20.399999999999999">
      <c r="A435" s="232" t="s">
        <v>849</v>
      </c>
      <c r="B435" s="232" t="s">
        <v>718</v>
      </c>
      <c r="C435" s="344"/>
      <c r="D435" s="583" t="s">
        <v>850</v>
      </c>
      <c r="E435" s="243" t="s">
        <v>716</v>
      </c>
      <c r="F435" s="1716">
        <v>20</v>
      </c>
      <c r="G435" s="529">
        <v>29284.46</v>
      </c>
      <c r="H435" s="529">
        <f t="shared" si="24"/>
        <v>585689</v>
      </c>
      <c r="I435" s="55"/>
      <c r="J435" s="272"/>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row>
    <row r="436" spans="1:68" s="468" customFormat="1">
      <c r="A436" s="232" t="s">
        <v>830</v>
      </c>
      <c r="B436" s="232"/>
      <c r="C436" s="232" t="s">
        <v>830</v>
      </c>
      <c r="D436" s="583" t="s">
        <v>831</v>
      </c>
      <c r="E436" s="243" t="s">
        <v>739</v>
      </c>
      <c r="F436" s="1716">
        <v>230</v>
      </c>
      <c r="G436" s="529">
        <f>+(19899*1.0928)*1.043</f>
        <v>22680.689169599998</v>
      </c>
      <c r="H436" s="529">
        <f t="shared" si="24"/>
        <v>5216559</v>
      </c>
      <c r="I436" s="55"/>
      <c r="J436" s="272"/>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row>
    <row r="437" spans="1:68" s="468" customFormat="1" ht="20.399999999999999">
      <c r="A437" s="232" t="s">
        <v>835</v>
      </c>
      <c r="B437" s="233"/>
      <c r="C437" s="233" t="s">
        <v>835</v>
      </c>
      <c r="D437" s="583" t="s">
        <v>836</v>
      </c>
      <c r="E437" s="243" t="s">
        <v>730</v>
      </c>
      <c r="F437" s="1716">
        <v>20</v>
      </c>
      <c r="G437" s="529">
        <f>+(246403*1.0928)*1.043</f>
        <v>280847.77393119998</v>
      </c>
      <c r="H437" s="529">
        <f t="shared" si="24"/>
        <v>5616955</v>
      </c>
      <c r="I437" s="55"/>
      <c r="J437" s="272"/>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row>
    <row r="438" spans="1:68" s="468" customFormat="1" ht="27" customHeight="1">
      <c r="A438" s="232" t="s">
        <v>837</v>
      </c>
      <c r="B438" s="233"/>
      <c r="C438" s="233" t="s">
        <v>837</v>
      </c>
      <c r="D438" s="583" t="s">
        <v>838</v>
      </c>
      <c r="E438" s="243" t="s">
        <v>739</v>
      </c>
      <c r="F438" s="1716">
        <v>5</v>
      </c>
      <c r="G438" s="529">
        <f>+(490480*1.0928)*1.043</f>
        <v>559044.39539199998</v>
      </c>
      <c r="H438" s="529">
        <f t="shared" si="24"/>
        <v>2795222</v>
      </c>
      <c r="I438" s="55"/>
      <c r="J438" s="272"/>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row>
    <row r="439" spans="1:68" s="468" customFormat="1" ht="36" customHeight="1">
      <c r="A439" s="232">
        <v>700.2</v>
      </c>
      <c r="B439" s="233" t="s">
        <v>806</v>
      </c>
      <c r="C439" s="334"/>
      <c r="D439" s="583" t="s">
        <v>839</v>
      </c>
      <c r="E439" s="243" t="s">
        <v>229</v>
      </c>
      <c r="F439" s="1716">
        <v>50</v>
      </c>
      <c r="G439" s="529">
        <v>2066.71</v>
      </c>
      <c r="H439" s="529">
        <f t="shared" si="24"/>
        <v>103336</v>
      </c>
      <c r="I439" s="55"/>
      <c r="J439" s="272"/>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row>
    <row r="440" spans="1:68" s="468" customFormat="1" ht="40.799999999999997">
      <c r="A440" s="232" t="s">
        <v>812</v>
      </c>
      <c r="B440" s="232" t="s">
        <v>809</v>
      </c>
      <c r="C440" s="232"/>
      <c r="D440" s="583" t="s">
        <v>996</v>
      </c>
      <c r="E440" s="243" t="s">
        <v>739</v>
      </c>
      <c r="F440" s="1716">
        <v>2</v>
      </c>
      <c r="G440" s="529">
        <v>738582.4</v>
      </c>
      <c r="H440" s="529">
        <f>ROUND(F440*G440,0)</f>
        <v>1477165</v>
      </c>
      <c r="I440" s="55"/>
      <c r="J440" s="272"/>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row>
    <row r="441" spans="1:68" s="468" customFormat="1" ht="13.8">
      <c r="A441" s="673"/>
      <c r="B441" s="673"/>
      <c r="C441" s="673"/>
      <c r="D441" s="244"/>
      <c r="E441" s="678"/>
      <c r="F441" s="675"/>
      <c r="G441" s="540" t="s">
        <v>840</v>
      </c>
      <c r="H441" s="529">
        <f>SUM(H434:H440)</f>
        <v>16492523</v>
      </c>
      <c r="I441" s="55"/>
      <c r="J441" s="272"/>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row>
    <row r="442" spans="1:68" s="468" customFormat="1">
      <c r="A442" s="673"/>
      <c r="B442" s="673"/>
      <c r="C442" s="673"/>
      <c r="D442" s="244"/>
      <c r="E442" s="678"/>
      <c r="F442" s="675"/>
      <c r="G442" s="676" t="s">
        <v>841</v>
      </c>
      <c r="H442" s="529">
        <f>ROUND(0.04*H441,0)</f>
        <v>659701</v>
      </c>
      <c r="I442" s="55"/>
      <c r="J442" s="27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row>
    <row r="443" spans="1:68">
      <c r="A443" s="673"/>
      <c r="B443" s="673"/>
      <c r="C443" s="673"/>
      <c r="D443" s="244"/>
      <c r="E443" s="678"/>
      <c r="F443" s="675"/>
      <c r="G443" s="676" t="s">
        <v>842</v>
      </c>
      <c r="H443" s="541">
        <v>8500000</v>
      </c>
      <c r="I443" s="55"/>
    </row>
    <row r="444" spans="1:68">
      <c r="A444" s="673"/>
      <c r="B444" s="673"/>
      <c r="C444" s="673"/>
      <c r="D444" s="244"/>
      <c r="E444" s="678"/>
      <c r="F444" s="675"/>
      <c r="G444" s="676" t="s">
        <v>843</v>
      </c>
      <c r="H444" s="529">
        <f>SUM(H441:H443)</f>
        <v>25652224</v>
      </c>
      <c r="I444" s="55"/>
    </row>
    <row r="445" spans="1:68">
      <c r="A445" s="673"/>
      <c r="B445" s="673"/>
      <c r="C445" s="673"/>
      <c r="D445" s="244"/>
      <c r="E445" s="678"/>
      <c r="F445" s="675"/>
      <c r="G445" s="627" t="s">
        <v>732</v>
      </c>
      <c r="H445" s="529">
        <f>+ROUND(((H444/1.3)*0.05*0.19),0)</f>
        <v>187459</v>
      </c>
      <c r="I445" s="55"/>
    </row>
    <row r="446" spans="1:68">
      <c r="A446" s="673"/>
      <c r="B446" s="673"/>
      <c r="C446" s="673"/>
      <c r="D446" s="244"/>
      <c r="E446" s="678"/>
      <c r="F446" s="675"/>
      <c r="G446" s="627" t="s">
        <v>844</v>
      </c>
      <c r="H446" s="529">
        <f>SUM(H444:H445)</f>
        <v>25839683</v>
      </c>
      <c r="I446" s="55"/>
    </row>
    <row r="447" spans="1:68">
      <c r="A447" s="673"/>
      <c r="B447" s="673"/>
      <c r="C447" s="673"/>
      <c r="D447" s="244"/>
      <c r="E447" s="678"/>
      <c r="F447" s="675"/>
      <c r="G447" s="627" t="s">
        <v>845</v>
      </c>
      <c r="H447" s="1908">
        <v>46816000</v>
      </c>
      <c r="I447" s="55"/>
    </row>
    <row r="448" spans="1:68">
      <c r="A448" s="673"/>
      <c r="B448" s="673"/>
      <c r="C448" s="673"/>
      <c r="D448" s="244"/>
      <c r="E448" s="678"/>
      <c r="F448" s="675"/>
      <c r="G448" s="627" t="s">
        <v>846</v>
      </c>
      <c r="H448" s="1908">
        <v>8895040</v>
      </c>
      <c r="I448" s="55"/>
    </row>
    <row r="449" spans="1:9">
      <c r="A449" s="673"/>
      <c r="B449" s="673"/>
      <c r="C449" s="673"/>
      <c r="D449" s="244"/>
      <c r="E449" s="678"/>
      <c r="F449" s="675"/>
      <c r="G449" s="627" t="s">
        <v>847</v>
      </c>
      <c r="H449" s="1908">
        <v>55711040</v>
      </c>
      <c r="I449" s="55"/>
    </row>
    <row r="450" spans="1:9" ht="13.8">
      <c r="A450" s="64"/>
      <c r="B450" s="64"/>
      <c r="C450" s="64"/>
      <c r="D450" s="64"/>
      <c r="E450" s="64"/>
      <c r="F450" s="64"/>
      <c r="G450" s="542" t="s">
        <v>733</v>
      </c>
      <c r="H450" s="650">
        <f>+H446+H449</f>
        <v>81550723</v>
      </c>
      <c r="I450" s="55"/>
    </row>
    <row r="451" spans="1:9">
      <c r="A451" s="1890" t="s">
        <v>1004</v>
      </c>
      <c r="B451" s="637"/>
      <c r="C451" s="637"/>
      <c r="D451" s="637"/>
      <c r="E451" s="637"/>
      <c r="F451" s="637"/>
      <c r="G451" s="637"/>
      <c r="H451" s="637"/>
      <c r="I451" s="55"/>
    </row>
    <row r="452" spans="1:9" ht="20.399999999999999">
      <c r="A452" s="232" t="s">
        <v>835</v>
      </c>
      <c r="B452" s="233"/>
      <c r="C452" s="233" t="s">
        <v>835</v>
      </c>
      <c r="D452" s="583" t="s">
        <v>836</v>
      </c>
      <c r="E452" s="243" t="s">
        <v>730</v>
      </c>
      <c r="F452" s="1716">
        <v>20</v>
      </c>
      <c r="G452" s="529">
        <f>+(246403*1.0928)*1.043</f>
        <v>280847.77393119998</v>
      </c>
      <c r="H452" s="529">
        <f t="shared" ref="H452:H454" si="25">ROUND(F452*G452,0)</f>
        <v>5616955</v>
      </c>
      <c r="I452" s="55"/>
    </row>
    <row r="453" spans="1:9" ht="20.399999999999999">
      <c r="A453" s="232" t="s">
        <v>837</v>
      </c>
      <c r="B453" s="233"/>
      <c r="C453" s="233" t="s">
        <v>837</v>
      </c>
      <c r="D453" s="583" t="s">
        <v>838</v>
      </c>
      <c r="E453" s="243" t="s">
        <v>739</v>
      </c>
      <c r="F453" s="1716">
        <v>5</v>
      </c>
      <c r="G453" s="529">
        <f>+(490480*1.0928)*1.043</f>
        <v>559044.39539199998</v>
      </c>
      <c r="H453" s="529">
        <f t="shared" si="25"/>
        <v>2795222</v>
      </c>
      <c r="I453" s="55"/>
    </row>
    <row r="454" spans="1:9" ht="37.5" customHeight="1">
      <c r="A454" s="232">
        <v>700.2</v>
      </c>
      <c r="B454" s="233" t="s">
        <v>806</v>
      </c>
      <c r="C454" s="334"/>
      <c r="D454" s="583" t="s">
        <v>839</v>
      </c>
      <c r="E454" s="243" t="s">
        <v>229</v>
      </c>
      <c r="F454" s="1716">
        <v>40</v>
      </c>
      <c r="G454" s="529">
        <v>2066.71</v>
      </c>
      <c r="H454" s="529">
        <f t="shared" si="25"/>
        <v>82668</v>
      </c>
      <c r="I454" s="55"/>
    </row>
    <row r="455" spans="1:9" ht="13.8">
      <c r="A455" s="673"/>
      <c r="B455" s="673"/>
      <c r="C455" s="673"/>
      <c r="D455" s="244"/>
      <c r="E455" s="678"/>
      <c r="F455" s="675"/>
      <c r="G455" s="540" t="s">
        <v>840</v>
      </c>
      <c r="H455" s="529">
        <f>SUM(H452:H454)</f>
        <v>8494845</v>
      </c>
      <c r="I455" s="55"/>
    </row>
    <row r="456" spans="1:9">
      <c r="A456" s="673"/>
      <c r="B456" s="673"/>
      <c r="C456" s="673"/>
      <c r="D456" s="244"/>
      <c r="E456" s="678"/>
      <c r="F456" s="675"/>
      <c r="G456" s="676" t="s">
        <v>841</v>
      </c>
      <c r="H456" s="529">
        <f>ROUND(0.04*H455,0)</f>
        <v>339794</v>
      </c>
      <c r="I456" s="55"/>
    </row>
    <row r="457" spans="1:9">
      <c r="A457" s="673"/>
      <c r="B457" s="673"/>
      <c r="C457" s="673"/>
      <c r="D457" s="244"/>
      <c r="E457" s="678"/>
      <c r="F457" s="675"/>
      <c r="G457" s="676" t="s">
        <v>842</v>
      </c>
      <c r="H457" s="541">
        <v>8500000</v>
      </c>
      <c r="I457" s="55"/>
    </row>
    <row r="458" spans="1:9">
      <c r="A458" s="673"/>
      <c r="B458" s="673"/>
      <c r="C458" s="673"/>
      <c r="D458" s="244"/>
      <c r="E458" s="678"/>
      <c r="F458" s="675"/>
      <c r="G458" s="676" t="s">
        <v>843</v>
      </c>
      <c r="H458" s="529">
        <f>SUM(H455:H457)</f>
        <v>17334639</v>
      </c>
      <c r="I458" s="55"/>
    </row>
    <row r="459" spans="1:9">
      <c r="A459" s="673"/>
      <c r="B459" s="673"/>
      <c r="C459" s="673"/>
      <c r="D459" s="244"/>
      <c r="E459" s="678"/>
      <c r="F459" s="675"/>
      <c r="G459" s="627" t="s">
        <v>732</v>
      </c>
      <c r="H459" s="529">
        <f>+ROUND(((H458/1.3)*0.05*0.19),0)</f>
        <v>126676</v>
      </c>
      <c r="I459" s="55"/>
    </row>
    <row r="460" spans="1:9">
      <c r="A460" s="673"/>
      <c r="B460" s="673"/>
      <c r="C460" s="673"/>
      <c r="D460" s="244"/>
      <c r="E460" s="678"/>
      <c r="F460" s="675"/>
      <c r="G460" s="627" t="s">
        <v>844</v>
      </c>
      <c r="H460" s="529">
        <f>SUM(H458:H459)</f>
        <v>17461315</v>
      </c>
      <c r="I460" s="55"/>
    </row>
    <row r="461" spans="1:9">
      <c r="A461" s="673"/>
      <c r="B461" s="673"/>
      <c r="C461" s="673"/>
      <c r="D461" s="244"/>
      <c r="E461" s="678"/>
      <c r="F461" s="675"/>
      <c r="G461" s="627" t="s">
        <v>845</v>
      </c>
      <c r="H461" s="1908">
        <v>46816000</v>
      </c>
      <c r="I461" s="55"/>
    </row>
    <row r="462" spans="1:9">
      <c r="A462" s="673"/>
      <c r="B462" s="673"/>
      <c r="C462" s="673"/>
      <c r="D462" s="244"/>
      <c r="E462" s="678"/>
      <c r="F462" s="675"/>
      <c r="G462" s="627" t="s">
        <v>846</v>
      </c>
      <c r="H462" s="1908">
        <v>8895040</v>
      </c>
      <c r="I462" s="55"/>
    </row>
    <row r="463" spans="1:9">
      <c r="A463" s="673"/>
      <c r="B463" s="673"/>
      <c r="C463" s="673"/>
      <c r="D463" s="244"/>
      <c r="E463" s="678"/>
      <c r="F463" s="675"/>
      <c r="G463" s="627" t="s">
        <v>847</v>
      </c>
      <c r="H463" s="1908">
        <v>55711040</v>
      </c>
      <c r="I463" s="55"/>
    </row>
    <row r="464" spans="1:9" ht="13.8">
      <c r="A464" s="64"/>
      <c r="B464" s="64"/>
      <c r="C464" s="64"/>
      <c r="D464" s="64"/>
      <c r="E464" s="64"/>
      <c r="F464" s="64"/>
      <c r="G464" s="542" t="s">
        <v>733</v>
      </c>
      <c r="H464" s="650">
        <f>+H460+H463</f>
        <v>73172355</v>
      </c>
      <c r="I464" s="55"/>
    </row>
    <row r="465" spans="1:12">
      <c r="A465" s="55"/>
      <c r="B465" s="55"/>
      <c r="C465" s="55"/>
      <c r="D465" s="55"/>
      <c r="E465" s="55"/>
      <c r="F465" s="55"/>
      <c r="G465" s="55"/>
      <c r="H465" s="55"/>
      <c r="I465" s="55"/>
    </row>
    <row r="466" spans="1:12" ht="14.4" thickBot="1">
      <c r="A466" s="64"/>
      <c r="B466" s="64"/>
      <c r="C466" s="168" t="s">
        <v>873</v>
      </c>
      <c r="D466" s="55"/>
      <c r="E466" s="548"/>
      <c r="F466" s="548"/>
      <c r="G466" s="545"/>
      <c r="H466" s="668"/>
      <c r="I466" s="55"/>
    </row>
    <row r="467" spans="1:12">
      <c r="A467" s="64"/>
      <c r="B467" s="64"/>
      <c r="C467" s="549"/>
      <c r="D467" s="550"/>
      <c r="E467" s="2462" t="s">
        <v>874</v>
      </c>
      <c r="F467" s="2463"/>
      <c r="G467" s="551" t="s">
        <v>875</v>
      </c>
      <c r="H467" s="667" t="s">
        <v>876</v>
      </c>
      <c r="I467" s="536" t="s">
        <v>877</v>
      </c>
      <c r="L467" s="265" t="s">
        <v>866</v>
      </c>
    </row>
    <row r="468" spans="1:12">
      <c r="A468" s="64"/>
      <c r="B468" s="64"/>
      <c r="C468" s="75" t="s">
        <v>878</v>
      </c>
      <c r="D468" s="552" t="s">
        <v>879</v>
      </c>
      <c r="E468" s="2448" t="s">
        <v>880</v>
      </c>
      <c r="F468" s="2449"/>
      <c r="G468" s="553" t="s">
        <v>881</v>
      </c>
      <c r="H468" s="666" t="s">
        <v>882</v>
      </c>
      <c r="I468" s="537" t="s">
        <v>883</v>
      </c>
      <c r="L468" s="612">
        <f>+H28+H42+H49+H56+H68+H80+H96+H112+H128+H145+H161+H178+H192+H209+H226+H243+H260+H276+H290+H304+H326+H348+H363+H374+H384+H391+H401+H410+H432+H450+H464</f>
        <v>174655070489.01001</v>
      </c>
    </row>
    <row r="469" spans="1:12" ht="14.25" customHeight="1" thickBot="1">
      <c r="A469" s="64"/>
      <c r="B469" s="64"/>
      <c r="C469" s="554"/>
      <c r="D469" s="532"/>
      <c r="E469" s="2466" t="s">
        <v>884</v>
      </c>
      <c r="F469" s="2467"/>
      <c r="G469" s="555" t="s">
        <v>885</v>
      </c>
      <c r="H469" s="665" t="s">
        <v>886</v>
      </c>
      <c r="I469" s="1933" t="s">
        <v>887</v>
      </c>
    </row>
    <row r="470" spans="1:12">
      <c r="A470" s="64"/>
      <c r="B470" s="64"/>
      <c r="C470" s="556"/>
      <c r="D470" s="742" t="s">
        <v>888</v>
      </c>
      <c r="E470" s="2464"/>
      <c r="F470" s="2465"/>
      <c r="G470" s="557"/>
      <c r="H470" s="664"/>
      <c r="I470" s="1934"/>
    </row>
    <row r="471" spans="1:12">
      <c r="A471" s="64"/>
      <c r="B471" s="64"/>
      <c r="C471" s="1949"/>
      <c r="D471" s="558" t="s">
        <v>889</v>
      </c>
      <c r="E471" s="2494"/>
      <c r="F471" s="2495"/>
      <c r="G471" s="1950"/>
      <c r="H471" s="1951"/>
      <c r="I471" s="1952"/>
    </row>
    <row r="472" spans="1:12" ht="14.25" customHeight="1">
      <c r="A472" s="64"/>
      <c r="B472" s="64"/>
      <c r="C472" s="1953">
        <v>1</v>
      </c>
      <c r="D472" s="1954" t="s">
        <v>890</v>
      </c>
      <c r="E472" s="2493">
        <v>6800000</v>
      </c>
      <c r="F472" s="2493"/>
      <c r="G472" s="1956"/>
      <c r="H472" s="1957">
        <v>1</v>
      </c>
      <c r="I472" s="1958">
        <f>(E472+G472)*H472</f>
        <v>6800000</v>
      </c>
    </row>
    <row r="473" spans="1:12" ht="14.25" customHeight="1">
      <c r="A473" s="64"/>
      <c r="B473" s="64"/>
      <c r="C473" s="1953">
        <v>1</v>
      </c>
      <c r="D473" s="1954" t="s">
        <v>891</v>
      </c>
      <c r="E473" s="2493">
        <v>4400000</v>
      </c>
      <c r="F473" s="2493"/>
      <c r="G473" s="1955"/>
      <c r="H473" s="1957">
        <v>0.5</v>
      </c>
      <c r="I473" s="1958">
        <f>(E473+G473)*H473</f>
        <v>2200000</v>
      </c>
    </row>
    <row r="474" spans="1:12" ht="14.25" customHeight="1">
      <c r="A474" s="64"/>
      <c r="B474" s="64"/>
      <c r="C474" s="1953">
        <v>1</v>
      </c>
      <c r="D474" s="1954" t="s">
        <v>892</v>
      </c>
      <c r="E474" s="2493">
        <v>6990000</v>
      </c>
      <c r="F474" s="2493"/>
      <c r="G474" s="1959"/>
      <c r="H474" s="1957">
        <v>1</v>
      </c>
      <c r="I474" s="1958">
        <f>(E474+G474)*H474</f>
        <v>6990000</v>
      </c>
    </row>
    <row r="475" spans="1:12" ht="14.25" customHeight="1">
      <c r="A475" s="64"/>
      <c r="B475" s="64"/>
      <c r="C475" s="1953"/>
      <c r="D475" s="1954" t="s">
        <v>893</v>
      </c>
      <c r="E475" s="2493">
        <v>6990000</v>
      </c>
      <c r="F475" s="2493"/>
      <c r="G475" s="1959"/>
      <c r="H475" s="1957">
        <v>1</v>
      </c>
      <c r="I475" s="1958">
        <f>(E475+G475)*H475</f>
        <v>6990000</v>
      </c>
    </row>
    <row r="476" spans="1:12">
      <c r="A476" s="64"/>
      <c r="B476" s="64"/>
      <c r="C476" s="1953"/>
      <c r="D476" s="1954" t="s">
        <v>894</v>
      </c>
      <c r="E476" s="2487"/>
      <c r="F476" s="2488"/>
      <c r="G476" s="1960"/>
      <c r="H476" s="1961"/>
      <c r="I476" s="1958"/>
    </row>
    <row r="477" spans="1:12">
      <c r="A477" s="64"/>
      <c r="B477" s="64"/>
      <c r="C477" s="1962"/>
      <c r="D477" s="558" t="s">
        <v>895</v>
      </c>
      <c r="E477" s="565"/>
      <c r="F477" s="565"/>
      <c r="G477" s="558"/>
      <c r="H477" s="660"/>
      <c r="I477" s="1935">
        <f>SUM(I472:I476)</f>
        <v>22980000</v>
      </c>
    </row>
    <row r="478" spans="1:12" ht="13.8" thickBot="1">
      <c r="A478" s="64"/>
      <c r="B478" s="64"/>
      <c r="C478" s="1963"/>
      <c r="D478" s="386" t="s">
        <v>896</v>
      </c>
      <c r="E478" s="2425"/>
      <c r="F478" s="2426"/>
      <c r="G478" s="386"/>
      <c r="H478" s="659"/>
      <c r="I478" s="387">
        <v>2.4</v>
      </c>
    </row>
    <row r="479" spans="1:12" ht="13.8" thickBot="1">
      <c r="A479" s="64"/>
      <c r="B479" s="64"/>
      <c r="C479" s="1964"/>
      <c r="D479" s="1965" t="s">
        <v>897</v>
      </c>
      <c r="E479" s="2489"/>
      <c r="F479" s="2489"/>
      <c r="G479" s="1936"/>
      <c r="H479" s="1937"/>
      <c r="I479" s="1938">
        <f>(I477*I478)</f>
        <v>55152000</v>
      </c>
    </row>
    <row r="480" spans="1:12" ht="13.8" thickBot="1">
      <c r="A480" s="64"/>
      <c r="B480" s="64"/>
      <c r="C480" s="64"/>
      <c r="D480" s="55"/>
      <c r="E480" s="2473"/>
      <c r="F480" s="2473"/>
      <c r="G480" s="55"/>
      <c r="H480" s="1966"/>
      <c r="I480" s="55"/>
    </row>
    <row r="481" spans="1:9">
      <c r="A481" s="64"/>
      <c r="B481" s="64"/>
      <c r="C481" s="1939"/>
      <c r="D481" s="1940"/>
      <c r="E481" s="2490"/>
      <c r="F481" s="2491"/>
      <c r="G481" s="550" t="s">
        <v>898</v>
      </c>
      <c r="H481" s="1941" t="s">
        <v>899</v>
      </c>
      <c r="I481" s="536" t="s">
        <v>877</v>
      </c>
    </row>
    <row r="482" spans="1:9">
      <c r="A482" s="64"/>
      <c r="B482" s="64"/>
      <c r="C482" s="75" t="s">
        <v>878</v>
      </c>
      <c r="D482" s="1942" t="s">
        <v>900</v>
      </c>
      <c r="E482" s="2476" t="s">
        <v>901</v>
      </c>
      <c r="F482" s="2477"/>
      <c r="G482" s="552" t="s">
        <v>902</v>
      </c>
      <c r="H482" s="1943" t="s">
        <v>903</v>
      </c>
      <c r="I482" s="537" t="s">
        <v>883</v>
      </c>
    </row>
    <row r="483" spans="1:9" ht="21.75" customHeight="1" thickBot="1">
      <c r="A483" s="64"/>
      <c r="B483" s="64"/>
      <c r="C483" s="1944"/>
      <c r="D483" s="1945"/>
      <c r="E483" s="2478"/>
      <c r="F483" s="2479"/>
      <c r="G483" s="1859" t="s">
        <v>904</v>
      </c>
      <c r="H483" s="1946" t="s">
        <v>905</v>
      </c>
      <c r="I483" s="1933" t="s">
        <v>906</v>
      </c>
    </row>
    <row r="484" spans="1:9">
      <c r="A484" s="64"/>
      <c r="B484" s="64"/>
      <c r="C484" s="1963"/>
      <c r="D484" s="742" t="s">
        <v>907</v>
      </c>
      <c r="E484" s="2480"/>
      <c r="F484" s="2481"/>
      <c r="G484" s="1967"/>
      <c r="H484" s="1968"/>
      <c r="I484" s="1969"/>
    </row>
    <row r="485" spans="1:9">
      <c r="A485" s="64"/>
      <c r="B485" s="64"/>
      <c r="C485" s="1949"/>
      <c r="D485" s="485" t="s">
        <v>908</v>
      </c>
      <c r="E485" s="2482"/>
      <c r="F485" s="2483"/>
      <c r="G485" s="1970"/>
      <c r="H485" s="1971"/>
      <c r="I485" s="1972"/>
    </row>
    <row r="486" spans="1:9">
      <c r="A486" s="64"/>
      <c r="B486" s="64"/>
      <c r="C486" s="1973">
        <v>1</v>
      </c>
      <c r="D486" s="1974" t="s">
        <v>909</v>
      </c>
      <c r="E486" s="2486" t="s">
        <v>910</v>
      </c>
      <c r="F486" s="2486"/>
      <c r="G486" s="1955">
        <v>6300000</v>
      </c>
      <c r="H486" s="1975">
        <v>1</v>
      </c>
      <c r="I486" s="1976">
        <f>(G486*H486*C486)</f>
        <v>6300000</v>
      </c>
    </row>
    <row r="487" spans="1:9">
      <c r="A487" s="64"/>
      <c r="B487" s="64"/>
      <c r="C487" s="1949"/>
      <c r="D487" s="1977" t="s">
        <v>911</v>
      </c>
      <c r="E487" s="2484"/>
      <c r="F487" s="2485"/>
      <c r="G487" s="1978"/>
      <c r="H487" s="1979"/>
      <c r="I487" s="1980"/>
    </row>
    <row r="488" spans="1:9">
      <c r="A488" s="64"/>
      <c r="B488" s="64"/>
      <c r="C488" s="2503">
        <v>1</v>
      </c>
      <c r="D488" s="2504" t="s">
        <v>912</v>
      </c>
      <c r="E488" s="2505" t="s">
        <v>913</v>
      </c>
      <c r="F488" s="2506"/>
      <c r="G488" s="2493">
        <v>5500000</v>
      </c>
      <c r="H488" s="2496">
        <v>1</v>
      </c>
      <c r="I488" s="1983">
        <f>H488*G488</f>
        <v>5500000</v>
      </c>
    </row>
    <row r="489" spans="1:9">
      <c r="A489" s="64"/>
      <c r="B489" s="64"/>
      <c r="C489" s="2503"/>
      <c r="D489" s="2504"/>
      <c r="E489" s="2507"/>
      <c r="F489" s="2508"/>
      <c r="G489" s="2493"/>
      <c r="H489" s="2497"/>
      <c r="I489" s="1984"/>
    </row>
    <row r="490" spans="1:9" ht="34.200000000000003">
      <c r="A490" s="64"/>
      <c r="B490" s="64"/>
      <c r="C490" s="1985"/>
      <c r="D490" s="1260" t="s">
        <v>914</v>
      </c>
      <c r="E490" s="2498" t="s">
        <v>915</v>
      </c>
      <c r="F490" s="2498"/>
      <c r="G490" s="1955">
        <v>6500000</v>
      </c>
      <c r="H490" s="1986">
        <v>1</v>
      </c>
      <c r="I490" s="1987">
        <f>(G490*H490)</f>
        <v>6500000</v>
      </c>
    </row>
    <row r="491" spans="1:9" ht="22.8">
      <c r="A491" s="64"/>
      <c r="B491" s="64"/>
      <c r="C491" s="1988">
        <v>1</v>
      </c>
      <c r="D491" s="1989" t="s">
        <v>916</v>
      </c>
      <c r="E491" s="2499" t="s">
        <v>913</v>
      </c>
      <c r="F491" s="2499"/>
      <c r="G491" s="1955">
        <v>3100000</v>
      </c>
      <c r="H491" s="1990">
        <v>1</v>
      </c>
      <c r="I491" s="1991">
        <f>(G491*H491)</f>
        <v>3100000</v>
      </c>
    </row>
    <row r="492" spans="1:9" ht="13.8" thickBot="1">
      <c r="A492" s="64"/>
      <c r="B492" s="64"/>
      <c r="C492" s="1992"/>
      <c r="D492" s="1993" t="s">
        <v>917</v>
      </c>
      <c r="E492" s="2500"/>
      <c r="F492" s="2500"/>
      <c r="G492" s="1994"/>
      <c r="H492" s="1994"/>
      <c r="I492" s="1995">
        <f>SUM(I485:I491)</f>
        <v>21400000</v>
      </c>
    </row>
    <row r="493" spans="1:9">
      <c r="A493" s="64"/>
      <c r="B493" s="64"/>
      <c r="C493" s="1996"/>
      <c r="D493" s="76" t="s">
        <v>918</v>
      </c>
      <c r="E493" s="2501"/>
      <c r="F493" s="2501"/>
      <c r="G493" s="1997"/>
      <c r="H493" s="1997"/>
      <c r="I493" s="1998">
        <f>ROUND((I479+I492),0)</f>
        <v>76552000</v>
      </c>
    </row>
    <row r="494" spans="1:9">
      <c r="A494" s="64"/>
      <c r="B494" s="64"/>
      <c r="C494" s="1963"/>
      <c r="D494" s="1999" t="s">
        <v>919</v>
      </c>
      <c r="E494" s="2482"/>
      <c r="F494" s="2483"/>
      <c r="G494" s="2000"/>
      <c r="H494" s="2000"/>
      <c r="I494" s="2001">
        <f>ROUND(I493*0.19,0)</f>
        <v>14544880</v>
      </c>
    </row>
    <row r="495" spans="1:9" ht="13.8" thickBot="1">
      <c r="A495" s="55"/>
      <c r="B495" s="55"/>
      <c r="C495" s="2002"/>
      <c r="D495" s="2003" t="s">
        <v>920</v>
      </c>
      <c r="E495" s="2500"/>
      <c r="F495" s="2500"/>
      <c r="G495" s="985"/>
      <c r="H495" s="985"/>
      <c r="I495" s="2004">
        <f>ROUND(SUM(I493:I494),0)</f>
        <v>91096880</v>
      </c>
    </row>
    <row r="496" spans="1:9">
      <c r="A496" s="55"/>
      <c r="B496" s="55"/>
      <c r="C496" s="55" t="s">
        <v>921</v>
      </c>
      <c r="D496" s="76"/>
      <c r="E496" s="55"/>
      <c r="F496" s="1997"/>
      <c r="G496" s="1997"/>
      <c r="H496" s="55"/>
      <c r="I496" s="55"/>
    </row>
    <row r="497" spans="1:9">
      <c r="A497" s="55"/>
      <c r="B497" s="55"/>
      <c r="C497" s="55"/>
      <c r="D497" s="742"/>
      <c r="E497" s="55"/>
      <c r="F497" s="55"/>
      <c r="G497" s="55"/>
      <c r="H497" s="55"/>
      <c r="I497" s="55"/>
    </row>
    <row r="498" spans="1:9">
      <c r="A498" s="55"/>
      <c r="B498" s="55"/>
      <c r="C498" s="55"/>
      <c r="D498" s="742"/>
      <c r="E498" s="55"/>
      <c r="F498" s="55"/>
      <c r="G498" s="55"/>
      <c r="H498" s="55"/>
      <c r="I498" s="55"/>
    </row>
    <row r="499" spans="1:9">
      <c r="A499" s="55"/>
      <c r="B499" s="55"/>
      <c r="C499" s="55"/>
      <c r="D499" s="742"/>
      <c r="E499" s="55"/>
      <c r="F499" s="55"/>
      <c r="G499" s="55"/>
      <c r="H499" s="55"/>
      <c r="I499" s="55"/>
    </row>
    <row r="500" spans="1:9">
      <c r="A500" s="55"/>
      <c r="B500" s="55"/>
      <c r="C500" s="55"/>
      <c r="D500" s="742"/>
      <c r="E500" s="55"/>
      <c r="F500" s="2253"/>
      <c r="G500" s="2253"/>
      <c r="H500" s="55"/>
      <c r="I500" s="55"/>
    </row>
    <row r="501" spans="1:9" ht="13.8" thickBot="1">
      <c r="A501" s="55"/>
      <c r="B501" s="55"/>
      <c r="C501" s="55"/>
      <c r="D501" s="237" t="str">
        <f>+DATOS!C2</f>
        <v>CONSORCIO ADMINISTRACION VI 2023</v>
      </c>
      <c r="E501" s="55"/>
      <c r="F501" s="2502" t="s">
        <v>922</v>
      </c>
      <c r="G501" s="2502"/>
      <c r="H501" s="55"/>
      <c r="I501" s="55"/>
    </row>
    <row r="502" spans="1:9" ht="15">
      <c r="A502" s="55"/>
      <c r="B502" s="101"/>
      <c r="C502" s="101"/>
      <c r="D502" s="190" t="s">
        <v>923</v>
      </c>
      <c r="E502" s="101"/>
      <c r="F502" s="649" t="s">
        <v>924</v>
      </c>
      <c r="G502" s="649"/>
      <c r="H502" s="55"/>
      <c r="I502" s="55"/>
    </row>
    <row r="503" spans="1:9" ht="15">
      <c r="A503" s="101"/>
      <c r="B503" s="101"/>
      <c r="C503" s="101"/>
      <c r="D503" s="101"/>
      <c r="E503" s="101"/>
      <c r="F503" s="101"/>
      <c r="G503" s="101"/>
      <c r="H503" s="55"/>
      <c r="I503" s="55"/>
    </row>
    <row r="504" spans="1:9">
      <c r="A504" s="2471" t="s">
        <v>925</v>
      </c>
      <c r="B504" s="2471"/>
      <c r="C504" s="2471"/>
      <c r="D504" s="2471"/>
      <c r="E504" s="2471"/>
      <c r="F504" s="2471"/>
      <c r="G504" s="2471"/>
      <c r="H504" s="2471"/>
      <c r="I504" s="55"/>
    </row>
    <row r="505" spans="1:9">
      <c r="A505" s="2471"/>
      <c r="B505" s="2471"/>
      <c r="C505" s="2471"/>
      <c r="D505" s="2471"/>
      <c r="E505" s="2471"/>
      <c r="F505" s="2471"/>
      <c r="G505" s="2471"/>
      <c r="H505" s="2471"/>
      <c r="I505" s="55"/>
    </row>
    <row r="506" spans="1:9">
      <c r="A506" s="2471"/>
      <c r="B506" s="2471"/>
      <c r="C506" s="2471"/>
      <c r="D506" s="2471"/>
      <c r="E506" s="2471"/>
      <c r="F506" s="2471"/>
      <c r="G506" s="2471"/>
      <c r="H506" s="2471"/>
      <c r="I506" s="55"/>
    </row>
    <row r="507" spans="1:9">
      <c r="G507" s="2411" t="s">
        <v>169</v>
      </c>
      <c r="H507" s="2411"/>
    </row>
  </sheetData>
  <mergeCells count="51">
    <mergeCell ref="G507:H507"/>
    <mergeCell ref="G488:G489"/>
    <mergeCell ref="H488:H489"/>
    <mergeCell ref="E490:F490"/>
    <mergeCell ref="E491:F491"/>
    <mergeCell ref="E492:F492"/>
    <mergeCell ref="E493:F493"/>
    <mergeCell ref="E494:F494"/>
    <mergeCell ref="E495:F495"/>
    <mergeCell ref="F500:G500"/>
    <mergeCell ref="F501:G501"/>
    <mergeCell ref="A504:H506"/>
    <mergeCell ref="C488:C489"/>
    <mergeCell ref="D488:D489"/>
    <mergeCell ref="E488:F489"/>
    <mergeCell ref="J329:Q329"/>
    <mergeCell ref="F374:G374"/>
    <mergeCell ref="F345:G345"/>
    <mergeCell ref="A346:G346"/>
    <mergeCell ref="E475:F475"/>
    <mergeCell ref="A365:H365"/>
    <mergeCell ref="E470:F470"/>
    <mergeCell ref="E471:F471"/>
    <mergeCell ref="E472:F472"/>
    <mergeCell ref="E473:F473"/>
    <mergeCell ref="E474:F474"/>
    <mergeCell ref="E469:F469"/>
    <mergeCell ref="E476:F476"/>
    <mergeCell ref="E478:F478"/>
    <mergeCell ref="E479:F479"/>
    <mergeCell ref="E480:F480"/>
    <mergeCell ref="E481:F481"/>
    <mergeCell ref="E482:F482"/>
    <mergeCell ref="E483:F483"/>
    <mergeCell ref="E484:F484"/>
    <mergeCell ref="E485:F485"/>
    <mergeCell ref="E487:F487"/>
    <mergeCell ref="E486:F486"/>
    <mergeCell ref="A10:A11"/>
    <mergeCell ref="B10:C10"/>
    <mergeCell ref="E467:F467"/>
    <mergeCell ref="E468:F468"/>
    <mergeCell ref="A1:H1"/>
    <mergeCell ref="A2:H2"/>
    <mergeCell ref="A3:H3"/>
    <mergeCell ref="A5:H5"/>
    <mergeCell ref="A6:H6"/>
    <mergeCell ref="A12:H12"/>
    <mergeCell ref="F28:G28"/>
    <mergeCell ref="F42:G42"/>
    <mergeCell ref="A324:G324"/>
  </mergeCells>
  <hyperlinks>
    <hyperlink ref="G507" location="'TABLA DE CONTENIDO'!A1" display="VOLVER A TABLA DE CONTENIDO" xr:uid="{00000000-0004-0000-1400-000000000000}"/>
  </hyperlinks>
  <printOptions horizontalCentered="1" verticalCentered="1"/>
  <pageMargins left="0.6692913385826772" right="0.78740157480314965" top="0.62992125984251968" bottom="0.55118110236220474" header="0.27559055118110237" footer="0.51181102362204722"/>
  <pageSetup scale="80" orientation="landscape" horizontalDpi="120" verticalDpi="144" r:id="rId1"/>
  <headerFooter alignWithMargins="0"/>
  <rowBreaks count="14" manualBreakCount="14">
    <brk id="38" max="9" man="1"/>
    <brk id="68" max="9" man="1"/>
    <brk id="96" max="9" man="1"/>
    <brk id="128" max="9" man="1"/>
    <brk id="161" max="9" man="1"/>
    <brk id="192" max="9" man="1"/>
    <brk id="226" max="9" man="1"/>
    <brk id="260" max="9" man="1"/>
    <brk id="290" max="9" man="1"/>
    <brk id="326" max="9" man="1"/>
    <brk id="363" max="9" man="1"/>
    <brk id="391" max="9" man="1"/>
    <brk id="450" max="9" man="1"/>
    <brk id="480" max="9" man="1"/>
  </rowBreaks>
  <extLst>
    <ext xmlns:x14="http://schemas.microsoft.com/office/spreadsheetml/2009/9/main" uri="{78C0D931-6437-407d-A8EE-F0AAD7539E65}">
      <x14:conditionalFormattings>
        <x14:conditionalFormatting xmlns:xm="http://schemas.microsoft.com/office/excel/2006/main">
          <x14:cfRule type="expression" priority="3" stopIfTrue="1" id="{179AB9BF-036C-40EA-BBC4-F6BBCD1F5687}">
            <xm:f>'CANT OBRA 6003'!$D99=0</xm:f>
            <x14:dxf>
              <fill>
                <patternFill>
                  <bgColor indexed="43"/>
                </patternFill>
              </fill>
            </x14:dxf>
          </x14:cfRule>
          <xm:sqref>A315:A316</xm:sqref>
        </x14:conditionalFormatting>
        <x14:conditionalFormatting xmlns:xm="http://schemas.microsoft.com/office/excel/2006/main">
          <x14:cfRule type="expression" priority="1" stopIfTrue="1" id="{371F9DFD-5E51-456B-B5C6-098D153563BF}">
            <xm:f>'\ultimos enero 22\TRIMESTRALES\[10.TRIMESTRAL ABRIL-JUNIO 2022, VERSIÓN No.1 CONSORCIO ADMINISTRACIÓN VIAL ANTIOQUIA PYH, AMV 01 ANTIOQUIA.xlsx]CANT OBRA 6003'!#REF!=0</xm:f>
            <x14:dxf>
              <fill>
                <patternFill>
                  <bgColor indexed="43"/>
                </patternFill>
              </fill>
            </x14:dxf>
          </x14:cfRule>
          <xm:sqref>A338</xm:sqref>
        </x14:conditionalFormatting>
      </x14:conditionalFormatting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22"/>
  <dimension ref="A1:R72"/>
  <sheetViews>
    <sheetView view="pageBreakPreview" topLeftCell="A19" zoomScale="85" zoomScaleNormal="100" zoomScaleSheetLayoutView="85" workbookViewId="0">
      <selection activeCell="D32" sqref="D32"/>
    </sheetView>
  </sheetViews>
  <sheetFormatPr baseColWidth="10" defaultColWidth="11.44140625" defaultRowHeight="13.2"/>
  <cols>
    <col min="1" max="1" width="7.5546875" customWidth="1"/>
    <col min="2" max="2" width="12.6640625" customWidth="1"/>
    <col min="3" max="3" width="13" customWidth="1"/>
    <col min="4" max="4" width="42.88671875" customWidth="1"/>
    <col min="5" max="5" width="8.109375" customWidth="1"/>
    <col min="6" max="6" width="14.5546875" customWidth="1"/>
    <col min="7" max="7" width="14" customWidth="1"/>
    <col min="8" max="8" width="20" customWidth="1"/>
    <col min="9" max="9" width="13.88671875" customWidth="1"/>
    <col min="10" max="11" width="4.88671875" customWidth="1"/>
    <col min="12" max="12" width="20" bestFit="1" customWidth="1"/>
    <col min="13" max="13" width="18.5546875" customWidth="1"/>
    <col min="14" max="14" width="17" customWidth="1"/>
    <col min="15" max="15" width="18.109375" customWidth="1"/>
  </cols>
  <sheetData>
    <row r="1" spans="1:17" s="29" customFormat="1" ht="22.8">
      <c r="A1" s="2133" t="s">
        <v>1</v>
      </c>
      <c r="B1" s="2133"/>
      <c r="C1" s="2133"/>
      <c r="D1" s="2133"/>
      <c r="E1" s="2133"/>
      <c r="F1" s="2133"/>
      <c r="G1" s="2133"/>
      <c r="H1" s="2133"/>
    </row>
    <row r="2" spans="1:17" s="29" customFormat="1" ht="17.399999999999999">
      <c r="A2" s="2130" t="s">
        <v>110</v>
      </c>
      <c r="B2" s="2130"/>
      <c r="C2" s="2130"/>
      <c r="D2" s="2130"/>
      <c r="E2" s="2130"/>
      <c r="F2" s="2130"/>
      <c r="G2" s="2130"/>
      <c r="H2" s="2130"/>
    </row>
    <row r="3" spans="1:17" s="29" customFormat="1" ht="17.399999999999999">
      <c r="A3" s="2130" t="s">
        <v>697</v>
      </c>
      <c r="B3" s="2130"/>
      <c r="C3" s="2130"/>
      <c r="D3" s="2130"/>
      <c r="E3" s="2130"/>
      <c r="F3" s="2130"/>
      <c r="G3" s="2130"/>
      <c r="H3" s="2130"/>
      <c r="I3" s="140"/>
      <c r="J3" s="28"/>
      <c r="K3" s="28"/>
      <c r="L3" s="28"/>
      <c r="M3" s="28"/>
      <c r="N3" s="28"/>
      <c r="O3" s="28"/>
    </row>
    <row r="4" spans="1:17" s="29" customFormat="1">
      <c r="A4" s="43"/>
      <c r="B4" s="43"/>
      <c r="C4" s="43"/>
      <c r="D4" s="28"/>
      <c r="E4" s="1"/>
      <c r="F4" s="28"/>
      <c r="G4" s="28"/>
      <c r="H4" s="28"/>
    </row>
    <row r="5" spans="1:17" s="29" customFormat="1" ht="15.6">
      <c r="A5" s="2456" t="s">
        <v>698</v>
      </c>
      <c r="B5" s="2456"/>
      <c r="C5" s="2456"/>
      <c r="D5" s="2456"/>
      <c r="E5" s="2456"/>
      <c r="F5" s="2456"/>
      <c r="G5" s="2456"/>
      <c r="H5" s="2456"/>
    </row>
    <row r="6" spans="1:17" s="29" customFormat="1" ht="15.6">
      <c r="A6" s="2457" t="s">
        <v>699</v>
      </c>
      <c r="B6" s="2457"/>
      <c r="C6" s="2457"/>
      <c r="D6" s="2457"/>
      <c r="E6" s="2457"/>
      <c r="F6" s="2457"/>
      <c r="G6" s="2457"/>
      <c r="H6" s="2457"/>
      <c r="I6"/>
    </row>
    <row r="7" spans="1:17" s="29" customFormat="1" ht="18" customHeight="1">
      <c r="A7" s="129" t="s">
        <v>207</v>
      </c>
      <c r="B7" s="44"/>
      <c r="C7" s="44"/>
      <c r="D7" s="151" t="str">
        <f>+DATOS!C10</f>
        <v>CARLOS EDUARDO GARCIA CASTILLO</v>
      </c>
      <c r="E7" s="742"/>
      <c r="G7" s="145" t="s">
        <v>208</v>
      </c>
      <c r="H7" s="473" t="str">
        <f>+DATOS!C16</f>
        <v>JUN - SEP DE 2024</v>
      </c>
      <c r="I7" s="59"/>
    </row>
    <row r="8" spans="1:17" s="29" customFormat="1" ht="18" customHeight="1">
      <c r="A8" s="129" t="s">
        <v>700</v>
      </c>
      <c r="B8" s="44"/>
      <c r="C8" s="156" t="s">
        <v>304</v>
      </c>
      <c r="D8" s="3"/>
      <c r="E8" s="164" t="s">
        <v>295</v>
      </c>
      <c r="F8" s="156" t="s">
        <v>305</v>
      </c>
      <c r="G8" s="156"/>
      <c r="H8" s="154"/>
    </row>
    <row r="9" spans="1:17" s="29" customFormat="1" ht="18" customHeight="1">
      <c r="A9" s="129"/>
      <c r="B9" s="44"/>
      <c r="C9" s="44"/>
      <c r="D9"/>
      <c r="E9" s="164" t="s">
        <v>295</v>
      </c>
      <c r="F9" s="156" t="s">
        <v>307</v>
      </c>
      <c r="G9" s="401"/>
      <c r="H9" s="986"/>
    </row>
    <row r="10" spans="1:17" s="29" customFormat="1" ht="15" customHeight="1" thickBot="1">
      <c r="A10" s="44"/>
      <c r="B10" s="44"/>
      <c r="C10" s="44"/>
      <c r="D10" s="44"/>
      <c r="E10" s="114"/>
      <c r="F10" s="114"/>
      <c r="G10" s="44"/>
    </row>
    <row r="11" spans="1:17" ht="17.25" customHeight="1" thickBot="1">
      <c r="A11" s="2444" t="s">
        <v>702</v>
      </c>
      <c r="B11" s="2446" t="s">
        <v>703</v>
      </c>
      <c r="C11" s="2447"/>
    </row>
    <row r="12" spans="1:17" s="23" customFormat="1" ht="26.25" customHeight="1" thickBot="1">
      <c r="A12" s="2445"/>
      <c r="B12" s="113" t="s">
        <v>704</v>
      </c>
      <c r="C12" s="113" t="s">
        <v>705</v>
      </c>
      <c r="D12" s="96" t="s">
        <v>26</v>
      </c>
      <c r="E12" s="96" t="s">
        <v>706</v>
      </c>
      <c r="F12" s="96" t="s">
        <v>707</v>
      </c>
      <c r="G12" s="99" t="s">
        <v>708</v>
      </c>
      <c r="H12" s="102" t="s">
        <v>709</v>
      </c>
    </row>
    <row r="13" spans="1:17">
      <c r="A13" s="2509"/>
      <c r="B13" s="2509"/>
      <c r="C13" s="2509"/>
      <c r="D13" s="2509"/>
      <c r="E13" s="2509"/>
      <c r="F13" s="2509"/>
      <c r="G13" s="2509"/>
      <c r="H13" s="2509"/>
      <c r="J13" s="2210"/>
      <c r="K13" s="2210"/>
      <c r="L13" s="2210"/>
      <c r="M13" s="2210"/>
      <c r="N13" s="2210"/>
      <c r="O13" s="2210"/>
      <c r="P13" s="2210"/>
      <c r="Q13" s="2210"/>
    </row>
    <row r="14" spans="1:17">
      <c r="A14" s="368">
        <v>1</v>
      </c>
      <c r="B14" s="55" t="s">
        <v>651</v>
      </c>
      <c r="C14" s="64"/>
      <c r="D14" s="64"/>
      <c r="E14" s="64"/>
      <c r="F14" s="64"/>
      <c r="G14" s="64"/>
      <c r="H14" s="64"/>
    </row>
    <row r="15" spans="1:17">
      <c r="A15" s="2509" t="s">
        <v>1005</v>
      </c>
      <c r="B15" s="2509"/>
      <c r="C15" s="2509"/>
      <c r="D15" s="2509"/>
      <c r="E15" s="2509"/>
      <c r="F15" s="2509"/>
      <c r="G15" s="2509"/>
      <c r="H15" s="2509"/>
    </row>
    <row r="16" spans="1:17">
      <c r="A16" s="64"/>
      <c r="B16" s="64"/>
      <c r="C16" s="64"/>
      <c r="D16" s="168" t="s">
        <v>1006</v>
      </c>
      <c r="E16" s="64"/>
      <c r="F16" s="64"/>
      <c r="G16" s="64"/>
      <c r="H16" s="64"/>
    </row>
    <row r="17" spans="1:17">
      <c r="A17" s="1886">
        <v>330.1</v>
      </c>
      <c r="B17" s="243" t="s">
        <v>743</v>
      </c>
      <c r="C17" s="243"/>
      <c r="D17" s="583" t="s">
        <v>744</v>
      </c>
      <c r="E17" s="243" t="s">
        <v>716</v>
      </c>
      <c r="F17" s="1716">
        <f>50*7.3*0.15</f>
        <v>54.75</v>
      </c>
      <c r="G17" s="529">
        <v>133884.20000000001</v>
      </c>
      <c r="H17" s="529">
        <f>ROUND(F17*G17,0)</f>
        <v>7330160</v>
      </c>
    </row>
    <row r="18" spans="1:17" ht="20.399999999999999">
      <c r="A18" s="232" t="s">
        <v>745</v>
      </c>
      <c r="B18" s="243"/>
      <c r="C18" s="232" t="s">
        <v>745</v>
      </c>
      <c r="D18" s="583" t="s">
        <v>747</v>
      </c>
      <c r="E18" s="243" t="s">
        <v>716</v>
      </c>
      <c r="F18" s="1716">
        <f>700*7.5*0.1</f>
        <v>525</v>
      </c>
      <c r="G18" s="529">
        <v>1343584.17</v>
      </c>
      <c r="H18" s="529">
        <f>ROUND(F18*G18,0)</f>
        <v>705381689</v>
      </c>
    </row>
    <row r="19" spans="1:17" ht="20.399999999999999">
      <c r="A19" s="1886" t="s">
        <v>783</v>
      </c>
      <c r="B19" s="243" t="s">
        <v>784</v>
      </c>
      <c r="C19" s="243"/>
      <c r="D19" s="583" t="s">
        <v>785</v>
      </c>
      <c r="E19" s="243" t="s">
        <v>739</v>
      </c>
      <c r="F19" s="1716">
        <f>700*7.5</f>
        <v>5250</v>
      </c>
      <c r="G19" s="529">
        <v>7271.81</v>
      </c>
      <c r="H19" s="529">
        <f>ROUND(F19*G19,0)</f>
        <v>38177003</v>
      </c>
    </row>
    <row r="20" spans="1:17" ht="40.799999999999997">
      <c r="A20" s="1886">
        <v>465.1</v>
      </c>
      <c r="B20" s="243" t="s">
        <v>786</v>
      </c>
      <c r="C20" s="243"/>
      <c r="D20" s="583" t="s">
        <v>787</v>
      </c>
      <c r="E20" s="243" t="s">
        <v>716</v>
      </c>
      <c r="F20" s="1716">
        <f>70*0.3*7.3</f>
        <v>153.29999999999998</v>
      </c>
      <c r="G20" s="529">
        <v>93028.36</v>
      </c>
      <c r="H20" s="529">
        <f>ROUND(F20*G20,0)</f>
        <v>14261248</v>
      </c>
    </row>
    <row r="21" spans="1:17" ht="30.6">
      <c r="A21" s="243" t="s">
        <v>791</v>
      </c>
      <c r="B21" s="243" t="s">
        <v>754</v>
      </c>
      <c r="C21" s="243"/>
      <c r="D21" s="583" t="s">
        <v>792</v>
      </c>
      <c r="E21" s="243" t="s">
        <v>756</v>
      </c>
      <c r="F21" s="1716">
        <f>+F20*15*0.1</f>
        <v>229.94999999999996</v>
      </c>
      <c r="G21" s="529">
        <v>1987.42</v>
      </c>
      <c r="H21" s="529">
        <f>ROUND(F21*G21,0)</f>
        <v>457007</v>
      </c>
    </row>
    <row r="22" spans="1:17">
      <c r="A22" s="64"/>
      <c r="B22" s="64"/>
      <c r="C22" s="64"/>
      <c r="D22" s="64"/>
      <c r="E22" s="64"/>
      <c r="F22" s="64"/>
      <c r="G22" s="1909" t="s">
        <v>731</v>
      </c>
      <c r="H22" s="529">
        <f>SUM(H17:H21)</f>
        <v>765607107</v>
      </c>
    </row>
    <row r="23" spans="1:17">
      <c r="A23" s="64"/>
      <c r="B23" s="64"/>
      <c r="C23" s="64"/>
      <c r="D23" s="64"/>
      <c r="E23" s="64"/>
      <c r="F23" s="64"/>
      <c r="G23" s="1909" t="s">
        <v>934</v>
      </c>
      <c r="H23" s="529">
        <f>+ROUND(((H22/1.3)*0.05*0.19),0)</f>
        <v>5594821</v>
      </c>
    </row>
    <row r="24" spans="1:17">
      <c r="A24" s="64"/>
      <c r="B24" s="64"/>
      <c r="C24" s="64"/>
      <c r="D24" s="64"/>
      <c r="E24" s="64"/>
      <c r="F24" s="64"/>
      <c r="G24" s="1909" t="s">
        <v>733</v>
      </c>
      <c r="H24" s="2006">
        <f>+H22+H23</f>
        <v>771201928</v>
      </c>
    </row>
    <row r="25" spans="1:17">
      <c r="A25" s="2007"/>
      <c r="B25" s="64"/>
      <c r="C25" s="64"/>
      <c r="D25" s="64"/>
      <c r="E25" s="64"/>
      <c r="F25" s="64"/>
      <c r="G25" s="64"/>
      <c r="H25" s="64"/>
    </row>
    <row r="26" spans="1:17" ht="12.75" customHeight="1">
      <c r="A26" s="480"/>
      <c r="B26" s="480"/>
      <c r="C26" s="480"/>
      <c r="D26" s="2008" t="s">
        <v>1007</v>
      </c>
      <c r="E26" s="480"/>
      <c r="F26" s="480"/>
      <c r="G26" s="480"/>
      <c r="H26" s="480"/>
      <c r="J26" s="2210"/>
      <c r="K26" s="2210"/>
      <c r="L26" s="2210"/>
      <c r="M26" s="2210"/>
      <c r="N26" s="2210"/>
      <c r="O26" s="2210"/>
      <c r="P26" s="2210"/>
      <c r="Q26" s="2210"/>
    </row>
    <row r="27" spans="1:17">
      <c r="A27" s="1886">
        <v>330.1</v>
      </c>
      <c r="B27" s="243" t="s">
        <v>743</v>
      </c>
      <c r="C27" s="243"/>
      <c r="D27" s="583" t="s">
        <v>744</v>
      </c>
      <c r="E27" s="243" t="s">
        <v>716</v>
      </c>
      <c r="F27" s="1716">
        <f>1120*7.3*0.15</f>
        <v>1226.3999999999999</v>
      </c>
      <c r="G27" s="529">
        <v>133884.20000000001</v>
      </c>
      <c r="H27" s="529">
        <f>ROUND(F27*G27,0)</f>
        <v>164195583</v>
      </c>
    </row>
    <row r="28" spans="1:17" ht="20.399999999999999">
      <c r="A28" s="232" t="s">
        <v>745</v>
      </c>
      <c r="B28" s="260"/>
      <c r="C28" s="232" t="s">
        <v>745</v>
      </c>
      <c r="D28" s="583" t="s">
        <v>747</v>
      </c>
      <c r="E28" s="1884" t="s">
        <v>716</v>
      </c>
      <c r="F28" s="1716">
        <f>1120*7.4*0.1</f>
        <v>828.80000000000007</v>
      </c>
      <c r="G28" s="529">
        <v>1343584.17</v>
      </c>
      <c r="H28" s="529">
        <f>ROUND(F28*G28,0)</f>
        <v>1113562560</v>
      </c>
    </row>
    <row r="29" spans="1:17" ht="20.399999999999999">
      <c r="A29" s="1886" t="s">
        <v>783</v>
      </c>
      <c r="B29" s="232" t="s">
        <v>784</v>
      </c>
      <c r="C29" s="232"/>
      <c r="D29" s="583" t="s">
        <v>785</v>
      </c>
      <c r="E29" s="1884" t="s">
        <v>739</v>
      </c>
      <c r="F29" s="1716">
        <f>1120*7.4</f>
        <v>8288</v>
      </c>
      <c r="G29" s="529">
        <v>7271.81</v>
      </c>
      <c r="H29" s="529">
        <f>+F29*G29</f>
        <v>60268761.280000001</v>
      </c>
    </row>
    <row r="30" spans="1:17" ht="40.799999999999997">
      <c r="A30" s="232">
        <v>465.1</v>
      </c>
      <c r="B30" s="232" t="s">
        <v>786</v>
      </c>
      <c r="C30" s="344"/>
      <c r="D30" s="583" t="s">
        <v>787</v>
      </c>
      <c r="E30" s="232" t="s">
        <v>716</v>
      </c>
      <c r="F30" s="1716">
        <f>1120*0.3*7.3</f>
        <v>2452.7999999999997</v>
      </c>
      <c r="G30" s="529">
        <v>93028.36</v>
      </c>
      <c r="H30" s="529">
        <f>+F30*G30</f>
        <v>228179961.40799996</v>
      </c>
    </row>
    <row r="31" spans="1:17" ht="30.6">
      <c r="A31" s="243" t="s">
        <v>791</v>
      </c>
      <c r="B31" s="243" t="s">
        <v>754</v>
      </c>
      <c r="C31" s="243"/>
      <c r="D31" s="583" t="s">
        <v>792</v>
      </c>
      <c r="E31" s="243" t="s">
        <v>756</v>
      </c>
      <c r="F31" s="1716">
        <f>+F30*15*0.1</f>
        <v>3679.1999999999994</v>
      </c>
      <c r="G31" s="529">
        <v>1987.42</v>
      </c>
      <c r="H31" s="529">
        <f>ROUND(F31*G31,0)</f>
        <v>7312116</v>
      </c>
    </row>
    <row r="32" spans="1:17">
      <c r="A32" s="64"/>
      <c r="B32" s="64"/>
      <c r="C32" s="64"/>
      <c r="D32" s="64"/>
      <c r="E32" s="64"/>
      <c r="F32" s="64"/>
      <c r="G32" s="1909" t="s">
        <v>731</v>
      </c>
      <c r="H32" s="529">
        <f>SUM(H27:H31)</f>
        <v>1573518981.688</v>
      </c>
    </row>
    <row r="33" spans="1:10">
      <c r="A33" s="64"/>
      <c r="B33" s="64"/>
      <c r="C33" s="64"/>
      <c r="D33" s="64"/>
      <c r="E33" s="64"/>
      <c r="F33" s="64"/>
      <c r="G33" s="1909" t="s">
        <v>934</v>
      </c>
      <c r="H33" s="529">
        <f>+ROUND(((H32/1.3)*0.05*0.19),0)</f>
        <v>11498793</v>
      </c>
    </row>
    <row r="34" spans="1:10">
      <c r="A34" s="64"/>
      <c r="B34" s="64"/>
      <c r="C34" s="64"/>
      <c r="D34" s="64"/>
      <c r="E34" s="64"/>
      <c r="F34" s="64"/>
      <c r="G34" s="1909" t="s">
        <v>733</v>
      </c>
      <c r="H34" s="2006">
        <f>+H32+H33</f>
        <v>1585017774.688</v>
      </c>
    </row>
    <row r="35" spans="1:10">
      <c r="A35" s="638" t="s">
        <v>1008</v>
      </c>
      <c r="B35" s="638"/>
      <c r="C35" s="638"/>
      <c r="D35" s="638"/>
      <c r="E35" s="638"/>
      <c r="F35" s="638"/>
      <c r="G35" s="638"/>
      <c r="H35" s="638"/>
    </row>
    <row r="36" spans="1:10">
      <c r="A36" s="247"/>
      <c r="B36" s="249"/>
      <c r="C36" s="249"/>
      <c r="D36" s="1881" t="s">
        <v>1007</v>
      </c>
      <c r="E36" s="249"/>
      <c r="F36" s="249"/>
      <c r="G36" s="249"/>
      <c r="H36" s="249"/>
    </row>
    <row r="37" spans="1:10">
      <c r="A37" s="1886">
        <v>330.1</v>
      </c>
      <c r="B37" s="243" t="s">
        <v>743</v>
      </c>
      <c r="C37" s="243"/>
      <c r="D37" s="583" t="s">
        <v>744</v>
      </c>
      <c r="E37" s="243" t="s">
        <v>716</v>
      </c>
      <c r="F37" s="1716">
        <f>50*7.3*0.15</f>
        <v>54.75</v>
      </c>
      <c r="G37" s="529">
        <v>133884.20000000001</v>
      </c>
      <c r="H37" s="529">
        <f>ROUND(F37*G37,0)</f>
        <v>7330160</v>
      </c>
    </row>
    <row r="38" spans="1:10" ht="20.399999999999999">
      <c r="A38" s="232" t="s">
        <v>745</v>
      </c>
      <c r="B38" s="243"/>
      <c r="C38" s="232" t="s">
        <v>745</v>
      </c>
      <c r="D38" s="583" t="s">
        <v>747</v>
      </c>
      <c r="E38" s="243" t="s">
        <v>716</v>
      </c>
      <c r="F38" s="1716">
        <f>500*0.5*7.5*0.1</f>
        <v>187.5</v>
      </c>
      <c r="G38" s="529">
        <v>1343584.17</v>
      </c>
      <c r="H38" s="529">
        <f>ROUND(F38*G38,0)</f>
        <v>251922032</v>
      </c>
    </row>
    <row r="39" spans="1:10" ht="20.399999999999999">
      <c r="A39" s="1886" t="s">
        <v>783</v>
      </c>
      <c r="B39" s="243" t="s">
        <v>784</v>
      </c>
      <c r="C39" s="243"/>
      <c r="D39" s="583" t="s">
        <v>785</v>
      </c>
      <c r="E39" s="243" t="s">
        <v>739</v>
      </c>
      <c r="F39" s="1716">
        <f>500*7.5</f>
        <v>3750</v>
      </c>
      <c r="G39" s="529">
        <v>7271.81</v>
      </c>
      <c r="H39" s="529">
        <f>ROUND(F39*G39,0)</f>
        <v>27269288</v>
      </c>
    </row>
    <row r="40" spans="1:10" ht="40.799999999999997">
      <c r="A40" s="1886">
        <v>465.1</v>
      </c>
      <c r="B40" s="243" t="s">
        <v>786</v>
      </c>
      <c r="C40" s="243"/>
      <c r="D40" s="583" t="s">
        <v>787</v>
      </c>
      <c r="E40" s="243" t="s">
        <v>716</v>
      </c>
      <c r="F40" s="1716">
        <f>100*0.3*7.3</f>
        <v>219</v>
      </c>
      <c r="G40" s="529">
        <v>93028.36</v>
      </c>
      <c r="H40" s="529">
        <f>ROUND(F40*G40,0)</f>
        <v>20373211</v>
      </c>
    </row>
    <row r="41" spans="1:10" ht="30.6">
      <c r="A41" s="243" t="s">
        <v>791</v>
      </c>
      <c r="B41" s="243" t="s">
        <v>754</v>
      </c>
      <c r="C41" s="243"/>
      <c r="D41" s="583" t="s">
        <v>792</v>
      </c>
      <c r="E41" s="243" t="s">
        <v>756</v>
      </c>
      <c r="F41" s="1716">
        <f>+F40*15*0.1</f>
        <v>328.5</v>
      </c>
      <c r="G41" s="529">
        <v>1987.42</v>
      </c>
      <c r="H41" s="529">
        <f>ROUND(F41*G41,0)</f>
        <v>652867</v>
      </c>
    </row>
    <row r="42" spans="1:10" ht="13.8">
      <c r="A42" s="250"/>
      <c r="B42" s="250"/>
      <c r="C42" s="250"/>
      <c r="D42" s="251"/>
      <c r="E42" s="250"/>
      <c r="F42" s="1918"/>
      <c r="G42" s="1919" t="s">
        <v>731</v>
      </c>
      <c r="H42" s="258">
        <f>SUM(H37:H41)</f>
        <v>307547558</v>
      </c>
    </row>
    <row r="43" spans="1:10" ht="13.8">
      <c r="A43" s="253"/>
      <c r="B43" s="253"/>
      <c r="C43" s="253"/>
      <c r="D43" s="254"/>
      <c r="E43" s="253"/>
      <c r="F43" s="253"/>
      <c r="G43" s="262" t="s">
        <v>732</v>
      </c>
      <c r="H43" s="258">
        <f>ROUND((H42/1.3*0.05*0.19),0)</f>
        <v>2247463</v>
      </c>
    </row>
    <row r="44" spans="1:10" ht="13.8">
      <c r="A44" s="253"/>
      <c r="B44" s="253"/>
      <c r="C44" s="253"/>
      <c r="D44" s="254"/>
      <c r="E44" s="253"/>
      <c r="F44" s="253"/>
      <c r="G44" s="530" t="s">
        <v>733</v>
      </c>
      <c r="H44" s="650">
        <f>SUM(H42:H43)</f>
        <v>309795021</v>
      </c>
    </row>
    <row r="45" spans="1:10">
      <c r="A45" s="2007"/>
      <c r="B45" s="64"/>
      <c r="C45" s="64"/>
      <c r="D45" s="64"/>
      <c r="E45" s="64"/>
      <c r="F45" s="64"/>
      <c r="G45" s="64"/>
      <c r="H45" s="64"/>
    </row>
    <row r="46" spans="1:10" s="246" customFormat="1" ht="12.75" customHeight="1">
      <c r="A46" s="2014" t="s">
        <v>1009</v>
      </c>
      <c r="B46" s="247"/>
      <c r="C46" s="247"/>
      <c r="D46" s="2009"/>
      <c r="E46" s="2010"/>
      <c r="F46" s="2011"/>
      <c r="G46" s="2009"/>
      <c r="H46" s="2009"/>
      <c r="J46" s="272"/>
    </row>
    <row r="47" spans="1:10" s="246" customFormat="1" ht="20.399999999999999">
      <c r="A47" s="243" t="s">
        <v>968</v>
      </c>
      <c r="B47" s="243" t="s">
        <v>759</v>
      </c>
      <c r="C47" s="243"/>
      <c r="D47" s="583" t="s">
        <v>969</v>
      </c>
      <c r="E47" s="243" t="s">
        <v>716</v>
      </c>
      <c r="F47" s="1716">
        <v>1500</v>
      </c>
      <c r="G47" s="529">
        <v>19303.060000000001</v>
      </c>
      <c r="H47" s="529">
        <f t="shared" ref="H47:H52" si="0">ROUND(F47*G47,0)</f>
        <v>28954590</v>
      </c>
      <c r="J47" s="272"/>
    </row>
    <row r="48" spans="1:10" s="246" customFormat="1" ht="20.399999999999999">
      <c r="A48" s="243">
        <v>671.3</v>
      </c>
      <c r="B48" s="243" t="s">
        <v>778</v>
      </c>
      <c r="C48" s="243"/>
      <c r="D48" s="583" t="s">
        <v>1010</v>
      </c>
      <c r="E48" s="243" t="s">
        <v>716</v>
      </c>
      <c r="F48" s="1716">
        <v>100</v>
      </c>
      <c r="G48" s="529">
        <v>880715.82</v>
      </c>
      <c r="H48" s="529">
        <f t="shared" si="0"/>
        <v>88071582</v>
      </c>
      <c r="J48" s="272"/>
    </row>
    <row r="49" spans="1:18" s="1178" customFormat="1" ht="36" customHeight="1">
      <c r="A49" s="2012">
        <v>681.1</v>
      </c>
      <c r="B49" s="2012" t="str">
        <f t="shared" ref="B49" si="1">MID(A49,1,3)&amp;"-"&amp;13</f>
        <v>681-13</v>
      </c>
      <c r="C49" s="2012"/>
      <c r="D49" s="583" t="s">
        <v>1011</v>
      </c>
      <c r="E49" s="243" t="s">
        <v>716</v>
      </c>
      <c r="F49" s="1716">
        <v>120</v>
      </c>
      <c r="G49" s="529">
        <v>276208.98</v>
      </c>
      <c r="H49" s="529">
        <f t="shared" si="0"/>
        <v>33145078</v>
      </c>
    </row>
    <row r="50" spans="1:18" s="246" customFormat="1" ht="20.399999999999999">
      <c r="A50" s="243">
        <v>810.3</v>
      </c>
      <c r="B50" s="243" t="s">
        <v>1012</v>
      </c>
      <c r="C50" s="243"/>
      <c r="D50" s="583" t="s">
        <v>1013</v>
      </c>
      <c r="E50" s="243" t="s">
        <v>739</v>
      </c>
      <c r="F50" s="1716">
        <v>4000</v>
      </c>
      <c r="G50" s="529">
        <v>21235.63</v>
      </c>
      <c r="H50" s="529">
        <f t="shared" si="0"/>
        <v>84942520</v>
      </c>
      <c r="J50" s="272"/>
    </row>
    <row r="51" spans="1:18" s="246" customFormat="1" ht="69.75" customHeight="1">
      <c r="A51" s="243" t="s">
        <v>1014</v>
      </c>
      <c r="B51" s="243" t="s">
        <v>1015</v>
      </c>
      <c r="C51" s="257"/>
      <c r="D51" s="583" t="s">
        <v>1016</v>
      </c>
      <c r="E51" s="243" t="s">
        <v>739</v>
      </c>
      <c r="F51" s="1716">
        <v>4000</v>
      </c>
      <c r="G51" s="529">
        <v>61805.45</v>
      </c>
      <c r="H51" s="529">
        <f t="shared" si="0"/>
        <v>247221800</v>
      </c>
      <c r="J51" s="272"/>
    </row>
    <row r="52" spans="1:18" s="246" customFormat="1" ht="76.5" customHeight="1">
      <c r="A52" s="243" t="s">
        <v>753</v>
      </c>
      <c r="B52" s="243" t="s">
        <v>754</v>
      </c>
      <c r="C52" s="243"/>
      <c r="D52" s="583" t="s">
        <v>755</v>
      </c>
      <c r="E52" s="243" t="s">
        <v>756</v>
      </c>
      <c r="F52" s="1716">
        <f>F47*1.3*5</f>
        <v>9750</v>
      </c>
      <c r="G52" s="529">
        <v>1766.6</v>
      </c>
      <c r="H52" s="529">
        <f t="shared" si="0"/>
        <v>17224350</v>
      </c>
      <c r="J52" s="272"/>
    </row>
    <row r="53" spans="1:18" s="246" customFormat="1" ht="13.5" customHeight="1">
      <c r="A53" s="247"/>
      <c r="B53" s="247"/>
      <c r="C53" s="247"/>
      <c r="D53" s="244"/>
      <c r="E53" s="245"/>
      <c r="F53" s="247"/>
      <c r="G53" s="676" t="s">
        <v>731</v>
      </c>
      <c r="H53" s="258">
        <f>SUM(H47:H52)</f>
        <v>499559920</v>
      </c>
      <c r="J53" s="272"/>
    </row>
    <row r="54" spans="1:18" s="246" customFormat="1">
      <c r="A54" s="247"/>
      <c r="B54" s="247"/>
      <c r="C54" s="247"/>
      <c r="D54" s="244"/>
      <c r="E54" s="245"/>
      <c r="F54" s="247"/>
      <c r="G54" s="627" t="s">
        <v>732</v>
      </c>
      <c r="H54" s="258">
        <f>ROUND((H53/1.3)*0.05*0.19,0)</f>
        <v>3650630</v>
      </c>
      <c r="L54" s="265" t="s">
        <v>866</v>
      </c>
      <c r="M54" s="265" t="s">
        <v>867</v>
      </c>
      <c r="N54" s="641" t="s">
        <v>868</v>
      </c>
      <c r="O54" s="641" t="s">
        <v>869</v>
      </c>
      <c r="P54" s="641" t="s">
        <v>870</v>
      </c>
      <c r="Q54" s="641" t="s">
        <v>871</v>
      </c>
      <c r="R54" s="641" t="s">
        <v>224</v>
      </c>
    </row>
    <row r="55" spans="1:18" s="246" customFormat="1">
      <c r="A55" s="247"/>
      <c r="B55" s="247"/>
      <c r="C55" s="247"/>
      <c r="D55" s="244"/>
      <c r="E55" s="245"/>
      <c r="F55" s="247"/>
      <c r="G55" s="1102" t="s">
        <v>733</v>
      </c>
      <c r="H55" s="650">
        <f>+H54+H53</f>
        <v>503210550</v>
      </c>
      <c r="L55" s="1104">
        <f>+H24+H34+H44+H55</f>
        <v>3169225273.6879997</v>
      </c>
      <c r="M55" s="612">
        <f>+'NECESIDADES PREVENTIVAS VIA '!F17+'NECESIDADES PREVENTIVAS VIA '!F18</f>
        <v>1080996949</v>
      </c>
      <c r="N55" s="612">
        <f>+'NECESIDADES CRITICAS VIA '!F20+'NECESIDADES CRITICAS VIA '!F21</f>
        <v>2088228324.688</v>
      </c>
      <c r="O55" s="612">
        <v>0</v>
      </c>
      <c r="P55" s="103">
        <v>0</v>
      </c>
      <c r="Q55" s="633"/>
      <c r="R55" s="721">
        <f>SUM(M55:Q55)</f>
        <v>3169225273.6879997</v>
      </c>
    </row>
    <row r="56" spans="1:18">
      <c r="A56" s="2509"/>
      <c r="B56" s="2509"/>
      <c r="C56" s="2509"/>
      <c r="D56" s="2509"/>
      <c r="E56" s="2509"/>
      <c r="F56" s="2509"/>
      <c r="G56" s="2509"/>
      <c r="H56" s="2509"/>
    </row>
    <row r="57" spans="1:18" ht="21.75" customHeight="1">
      <c r="A57" s="64"/>
      <c r="B57" s="64"/>
      <c r="C57" s="64"/>
      <c r="D57" s="64"/>
      <c r="E57" s="2013"/>
      <c r="F57" s="2013"/>
      <c r="G57" s="543"/>
      <c r="H57" s="1932"/>
    </row>
    <row r="58" spans="1:18">
      <c r="A58" s="55"/>
      <c r="B58" s="55"/>
      <c r="C58" s="55"/>
      <c r="D58" s="742"/>
      <c r="E58" s="55"/>
      <c r="F58" s="2253"/>
      <c r="G58" s="2253"/>
      <c r="H58" s="55"/>
    </row>
    <row r="59" spans="1:18" ht="13.8" thickBot="1">
      <c r="A59" s="55"/>
      <c r="B59" s="55"/>
      <c r="C59" s="55"/>
      <c r="D59" s="237" t="str">
        <f>+DATOS!C2</f>
        <v>CONSORCIO ADMINISTRACION VI 2023</v>
      </c>
      <c r="E59" s="55"/>
      <c r="F59" s="985" t="s">
        <v>922</v>
      </c>
      <c r="G59" s="985"/>
      <c r="H59" s="55"/>
    </row>
    <row r="60" spans="1:18" ht="15">
      <c r="A60" s="55"/>
      <c r="B60" s="101"/>
      <c r="C60" s="101"/>
      <c r="D60" s="190" t="s">
        <v>923</v>
      </c>
      <c r="E60" s="101"/>
      <c r="F60" s="649" t="s">
        <v>924</v>
      </c>
      <c r="G60" s="649"/>
      <c r="H60" s="55"/>
    </row>
    <row r="61" spans="1:18" ht="15">
      <c r="A61" s="101"/>
      <c r="B61" s="101"/>
      <c r="C61" s="101"/>
      <c r="D61" s="101"/>
      <c r="E61" s="101"/>
      <c r="F61" s="101"/>
      <c r="G61" s="101"/>
      <c r="H61" s="55"/>
    </row>
    <row r="62" spans="1:18">
      <c r="A62" s="2471" t="s">
        <v>925</v>
      </c>
      <c r="B62" s="2471"/>
      <c r="C62" s="2471"/>
      <c r="D62" s="2471"/>
      <c r="E62" s="2471"/>
      <c r="F62" s="2471"/>
      <c r="G62" s="2471"/>
      <c r="H62" s="2471"/>
    </row>
    <row r="63" spans="1:18">
      <c r="A63" s="2471"/>
      <c r="B63" s="2471"/>
      <c r="C63" s="2471"/>
      <c r="D63" s="2471"/>
      <c r="E63" s="2471"/>
      <c r="F63" s="2471"/>
      <c r="G63" s="2471"/>
      <c r="H63" s="2471"/>
    </row>
    <row r="64" spans="1:18" ht="24.75" customHeight="1">
      <c r="A64" s="2471"/>
      <c r="B64" s="2471"/>
      <c r="C64" s="2471"/>
      <c r="D64" s="2471"/>
      <c r="E64" s="2471"/>
      <c r="F64" s="2471"/>
      <c r="G64" s="2471"/>
      <c r="H64" s="2471"/>
    </row>
    <row r="65" spans="1:8">
      <c r="A65" s="55"/>
      <c r="B65" s="55"/>
      <c r="C65" s="55"/>
      <c r="D65" s="55"/>
      <c r="E65" s="55"/>
      <c r="F65" s="55"/>
      <c r="G65" s="2510" t="s">
        <v>169</v>
      </c>
      <c r="H65" s="2510"/>
    </row>
    <row r="66" spans="1:8">
      <c r="A66" s="55"/>
      <c r="B66" s="55"/>
      <c r="C66" s="55"/>
      <c r="D66" s="55"/>
      <c r="E66" s="55"/>
      <c r="F66" s="55"/>
      <c r="G66" s="55"/>
      <c r="H66" s="55"/>
    </row>
    <row r="67" spans="1:8">
      <c r="A67" s="55"/>
      <c r="B67" s="55"/>
      <c r="C67" s="55"/>
      <c r="D67" s="55"/>
      <c r="E67" s="55"/>
      <c r="F67" s="55"/>
      <c r="G67" s="55"/>
      <c r="H67" s="55"/>
    </row>
    <row r="68" spans="1:8">
      <c r="A68" s="55"/>
      <c r="B68" s="55"/>
      <c r="C68" s="55"/>
      <c r="D68" s="55"/>
      <c r="E68" s="55"/>
      <c r="F68" s="55"/>
      <c r="G68" s="55"/>
      <c r="H68" s="55"/>
    </row>
    <row r="69" spans="1:8">
      <c r="A69" s="55"/>
      <c r="B69" s="55"/>
      <c r="C69" s="55"/>
      <c r="D69" s="55"/>
      <c r="E69" s="55"/>
      <c r="F69" s="55"/>
      <c r="G69" s="55"/>
      <c r="H69" s="55"/>
    </row>
    <row r="70" spans="1:8">
      <c r="A70" s="55"/>
      <c r="B70" s="55"/>
      <c r="C70" s="55"/>
      <c r="D70" s="55"/>
      <c r="E70" s="55"/>
      <c r="F70" s="55"/>
      <c r="G70" s="55"/>
      <c r="H70" s="55"/>
    </row>
    <row r="71" spans="1:8">
      <c r="A71" s="55"/>
      <c r="B71" s="55"/>
      <c r="C71" s="55"/>
      <c r="D71" s="55"/>
      <c r="E71" s="55"/>
      <c r="F71" s="55"/>
      <c r="G71" s="55"/>
      <c r="H71" s="55"/>
    </row>
    <row r="72" spans="1:8">
      <c r="A72" s="55"/>
      <c r="B72" s="55"/>
      <c r="C72" s="55"/>
      <c r="D72" s="55"/>
      <c r="E72" s="55"/>
      <c r="F72" s="55"/>
      <c r="G72" s="55"/>
      <c r="H72" s="55"/>
    </row>
  </sheetData>
  <mergeCells count="15">
    <mergeCell ref="J13:Q13"/>
    <mergeCell ref="J26:Q26"/>
    <mergeCell ref="A15:H15"/>
    <mergeCell ref="A62:H64"/>
    <mergeCell ref="G65:H65"/>
    <mergeCell ref="A56:H56"/>
    <mergeCell ref="A11:A12"/>
    <mergeCell ref="B11:C11"/>
    <mergeCell ref="F58:G58"/>
    <mergeCell ref="A13:H13"/>
    <mergeCell ref="A1:H1"/>
    <mergeCell ref="A2:H2"/>
    <mergeCell ref="A3:H3"/>
    <mergeCell ref="A5:H5"/>
    <mergeCell ref="A6:H6"/>
  </mergeCells>
  <hyperlinks>
    <hyperlink ref="G65" location="'TABLA DE CONTENIDO'!A1" display="VOLVER A TABLA DE CONTENIDO" xr:uid="{00000000-0004-0000-1500-000000000000}"/>
  </hyperlinks>
  <printOptions horizontalCentered="1" verticalCentered="1"/>
  <pageMargins left="0.6692913385826772" right="0.78740157480314965" top="0.62992125984251968" bottom="0.55118110236220474" header="0.27559055118110237" footer="0.51181102362204722"/>
  <pageSetup scale="80" orientation="landscape" horizontalDpi="120" verticalDpi="144" r:id="rId1"/>
  <headerFooter alignWithMargins="0"/>
  <rowBreaks count="2" manualBreakCount="2">
    <brk id="25" max="9" man="1"/>
    <brk id="45" max="9"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23"/>
  <dimension ref="A1:S183"/>
  <sheetViews>
    <sheetView view="pageBreakPreview" topLeftCell="A88" zoomScale="85" zoomScaleNormal="100" zoomScaleSheetLayoutView="85" workbookViewId="0">
      <selection activeCell="D32" sqref="D32"/>
    </sheetView>
  </sheetViews>
  <sheetFormatPr baseColWidth="10" defaultColWidth="11.44140625" defaultRowHeight="13.2"/>
  <cols>
    <col min="1" max="1" width="7.5546875" customWidth="1"/>
    <col min="2" max="2" width="12.6640625" customWidth="1"/>
    <col min="3" max="3" width="12.33203125" customWidth="1"/>
    <col min="4" max="4" width="42.88671875" customWidth="1"/>
    <col min="5" max="5" width="8.109375" customWidth="1"/>
    <col min="6" max="6" width="14.5546875" customWidth="1"/>
    <col min="7" max="7" width="14" customWidth="1"/>
    <col min="8" max="8" width="20" customWidth="1"/>
    <col min="9" max="9" width="19" customWidth="1"/>
    <col min="10" max="11" width="4.109375" customWidth="1"/>
    <col min="12" max="12" width="9.44140625" customWidth="1"/>
    <col min="13" max="13" width="18.5546875" customWidth="1"/>
    <col min="14" max="14" width="17" customWidth="1"/>
    <col min="15" max="15" width="20.44140625" customWidth="1"/>
  </cols>
  <sheetData>
    <row r="1" spans="1:17" s="29" customFormat="1" ht="22.8">
      <c r="A1" s="2133" t="s">
        <v>1</v>
      </c>
      <c r="B1" s="2133"/>
      <c r="C1" s="2133"/>
      <c r="D1" s="2133"/>
      <c r="E1" s="2133"/>
      <c r="F1" s="2133"/>
      <c r="G1" s="2133"/>
      <c r="H1" s="2133"/>
    </row>
    <row r="2" spans="1:17" s="29" customFormat="1" ht="17.399999999999999">
      <c r="A2" s="2130" t="s">
        <v>110</v>
      </c>
      <c r="B2" s="2130"/>
      <c r="C2" s="2130"/>
      <c r="D2" s="2130"/>
      <c r="E2" s="2130"/>
      <c r="F2" s="2130"/>
      <c r="G2" s="2130"/>
      <c r="H2" s="2130"/>
      <c r="I2" s="29" t="s">
        <v>441</v>
      </c>
    </row>
    <row r="3" spans="1:17" s="29" customFormat="1" ht="17.399999999999999">
      <c r="A3" s="2130" t="s">
        <v>697</v>
      </c>
      <c r="B3" s="2130"/>
      <c r="C3" s="2130"/>
      <c r="D3" s="2130"/>
      <c r="E3" s="2130"/>
      <c r="F3" s="2130"/>
      <c r="G3" s="2130"/>
      <c r="H3" s="2130"/>
      <c r="I3" s="140"/>
      <c r="J3" s="28"/>
      <c r="K3" s="28"/>
      <c r="L3" s="28"/>
      <c r="M3" s="28"/>
      <c r="N3" s="28"/>
      <c r="O3" s="28"/>
    </row>
    <row r="4" spans="1:17" s="29" customFormat="1">
      <c r="A4" s="43"/>
      <c r="B4" s="43"/>
      <c r="C4" s="43"/>
      <c r="D4" s="28"/>
      <c r="E4" s="1"/>
      <c r="F4" s="28"/>
      <c r="G4" s="28"/>
      <c r="H4" s="28"/>
    </row>
    <row r="5" spans="1:17" s="29" customFormat="1" ht="15.6">
      <c r="A5" s="2456" t="s">
        <v>698</v>
      </c>
      <c r="B5" s="2456"/>
      <c r="C5" s="2456"/>
      <c r="D5" s="2456"/>
      <c r="E5" s="2456"/>
      <c r="F5" s="2456"/>
      <c r="G5" s="2456"/>
      <c r="H5" s="2456"/>
    </row>
    <row r="6" spans="1:17" s="29" customFormat="1" ht="15.6">
      <c r="A6" s="2457" t="s">
        <v>699</v>
      </c>
      <c r="B6" s="2457"/>
      <c r="C6" s="2457"/>
      <c r="D6" s="2457"/>
      <c r="E6" s="2457"/>
      <c r="F6" s="2457"/>
      <c r="G6" s="2457"/>
      <c r="H6" s="2457"/>
      <c r="I6"/>
    </row>
    <row r="7" spans="1:17" s="29" customFormat="1" ht="18" customHeight="1">
      <c r="A7" s="129" t="s">
        <v>207</v>
      </c>
      <c r="B7" s="44"/>
      <c r="C7" s="44"/>
      <c r="D7" s="151" t="str">
        <f>+DATOS!C10</f>
        <v>CARLOS EDUARDO GARCIA CASTILLO</v>
      </c>
      <c r="E7" s="742"/>
      <c r="G7" s="145" t="s">
        <v>208</v>
      </c>
      <c r="H7" s="473" t="str">
        <f>+DATOS!C16</f>
        <v>JUN - SEP DE 2024</v>
      </c>
      <c r="I7" s="59"/>
    </row>
    <row r="8" spans="1:17" s="29" customFormat="1" ht="18" customHeight="1">
      <c r="A8" s="129" t="s">
        <v>700</v>
      </c>
      <c r="B8" s="44"/>
      <c r="C8" s="156" t="s">
        <v>317</v>
      </c>
      <c r="D8" s="3"/>
      <c r="E8" s="164" t="s">
        <v>295</v>
      </c>
      <c r="F8" s="156" t="s">
        <v>307</v>
      </c>
      <c r="G8" s="156"/>
      <c r="H8" s="154"/>
    </row>
    <row r="9" spans="1:17" s="29" customFormat="1" ht="15" customHeight="1" thickBot="1">
      <c r="A9" s="44"/>
      <c r="B9" s="44"/>
      <c r="C9" s="44"/>
      <c r="D9" s="44"/>
      <c r="E9" s="164" t="s">
        <v>295</v>
      </c>
      <c r="F9" s="156" t="s">
        <v>319</v>
      </c>
      <c r="G9" s="156"/>
      <c r="H9" s="154"/>
    </row>
    <row r="10" spans="1:17" ht="17.25" customHeight="1" thickBot="1">
      <c r="A10" s="2444" t="s">
        <v>702</v>
      </c>
      <c r="B10" s="2446" t="s">
        <v>703</v>
      </c>
      <c r="C10" s="2447"/>
    </row>
    <row r="11" spans="1:17" s="23" customFormat="1" ht="36.75" customHeight="1" thickBot="1">
      <c r="A11" s="2445"/>
      <c r="B11" s="113" t="s">
        <v>704</v>
      </c>
      <c r="C11" s="113" t="s">
        <v>705</v>
      </c>
      <c r="D11" s="96" t="s">
        <v>26</v>
      </c>
      <c r="E11" s="96" t="s">
        <v>706</v>
      </c>
      <c r="F11" s="96" t="s">
        <v>707</v>
      </c>
      <c r="G11" s="99" t="s">
        <v>708</v>
      </c>
      <c r="H11" s="102" t="s">
        <v>709</v>
      </c>
      <c r="J11"/>
      <c r="K11"/>
      <c r="L11"/>
      <c r="M11"/>
      <c r="N11"/>
      <c r="O11"/>
      <c r="P11"/>
      <c r="Q11"/>
    </row>
    <row r="12" spans="1:17" ht="13.8">
      <c r="A12" s="247" t="s">
        <v>710</v>
      </c>
      <c r="B12" s="64"/>
      <c r="C12" s="64"/>
      <c r="E12" s="548"/>
      <c r="F12" s="548"/>
      <c r="G12" s="543"/>
      <c r="H12" s="669"/>
    </row>
    <row r="13" spans="1:17">
      <c r="B13" s="64"/>
      <c r="C13" s="64"/>
      <c r="D13" s="168" t="s">
        <v>1017</v>
      </c>
      <c r="E13" s="64"/>
      <c r="F13" s="64"/>
      <c r="G13" s="64"/>
      <c r="H13" s="64"/>
    </row>
    <row r="14" spans="1:17">
      <c r="A14" s="232">
        <v>201.9</v>
      </c>
      <c r="B14" s="232" t="s">
        <v>767</v>
      </c>
      <c r="C14" s="344"/>
      <c r="D14" s="583" t="s">
        <v>1018</v>
      </c>
      <c r="E14" s="243" t="s">
        <v>739</v>
      </c>
      <c r="F14" s="1716">
        <f>100*1.5</f>
        <v>150</v>
      </c>
      <c r="G14" s="529">
        <v>22518</v>
      </c>
      <c r="H14" s="529">
        <f>ROUND(F14*G14,0)</f>
        <v>3377700</v>
      </c>
      <c r="I14" s="55"/>
      <c r="J14" s="55"/>
      <c r="K14" s="55"/>
    </row>
    <row r="15" spans="1:17">
      <c r="A15" s="232">
        <v>201.7</v>
      </c>
      <c r="B15" s="232" t="s">
        <v>767</v>
      </c>
      <c r="C15" s="344"/>
      <c r="D15" s="583" t="s">
        <v>928</v>
      </c>
      <c r="E15" s="243" t="s">
        <v>716</v>
      </c>
      <c r="F15" s="1716">
        <v>30</v>
      </c>
      <c r="G15" s="529">
        <v>238703.45</v>
      </c>
      <c r="H15" s="529">
        <f t="shared" ref="H15:H24" si="0">ROUND(F15*G15,0)</f>
        <v>7161104</v>
      </c>
      <c r="I15" s="55"/>
      <c r="J15" s="55"/>
      <c r="K15" s="55"/>
    </row>
    <row r="16" spans="1:17">
      <c r="A16" s="232" t="s">
        <v>717</v>
      </c>
      <c r="B16" s="232" t="s">
        <v>718</v>
      </c>
      <c r="C16" s="344"/>
      <c r="D16" s="583" t="s">
        <v>719</v>
      </c>
      <c r="E16" s="243" t="s">
        <v>716</v>
      </c>
      <c r="F16" s="1716">
        <v>345.00000000000006</v>
      </c>
      <c r="G16" s="529">
        <v>36307.53</v>
      </c>
      <c r="H16" s="529">
        <f t="shared" si="0"/>
        <v>12526098</v>
      </c>
      <c r="I16" s="55"/>
      <c r="J16" s="55"/>
      <c r="K16" s="55"/>
    </row>
    <row r="17" spans="1:11">
      <c r="A17" s="232" t="s">
        <v>749</v>
      </c>
      <c r="B17" s="232" t="s">
        <v>718</v>
      </c>
      <c r="C17" s="344"/>
      <c r="D17" s="583" t="s">
        <v>750</v>
      </c>
      <c r="E17" s="243" t="s">
        <v>716</v>
      </c>
      <c r="F17" s="1716">
        <v>5</v>
      </c>
      <c r="G17" s="529">
        <v>76821.16</v>
      </c>
      <c r="H17" s="529">
        <f t="shared" si="0"/>
        <v>384106</v>
      </c>
      <c r="I17" s="55"/>
      <c r="J17" s="55"/>
      <c r="K17" s="55"/>
    </row>
    <row r="18" spans="1:11" ht="30.6">
      <c r="A18" s="232" t="s">
        <v>761</v>
      </c>
      <c r="B18" s="232" t="s">
        <v>735</v>
      </c>
      <c r="C18" s="344"/>
      <c r="D18" s="583" t="s">
        <v>762</v>
      </c>
      <c r="E18" s="243" t="s">
        <v>716</v>
      </c>
      <c r="F18" s="1716">
        <v>47.524999999999999</v>
      </c>
      <c r="G18" s="529">
        <v>958522.07</v>
      </c>
      <c r="H18" s="529">
        <f t="shared" si="0"/>
        <v>45553761</v>
      </c>
      <c r="I18" s="55"/>
      <c r="J18" s="55"/>
      <c r="K18" s="55"/>
    </row>
    <row r="19" spans="1:11" ht="20.399999999999999">
      <c r="A19" s="232">
        <v>672.3</v>
      </c>
      <c r="B19" s="232" t="s">
        <v>1019</v>
      </c>
      <c r="C19" s="344"/>
      <c r="D19" s="583" t="s">
        <v>1020</v>
      </c>
      <c r="E19" s="243" t="s">
        <v>229</v>
      </c>
      <c r="F19" s="1716">
        <v>50</v>
      </c>
      <c r="G19" s="529">
        <v>65100.160000000003</v>
      </c>
      <c r="H19" s="529">
        <f t="shared" si="0"/>
        <v>3255008</v>
      </c>
      <c r="I19" s="55"/>
      <c r="J19" s="55"/>
      <c r="K19" s="55"/>
    </row>
    <row r="20" spans="1:11" ht="12.75" customHeight="1">
      <c r="A20" s="232">
        <v>640.1</v>
      </c>
      <c r="B20" s="232" t="s">
        <v>728</v>
      </c>
      <c r="C20" s="344"/>
      <c r="D20" s="583" t="s">
        <v>729</v>
      </c>
      <c r="E20" s="243" t="s">
        <v>730</v>
      </c>
      <c r="F20" s="1716">
        <v>2570</v>
      </c>
      <c r="G20" s="529">
        <v>8221.5300000000007</v>
      </c>
      <c r="H20" s="529">
        <f t="shared" si="0"/>
        <v>21129332</v>
      </c>
      <c r="I20" s="55"/>
      <c r="J20" s="2019"/>
      <c r="K20" s="55"/>
    </row>
    <row r="21" spans="1:11">
      <c r="A21" s="232">
        <v>610.1</v>
      </c>
      <c r="B21" s="232" t="s">
        <v>720</v>
      </c>
      <c r="C21" s="344"/>
      <c r="D21" s="583" t="s">
        <v>931</v>
      </c>
      <c r="E21" s="243" t="s">
        <v>716</v>
      </c>
      <c r="F21" s="1716">
        <v>260</v>
      </c>
      <c r="G21" s="529">
        <v>103078.45</v>
      </c>
      <c r="H21" s="529">
        <f t="shared" si="0"/>
        <v>26800397</v>
      </c>
      <c r="I21" s="55"/>
      <c r="J21" s="55"/>
      <c r="K21" s="55"/>
    </row>
    <row r="22" spans="1:11" ht="30.6">
      <c r="A22" s="232" t="s">
        <v>736</v>
      </c>
      <c r="B22" s="232" t="s">
        <v>737</v>
      </c>
      <c r="C22" s="344"/>
      <c r="D22" s="583" t="s">
        <v>738</v>
      </c>
      <c r="E22" s="243" t="s">
        <v>739</v>
      </c>
      <c r="F22" s="1716">
        <v>969.99999999999989</v>
      </c>
      <c r="G22" s="529">
        <v>15716.69</v>
      </c>
      <c r="H22" s="529">
        <f t="shared" si="0"/>
        <v>15245189</v>
      </c>
      <c r="I22" s="55"/>
      <c r="J22" s="55"/>
      <c r="K22" s="55"/>
    </row>
    <row r="23" spans="1:11">
      <c r="A23" s="232">
        <v>673.2</v>
      </c>
      <c r="B23" s="232" t="s">
        <v>737</v>
      </c>
      <c r="C23" s="344"/>
      <c r="D23" s="583" t="s">
        <v>740</v>
      </c>
      <c r="E23" s="243" t="s">
        <v>716</v>
      </c>
      <c r="F23" s="1716">
        <v>286.00000000000006</v>
      </c>
      <c r="G23" s="529">
        <v>104428.91</v>
      </c>
      <c r="H23" s="529">
        <f t="shared" si="0"/>
        <v>29866668</v>
      </c>
      <c r="I23" s="55"/>
      <c r="J23" s="55"/>
      <c r="K23" s="55"/>
    </row>
    <row r="24" spans="1:11" ht="40.799999999999997">
      <c r="A24" s="232" t="s">
        <v>722</v>
      </c>
      <c r="B24" s="232" t="s">
        <v>723</v>
      </c>
      <c r="C24" s="344"/>
      <c r="D24" s="583" t="s">
        <v>724</v>
      </c>
      <c r="E24" s="243" t="s">
        <v>229</v>
      </c>
      <c r="F24" s="1716">
        <f>+(25/3+1)*6</f>
        <v>56</v>
      </c>
      <c r="G24" s="529">
        <v>3613588.36</v>
      </c>
      <c r="H24" s="529">
        <f t="shared" si="0"/>
        <v>202360948</v>
      </c>
      <c r="I24" s="55"/>
      <c r="J24" s="55"/>
      <c r="K24" s="55"/>
    </row>
    <row r="25" spans="1:11">
      <c r="A25" s="2511" t="s">
        <v>840</v>
      </c>
      <c r="B25" s="2511"/>
      <c r="C25" s="2511"/>
      <c r="D25" s="2511"/>
      <c r="E25" s="2511"/>
      <c r="F25" s="2511"/>
      <c r="G25" s="2511"/>
      <c r="H25" s="2015">
        <f>SUM(H14:H24)</f>
        <v>367660311</v>
      </c>
      <c r="I25" s="55"/>
      <c r="J25" s="55"/>
      <c r="K25" s="55"/>
    </row>
    <row r="26" spans="1:11" ht="15" customHeight="1">
      <c r="A26" s="2511" t="s">
        <v>1021</v>
      </c>
      <c r="B26" s="2511"/>
      <c r="C26" s="2511"/>
      <c r="D26" s="2511"/>
      <c r="E26" s="2511"/>
      <c r="F26" s="2511"/>
      <c r="G26" s="2511"/>
      <c r="H26" s="2015">
        <f>+ROUND(H25*0.05*0.19,0)</f>
        <v>3492773</v>
      </c>
      <c r="I26" s="55"/>
      <c r="J26" s="2473"/>
      <c r="K26" s="55"/>
    </row>
    <row r="27" spans="1:11" ht="15" customHeight="1">
      <c r="A27" s="2511" t="s">
        <v>844</v>
      </c>
      <c r="B27" s="2511"/>
      <c r="C27" s="2511"/>
      <c r="D27" s="2511"/>
      <c r="E27" s="2511"/>
      <c r="F27" s="2511"/>
      <c r="G27" s="2511"/>
      <c r="H27" s="2015">
        <f>+H25+H26</f>
        <v>371153084</v>
      </c>
      <c r="I27" s="55"/>
      <c r="J27" s="2473"/>
      <c r="K27" s="55"/>
    </row>
    <row r="28" spans="1:11" ht="15" customHeight="1">
      <c r="A28" s="2511" t="s">
        <v>1022</v>
      </c>
      <c r="B28" s="2511"/>
      <c r="C28" s="2511"/>
      <c r="D28" s="2511"/>
      <c r="E28" s="2511"/>
      <c r="F28" s="2511"/>
      <c r="G28" s="2511"/>
      <c r="H28" s="2015">
        <v>4000000</v>
      </c>
      <c r="I28" s="55"/>
      <c r="J28" s="2020"/>
      <c r="K28" s="55"/>
    </row>
    <row r="29" spans="1:11" ht="15" customHeight="1">
      <c r="A29" s="2511" t="s">
        <v>1023</v>
      </c>
      <c r="B29" s="2511"/>
      <c r="C29" s="2511"/>
      <c r="D29" s="2511"/>
      <c r="E29" s="2511"/>
      <c r="F29" s="2511"/>
      <c r="G29" s="2511"/>
      <c r="H29" s="2015">
        <f>+H28*0.05*0.19</f>
        <v>38000</v>
      </c>
      <c r="I29" s="55"/>
      <c r="J29" s="2020"/>
      <c r="K29" s="55"/>
    </row>
    <row r="30" spans="1:11" ht="15" customHeight="1">
      <c r="A30" s="2511" t="s">
        <v>1024</v>
      </c>
      <c r="B30" s="2511"/>
      <c r="C30" s="2511"/>
      <c r="D30" s="2511"/>
      <c r="E30" s="2511"/>
      <c r="F30" s="2511"/>
      <c r="G30" s="2511"/>
      <c r="H30" s="2015">
        <f>+H28+H29</f>
        <v>4038000</v>
      </c>
      <c r="I30" s="55"/>
      <c r="J30" s="55"/>
      <c r="K30" s="55"/>
    </row>
    <row r="31" spans="1:11" ht="15" customHeight="1">
      <c r="A31" s="2511" t="s">
        <v>1025</v>
      </c>
      <c r="B31" s="2511"/>
      <c r="C31" s="2511"/>
      <c r="D31" s="2511"/>
      <c r="E31" s="2511"/>
      <c r="F31" s="2511"/>
      <c r="G31" s="2511"/>
      <c r="H31" s="2016">
        <f>+H30+H27</f>
        <v>375191084</v>
      </c>
      <c r="I31" s="55"/>
      <c r="J31" s="55"/>
      <c r="K31" s="55"/>
    </row>
    <row r="32" spans="1:11" ht="15" customHeight="1">
      <c r="A32" s="1909"/>
      <c r="B32" s="1909"/>
      <c r="C32" s="1909"/>
      <c r="D32" s="1909"/>
      <c r="E32" s="1909"/>
      <c r="F32" s="1909"/>
      <c r="G32" s="1909"/>
      <c r="H32" s="613"/>
      <c r="I32" s="55"/>
      <c r="J32" s="55"/>
      <c r="K32" s="55"/>
    </row>
    <row r="33" spans="1:11" ht="15" customHeight="1">
      <c r="A33" s="368">
        <v>2</v>
      </c>
      <c r="B33" s="55" t="s">
        <v>651</v>
      </c>
      <c r="C33" s="1909"/>
      <c r="D33" s="1909"/>
      <c r="E33" s="1909"/>
      <c r="F33" s="1909"/>
      <c r="G33" s="1909"/>
      <c r="H33" s="613"/>
      <c r="I33" s="55"/>
      <c r="J33" s="55"/>
      <c r="K33" s="55"/>
    </row>
    <row r="34" spans="1:11">
      <c r="A34" s="64" t="s">
        <v>1026</v>
      </c>
      <c r="B34" s="64"/>
      <c r="C34" s="64"/>
      <c r="D34" s="55"/>
      <c r="E34" s="64"/>
      <c r="F34" s="64"/>
      <c r="G34" s="64"/>
      <c r="H34" s="64"/>
      <c r="I34" s="55"/>
      <c r="J34" s="55"/>
      <c r="K34" s="55"/>
    </row>
    <row r="35" spans="1:11">
      <c r="A35" s="480"/>
      <c r="B35" s="480"/>
      <c r="C35" s="480"/>
      <c r="D35" s="168" t="s">
        <v>1027</v>
      </c>
      <c r="E35" s="480"/>
      <c r="F35" s="480"/>
      <c r="G35" s="480"/>
      <c r="H35" s="480"/>
      <c r="I35" s="55"/>
      <c r="J35" s="55"/>
      <c r="K35" s="55"/>
    </row>
    <row r="36" spans="1:11">
      <c r="A36" s="1886">
        <v>330.1</v>
      </c>
      <c r="B36" s="243" t="s">
        <v>743</v>
      </c>
      <c r="C36" s="243"/>
      <c r="D36" s="583" t="s">
        <v>744</v>
      </c>
      <c r="E36" s="243" t="s">
        <v>716</v>
      </c>
      <c r="F36" s="1716">
        <f>2000*7.3*0.15</f>
        <v>2190</v>
      </c>
      <c r="G36" s="529">
        <v>150119.85999999999</v>
      </c>
      <c r="H36" s="529">
        <f>ROUND(F36*G36,0)</f>
        <v>328762493</v>
      </c>
      <c r="I36" s="55"/>
      <c r="J36" s="55"/>
      <c r="K36" s="55"/>
    </row>
    <row r="37" spans="1:11" ht="20.399999999999999">
      <c r="A37" s="232" t="s">
        <v>745</v>
      </c>
      <c r="B37" s="243" t="s">
        <v>746</v>
      </c>
      <c r="C37" s="243"/>
      <c r="D37" s="583" t="s">
        <v>747</v>
      </c>
      <c r="E37" s="243" t="s">
        <v>716</v>
      </c>
      <c r="F37" s="1716">
        <f>2000*7.5*0.1</f>
        <v>1500</v>
      </c>
      <c r="G37" s="529">
        <v>1210011.1399999999</v>
      </c>
      <c r="H37" s="529">
        <f>ROUND(F37*G37,0)</f>
        <v>1815016710</v>
      </c>
      <c r="I37" s="55"/>
      <c r="J37" s="55"/>
      <c r="K37" s="55"/>
    </row>
    <row r="38" spans="1:11" ht="20.399999999999999">
      <c r="A38" s="1886" t="s">
        <v>783</v>
      </c>
      <c r="B38" s="243" t="s">
        <v>784</v>
      </c>
      <c r="C38" s="243"/>
      <c r="D38" s="583" t="s">
        <v>785</v>
      </c>
      <c r="E38" s="243" t="s">
        <v>739</v>
      </c>
      <c r="F38" s="1716">
        <f>2000*7.5</f>
        <v>15000</v>
      </c>
      <c r="G38" s="529">
        <v>7308.74</v>
      </c>
      <c r="H38" s="529">
        <f>ROUND(F38*G38,0)</f>
        <v>109631100</v>
      </c>
      <c r="I38" s="55"/>
      <c r="J38" s="55"/>
      <c r="K38" s="55"/>
    </row>
    <row r="39" spans="1:11" ht="40.799999999999997">
      <c r="A39" s="1886">
        <v>465.1</v>
      </c>
      <c r="B39" s="243" t="s">
        <v>786</v>
      </c>
      <c r="C39" s="243"/>
      <c r="D39" s="583" t="s">
        <v>787</v>
      </c>
      <c r="E39" s="243" t="s">
        <v>716</v>
      </c>
      <c r="F39" s="1716">
        <f>2000*0.3*7.3</f>
        <v>4380</v>
      </c>
      <c r="G39" s="529">
        <v>92270.04</v>
      </c>
      <c r="H39" s="529">
        <f>ROUND(F39*G39,0)</f>
        <v>404142775</v>
      </c>
      <c r="I39" s="55"/>
      <c r="J39" s="55"/>
      <c r="K39" s="55"/>
    </row>
    <row r="40" spans="1:11" ht="30.6">
      <c r="A40" s="243" t="s">
        <v>791</v>
      </c>
      <c r="B40" s="243" t="s">
        <v>754</v>
      </c>
      <c r="C40" s="243"/>
      <c r="D40" s="583" t="s">
        <v>792</v>
      </c>
      <c r="E40" s="243" t="s">
        <v>756</v>
      </c>
      <c r="F40" s="1716">
        <f>+F39*15*0.1</f>
        <v>6570</v>
      </c>
      <c r="G40" s="529">
        <v>1987.42</v>
      </c>
      <c r="H40" s="529">
        <f>ROUND(F40*G40,0)</f>
        <v>13057349</v>
      </c>
      <c r="I40" s="55"/>
      <c r="J40" s="55"/>
      <c r="K40" s="55"/>
    </row>
    <row r="41" spans="1:11">
      <c r="A41" s="64"/>
      <c r="B41" s="64"/>
      <c r="C41" s="64"/>
      <c r="D41" s="64"/>
      <c r="E41" s="64"/>
      <c r="F41" s="64"/>
      <c r="G41" s="627" t="s">
        <v>731</v>
      </c>
      <c r="H41" s="1917">
        <f>SUM(H36:H40)</f>
        <v>2670610427</v>
      </c>
      <c r="I41" s="55"/>
      <c r="J41" s="55"/>
      <c r="K41" s="55"/>
    </row>
    <row r="42" spans="1:11">
      <c r="A42" s="64"/>
      <c r="B42" s="64"/>
      <c r="C42" s="64"/>
      <c r="D42" s="64"/>
      <c r="E42" s="64"/>
      <c r="F42" s="64"/>
      <c r="G42" s="627" t="s">
        <v>934</v>
      </c>
      <c r="H42" s="2015">
        <f>+ROUND(((H41/1.3)*0.05*0.19),0)</f>
        <v>19515999</v>
      </c>
      <c r="I42" s="55"/>
      <c r="J42" s="55"/>
      <c r="K42" s="55"/>
    </row>
    <row r="43" spans="1:11">
      <c r="A43" s="64"/>
      <c r="B43" s="64"/>
      <c r="C43" s="64"/>
      <c r="D43" s="64"/>
      <c r="E43" s="64"/>
      <c r="F43" s="64"/>
      <c r="G43" s="627" t="s">
        <v>733</v>
      </c>
      <c r="H43" s="2016">
        <f>H41+H42</f>
        <v>2690126426</v>
      </c>
      <c r="I43" s="55"/>
      <c r="J43" s="55"/>
      <c r="K43" s="55"/>
    </row>
    <row r="44" spans="1:11">
      <c r="A44" s="638" t="s">
        <v>981</v>
      </c>
      <c r="B44" s="64"/>
      <c r="C44" s="64"/>
      <c r="D44" s="64"/>
      <c r="E44" s="64"/>
      <c r="F44" s="64"/>
      <c r="G44" s="1909"/>
      <c r="H44" s="613"/>
      <c r="I44" s="55"/>
      <c r="J44" s="55"/>
      <c r="K44" s="55"/>
    </row>
    <row r="45" spans="1:11">
      <c r="A45" s="247"/>
      <c r="B45" s="249"/>
      <c r="C45" s="249"/>
      <c r="D45" s="168" t="s">
        <v>1027</v>
      </c>
      <c r="E45" s="249"/>
      <c r="F45" s="249"/>
      <c r="G45" s="249"/>
      <c r="H45" s="249"/>
      <c r="I45" s="55"/>
      <c r="J45" s="55"/>
      <c r="K45" s="55"/>
    </row>
    <row r="46" spans="1:11">
      <c r="A46" s="1886">
        <v>330.1</v>
      </c>
      <c r="B46" s="243" t="s">
        <v>743</v>
      </c>
      <c r="C46" s="243"/>
      <c r="D46" s="583" t="s">
        <v>744</v>
      </c>
      <c r="E46" s="243" t="s">
        <v>716</v>
      </c>
      <c r="F46" s="1716">
        <f>50*7.3*0.15</f>
        <v>54.75</v>
      </c>
      <c r="G46" s="529">
        <v>150119.85999999999</v>
      </c>
      <c r="H46" s="529">
        <f>ROUND(F46*G46,0)</f>
        <v>8219062</v>
      </c>
      <c r="I46" s="55"/>
      <c r="J46" s="55"/>
      <c r="K46" s="55"/>
    </row>
    <row r="47" spans="1:11" ht="20.399999999999999">
      <c r="A47" s="232" t="s">
        <v>745</v>
      </c>
      <c r="B47" s="243" t="s">
        <v>746</v>
      </c>
      <c r="C47" s="243"/>
      <c r="D47" s="583" t="s">
        <v>747</v>
      </c>
      <c r="E47" s="243" t="s">
        <v>716</v>
      </c>
      <c r="F47" s="1716">
        <f>500*7.5*0.1</f>
        <v>375</v>
      </c>
      <c r="G47" s="529">
        <v>1210011.1399999999</v>
      </c>
      <c r="H47" s="529">
        <f>ROUND(F47*G47,0)</f>
        <v>453754178</v>
      </c>
      <c r="I47" s="55"/>
      <c r="J47" s="55"/>
      <c r="K47" s="55"/>
    </row>
    <row r="48" spans="1:11" ht="20.399999999999999">
      <c r="A48" s="1886" t="s">
        <v>783</v>
      </c>
      <c r="B48" s="243" t="s">
        <v>784</v>
      </c>
      <c r="C48" s="243"/>
      <c r="D48" s="583" t="s">
        <v>785</v>
      </c>
      <c r="E48" s="243" t="s">
        <v>739</v>
      </c>
      <c r="F48" s="1716">
        <f>500*7.5</f>
        <v>3750</v>
      </c>
      <c r="G48" s="529">
        <v>7308.74</v>
      </c>
      <c r="H48" s="529">
        <f>ROUND(F48*G48,0)</f>
        <v>27407775</v>
      </c>
      <c r="I48" s="55"/>
      <c r="J48" s="55"/>
      <c r="K48" s="55"/>
    </row>
    <row r="49" spans="1:16" ht="40.799999999999997">
      <c r="A49" s="1886">
        <v>465.1</v>
      </c>
      <c r="B49" s="243" t="s">
        <v>786</v>
      </c>
      <c r="C49" s="243"/>
      <c r="D49" s="583" t="s">
        <v>787</v>
      </c>
      <c r="E49" s="243" t="s">
        <v>716</v>
      </c>
      <c r="F49" s="1716">
        <f>500*0.6*7.3</f>
        <v>2190</v>
      </c>
      <c r="G49" s="529">
        <v>92270.04</v>
      </c>
      <c r="H49" s="529">
        <f>ROUND(F49*G49,0)</f>
        <v>202071388</v>
      </c>
      <c r="I49" s="55"/>
      <c r="J49" s="55"/>
      <c r="K49" s="55"/>
    </row>
    <row r="50" spans="1:16" ht="30.6">
      <c r="A50" s="243" t="s">
        <v>791</v>
      </c>
      <c r="B50" s="243" t="s">
        <v>754</v>
      </c>
      <c r="C50" s="243"/>
      <c r="D50" s="583" t="s">
        <v>792</v>
      </c>
      <c r="E50" s="243" t="s">
        <v>756</v>
      </c>
      <c r="F50" s="1716">
        <f>+F49*15*0.1</f>
        <v>3285</v>
      </c>
      <c r="G50" s="529">
        <v>1987.42</v>
      </c>
      <c r="H50" s="529">
        <f>ROUND(F50*G50,0)</f>
        <v>6528675</v>
      </c>
      <c r="I50" s="55"/>
      <c r="J50" s="55"/>
      <c r="K50" s="55"/>
    </row>
    <row r="51" spans="1:16">
      <c r="A51" s="250"/>
      <c r="B51" s="250"/>
      <c r="C51" s="250"/>
      <c r="D51" s="251"/>
      <c r="E51" s="250"/>
      <c r="F51" s="1918"/>
      <c r="G51" s="676" t="s">
        <v>731</v>
      </c>
      <c r="H51" s="258">
        <f>SUM(H46:H50)</f>
        <v>697981078</v>
      </c>
      <c r="I51" s="55"/>
      <c r="J51" s="55"/>
      <c r="K51" s="55"/>
    </row>
    <row r="52" spans="1:16">
      <c r="A52" s="253"/>
      <c r="B52" s="253"/>
      <c r="C52" s="253"/>
      <c r="D52" s="254"/>
      <c r="E52" s="253"/>
      <c r="F52" s="253"/>
      <c r="G52" s="627" t="s">
        <v>732</v>
      </c>
      <c r="H52" s="258">
        <f>ROUND((H51/1.3*0.05*0.19),0)</f>
        <v>5100631</v>
      </c>
      <c r="I52" s="55"/>
      <c r="J52" s="55"/>
      <c r="K52" s="55"/>
    </row>
    <row r="53" spans="1:16">
      <c r="A53" s="253"/>
      <c r="B53" s="253"/>
      <c r="C53" s="253"/>
      <c r="D53" s="254"/>
      <c r="E53" s="253"/>
      <c r="F53" s="253"/>
      <c r="G53" s="676" t="s">
        <v>733</v>
      </c>
      <c r="H53" s="650">
        <f>SUM(H51:H52)</f>
        <v>703081709</v>
      </c>
      <c r="I53" s="55"/>
      <c r="J53" s="55"/>
      <c r="K53" s="55"/>
    </row>
    <row r="54" spans="1:16">
      <c r="A54" s="64"/>
      <c r="B54" s="64"/>
      <c r="C54" s="64"/>
      <c r="D54" s="64"/>
      <c r="E54" s="64"/>
      <c r="F54" s="64"/>
      <c r="G54" s="55"/>
      <c r="H54" s="613"/>
      <c r="I54" s="55"/>
      <c r="J54" s="55"/>
      <c r="K54" s="55"/>
    </row>
    <row r="55" spans="1:16">
      <c r="A55" s="638" t="s">
        <v>1028</v>
      </c>
      <c r="B55" s="64"/>
      <c r="C55" s="64"/>
      <c r="D55" s="64"/>
      <c r="E55" s="64"/>
      <c r="F55" s="64"/>
      <c r="G55" s="1909"/>
      <c r="H55" s="613"/>
      <c r="I55" s="55"/>
      <c r="J55" s="55"/>
      <c r="K55" s="55"/>
    </row>
    <row r="56" spans="1:16">
      <c r="A56" s="247"/>
      <c r="B56" s="249"/>
      <c r="C56" s="249"/>
      <c r="D56" s="168" t="s">
        <v>1029</v>
      </c>
      <c r="E56" s="249"/>
      <c r="F56" s="249"/>
      <c r="G56" s="249"/>
      <c r="H56" s="249"/>
      <c r="I56" s="55"/>
      <c r="J56" s="55"/>
      <c r="K56" s="55"/>
    </row>
    <row r="57" spans="1:16">
      <c r="A57" s="1886">
        <v>330.1</v>
      </c>
      <c r="B57" s="243" t="s">
        <v>743</v>
      </c>
      <c r="C57" s="243"/>
      <c r="D57" s="583" t="s">
        <v>744</v>
      </c>
      <c r="E57" s="243" t="s">
        <v>716</v>
      </c>
      <c r="F57" s="1716">
        <f>20*7.3*0.15</f>
        <v>21.9</v>
      </c>
      <c r="G57" s="529">
        <v>150119.85999999999</v>
      </c>
      <c r="H57" s="529">
        <f>ROUND(F57*G57,0)</f>
        <v>3287625</v>
      </c>
      <c r="I57" s="55"/>
      <c r="J57" s="55"/>
      <c r="K57" s="55"/>
    </row>
    <row r="58" spans="1:16" ht="20.399999999999999">
      <c r="A58" s="232" t="s">
        <v>745</v>
      </c>
      <c r="B58" s="243" t="s">
        <v>746</v>
      </c>
      <c r="C58" s="243"/>
      <c r="D58" s="583" t="s">
        <v>747</v>
      </c>
      <c r="E58" s="243" t="s">
        <v>716</v>
      </c>
      <c r="F58" s="1716">
        <f>100*7.5*0.1</f>
        <v>75</v>
      </c>
      <c r="G58" s="529">
        <v>1210011.1399999999</v>
      </c>
      <c r="H58" s="529">
        <f>ROUND(F58*G58,0)</f>
        <v>90750836</v>
      </c>
      <c r="I58" s="55"/>
      <c r="J58" s="55"/>
      <c r="K58" s="55"/>
    </row>
    <row r="59" spans="1:16" ht="20.399999999999999">
      <c r="A59" s="1886" t="s">
        <v>783</v>
      </c>
      <c r="B59" s="243" t="s">
        <v>784</v>
      </c>
      <c r="C59" s="243"/>
      <c r="D59" s="583" t="s">
        <v>785</v>
      </c>
      <c r="E59" s="243" t="s">
        <v>739</v>
      </c>
      <c r="F59" s="1716">
        <f>100*7.5</f>
        <v>750</v>
      </c>
      <c r="G59" s="529">
        <v>7308.74</v>
      </c>
      <c r="H59" s="529">
        <f>ROUND(F59*G59,0)</f>
        <v>5481555</v>
      </c>
      <c r="I59" s="55"/>
      <c r="J59" s="55"/>
      <c r="K59" s="55"/>
    </row>
    <row r="60" spans="1:16" ht="40.799999999999997">
      <c r="A60" s="1886">
        <v>465.1</v>
      </c>
      <c r="B60" s="243" t="s">
        <v>786</v>
      </c>
      <c r="C60" s="243"/>
      <c r="D60" s="583" t="s">
        <v>787</v>
      </c>
      <c r="E60" s="243" t="s">
        <v>716</v>
      </c>
      <c r="F60" s="1716">
        <f>100*0.6*7.3</f>
        <v>438</v>
      </c>
      <c r="G60" s="529">
        <v>92270.04</v>
      </c>
      <c r="H60" s="529">
        <f>ROUND(F60*G60,0)</f>
        <v>40414278</v>
      </c>
      <c r="I60" s="55"/>
      <c r="J60" s="55"/>
      <c r="K60" s="55"/>
    </row>
    <row r="61" spans="1:16" ht="30.6">
      <c r="A61" s="243" t="s">
        <v>791</v>
      </c>
      <c r="B61" s="243" t="s">
        <v>754</v>
      </c>
      <c r="C61" s="243"/>
      <c r="D61" s="583" t="s">
        <v>792</v>
      </c>
      <c r="E61" s="243" t="s">
        <v>756</v>
      </c>
      <c r="F61" s="1716">
        <f>+F60*15*0.1</f>
        <v>657</v>
      </c>
      <c r="G61" s="529">
        <v>1987.42</v>
      </c>
      <c r="H61" s="529">
        <f>ROUND(F61*G61,0)</f>
        <v>1305735</v>
      </c>
      <c r="I61" s="55"/>
      <c r="J61" s="55"/>
      <c r="K61" s="55"/>
    </row>
    <row r="62" spans="1:16">
      <c r="A62" s="250"/>
      <c r="B62" s="250"/>
      <c r="C62" s="250"/>
      <c r="D62" s="251"/>
      <c r="E62" s="250"/>
      <c r="F62" s="1918"/>
      <c r="G62" s="676" t="s">
        <v>731</v>
      </c>
      <c r="H62" s="258">
        <f>SUM(H57:H61)</f>
        <v>141240029</v>
      </c>
      <c r="I62" s="55"/>
      <c r="J62" s="55"/>
      <c r="K62" s="55"/>
    </row>
    <row r="63" spans="1:16">
      <c r="A63" s="253"/>
      <c r="B63" s="253"/>
      <c r="C63" s="253"/>
      <c r="D63" s="254"/>
      <c r="E63" s="253"/>
      <c r="F63" s="253"/>
      <c r="G63" s="627" t="s">
        <v>732</v>
      </c>
      <c r="H63" s="258">
        <f>ROUND((H62/1.3*0.05*0.19),0)</f>
        <v>1032139</v>
      </c>
      <c r="I63" s="55"/>
      <c r="J63" s="55"/>
      <c r="K63" s="55"/>
    </row>
    <row r="64" spans="1:16" ht="13.8">
      <c r="A64" s="253"/>
      <c r="B64" s="253"/>
      <c r="C64" s="253"/>
      <c r="D64" s="254"/>
      <c r="E64" s="253"/>
      <c r="F64" s="253"/>
      <c r="G64" s="676" t="s">
        <v>733</v>
      </c>
      <c r="H64" s="650">
        <f>SUM(H62:H63)</f>
        <v>142272168</v>
      </c>
      <c r="I64" s="64"/>
      <c r="J64" s="64"/>
      <c r="K64" s="64"/>
      <c r="M64" s="548"/>
      <c r="N64" s="548"/>
      <c r="O64" s="543"/>
      <c r="P64" s="669"/>
    </row>
    <row r="65" spans="1:11">
      <c r="A65" s="247" t="s">
        <v>1030</v>
      </c>
      <c r="B65" s="247"/>
      <c r="C65" s="247"/>
      <c r="D65" s="247"/>
      <c r="E65" s="247"/>
      <c r="F65" s="247"/>
      <c r="G65" s="247"/>
      <c r="H65" s="247"/>
      <c r="I65" s="55"/>
      <c r="J65" s="55"/>
      <c r="K65" s="55"/>
    </row>
    <row r="66" spans="1:11">
      <c r="A66" s="247"/>
      <c r="B66" s="247"/>
      <c r="C66" s="247"/>
      <c r="D66" s="1881" t="s">
        <v>1031</v>
      </c>
      <c r="E66" s="247"/>
      <c r="F66" s="247"/>
      <c r="G66" s="247"/>
      <c r="H66" s="247"/>
      <c r="I66" s="55"/>
      <c r="J66" s="55"/>
      <c r="K66" s="55"/>
    </row>
    <row r="67" spans="1:11">
      <c r="A67" s="1886">
        <v>700.1</v>
      </c>
      <c r="B67" s="243" t="s">
        <v>806</v>
      </c>
      <c r="C67" s="243"/>
      <c r="D67" s="583" t="s">
        <v>807</v>
      </c>
      <c r="E67" s="243" t="s">
        <v>229</v>
      </c>
      <c r="F67" s="1716">
        <v>16200</v>
      </c>
      <c r="G67" s="529">
        <v>3277.44</v>
      </c>
      <c r="H67" s="529">
        <f>ROUND(F67*G67,0)</f>
        <v>53094528</v>
      </c>
      <c r="I67" s="55"/>
      <c r="J67" s="55"/>
      <c r="K67" s="55"/>
    </row>
    <row r="68" spans="1:11" ht="51">
      <c r="A68" s="232" t="s">
        <v>808</v>
      </c>
      <c r="B68" s="243" t="s">
        <v>809</v>
      </c>
      <c r="C68" s="243"/>
      <c r="D68" s="583" t="s">
        <v>810</v>
      </c>
      <c r="E68" s="243" t="s">
        <v>811</v>
      </c>
      <c r="F68" s="1716">
        <f>50+4</f>
        <v>54</v>
      </c>
      <c r="G68" s="529">
        <v>828263.06</v>
      </c>
      <c r="H68" s="529">
        <f>ROUND(F68*G68,0)</f>
        <v>44726205</v>
      </c>
      <c r="I68" s="55"/>
      <c r="J68" s="55"/>
      <c r="K68" s="55"/>
    </row>
    <row r="69" spans="1:11" ht="54.75" customHeight="1">
      <c r="A69" s="232" t="s">
        <v>812</v>
      </c>
      <c r="B69" s="243" t="s">
        <v>809</v>
      </c>
      <c r="C69" s="243"/>
      <c r="D69" s="583" t="s">
        <v>996</v>
      </c>
      <c r="E69" s="243" t="s">
        <v>739</v>
      </c>
      <c r="F69" s="1716">
        <v>50</v>
      </c>
      <c r="G69" s="529">
        <v>736020.89</v>
      </c>
      <c r="H69" s="529">
        <f>ROUND(F69*G69,0)</f>
        <v>36801045</v>
      </c>
      <c r="I69" s="55"/>
      <c r="J69" s="55"/>
      <c r="K69" s="55"/>
    </row>
    <row r="70" spans="1:11">
      <c r="A70" s="232">
        <v>730.1</v>
      </c>
      <c r="B70" s="243" t="s">
        <v>814</v>
      </c>
      <c r="C70" s="243"/>
      <c r="D70" s="583" t="s">
        <v>815</v>
      </c>
      <c r="E70" s="243" t="s">
        <v>229</v>
      </c>
      <c r="F70" s="1716">
        <v>152</v>
      </c>
      <c r="G70" s="529">
        <v>1249008.7</v>
      </c>
      <c r="H70" s="529">
        <f>ROUND(F70*G70,0)</f>
        <v>189849322</v>
      </c>
      <c r="I70" s="55"/>
      <c r="J70" s="55"/>
      <c r="K70" s="55"/>
    </row>
    <row r="71" spans="1:11">
      <c r="A71" s="250"/>
      <c r="B71" s="250"/>
      <c r="C71" s="250"/>
      <c r="D71" s="251"/>
      <c r="E71" s="250"/>
      <c r="F71" s="1918"/>
      <c r="G71" s="1226" t="s">
        <v>731</v>
      </c>
      <c r="H71" s="258">
        <f>SUM(H67:H70)</f>
        <v>324471100</v>
      </c>
      <c r="I71" s="55"/>
      <c r="J71" s="55"/>
      <c r="K71" s="55"/>
    </row>
    <row r="72" spans="1:11">
      <c r="A72" s="253"/>
      <c r="B72" s="253"/>
      <c r="C72" s="253"/>
      <c r="D72" s="254"/>
      <c r="E72" s="253"/>
      <c r="F72" s="253"/>
      <c r="G72" s="1909" t="s">
        <v>732</v>
      </c>
      <c r="H72" s="258">
        <f>ROUND((H71/1.3*0.05*0.19),0)</f>
        <v>2371135</v>
      </c>
      <c r="I72" s="55"/>
      <c r="J72" s="55"/>
      <c r="K72" s="55"/>
    </row>
    <row r="73" spans="1:11">
      <c r="A73" s="253"/>
      <c r="B73" s="253"/>
      <c r="C73" s="253"/>
      <c r="D73" s="254"/>
      <c r="E73" s="253"/>
      <c r="F73" s="253"/>
      <c r="G73" s="1226" t="s">
        <v>733</v>
      </c>
      <c r="H73" s="650">
        <f>SUM(H71:H72)</f>
        <v>326842235</v>
      </c>
      <c r="I73" s="55"/>
      <c r="J73" s="55"/>
      <c r="K73" s="55"/>
    </row>
    <row r="74" spans="1:11">
      <c r="A74" s="1890" t="s">
        <v>1032</v>
      </c>
      <c r="B74" s="637"/>
      <c r="C74" s="637"/>
      <c r="D74" s="637"/>
      <c r="E74" s="637"/>
      <c r="F74" s="637"/>
      <c r="G74" s="637"/>
      <c r="H74" s="637"/>
      <c r="I74" s="55"/>
      <c r="J74" s="55"/>
      <c r="K74" s="55"/>
    </row>
    <row r="75" spans="1:11" ht="20.399999999999999">
      <c r="A75" s="232" t="s">
        <v>849</v>
      </c>
      <c r="B75" s="232" t="s">
        <v>718</v>
      </c>
      <c r="C75" s="344"/>
      <c r="D75" s="583" t="s">
        <v>850</v>
      </c>
      <c r="E75" s="243" t="s">
        <v>716</v>
      </c>
      <c r="F75" s="1716">
        <v>20</v>
      </c>
      <c r="G75" s="529">
        <v>34450.68</v>
      </c>
      <c r="H75" s="529">
        <f t="shared" ref="H75:H82" si="1">ROUND(F75*G75,0)</f>
        <v>689014</v>
      </c>
      <c r="I75" s="55"/>
      <c r="J75" s="55"/>
      <c r="K75" s="55"/>
    </row>
    <row r="76" spans="1:11">
      <c r="A76" s="232" t="s">
        <v>763</v>
      </c>
      <c r="B76" s="232"/>
      <c r="C76" s="232" t="s">
        <v>763</v>
      </c>
      <c r="D76" s="583" t="s">
        <v>764</v>
      </c>
      <c r="E76" s="243" t="s">
        <v>716</v>
      </c>
      <c r="F76" s="1716">
        <v>48</v>
      </c>
      <c r="G76" s="529">
        <f>+(714423*1.0928)*1.043</f>
        <v>814292.47693919996</v>
      </c>
      <c r="H76" s="529">
        <f t="shared" si="1"/>
        <v>39086039</v>
      </c>
      <c r="I76" s="55"/>
      <c r="J76" s="55"/>
      <c r="K76" s="55"/>
    </row>
    <row r="77" spans="1:11">
      <c r="A77" s="232" t="s">
        <v>828</v>
      </c>
      <c r="B77" s="232"/>
      <c r="C77" s="232" t="s">
        <v>828</v>
      </c>
      <c r="D77" s="583" t="s">
        <v>829</v>
      </c>
      <c r="E77" s="243" t="s">
        <v>739</v>
      </c>
      <c r="F77" s="1716">
        <v>42</v>
      </c>
      <c r="G77" s="529">
        <f>+(24019*1.0928)*1.043</f>
        <v>27376.625617599995</v>
      </c>
      <c r="H77" s="529">
        <f t="shared" si="1"/>
        <v>1149818</v>
      </c>
      <c r="I77" s="55"/>
      <c r="J77" s="55"/>
      <c r="K77" s="55"/>
    </row>
    <row r="78" spans="1:11">
      <c r="A78" s="232" t="s">
        <v>830</v>
      </c>
      <c r="B78" s="232"/>
      <c r="C78" s="232" t="s">
        <v>830</v>
      </c>
      <c r="D78" s="583" t="s">
        <v>831</v>
      </c>
      <c r="E78" s="243" t="s">
        <v>739</v>
      </c>
      <c r="F78" s="1716">
        <v>230</v>
      </c>
      <c r="G78" s="529">
        <f>+(19899*1.0928)*1.043</f>
        <v>22680.689169599998</v>
      </c>
      <c r="H78" s="529">
        <f t="shared" si="1"/>
        <v>5216559</v>
      </c>
      <c r="I78" s="55"/>
      <c r="J78" s="55"/>
      <c r="K78" s="55"/>
    </row>
    <row r="79" spans="1:11" ht="30.6">
      <c r="A79" s="232" t="s">
        <v>832</v>
      </c>
      <c r="B79" s="232"/>
      <c r="C79" s="232" t="s">
        <v>832</v>
      </c>
      <c r="D79" s="583" t="s">
        <v>833</v>
      </c>
      <c r="E79" s="243" t="s">
        <v>834</v>
      </c>
      <c r="F79" s="1716">
        <v>150</v>
      </c>
      <c r="G79" s="529">
        <f>+(37896*1.0928)*1.043</f>
        <v>43193.496998399998</v>
      </c>
      <c r="H79" s="529">
        <f t="shared" si="1"/>
        <v>6479025</v>
      </c>
      <c r="I79" s="55"/>
      <c r="J79" s="55"/>
      <c r="K79" s="55"/>
    </row>
    <row r="80" spans="1:11" ht="20.399999999999999">
      <c r="A80" s="232" t="s">
        <v>835</v>
      </c>
      <c r="B80" s="233"/>
      <c r="C80" s="233" t="s">
        <v>835</v>
      </c>
      <c r="D80" s="583" t="s">
        <v>836</v>
      </c>
      <c r="E80" s="243" t="s">
        <v>730</v>
      </c>
      <c r="F80" s="1716">
        <v>20</v>
      </c>
      <c r="G80" s="529">
        <f>+(246403*1.0928)*1.043</f>
        <v>280847.77393119998</v>
      </c>
      <c r="H80" s="529">
        <f t="shared" si="1"/>
        <v>5616955</v>
      </c>
      <c r="I80" s="55"/>
      <c r="J80" s="55"/>
      <c r="K80" s="55"/>
    </row>
    <row r="81" spans="1:19" ht="20.399999999999999">
      <c r="A81" s="232" t="s">
        <v>837</v>
      </c>
      <c r="B81" s="233"/>
      <c r="C81" s="233" t="s">
        <v>837</v>
      </c>
      <c r="D81" s="583" t="s">
        <v>838</v>
      </c>
      <c r="E81" s="243" t="s">
        <v>739</v>
      </c>
      <c r="F81" s="1716">
        <v>8</v>
      </c>
      <c r="G81" s="529">
        <f>+(490480*1.0928)*1.043</f>
        <v>559044.39539199998</v>
      </c>
      <c r="H81" s="529">
        <f t="shared" si="1"/>
        <v>4472355</v>
      </c>
      <c r="I81" s="55"/>
      <c r="J81" s="55"/>
      <c r="K81" s="55"/>
    </row>
    <row r="82" spans="1:19" ht="24" customHeight="1">
      <c r="A82" s="232">
        <v>700.2</v>
      </c>
      <c r="B82" s="233" t="s">
        <v>806</v>
      </c>
      <c r="C82" s="334"/>
      <c r="D82" s="583" t="s">
        <v>839</v>
      </c>
      <c r="E82" s="243" t="s">
        <v>229</v>
      </c>
      <c r="F82" s="1716">
        <v>120</v>
      </c>
      <c r="G82" s="529">
        <v>2058.17</v>
      </c>
      <c r="H82" s="529">
        <f t="shared" si="1"/>
        <v>246980</v>
      </c>
      <c r="I82" s="55"/>
      <c r="J82" s="55"/>
      <c r="K82" s="55"/>
    </row>
    <row r="83" spans="1:19" ht="40.799999999999997">
      <c r="A83" s="232" t="s">
        <v>812</v>
      </c>
      <c r="B83" s="232" t="s">
        <v>809</v>
      </c>
      <c r="C83" s="232"/>
      <c r="D83" s="583" t="s">
        <v>996</v>
      </c>
      <c r="E83" s="243" t="s">
        <v>739</v>
      </c>
      <c r="F83" s="1716">
        <v>4</v>
      </c>
      <c r="G83" s="529">
        <v>736020.89</v>
      </c>
      <c r="H83" s="529">
        <f>ROUND(F83*G83,0)</f>
        <v>2944084</v>
      </c>
      <c r="I83" s="55"/>
      <c r="J83" s="55"/>
      <c r="K83" s="55"/>
    </row>
    <row r="84" spans="1:19">
      <c r="A84" s="232">
        <v>730.1</v>
      </c>
      <c r="B84" s="232" t="s">
        <v>814</v>
      </c>
      <c r="C84" s="232"/>
      <c r="D84" s="583" t="s">
        <v>815</v>
      </c>
      <c r="E84" s="243" t="s">
        <v>229</v>
      </c>
      <c r="F84" s="1716">
        <v>20</v>
      </c>
      <c r="G84" s="529">
        <v>1249008.7</v>
      </c>
      <c r="H84" s="529">
        <f>ROUND(F84*G84,0)</f>
        <v>24980174</v>
      </c>
      <c r="I84" s="55"/>
      <c r="J84" s="55"/>
      <c r="K84" s="55"/>
    </row>
    <row r="85" spans="1:19">
      <c r="A85" s="673"/>
      <c r="B85" s="673"/>
      <c r="C85" s="673"/>
      <c r="D85" s="244"/>
      <c r="E85" s="678"/>
      <c r="F85" s="675"/>
      <c r="G85" s="1096" t="s">
        <v>840</v>
      </c>
      <c r="H85" s="529">
        <f>SUM(H75:H84)</f>
        <v>90881003</v>
      </c>
      <c r="I85" s="55"/>
      <c r="J85" s="55"/>
      <c r="K85" s="55"/>
    </row>
    <row r="86" spans="1:19" ht="25.5" customHeight="1">
      <c r="A86" s="673"/>
      <c r="B86" s="673"/>
      <c r="C86" s="673"/>
      <c r="D86" s="244"/>
      <c r="E86" s="678"/>
      <c r="F86" s="675"/>
      <c r="G86" s="676" t="s">
        <v>841</v>
      </c>
      <c r="H86" s="529">
        <f>ROUND(0.04*H85,0)</f>
        <v>3635240</v>
      </c>
      <c r="I86" s="2512"/>
      <c r="J86" s="2512"/>
      <c r="K86" s="2512"/>
    </row>
    <row r="87" spans="1:19">
      <c r="A87" s="673"/>
      <c r="B87" s="673"/>
      <c r="C87" s="673"/>
      <c r="D87" s="244"/>
      <c r="E87" s="678"/>
      <c r="F87" s="675"/>
      <c r="G87" s="676" t="s">
        <v>842</v>
      </c>
      <c r="H87" s="541">
        <v>8500000</v>
      </c>
      <c r="I87" s="55"/>
      <c r="J87" s="55"/>
      <c r="K87" s="55"/>
    </row>
    <row r="88" spans="1:19">
      <c r="A88" s="673"/>
      <c r="B88" s="673"/>
      <c r="C88" s="673"/>
      <c r="D88" s="244"/>
      <c r="E88" s="678"/>
      <c r="F88" s="675"/>
      <c r="G88" s="676" t="s">
        <v>843</v>
      </c>
      <c r="H88" s="529">
        <f>SUM(H85:H87)</f>
        <v>103016243</v>
      </c>
      <c r="I88" s="55"/>
      <c r="J88" s="55"/>
      <c r="K88" s="55"/>
    </row>
    <row r="89" spans="1:19">
      <c r="A89" s="673"/>
      <c r="B89" s="673"/>
      <c r="C89" s="673"/>
      <c r="D89" s="244"/>
      <c r="E89" s="678"/>
      <c r="F89" s="675"/>
      <c r="G89" s="627" t="s">
        <v>732</v>
      </c>
      <c r="H89" s="529">
        <f>+ROUND(((H88/1.3)*0.05*0.19),0)</f>
        <v>752811</v>
      </c>
      <c r="I89" s="55"/>
      <c r="J89" s="55"/>
      <c r="K89" s="55"/>
    </row>
    <row r="90" spans="1:19">
      <c r="A90" s="673"/>
      <c r="B90" s="673"/>
      <c r="C90" s="673"/>
      <c r="D90" s="244"/>
      <c r="E90" s="678"/>
      <c r="F90" s="675"/>
      <c r="G90" s="627" t="s">
        <v>844</v>
      </c>
      <c r="H90" s="529">
        <f>SUM(H88:H89)</f>
        <v>103769054</v>
      </c>
      <c r="I90" s="55"/>
      <c r="J90" s="55"/>
      <c r="K90" s="55"/>
    </row>
    <row r="91" spans="1:19">
      <c r="A91" s="673"/>
      <c r="B91" s="673"/>
      <c r="C91" s="673"/>
      <c r="D91" s="244"/>
      <c r="E91" s="678"/>
      <c r="F91" s="675"/>
      <c r="G91" s="627" t="s">
        <v>845</v>
      </c>
      <c r="H91" s="1908">
        <v>46816000</v>
      </c>
      <c r="I91" s="55"/>
      <c r="J91" s="55"/>
      <c r="K91" s="55"/>
    </row>
    <row r="92" spans="1:19">
      <c r="A92" s="673"/>
      <c r="B92" s="673"/>
      <c r="C92" s="673"/>
      <c r="D92" s="244"/>
      <c r="E92" s="678"/>
      <c r="F92" s="675"/>
      <c r="G92" s="627" t="s">
        <v>846</v>
      </c>
      <c r="H92" s="1908">
        <v>8895040</v>
      </c>
      <c r="I92" s="55"/>
      <c r="J92" s="55"/>
      <c r="K92" s="55"/>
    </row>
    <row r="93" spans="1:19">
      <c r="A93" s="673"/>
      <c r="B93" s="673"/>
      <c r="C93" s="673"/>
      <c r="D93" s="244"/>
      <c r="E93" s="678"/>
      <c r="F93" s="675"/>
      <c r="G93" s="627" t="s">
        <v>847</v>
      </c>
      <c r="H93" s="1908">
        <v>55711040</v>
      </c>
      <c r="I93" s="55"/>
      <c r="J93" s="55"/>
      <c r="K93" s="55"/>
    </row>
    <row r="94" spans="1:19">
      <c r="A94" s="673"/>
      <c r="B94" s="673"/>
      <c r="C94" s="673"/>
      <c r="D94" s="244"/>
      <c r="E94" s="678"/>
      <c r="F94" s="675"/>
      <c r="G94" s="1105" t="s">
        <v>733</v>
      </c>
      <c r="H94" s="650">
        <f>+H90+H93</f>
        <v>159480094</v>
      </c>
      <c r="I94" s="55"/>
      <c r="J94" s="55"/>
      <c r="K94" s="55"/>
      <c r="M94" s="265" t="s">
        <v>866</v>
      </c>
      <c r="N94" s="265" t="s">
        <v>867</v>
      </c>
      <c r="O94" s="641" t="s">
        <v>868</v>
      </c>
      <c r="P94" s="641" t="s">
        <v>869</v>
      </c>
      <c r="Q94" s="641" t="s">
        <v>870</v>
      </c>
      <c r="R94" s="641" t="s">
        <v>871</v>
      </c>
      <c r="S94" s="641" t="s">
        <v>1033</v>
      </c>
    </row>
    <row r="95" spans="1:19">
      <c r="A95" s="1890" t="s">
        <v>1034</v>
      </c>
      <c r="B95" s="637"/>
      <c r="C95" s="637"/>
      <c r="D95" s="637"/>
      <c r="E95" s="637"/>
      <c r="F95" s="637"/>
      <c r="G95" s="637"/>
      <c r="H95" s="637"/>
      <c r="I95" s="55"/>
      <c r="J95" s="55"/>
      <c r="K95" s="55"/>
      <c r="M95" s="612">
        <f>+H31+H43+H53+H64+H73+H94+H106</f>
        <v>4859591224</v>
      </c>
      <c r="N95" s="612">
        <f>+'NECESIDADES PREVENTIVAS VIA '!F19+'NECESIDADES PREVENTIVAS VIA '!F20</f>
        <v>845353877</v>
      </c>
      <c r="O95" s="612">
        <f>+'NECESIDADES CRITICAS VIA '!F22+'NECESIDADES CRITICAS VIA '!F23</f>
        <v>3065317510</v>
      </c>
      <c r="P95" s="612">
        <v>0</v>
      </c>
      <c r="Q95" s="612">
        <v>0</v>
      </c>
      <c r="R95" s="633">
        <f>+H73</f>
        <v>326842235</v>
      </c>
      <c r="S95" s="612">
        <f>SUM(N95:R95)-R95</f>
        <v>3910671387</v>
      </c>
    </row>
    <row r="96" spans="1:19">
      <c r="A96" s="232" t="s">
        <v>1001</v>
      </c>
      <c r="B96" s="232"/>
      <c r="C96" s="232" t="s">
        <v>1001</v>
      </c>
      <c r="D96" s="583" t="s">
        <v>1002</v>
      </c>
      <c r="E96" s="243" t="s">
        <v>739</v>
      </c>
      <c r="F96" s="1716">
        <v>3250</v>
      </c>
      <c r="G96" s="529">
        <f>+(117000*1.0928)*1.043</f>
        <v>133355.4768</v>
      </c>
      <c r="H96" s="529">
        <f t="shared" ref="H96" si="2">ROUND(F96*G96,0)</f>
        <v>433405300</v>
      </c>
      <c r="I96" s="55"/>
      <c r="J96" s="55"/>
      <c r="K96" s="55"/>
    </row>
    <row r="97" spans="1:11">
      <c r="A97" s="673"/>
      <c r="B97" s="673"/>
      <c r="C97" s="673"/>
      <c r="D97" s="244"/>
      <c r="E97" s="678"/>
      <c r="F97" s="675"/>
      <c r="G97" s="1096" t="s">
        <v>840</v>
      </c>
      <c r="H97" s="529">
        <f>SUM(H96:H96)</f>
        <v>433405300</v>
      </c>
      <c r="I97" s="55"/>
      <c r="J97" s="55"/>
      <c r="K97" s="55"/>
    </row>
    <row r="98" spans="1:11">
      <c r="A98" s="673"/>
      <c r="B98" s="673"/>
      <c r="C98" s="673"/>
      <c r="D98" s="244"/>
      <c r="E98" s="678"/>
      <c r="F98" s="675"/>
      <c r="G98" s="676" t="s">
        <v>841</v>
      </c>
      <c r="H98" s="529">
        <f>ROUND(0.04*H97,0)</f>
        <v>17336212</v>
      </c>
      <c r="I98" s="55"/>
      <c r="J98" s="55"/>
      <c r="K98" s="55"/>
    </row>
    <row r="99" spans="1:11">
      <c r="A99" s="673"/>
      <c r="B99" s="673"/>
      <c r="C99" s="673"/>
      <c r="D99" s="244"/>
      <c r="E99" s="678"/>
      <c r="F99" s="675"/>
      <c r="G99" s="676" t="s">
        <v>842</v>
      </c>
      <c r="H99" s="541">
        <v>8500000</v>
      </c>
      <c r="I99" s="55"/>
      <c r="J99" s="55"/>
      <c r="K99" s="55"/>
    </row>
    <row r="100" spans="1:11">
      <c r="A100" s="673"/>
      <c r="B100" s="673"/>
      <c r="C100" s="673"/>
      <c r="D100" s="244"/>
      <c r="E100" s="678"/>
      <c r="F100" s="675"/>
      <c r="G100" s="676" t="s">
        <v>843</v>
      </c>
      <c r="H100" s="529">
        <f>SUM(H97:H99)</f>
        <v>459241512</v>
      </c>
      <c r="I100" s="55"/>
      <c r="J100" s="55"/>
      <c r="K100" s="55"/>
    </row>
    <row r="101" spans="1:11">
      <c r="A101" s="673"/>
      <c r="B101" s="673"/>
      <c r="C101" s="673"/>
      <c r="D101" s="244"/>
      <c r="E101" s="678"/>
      <c r="F101" s="675"/>
      <c r="G101" s="627" t="s">
        <v>732</v>
      </c>
      <c r="H101" s="529">
        <f>+ROUND(((H100/1.3)*0.05*0.19),0)</f>
        <v>3355996</v>
      </c>
      <c r="I101" s="55"/>
      <c r="J101" s="55"/>
      <c r="K101" s="55"/>
    </row>
    <row r="102" spans="1:11">
      <c r="A102" s="673"/>
      <c r="B102" s="673"/>
      <c r="C102" s="673"/>
      <c r="D102" s="244"/>
      <c r="E102" s="678"/>
      <c r="F102" s="675"/>
      <c r="G102" s="627" t="s">
        <v>844</v>
      </c>
      <c r="H102" s="529">
        <f>SUM(H100:H101)</f>
        <v>462597508</v>
      </c>
      <c r="I102" s="55"/>
      <c r="J102" s="55"/>
      <c r="K102" s="55"/>
    </row>
    <row r="103" spans="1:11">
      <c r="A103" s="673"/>
      <c r="B103" s="673"/>
      <c r="C103" s="673"/>
      <c r="D103" s="244"/>
      <c r="E103" s="678"/>
      <c r="F103" s="675"/>
      <c r="G103" s="627" t="s">
        <v>845</v>
      </c>
      <c r="H103" s="648">
        <f>+I168</f>
        <v>40538400</v>
      </c>
      <c r="I103" s="55"/>
      <c r="J103" s="55"/>
      <c r="K103" s="55"/>
    </row>
    <row r="104" spans="1:11">
      <c r="A104" s="673"/>
      <c r="B104" s="673"/>
      <c r="C104" s="673"/>
      <c r="D104" s="244"/>
      <c r="E104" s="678"/>
      <c r="F104" s="675"/>
      <c r="G104" s="627" t="s">
        <v>846</v>
      </c>
      <c r="H104" s="648">
        <f>+I169</f>
        <v>253898400</v>
      </c>
      <c r="I104" s="55"/>
      <c r="J104" s="55"/>
      <c r="K104" s="55"/>
    </row>
    <row r="105" spans="1:11">
      <c r="A105" s="673"/>
      <c r="B105" s="673"/>
      <c r="C105" s="673"/>
      <c r="D105" s="244"/>
      <c r="E105" s="678"/>
      <c r="F105" s="675"/>
      <c r="G105" s="627" t="s">
        <v>847</v>
      </c>
      <c r="H105" s="648">
        <f>+I170</f>
        <v>0</v>
      </c>
      <c r="I105" s="55"/>
      <c r="J105" s="55"/>
      <c r="K105" s="55"/>
    </row>
    <row r="106" spans="1:11">
      <c r="A106" s="673"/>
      <c r="B106" s="673"/>
      <c r="C106" s="673"/>
      <c r="D106" s="244"/>
      <c r="E106" s="678"/>
      <c r="F106" s="675"/>
      <c r="G106" s="1105" t="s">
        <v>733</v>
      </c>
      <c r="H106" s="650">
        <f>+H102+H105</f>
        <v>462597508</v>
      </c>
      <c r="I106" s="55"/>
      <c r="J106" s="55"/>
      <c r="K106" s="55"/>
    </row>
    <row r="107" spans="1:11">
      <c r="A107" s="673"/>
      <c r="B107" s="673"/>
      <c r="C107" s="673"/>
      <c r="D107" s="244"/>
      <c r="E107" s="678"/>
      <c r="F107" s="675"/>
      <c r="G107" s="627"/>
      <c r="H107" s="2017"/>
      <c r="I107" s="55"/>
      <c r="J107" s="55"/>
      <c r="K107" s="55"/>
    </row>
    <row r="108" spans="1:11">
      <c r="A108" s="673"/>
      <c r="B108" s="673"/>
      <c r="C108" s="673"/>
      <c r="D108" s="244"/>
      <c r="E108" s="678"/>
      <c r="F108" s="675"/>
      <c r="G108" s="627"/>
      <c r="H108" s="2017"/>
      <c r="I108" s="55"/>
      <c r="J108" s="55"/>
      <c r="K108" s="55"/>
    </row>
    <row r="109" spans="1:11" ht="14.4" thickBot="1">
      <c r="A109" s="64"/>
      <c r="B109" s="64"/>
      <c r="C109" s="64" t="s">
        <v>873</v>
      </c>
      <c r="D109" s="55"/>
      <c r="E109" s="548"/>
      <c r="F109" s="548"/>
      <c r="G109" s="545"/>
      <c r="H109" s="668"/>
      <c r="I109" s="55"/>
      <c r="J109" s="55"/>
      <c r="K109" s="55"/>
    </row>
    <row r="110" spans="1:11">
      <c r="A110" s="64"/>
      <c r="B110" s="64"/>
      <c r="C110" s="549"/>
      <c r="D110" s="550"/>
      <c r="E110" s="2462" t="s">
        <v>874</v>
      </c>
      <c r="F110" s="2463"/>
      <c r="G110" s="551" t="s">
        <v>875</v>
      </c>
      <c r="H110" s="667" t="s">
        <v>876</v>
      </c>
      <c r="I110" s="536" t="s">
        <v>877</v>
      </c>
      <c r="J110" s="55"/>
      <c r="K110" s="55"/>
    </row>
    <row r="111" spans="1:11">
      <c r="A111" s="64"/>
      <c r="B111" s="64"/>
      <c r="C111" s="75" t="s">
        <v>878</v>
      </c>
      <c r="D111" s="552" t="s">
        <v>879</v>
      </c>
      <c r="E111" s="2448" t="s">
        <v>880</v>
      </c>
      <c r="F111" s="2449"/>
      <c r="G111" s="553" t="s">
        <v>881</v>
      </c>
      <c r="H111" s="666" t="s">
        <v>882</v>
      </c>
      <c r="I111" s="537" t="s">
        <v>883</v>
      </c>
      <c r="J111" s="55"/>
      <c r="K111" s="55"/>
    </row>
    <row r="112" spans="1:11" ht="13.8" thickBot="1">
      <c r="A112" s="64"/>
      <c r="B112" s="64"/>
      <c r="C112" s="554"/>
      <c r="D112" s="532"/>
      <c r="E112" s="2466" t="s">
        <v>884</v>
      </c>
      <c r="F112" s="2467"/>
      <c r="G112" s="555" t="s">
        <v>885</v>
      </c>
      <c r="H112" s="665" t="s">
        <v>886</v>
      </c>
      <c r="I112" s="1933" t="s">
        <v>887</v>
      </c>
      <c r="J112" s="55"/>
      <c r="K112" s="55"/>
    </row>
    <row r="113" spans="1:11">
      <c r="A113" s="64"/>
      <c r="B113" s="64"/>
      <c r="C113" s="556"/>
      <c r="D113" s="742" t="s">
        <v>888</v>
      </c>
      <c r="E113" s="2464"/>
      <c r="F113" s="2465"/>
      <c r="G113" s="557"/>
      <c r="H113" s="664"/>
      <c r="I113" s="1934"/>
      <c r="J113" s="55"/>
      <c r="K113" s="55"/>
    </row>
    <row r="114" spans="1:11">
      <c r="A114" s="64"/>
      <c r="B114" s="64"/>
      <c r="C114" s="1949"/>
      <c r="D114" s="558" t="s">
        <v>889</v>
      </c>
      <c r="E114" s="2494"/>
      <c r="F114" s="2495"/>
      <c r="G114" s="1950"/>
      <c r="H114" s="1951"/>
      <c r="I114" s="1952"/>
      <c r="J114" s="55"/>
      <c r="K114" s="55"/>
    </row>
    <row r="115" spans="1:11">
      <c r="A115" s="64"/>
      <c r="B115" s="64"/>
      <c r="C115" s="1953">
        <v>1</v>
      </c>
      <c r="D115" s="1954" t="s">
        <v>890</v>
      </c>
      <c r="E115" s="2493">
        <v>6800000</v>
      </c>
      <c r="F115" s="2493"/>
      <c r="G115" s="1956"/>
      <c r="H115" s="1957">
        <v>1</v>
      </c>
      <c r="I115" s="1958">
        <f>(E115+G115)*H115</f>
        <v>6800000</v>
      </c>
      <c r="J115" s="55"/>
      <c r="K115" s="55"/>
    </row>
    <row r="116" spans="1:11" ht="15" customHeight="1">
      <c r="A116" s="64"/>
      <c r="B116" s="64"/>
      <c r="C116" s="1953">
        <v>1</v>
      </c>
      <c r="D116" s="1954" t="s">
        <v>891</v>
      </c>
      <c r="E116" s="2493">
        <v>4400000</v>
      </c>
      <c r="F116" s="2493"/>
      <c r="G116" s="1955"/>
      <c r="H116" s="1957">
        <v>0.5</v>
      </c>
      <c r="I116" s="1958">
        <f>(E116+G116)*H116</f>
        <v>2200000</v>
      </c>
      <c r="J116" s="55"/>
      <c r="K116" s="55"/>
    </row>
    <row r="117" spans="1:11">
      <c r="A117" s="55"/>
      <c r="B117" s="55"/>
      <c r="C117" s="1953">
        <v>1</v>
      </c>
      <c r="D117" s="1954" t="s">
        <v>892</v>
      </c>
      <c r="E117" s="2493">
        <v>6990000</v>
      </c>
      <c r="F117" s="2493"/>
      <c r="G117" s="1959"/>
      <c r="H117" s="1957">
        <v>1</v>
      </c>
      <c r="I117" s="1958">
        <f>(E117+G117)*H117</f>
        <v>6990000</v>
      </c>
      <c r="J117" s="55"/>
      <c r="K117" s="55"/>
    </row>
    <row r="118" spans="1:11">
      <c r="A118" s="55"/>
      <c r="B118" s="55"/>
      <c r="C118" s="1953"/>
      <c r="D118" s="1954" t="s">
        <v>893</v>
      </c>
      <c r="E118" s="2493">
        <v>6990000</v>
      </c>
      <c r="F118" s="2493"/>
      <c r="G118" s="1959"/>
      <c r="H118" s="1957">
        <v>1</v>
      </c>
      <c r="I118" s="1958">
        <f>(E118+G118)*H118</f>
        <v>6990000</v>
      </c>
      <c r="J118" s="55"/>
      <c r="K118" s="55"/>
    </row>
    <row r="119" spans="1:11">
      <c r="A119" s="55"/>
      <c r="B119" s="55"/>
      <c r="C119" s="1953"/>
      <c r="D119" s="1954" t="s">
        <v>894</v>
      </c>
      <c r="E119" s="2487"/>
      <c r="F119" s="2488"/>
      <c r="G119" s="1960"/>
      <c r="H119" s="1961"/>
      <c r="I119" s="1958"/>
      <c r="J119" s="55"/>
      <c r="K119" s="55"/>
    </row>
    <row r="120" spans="1:11">
      <c r="A120" s="55"/>
      <c r="B120" s="55"/>
      <c r="C120" s="1962"/>
      <c r="D120" s="558" t="s">
        <v>895</v>
      </c>
      <c r="E120" s="565"/>
      <c r="F120" s="565"/>
      <c r="G120" s="558"/>
      <c r="H120" s="660"/>
      <c r="I120" s="1935">
        <f>SUM(I115:I119)</f>
        <v>22980000</v>
      </c>
      <c r="J120" s="55"/>
      <c r="K120" s="55"/>
    </row>
    <row r="121" spans="1:11" ht="13.8" thickBot="1">
      <c r="A121" s="55"/>
      <c r="B121" s="55"/>
      <c r="C121" s="1963"/>
      <c r="D121" s="386" t="s">
        <v>896</v>
      </c>
      <c r="E121" s="2425"/>
      <c r="F121" s="2426"/>
      <c r="G121" s="386"/>
      <c r="H121" s="659"/>
      <c r="I121" s="387">
        <v>2.4</v>
      </c>
      <c r="J121" s="55"/>
      <c r="K121" s="55"/>
    </row>
    <row r="122" spans="1:11" ht="13.8" thickBot="1">
      <c r="A122" s="55"/>
      <c r="B122" s="55"/>
      <c r="C122" s="1964"/>
      <c r="D122" s="1965" t="s">
        <v>897</v>
      </c>
      <c r="E122" s="2489"/>
      <c r="F122" s="2489"/>
      <c r="G122" s="1936"/>
      <c r="H122" s="1937"/>
      <c r="I122" s="1938">
        <f>(I120*I121)</f>
        <v>55152000</v>
      </c>
      <c r="J122" s="55"/>
      <c r="K122" s="55"/>
    </row>
    <row r="123" spans="1:11" ht="13.8" thickBot="1">
      <c r="A123" s="55"/>
      <c r="B123" s="55"/>
      <c r="C123" s="64"/>
      <c r="D123" s="55"/>
      <c r="E123" s="2473"/>
      <c r="F123" s="2473"/>
      <c r="G123" s="55"/>
      <c r="H123" s="1966"/>
      <c r="I123" s="55"/>
      <c r="J123" s="55"/>
      <c r="K123" s="55"/>
    </row>
    <row r="124" spans="1:11" ht="15">
      <c r="A124" s="55"/>
      <c r="B124" s="101"/>
      <c r="C124" s="1939"/>
      <c r="D124" s="1940"/>
      <c r="E124" s="2490"/>
      <c r="F124" s="2491"/>
      <c r="G124" s="550" t="s">
        <v>898</v>
      </c>
      <c r="H124" s="1941" t="s">
        <v>899</v>
      </c>
      <c r="I124" s="536" t="s">
        <v>877</v>
      </c>
      <c r="J124" s="55"/>
      <c r="K124" s="55"/>
    </row>
    <row r="125" spans="1:11" ht="15">
      <c r="A125" s="101"/>
      <c r="B125" s="101"/>
      <c r="C125" s="75" t="s">
        <v>878</v>
      </c>
      <c r="D125" s="1942" t="s">
        <v>900</v>
      </c>
      <c r="E125" s="2476" t="s">
        <v>901</v>
      </c>
      <c r="F125" s="2477"/>
      <c r="G125" s="552" t="s">
        <v>902</v>
      </c>
      <c r="H125" s="1943" t="s">
        <v>903</v>
      </c>
      <c r="I125" s="537" t="s">
        <v>883</v>
      </c>
      <c r="J125" s="55"/>
      <c r="K125" s="55"/>
    </row>
    <row r="126" spans="1:11" ht="13.8" thickBot="1">
      <c r="A126" s="55"/>
      <c r="B126" s="1860"/>
      <c r="C126" s="1944"/>
      <c r="D126" s="1945"/>
      <c r="E126" s="2478"/>
      <c r="F126" s="2479"/>
      <c r="G126" s="1859" t="s">
        <v>904</v>
      </c>
      <c r="H126" s="1946" t="s">
        <v>905</v>
      </c>
      <c r="I126" s="1933" t="s">
        <v>906</v>
      </c>
      <c r="J126" s="55"/>
      <c r="K126" s="55"/>
    </row>
    <row r="127" spans="1:11">
      <c r="A127" s="1860"/>
      <c r="B127" s="1860"/>
      <c r="C127" s="1963"/>
      <c r="D127" s="742" t="s">
        <v>907</v>
      </c>
      <c r="E127" s="2480"/>
      <c r="F127" s="2481"/>
      <c r="G127" s="1967"/>
      <c r="H127" s="1968"/>
      <c r="I127" s="1969"/>
      <c r="J127" s="55"/>
      <c r="K127" s="55"/>
    </row>
    <row r="128" spans="1:11">
      <c r="A128" s="1860"/>
      <c r="B128" s="1860"/>
      <c r="C128" s="1949"/>
      <c r="D128" s="485" t="s">
        <v>908</v>
      </c>
      <c r="E128" s="2482"/>
      <c r="F128" s="2483"/>
      <c r="G128" s="1970"/>
      <c r="H128" s="1971"/>
      <c r="I128" s="1972"/>
      <c r="J128" s="55"/>
      <c r="K128" s="55"/>
    </row>
    <row r="129" spans="1:11">
      <c r="A129" s="55"/>
      <c r="B129" s="55"/>
      <c r="C129" s="1973">
        <v>1</v>
      </c>
      <c r="D129" s="1974" t="s">
        <v>909</v>
      </c>
      <c r="E129" s="2486" t="s">
        <v>910</v>
      </c>
      <c r="F129" s="2486"/>
      <c r="G129" s="1955">
        <v>6300000</v>
      </c>
      <c r="H129" s="1975">
        <v>1</v>
      </c>
      <c r="I129" s="1976">
        <f>(G129*H129*C129)</f>
        <v>6300000</v>
      </c>
      <c r="J129" s="55"/>
      <c r="K129" s="55"/>
    </row>
    <row r="130" spans="1:11">
      <c r="A130" s="55"/>
      <c r="B130" s="55"/>
      <c r="C130" s="1949"/>
      <c r="D130" s="1977" t="s">
        <v>911</v>
      </c>
      <c r="E130" s="2484"/>
      <c r="F130" s="2485"/>
      <c r="G130" s="1978"/>
      <c r="H130" s="1979"/>
      <c r="I130" s="1980"/>
      <c r="J130" s="55"/>
      <c r="K130" s="55"/>
    </row>
    <row r="131" spans="1:11">
      <c r="A131" s="55"/>
      <c r="B131" s="55"/>
      <c r="C131" s="2503">
        <v>1</v>
      </c>
      <c r="D131" s="2504" t="s">
        <v>912</v>
      </c>
      <c r="E131" s="2505" t="s">
        <v>913</v>
      </c>
      <c r="F131" s="2506"/>
      <c r="G131" s="2493">
        <v>5500000</v>
      </c>
      <c r="H131" s="2496">
        <v>1</v>
      </c>
      <c r="I131" s="1983">
        <f>H131*G131</f>
        <v>5500000</v>
      </c>
      <c r="J131" s="55"/>
      <c r="K131" s="55"/>
    </row>
    <row r="132" spans="1:11" ht="36.75" customHeight="1">
      <c r="A132" s="55"/>
      <c r="B132" s="55"/>
      <c r="C132" s="2503"/>
      <c r="D132" s="2504"/>
      <c r="E132" s="2507"/>
      <c r="F132" s="2508"/>
      <c r="G132" s="2493"/>
      <c r="H132" s="2497"/>
      <c r="I132" s="1984"/>
      <c r="J132" s="55"/>
      <c r="K132" s="55"/>
    </row>
    <row r="133" spans="1:11" ht="34.200000000000003">
      <c r="A133" s="55"/>
      <c r="B133" s="55"/>
      <c r="C133" s="1985"/>
      <c r="D133" s="1260" t="s">
        <v>914</v>
      </c>
      <c r="E133" s="2498" t="s">
        <v>915</v>
      </c>
      <c r="F133" s="2498"/>
      <c r="G133" s="1955">
        <v>6500000</v>
      </c>
      <c r="H133" s="1986">
        <v>1</v>
      </c>
      <c r="I133" s="1987">
        <f>(G133*H133)</f>
        <v>6500000</v>
      </c>
      <c r="J133" s="55"/>
      <c r="K133" s="55"/>
    </row>
    <row r="134" spans="1:11" ht="22.8">
      <c r="A134" s="55"/>
      <c r="B134" s="55"/>
      <c r="C134" s="1988">
        <v>1</v>
      </c>
      <c r="D134" s="1989" t="s">
        <v>916</v>
      </c>
      <c r="E134" s="2499" t="s">
        <v>913</v>
      </c>
      <c r="F134" s="2499"/>
      <c r="G134" s="1955">
        <v>3100000</v>
      </c>
      <c r="H134" s="1990">
        <v>1</v>
      </c>
      <c r="I134" s="1991">
        <f>(G134*H134)</f>
        <v>3100000</v>
      </c>
      <c r="J134" s="55"/>
      <c r="K134" s="55"/>
    </row>
    <row r="135" spans="1:11" ht="13.8" thickBot="1">
      <c r="A135" s="55"/>
      <c r="B135" s="55"/>
      <c r="C135" s="1992"/>
      <c r="D135" s="1993" t="s">
        <v>917</v>
      </c>
      <c r="E135" s="2500"/>
      <c r="F135" s="2500"/>
      <c r="G135" s="1994"/>
      <c r="H135" s="1994"/>
      <c r="I135" s="1995">
        <f>SUM(I128:I134)</f>
        <v>21400000</v>
      </c>
      <c r="J135" s="55"/>
      <c r="K135" s="55"/>
    </row>
    <row r="136" spans="1:11">
      <c r="A136" s="55"/>
      <c r="B136" s="55"/>
      <c r="C136" s="1996"/>
      <c r="D136" s="76" t="s">
        <v>918</v>
      </c>
      <c r="E136" s="2501"/>
      <c r="F136" s="2501"/>
      <c r="G136" s="1997"/>
      <c r="H136" s="1997"/>
      <c r="I136" s="1998">
        <f>ROUND((I122+I135),0)</f>
        <v>76552000</v>
      </c>
      <c r="J136" s="55"/>
      <c r="K136" s="55"/>
    </row>
    <row r="137" spans="1:11">
      <c r="A137" s="55"/>
      <c r="B137" s="55"/>
      <c r="C137" s="1963"/>
      <c r="D137" s="1999" t="s">
        <v>919</v>
      </c>
      <c r="E137" s="2482"/>
      <c r="F137" s="2483"/>
      <c r="G137" s="2000"/>
      <c r="H137" s="2000"/>
      <c r="I137" s="2001">
        <f>ROUND(I136*0.19,0)</f>
        <v>14544880</v>
      </c>
      <c r="J137" s="55"/>
      <c r="K137" s="55"/>
    </row>
    <row r="138" spans="1:11" ht="13.8" thickBot="1">
      <c r="A138" s="55"/>
      <c r="B138" s="55"/>
      <c r="C138" s="2002"/>
      <c r="D138" s="2003" t="s">
        <v>920</v>
      </c>
      <c r="E138" s="2500"/>
      <c r="F138" s="2500"/>
      <c r="G138" s="985"/>
      <c r="H138" s="985"/>
      <c r="I138" s="2004">
        <f>ROUND(SUM(I136:I137),0)</f>
        <v>91096880</v>
      </c>
      <c r="J138" s="55"/>
      <c r="K138" s="55"/>
    </row>
    <row r="139" spans="1:11">
      <c r="A139" s="673"/>
      <c r="B139" s="673"/>
      <c r="C139" s="673"/>
      <c r="D139" s="244"/>
      <c r="E139" s="678"/>
      <c r="F139" s="675"/>
      <c r="G139" s="627"/>
      <c r="H139" s="2017"/>
      <c r="I139" s="55"/>
      <c r="J139" s="55"/>
      <c r="K139" s="55"/>
    </row>
    <row r="140" spans="1:11">
      <c r="A140" s="673"/>
      <c r="B140" s="673"/>
      <c r="C140" s="673"/>
      <c r="D140" s="244"/>
      <c r="E140" s="678"/>
      <c r="F140" s="675"/>
      <c r="G140" s="627"/>
      <c r="H140" s="2017"/>
      <c r="I140" s="55"/>
      <c r="J140" s="55"/>
      <c r="K140" s="55"/>
    </row>
    <row r="141" spans="1:11" ht="14.4" thickBot="1">
      <c r="A141" s="64"/>
      <c r="B141" s="64"/>
      <c r="C141" s="64" t="s">
        <v>1035</v>
      </c>
      <c r="D141" s="55"/>
      <c r="E141" s="548"/>
      <c r="F141" s="548"/>
      <c r="G141" s="545"/>
      <c r="H141" s="2017"/>
      <c r="I141" s="55"/>
      <c r="J141" s="55"/>
      <c r="K141" s="55"/>
    </row>
    <row r="142" spans="1:11">
      <c r="A142" s="64"/>
      <c r="B142" s="64"/>
      <c r="C142" s="549"/>
      <c r="D142" s="550"/>
      <c r="E142" s="2462" t="s">
        <v>874</v>
      </c>
      <c r="F142" s="2463"/>
      <c r="G142" s="551" t="s">
        <v>875</v>
      </c>
      <c r="H142" s="667" t="s">
        <v>876</v>
      </c>
      <c r="I142" s="536" t="s">
        <v>877</v>
      </c>
      <c r="J142" s="55"/>
      <c r="K142" s="55"/>
    </row>
    <row r="143" spans="1:11">
      <c r="A143" s="64"/>
      <c r="B143" s="64"/>
      <c r="C143" s="75" t="s">
        <v>878</v>
      </c>
      <c r="D143" s="552" t="s">
        <v>879</v>
      </c>
      <c r="E143" s="2448" t="s">
        <v>880</v>
      </c>
      <c r="F143" s="2449"/>
      <c r="G143" s="553" t="s">
        <v>881</v>
      </c>
      <c r="H143" s="666" t="s">
        <v>882</v>
      </c>
      <c r="I143" s="537" t="s">
        <v>883</v>
      </c>
      <c r="J143" s="55"/>
      <c r="K143" s="55"/>
    </row>
    <row r="144" spans="1:11" ht="13.8" thickBot="1">
      <c r="A144" s="64"/>
      <c r="B144" s="64"/>
      <c r="C144" s="554"/>
      <c r="D144" s="532"/>
      <c r="E144" s="2466" t="s">
        <v>884</v>
      </c>
      <c r="F144" s="2467"/>
      <c r="G144" s="555" t="s">
        <v>885</v>
      </c>
      <c r="H144" s="665" t="s">
        <v>886</v>
      </c>
      <c r="I144" s="1933" t="s">
        <v>887</v>
      </c>
      <c r="J144" s="55"/>
      <c r="K144" s="55"/>
    </row>
    <row r="145" spans="1:11">
      <c r="A145" s="64"/>
      <c r="B145" s="64"/>
      <c r="C145" s="556"/>
      <c r="D145" s="742" t="s">
        <v>888</v>
      </c>
      <c r="E145" s="2464"/>
      <c r="F145" s="2465"/>
      <c r="G145" s="557"/>
      <c r="H145" s="664"/>
      <c r="I145" s="1934"/>
      <c r="J145" s="55"/>
      <c r="K145" s="55"/>
    </row>
    <row r="146" spans="1:11">
      <c r="A146" s="64"/>
      <c r="B146" s="64"/>
      <c r="C146" s="1949"/>
      <c r="D146" s="558" t="s">
        <v>889</v>
      </c>
      <c r="E146" s="2494"/>
      <c r="F146" s="2495"/>
      <c r="G146" s="1950"/>
      <c r="H146" s="1951"/>
      <c r="I146" s="1952"/>
      <c r="J146" s="55"/>
      <c r="K146" s="55"/>
    </row>
    <row r="147" spans="1:11">
      <c r="A147" s="64"/>
      <c r="B147" s="64"/>
      <c r="C147" s="1953">
        <v>1</v>
      </c>
      <c r="D147" s="1954" t="s">
        <v>890</v>
      </c>
      <c r="E147" s="2493">
        <v>6800000</v>
      </c>
      <c r="F147" s="2493"/>
      <c r="G147" s="1956"/>
      <c r="H147" s="1957">
        <v>2.5</v>
      </c>
      <c r="I147" s="1958">
        <f>(E147+G147)*H147</f>
        <v>17000000</v>
      </c>
      <c r="J147" s="55"/>
      <c r="K147" s="55"/>
    </row>
    <row r="148" spans="1:11" ht="15" customHeight="1">
      <c r="A148" s="64"/>
      <c r="B148" s="64"/>
      <c r="C148" s="1953">
        <v>1</v>
      </c>
      <c r="D148" s="1954" t="s">
        <v>891</v>
      </c>
      <c r="E148" s="2493">
        <v>4400000</v>
      </c>
      <c r="F148" s="2493"/>
      <c r="G148" s="1955"/>
      <c r="H148" s="1957">
        <v>3</v>
      </c>
      <c r="I148" s="1958">
        <f>(E148+G148)*H148</f>
        <v>13200000</v>
      </c>
      <c r="J148" s="55"/>
      <c r="K148" s="55"/>
    </row>
    <row r="149" spans="1:11">
      <c r="A149" s="55"/>
      <c r="B149" s="55"/>
      <c r="C149" s="1953">
        <v>1</v>
      </c>
      <c r="D149" s="1954" t="s">
        <v>892</v>
      </c>
      <c r="E149" s="2493">
        <v>6990000</v>
      </c>
      <c r="F149" s="2493"/>
      <c r="G149" s="1959"/>
      <c r="H149" s="1957">
        <v>2.5</v>
      </c>
      <c r="I149" s="1958">
        <f>(E149+G149)*H149</f>
        <v>17475000</v>
      </c>
      <c r="J149" s="55"/>
      <c r="K149" s="55"/>
    </row>
    <row r="150" spans="1:11">
      <c r="A150" s="55"/>
      <c r="B150" s="55"/>
      <c r="C150" s="1953"/>
      <c r="D150" s="1954" t="s">
        <v>893</v>
      </c>
      <c r="E150" s="2493">
        <v>6990000</v>
      </c>
      <c r="F150" s="2493"/>
      <c r="G150" s="1959"/>
      <c r="H150" s="1957">
        <v>2.5</v>
      </c>
      <c r="I150" s="1958">
        <f>(E150+G150)*H150</f>
        <v>17475000</v>
      </c>
      <c r="J150" s="55"/>
      <c r="K150" s="55"/>
    </row>
    <row r="151" spans="1:11">
      <c r="A151" s="55"/>
      <c r="B151" s="55"/>
      <c r="C151" s="1953"/>
      <c r="D151" s="1954" t="s">
        <v>894</v>
      </c>
      <c r="E151" s="2487"/>
      <c r="F151" s="2488"/>
      <c r="G151" s="1960"/>
      <c r="H151" s="1961"/>
      <c r="I151" s="1958"/>
      <c r="J151" s="55"/>
      <c r="K151" s="55"/>
    </row>
    <row r="152" spans="1:11">
      <c r="A152" s="55"/>
      <c r="B152" s="55"/>
      <c r="C152" s="1962"/>
      <c r="D152" s="558" t="s">
        <v>895</v>
      </c>
      <c r="E152" s="565"/>
      <c r="F152" s="565"/>
      <c r="G152" s="558"/>
      <c r="H152" s="660"/>
      <c r="I152" s="1935">
        <f>SUM(I147:I151)</f>
        <v>65150000</v>
      </c>
      <c r="J152" s="55"/>
      <c r="K152" s="55"/>
    </row>
    <row r="153" spans="1:11" ht="13.8" thickBot="1">
      <c r="A153" s="55"/>
      <c r="B153" s="55"/>
      <c r="C153" s="1963"/>
      <c r="D153" s="386" t="s">
        <v>896</v>
      </c>
      <c r="E153" s="2425"/>
      <c r="F153" s="2426"/>
      <c r="G153" s="386"/>
      <c r="H153" s="659"/>
      <c r="I153" s="387">
        <v>2.4</v>
      </c>
      <c r="J153" s="55"/>
      <c r="K153" s="55"/>
    </row>
    <row r="154" spans="1:11" ht="13.8" thickBot="1">
      <c r="A154" s="55"/>
      <c r="B154" s="55"/>
      <c r="C154" s="1964"/>
      <c r="D154" s="1965" t="s">
        <v>897</v>
      </c>
      <c r="E154" s="2489"/>
      <c r="F154" s="2489"/>
      <c r="G154" s="1936"/>
      <c r="H154" s="1937"/>
      <c r="I154" s="1938">
        <f>(I152*I153)</f>
        <v>156360000</v>
      </c>
      <c r="J154" s="55"/>
      <c r="K154" s="55"/>
    </row>
    <row r="155" spans="1:11" ht="13.8" thickBot="1">
      <c r="A155" s="55"/>
      <c r="B155" s="55"/>
      <c r="C155" s="64"/>
      <c r="D155" s="55"/>
      <c r="E155" s="2473"/>
      <c r="F155" s="2473"/>
      <c r="G155" s="55"/>
      <c r="H155" s="1966"/>
      <c r="I155" s="55"/>
      <c r="J155" s="55"/>
      <c r="K155" s="55"/>
    </row>
    <row r="156" spans="1:11" ht="15">
      <c r="A156" s="55"/>
      <c r="B156" s="101"/>
      <c r="C156" s="1939"/>
      <c r="D156" s="1940"/>
      <c r="E156" s="2490"/>
      <c r="F156" s="2491"/>
      <c r="G156" s="550" t="s">
        <v>898</v>
      </c>
      <c r="H156" s="1941" t="s">
        <v>899</v>
      </c>
      <c r="I156" s="536" t="s">
        <v>877</v>
      </c>
      <c r="J156" s="55"/>
      <c r="K156" s="55"/>
    </row>
    <row r="157" spans="1:11" ht="15">
      <c r="A157" s="101"/>
      <c r="B157" s="101"/>
      <c r="C157" s="75" t="s">
        <v>878</v>
      </c>
      <c r="D157" s="1942" t="s">
        <v>900</v>
      </c>
      <c r="E157" s="2476" t="s">
        <v>901</v>
      </c>
      <c r="F157" s="2477"/>
      <c r="G157" s="552" t="s">
        <v>902</v>
      </c>
      <c r="H157" s="1943" t="s">
        <v>903</v>
      </c>
      <c r="I157" s="537" t="s">
        <v>883</v>
      </c>
      <c r="J157" s="55"/>
      <c r="K157" s="55"/>
    </row>
    <row r="158" spans="1:11" ht="13.8" thickBot="1">
      <c r="A158" s="55"/>
      <c r="B158" s="1860"/>
      <c r="C158" s="1944"/>
      <c r="D158" s="1945"/>
      <c r="E158" s="2478"/>
      <c r="F158" s="2479"/>
      <c r="G158" s="1859" t="s">
        <v>904</v>
      </c>
      <c r="H158" s="1946" t="s">
        <v>905</v>
      </c>
      <c r="I158" s="1933" t="s">
        <v>906</v>
      </c>
      <c r="J158" s="55"/>
      <c r="K158" s="55"/>
    </row>
    <row r="159" spans="1:11">
      <c r="A159" s="1860"/>
      <c r="B159" s="1860"/>
      <c r="C159" s="1963"/>
      <c r="D159" s="742" t="s">
        <v>907</v>
      </c>
      <c r="E159" s="2480"/>
      <c r="F159" s="2481"/>
      <c r="G159" s="1967"/>
      <c r="H159" s="1968"/>
      <c r="I159" s="1969"/>
      <c r="J159" s="55"/>
      <c r="K159" s="55"/>
    </row>
    <row r="160" spans="1:11">
      <c r="A160" s="1860"/>
      <c r="B160" s="1860"/>
      <c r="C160" s="1949"/>
      <c r="D160" s="485" t="s">
        <v>908</v>
      </c>
      <c r="E160" s="2482"/>
      <c r="F160" s="2483"/>
      <c r="G160" s="1970"/>
      <c r="H160" s="1971"/>
      <c r="I160" s="1972"/>
      <c r="J160" s="55"/>
      <c r="K160" s="55"/>
    </row>
    <row r="161" spans="1:11">
      <c r="A161" s="55"/>
      <c r="B161" s="55"/>
      <c r="C161" s="1973">
        <v>1</v>
      </c>
      <c r="D161" s="1974" t="s">
        <v>909</v>
      </c>
      <c r="E161" s="2486" t="s">
        <v>910</v>
      </c>
      <c r="F161" s="2486"/>
      <c r="G161" s="1955">
        <v>5500000</v>
      </c>
      <c r="H161" s="1975">
        <v>3</v>
      </c>
      <c r="I161" s="1976">
        <f>(G161*H161*C161)</f>
        <v>16500000</v>
      </c>
      <c r="J161" s="55"/>
      <c r="K161" s="55"/>
    </row>
    <row r="162" spans="1:11">
      <c r="A162" s="55"/>
      <c r="B162" s="55"/>
      <c r="C162" s="1949"/>
      <c r="D162" s="1977" t="s">
        <v>911</v>
      </c>
      <c r="E162" s="2484"/>
      <c r="F162" s="2485"/>
      <c r="G162" s="1978"/>
      <c r="H162" s="1979"/>
      <c r="I162" s="1980"/>
      <c r="J162" s="55"/>
      <c r="K162" s="55"/>
    </row>
    <row r="163" spans="1:11">
      <c r="A163" s="55"/>
      <c r="B163" s="55"/>
      <c r="C163" s="1981">
        <v>1</v>
      </c>
      <c r="D163" s="1260" t="s">
        <v>912</v>
      </c>
      <c r="E163" s="2505" t="s">
        <v>913</v>
      </c>
      <c r="F163" s="2506"/>
      <c r="G163" s="1955">
        <v>4500000</v>
      </c>
      <c r="H163" s="1982">
        <v>3</v>
      </c>
      <c r="I163" s="2021">
        <f>H163*G163</f>
        <v>13500000</v>
      </c>
      <c r="J163" s="55"/>
      <c r="K163" s="55"/>
    </row>
    <row r="164" spans="1:11" ht="34.200000000000003">
      <c r="A164" s="55"/>
      <c r="B164" s="55"/>
      <c r="C164" s="1985">
        <v>1</v>
      </c>
      <c r="D164" s="1260" t="s">
        <v>914</v>
      </c>
      <c r="E164" s="2498" t="s">
        <v>915</v>
      </c>
      <c r="F164" s="2498"/>
      <c r="G164" s="1955">
        <v>6500000</v>
      </c>
      <c r="H164" s="1986">
        <v>3</v>
      </c>
      <c r="I164" s="2021">
        <f>H164*G164</f>
        <v>19500000</v>
      </c>
      <c r="J164" s="55"/>
      <c r="K164" s="55"/>
    </row>
    <row r="165" spans="1:11" ht="22.8">
      <c r="A165" s="55"/>
      <c r="B165" s="55"/>
      <c r="C165" s="1988">
        <v>1</v>
      </c>
      <c r="D165" s="1989" t="s">
        <v>916</v>
      </c>
      <c r="E165" s="2499" t="s">
        <v>913</v>
      </c>
      <c r="F165" s="2499"/>
      <c r="G165" s="1955">
        <v>2500000</v>
      </c>
      <c r="H165" s="1990">
        <v>3</v>
      </c>
      <c r="I165" s="1987">
        <f>(G165*H165)</f>
        <v>7500000</v>
      </c>
      <c r="J165" s="55"/>
      <c r="K165" s="55"/>
    </row>
    <row r="166" spans="1:11" ht="13.8" thickBot="1">
      <c r="A166" s="55"/>
      <c r="B166" s="55"/>
      <c r="C166" s="1992"/>
      <c r="D166" s="1993" t="s">
        <v>917</v>
      </c>
      <c r="E166" s="2500"/>
      <c r="F166" s="2500"/>
      <c r="G166" s="1994"/>
      <c r="H166" s="1994"/>
      <c r="I166" s="1995">
        <f>SUM(I159:I165)</f>
        <v>57000000</v>
      </c>
      <c r="J166" s="55"/>
      <c r="K166" s="55"/>
    </row>
    <row r="167" spans="1:11">
      <c r="A167" s="55"/>
      <c r="B167" s="55"/>
      <c r="C167" s="1996"/>
      <c r="D167" s="76" t="s">
        <v>918</v>
      </c>
      <c r="E167" s="2501"/>
      <c r="F167" s="2501"/>
      <c r="G167" s="1997"/>
      <c r="H167" s="1997"/>
      <c r="I167" s="1998">
        <f>ROUND((I154+I166),0)</f>
        <v>213360000</v>
      </c>
      <c r="J167" s="55"/>
      <c r="K167" s="55"/>
    </row>
    <row r="168" spans="1:11">
      <c r="A168" s="55"/>
      <c r="B168" s="55"/>
      <c r="C168" s="1963"/>
      <c r="D168" s="1999" t="s">
        <v>919</v>
      </c>
      <c r="E168" s="2482"/>
      <c r="F168" s="2483"/>
      <c r="G168" s="2000"/>
      <c r="H168" s="2000"/>
      <c r="I168" s="2001">
        <f>ROUND(I167*0.19,0)</f>
        <v>40538400</v>
      </c>
      <c r="J168" s="55"/>
      <c r="K168" s="55"/>
    </row>
    <row r="169" spans="1:11" ht="13.8" thickBot="1">
      <c r="A169" s="55"/>
      <c r="B169" s="55"/>
      <c r="C169" s="2002"/>
      <c r="D169" s="2003" t="s">
        <v>920</v>
      </c>
      <c r="E169" s="2500"/>
      <c r="F169" s="2500"/>
      <c r="G169" s="985"/>
      <c r="H169" s="985"/>
      <c r="I169" s="2004">
        <f>ROUND(SUM(I167:I168),0)</f>
        <v>253898400</v>
      </c>
      <c r="J169" s="55"/>
      <c r="K169" s="55"/>
    </row>
    <row r="170" spans="1:11">
      <c r="A170" s="55"/>
      <c r="B170" s="55"/>
      <c r="C170" s="55"/>
      <c r="D170" s="742"/>
      <c r="E170" s="55"/>
      <c r="F170" s="55"/>
      <c r="G170" s="55"/>
      <c r="H170" s="55"/>
      <c r="I170" s="55"/>
      <c r="J170" s="55"/>
      <c r="K170" s="55"/>
    </row>
    <row r="171" spans="1:11">
      <c r="A171" s="55"/>
      <c r="B171" s="55"/>
      <c r="C171" s="55"/>
      <c r="D171" s="742"/>
      <c r="E171" s="55"/>
      <c r="F171" s="55"/>
      <c r="G171" s="55"/>
      <c r="H171" s="55"/>
      <c r="I171" s="55"/>
      <c r="J171" s="55"/>
      <c r="K171" s="55"/>
    </row>
    <row r="172" spans="1:11">
      <c r="A172" s="55"/>
      <c r="B172" s="55"/>
      <c r="C172" s="55" t="s">
        <v>1036</v>
      </c>
      <c r="D172" s="742"/>
      <c r="E172" s="55"/>
      <c r="F172" s="55"/>
      <c r="G172" s="55"/>
      <c r="H172" s="55"/>
      <c r="I172" s="55"/>
      <c r="J172" s="55"/>
      <c r="K172" s="55"/>
    </row>
    <row r="173" spans="1:11" ht="12.75" customHeight="1">
      <c r="A173" s="55"/>
      <c r="B173" s="55"/>
      <c r="C173" s="55"/>
      <c r="D173" s="742"/>
      <c r="E173" s="55"/>
      <c r="F173" s="55"/>
      <c r="G173" s="55"/>
      <c r="H173" s="55"/>
      <c r="I173" s="2018"/>
      <c r="J173" s="55"/>
      <c r="K173" s="55"/>
    </row>
    <row r="174" spans="1:11">
      <c r="A174" s="55"/>
      <c r="B174" s="55"/>
      <c r="C174" s="55"/>
      <c r="D174" s="742"/>
      <c r="E174" s="55"/>
      <c r="F174" s="55"/>
      <c r="G174" s="55"/>
      <c r="H174" s="55"/>
      <c r="I174" s="2018"/>
      <c r="J174" s="55"/>
      <c r="K174" s="55"/>
    </row>
    <row r="175" spans="1:11">
      <c r="A175" s="55"/>
      <c r="B175" s="55"/>
      <c r="C175" s="55"/>
      <c r="D175" s="742"/>
      <c r="E175" s="55"/>
      <c r="F175" s="55"/>
      <c r="G175" s="55"/>
      <c r="H175" s="55"/>
      <c r="I175" s="55"/>
      <c r="J175" s="55"/>
      <c r="K175" s="55"/>
    </row>
    <row r="176" spans="1:11">
      <c r="A176" s="55"/>
      <c r="B176" s="55"/>
      <c r="C176" s="55"/>
      <c r="D176" s="742"/>
      <c r="E176" s="55"/>
      <c r="F176" s="2253"/>
      <c r="G176" s="2253"/>
      <c r="H176" s="55"/>
      <c r="I176" s="55"/>
      <c r="J176" s="55"/>
      <c r="K176" s="55"/>
    </row>
    <row r="177" spans="1:11" ht="13.8" thickBot="1">
      <c r="A177" s="55"/>
      <c r="B177" s="55"/>
      <c r="C177" s="55"/>
      <c r="D177" s="237" t="str">
        <f>+DATOS!C2</f>
        <v>CONSORCIO ADMINISTRACION VI 2023</v>
      </c>
      <c r="E177" s="55"/>
      <c r="F177" s="985" t="s">
        <v>922</v>
      </c>
      <c r="G177" s="985"/>
      <c r="H177" s="55"/>
      <c r="I177" s="55"/>
      <c r="J177" s="55"/>
      <c r="K177" s="55"/>
    </row>
    <row r="178" spans="1:11" ht="15">
      <c r="A178" s="55"/>
      <c r="B178" s="55"/>
      <c r="C178" s="101"/>
      <c r="D178" s="190" t="s">
        <v>923</v>
      </c>
      <c r="E178" s="101"/>
      <c r="F178" s="649" t="s">
        <v>924</v>
      </c>
      <c r="G178" s="649"/>
      <c r="H178" s="55"/>
      <c r="I178" s="55"/>
      <c r="J178" s="55"/>
      <c r="K178" s="55"/>
    </row>
    <row r="179" spans="1:11" ht="15">
      <c r="A179" s="55"/>
      <c r="B179" s="55"/>
      <c r="C179" s="101"/>
      <c r="D179" s="101"/>
      <c r="E179" s="101"/>
      <c r="F179" s="101"/>
      <c r="G179" s="101"/>
      <c r="H179" s="55"/>
      <c r="I179" s="55"/>
      <c r="J179" s="55"/>
      <c r="K179" s="55"/>
    </row>
    <row r="180" spans="1:11">
      <c r="A180" s="2513" t="s">
        <v>925</v>
      </c>
      <c r="B180" s="2513"/>
      <c r="C180" s="2513"/>
      <c r="D180" s="2513"/>
      <c r="E180" s="2513"/>
      <c r="F180" s="2513"/>
      <c r="G180" s="2513"/>
      <c r="H180" s="2513"/>
      <c r="I180" s="55"/>
      <c r="J180" s="55"/>
      <c r="K180" s="55"/>
    </row>
    <row r="181" spans="1:11">
      <c r="A181" s="2513"/>
      <c r="B181" s="2513"/>
      <c r="C181" s="2513"/>
      <c r="D181" s="2513"/>
      <c r="E181" s="2513"/>
      <c r="F181" s="2513"/>
      <c r="G181" s="2513"/>
      <c r="H181" s="2513"/>
      <c r="I181" s="55"/>
      <c r="J181" s="55"/>
      <c r="K181" s="55"/>
    </row>
    <row r="182" spans="1:11">
      <c r="A182" s="2513"/>
      <c r="B182" s="2513"/>
      <c r="C182" s="2513"/>
      <c r="D182" s="2513"/>
      <c r="E182" s="2513"/>
      <c r="F182" s="2513"/>
      <c r="G182" s="2513"/>
      <c r="H182" s="2513"/>
      <c r="I182" s="55"/>
      <c r="J182" s="55"/>
      <c r="K182" s="55"/>
    </row>
    <row r="183" spans="1:11">
      <c r="A183" s="55"/>
      <c r="B183" s="55"/>
      <c r="C183" s="55"/>
      <c r="D183" s="55"/>
      <c r="E183" s="55"/>
      <c r="F183" s="55"/>
      <c r="G183" s="2510" t="s">
        <v>169</v>
      </c>
      <c r="H183" s="2510"/>
      <c r="I183" s="55"/>
      <c r="J183" s="55"/>
      <c r="K183" s="55"/>
    </row>
  </sheetData>
  <mergeCells count="77">
    <mergeCell ref="E135:F135"/>
    <mergeCell ref="C131:C132"/>
    <mergeCell ref="D131:D132"/>
    <mergeCell ref="E131:F132"/>
    <mergeCell ref="G131:G132"/>
    <mergeCell ref="E134:F134"/>
    <mergeCell ref="H131:H132"/>
    <mergeCell ref="G183:H183"/>
    <mergeCell ref="E153:F153"/>
    <mergeCell ref="E154:F154"/>
    <mergeCell ref="E155:F155"/>
    <mergeCell ref="E156:F156"/>
    <mergeCell ref="E157:F157"/>
    <mergeCell ref="E158:F158"/>
    <mergeCell ref="E159:F159"/>
    <mergeCell ref="E160:F160"/>
    <mergeCell ref="E161:F161"/>
    <mergeCell ref="E162:F162"/>
    <mergeCell ref="E168:F168"/>
    <mergeCell ref="A180:H182"/>
    <mergeCell ref="F176:G176"/>
    <mergeCell ref="E133:F133"/>
    <mergeCell ref="E136:F136"/>
    <mergeCell ref="E137:F137"/>
    <mergeCell ref="E150:F150"/>
    <mergeCell ref="E151:F151"/>
    <mergeCell ref="E142:F142"/>
    <mergeCell ref="E143:F143"/>
    <mergeCell ref="E144:F144"/>
    <mergeCell ref="E145:F145"/>
    <mergeCell ref="E146:F146"/>
    <mergeCell ref="E147:F147"/>
    <mergeCell ref="E148:F148"/>
    <mergeCell ref="E149:F149"/>
    <mergeCell ref="E138:F138"/>
    <mergeCell ref="E169:F169"/>
    <mergeCell ref="E163:F163"/>
    <mergeCell ref="E164:F164"/>
    <mergeCell ref="E165:F165"/>
    <mergeCell ref="E167:F167"/>
    <mergeCell ref="E166:F166"/>
    <mergeCell ref="I86:K86"/>
    <mergeCell ref="E128:F128"/>
    <mergeCell ref="E129:F129"/>
    <mergeCell ref="E130:F130"/>
    <mergeCell ref="E113:F113"/>
    <mergeCell ref="E114:F114"/>
    <mergeCell ref="E123:F123"/>
    <mergeCell ref="E124:F124"/>
    <mergeCell ref="E125:F125"/>
    <mergeCell ref="E126:F126"/>
    <mergeCell ref="E127:F127"/>
    <mergeCell ref="E117:F117"/>
    <mergeCell ref="E118:F118"/>
    <mergeCell ref="E119:F119"/>
    <mergeCell ref="E121:F121"/>
    <mergeCell ref="E122:F122"/>
    <mergeCell ref="E115:F115"/>
    <mergeCell ref="E116:F116"/>
    <mergeCell ref="E110:F110"/>
    <mergeCell ref="E111:F111"/>
    <mergeCell ref="E112:F112"/>
    <mergeCell ref="A29:G29"/>
    <mergeCell ref="A30:G30"/>
    <mergeCell ref="A31:G31"/>
    <mergeCell ref="J26:J27"/>
    <mergeCell ref="A27:G27"/>
    <mergeCell ref="A28:G28"/>
    <mergeCell ref="A10:A11"/>
    <mergeCell ref="B10:C10"/>
    <mergeCell ref="A25:G25"/>
    <mergeCell ref="A26:G26"/>
    <mergeCell ref="A1:H1"/>
    <mergeCell ref="A2:H2"/>
    <mergeCell ref="A3:H3"/>
    <mergeCell ref="A5:H5"/>
    <mergeCell ref="A6:H6"/>
  </mergeCells>
  <conditionalFormatting sqref="A84">
    <cfRule type="expression" dxfId="0" priority="2" stopIfTrue="1">
      <formula>$E84=0</formula>
    </cfRule>
  </conditionalFormatting>
  <hyperlinks>
    <hyperlink ref="G183" location="'TABLA DE CONTENIDO'!A1" display="VOLVER A TABLA DE CONTENIDO" xr:uid="{00000000-0004-0000-1600-000000000000}"/>
  </hyperlinks>
  <printOptions horizontalCentered="1" verticalCentered="1"/>
  <pageMargins left="0.6692913385826772" right="0.78740157480314965" top="0.62992125984251968" bottom="0.55118110236220474" header="0.27559055118110237" footer="0.51181102362204722"/>
  <pageSetup scale="80" orientation="landscape" horizontalDpi="120" verticalDpi="144" r:id="rId1"/>
  <headerFooter alignWithMargins="0"/>
  <rowBreaks count="4" manualBreakCount="4">
    <brk id="39" max="9" man="1"/>
    <brk id="64" max="9" man="1"/>
    <brk id="123" max="9" man="1"/>
    <brk id="155" max="9"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Hoja24">
    <pageSetUpPr fitToPage="1"/>
  </sheetPr>
  <dimension ref="A1:L19"/>
  <sheetViews>
    <sheetView view="pageBreakPreview" zoomScale="70" zoomScaleNormal="100" zoomScaleSheetLayoutView="70" workbookViewId="0">
      <selection activeCell="D32" sqref="D32"/>
    </sheetView>
  </sheetViews>
  <sheetFormatPr baseColWidth="10" defaultColWidth="11.44140625" defaultRowHeight="13.2"/>
  <cols>
    <col min="1" max="1" width="12.33203125" style="51" customWidth="1"/>
    <col min="2" max="2" width="22.88671875" customWidth="1"/>
    <col min="3" max="3" width="8.44140625" customWidth="1"/>
    <col min="4" max="4" width="9.109375" customWidth="1"/>
    <col min="5" max="5" width="10.109375" customWidth="1"/>
    <col min="6" max="6" width="26.6640625" customWidth="1"/>
    <col min="7" max="7" width="37" customWidth="1"/>
    <col min="8" max="8" width="17.88671875" customWidth="1"/>
    <col min="9" max="9" width="39.109375" customWidth="1"/>
    <col min="12" max="12" width="13.88671875" bestFit="1" customWidth="1"/>
  </cols>
  <sheetData>
    <row r="1" spans="1:12" s="29" customFormat="1" ht="22.8">
      <c r="A1" s="2133" t="s">
        <v>1</v>
      </c>
      <c r="B1" s="2133"/>
      <c r="C1" s="2133"/>
      <c r="D1" s="2133"/>
      <c r="E1" s="2133"/>
      <c r="F1" s="2133"/>
      <c r="G1" s="2133"/>
      <c r="H1" s="2133"/>
      <c r="I1" s="2133"/>
    </row>
    <row r="2" spans="1:12" s="29" customFormat="1" ht="17.399999999999999">
      <c r="A2" s="2130" t="s">
        <v>1037</v>
      </c>
      <c r="B2" s="2130"/>
      <c r="C2" s="2130"/>
      <c r="D2" s="2130"/>
      <c r="E2" s="2130"/>
      <c r="F2" s="2130"/>
      <c r="G2" s="2130"/>
      <c r="H2" s="2130"/>
      <c r="I2" s="2130"/>
    </row>
    <row r="3" spans="1:12" s="29" customFormat="1">
      <c r="A3" s="50"/>
      <c r="B3" s="39"/>
      <c r="C3" s="39"/>
      <c r="D3" s="39"/>
      <c r="E3" s="39"/>
      <c r="F3" s="28"/>
      <c r="G3" s="28"/>
      <c r="H3" s="28"/>
      <c r="I3" s="28"/>
    </row>
    <row r="4" spans="1:12" s="29" customFormat="1" ht="17.399999999999999">
      <c r="A4" s="2130" t="s">
        <v>1038</v>
      </c>
      <c r="B4" s="2130"/>
      <c r="C4" s="2130"/>
      <c r="D4" s="2130"/>
      <c r="E4" s="2130"/>
      <c r="F4" s="2130"/>
      <c r="G4" s="2130"/>
      <c r="H4" s="2130"/>
      <c r="I4" s="2130"/>
    </row>
    <row r="5" spans="1:12" s="29" customFormat="1">
      <c r="A5" s="119"/>
      <c r="B5" s="39"/>
      <c r="C5" s="39"/>
      <c r="D5" s="39"/>
      <c r="E5" s="39"/>
      <c r="F5" s="28"/>
      <c r="G5" s="28"/>
      <c r="H5" s="28"/>
      <c r="I5" s="28"/>
    </row>
    <row r="6" spans="1:12" s="29" customFormat="1" ht="17.399999999999999">
      <c r="A6" s="2130" t="s">
        <v>1039</v>
      </c>
      <c r="B6" s="2130"/>
      <c r="C6" s="2130"/>
      <c r="D6" s="2130"/>
      <c r="E6" s="2130"/>
      <c r="F6" s="2130"/>
      <c r="G6" s="2130"/>
      <c r="H6" s="2130"/>
      <c r="I6" s="2130"/>
    </row>
    <row r="7" spans="1:12" ht="17.399999999999999">
      <c r="B7" s="38"/>
      <c r="C7" s="38"/>
      <c r="D7" s="38"/>
      <c r="E7" s="38"/>
      <c r="F7" s="1"/>
      <c r="G7" s="1"/>
      <c r="H7" s="1"/>
      <c r="I7" s="1"/>
    </row>
    <row r="8" spans="1:12" s="29" customFormat="1">
      <c r="A8" s="129" t="s">
        <v>1040</v>
      </c>
      <c r="B8"/>
      <c r="C8" s="284"/>
      <c r="D8" s="44"/>
      <c r="E8" s="44"/>
      <c r="G8" s="145" t="s">
        <v>1041</v>
      </c>
      <c r="H8" s="220" t="str">
        <f>+DATOS!C16</f>
        <v>JUN - SEP DE 2024</v>
      </c>
      <c r="I8" s="57"/>
    </row>
    <row r="9" spans="1:12" ht="13.8" thickBot="1"/>
    <row r="10" spans="1:12" s="23" customFormat="1" ht="44.4" customHeight="1" thickBot="1">
      <c r="A10" s="98" t="s">
        <v>1042</v>
      </c>
      <c r="B10" s="95" t="s">
        <v>129</v>
      </c>
      <c r="C10" s="95" t="s">
        <v>130</v>
      </c>
      <c r="D10" s="128" t="s">
        <v>132</v>
      </c>
      <c r="E10" s="128" t="s">
        <v>133</v>
      </c>
      <c r="F10" s="94" t="s">
        <v>1043</v>
      </c>
      <c r="G10" s="128" t="s">
        <v>1044</v>
      </c>
      <c r="H10" s="1206" t="s">
        <v>643</v>
      </c>
      <c r="I10" s="97" t="s">
        <v>136</v>
      </c>
    </row>
    <row r="11" spans="1:12" ht="25.5" customHeight="1">
      <c r="A11" s="745"/>
      <c r="B11" s="743"/>
      <c r="C11" s="746"/>
      <c r="D11" s="1203"/>
      <c r="E11" s="298"/>
      <c r="F11" s="1229"/>
      <c r="G11" s="222"/>
      <c r="H11" s="1205"/>
      <c r="I11" s="1260"/>
      <c r="J11" s="1207"/>
      <c r="L11" s="721"/>
    </row>
    <row r="12" spans="1:12" ht="25.5" customHeight="1">
      <c r="A12" s="745"/>
      <c r="B12" s="743"/>
      <c r="C12" s="746"/>
      <c r="D12" s="1203"/>
      <c r="E12" s="298"/>
      <c r="F12" s="1204"/>
      <c r="G12" s="222"/>
      <c r="H12" s="1205"/>
      <c r="I12" s="222"/>
      <c r="J12" s="1208"/>
      <c r="L12" s="721"/>
    </row>
    <row r="13" spans="1:12" ht="15.75" customHeight="1">
      <c r="A13" s="1469"/>
      <c r="B13" s="2073"/>
      <c r="C13" s="2074"/>
      <c r="D13" s="1470"/>
      <c r="E13" s="1471"/>
      <c r="F13" s="718"/>
    </row>
    <row r="14" spans="1:12" ht="15.75" customHeight="1">
      <c r="A14" s="1469" t="s">
        <v>658</v>
      </c>
      <c r="B14" s="2073"/>
      <c r="C14" s="2074"/>
      <c r="D14" s="1470"/>
      <c r="E14" s="1471"/>
      <c r="F14" s="718"/>
    </row>
    <row r="15" spans="1:12">
      <c r="A15" s="1469" t="s">
        <v>1045</v>
      </c>
      <c r="B15" s="1301"/>
      <c r="C15" s="1301"/>
      <c r="D15" s="1301"/>
      <c r="E15" s="1301"/>
    </row>
    <row r="16" spans="1:12">
      <c r="I16" s="2411" t="s">
        <v>169</v>
      </c>
      <c r="J16" s="2411"/>
    </row>
    <row r="18" spans="4:6">
      <c r="D18" s="514"/>
      <c r="E18" s="292"/>
    </row>
    <row r="19" spans="4:6">
      <c r="F19" s="612"/>
    </row>
  </sheetData>
  <mergeCells count="5">
    <mergeCell ref="A1:I1"/>
    <mergeCell ref="A2:I2"/>
    <mergeCell ref="A4:I4"/>
    <mergeCell ref="A6:I6"/>
    <mergeCell ref="I16:J16"/>
  </mergeCells>
  <hyperlinks>
    <hyperlink ref="I16" location="'TABLA DE CONTENIDO'!A1" display="VOLVER A TABLA DE CONTENIDO" xr:uid="{00000000-0004-0000-1700-000000000000}"/>
  </hyperlinks>
  <printOptions horizontalCentered="1"/>
  <pageMargins left="0.39370078740157483" right="0.47244094488188981" top="0.78740157480314965" bottom="0.98425196850393704" header="0.51181102362204722" footer="0.51181102362204722"/>
  <pageSetup scale="67" orientation="landscape" horizontalDpi="120" verticalDpi="144"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Hoja25">
    <pageSetUpPr fitToPage="1"/>
  </sheetPr>
  <dimension ref="A1:U50"/>
  <sheetViews>
    <sheetView view="pageBreakPreview" topLeftCell="C1" zoomScale="85" zoomScaleNormal="100" zoomScaleSheetLayoutView="85" workbookViewId="0">
      <selection activeCell="A6" sqref="A6:N6"/>
    </sheetView>
  </sheetViews>
  <sheetFormatPr baseColWidth="10" defaultColWidth="11.44140625" defaultRowHeight="13.2"/>
  <cols>
    <col min="1" max="1" width="5.33203125" customWidth="1"/>
    <col min="2" max="2" width="17.44140625" customWidth="1"/>
    <col min="3" max="3" width="12.109375" customWidth="1"/>
    <col min="4" max="4" width="10.6640625" customWidth="1"/>
    <col min="5" max="5" width="10.88671875" customWidth="1"/>
    <col min="6" max="6" width="22.44140625" customWidth="1"/>
    <col min="7" max="7" width="13.33203125" customWidth="1"/>
    <col min="8" max="9" width="7.33203125" customWidth="1"/>
    <col min="10" max="10" width="8" customWidth="1"/>
    <col min="11" max="11" width="6.33203125" customWidth="1"/>
    <col min="12" max="12" width="8.88671875" customWidth="1"/>
    <col min="13" max="13" width="8.6640625" customWidth="1"/>
    <col min="14" max="14" width="39.6640625" customWidth="1"/>
    <col min="15" max="15" width="4.6640625" customWidth="1"/>
    <col min="16" max="16" width="18.109375" customWidth="1"/>
  </cols>
  <sheetData>
    <row r="1" spans="1:21" s="29" customFormat="1" ht="22.8">
      <c r="A1" s="2133" t="s">
        <v>1</v>
      </c>
      <c r="B1" s="2133"/>
      <c r="C1" s="2133"/>
      <c r="D1" s="2133"/>
      <c r="E1" s="2133"/>
      <c r="F1" s="2133"/>
      <c r="G1" s="2133"/>
      <c r="H1" s="2133"/>
      <c r="I1" s="2133"/>
      <c r="J1" s="2133"/>
      <c r="K1" s="2133"/>
      <c r="L1" s="2133"/>
      <c r="M1" s="2133"/>
      <c r="N1" s="2133"/>
    </row>
    <row r="2" spans="1:21" s="29" customFormat="1" ht="17.399999999999999">
      <c r="A2" s="2130" t="s">
        <v>110</v>
      </c>
      <c r="B2" s="2130"/>
      <c r="C2" s="2130"/>
      <c r="D2" s="2130"/>
      <c r="E2" s="2130"/>
      <c r="F2" s="2130"/>
      <c r="G2" s="2130"/>
      <c r="H2" s="2130"/>
      <c r="I2" s="2130"/>
      <c r="J2" s="2130"/>
      <c r="K2" s="2130"/>
      <c r="L2" s="2130"/>
      <c r="M2" s="2130"/>
      <c r="N2" s="2130"/>
    </row>
    <row r="3" spans="1:21" s="29" customFormat="1" ht="12.75" customHeight="1">
      <c r="A3" s="38"/>
      <c r="B3" s="39"/>
      <c r="C3" s="39"/>
      <c r="D3" s="28"/>
      <c r="E3" s="28"/>
      <c r="F3" s="28"/>
      <c r="G3" s="28"/>
      <c r="H3" s="28"/>
      <c r="I3" s="28"/>
      <c r="J3" s="28"/>
      <c r="K3" s="28"/>
      <c r="L3" s="28"/>
      <c r="M3" s="28"/>
      <c r="N3" s="28"/>
    </row>
    <row r="4" spans="1:21" s="29" customFormat="1" ht="18" customHeight="1">
      <c r="A4" s="2130" t="s">
        <v>1046</v>
      </c>
      <c r="B4" s="2130"/>
      <c r="C4" s="2130"/>
      <c r="D4" s="2130"/>
      <c r="E4" s="2130"/>
      <c r="F4" s="2130"/>
      <c r="G4" s="2130"/>
      <c r="H4" s="2130"/>
      <c r="I4" s="2130"/>
      <c r="J4" s="2130"/>
      <c r="K4" s="2130"/>
      <c r="L4" s="2130"/>
      <c r="M4" s="2130"/>
      <c r="N4" s="2130"/>
    </row>
    <row r="5" spans="1:21" s="29" customFormat="1">
      <c r="A5" s="44"/>
      <c r="B5" s="44"/>
      <c r="C5" s="44"/>
      <c r="M5" s="36"/>
    </row>
    <row r="6" spans="1:21" s="29" customFormat="1" ht="17.399999999999999">
      <c r="A6" s="2130" t="s">
        <v>1047</v>
      </c>
      <c r="B6" s="2130"/>
      <c r="C6" s="2130"/>
      <c r="D6" s="2130"/>
      <c r="E6" s="2130"/>
      <c r="F6" s="2130"/>
      <c r="G6" s="2130"/>
      <c r="H6" s="2130"/>
      <c r="I6" s="2130"/>
      <c r="J6" s="2130"/>
      <c r="K6" s="2130"/>
      <c r="L6" s="2130"/>
      <c r="M6" s="2130"/>
      <c r="N6" s="2130"/>
    </row>
    <row r="7" spans="1:21" s="29" customFormat="1">
      <c r="K7" s="36"/>
      <c r="L7" s="36"/>
      <c r="M7" s="36"/>
      <c r="N7" s="36"/>
    </row>
    <row r="8" spans="1:21" s="29" customFormat="1">
      <c r="A8" s="129" t="s">
        <v>207</v>
      </c>
      <c r="C8" s="220" t="str">
        <f>+DATOS!C10</f>
        <v>CARLOS EDUARDO GARCIA CASTILLO</v>
      </c>
      <c r="D8" s="151"/>
      <c r="E8" s="154"/>
      <c r="F8" s="154"/>
      <c r="G8" s="154"/>
      <c r="H8" s="154"/>
      <c r="J8" s="742" t="s">
        <v>208</v>
      </c>
      <c r="M8" s="473" t="str">
        <f>+DATOS!C16</f>
        <v>JUN - SEP DE 2024</v>
      </c>
      <c r="N8" s="154"/>
    </row>
    <row r="10" spans="1:21" s="23" customFormat="1" ht="21.75" customHeight="1">
      <c r="A10" s="2516" t="s">
        <v>465</v>
      </c>
      <c r="B10" s="2518" t="s">
        <v>1048</v>
      </c>
      <c r="C10" s="2516" t="s">
        <v>640</v>
      </c>
      <c r="D10" s="2516" t="s">
        <v>641</v>
      </c>
      <c r="E10" s="2518" t="s">
        <v>1049</v>
      </c>
      <c r="F10" s="2516" t="s">
        <v>129</v>
      </c>
      <c r="G10" s="2518" t="s">
        <v>1050</v>
      </c>
      <c r="H10" s="2523" t="s">
        <v>1051</v>
      </c>
      <c r="I10" s="2524"/>
      <c r="J10" s="2514" t="s">
        <v>1052</v>
      </c>
      <c r="K10" s="2515"/>
      <c r="L10" s="2515"/>
      <c r="M10" s="2515"/>
      <c r="N10" s="2516" t="s">
        <v>136</v>
      </c>
    </row>
    <row r="11" spans="1:21" s="23" customFormat="1" ht="37.5" customHeight="1">
      <c r="A11" s="2517"/>
      <c r="B11" s="2519"/>
      <c r="C11" s="2517"/>
      <c r="D11" s="2517"/>
      <c r="E11" s="2519"/>
      <c r="F11" s="2517"/>
      <c r="G11" s="2519"/>
      <c r="H11" s="47" t="s">
        <v>1053</v>
      </c>
      <c r="I11" s="181" t="s">
        <v>1054</v>
      </c>
      <c r="J11" s="1767" t="s">
        <v>1055</v>
      </c>
      <c r="K11" s="1767" t="s">
        <v>1056</v>
      </c>
      <c r="L11" s="1767" t="s">
        <v>1057</v>
      </c>
      <c r="M11" s="1767" t="s">
        <v>1058</v>
      </c>
      <c r="N11" s="2522"/>
    </row>
    <row r="12" spans="1:21" s="23" customFormat="1" ht="27" customHeight="1">
      <c r="A12" s="1576">
        <v>1</v>
      </c>
      <c r="B12" s="1605" t="s">
        <v>1059</v>
      </c>
      <c r="C12" s="1402">
        <v>7502</v>
      </c>
      <c r="D12" s="1402">
        <f t="shared" ref="D12:D13" si="0">+C12+E12</f>
        <v>7533.83</v>
      </c>
      <c r="E12" s="1879">
        <v>31.83</v>
      </c>
      <c r="F12" s="275" t="s">
        <v>247</v>
      </c>
      <c r="G12" s="275">
        <v>6003</v>
      </c>
      <c r="H12" s="646" t="s">
        <v>1060</v>
      </c>
      <c r="I12" s="181"/>
      <c r="J12" s="644"/>
      <c r="K12" s="644"/>
      <c r="L12" s="644"/>
      <c r="M12" s="644"/>
      <c r="N12" s="343" t="s">
        <v>1061</v>
      </c>
      <c r="P12" s="1284"/>
    </row>
    <row r="13" spans="1:21" s="23" customFormat="1" ht="27" customHeight="1">
      <c r="A13" s="1576">
        <v>2</v>
      </c>
      <c r="B13" s="1605" t="s">
        <v>1062</v>
      </c>
      <c r="C13" s="1402">
        <v>8650</v>
      </c>
      <c r="D13" s="1402">
        <f t="shared" si="0"/>
        <v>8672.7999999999993</v>
      </c>
      <c r="E13" s="1879">
        <v>22.8</v>
      </c>
      <c r="F13" s="275" t="s">
        <v>247</v>
      </c>
      <c r="G13" s="275">
        <v>6003</v>
      </c>
      <c r="H13" s="646" t="s">
        <v>1060</v>
      </c>
      <c r="I13" s="181"/>
      <c r="J13" s="644"/>
      <c r="K13" s="644"/>
      <c r="L13" s="644"/>
      <c r="M13" s="644"/>
      <c r="N13" s="343" t="s">
        <v>1063</v>
      </c>
      <c r="P13" s="1284"/>
    </row>
    <row r="14" spans="1:21" s="23" customFormat="1" ht="26.25" customHeight="1">
      <c r="A14" s="1576">
        <v>3</v>
      </c>
      <c r="B14" s="1605" t="s">
        <v>1064</v>
      </c>
      <c r="C14" s="1402">
        <v>12800</v>
      </c>
      <c r="D14" s="1402">
        <f t="shared" ref="D14:D18" si="1">+C14+E14</f>
        <v>12816.27</v>
      </c>
      <c r="E14" s="1879">
        <v>16.27</v>
      </c>
      <c r="F14" s="275" t="s">
        <v>247</v>
      </c>
      <c r="G14" s="275">
        <v>6003</v>
      </c>
      <c r="H14" s="643" t="s">
        <v>1065</v>
      </c>
      <c r="I14" s="181"/>
      <c r="J14" s="644"/>
      <c r="K14" s="644"/>
      <c r="L14" s="644"/>
      <c r="M14" s="644"/>
      <c r="N14" s="334" t="s">
        <v>1066</v>
      </c>
    </row>
    <row r="15" spans="1:21" ht="18" customHeight="1">
      <c r="A15" s="1577">
        <v>4</v>
      </c>
      <c r="B15" s="1718" t="s">
        <v>1067</v>
      </c>
      <c r="C15" s="1402">
        <v>31256</v>
      </c>
      <c r="D15" s="1402">
        <f t="shared" si="1"/>
        <v>31266</v>
      </c>
      <c r="E15" s="1879">
        <v>10</v>
      </c>
      <c r="F15" s="275" t="s">
        <v>247</v>
      </c>
      <c r="G15" s="275">
        <v>6003</v>
      </c>
      <c r="H15" s="274" t="s">
        <v>1065</v>
      </c>
      <c r="I15" s="26"/>
      <c r="J15" s="337"/>
      <c r="K15" s="336"/>
      <c r="L15" s="337"/>
      <c r="M15" s="336"/>
      <c r="N15" s="340" t="s">
        <v>1068</v>
      </c>
      <c r="O15" s="282"/>
    </row>
    <row r="16" spans="1:21" ht="26.25" customHeight="1">
      <c r="A16" s="1880">
        <v>5</v>
      </c>
      <c r="B16" s="1718" t="s">
        <v>1069</v>
      </c>
      <c r="C16" s="1402">
        <v>32563</v>
      </c>
      <c r="D16" s="1402">
        <f t="shared" si="1"/>
        <v>32575.599999999999</v>
      </c>
      <c r="E16" s="1879">
        <v>12.6</v>
      </c>
      <c r="F16" s="275" t="s">
        <v>247</v>
      </c>
      <c r="G16" s="275">
        <v>6003</v>
      </c>
      <c r="H16" s="274" t="s">
        <v>1065</v>
      </c>
      <c r="I16" s="26"/>
      <c r="J16" s="338"/>
      <c r="K16" s="336"/>
      <c r="L16" s="337"/>
      <c r="M16" s="338"/>
      <c r="N16" s="340" t="s">
        <v>1070</v>
      </c>
      <c r="O16" s="282"/>
      <c r="P16" s="280"/>
      <c r="Q16" s="280"/>
      <c r="R16" s="280"/>
      <c r="S16" s="280"/>
      <c r="T16" s="280"/>
      <c r="U16" s="280"/>
    </row>
    <row r="17" spans="1:21" ht="24" customHeight="1">
      <c r="A17" s="1880">
        <v>6</v>
      </c>
      <c r="B17" s="1718" t="s">
        <v>1071</v>
      </c>
      <c r="C17" s="1402">
        <v>33420</v>
      </c>
      <c r="D17" s="1402">
        <f t="shared" si="1"/>
        <v>33432.800000000003</v>
      </c>
      <c r="E17" s="1879">
        <v>12.8</v>
      </c>
      <c r="F17" s="275" t="s">
        <v>247</v>
      </c>
      <c r="G17" s="275">
        <v>6003</v>
      </c>
      <c r="H17" s="274" t="s">
        <v>1065</v>
      </c>
      <c r="I17" s="26"/>
      <c r="J17" s="338"/>
      <c r="K17" s="341"/>
      <c r="L17" s="337"/>
      <c r="M17" s="338"/>
      <c r="N17" s="342" t="s">
        <v>1072</v>
      </c>
      <c r="O17" s="282"/>
      <c r="P17" s="280"/>
      <c r="Q17" s="280"/>
      <c r="R17" s="280"/>
      <c r="S17" s="280"/>
      <c r="T17" s="280"/>
      <c r="U17" s="280"/>
    </row>
    <row r="18" spans="1:21" ht="39" customHeight="1">
      <c r="A18" s="1880">
        <v>7</v>
      </c>
      <c r="B18" s="1718" t="s">
        <v>1073</v>
      </c>
      <c r="C18" s="1402">
        <v>35532</v>
      </c>
      <c r="D18" s="1402">
        <f t="shared" si="1"/>
        <v>35544</v>
      </c>
      <c r="E18" s="1879">
        <v>12</v>
      </c>
      <c r="F18" s="275" t="s">
        <v>247</v>
      </c>
      <c r="G18" s="275">
        <v>6003</v>
      </c>
      <c r="H18" s="274" t="s">
        <v>1065</v>
      </c>
      <c r="I18" s="26"/>
      <c r="J18" s="338"/>
      <c r="K18" s="336"/>
      <c r="L18" s="584"/>
      <c r="M18" s="338"/>
      <c r="N18" s="340" t="s">
        <v>1074</v>
      </c>
      <c r="O18" s="282"/>
    </row>
    <row r="19" spans="1:21" ht="45" customHeight="1">
      <c r="A19" s="1576">
        <v>8</v>
      </c>
      <c r="B19" s="1444" t="s">
        <v>1075</v>
      </c>
      <c r="C19" s="1402">
        <v>37680</v>
      </c>
      <c r="D19" s="1402">
        <f>+C19+E19</f>
        <v>37701.5</v>
      </c>
      <c r="E19" s="1879">
        <v>21.5</v>
      </c>
      <c r="F19" s="275" t="s">
        <v>247</v>
      </c>
      <c r="G19" s="275">
        <v>6003</v>
      </c>
      <c r="H19" s="274" t="s">
        <v>1065</v>
      </c>
      <c r="I19" s="26"/>
      <c r="J19" s="351"/>
      <c r="K19" s="337"/>
      <c r="L19" s="337"/>
      <c r="M19" s="339"/>
      <c r="N19" s="334" t="s">
        <v>1076</v>
      </c>
      <c r="O19" s="282"/>
    </row>
    <row r="20" spans="1:21" ht="63" customHeight="1">
      <c r="A20" s="1880">
        <v>9</v>
      </c>
      <c r="B20" s="1444" t="s">
        <v>1077</v>
      </c>
      <c r="C20" s="1402">
        <v>40150</v>
      </c>
      <c r="D20" s="1402">
        <f>+C20+E20</f>
        <v>40169</v>
      </c>
      <c r="E20" s="1879">
        <v>19</v>
      </c>
      <c r="F20" s="275" t="s">
        <v>247</v>
      </c>
      <c r="G20" s="275">
        <v>6003</v>
      </c>
      <c r="H20" s="274" t="s">
        <v>1065</v>
      </c>
      <c r="I20" s="26"/>
      <c r="J20" s="339"/>
      <c r="K20" s="341"/>
      <c r="L20" s="337"/>
      <c r="M20" s="338"/>
      <c r="N20" s="340" t="s">
        <v>1078</v>
      </c>
      <c r="O20" s="282"/>
    </row>
    <row r="21" spans="1:21" ht="31.5" customHeight="1">
      <c r="O21" s="282"/>
    </row>
    <row r="22" spans="1:21" ht="24" customHeight="1">
      <c r="A22" s="2516" t="s">
        <v>465</v>
      </c>
      <c r="B22" s="2518" t="s">
        <v>1048</v>
      </c>
      <c r="C22" s="2516" t="s">
        <v>640</v>
      </c>
      <c r="D22" s="2516" t="s">
        <v>641</v>
      </c>
      <c r="E22" s="2518" t="s">
        <v>1049</v>
      </c>
      <c r="F22" s="2516" t="s">
        <v>129</v>
      </c>
      <c r="G22" s="2518" t="s">
        <v>1050</v>
      </c>
      <c r="H22" s="2523" t="s">
        <v>1051</v>
      </c>
      <c r="I22" s="2524"/>
      <c r="J22" s="2514" t="s">
        <v>1052</v>
      </c>
      <c r="K22" s="2515"/>
      <c r="L22" s="2515"/>
      <c r="M22" s="2515"/>
      <c r="N22" s="2516" t="s">
        <v>136</v>
      </c>
      <c r="O22" s="282"/>
    </row>
    <row r="23" spans="1:21" ht="38.25" customHeight="1">
      <c r="A23" s="2517"/>
      <c r="B23" s="2519"/>
      <c r="C23" s="2517"/>
      <c r="D23" s="2517"/>
      <c r="E23" s="2519"/>
      <c r="F23" s="2517"/>
      <c r="G23" s="2519"/>
      <c r="H23" s="47" t="s">
        <v>1053</v>
      </c>
      <c r="I23" s="181" t="s">
        <v>1054</v>
      </c>
      <c r="J23" s="1767" t="s">
        <v>1055</v>
      </c>
      <c r="K23" s="1767" t="s">
        <v>1056</v>
      </c>
      <c r="L23" s="1767" t="s">
        <v>1057</v>
      </c>
      <c r="M23" s="1767" t="s">
        <v>1058</v>
      </c>
      <c r="N23" s="2522"/>
      <c r="O23" s="282"/>
    </row>
    <row r="24" spans="1:21" ht="120" customHeight="1">
      <c r="A24" s="1880">
        <v>1</v>
      </c>
      <c r="B24" s="1400" t="s">
        <v>1079</v>
      </c>
      <c r="C24" s="1402">
        <v>16120</v>
      </c>
      <c r="D24" s="1402" t="s">
        <v>1080</v>
      </c>
      <c r="E24" s="1879">
        <v>38</v>
      </c>
      <c r="F24" s="241" t="s">
        <v>293</v>
      </c>
      <c r="G24" s="275">
        <v>6204</v>
      </c>
      <c r="H24" s="954" t="s">
        <v>1060</v>
      </c>
      <c r="I24" s="955"/>
      <c r="J24" s="961"/>
      <c r="K24" s="961"/>
      <c r="L24" s="336"/>
      <c r="M24" s="961"/>
      <c r="N24" s="340" t="s">
        <v>1081</v>
      </c>
      <c r="O24" s="282"/>
    </row>
    <row r="25" spans="1:21" ht="43.5" customHeight="1">
      <c r="A25" s="1085">
        <v>2</v>
      </c>
      <c r="B25" s="1444" t="s">
        <v>1082</v>
      </c>
      <c r="C25" s="1402">
        <v>21520</v>
      </c>
      <c r="D25" s="1402" t="s">
        <v>1083</v>
      </c>
      <c r="E25" s="1879">
        <v>11.6</v>
      </c>
      <c r="F25" s="241" t="s">
        <v>293</v>
      </c>
      <c r="G25" s="275">
        <v>6204</v>
      </c>
      <c r="H25" s="954" t="s">
        <v>1060</v>
      </c>
      <c r="I25" s="955"/>
      <c r="J25" s="339"/>
      <c r="K25" s="1092"/>
      <c r="L25" s="1092"/>
      <c r="M25" s="339"/>
      <c r="N25" s="340" t="s">
        <v>1084</v>
      </c>
      <c r="O25" s="282"/>
    </row>
    <row r="26" spans="1:21" ht="30.6">
      <c r="A26" s="1085">
        <v>3</v>
      </c>
      <c r="B26" s="1444" t="s">
        <v>1085</v>
      </c>
      <c r="C26" s="1402">
        <v>23964</v>
      </c>
      <c r="D26" s="1402" t="s">
        <v>1086</v>
      </c>
      <c r="E26" s="1879">
        <v>10</v>
      </c>
      <c r="F26" s="241" t="s">
        <v>293</v>
      </c>
      <c r="G26" s="275">
        <v>6204</v>
      </c>
      <c r="H26" s="954" t="s">
        <v>1060</v>
      </c>
      <c r="I26" s="955"/>
      <c r="J26" s="339"/>
      <c r="K26" s="1092"/>
      <c r="L26" s="1092"/>
      <c r="M26" s="339"/>
      <c r="N26" s="340" t="s">
        <v>1087</v>
      </c>
      <c r="O26" s="282"/>
    </row>
    <row r="27" spans="1:21" ht="31.5" customHeight="1">
      <c r="A27" s="1085">
        <v>4</v>
      </c>
      <c r="B27" s="275" t="s">
        <v>1088</v>
      </c>
      <c r="C27" s="1402">
        <v>26126</v>
      </c>
      <c r="D27" s="1402" t="s">
        <v>1089</v>
      </c>
      <c r="E27" s="1879">
        <v>49</v>
      </c>
      <c r="F27" s="241" t="s">
        <v>293</v>
      </c>
      <c r="G27" s="275">
        <v>6204</v>
      </c>
      <c r="H27" s="954" t="s">
        <v>1060</v>
      </c>
      <c r="I27" s="955"/>
      <c r="J27" s="339"/>
      <c r="K27" s="339"/>
      <c r="L27" s="339"/>
      <c r="M27" s="339"/>
      <c r="N27" s="566" t="s">
        <v>1090</v>
      </c>
      <c r="O27" s="282"/>
      <c r="P27" s="1285"/>
    </row>
    <row r="28" spans="1:21" ht="30.6">
      <c r="A28" s="1085">
        <v>5</v>
      </c>
      <c r="B28" s="1444" t="s">
        <v>1091</v>
      </c>
      <c r="C28" s="1402">
        <v>36050</v>
      </c>
      <c r="D28" s="1402" t="s">
        <v>1092</v>
      </c>
      <c r="E28" s="1879">
        <v>13.3</v>
      </c>
      <c r="F28" s="241" t="s">
        <v>293</v>
      </c>
      <c r="G28" s="275">
        <v>6204</v>
      </c>
      <c r="H28" s="954" t="s">
        <v>1060</v>
      </c>
      <c r="I28" s="954"/>
      <c r="J28" s="1092"/>
      <c r="K28" s="1092"/>
      <c r="L28" s="1092"/>
      <c r="M28" s="339"/>
      <c r="N28" s="340" t="s">
        <v>1093</v>
      </c>
      <c r="O28" s="282"/>
    </row>
    <row r="29" spans="1:21" ht="20.399999999999999">
      <c r="A29" s="1085">
        <v>6</v>
      </c>
      <c r="B29" s="1444" t="s">
        <v>1094</v>
      </c>
      <c r="C29" s="1402">
        <v>40095</v>
      </c>
      <c r="D29" s="1717" t="s">
        <v>1095</v>
      </c>
      <c r="E29" s="1879">
        <v>67</v>
      </c>
      <c r="F29" s="241" t="s">
        <v>293</v>
      </c>
      <c r="G29" s="275">
        <v>6204</v>
      </c>
      <c r="H29" s="954" t="s">
        <v>1060</v>
      </c>
      <c r="I29" s="954"/>
      <c r="J29" s="339"/>
      <c r="K29" s="339"/>
      <c r="L29" s="339"/>
      <c r="M29" s="339"/>
      <c r="N29" s="340"/>
      <c r="O29" s="282"/>
    </row>
    <row r="30" spans="1:21" ht="20.399999999999999">
      <c r="A30" s="1085">
        <v>7</v>
      </c>
      <c r="B30" s="1444" t="s">
        <v>1096</v>
      </c>
      <c r="C30" s="1717">
        <v>41107</v>
      </c>
      <c r="D30" s="1402" t="s">
        <v>1097</v>
      </c>
      <c r="E30" s="1879">
        <v>41.5</v>
      </c>
      <c r="F30" s="241" t="s">
        <v>293</v>
      </c>
      <c r="G30" s="275">
        <v>6204</v>
      </c>
      <c r="H30" s="954" t="s">
        <v>1060</v>
      </c>
      <c r="I30" s="954"/>
      <c r="J30" s="339"/>
      <c r="K30" s="339"/>
      <c r="L30" s="339"/>
      <c r="M30" s="339"/>
      <c r="N30" s="340"/>
      <c r="O30" s="282"/>
    </row>
    <row r="31" spans="1:21" ht="20.399999999999999">
      <c r="A31" s="1085">
        <v>8</v>
      </c>
      <c r="B31" s="1444" t="s">
        <v>1098</v>
      </c>
      <c r="C31" s="1717">
        <v>45219</v>
      </c>
      <c r="D31" s="1717" t="s">
        <v>1099</v>
      </c>
      <c r="E31" s="1879">
        <v>44.5</v>
      </c>
      <c r="F31" s="241" t="s">
        <v>293</v>
      </c>
      <c r="G31" s="275">
        <v>6204</v>
      </c>
      <c r="H31" s="954" t="s">
        <v>1060</v>
      </c>
      <c r="I31" s="954"/>
      <c r="J31" s="1092"/>
      <c r="K31" s="339"/>
      <c r="L31" s="339"/>
      <c r="M31" s="339"/>
      <c r="N31" s="340" t="s">
        <v>1100</v>
      </c>
      <c r="O31" s="282"/>
    </row>
    <row r="32" spans="1:21" ht="20.399999999999999">
      <c r="A32" s="1085">
        <v>9</v>
      </c>
      <c r="B32" s="1444" t="s">
        <v>1101</v>
      </c>
      <c r="C32" s="1717">
        <v>46318</v>
      </c>
      <c r="D32" s="1717" t="s">
        <v>1102</v>
      </c>
      <c r="E32" s="1879">
        <v>23.200000000000003</v>
      </c>
      <c r="F32" s="241" t="s">
        <v>293</v>
      </c>
      <c r="G32" s="275">
        <v>6204</v>
      </c>
      <c r="H32" s="954" t="s">
        <v>1060</v>
      </c>
      <c r="I32" s="954"/>
      <c r="J32" s="339"/>
      <c r="K32" s="339"/>
      <c r="L32" s="1092"/>
      <c r="M32" s="339"/>
      <c r="N32" s="340"/>
      <c r="O32" s="282"/>
    </row>
    <row r="33" spans="1:15" ht="22.5" customHeight="1">
      <c r="A33" s="1085">
        <v>10</v>
      </c>
      <c r="B33" s="275" t="s">
        <v>1103</v>
      </c>
      <c r="C33" s="1093">
        <v>46657</v>
      </c>
      <c r="D33" s="1093" t="s">
        <v>1104</v>
      </c>
      <c r="E33" s="1879">
        <v>40.72</v>
      </c>
      <c r="F33" s="241" t="s">
        <v>293</v>
      </c>
      <c r="G33" s="275">
        <v>6205</v>
      </c>
      <c r="H33" s="954" t="s">
        <v>1060</v>
      </c>
      <c r="I33" s="954"/>
      <c r="J33" s="339"/>
      <c r="K33" s="339"/>
      <c r="L33" s="1094"/>
      <c r="M33" s="339"/>
      <c r="N33" s="340"/>
      <c r="O33" s="282"/>
    </row>
    <row r="34" spans="1:15" ht="20.399999999999999">
      <c r="A34" s="1085">
        <v>11</v>
      </c>
      <c r="B34" s="275" t="s">
        <v>1105</v>
      </c>
      <c r="C34" s="276">
        <v>48944</v>
      </c>
      <c r="D34" s="1093" t="s">
        <v>1106</v>
      </c>
      <c r="E34" s="1879">
        <v>40</v>
      </c>
      <c r="F34" s="241" t="s">
        <v>293</v>
      </c>
      <c r="G34" s="275">
        <v>6204</v>
      </c>
      <c r="H34" s="954" t="s">
        <v>1060</v>
      </c>
      <c r="I34" s="955"/>
      <c r="J34" s="339"/>
      <c r="K34" s="1095"/>
      <c r="L34" s="337"/>
      <c r="M34" s="1094"/>
      <c r="N34" s="340"/>
    </row>
    <row r="35" spans="1:15" ht="22.5" customHeight="1">
      <c r="A35" s="1085">
        <v>12</v>
      </c>
      <c r="B35" s="275" t="s">
        <v>1105</v>
      </c>
      <c r="C35" s="1093">
        <v>52085</v>
      </c>
      <c r="D35" s="1093" t="s">
        <v>1107</v>
      </c>
      <c r="E35" s="1879">
        <v>25.6</v>
      </c>
      <c r="F35" s="241" t="s">
        <v>293</v>
      </c>
      <c r="G35" s="275">
        <v>6204</v>
      </c>
      <c r="H35" s="954" t="s">
        <v>1060</v>
      </c>
      <c r="I35" s="955"/>
      <c r="J35" s="339"/>
      <c r="K35" s="1095"/>
      <c r="L35" s="337"/>
      <c r="M35" s="1094"/>
      <c r="N35" s="340"/>
    </row>
    <row r="36" spans="1:15" ht="26.25" customHeight="1">
      <c r="A36" s="1085">
        <v>13</v>
      </c>
      <c r="B36" s="275" t="s">
        <v>1105</v>
      </c>
      <c r="C36" s="1093">
        <v>60049</v>
      </c>
      <c r="D36" s="1093" t="s">
        <v>1108</v>
      </c>
      <c r="E36" s="1879">
        <v>81.900000000000006</v>
      </c>
      <c r="F36" s="241" t="s">
        <v>293</v>
      </c>
      <c r="G36" s="275">
        <v>6204</v>
      </c>
      <c r="H36" s="954" t="s">
        <v>1060</v>
      </c>
      <c r="I36" s="955"/>
      <c r="J36" s="1094"/>
      <c r="K36" s="1095"/>
      <c r="L36" s="1095"/>
      <c r="M36" s="1094"/>
      <c r="N36" s="340"/>
    </row>
    <row r="37" spans="1:15" ht="22.5" customHeight="1"/>
    <row r="38" spans="1:15" ht="12.75" customHeight="1">
      <c r="A38" s="2516" t="s">
        <v>465</v>
      </c>
      <c r="B38" s="2518" t="s">
        <v>1048</v>
      </c>
      <c r="C38" s="2516" t="s">
        <v>640</v>
      </c>
      <c r="D38" s="2516" t="s">
        <v>641</v>
      </c>
      <c r="E38" s="2518" t="s">
        <v>1049</v>
      </c>
      <c r="F38" s="2516" t="s">
        <v>129</v>
      </c>
      <c r="G38" s="2518" t="s">
        <v>1050</v>
      </c>
      <c r="H38" s="2523" t="s">
        <v>1051</v>
      </c>
      <c r="I38" s="2524"/>
      <c r="J38" s="2514" t="s">
        <v>1052</v>
      </c>
      <c r="K38" s="2515"/>
      <c r="L38" s="2515"/>
      <c r="M38" s="2515"/>
      <c r="N38" s="2516" t="s">
        <v>136</v>
      </c>
      <c r="O38" s="282"/>
    </row>
    <row r="39" spans="1:15" ht="39" customHeight="1">
      <c r="A39" s="2517"/>
      <c r="B39" s="2519"/>
      <c r="C39" s="2517"/>
      <c r="D39" s="2517"/>
      <c r="E39" s="2519"/>
      <c r="F39" s="2517"/>
      <c r="G39" s="2519"/>
      <c r="H39" s="47" t="s">
        <v>1053</v>
      </c>
      <c r="I39" s="181" t="s">
        <v>1054</v>
      </c>
      <c r="J39" s="1767" t="s">
        <v>1055</v>
      </c>
      <c r="K39" s="1767" t="s">
        <v>1056</v>
      </c>
      <c r="L39" s="1767" t="s">
        <v>1057</v>
      </c>
      <c r="M39" s="1767" t="s">
        <v>1058</v>
      </c>
      <c r="N39" s="2522"/>
      <c r="O39" s="282"/>
    </row>
    <row r="40" spans="1:15">
      <c r="A40" s="1551"/>
      <c r="B40" s="1552"/>
      <c r="C40" s="1551"/>
      <c r="D40" s="1551"/>
      <c r="E40" s="1552"/>
      <c r="F40" s="1551"/>
      <c r="G40" s="1552"/>
      <c r="H40" s="47"/>
      <c r="I40" s="181"/>
      <c r="J40" s="1609"/>
      <c r="K40" s="1609"/>
      <c r="L40" s="1609"/>
      <c r="M40" s="1609"/>
      <c r="N40" s="87"/>
      <c r="O40" s="282"/>
    </row>
    <row r="41" spans="1:15" ht="26.4">
      <c r="A41" s="1085">
        <v>1</v>
      </c>
      <c r="B41" s="956" t="s">
        <v>1109</v>
      </c>
      <c r="C41" s="1093" t="s">
        <v>1110</v>
      </c>
      <c r="D41" s="1093" t="s">
        <v>1111</v>
      </c>
      <c r="E41" s="1879">
        <v>29.3</v>
      </c>
      <c r="F41" s="222" t="s">
        <v>317</v>
      </c>
      <c r="G41" s="957">
        <v>6206</v>
      </c>
      <c r="H41" s="283" t="s">
        <v>1060</v>
      </c>
      <c r="I41" s="608"/>
      <c r="J41" s="959"/>
      <c r="K41" s="958"/>
      <c r="L41" s="958"/>
      <c r="M41" s="958"/>
      <c r="N41" s="960" t="s">
        <v>1112</v>
      </c>
      <c r="O41" s="282"/>
    </row>
    <row r="42" spans="1:15" ht="26.4">
      <c r="A42" s="1084">
        <v>2</v>
      </c>
      <c r="B42" s="956" t="s">
        <v>1113</v>
      </c>
      <c r="C42" s="1093">
        <v>95255</v>
      </c>
      <c r="D42" s="1093">
        <f>C42+E42</f>
        <v>95283</v>
      </c>
      <c r="E42" s="1879">
        <v>28</v>
      </c>
      <c r="F42" s="222" t="str">
        <f>+F41</f>
        <v>CISNEROS - PUERTO BERRÍO - CRUCE RUTA 45</v>
      </c>
      <c r="G42" s="957">
        <v>6206</v>
      </c>
      <c r="H42" s="283" t="s">
        <v>1060</v>
      </c>
      <c r="I42" s="608"/>
      <c r="J42" s="961"/>
      <c r="K42" s="958"/>
      <c r="L42" s="958"/>
      <c r="M42" s="959"/>
      <c r="N42" s="960" t="s">
        <v>1114</v>
      </c>
    </row>
    <row r="43" spans="1:15" ht="66">
      <c r="A43" s="1084">
        <v>3</v>
      </c>
      <c r="B43" s="1260" t="s">
        <v>1115</v>
      </c>
      <c r="C43" s="1093">
        <v>97726</v>
      </c>
      <c r="D43" s="1093" t="s">
        <v>1116</v>
      </c>
      <c r="E43" s="1879">
        <v>592</v>
      </c>
      <c r="F43" s="222" t="str">
        <f>+F42</f>
        <v>CISNEROS - PUERTO BERRÍO - CRUCE RUTA 45</v>
      </c>
      <c r="G43" s="957">
        <v>6206</v>
      </c>
      <c r="H43" s="283" t="s">
        <v>1060</v>
      </c>
      <c r="I43" s="608"/>
      <c r="J43" s="959"/>
      <c r="K43" s="959"/>
      <c r="L43" s="958"/>
      <c r="M43" s="959"/>
      <c r="N43" s="960" t="s">
        <v>1117</v>
      </c>
    </row>
    <row r="44" spans="1:15" s="783" customFormat="1">
      <c r="A44" s="837"/>
      <c r="B44" s="838"/>
      <c r="C44" s="838"/>
      <c r="D44" s="838"/>
      <c r="E44" s="838"/>
      <c r="F44" s="838"/>
      <c r="G44" s="838"/>
      <c r="H44" s="838"/>
      <c r="I44" s="838"/>
      <c r="J44" s="838"/>
      <c r="K44" s="838"/>
      <c r="L44" s="838"/>
      <c r="M44" s="838"/>
      <c r="N44" s="874"/>
    </row>
    <row r="45" spans="1:15" s="783" customFormat="1">
      <c r="A45" s="877"/>
      <c r="B45" s="1785" t="s">
        <v>1118</v>
      </c>
      <c r="C45" s="1785"/>
      <c r="N45" s="921"/>
    </row>
    <row r="46" spans="1:15" s="783" customFormat="1" ht="22.5" customHeight="1">
      <c r="A46" s="877"/>
      <c r="B46" s="1782" t="s">
        <v>1119</v>
      </c>
      <c r="C46" s="1782"/>
      <c r="D46" s="1783"/>
      <c r="E46" s="1783"/>
      <c r="F46" s="1784" t="s">
        <v>1120</v>
      </c>
      <c r="G46" s="2520" t="s">
        <v>1121</v>
      </c>
      <c r="H46" s="2520"/>
      <c r="I46" s="2520"/>
      <c r="J46" s="2521" t="s">
        <v>1122</v>
      </c>
      <c r="K46" s="2521"/>
      <c r="L46" s="2521"/>
      <c r="M46" s="962" t="s">
        <v>1065</v>
      </c>
      <c r="N46" s="1787" t="s">
        <v>1123</v>
      </c>
    </row>
    <row r="47" spans="1:15" s="783" customFormat="1">
      <c r="A47" s="1399"/>
      <c r="B47" s="849"/>
      <c r="C47" s="849"/>
      <c r="D47" s="849"/>
      <c r="E47" s="849"/>
      <c r="F47" s="849"/>
      <c r="G47" s="849"/>
      <c r="H47" s="849"/>
      <c r="I47" s="849"/>
      <c r="J47" s="849"/>
      <c r="K47" s="849"/>
      <c r="L47" s="849"/>
      <c r="M47" s="849"/>
      <c r="N47" s="1786"/>
    </row>
    <row r="49" spans="1:14">
      <c r="A49" s="58" t="s">
        <v>1124</v>
      </c>
    </row>
    <row r="50" spans="1:14">
      <c r="L50" s="2411" t="s">
        <v>169</v>
      </c>
      <c r="M50" s="2411"/>
      <c r="N50" s="2411"/>
    </row>
  </sheetData>
  <mergeCells count="37">
    <mergeCell ref="A38:A39"/>
    <mergeCell ref="B38:B39"/>
    <mergeCell ref="H10:I10"/>
    <mergeCell ref="A10:A11"/>
    <mergeCell ref="B10:B11"/>
    <mergeCell ref="C10:C11"/>
    <mergeCell ref="A22:A23"/>
    <mergeCell ref="B22:B23"/>
    <mergeCell ref="C22:C23"/>
    <mergeCell ref="D22:D23"/>
    <mergeCell ref="E22:E23"/>
    <mergeCell ref="D10:D11"/>
    <mergeCell ref="E10:E11"/>
    <mergeCell ref="C38:C39"/>
    <mergeCell ref="D38:D39"/>
    <mergeCell ref="E38:E39"/>
    <mergeCell ref="L50:N50"/>
    <mergeCell ref="F10:F11"/>
    <mergeCell ref="G10:G11"/>
    <mergeCell ref="G46:I46"/>
    <mergeCell ref="J46:L46"/>
    <mergeCell ref="N10:N11"/>
    <mergeCell ref="G38:G39"/>
    <mergeCell ref="H38:I38"/>
    <mergeCell ref="F38:F39"/>
    <mergeCell ref="N38:N39"/>
    <mergeCell ref="G22:G23"/>
    <mergeCell ref="H22:I22"/>
    <mergeCell ref="F22:F23"/>
    <mergeCell ref="N22:N23"/>
    <mergeCell ref="J38:M38"/>
    <mergeCell ref="J22:M22"/>
    <mergeCell ref="A1:N1"/>
    <mergeCell ref="A2:N2"/>
    <mergeCell ref="A4:N4"/>
    <mergeCell ref="A6:N6"/>
    <mergeCell ref="J10:M10"/>
  </mergeCells>
  <hyperlinks>
    <hyperlink ref="L50" location="'TABLA DE CONTENIDO'!A1" display="VOLVER A TABLA DE CONTENIDO" xr:uid="{00000000-0004-0000-1800-000000000000}"/>
  </hyperlinks>
  <printOptions horizontalCentered="1" verticalCentered="1"/>
  <pageMargins left="0.51181102362204722" right="0.59055118110236227" top="0.78740157480314965" bottom="0.98425196850393704" header="0.51181102362204722" footer="0.51181102362204722"/>
  <pageSetup scale="52" orientation="portrait"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Hoja26">
    <pageSetUpPr fitToPage="1"/>
  </sheetPr>
  <dimension ref="A1:O49"/>
  <sheetViews>
    <sheetView view="pageBreakPreview" topLeftCell="A41" zoomScale="70" zoomScaleNormal="85" zoomScaleSheetLayoutView="70" workbookViewId="0">
      <selection activeCell="D32" sqref="D32"/>
    </sheetView>
  </sheetViews>
  <sheetFormatPr baseColWidth="10" defaultColWidth="11.44140625" defaultRowHeight="13.2"/>
  <cols>
    <col min="1" max="1" width="5" customWidth="1"/>
    <col min="2" max="2" width="13.33203125" customWidth="1"/>
    <col min="3" max="3" width="12.33203125" customWidth="1"/>
    <col min="4" max="4" width="14.33203125" customWidth="1"/>
    <col min="5" max="5" width="14.109375" bestFit="1" customWidth="1"/>
    <col min="7" max="7" width="10.5546875" customWidth="1"/>
    <col min="8" max="8" width="21.6640625" customWidth="1"/>
    <col min="11" max="11" width="36" customWidth="1"/>
    <col min="12" max="12" width="51" customWidth="1"/>
    <col min="13" max="13" width="17.88671875" customWidth="1"/>
    <col min="14" max="14" width="21.109375" customWidth="1"/>
    <col min="15" max="15" width="34.5546875" customWidth="1"/>
  </cols>
  <sheetData>
    <row r="1" spans="1:15" ht="22.8">
      <c r="A1" s="2133" t="s">
        <v>1</v>
      </c>
      <c r="B1" s="2133"/>
      <c r="C1" s="2133"/>
      <c r="D1" s="2133"/>
      <c r="E1" s="2133"/>
      <c r="F1" s="2133"/>
      <c r="G1" s="2133"/>
      <c r="H1" s="2133"/>
      <c r="I1" s="2133"/>
      <c r="J1" s="2133"/>
      <c r="K1" s="2133"/>
      <c r="L1" s="2133"/>
      <c r="M1" s="2133"/>
      <c r="N1" s="2133"/>
      <c r="O1" s="2133"/>
    </row>
    <row r="2" spans="1:15" ht="17.399999999999999">
      <c r="A2" s="2130" t="s">
        <v>110</v>
      </c>
      <c r="B2" s="2130"/>
      <c r="C2" s="2130"/>
      <c r="D2" s="2130"/>
      <c r="E2" s="2130"/>
      <c r="F2" s="2130"/>
      <c r="G2" s="2130"/>
      <c r="H2" s="2130"/>
      <c r="I2" s="2130"/>
      <c r="J2" s="2130"/>
      <c r="K2" s="2130"/>
      <c r="L2" s="2130"/>
      <c r="M2" s="2130"/>
      <c r="N2" s="2130"/>
      <c r="O2" s="2130"/>
    </row>
    <row r="3" spans="1:15" ht="17.399999999999999">
      <c r="A3" s="2130" t="s">
        <v>1125</v>
      </c>
      <c r="B3" s="2130"/>
      <c r="C3" s="2130"/>
      <c r="D3" s="2130"/>
      <c r="E3" s="2130"/>
      <c r="F3" s="2130"/>
      <c r="G3" s="2130"/>
      <c r="H3" s="2130"/>
      <c r="I3" s="2130"/>
      <c r="J3" s="2130"/>
      <c r="K3" s="2130"/>
      <c r="L3" s="2130"/>
      <c r="M3" s="2130"/>
      <c r="N3" s="2130"/>
      <c r="O3" s="2130"/>
    </row>
    <row r="4" spans="1:15">
      <c r="A4" s="2470"/>
      <c r="B4" s="2470"/>
      <c r="C4" s="2470"/>
      <c r="D4" s="2470"/>
      <c r="E4" s="2470"/>
      <c r="F4" s="2470"/>
      <c r="G4" s="2470"/>
      <c r="H4" s="2470"/>
      <c r="I4" s="2470"/>
      <c r="J4" s="2470"/>
      <c r="K4" s="2470"/>
      <c r="L4" s="2470"/>
      <c r="M4" s="2470"/>
      <c r="N4" s="2470"/>
      <c r="O4" s="2470"/>
    </row>
    <row r="5" spans="1:15" ht="17.399999999999999">
      <c r="A5" s="2130" t="s">
        <v>1126</v>
      </c>
      <c r="B5" s="2130"/>
      <c r="C5" s="2130"/>
      <c r="D5" s="2130"/>
      <c r="E5" s="2130"/>
      <c r="F5" s="2130"/>
      <c r="G5" s="2130"/>
      <c r="H5" s="2130"/>
      <c r="I5" s="2130"/>
      <c r="J5" s="2130"/>
      <c r="K5" s="2130"/>
      <c r="L5" s="2130"/>
      <c r="M5" s="2130"/>
      <c r="N5" s="2130"/>
      <c r="O5" s="2130"/>
    </row>
    <row r="6" spans="1:15">
      <c r="A6" s="39"/>
      <c r="B6" s="39"/>
      <c r="C6" s="39"/>
      <c r="D6" s="33"/>
      <c r="E6" s="33"/>
      <c r="F6" s="33"/>
      <c r="G6" s="33"/>
    </row>
    <row r="7" spans="1:15">
      <c r="C7" s="44"/>
      <c r="D7" s="34"/>
      <c r="E7" s="34"/>
      <c r="G7" s="34"/>
    </row>
    <row r="8" spans="1:15">
      <c r="A8" s="129" t="s">
        <v>207</v>
      </c>
      <c r="B8" s="44"/>
      <c r="C8" s="44"/>
      <c r="D8" s="151" t="str">
        <f>+DATOS!C10</f>
        <v>CARLOS EDUARDO GARCIA CASTILLO</v>
      </c>
      <c r="E8" s="155"/>
      <c r="F8" s="155"/>
      <c r="G8" s="156"/>
      <c r="I8" s="742" t="s">
        <v>208</v>
      </c>
      <c r="J8" s="742"/>
      <c r="K8" s="145"/>
      <c r="L8" s="220" t="str">
        <f>+DATOS!C16</f>
        <v>JUN - SEP DE 2024</v>
      </c>
      <c r="M8" s="59"/>
    </row>
    <row r="9" spans="1:15">
      <c r="A9" s="129"/>
      <c r="B9" s="44"/>
      <c r="C9" s="44"/>
      <c r="D9" s="441"/>
      <c r="E9" s="34"/>
      <c r="F9" s="34"/>
      <c r="G9" s="44"/>
      <c r="I9" s="742"/>
      <c r="J9" s="742"/>
      <c r="K9" s="145"/>
      <c r="L9" s="55"/>
      <c r="M9" s="59"/>
    </row>
    <row r="10" spans="1:15" ht="13.8" thickBot="1">
      <c r="A10" s="137"/>
      <c r="B10" s="136"/>
      <c r="C10" s="138"/>
      <c r="D10" s="136"/>
      <c r="E10" s="136"/>
      <c r="F10" s="136"/>
      <c r="G10" s="136"/>
      <c r="H10" s="136"/>
      <c r="I10" s="1401" t="s">
        <v>1127</v>
      </c>
      <c r="J10" s="136"/>
      <c r="K10" s="139"/>
      <c r="L10" s="2075"/>
      <c r="M10" s="2075"/>
      <c r="N10" s="2076"/>
      <c r="O10" s="136"/>
    </row>
    <row r="11" spans="1:15" ht="19.5" customHeight="1">
      <c r="A11" s="2534" t="s">
        <v>465</v>
      </c>
      <c r="B11" s="2525" t="s">
        <v>1128</v>
      </c>
      <c r="C11" s="2528" t="s">
        <v>1129</v>
      </c>
      <c r="D11" s="2528" t="s">
        <v>1048</v>
      </c>
      <c r="E11" s="2525" t="s">
        <v>1130</v>
      </c>
      <c r="F11" s="2525" t="s">
        <v>1131</v>
      </c>
      <c r="G11" s="2528" t="s">
        <v>1132</v>
      </c>
      <c r="H11" s="2528" t="s">
        <v>129</v>
      </c>
      <c r="I11" s="2528" t="s">
        <v>640</v>
      </c>
      <c r="J11" s="2528" t="s">
        <v>641</v>
      </c>
      <c r="K11" s="2528" t="s">
        <v>1133</v>
      </c>
      <c r="L11" s="2528" t="s">
        <v>1134</v>
      </c>
      <c r="M11" s="2532" t="s">
        <v>1135</v>
      </c>
      <c r="N11" s="2533"/>
      <c r="O11" s="2528" t="s">
        <v>136</v>
      </c>
    </row>
    <row r="12" spans="1:15" ht="19.5" customHeight="1">
      <c r="A12" s="2535"/>
      <c r="B12" s="2526"/>
      <c r="C12" s="2529"/>
      <c r="D12" s="2529"/>
      <c r="E12" s="2526"/>
      <c r="F12" s="2526"/>
      <c r="G12" s="2529"/>
      <c r="H12" s="2529"/>
      <c r="I12" s="2529"/>
      <c r="J12" s="2529"/>
      <c r="K12" s="2529"/>
      <c r="L12" s="2529"/>
      <c r="M12" s="2538" t="s">
        <v>1136</v>
      </c>
      <c r="N12" s="2539"/>
      <c r="O12" s="2529"/>
    </row>
    <row r="13" spans="1:15" ht="19.5" customHeight="1">
      <c r="A13" s="2536"/>
      <c r="B13" s="2527"/>
      <c r="C13" s="2530"/>
      <c r="D13" s="2530"/>
      <c r="E13" s="2527"/>
      <c r="F13" s="2527"/>
      <c r="G13" s="2530"/>
      <c r="H13" s="2530"/>
      <c r="I13" s="2530"/>
      <c r="J13" s="2530"/>
      <c r="K13" s="2530"/>
      <c r="L13" s="2530"/>
      <c r="M13" s="2077" t="s">
        <v>1137</v>
      </c>
      <c r="N13" s="2078" t="s">
        <v>1138</v>
      </c>
      <c r="O13" s="2530"/>
    </row>
    <row r="14" spans="1:15" ht="25.5" customHeight="1">
      <c r="A14" s="567">
        <v>1</v>
      </c>
      <c r="B14" s="568" t="s">
        <v>1139</v>
      </c>
      <c r="C14" s="275" t="s">
        <v>1140</v>
      </c>
      <c r="D14" s="569" t="s">
        <v>1067</v>
      </c>
      <c r="E14" s="241">
        <v>4</v>
      </c>
      <c r="F14" s="241">
        <v>2073</v>
      </c>
      <c r="G14" s="570">
        <v>11.35</v>
      </c>
      <c r="H14" s="570" t="s">
        <v>247</v>
      </c>
      <c r="I14" s="276">
        <v>31256</v>
      </c>
      <c r="J14" s="276">
        <v>31267.35</v>
      </c>
      <c r="K14" s="340" t="str">
        <f>+'ESTADO PUENTES '!N15</f>
        <v xml:space="preserve">Hormigoneos vigas VL3.VL4 y VL5 y losa. </v>
      </c>
      <c r="L14" s="340" t="s">
        <v>1141</v>
      </c>
      <c r="M14" s="1108">
        <f>+'CANT OBRA 6003'!H182</f>
        <v>55711040</v>
      </c>
      <c r="N14" s="1108">
        <f>+'CANT OBRA 6003'!H179</f>
        <v>138096722.63283199</v>
      </c>
      <c r="O14" s="134"/>
    </row>
    <row r="15" spans="1:15" ht="34.5" customHeight="1">
      <c r="A15" s="567">
        <v>2</v>
      </c>
      <c r="B15" s="568" t="s">
        <v>1139</v>
      </c>
      <c r="C15" s="275" t="s">
        <v>1142</v>
      </c>
      <c r="D15" s="569" t="s">
        <v>1069</v>
      </c>
      <c r="E15" s="241">
        <v>4</v>
      </c>
      <c r="F15" s="241">
        <v>2073</v>
      </c>
      <c r="G15" s="570">
        <v>15.6</v>
      </c>
      <c r="H15" s="570" t="s">
        <v>247</v>
      </c>
      <c r="I15" s="276">
        <v>32563</v>
      </c>
      <c r="J15" s="276">
        <v>32579</v>
      </c>
      <c r="K15" s="340" t="str">
        <f>+'ESTADO PUENTES '!N16</f>
        <v xml:space="preserve">Socavación AL2, daño en carpeta de rodadura. </v>
      </c>
      <c r="L15" s="340" t="s">
        <v>1143</v>
      </c>
      <c r="M15" s="1108">
        <f>+'CANT OBRA 6003'!H209</f>
        <v>55711040</v>
      </c>
      <c r="N15" s="1108">
        <f>+'CANT OBRA 6003'!H206</f>
        <v>209391269</v>
      </c>
      <c r="O15" s="135"/>
    </row>
    <row r="16" spans="1:15" ht="34.5" customHeight="1">
      <c r="A16" s="567">
        <v>3</v>
      </c>
      <c r="B16" s="568" t="s">
        <v>1139</v>
      </c>
      <c r="C16" s="275" t="s">
        <v>1144</v>
      </c>
      <c r="D16" s="569" t="s">
        <v>1071</v>
      </c>
      <c r="E16" s="241">
        <v>4</v>
      </c>
      <c r="F16" s="241">
        <v>2073</v>
      </c>
      <c r="G16" s="570">
        <v>11</v>
      </c>
      <c r="H16" s="570" t="s">
        <v>247</v>
      </c>
      <c r="I16" s="276">
        <v>33431</v>
      </c>
      <c r="J16" s="276">
        <v>33442</v>
      </c>
      <c r="K16" s="340" t="str">
        <f>+'ESTADO PUENTES '!N17</f>
        <v>Daños pavimento y fisuras de cortante vigas VL1, VL2 y VL5 , socavación AL2.</v>
      </c>
      <c r="L16" s="340" t="s">
        <v>1145</v>
      </c>
      <c r="M16" s="1108">
        <f>+'CANT OBRA 6003'!H231</f>
        <v>55711040</v>
      </c>
      <c r="N16" s="1108">
        <f>+'CANT OBRA 6003'!H228</f>
        <v>88922602</v>
      </c>
      <c r="O16" s="134"/>
    </row>
    <row r="17" spans="1:15" ht="44.25" customHeight="1">
      <c r="A17" s="567">
        <v>4</v>
      </c>
      <c r="B17" s="568" t="s">
        <v>1139</v>
      </c>
      <c r="C17" s="275" t="s">
        <v>1146</v>
      </c>
      <c r="D17" s="241" t="s">
        <v>1073</v>
      </c>
      <c r="E17" s="241">
        <v>4</v>
      </c>
      <c r="F17" s="241">
        <v>2073</v>
      </c>
      <c r="G17" s="570">
        <v>11.3</v>
      </c>
      <c r="H17" s="570" t="s">
        <v>247</v>
      </c>
      <c r="I17" s="276">
        <v>35532</v>
      </c>
      <c r="J17" s="281">
        <v>35543</v>
      </c>
      <c r="K17" s="340" t="str">
        <f>+'ESTADO PUENTES '!N18</f>
        <v>Socavación ES1 y AL2, fractura en AL4, hormigoneo y acero expuesto losa. Requiere limpieza del cauce aguas arriba</v>
      </c>
      <c r="L17" s="340" t="s">
        <v>1147</v>
      </c>
      <c r="M17" s="1108">
        <f>+'CANT OBRA 6003'!H255</f>
        <v>55711040</v>
      </c>
      <c r="N17" s="1108">
        <f>+'CANT OBRA 6003'!H252</f>
        <v>81585958</v>
      </c>
      <c r="O17" s="134"/>
    </row>
    <row r="18" spans="1:15" ht="71.25" customHeight="1">
      <c r="A18" s="567">
        <v>5</v>
      </c>
      <c r="B18" s="568" t="s">
        <v>1139</v>
      </c>
      <c r="C18" s="275" t="s">
        <v>1148</v>
      </c>
      <c r="D18" s="241" t="s">
        <v>1149</v>
      </c>
      <c r="E18" s="241">
        <v>4</v>
      </c>
      <c r="F18" s="241">
        <v>2073</v>
      </c>
      <c r="G18" s="570">
        <v>20.5</v>
      </c>
      <c r="H18" s="570" t="s">
        <v>247</v>
      </c>
      <c r="I18" s="276">
        <v>40150</v>
      </c>
      <c r="J18" s="281">
        <v>40168.9</v>
      </c>
      <c r="K18" s="566" t="str">
        <f>+'ESTADO PUENTES '!N20</f>
        <v>Hormigoneos generalizados y acero expuesto vigas VL1-VL4.Fisuras a cortante en vigas VL1-VL4 . Requiere limpieza de cauce en la luz 2. Requiere inspección especial por estado de las vigas e incremento tránsito.</v>
      </c>
      <c r="L18" s="340" t="s">
        <v>1150</v>
      </c>
      <c r="M18" s="1108">
        <f>+'CANT OBRA 6003'!H277</f>
        <v>55711040</v>
      </c>
      <c r="N18" s="1108">
        <f>+'CANT OBRA 6003'!H274</f>
        <v>249987550</v>
      </c>
      <c r="O18" s="134"/>
    </row>
    <row r="19" spans="1:15" s="172" customFormat="1" ht="21" customHeight="1">
      <c r="A19" s="345"/>
      <c r="B19" s="346"/>
      <c r="C19" s="278"/>
      <c r="D19" s="277"/>
      <c r="E19" s="277"/>
      <c r="F19" s="277"/>
      <c r="G19" s="278"/>
      <c r="H19" s="347"/>
      <c r="I19" s="348"/>
      <c r="J19" s="348"/>
      <c r="K19" s="349"/>
      <c r="L19" s="1788" t="s">
        <v>1151</v>
      </c>
      <c r="M19" s="1791">
        <f>SUM(M14:M18)</f>
        <v>278555200</v>
      </c>
      <c r="N19" s="1792">
        <f>+SUM(N14:N18)</f>
        <v>767984101.63283205</v>
      </c>
      <c r="O19" s="1198"/>
    </row>
    <row r="20" spans="1:15" s="172" customFormat="1" ht="21" customHeight="1">
      <c r="A20" s="2079"/>
      <c r="B20" s="2079"/>
      <c r="C20" s="2079"/>
      <c r="D20" s="2079"/>
      <c r="E20" s="2079"/>
      <c r="F20" s="2079"/>
      <c r="G20" s="2079"/>
      <c r="H20" s="2079"/>
      <c r="I20" s="2079"/>
      <c r="J20" s="2079"/>
      <c r="K20" s="2079"/>
      <c r="L20" s="1796" t="s">
        <v>1152</v>
      </c>
      <c r="N20" s="1792">
        <f>ROUND(N19*0.1,0)</f>
        <v>76798410</v>
      </c>
      <c r="O20" s="1793"/>
    </row>
    <row r="21" spans="1:15" s="172" customFormat="1" ht="21" customHeight="1" thickBot="1">
      <c r="A21" s="2079"/>
      <c r="B21" s="2079"/>
      <c r="C21" s="2079"/>
      <c r="D21" s="2079"/>
      <c r="E21" s="2079"/>
      <c r="F21" s="2079"/>
      <c r="G21" s="2079"/>
      <c r="H21" s="2079"/>
      <c r="I21" s="2079"/>
      <c r="J21" s="2079"/>
      <c r="K21" s="2079"/>
      <c r="L21" s="2079"/>
      <c r="M21" s="2080"/>
      <c r="N21" s="2081"/>
      <c r="O21" s="1793"/>
    </row>
    <row r="22" spans="1:15" s="172" customFormat="1" ht="21" customHeight="1" thickTop="1">
      <c r="A22" s="1794"/>
      <c r="B22" s="1793"/>
      <c r="C22" s="1795"/>
      <c r="D22" s="1793"/>
      <c r="E22" s="1793"/>
      <c r="F22" s="1793"/>
      <c r="G22" s="1793"/>
      <c r="H22" s="1793"/>
      <c r="I22" s="1796"/>
      <c r="J22" s="1793"/>
      <c r="K22" s="1797"/>
      <c r="L22" s="2537" t="s">
        <v>1153</v>
      </c>
      <c r="M22" s="2537"/>
      <c r="N22" s="2082">
        <f>+M19+N19+N20</f>
        <v>1123337711.6328321</v>
      </c>
      <c r="O22" s="1793"/>
    </row>
    <row r="23" spans="1:15">
      <c r="A23" s="137"/>
      <c r="B23" s="136"/>
      <c r="C23" s="138"/>
      <c r="D23" s="136"/>
      <c r="E23" s="136"/>
      <c r="F23" s="136"/>
      <c r="G23" s="136"/>
      <c r="H23" s="136"/>
      <c r="I23" s="1401"/>
      <c r="J23" s="136"/>
      <c r="K23" s="139"/>
      <c r="L23" s="2075"/>
      <c r="M23" s="2075"/>
      <c r="N23" s="2083"/>
      <c r="O23" s="136"/>
    </row>
    <row r="24" spans="1:15" ht="13.8" thickBot="1">
      <c r="A24" s="137"/>
      <c r="B24" s="136"/>
      <c r="C24" s="138"/>
      <c r="D24" s="136"/>
      <c r="E24" s="136"/>
      <c r="F24" s="136"/>
      <c r="G24" s="136"/>
      <c r="H24" s="136"/>
      <c r="I24" s="1401" t="s">
        <v>1154</v>
      </c>
      <c r="J24" s="136"/>
      <c r="K24" s="139"/>
      <c r="L24" s="2075"/>
      <c r="M24" s="2075"/>
      <c r="N24" s="2083"/>
      <c r="O24" s="136"/>
    </row>
    <row r="25" spans="1:15" ht="18" customHeight="1">
      <c r="A25" s="2534" t="s">
        <v>465</v>
      </c>
      <c r="B25" s="2525" t="s">
        <v>1128</v>
      </c>
      <c r="C25" s="2528" t="s">
        <v>1129</v>
      </c>
      <c r="D25" s="2528" t="s">
        <v>1048</v>
      </c>
      <c r="E25" s="2525" t="s">
        <v>1130</v>
      </c>
      <c r="F25" s="2525" t="s">
        <v>1131</v>
      </c>
      <c r="G25" s="2528" t="s">
        <v>1132</v>
      </c>
      <c r="H25" s="2528" t="s">
        <v>129</v>
      </c>
      <c r="I25" s="2528" t="s">
        <v>640</v>
      </c>
      <c r="J25" s="2528" t="s">
        <v>641</v>
      </c>
      <c r="K25" s="2528" t="s">
        <v>1133</v>
      </c>
      <c r="L25" s="2528" t="s">
        <v>1134</v>
      </c>
      <c r="M25" s="2532" t="s">
        <v>1135</v>
      </c>
      <c r="N25" s="2533"/>
      <c r="O25" s="2528" t="s">
        <v>136</v>
      </c>
    </row>
    <row r="26" spans="1:15" ht="21" customHeight="1">
      <c r="A26" s="2535"/>
      <c r="B26" s="2526"/>
      <c r="C26" s="2529"/>
      <c r="D26" s="2529"/>
      <c r="E26" s="2526"/>
      <c r="F26" s="2526"/>
      <c r="G26" s="2529"/>
      <c r="H26" s="2529"/>
      <c r="I26" s="2529"/>
      <c r="J26" s="2529"/>
      <c r="K26" s="2529"/>
      <c r="L26" s="2529"/>
      <c r="M26" s="2538" t="s">
        <v>1136</v>
      </c>
      <c r="N26" s="2539"/>
      <c r="O26" s="2529"/>
    </row>
    <row r="27" spans="1:15" ht="19.5" customHeight="1">
      <c r="A27" s="2536"/>
      <c r="B27" s="2527"/>
      <c r="C27" s="2530"/>
      <c r="D27" s="2530"/>
      <c r="E27" s="2527"/>
      <c r="F27" s="2527"/>
      <c r="G27" s="2530"/>
      <c r="H27" s="2530"/>
      <c r="I27" s="2530"/>
      <c r="J27" s="2530"/>
      <c r="K27" s="2530"/>
      <c r="L27" s="2530"/>
      <c r="M27" s="2077" t="s">
        <v>1137</v>
      </c>
      <c r="N27" s="2078" t="s">
        <v>1138</v>
      </c>
      <c r="O27" s="2530"/>
    </row>
    <row r="28" spans="1:15" ht="58.5" customHeight="1">
      <c r="A28" s="1789">
        <v>1</v>
      </c>
      <c r="B28" s="241" t="s">
        <v>1139</v>
      </c>
      <c r="C28" s="1194" t="s">
        <v>1155</v>
      </c>
      <c r="D28" s="1194" t="s">
        <v>1079</v>
      </c>
      <c r="E28" s="1201">
        <v>3</v>
      </c>
      <c r="F28" s="1201"/>
      <c r="G28" s="1194">
        <v>35</v>
      </c>
      <c r="H28" s="1194" t="s">
        <v>293</v>
      </c>
      <c r="I28" s="276" t="s">
        <v>1156</v>
      </c>
      <c r="J28" s="276" t="s">
        <v>1080</v>
      </c>
      <c r="K28" s="1192" t="s">
        <v>1157</v>
      </c>
      <c r="L28" s="1200" t="s">
        <v>1158</v>
      </c>
      <c r="M28" s="1210">
        <f>+'CANT OBRA 6204'!H431</f>
        <v>55711040</v>
      </c>
      <c r="N28" s="1210">
        <f>+'CANT OBRA 6204'!H428</f>
        <v>116966110</v>
      </c>
      <c r="O28" s="2084"/>
    </row>
    <row r="29" spans="1:15" ht="60" customHeight="1">
      <c r="A29" s="1789">
        <v>2</v>
      </c>
      <c r="B29" s="241" t="s">
        <v>1139</v>
      </c>
      <c r="C29" s="1194" t="s">
        <v>1159</v>
      </c>
      <c r="D29" s="1194" t="s">
        <v>1082</v>
      </c>
      <c r="E29" s="1201">
        <v>3</v>
      </c>
      <c r="F29" s="1201"/>
      <c r="G29" s="1194">
        <v>12.4</v>
      </c>
      <c r="H29" s="1194" t="s">
        <v>293</v>
      </c>
      <c r="I29" s="276" t="s">
        <v>1160</v>
      </c>
      <c r="J29" s="276" t="s">
        <v>1083</v>
      </c>
      <c r="K29" s="1193" t="s">
        <v>1161</v>
      </c>
      <c r="L29" s="1199" t="s">
        <v>1162</v>
      </c>
      <c r="M29" s="1210">
        <f>+'CANT OBRA 6204'!H449</f>
        <v>55711040</v>
      </c>
      <c r="N29" s="1210">
        <f>+'CANT OBRA 6204'!H446</f>
        <v>25839683</v>
      </c>
      <c r="O29" s="2084"/>
    </row>
    <row r="30" spans="1:15" ht="48.75" customHeight="1">
      <c r="A30" s="1789">
        <v>3</v>
      </c>
      <c r="B30" s="241" t="s">
        <v>1139</v>
      </c>
      <c r="C30" s="1194" t="s">
        <v>1163</v>
      </c>
      <c r="D30" s="1194" t="s">
        <v>1085</v>
      </c>
      <c r="E30" s="1201">
        <v>3</v>
      </c>
      <c r="F30" s="1201"/>
      <c r="G30" s="1194">
        <v>10</v>
      </c>
      <c r="H30" s="1194" t="s">
        <v>293</v>
      </c>
      <c r="I30" s="276" t="s">
        <v>1164</v>
      </c>
      <c r="J30" s="276" t="s">
        <v>1086</v>
      </c>
      <c r="K30" s="1193" t="s">
        <v>1087</v>
      </c>
      <c r="L30" s="1199" t="s">
        <v>1165</v>
      </c>
      <c r="M30" s="1210">
        <f>+'CANT OBRA 6204'!H463</f>
        <v>55711040</v>
      </c>
      <c r="N30" s="1210">
        <f>+'CANT OBRA 6204'!H460</f>
        <v>17461315</v>
      </c>
      <c r="O30" s="2084"/>
    </row>
    <row r="31" spans="1:15" ht="21" customHeight="1">
      <c r="A31" s="345"/>
      <c r="B31" s="277"/>
      <c r="C31" s="1195"/>
      <c r="D31" s="1196"/>
      <c r="E31" s="1196"/>
      <c r="F31" s="346"/>
      <c r="G31" s="1196"/>
      <c r="H31" s="346"/>
      <c r="I31" s="1196"/>
      <c r="J31" s="1196"/>
      <c r="K31" s="1197"/>
      <c r="L31" s="1788" t="s">
        <v>1151</v>
      </c>
      <c r="M31" s="1107">
        <f>SUM(M28:M30)</f>
        <v>167133120</v>
      </c>
      <c r="N31" s="1107">
        <f>SUM(N28:N30)</f>
        <v>160267108</v>
      </c>
      <c r="O31" s="1198"/>
    </row>
    <row r="32" spans="1:15" ht="21" customHeight="1">
      <c r="A32" s="137"/>
      <c r="B32" s="136"/>
      <c r="C32" s="138"/>
      <c r="D32" s="136"/>
      <c r="E32" s="136"/>
      <c r="F32" s="136"/>
      <c r="G32" s="136"/>
      <c r="H32" s="136"/>
      <c r="I32" s="136"/>
      <c r="J32" s="136"/>
      <c r="K32" s="139"/>
      <c r="L32" s="2531" t="s">
        <v>1152</v>
      </c>
      <c r="M32" s="2531"/>
      <c r="N32" s="1106">
        <f>+ROUND(SUM(N31)*0.1,0)</f>
        <v>16026711</v>
      </c>
      <c r="O32" s="136"/>
    </row>
    <row r="33" spans="1:15" ht="21" customHeight="1" thickBot="1">
      <c r="A33" s="137"/>
      <c r="B33" s="136"/>
      <c r="C33" s="138"/>
      <c r="D33" s="136"/>
      <c r="E33" s="136"/>
      <c r="F33" s="136"/>
      <c r="G33" s="136"/>
      <c r="H33" s="136"/>
      <c r="I33" s="136"/>
      <c r="J33" s="136"/>
      <c r="K33" s="139"/>
      <c r="L33" s="2085"/>
      <c r="M33" s="2086"/>
      <c r="N33" s="2087"/>
      <c r="O33" s="136"/>
    </row>
    <row r="34" spans="1:15" ht="21" customHeight="1" thickTop="1">
      <c r="A34" s="137"/>
      <c r="B34" s="136"/>
      <c r="C34" s="138"/>
      <c r="D34" s="136"/>
      <c r="E34" s="136"/>
      <c r="F34" s="136"/>
      <c r="G34" s="136"/>
      <c r="H34" s="136"/>
      <c r="I34" s="136"/>
      <c r="J34" s="136"/>
      <c r="K34" s="139"/>
      <c r="L34" s="2531" t="s">
        <v>1153</v>
      </c>
      <c r="M34" s="2531"/>
      <c r="N34" s="2088">
        <f>M31+N31+N32</f>
        <v>343426939</v>
      </c>
      <c r="O34" s="136"/>
    </row>
    <row r="35" spans="1:15">
      <c r="A35" s="137"/>
      <c r="B35" s="136"/>
      <c r="C35" s="138"/>
      <c r="D35" s="136"/>
      <c r="E35" s="136"/>
      <c r="F35" s="136"/>
      <c r="G35" s="136"/>
      <c r="H35" s="136"/>
      <c r="I35" s="136"/>
      <c r="J35" s="136"/>
      <c r="K35" s="139"/>
      <c r="L35" s="2075"/>
      <c r="M35" s="2075"/>
      <c r="N35" s="2088"/>
      <c r="O35" s="136"/>
    </row>
    <row r="36" spans="1:15" ht="18" customHeight="1" thickBot="1">
      <c r="I36" s="742" t="s">
        <v>1166</v>
      </c>
      <c r="L36" s="19"/>
    </row>
    <row r="37" spans="1:15" ht="18" customHeight="1">
      <c r="A37" s="2534" t="s">
        <v>465</v>
      </c>
      <c r="B37" s="2525" t="s">
        <v>1128</v>
      </c>
      <c r="C37" s="2528" t="s">
        <v>1129</v>
      </c>
      <c r="D37" s="2528" t="s">
        <v>1048</v>
      </c>
      <c r="E37" s="2525" t="s">
        <v>1130</v>
      </c>
      <c r="F37" s="2525" t="s">
        <v>1131</v>
      </c>
      <c r="G37" s="2528" t="s">
        <v>1132</v>
      </c>
      <c r="H37" s="2528" t="s">
        <v>129</v>
      </c>
      <c r="I37" s="2528" t="s">
        <v>640</v>
      </c>
      <c r="J37" s="2528" t="s">
        <v>641</v>
      </c>
      <c r="K37" s="2528" t="s">
        <v>1133</v>
      </c>
      <c r="L37" s="2528" t="s">
        <v>1134</v>
      </c>
      <c r="M37" s="2532" t="s">
        <v>1135</v>
      </c>
      <c r="N37" s="2533"/>
      <c r="O37" s="2528" t="s">
        <v>136</v>
      </c>
    </row>
    <row r="38" spans="1:15" ht="21" customHeight="1">
      <c r="A38" s="2535"/>
      <c r="B38" s="2526"/>
      <c r="C38" s="2529"/>
      <c r="D38" s="2529"/>
      <c r="E38" s="2526"/>
      <c r="F38" s="2526"/>
      <c r="G38" s="2529"/>
      <c r="H38" s="2529"/>
      <c r="I38" s="2529"/>
      <c r="J38" s="2529"/>
      <c r="K38" s="2529"/>
      <c r="L38" s="2529"/>
      <c r="M38" s="2538" t="s">
        <v>1136</v>
      </c>
      <c r="N38" s="2539"/>
      <c r="O38" s="2529"/>
    </row>
    <row r="39" spans="1:15" ht="19.5" customHeight="1">
      <c r="A39" s="2536"/>
      <c r="B39" s="2527"/>
      <c r="C39" s="2530"/>
      <c r="D39" s="2530"/>
      <c r="E39" s="2527"/>
      <c r="F39" s="2527"/>
      <c r="G39" s="2530"/>
      <c r="H39" s="2530"/>
      <c r="I39" s="2530"/>
      <c r="J39" s="2530"/>
      <c r="K39" s="2530"/>
      <c r="L39" s="2530"/>
      <c r="M39" s="2077" t="s">
        <v>1137</v>
      </c>
      <c r="N39" s="2078" t="s">
        <v>1138</v>
      </c>
      <c r="O39" s="2530"/>
    </row>
    <row r="40" spans="1:15" ht="51.75" customHeight="1">
      <c r="A40" s="963">
        <v>1</v>
      </c>
      <c r="B40" s="241" t="s">
        <v>1139</v>
      </c>
      <c r="C40" s="241" t="s">
        <v>1167</v>
      </c>
      <c r="D40" s="241" t="s">
        <v>1113</v>
      </c>
      <c r="E40" s="241">
        <v>3</v>
      </c>
      <c r="F40" s="241">
        <v>1397</v>
      </c>
      <c r="G40" s="241">
        <v>27.4</v>
      </c>
      <c r="H40" s="241" t="s">
        <v>1168</v>
      </c>
      <c r="I40" s="241" t="s">
        <v>1169</v>
      </c>
      <c r="J40" s="241">
        <v>95277.4</v>
      </c>
      <c r="K40" s="241" t="s">
        <v>1170</v>
      </c>
      <c r="L40" s="241" t="s">
        <v>1171</v>
      </c>
      <c r="M40" s="1107">
        <f>+'CANT OBRA 6206'!H93</f>
        <v>55711040</v>
      </c>
      <c r="N40" s="1107">
        <f>+'CANT OBRA 6206'!H90</f>
        <v>103769054</v>
      </c>
      <c r="O40" s="1109" t="s">
        <v>1172</v>
      </c>
    </row>
    <row r="41" spans="1:15" ht="77.25" customHeight="1">
      <c r="A41" s="963">
        <v>2</v>
      </c>
      <c r="B41" s="241" t="s">
        <v>1139</v>
      </c>
      <c r="C41" s="241" t="s">
        <v>1173</v>
      </c>
      <c r="D41" s="241" t="s">
        <v>1174</v>
      </c>
      <c r="E41" s="241">
        <v>3</v>
      </c>
      <c r="F41" s="241">
        <v>1397</v>
      </c>
      <c r="G41" s="241">
        <v>587.20000000000005</v>
      </c>
      <c r="H41" s="241" t="str">
        <f>+H40</f>
        <v>Cisneros- Puerto Berrío</v>
      </c>
      <c r="I41" s="241" t="s">
        <v>1175</v>
      </c>
      <c r="J41" s="241" t="s">
        <v>164</v>
      </c>
      <c r="K41" s="241" t="s">
        <v>1176</v>
      </c>
      <c r="L41" s="1400" t="s">
        <v>1177</v>
      </c>
      <c r="M41" s="1107">
        <f>+'CANT OBRA 6206'!I169</f>
        <v>253898400</v>
      </c>
      <c r="N41" s="1107">
        <f>+'CANT OBRA 6206'!H102</f>
        <v>462597508</v>
      </c>
      <c r="O41" s="1109" t="s">
        <v>1178</v>
      </c>
    </row>
    <row r="42" spans="1:15" ht="21" customHeight="1">
      <c r="A42" s="277"/>
      <c r="B42" s="277"/>
      <c r="C42" s="277"/>
      <c r="D42" s="277"/>
      <c r="E42" s="277"/>
      <c r="F42" s="277"/>
      <c r="G42" s="277"/>
      <c r="H42" s="277"/>
      <c r="I42" s="277"/>
      <c r="J42" s="277"/>
      <c r="K42" s="277"/>
      <c r="L42" s="1790" t="s">
        <v>224</v>
      </c>
      <c r="M42" s="1106">
        <f>SUM(M40:M41)</f>
        <v>309609440</v>
      </c>
      <c r="N42" s="1106">
        <f>SUM(N40:N41)</f>
        <v>566366562</v>
      </c>
      <c r="O42" s="277"/>
    </row>
    <row r="43" spans="1:15" ht="21" customHeight="1">
      <c r="A43" s="2085"/>
      <c r="B43" s="2085"/>
      <c r="C43" s="2085"/>
      <c r="D43" s="2085"/>
      <c r="E43" s="2085"/>
      <c r="F43" s="2085"/>
      <c r="G43" s="2085"/>
      <c r="H43" s="2085"/>
      <c r="I43" s="2085"/>
      <c r="J43" s="2085"/>
      <c r="K43" s="2085"/>
      <c r="L43" s="2531" t="s">
        <v>1152</v>
      </c>
      <c r="M43" s="2531"/>
      <c r="N43" s="1106">
        <f>+ROUND(N42*0.1,0)</f>
        <v>56636656</v>
      </c>
      <c r="O43" s="136"/>
    </row>
    <row r="44" spans="1:15" ht="21" customHeight="1" thickBot="1">
      <c r="A44" s="2085"/>
      <c r="B44" s="2085"/>
      <c r="C44" s="2085"/>
      <c r="D44" s="2085"/>
      <c r="E44" s="2085"/>
      <c r="F44" s="2085"/>
      <c r="G44" s="2085"/>
      <c r="H44" s="2085"/>
      <c r="I44" s="2085"/>
      <c r="J44" s="2085"/>
      <c r="K44" s="2085"/>
      <c r="L44" s="2085"/>
      <c r="M44" s="2086"/>
      <c r="N44" s="2087"/>
      <c r="O44" s="136"/>
    </row>
    <row r="45" spans="1:15" ht="21" customHeight="1" thickTop="1">
      <c r="A45" s="137"/>
      <c r="B45" s="136"/>
      <c r="C45" s="138"/>
      <c r="D45" s="136"/>
      <c r="E45" s="136"/>
      <c r="F45" s="136"/>
      <c r="G45" s="136"/>
      <c r="H45" s="136"/>
      <c r="I45" s="136"/>
      <c r="J45" s="136"/>
      <c r="K45" s="139"/>
      <c r="L45" s="2531" t="s">
        <v>1153</v>
      </c>
      <c r="M45" s="2531"/>
      <c r="N45" s="2088">
        <f>+M42+N42+N43</f>
        <v>932612658</v>
      </c>
      <c r="O45" s="136"/>
    </row>
    <row r="46" spans="1:15">
      <c r="A46" s="137"/>
      <c r="B46" s="136"/>
      <c r="C46" s="138"/>
      <c r="D46" s="136"/>
      <c r="E46" s="136"/>
      <c r="F46" s="136"/>
      <c r="G46" s="136"/>
      <c r="H46" s="136"/>
      <c r="I46" s="136"/>
      <c r="J46" s="136"/>
      <c r="K46" s="139"/>
      <c r="L46" s="2075"/>
      <c r="M46" s="2075"/>
      <c r="N46" s="2088"/>
      <c r="O46" s="136"/>
    </row>
    <row r="47" spans="1:15" ht="30.75" customHeight="1">
      <c r="A47" s="2394" t="s">
        <v>657</v>
      </c>
      <c r="B47" s="2394"/>
      <c r="C47" s="2394"/>
      <c r="D47" s="2394"/>
      <c r="E47" s="2394"/>
      <c r="F47" s="2394"/>
      <c r="G47" s="2394"/>
      <c r="H47" s="2394"/>
      <c r="I47" s="2394"/>
      <c r="J47" s="2394"/>
      <c r="K47" s="2394"/>
      <c r="L47" s="2394"/>
      <c r="M47" s="2394"/>
      <c r="N47" s="2394"/>
      <c r="O47" s="2394"/>
    </row>
    <row r="48" spans="1:15" ht="30.75" customHeight="1">
      <c r="A48" s="1550"/>
      <c r="B48" s="1550"/>
      <c r="C48" s="1550"/>
      <c r="D48" s="1550"/>
      <c r="E48" s="1550"/>
      <c r="F48" s="1550"/>
      <c r="G48" s="1550"/>
      <c r="H48" s="1550"/>
      <c r="I48" s="1550"/>
      <c r="J48" s="1550"/>
      <c r="K48" s="1550"/>
      <c r="L48" s="1550"/>
      <c r="M48" s="1550"/>
      <c r="N48" s="1550"/>
      <c r="O48" s="1550"/>
    </row>
    <row r="49" spans="1:15">
      <c r="A49" s="30"/>
      <c r="M49" s="2411" t="s">
        <v>169</v>
      </c>
      <c r="N49" s="2411"/>
      <c r="O49" s="2411"/>
    </row>
  </sheetData>
  <mergeCells count="57">
    <mergeCell ref="A25:A27"/>
    <mergeCell ref="B25:B27"/>
    <mergeCell ref="C25:C27"/>
    <mergeCell ref="D25:D27"/>
    <mergeCell ref="E25:E27"/>
    <mergeCell ref="A47:O47"/>
    <mergeCell ref="M49:O49"/>
    <mergeCell ref="L37:L39"/>
    <mergeCell ref="M37:N37"/>
    <mergeCell ref="O37:O39"/>
    <mergeCell ref="M38:N38"/>
    <mergeCell ref="L43:M43"/>
    <mergeCell ref="L45:M45"/>
    <mergeCell ref="A37:A39"/>
    <mergeCell ref="B37:B39"/>
    <mergeCell ref="C37:C39"/>
    <mergeCell ref="O11:O13"/>
    <mergeCell ref="M12:N12"/>
    <mergeCell ref="J37:J39"/>
    <mergeCell ref="H11:H13"/>
    <mergeCell ref="D11:D13"/>
    <mergeCell ref="E11:E13"/>
    <mergeCell ref="O25:O27"/>
    <mergeCell ref="M26:N26"/>
    <mergeCell ref="F25:F27"/>
    <mergeCell ref="G37:G39"/>
    <mergeCell ref="H37:H39"/>
    <mergeCell ref="I37:I39"/>
    <mergeCell ref="K37:K39"/>
    <mergeCell ref="F37:F39"/>
    <mergeCell ref="D37:D39"/>
    <mergeCell ref="E37:E39"/>
    <mergeCell ref="A1:O1"/>
    <mergeCell ref="A2:O2"/>
    <mergeCell ref="A3:O3"/>
    <mergeCell ref="A5:O5"/>
    <mergeCell ref="G25:G27"/>
    <mergeCell ref="H25:H27"/>
    <mergeCell ref="M11:N11"/>
    <mergeCell ref="A11:A13"/>
    <mergeCell ref="B11:B13"/>
    <mergeCell ref="C11:C13"/>
    <mergeCell ref="L11:L13"/>
    <mergeCell ref="A4:O4"/>
    <mergeCell ref="L22:M22"/>
    <mergeCell ref="I11:I13"/>
    <mergeCell ref="J11:J13"/>
    <mergeCell ref="K11:K13"/>
    <mergeCell ref="F11:F13"/>
    <mergeCell ref="G11:G13"/>
    <mergeCell ref="L32:M32"/>
    <mergeCell ref="L34:M34"/>
    <mergeCell ref="I25:I27"/>
    <mergeCell ref="J25:J27"/>
    <mergeCell ref="K25:K27"/>
    <mergeCell ref="L25:L27"/>
    <mergeCell ref="M25:N25"/>
  </mergeCells>
  <hyperlinks>
    <hyperlink ref="M49" location="'TABLA DE CONTENIDO'!A1" display="VOLVER A TABLA DE CONTENIDO" xr:uid="{00000000-0004-0000-1900-000000000000}"/>
  </hyperlinks>
  <printOptions horizontalCentered="1" verticalCentered="1"/>
  <pageMargins left="0.43" right="0.34" top="0.98425196850393704" bottom="0.98425196850393704" header="0" footer="0"/>
  <pageSetup scale="40" orientation="landscape" horizontalDpi="300" verticalDpi="300"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Hoja27">
    <pageSetUpPr fitToPage="1"/>
  </sheetPr>
  <dimension ref="A1:M37"/>
  <sheetViews>
    <sheetView view="pageBreakPreview" topLeftCell="B1" zoomScale="85" zoomScaleNormal="100" zoomScaleSheetLayoutView="85" workbookViewId="0">
      <selection activeCell="D32" sqref="D32"/>
    </sheetView>
  </sheetViews>
  <sheetFormatPr baseColWidth="10" defaultColWidth="11.44140625" defaultRowHeight="13.2"/>
  <cols>
    <col min="1" max="1" width="5.5546875" customWidth="1"/>
    <col min="2" max="2" width="9.6640625" bestFit="1" customWidth="1"/>
    <col min="3" max="3" width="8.109375" bestFit="1" customWidth="1"/>
    <col min="4" max="4" width="22.33203125" customWidth="1"/>
    <col min="5" max="5" width="8.44140625" bestFit="1" customWidth="1"/>
    <col min="6" max="6" width="6.88671875" bestFit="1" customWidth="1"/>
    <col min="7" max="7" width="6.6640625" customWidth="1"/>
    <col min="8" max="8" width="11.33203125" customWidth="1"/>
    <col min="12" max="12" width="23.33203125" customWidth="1"/>
    <col min="13" max="14" width="4" customWidth="1"/>
  </cols>
  <sheetData>
    <row r="1" spans="1:13" ht="22.8">
      <c r="A1" s="2133" t="s">
        <v>1</v>
      </c>
      <c r="B1" s="2133"/>
      <c r="C1" s="2133"/>
      <c r="D1" s="2133"/>
      <c r="E1" s="2133"/>
      <c r="F1" s="2133"/>
      <c r="G1" s="2133"/>
      <c r="H1" s="2133"/>
      <c r="I1" s="2133"/>
      <c r="J1" s="2133"/>
      <c r="K1" s="2133"/>
      <c r="L1" s="2133"/>
    </row>
    <row r="2" spans="1:13" ht="17.399999999999999">
      <c r="A2" s="2130" t="s">
        <v>110</v>
      </c>
      <c r="B2" s="2130"/>
      <c r="C2" s="2130"/>
      <c r="D2" s="2130"/>
      <c r="E2" s="2130"/>
      <c r="F2" s="2130"/>
      <c r="G2" s="2130"/>
      <c r="H2" s="2130"/>
      <c r="I2" s="2130"/>
      <c r="J2" s="2130"/>
      <c r="K2" s="2130"/>
      <c r="L2" s="2130"/>
    </row>
    <row r="3" spans="1:13" ht="17.399999999999999">
      <c r="A3" s="38"/>
      <c r="B3" s="39"/>
      <c r="C3" s="28"/>
      <c r="D3" s="28"/>
      <c r="E3" s="28"/>
      <c r="F3" s="28"/>
      <c r="G3" s="28"/>
      <c r="H3" s="28"/>
      <c r="I3" s="28"/>
      <c r="J3" s="28"/>
      <c r="K3" s="28"/>
      <c r="L3" s="28"/>
    </row>
    <row r="4" spans="1:13" s="101" customFormat="1" ht="17.399999999999999">
      <c r="A4" s="2130" t="s">
        <v>1179</v>
      </c>
      <c r="B4" s="2130"/>
      <c r="C4" s="2130"/>
      <c r="D4" s="2130"/>
      <c r="E4" s="2130"/>
      <c r="F4" s="2130"/>
      <c r="G4" s="2130"/>
      <c r="H4" s="2130"/>
      <c r="I4" s="2130"/>
      <c r="J4" s="2130"/>
      <c r="K4" s="2130"/>
      <c r="L4" s="2130"/>
    </row>
    <row r="5" spans="1:13">
      <c r="A5" s="44"/>
      <c r="B5" s="44"/>
      <c r="C5" s="29"/>
      <c r="D5" s="29"/>
      <c r="E5" s="29"/>
      <c r="F5" s="29"/>
      <c r="G5" s="29"/>
      <c r="H5" s="29"/>
      <c r="I5" s="29"/>
      <c r="J5" s="29"/>
      <c r="K5" s="36"/>
      <c r="L5" s="29"/>
    </row>
    <row r="6" spans="1:13" ht="17.399999999999999">
      <c r="A6" s="2130" t="s">
        <v>1180</v>
      </c>
      <c r="B6" s="2130"/>
      <c r="C6" s="2130"/>
      <c r="D6" s="2130"/>
      <c r="E6" s="2130"/>
      <c r="F6" s="2130"/>
      <c r="G6" s="2130"/>
      <c r="H6" s="2130"/>
      <c r="I6" s="2130"/>
      <c r="J6" s="2130"/>
      <c r="K6" s="2130"/>
      <c r="L6" s="2130"/>
    </row>
    <row r="7" spans="1:13" ht="17.399999999999999">
      <c r="A7" s="140"/>
      <c r="B7" s="140"/>
      <c r="C7" s="140"/>
      <c r="D7" s="140"/>
      <c r="E7" s="140"/>
      <c r="F7" s="140"/>
      <c r="G7" s="140"/>
      <c r="H7" s="140"/>
      <c r="I7" s="140"/>
      <c r="J7" s="140"/>
      <c r="K7" s="140"/>
      <c r="L7" s="140"/>
    </row>
    <row r="8" spans="1:13">
      <c r="A8" s="29"/>
      <c r="B8" s="29"/>
      <c r="C8" s="29"/>
      <c r="D8" s="29"/>
      <c r="E8" s="29"/>
      <c r="F8" s="29"/>
      <c r="G8" s="29"/>
      <c r="H8" s="29"/>
      <c r="I8" s="36"/>
      <c r="J8" s="36"/>
      <c r="K8" s="36"/>
      <c r="L8" s="36"/>
    </row>
    <row r="9" spans="1:13">
      <c r="A9" s="44" t="s">
        <v>207</v>
      </c>
      <c r="B9" s="29"/>
      <c r="C9" s="29"/>
      <c r="D9" s="151" t="str">
        <f>+DATOS!C10</f>
        <v>CARLOS EDUARDO GARCIA CASTILLO</v>
      </c>
      <c r="E9" s="154"/>
      <c r="F9" s="154"/>
      <c r="G9" s="154"/>
      <c r="H9" s="154"/>
      <c r="I9" s="742" t="s">
        <v>208</v>
      </c>
      <c r="J9" s="29"/>
      <c r="K9" s="2188" t="str">
        <f>+DATOS!C16</f>
        <v>JUN - SEP DE 2024</v>
      </c>
      <c r="L9" s="2188"/>
    </row>
    <row r="11" spans="1:13">
      <c r="A11" s="37"/>
      <c r="B11" s="37"/>
      <c r="C11" s="37"/>
      <c r="D11" s="37"/>
      <c r="E11" s="31"/>
      <c r="F11" s="45" t="s">
        <v>1051</v>
      </c>
      <c r="G11" s="46"/>
      <c r="H11" s="89" t="s">
        <v>1052</v>
      </c>
      <c r="I11" s="90"/>
      <c r="J11" s="91"/>
      <c r="K11" s="92"/>
      <c r="L11" s="32"/>
    </row>
    <row r="12" spans="1:13" ht="36" customHeight="1">
      <c r="A12" s="87" t="s">
        <v>465</v>
      </c>
      <c r="B12" s="87" t="s">
        <v>640</v>
      </c>
      <c r="C12" s="87" t="s">
        <v>641</v>
      </c>
      <c r="D12" s="87" t="s">
        <v>129</v>
      </c>
      <c r="E12" s="87" t="s">
        <v>130</v>
      </c>
      <c r="F12" s="165" t="s">
        <v>1053</v>
      </c>
      <c r="G12" s="166" t="s">
        <v>1054</v>
      </c>
      <c r="H12" s="1768" t="s">
        <v>1055</v>
      </c>
      <c r="I12" s="1768" t="s">
        <v>1056</v>
      </c>
      <c r="J12" s="1768" t="s">
        <v>1057</v>
      </c>
      <c r="K12" s="1769" t="s">
        <v>1058</v>
      </c>
      <c r="L12" s="88" t="s">
        <v>136</v>
      </c>
    </row>
    <row r="13" spans="1:13" ht="23.25" customHeight="1">
      <c r="A13" s="1086">
        <v>1</v>
      </c>
      <c r="B13" s="276">
        <v>5250</v>
      </c>
      <c r="C13" s="276">
        <v>5254</v>
      </c>
      <c r="D13" s="283" t="s">
        <v>247</v>
      </c>
      <c r="E13" s="279">
        <v>6003</v>
      </c>
      <c r="F13" s="274" t="s">
        <v>1060</v>
      </c>
      <c r="G13" s="26"/>
      <c r="H13" s="2089"/>
      <c r="I13" s="2090"/>
      <c r="J13" s="1858" t="s">
        <v>1181</v>
      </c>
      <c r="K13" s="338"/>
      <c r="L13" s="334" t="s">
        <v>1182</v>
      </c>
    </row>
    <row r="14" spans="1:13" ht="18" customHeight="1">
      <c r="A14" s="1087">
        <v>2</v>
      </c>
      <c r="B14" s="276">
        <v>7500</v>
      </c>
      <c r="C14" s="276">
        <v>7507</v>
      </c>
      <c r="D14" s="283" t="s">
        <v>247</v>
      </c>
      <c r="E14" s="279">
        <v>6003</v>
      </c>
      <c r="F14" s="274" t="s">
        <v>1060</v>
      </c>
      <c r="G14" s="26"/>
      <c r="H14" s="351"/>
      <c r="I14" s="2091"/>
      <c r="J14" s="1858" t="s">
        <v>1181</v>
      </c>
      <c r="K14" s="339"/>
      <c r="L14" s="344"/>
    </row>
    <row r="15" spans="1:13" ht="46.5" customHeight="1">
      <c r="A15" s="1087">
        <v>3</v>
      </c>
      <c r="B15" s="1402">
        <v>8730</v>
      </c>
      <c r="C15" s="276">
        <v>8733</v>
      </c>
      <c r="D15" s="283" t="s">
        <v>247</v>
      </c>
      <c r="E15" s="279">
        <v>6003</v>
      </c>
      <c r="F15" s="274" t="s">
        <v>1060</v>
      </c>
      <c r="G15" s="26"/>
      <c r="H15" s="2091"/>
      <c r="I15" s="2091"/>
      <c r="J15" s="1858" t="s">
        <v>1181</v>
      </c>
      <c r="K15" s="2091"/>
      <c r="L15" s="334" t="s">
        <v>1183</v>
      </c>
      <c r="M15" s="55"/>
    </row>
    <row r="16" spans="1:13" ht="18" customHeight="1">
      <c r="A16" s="1087">
        <v>4</v>
      </c>
      <c r="B16" s="276">
        <v>9600</v>
      </c>
      <c r="C16" s="276">
        <v>9603</v>
      </c>
      <c r="D16" s="283" t="s">
        <v>247</v>
      </c>
      <c r="E16" s="279">
        <v>6003</v>
      </c>
      <c r="F16" s="274" t="s">
        <v>1060</v>
      </c>
      <c r="G16" s="26"/>
      <c r="H16" s="351"/>
      <c r="I16" s="2091"/>
      <c r="J16" s="1858" t="s">
        <v>1181</v>
      </c>
      <c r="K16" s="339"/>
      <c r="L16" s="344" t="s">
        <v>441</v>
      </c>
    </row>
    <row r="17" spans="1:13" ht="18" customHeight="1">
      <c r="A17" s="1088">
        <v>5</v>
      </c>
      <c r="B17" s="276">
        <v>10500</v>
      </c>
      <c r="C17" s="276">
        <v>10502</v>
      </c>
      <c r="D17" s="283" t="s">
        <v>247</v>
      </c>
      <c r="E17" s="279">
        <v>6003</v>
      </c>
      <c r="F17" s="274" t="s">
        <v>1060</v>
      </c>
      <c r="G17" s="26"/>
      <c r="H17" s="351"/>
      <c r="I17" s="2092"/>
      <c r="J17" s="1858" t="s">
        <v>1181</v>
      </c>
      <c r="K17" s="335"/>
      <c r="L17" s="344" t="s">
        <v>1184</v>
      </c>
    </row>
    <row r="18" spans="1:13" ht="18" customHeight="1">
      <c r="A18" s="1088">
        <v>6</v>
      </c>
      <c r="B18" s="276">
        <v>16037</v>
      </c>
      <c r="C18" s="276">
        <v>16040</v>
      </c>
      <c r="D18" s="283" t="s">
        <v>247</v>
      </c>
      <c r="E18" s="279">
        <v>6003</v>
      </c>
      <c r="F18" s="274" t="s">
        <v>1060</v>
      </c>
      <c r="G18" s="26"/>
      <c r="H18" s="741"/>
      <c r="I18" s="2091"/>
      <c r="J18" s="1858" t="s">
        <v>1181</v>
      </c>
      <c r="K18" s="335"/>
      <c r="L18" s="344" t="s">
        <v>1185</v>
      </c>
    </row>
    <row r="19" spans="1:13" ht="24.75" customHeight="1">
      <c r="A19" s="1088">
        <v>7</v>
      </c>
      <c r="B19" s="276">
        <v>24084</v>
      </c>
      <c r="C19" s="276">
        <v>24090</v>
      </c>
      <c r="D19" s="283" t="s">
        <v>247</v>
      </c>
      <c r="E19" s="279">
        <v>6003</v>
      </c>
      <c r="F19" s="274" t="s">
        <v>1060</v>
      </c>
      <c r="G19" s="26"/>
      <c r="H19" s="350"/>
      <c r="I19" s="2091"/>
      <c r="J19" s="1858" t="s">
        <v>1181</v>
      </c>
      <c r="K19" s="335"/>
      <c r="L19" s="334" t="s">
        <v>1186</v>
      </c>
    </row>
    <row r="20" spans="1:13" ht="23.25" customHeight="1">
      <c r="A20" s="1086">
        <v>8</v>
      </c>
      <c r="B20" s="276">
        <v>29170</v>
      </c>
      <c r="C20" s="276">
        <v>29174</v>
      </c>
      <c r="D20" s="283" t="s">
        <v>247</v>
      </c>
      <c r="E20" s="279">
        <v>6003</v>
      </c>
      <c r="F20" s="274" t="s">
        <v>1060</v>
      </c>
      <c r="G20" s="26"/>
      <c r="H20" s="2089"/>
      <c r="I20" s="2091"/>
      <c r="J20" s="338"/>
      <c r="K20" s="338"/>
      <c r="L20" s="334" t="s">
        <v>1187</v>
      </c>
    </row>
    <row r="21" spans="1:13" ht="18" customHeight="1">
      <c r="A21" s="1087">
        <v>9</v>
      </c>
      <c r="B21" s="276">
        <v>33132</v>
      </c>
      <c r="C21" s="276">
        <v>33135</v>
      </c>
      <c r="D21" s="283" t="s">
        <v>247</v>
      </c>
      <c r="E21" s="279">
        <v>6003</v>
      </c>
      <c r="F21" s="274" t="s">
        <v>1060</v>
      </c>
      <c r="G21" s="26"/>
      <c r="H21" s="351"/>
      <c r="I21" s="2091"/>
      <c r="J21" s="1858" t="s">
        <v>1181</v>
      </c>
      <c r="K21" s="339"/>
      <c r="L21" s="352"/>
    </row>
    <row r="22" spans="1:13" ht="18" customHeight="1">
      <c r="A22" s="1087">
        <v>10</v>
      </c>
      <c r="B22" s="276">
        <v>38700</v>
      </c>
      <c r="C22" s="276">
        <v>38704</v>
      </c>
      <c r="D22" s="283" t="s">
        <v>247</v>
      </c>
      <c r="E22" s="279">
        <v>6003</v>
      </c>
      <c r="F22" s="274" t="s">
        <v>1060</v>
      </c>
      <c r="G22" s="26"/>
      <c r="H22" s="351"/>
      <c r="I22" s="2091"/>
      <c r="J22" s="1858" t="s">
        <v>1181</v>
      </c>
      <c r="K22" s="339"/>
      <c r="L22" s="352"/>
    </row>
    <row r="23" spans="1:13" ht="18" customHeight="1">
      <c r="A23" s="1087">
        <v>11</v>
      </c>
      <c r="B23" s="276">
        <v>40668</v>
      </c>
      <c r="C23" s="276">
        <v>40669</v>
      </c>
      <c r="D23" s="283" t="s">
        <v>247</v>
      </c>
      <c r="E23" s="279">
        <v>6003</v>
      </c>
      <c r="F23" s="274" t="s">
        <v>1060</v>
      </c>
      <c r="G23" s="26"/>
      <c r="H23" s="351"/>
      <c r="I23" s="2091"/>
      <c r="J23" s="1858" t="s">
        <v>1181</v>
      </c>
      <c r="K23" s="339"/>
      <c r="L23" s="352"/>
    </row>
    <row r="24" spans="1:13" ht="18" customHeight="1">
      <c r="A24" s="1087">
        <v>12</v>
      </c>
      <c r="B24" s="276">
        <v>41027</v>
      </c>
      <c r="C24" s="276">
        <v>41030</v>
      </c>
      <c r="D24" s="283" t="s">
        <v>247</v>
      </c>
      <c r="E24" s="279">
        <v>6003</v>
      </c>
      <c r="F24" s="274" t="s">
        <v>1060</v>
      </c>
      <c r="G24" s="26"/>
      <c r="H24" s="351"/>
      <c r="I24" s="2091"/>
      <c r="J24" s="1858" t="s">
        <v>1181</v>
      </c>
      <c r="K24" s="339"/>
      <c r="L24" s="352"/>
    </row>
    <row r="25" spans="1:13" ht="18" customHeight="1">
      <c r="A25" s="1087">
        <v>13</v>
      </c>
      <c r="B25" s="276">
        <v>41763</v>
      </c>
      <c r="C25" s="276">
        <v>41766</v>
      </c>
      <c r="D25" s="283" t="s">
        <v>247</v>
      </c>
      <c r="E25" s="279">
        <v>6003</v>
      </c>
      <c r="F25" s="274" t="s">
        <v>1060</v>
      </c>
      <c r="G25" s="26"/>
      <c r="H25" s="351"/>
      <c r="I25" s="351"/>
      <c r="J25" s="1858" t="s">
        <v>1181</v>
      </c>
      <c r="K25" s="351"/>
      <c r="L25" s="344"/>
    </row>
    <row r="26" spans="1:13" ht="18" customHeight="1">
      <c r="A26" s="1087">
        <v>14</v>
      </c>
      <c r="B26" s="276">
        <v>41808</v>
      </c>
      <c r="C26" s="276">
        <v>41809</v>
      </c>
      <c r="D26" s="283" t="s">
        <v>247</v>
      </c>
      <c r="E26" s="279">
        <v>6003</v>
      </c>
      <c r="F26" s="274" t="s">
        <v>1060</v>
      </c>
      <c r="G26" s="26"/>
      <c r="H26" s="351"/>
      <c r="I26" s="351"/>
      <c r="J26" s="1858" t="s">
        <v>1181</v>
      </c>
      <c r="K26" s="351"/>
      <c r="L26" s="344"/>
    </row>
    <row r="27" spans="1:13" ht="18" customHeight="1">
      <c r="A27" s="1087">
        <v>15</v>
      </c>
      <c r="B27" s="276">
        <v>44055</v>
      </c>
      <c r="C27" s="276">
        <v>44061</v>
      </c>
      <c r="D27" s="283" t="s">
        <v>247</v>
      </c>
      <c r="E27" s="279">
        <v>6003</v>
      </c>
      <c r="F27" s="274" t="s">
        <v>1060</v>
      </c>
      <c r="G27" s="26"/>
      <c r="H27" s="351"/>
      <c r="I27" s="351"/>
      <c r="J27" s="1858" t="s">
        <v>1181</v>
      </c>
      <c r="K27" s="351"/>
      <c r="L27" s="344"/>
    </row>
    <row r="28" spans="1:13" ht="18" customHeight="1">
      <c r="A28" s="1087">
        <v>16</v>
      </c>
      <c r="B28" s="276">
        <v>88793</v>
      </c>
      <c r="C28" s="276">
        <v>88801</v>
      </c>
      <c r="D28" s="283" t="s">
        <v>247</v>
      </c>
      <c r="E28" s="279">
        <v>6003</v>
      </c>
      <c r="F28" s="274" t="s">
        <v>1060</v>
      </c>
      <c r="G28" s="26"/>
      <c r="H28" s="2091"/>
      <c r="I28" s="2091"/>
      <c r="J28" s="1088"/>
      <c r="K28" s="2091"/>
      <c r="L28" s="344" t="s">
        <v>1188</v>
      </c>
      <c r="M28" s="55"/>
    </row>
    <row r="29" spans="1:13" ht="18" customHeight="1">
      <c r="A29" s="1087">
        <v>17</v>
      </c>
      <c r="B29" s="276">
        <v>89220</v>
      </c>
      <c r="C29" s="276">
        <v>89224</v>
      </c>
      <c r="D29" s="283" t="s">
        <v>247</v>
      </c>
      <c r="E29" s="279">
        <v>6003</v>
      </c>
      <c r="F29" s="274" t="s">
        <v>1060</v>
      </c>
      <c r="G29" s="26"/>
      <c r="H29" s="351"/>
      <c r="I29" s="2091"/>
      <c r="J29" s="1858" t="s">
        <v>1181</v>
      </c>
      <c r="K29" s="339"/>
      <c r="L29" s="344"/>
    </row>
    <row r="30" spans="1:13" ht="18" customHeight="1">
      <c r="A30" s="1087">
        <v>18</v>
      </c>
      <c r="B30" s="276">
        <v>94788</v>
      </c>
      <c r="C30" s="276">
        <v>94793</v>
      </c>
      <c r="D30" s="283" t="s">
        <v>247</v>
      </c>
      <c r="E30" s="279">
        <v>6003</v>
      </c>
      <c r="F30" s="274" t="s">
        <v>1060</v>
      </c>
      <c r="G30" s="26"/>
      <c r="H30" s="351"/>
      <c r="I30" s="2091"/>
      <c r="J30" s="1858" t="s">
        <v>1181</v>
      </c>
      <c r="K30" s="339"/>
      <c r="L30" s="344"/>
    </row>
    <row r="31" spans="1:13" ht="18" customHeight="1">
      <c r="A31" s="26"/>
      <c r="B31" s="6"/>
      <c r="C31" s="21"/>
      <c r="D31" s="6"/>
      <c r="E31" s="6"/>
      <c r="F31" s="26"/>
      <c r="G31" s="26"/>
      <c r="H31" s="27"/>
      <c r="I31" s="26"/>
      <c r="J31" s="26"/>
      <c r="K31" s="27"/>
      <c r="L31" s="260"/>
    </row>
    <row r="32" spans="1:13">
      <c r="A32" s="12"/>
      <c r="B32" s="25"/>
      <c r="C32" s="25"/>
      <c r="D32" s="25"/>
      <c r="E32" s="25"/>
      <c r="F32" s="25"/>
      <c r="G32" s="25"/>
      <c r="H32" s="25"/>
      <c r="I32" s="25"/>
      <c r="J32" s="25"/>
      <c r="K32" s="25"/>
      <c r="L32" s="13"/>
    </row>
    <row r="33" spans="1:12">
      <c r="A33" s="130" t="s">
        <v>1118</v>
      </c>
      <c r="L33" s="7"/>
    </row>
    <row r="34" spans="1:12" ht="25.5" customHeight="1">
      <c r="A34" s="2540" t="s">
        <v>1119</v>
      </c>
      <c r="B34" s="2541"/>
      <c r="C34" s="2541"/>
      <c r="D34" s="158" t="s">
        <v>1120</v>
      </c>
      <c r="E34" s="2542" t="s">
        <v>1189</v>
      </c>
      <c r="F34" s="2542"/>
      <c r="G34" s="2542"/>
      <c r="H34" s="2543" t="s">
        <v>1122</v>
      </c>
      <c r="I34" s="2543"/>
      <c r="J34" s="2543"/>
      <c r="K34" s="157" t="s">
        <v>1065</v>
      </c>
      <c r="L34" s="159" t="s">
        <v>1123</v>
      </c>
    </row>
    <row r="37" spans="1:12">
      <c r="A37" s="58" t="s">
        <v>1124</v>
      </c>
      <c r="K37" s="2411" t="s">
        <v>169</v>
      </c>
      <c r="L37" s="2411"/>
    </row>
  </sheetData>
  <mergeCells count="9">
    <mergeCell ref="K37:L37"/>
    <mergeCell ref="A1:L1"/>
    <mergeCell ref="A2:L2"/>
    <mergeCell ref="A4:L4"/>
    <mergeCell ref="A6:L6"/>
    <mergeCell ref="K9:L9"/>
    <mergeCell ref="A34:C34"/>
    <mergeCell ref="E34:G34"/>
    <mergeCell ref="H34:J34"/>
  </mergeCells>
  <hyperlinks>
    <hyperlink ref="K37" location="'TABLA DE CONTENIDO'!A1" display="VOLVER A TABLA DE CONTENIDO" xr:uid="{00000000-0004-0000-1A00-000000000000}"/>
  </hyperlinks>
  <printOptions horizontalCentered="1" verticalCentered="1"/>
  <pageMargins left="0.39370078740157483" right="0.25" top="0.59055118110236227" bottom="0.98425196850393704" header="0" footer="0"/>
  <pageSetup scale="77" orientation="landscape"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Hoja28">
    <pageSetUpPr fitToPage="1"/>
  </sheetPr>
  <dimension ref="A1:H24"/>
  <sheetViews>
    <sheetView view="pageBreakPreview" zoomScale="85" zoomScaleNormal="100" zoomScaleSheetLayoutView="85" workbookViewId="0">
      <selection activeCell="D32" sqref="D32"/>
    </sheetView>
  </sheetViews>
  <sheetFormatPr baseColWidth="10" defaultColWidth="11.44140625" defaultRowHeight="13.2"/>
  <cols>
    <col min="1" max="1" width="27.6640625" customWidth="1"/>
    <col min="3" max="4" width="10.6640625" customWidth="1"/>
    <col min="5" max="5" width="35.109375" customWidth="1"/>
    <col min="6" max="6" width="18.88671875" customWidth="1"/>
    <col min="7" max="7" width="24.6640625" customWidth="1"/>
    <col min="8" max="8" width="6.88671875" customWidth="1"/>
  </cols>
  <sheetData>
    <row r="1" spans="1:8" ht="22.8">
      <c r="A1" s="2133" t="s">
        <v>1</v>
      </c>
      <c r="B1" s="2133"/>
      <c r="C1" s="2133"/>
      <c r="D1" s="2133"/>
      <c r="E1" s="2133"/>
      <c r="F1" s="2133"/>
      <c r="G1" s="2133"/>
    </row>
    <row r="2" spans="1:8" ht="17.399999999999999">
      <c r="A2" s="2130" t="s">
        <v>110</v>
      </c>
      <c r="B2" s="2130"/>
      <c r="C2" s="2130"/>
      <c r="D2" s="2130"/>
      <c r="E2" s="2130"/>
      <c r="F2" s="2130"/>
      <c r="G2" s="2130"/>
    </row>
    <row r="3" spans="1:8">
      <c r="A3" s="39"/>
      <c r="B3" s="39"/>
      <c r="C3" s="33"/>
      <c r="D3" s="33"/>
      <c r="E3" s="33"/>
      <c r="F3" s="33"/>
      <c r="G3" s="33"/>
    </row>
    <row r="4" spans="1:8" ht="15.75" customHeight="1">
      <c r="A4" s="2130" t="s">
        <v>1190</v>
      </c>
      <c r="B4" s="2130"/>
      <c r="C4" s="2130"/>
      <c r="D4" s="2130"/>
      <c r="E4" s="2130"/>
      <c r="F4" s="2130"/>
      <c r="G4" s="2130"/>
    </row>
    <row r="5" spans="1:8">
      <c r="A5" s="39"/>
      <c r="B5" s="39"/>
      <c r="C5" s="33"/>
      <c r="D5" s="33"/>
      <c r="E5" s="33"/>
      <c r="F5" s="33"/>
      <c r="G5" s="33"/>
    </row>
    <row r="6" spans="1:8" ht="17.399999999999999">
      <c r="A6" s="2130" t="s">
        <v>1191</v>
      </c>
      <c r="B6" s="2130"/>
      <c r="C6" s="2130"/>
      <c r="D6" s="2130"/>
      <c r="E6" s="2130"/>
      <c r="F6" s="2130"/>
      <c r="G6" s="2130"/>
    </row>
    <row r="7" spans="1:8" ht="17.399999999999999">
      <c r="A7" s="38"/>
      <c r="B7" s="38"/>
      <c r="C7" s="35"/>
      <c r="D7" s="35"/>
      <c r="E7" s="33"/>
      <c r="F7" s="33"/>
      <c r="G7" s="33"/>
    </row>
    <row r="8" spans="1:8">
      <c r="B8" s="44"/>
      <c r="C8" s="34"/>
      <c r="D8" s="34"/>
      <c r="E8" s="34"/>
      <c r="F8" s="34"/>
      <c r="G8" s="34"/>
    </row>
    <row r="9" spans="1:8">
      <c r="A9" s="129" t="s">
        <v>1192</v>
      </c>
      <c r="B9" s="480" t="str">
        <f>+DATOS!C10</f>
        <v>CARLOS EDUARDO GARCIA CASTILLO</v>
      </c>
      <c r="C9" s="480"/>
      <c r="D9" s="480"/>
      <c r="E9" s="145" t="s">
        <v>208</v>
      </c>
      <c r="F9" s="220" t="str">
        <f>+DATOS!C16</f>
        <v>JUN - SEP DE 2024</v>
      </c>
      <c r="G9" s="3"/>
      <c r="H9" s="59"/>
    </row>
    <row r="10" spans="1:8" ht="13.8" thickBot="1"/>
    <row r="11" spans="1:8" ht="27" thickBot="1">
      <c r="A11" s="98" t="s">
        <v>129</v>
      </c>
      <c r="B11" s="96" t="s">
        <v>130</v>
      </c>
      <c r="C11" s="96" t="s">
        <v>640</v>
      </c>
      <c r="D11" s="96" t="s">
        <v>641</v>
      </c>
      <c r="E11" s="99" t="s">
        <v>642</v>
      </c>
      <c r="F11" s="99" t="s">
        <v>643</v>
      </c>
      <c r="G11" s="100" t="s">
        <v>136</v>
      </c>
    </row>
    <row r="12" spans="1:8" ht="25.5" customHeight="1">
      <c r="A12" s="1405" t="s">
        <v>348</v>
      </c>
      <c r="B12" s="1406">
        <v>6003</v>
      </c>
      <c r="C12" s="1407" t="s">
        <v>1193</v>
      </c>
      <c r="D12" s="1407">
        <v>5254</v>
      </c>
      <c r="E12" s="1408" t="str">
        <f>+'ESTADO PONTONES '!L13</f>
        <v>Losa agrietada, refuerzo expuesto ES1 y ES2 agrietados</v>
      </c>
      <c r="F12" s="1409">
        <f>+'CANT OBRA 6003'!H300</f>
        <v>146580194</v>
      </c>
      <c r="G12" s="1410"/>
    </row>
    <row r="13" spans="1:8" ht="18" customHeight="1">
      <c r="A13" s="571" t="s">
        <v>348</v>
      </c>
      <c r="B13" s="283">
        <v>6003</v>
      </c>
      <c r="C13" s="572">
        <v>10500</v>
      </c>
      <c r="D13" s="572">
        <v>10502</v>
      </c>
      <c r="E13" s="573" t="str">
        <f>+'ESTADO PONTONES '!L17</f>
        <v>Losa fisurada</v>
      </c>
      <c r="F13" s="1189">
        <f>+'CANT OBRA 6003'!H321</f>
        <v>146580194</v>
      </c>
      <c r="G13" s="22"/>
    </row>
    <row r="14" spans="1:8" ht="18" customHeight="1">
      <c r="A14" s="571" t="s">
        <v>348</v>
      </c>
      <c r="B14" s="283">
        <v>6003</v>
      </c>
      <c r="C14" s="572">
        <v>16037</v>
      </c>
      <c r="D14" s="572">
        <v>16047</v>
      </c>
      <c r="E14" s="574" t="s">
        <v>1194</v>
      </c>
      <c r="F14" s="1189">
        <f>+'CANT OBRA 6003'!H337</f>
        <v>115213866</v>
      </c>
      <c r="G14" s="22"/>
    </row>
    <row r="15" spans="1:8" ht="18" customHeight="1">
      <c r="A15" s="571" t="s">
        <v>348</v>
      </c>
      <c r="B15" s="283">
        <v>6003</v>
      </c>
      <c r="C15" s="572" t="s">
        <v>1195</v>
      </c>
      <c r="D15" s="572">
        <v>24090</v>
      </c>
      <c r="E15" s="574" t="str">
        <f>+'ESTADO PONTONES '!L19</f>
        <v>AL4 fisurada por socavación y ES2</v>
      </c>
      <c r="F15" s="1189">
        <f>+'CANT OBRA 6003'!H355</f>
        <v>136779255</v>
      </c>
      <c r="G15" s="22"/>
    </row>
    <row r="16" spans="1:8" ht="18" customHeight="1" thickBot="1">
      <c r="A16" s="1411" t="s">
        <v>348</v>
      </c>
      <c r="B16" s="1412">
        <v>6003</v>
      </c>
      <c r="C16" s="1413">
        <v>88793</v>
      </c>
      <c r="D16" s="1413">
        <v>88801</v>
      </c>
      <c r="E16" s="1414" t="str">
        <f>+'ESTADO PONTONES '!L28</f>
        <v>Barandas en regular estado</v>
      </c>
      <c r="F16" s="1415">
        <f>+'CANT OBRA 6003'!H377</f>
        <v>118962058</v>
      </c>
      <c r="G16" s="1000"/>
    </row>
    <row r="17" spans="1:7" ht="18" customHeight="1">
      <c r="A17" s="353"/>
      <c r="B17" s="353"/>
      <c r="C17" s="354"/>
      <c r="D17" s="1403"/>
      <c r="E17" s="1403" t="s">
        <v>1196</v>
      </c>
      <c r="F17" s="1404">
        <f>+SUM(F12:F16)</f>
        <v>664115567</v>
      </c>
    </row>
    <row r="18" spans="1:7" ht="18" customHeight="1">
      <c r="A18" s="353"/>
      <c r="B18" s="353"/>
      <c r="C18" s="354"/>
      <c r="D18" s="354"/>
      <c r="E18" s="355"/>
      <c r="F18" s="436"/>
    </row>
    <row r="19" spans="1:7" ht="24.75" customHeight="1">
      <c r="A19" s="2394" t="s">
        <v>696</v>
      </c>
      <c r="B19" s="2394"/>
      <c r="C19" s="2394"/>
      <c r="D19" s="2394"/>
      <c r="E19" s="2394"/>
      <c r="F19" s="2394"/>
      <c r="G19" s="2394"/>
    </row>
    <row r="20" spans="1:7">
      <c r="A20" s="58" t="s">
        <v>658</v>
      </c>
    </row>
    <row r="21" spans="1:7">
      <c r="A21" s="58" t="s">
        <v>1197</v>
      </c>
    </row>
    <row r="22" spans="1:7">
      <c r="A22" s="1610"/>
    </row>
    <row r="23" spans="1:7">
      <c r="F23" s="2411" t="s">
        <v>169</v>
      </c>
      <c r="G23" s="2411"/>
    </row>
    <row r="24" spans="1:7">
      <c r="F24" s="1861"/>
      <c r="G24" s="1861"/>
    </row>
  </sheetData>
  <mergeCells count="6">
    <mergeCell ref="F23:G23"/>
    <mergeCell ref="A1:G1"/>
    <mergeCell ref="A2:G2"/>
    <mergeCell ref="A4:G4"/>
    <mergeCell ref="A6:G6"/>
    <mergeCell ref="A19:G19"/>
  </mergeCells>
  <hyperlinks>
    <hyperlink ref="F23" location="'TABLA DE CONTENIDO'!A1" display="VOLVER A TABLA DE CONTENIDO" xr:uid="{00000000-0004-0000-1B00-000000000000}"/>
  </hyperlinks>
  <printOptions horizontalCentered="1" verticalCentered="1"/>
  <pageMargins left="0.39370078740157483" right="0.28999999999999998" top="0.59055118110236227" bottom="0.98425196850393704" header="0" footer="0"/>
  <pageSetup scale="92" orientation="landscape" horizontalDpi="300" verticalDpi="300"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Hoja29">
    <pageSetUpPr fitToPage="1"/>
  </sheetPr>
  <dimension ref="A1:U37"/>
  <sheetViews>
    <sheetView view="pageBreakPreview" zoomScale="60" zoomScaleNormal="80" workbookViewId="0">
      <selection activeCell="C32" sqref="C32:E32"/>
    </sheetView>
  </sheetViews>
  <sheetFormatPr baseColWidth="10" defaultColWidth="11.44140625" defaultRowHeight="13.2"/>
  <cols>
    <col min="1" max="1" width="23.5546875" style="172" customWidth="1"/>
    <col min="2" max="2" width="8.44140625" style="172" customWidth="1"/>
    <col min="3" max="3" width="12" style="172" customWidth="1"/>
    <col min="4" max="4" width="9.109375" style="172" customWidth="1"/>
    <col min="5" max="5" width="9.6640625" style="172" customWidth="1"/>
    <col min="6" max="6" width="9.5546875" style="172" customWidth="1"/>
    <col min="7" max="7" width="18.109375" style="172" customWidth="1"/>
    <col min="8" max="8" width="9" style="172" customWidth="1"/>
    <col min="9" max="9" width="11.88671875" style="172" customWidth="1"/>
    <col min="10" max="10" width="12.5546875" style="172" customWidth="1"/>
    <col min="11" max="11" width="10.33203125" style="172" customWidth="1"/>
    <col min="12" max="12" width="10" style="172" customWidth="1"/>
    <col min="13" max="13" width="12.33203125" style="172" customWidth="1"/>
    <col min="14" max="14" width="20.88671875" style="172" customWidth="1"/>
    <col min="15" max="19" width="11.44140625" style="172"/>
    <col min="20" max="20" width="18.33203125" style="172" customWidth="1"/>
    <col min="21" max="22" width="3.33203125" style="172" customWidth="1"/>
    <col min="23" max="16384" width="11.44140625" style="172"/>
  </cols>
  <sheetData>
    <row r="1" spans="1:21" ht="22.8">
      <c r="A1" s="2133" t="s">
        <v>1</v>
      </c>
      <c r="B1" s="2133"/>
      <c r="C1" s="2133"/>
      <c r="D1" s="2133"/>
      <c r="E1" s="2133"/>
      <c r="F1" s="2133"/>
      <c r="G1" s="2133"/>
      <c r="H1" s="2133"/>
      <c r="I1" s="2133"/>
      <c r="J1" s="2133"/>
      <c r="K1" s="2133"/>
      <c r="L1" s="2133"/>
      <c r="M1" s="2133"/>
      <c r="N1" s="2133"/>
    </row>
    <row r="2" spans="1:21" ht="17.399999999999999">
      <c r="A2" s="2130" t="s">
        <v>110</v>
      </c>
      <c r="B2" s="2130"/>
      <c r="C2" s="2130"/>
      <c r="D2" s="2130"/>
      <c r="E2" s="2130"/>
      <c r="F2" s="2130"/>
      <c r="G2" s="2130"/>
      <c r="H2" s="2130"/>
      <c r="I2" s="2130"/>
      <c r="J2" s="2130"/>
      <c r="K2" s="2130"/>
      <c r="L2" s="2130"/>
      <c r="M2" s="2130"/>
      <c r="N2" s="2130"/>
    </row>
    <row r="3" spans="1:21" ht="17.399999999999999">
      <c r="A3" s="38"/>
      <c r="B3" s="39"/>
      <c r="C3" s="28"/>
      <c r="D3" s="28"/>
      <c r="E3" s="28"/>
      <c r="F3" s="28"/>
      <c r="G3" s="28"/>
    </row>
    <row r="4" spans="1:21" ht="17.399999999999999">
      <c r="A4" s="2130" t="s">
        <v>1198</v>
      </c>
      <c r="B4" s="2130"/>
      <c r="C4" s="2130"/>
      <c r="D4" s="2130"/>
      <c r="E4" s="2130"/>
      <c r="F4" s="2130"/>
      <c r="G4" s="2130"/>
      <c r="H4" s="2130"/>
      <c r="I4" s="2130"/>
      <c r="J4" s="2130"/>
      <c r="K4" s="2130"/>
      <c r="L4" s="2130"/>
      <c r="M4" s="2130"/>
      <c r="N4" s="2130"/>
    </row>
    <row r="5" spans="1:21">
      <c r="A5" s="44"/>
      <c r="B5" s="44"/>
      <c r="C5" s="29"/>
      <c r="D5" s="29"/>
      <c r="E5" s="29"/>
      <c r="F5" s="29"/>
      <c r="G5" s="29"/>
    </row>
    <row r="6" spans="1:21" ht="17.399999999999999">
      <c r="A6" s="2130" t="s">
        <v>1199</v>
      </c>
      <c r="B6" s="2130"/>
      <c r="C6" s="2130"/>
      <c r="D6" s="2130"/>
      <c r="E6" s="2130"/>
      <c r="F6" s="2130"/>
      <c r="G6" s="2130"/>
      <c r="H6" s="2130"/>
      <c r="I6" s="2130"/>
      <c r="J6" s="2130"/>
      <c r="K6" s="2130"/>
      <c r="L6" s="2130"/>
      <c r="M6" s="2130"/>
      <c r="N6" s="2130"/>
    </row>
    <row r="7" spans="1:21">
      <c r="A7" s="29"/>
      <c r="B7" s="29"/>
      <c r="C7" s="29"/>
      <c r="D7" s="29"/>
      <c r="E7" s="29"/>
      <c r="F7" s="29"/>
      <c r="G7" s="29"/>
    </row>
    <row r="8" spans="1:21">
      <c r="A8" s="129" t="s">
        <v>207</v>
      </c>
      <c r="B8" s="29"/>
      <c r="C8" s="220" t="s">
        <v>321</v>
      </c>
      <c r="D8" s="154"/>
      <c r="E8" s="154"/>
      <c r="F8" s="154"/>
      <c r="G8" s="29"/>
      <c r="H8" s="29"/>
      <c r="N8" s="742" t="s">
        <v>208</v>
      </c>
      <c r="P8" s="1617" t="str">
        <f>+DATOS!C16</f>
        <v>JUN - SEP DE 2024</v>
      </c>
      <c r="Q8" s="1617"/>
      <c r="R8" s="628"/>
      <c r="S8" s="628"/>
    </row>
    <row r="10" spans="1:21" ht="13.8" thickBot="1"/>
    <row r="11" spans="1:21" s="169" customFormat="1" ht="18.75" customHeight="1" thickBot="1">
      <c r="A11" s="2551" t="s">
        <v>129</v>
      </c>
      <c r="B11" s="2555" t="s">
        <v>1200</v>
      </c>
      <c r="C11" s="2565" t="s">
        <v>1201</v>
      </c>
      <c r="D11" s="2548" t="s">
        <v>1202</v>
      </c>
      <c r="E11" s="2549"/>
      <c r="F11" s="2550"/>
      <c r="G11" s="2586" t="s">
        <v>1203</v>
      </c>
      <c r="H11" s="2544" t="s">
        <v>1052</v>
      </c>
      <c r="I11" s="2545"/>
      <c r="J11" s="2545"/>
      <c r="K11" s="2545"/>
      <c r="L11" s="2545"/>
      <c r="M11" s="2545"/>
      <c r="N11" s="2545"/>
      <c r="O11" s="2545"/>
      <c r="P11" s="2545"/>
      <c r="Q11" s="2545"/>
      <c r="R11" s="2545"/>
      <c r="S11" s="2545"/>
      <c r="T11" s="2573" t="s">
        <v>136</v>
      </c>
      <c r="U11" s="1611"/>
    </row>
    <row r="12" spans="1:21" s="170" customFormat="1" ht="34.5" customHeight="1">
      <c r="A12" s="2552"/>
      <c r="B12" s="2556"/>
      <c r="C12" s="2566"/>
      <c r="D12" s="2577" t="s">
        <v>640</v>
      </c>
      <c r="E12" s="2579" t="s">
        <v>641</v>
      </c>
      <c r="F12" s="2581" t="s">
        <v>1204</v>
      </c>
      <c r="G12" s="2587"/>
      <c r="H12" s="1773" t="s">
        <v>1205</v>
      </c>
      <c r="I12" s="1770" t="s">
        <v>1206</v>
      </c>
      <c r="J12" s="2563" t="s">
        <v>871</v>
      </c>
      <c r="K12" s="2564"/>
      <c r="L12" s="2564"/>
      <c r="M12" s="1770" t="s">
        <v>1207</v>
      </c>
      <c r="N12" s="1770" t="s">
        <v>1208</v>
      </c>
      <c r="O12" s="1770" t="s">
        <v>1209</v>
      </c>
      <c r="P12" s="1770" t="s">
        <v>1210</v>
      </c>
      <c r="Q12" s="1770" t="s">
        <v>1211</v>
      </c>
      <c r="R12" s="1771" t="s">
        <v>1212</v>
      </c>
      <c r="S12" s="1772" t="s">
        <v>1213</v>
      </c>
      <c r="T12" s="2574"/>
    </row>
    <row r="13" spans="1:21" s="171" customFormat="1" ht="49.5" customHeight="1">
      <c r="A13" s="2553"/>
      <c r="B13" s="2557"/>
      <c r="C13" s="2567"/>
      <c r="D13" s="2578"/>
      <c r="E13" s="2580"/>
      <c r="F13" s="2582"/>
      <c r="G13" s="2588"/>
      <c r="H13" s="2584"/>
      <c r="I13" s="2559"/>
      <c r="J13" s="1774" t="s">
        <v>1214</v>
      </c>
      <c r="K13" s="1774" t="s">
        <v>1215</v>
      </c>
      <c r="L13" s="1774" t="s">
        <v>1216</v>
      </c>
      <c r="M13" s="2561"/>
      <c r="N13" s="2561"/>
      <c r="O13" s="2561"/>
      <c r="P13" s="2561"/>
      <c r="Q13" s="2561"/>
      <c r="R13" s="2561"/>
      <c r="S13" s="2561"/>
      <c r="T13" s="2575"/>
      <c r="U13" s="170"/>
    </row>
    <row r="14" spans="1:21" ht="9.75" customHeight="1" thickBot="1">
      <c r="A14" s="2554"/>
      <c r="B14" s="2558"/>
      <c r="C14" s="2568"/>
      <c r="D14" s="2554"/>
      <c r="E14" s="2558"/>
      <c r="F14" s="2583"/>
      <c r="G14" s="2589"/>
      <c r="H14" s="2585"/>
      <c r="I14" s="2560"/>
      <c r="J14" s="1612"/>
      <c r="K14" s="1612"/>
      <c r="L14" s="1612"/>
      <c r="M14" s="2562"/>
      <c r="N14" s="2562"/>
      <c r="O14" s="2562"/>
      <c r="P14" s="2562"/>
      <c r="Q14" s="2562"/>
      <c r="R14" s="2562"/>
      <c r="S14" s="2562"/>
      <c r="T14" s="2576"/>
      <c r="U14" s="171"/>
    </row>
    <row r="15" spans="1:21" ht="15" customHeight="1">
      <c r="A15" s="1613"/>
      <c r="B15" s="1614"/>
      <c r="C15" s="1614"/>
      <c r="D15" s="1614"/>
      <c r="E15" s="1614"/>
      <c r="F15" s="1614"/>
      <c r="G15" s="1614"/>
      <c r="H15" s="1615"/>
      <c r="I15" s="1615"/>
      <c r="J15" s="1614"/>
      <c r="K15" s="1614"/>
      <c r="L15" s="1614"/>
      <c r="M15" s="1614"/>
      <c r="N15" s="1614"/>
      <c r="O15" s="1614"/>
      <c r="P15" s="1614"/>
      <c r="Q15" s="1614"/>
      <c r="R15" s="1614"/>
      <c r="S15" s="1614"/>
      <c r="T15" s="1616"/>
    </row>
    <row r="16" spans="1:21" ht="15" customHeight="1">
      <c r="A16" s="182"/>
      <c r="B16" s="1286"/>
      <c r="C16" s="1286"/>
      <c r="D16" s="1286"/>
      <c r="E16" s="1286"/>
      <c r="F16" s="1286"/>
      <c r="G16" s="1286"/>
      <c r="H16" s="1286"/>
      <c r="I16" s="1286"/>
      <c r="J16" s="1286"/>
      <c r="K16" s="1286"/>
      <c r="L16" s="1286"/>
      <c r="M16" s="1286"/>
      <c r="N16" s="1286"/>
      <c r="O16" s="1286"/>
      <c r="P16" s="1286"/>
      <c r="Q16" s="1286"/>
      <c r="R16" s="1286"/>
      <c r="S16" s="1286"/>
      <c r="T16" s="183"/>
    </row>
    <row r="17" spans="1:20" ht="15" customHeight="1">
      <c r="A17" s="182"/>
      <c r="B17" s="1286"/>
      <c r="C17" s="1286"/>
      <c r="D17" s="1286"/>
      <c r="E17" s="1286"/>
      <c r="F17" s="1286"/>
      <c r="G17" s="1286"/>
      <c r="H17" s="1286"/>
      <c r="I17" s="1286"/>
      <c r="J17" s="1286"/>
      <c r="K17" s="1286"/>
      <c r="L17" s="1286"/>
      <c r="M17" s="1286"/>
      <c r="N17" s="1286"/>
      <c r="O17" s="1286"/>
      <c r="P17" s="1286"/>
      <c r="Q17" s="1286"/>
      <c r="R17" s="1286"/>
      <c r="S17" s="1286"/>
      <c r="T17" s="183"/>
    </row>
    <row r="18" spans="1:20" ht="15" customHeight="1">
      <c r="A18" s="182"/>
      <c r="B18" s="1286"/>
      <c r="C18" s="1286"/>
      <c r="D18" s="1286"/>
      <c r="E18" s="1286"/>
      <c r="F18" s="1286"/>
      <c r="G18" s="1286"/>
      <c r="H18" s="1286"/>
      <c r="I18" s="1286"/>
      <c r="J18" s="1286"/>
      <c r="K18" s="1286"/>
      <c r="L18" s="1286"/>
      <c r="M18" s="1286"/>
      <c r="N18" s="1286"/>
      <c r="O18" s="1286"/>
      <c r="P18" s="1286"/>
      <c r="Q18" s="1286"/>
      <c r="R18" s="1286"/>
      <c r="S18" s="1286"/>
      <c r="T18" s="183"/>
    </row>
    <row r="19" spans="1:20" ht="15" customHeight="1">
      <c r="A19" s="182"/>
      <c r="B19" s="1286"/>
      <c r="C19" s="1286"/>
      <c r="D19" s="1286"/>
      <c r="E19" s="1286"/>
      <c r="F19" s="1286"/>
      <c r="G19" s="1286"/>
      <c r="H19" s="1286"/>
      <c r="I19" s="1286"/>
      <c r="J19" s="1286"/>
      <c r="K19" s="1286"/>
      <c r="L19" s="1286"/>
      <c r="M19" s="1286"/>
      <c r="N19" s="1286"/>
      <c r="O19" s="1286"/>
      <c r="P19" s="1286"/>
      <c r="Q19" s="1286"/>
      <c r="R19" s="1286"/>
      <c r="S19" s="1286"/>
      <c r="T19" s="183"/>
    </row>
    <row r="20" spans="1:20" ht="15" customHeight="1">
      <c r="A20" s="182"/>
      <c r="B20" s="1286"/>
      <c r="C20" s="1286"/>
      <c r="D20" s="1286"/>
      <c r="E20" s="1286"/>
      <c r="F20" s="1286"/>
      <c r="G20" s="1286"/>
      <c r="H20" s="1286"/>
      <c r="I20" s="1286"/>
      <c r="J20" s="1286"/>
      <c r="K20" s="1286"/>
      <c r="L20" s="1286"/>
      <c r="M20" s="1286"/>
      <c r="N20" s="1286"/>
      <c r="O20" s="1286"/>
      <c r="P20" s="1286"/>
      <c r="Q20" s="1286"/>
      <c r="R20" s="1286"/>
      <c r="S20" s="1286"/>
      <c r="T20" s="183"/>
    </row>
    <row r="21" spans="1:20" ht="15" customHeight="1">
      <c r="A21" s="182"/>
      <c r="B21" s="1286"/>
      <c r="C21" s="1286"/>
      <c r="D21" s="1286"/>
      <c r="E21" s="1286"/>
      <c r="F21" s="1286"/>
      <c r="G21" s="1286"/>
      <c r="H21" s="1286"/>
      <c r="I21" s="1286"/>
      <c r="J21" s="1286"/>
      <c r="K21" s="1286"/>
      <c r="L21" s="1286"/>
      <c r="M21" s="1286"/>
      <c r="N21" s="1286"/>
      <c r="O21" s="1286"/>
      <c r="P21" s="1286"/>
      <c r="Q21" s="1286"/>
      <c r="R21" s="1286"/>
      <c r="S21" s="1286"/>
      <c r="T21" s="183"/>
    </row>
    <row r="22" spans="1:20" ht="15" customHeight="1">
      <c r="A22" s="182"/>
      <c r="B22" s="1286"/>
      <c r="C22" s="1286"/>
      <c r="D22" s="1286"/>
      <c r="E22" s="1286"/>
      <c r="F22" s="1286"/>
      <c r="G22" s="1286"/>
      <c r="H22" s="1286"/>
      <c r="I22" s="1286"/>
      <c r="J22" s="1286"/>
      <c r="K22" s="1286"/>
      <c r="L22" s="1286"/>
      <c r="M22" s="1286"/>
      <c r="N22" s="1286"/>
      <c r="O22" s="1286"/>
      <c r="P22" s="1286"/>
      <c r="Q22" s="1286"/>
      <c r="R22" s="1286"/>
      <c r="S22" s="1286"/>
      <c r="T22" s="183"/>
    </row>
    <row r="23" spans="1:20" ht="15" customHeight="1">
      <c r="A23" s="182"/>
      <c r="B23" s="1286"/>
      <c r="C23" s="1286"/>
      <c r="D23" s="1286"/>
      <c r="E23" s="1286"/>
      <c r="F23" s="1286"/>
      <c r="G23" s="1286"/>
      <c r="H23" s="1286"/>
      <c r="I23" s="1286"/>
      <c r="J23" s="1286"/>
      <c r="K23" s="1286"/>
      <c r="L23" s="1286"/>
      <c r="M23" s="1286"/>
      <c r="N23" s="1286"/>
      <c r="O23" s="1286"/>
      <c r="P23" s="1286"/>
      <c r="Q23" s="1286"/>
      <c r="R23" s="1286"/>
      <c r="S23" s="1286"/>
      <c r="T23" s="183"/>
    </row>
    <row r="24" spans="1:20" ht="15" customHeight="1">
      <c r="A24" s="182"/>
      <c r="B24" s="1286"/>
      <c r="C24" s="1286"/>
      <c r="D24" s="1286"/>
      <c r="E24" s="1286"/>
      <c r="F24" s="1286"/>
      <c r="G24" s="1286"/>
      <c r="H24" s="1286"/>
      <c r="I24" s="1286"/>
      <c r="J24" s="1286"/>
      <c r="K24" s="1286"/>
      <c r="L24" s="1286"/>
      <c r="M24" s="1286"/>
      <c r="N24" s="1286"/>
      <c r="O24" s="1286"/>
      <c r="P24" s="1286"/>
      <c r="Q24" s="1286"/>
      <c r="R24" s="1286"/>
      <c r="S24" s="1286"/>
      <c r="T24" s="183"/>
    </row>
    <row r="25" spans="1:20" ht="15" customHeight="1">
      <c r="A25" s="182"/>
      <c r="B25" s="1286"/>
      <c r="C25" s="1286"/>
      <c r="D25" s="1286"/>
      <c r="E25" s="1286"/>
      <c r="F25" s="1286"/>
      <c r="G25" s="1286"/>
      <c r="H25" s="1286"/>
      <c r="I25" s="1286"/>
      <c r="J25" s="1286"/>
      <c r="K25" s="1286"/>
      <c r="L25" s="1286"/>
      <c r="M25" s="1286"/>
      <c r="N25" s="1286"/>
      <c r="O25" s="1286"/>
      <c r="P25" s="1286"/>
      <c r="Q25" s="1286"/>
      <c r="R25" s="1286"/>
      <c r="S25" s="1286"/>
      <c r="T25" s="183"/>
    </row>
    <row r="26" spans="1:20" ht="15" customHeight="1">
      <c r="A26" s="182"/>
      <c r="B26" s="1286"/>
      <c r="C26" s="1286"/>
      <c r="D26" s="1286"/>
      <c r="E26" s="1286"/>
      <c r="F26" s="1286"/>
      <c r="G26" s="1286"/>
      <c r="H26" s="1286"/>
      <c r="I26" s="1286"/>
      <c r="J26" s="1286"/>
      <c r="K26" s="1286"/>
      <c r="L26" s="1286"/>
      <c r="M26" s="1286"/>
      <c r="N26" s="1286"/>
      <c r="O26" s="1286"/>
      <c r="P26" s="1286"/>
      <c r="Q26" s="1286"/>
      <c r="R26" s="1286"/>
      <c r="S26" s="1286"/>
      <c r="T26" s="183"/>
    </row>
    <row r="27" spans="1:20" ht="15" customHeight="1">
      <c r="A27" s="182"/>
      <c r="B27" s="1286"/>
      <c r="C27" s="1286"/>
      <c r="D27" s="1286"/>
      <c r="E27" s="1286"/>
      <c r="F27" s="1286"/>
      <c r="G27" s="1286"/>
      <c r="H27" s="1286"/>
      <c r="I27" s="1286"/>
      <c r="J27" s="1286"/>
      <c r="K27" s="1286"/>
      <c r="L27" s="1286"/>
      <c r="M27" s="1286"/>
      <c r="N27" s="1286"/>
      <c r="O27" s="1286"/>
      <c r="P27" s="1286"/>
      <c r="Q27" s="1286"/>
      <c r="R27" s="1286"/>
      <c r="S27" s="1286"/>
      <c r="T27" s="183"/>
    </row>
    <row r="28" spans="1:20" ht="15" customHeight="1">
      <c r="A28" s="182"/>
      <c r="B28" s="1286"/>
      <c r="C28" s="1286"/>
      <c r="D28" s="1286"/>
      <c r="E28" s="1286"/>
      <c r="F28" s="1286"/>
      <c r="G28" s="1286"/>
      <c r="H28" s="1286"/>
      <c r="I28" s="1286"/>
      <c r="J28" s="1286"/>
      <c r="K28" s="1286"/>
      <c r="L28" s="1286"/>
      <c r="M28" s="1286"/>
      <c r="N28" s="1286"/>
      <c r="O28" s="1286"/>
      <c r="P28" s="1286"/>
      <c r="Q28" s="1286"/>
      <c r="R28" s="1286"/>
      <c r="S28" s="1286"/>
      <c r="T28" s="183"/>
    </row>
    <row r="29" spans="1:20" ht="15" customHeight="1" thickBot="1">
      <c r="A29" s="184"/>
      <c r="B29" s="185"/>
      <c r="C29" s="185"/>
      <c r="D29" s="185"/>
      <c r="E29" s="185"/>
      <c r="F29" s="185"/>
      <c r="G29" s="185"/>
      <c r="H29" s="185"/>
      <c r="I29" s="185"/>
      <c r="J29" s="185"/>
      <c r="K29" s="185"/>
      <c r="L29" s="185"/>
      <c r="M29" s="185"/>
      <c r="N29" s="185"/>
      <c r="O29" s="185"/>
      <c r="P29" s="185"/>
      <c r="Q29" s="185"/>
      <c r="R29" s="185"/>
      <c r="S29" s="185"/>
      <c r="T29" s="186"/>
    </row>
    <row r="31" spans="1:20">
      <c r="A31" s="1158" t="s">
        <v>1118</v>
      </c>
    </row>
    <row r="32" spans="1:20" ht="25.5" customHeight="1">
      <c r="A32" s="1798" t="s">
        <v>1217</v>
      </c>
      <c r="B32" s="1158"/>
      <c r="C32" s="2570" t="s">
        <v>1120</v>
      </c>
      <c r="D32" s="2570"/>
      <c r="E32" s="2570"/>
      <c r="F32" s="2570" t="s">
        <v>1218</v>
      </c>
      <c r="G32" s="2570"/>
      <c r="H32" s="2570"/>
      <c r="I32" s="2546" t="s">
        <v>1219</v>
      </c>
      <c r="J32" s="2547"/>
      <c r="K32" s="2547"/>
      <c r="L32" s="157" t="s">
        <v>1065</v>
      </c>
      <c r="M32" s="2571" t="s">
        <v>1123</v>
      </c>
      <c r="N32" s="2572"/>
    </row>
    <row r="33" spans="1:19">
      <c r="Q33" s="2142" t="s">
        <v>169</v>
      </c>
      <c r="R33" s="2142"/>
      <c r="S33" s="2142"/>
    </row>
    <row r="34" spans="1:19">
      <c r="A34" s="1158" t="s">
        <v>1220</v>
      </c>
      <c r="B34" s="172" t="s">
        <v>1221</v>
      </c>
    </row>
    <row r="35" spans="1:19">
      <c r="B35" s="172" t="s">
        <v>1222</v>
      </c>
    </row>
    <row r="37" spans="1:19" ht="15">
      <c r="A37" s="2569"/>
      <c r="B37" s="2569"/>
      <c r="C37" s="2569"/>
      <c r="D37" s="2569"/>
      <c r="E37" s="2569"/>
      <c r="F37" s="2569"/>
    </row>
  </sheetData>
  <mergeCells count="30">
    <mergeCell ref="A37:F37"/>
    <mergeCell ref="C32:E32"/>
    <mergeCell ref="F32:H32"/>
    <mergeCell ref="M32:N32"/>
    <mergeCell ref="T11:T14"/>
    <mergeCell ref="Q33:S33"/>
    <mergeCell ref="D12:D14"/>
    <mergeCell ref="E12:E14"/>
    <mergeCell ref="F12:F14"/>
    <mergeCell ref="H13:H14"/>
    <mergeCell ref="O13:O14"/>
    <mergeCell ref="P13:P14"/>
    <mergeCell ref="Q13:Q14"/>
    <mergeCell ref="R13:R14"/>
    <mergeCell ref="S13:S14"/>
    <mergeCell ref="G11:G14"/>
    <mergeCell ref="H11:S11"/>
    <mergeCell ref="I32:K32"/>
    <mergeCell ref="A1:N1"/>
    <mergeCell ref="A2:N2"/>
    <mergeCell ref="A4:N4"/>
    <mergeCell ref="A6:N6"/>
    <mergeCell ref="D11:F11"/>
    <mergeCell ref="A11:A14"/>
    <mergeCell ref="B11:B14"/>
    <mergeCell ref="I13:I14"/>
    <mergeCell ref="M13:M14"/>
    <mergeCell ref="N13:N14"/>
    <mergeCell ref="J12:L12"/>
    <mergeCell ref="C11:C14"/>
  </mergeCells>
  <hyperlinks>
    <hyperlink ref="Q33" location="'TABLA DE CONTENIDO'!A1" display="VOLVER A TABLA DE CONTENIDO" xr:uid="{00000000-0004-0000-1C00-000000000000}"/>
  </hyperlinks>
  <printOptions horizontalCentered="1"/>
  <pageMargins left="0.23622047244094491" right="0.23622047244094491" top="0.98425196850393704" bottom="0.98425196850393704" header="0" footer="0"/>
  <pageSetup scale="53" orientation="landscape"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Hoja30">
    <pageSetUpPr fitToPage="1"/>
  </sheetPr>
  <dimension ref="A1:N32"/>
  <sheetViews>
    <sheetView view="pageBreakPreview" zoomScale="70" zoomScaleNormal="80" zoomScaleSheetLayoutView="70" workbookViewId="0">
      <selection activeCell="D32" sqref="D32"/>
    </sheetView>
  </sheetViews>
  <sheetFormatPr baseColWidth="10" defaultColWidth="11.44140625" defaultRowHeight="13.2"/>
  <cols>
    <col min="1" max="1" width="17.109375" style="172" customWidth="1"/>
    <col min="2" max="2" width="9.44140625" style="172" customWidth="1"/>
    <col min="3" max="3" width="14.6640625" style="172" customWidth="1"/>
    <col min="4" max="8" width="11.44140625" style="172"/>
    <col min="9" max="9" width="16.109375" style="172" customWidth="1"/>
    <col min="10" max="10" width="11.44140625" style="172"/>
    <col min="11" max="11" width="21" style="172" customWidth="1"/>
    <col min="12" max="13" width="5.6640625" style="172" customWidth="1"/>
    <col min="14" max="16384" width="11.44140625" style="172"/>
  </cols>
  <sheetData>
    <row r="1" spans="1:14" ht="22.8">
      <c r="A1" s="2133" t="s">
        <v>1</v>
      </c>
      <c r="B1" s="2133"/>
      <c r="C1" s="2133"/>
      <c r="D1" s="2133"/>
      <c r="E1" s="2133"/>
      <c r="F1" s="2133"/>
      <c r="G1" s="2133"/>
      <c r="H1" s="2133"/>
      <c r="I1" s="2133"/>
      <c r="J1" s="178"/>
    </row>
    <row r="2" spans="1:14" ht="17.399999999999999">
      <c r="A2" s="2130" t="s">
        <v>110</v>
      </c>
      <c r="B2" s="2130"/>
      <c r="C2" s="2130"/>
      <c r="D2" s="2130"/>
      <c r="E2" s="2130"/>
      <c r="F2" s="2130"/>
      <c r="G2" s="2130"/>
      <c r="H2" s="2130"/>
      <c r="I2" s="2130"/>
      <c r="J2" s="179"/>
    </row>
    <row r="3" spans="1:14" ht="17.399999999999999">
      <c r="A3" s="38"/>
      <c r="B3" s="39"/>
      <c r="C3" s="28"/>
      <c r="D3" s="28"/>
      <c r="E3" s="28"/>
      <c r="F3" s="28"/>
      <c r="G3" s="28"/>
      <c r="H3" s="28"/>
      <c r="I3" s="28"/>
      <c r="J3" s="28"/>
    </row>
    <row r="4" spans="1:14" ht="17.399999999999999">
      <c r="A4" s="2130" t="s">
        <v>1223</v>
      </c>
      <c r="B4" s="2130"/>
      <c r="C4" s="2130"/>
      <c r="D4" s="2130"/>
      <c r="E4" s="2130"/>
      <c r="F4" s="2130"/>
      <c r="G4" s="2130"/>
      <c r="H4" s="2130"/>
      <c r="I4" s="2130"/>
      <c r="J4" s="179"/>
    </row>
    <row r="5" spans="1:14">
      <c r="A5" s="44"/>
      <c r="B5" s="44"/>
      <c r="C5" s="29"/>
      <c r="D5" s="29"/>
      <c r="E5" s="29"/>
      <c r="F5" s="29"/>
      <c r="G5" s="29"/>
      <c r="H5" s="29"/>
      <c r="I5" s="36"/>
      <c r="J5" s="29"/>
    </row>
    <row r="6" spans="1:14" ht="17.399999999999999">
      <c r="A6" s="2130" t="s">
        <v>1224</v>
      </c>
      <c r="B6" s="2130"/>
      <c r="C6" s="2130"/>
      <c r="D6" s="2130"/>
      <c r="E6" s="2130"/>
      <c r="F6" s="2130"/>
      <c r="G6" s="2130"/>
      <c r="H6" s="2130"/>
      <c r="I6" s="2130"/>
      <c r="J6" s="179"/>
    </row>
    <row r="7" spans="1:14">
      <c r="A7" s="29"/>
      <c r="B7" s="29"/>
      <c r="C7" s="29"/>
      <c r="D7" s="29"/>
      <c r="E7" s="29"/>
      <c r="F7" s="29"/>
      <c r="G7" s="29"/>
      <c r="H7" s="29"/>
      <c r="I7" s="36"/>
      <c r="J7" s="36"/>
    </row>
    <row r="8" spans="1:14">
      <c r="A8" s="129" t="s">
        <v>1225</v>
      </c>
      <c r="B8" s="29"/>
      <c r="C8" s="220" t="str">
        <f>+DATOS!C10</f>
        <v>CARLOS EDUARDO GARCIA CASTILLO</v>
      </c>
      <c r="D8" s="154"/>
      <c r="E8" s="154"/>
      <c r="F8" s="154"/>
      <c r="G8" s="29"/>
      <c r="H8" s="742" t="s">
        <v>208</v>
      </c>
      <c r="I8" s="29"/>
      <c r="J8" s="220" t="str">
        <f>+DATOS!C16</f>
        <v>JUN - SEP DE 2024</v>
      </c>
      <c r="K8" s="154"/>
      <c r="L8" s="29"/>
    </row>
    <row r="11" spans="1:14" s="169" customFormat="1" ht="11.25" customHeight="1">
      <c r="A11" s="2590" t="s">
        <v>129</v>
      </c>
      <c r="B11" s="2590" t="s">
        <v>1200</v>
      </c>
      <c r="C11" s="2590" t="s">
        <v>1226</v>
      </c>
      <c r="D11" s="2590" t="s">
        <v>1202</v>
      </c>
      <c r="E11" s="2590"/>
      <c r="F11" s="2590"/>
      <c r="G11" s="2591" t="s">
        <v>1133</v>
      </c>
      <c r="H11" s="2591" t="s">
        <v>1134</v>
      </c>
      <c r="I11" s="2595" t="s">
        <v>1227</v>
      </c>
      <c r="J11" s="2596"/>
      <c r="K11" s="2591" t="s">
        <v>136</v>
      </c>
      <c r="L11" s="1611"/>
      <c r="M11" s="1611"/>
      <c r="N11" s="1611"/>
    </row>
    <row r="12" spans="1:14" s="170" customFormat="1" ht="22.5" customHeight="1">
      <c r="A12" s="2590"/>
      <c r="B12" s="2590"/>
      <c r="C12" s="2590"/>
      <c r="D12" s="2590" t="s">
        <v>640</v>
      </c>
      <c r="E12" s="2590" t="s">
        <v>641</v>
      </c>
      <c r="F12" s="2590" t="s">
        <v>1204</v>
      </c>
      <c r="G12" s="2591"/>
      <c r="H12" s="2591"/>
      <c r="I12" s="2597"/>
      <c r="J12" s="2598"/>
      <c r="K12" s="2591"/>
    </row>
    <row r="13" spans="1:14" s="171" customFormat="1" ht="10.199999999999999">
      <c r="A13" s="2590"/>
      <c r="B13" s="2590"/>
      <c r="C13" s="2590"/>
      <c r="D13" s="2590"/>
      <c r="E13" s="2590"/>
      <c r="F13" s="2590"/>
      <c r="G13" s="2591"/>
      <c r="H13" s="2591"/>
      <c r="I13" s="1553" t="s">
        <v>1137</v>
      </c>
      <c r="J13" s="1553" t="s">
        <v>1138</v>
      </c>
      <c r="K13" s="1553" t="s">
        <v>441</v>
      </c>
    </row>
    <row r="14" spans="1:14">
      <c r="A14" s="1286"/>
      <c r="B14" s="1286"/>
      <c r="C14" s="1286"/>
      <c r="D14" s="1286"/>
      <c r="E14" s="1286"/>
      <c r="F14" s="1286"/>
      <c r="G14" s="1286"/>
      <c r="H14" s="1286"/>
      <c r="I14" s="1286"/>
      <c r="J14" s="1286"/>
      <c r="K14" s="1286"/>
    </row>
    <row r="15" spans="1:14">
      <c r="A15" s="1286"/>
      <c r="B15" s="1286"/>
      <c r="C15" s="1286"/>
      <c r="D15" s="1286"/>
      <c r="E15" s="1286"/>
      <c r="F15" s="1286"/>
      <c r="G15" s="1286"/>
      <c r="H15" s="1286"/>
      <c r="I15" s="1286"/>
      <c r="J15" s="1286"/>
      <c r="K15" s="1286"/>
    </row>
    <row r="16" spans="1:14">
      <c r="A16" s="1286"/>
      <c r="B16" s="1286"/>
      <c r="C16" s="1286"/>
      <c r="D16" s="1286"/>
      <c r="E16" s="1286"/>
      <c r="F16" s="1286"/>
      <c r="G16" s="1286"/>
      <c r="H16" s="1286"/>
      <c r="I16" s="1286"/>
      <c r="J16" s="1286"/>
      <c r="K16" s="1286"/>
    </row>
    <row r="17" spans="1:14">
      <c r="A17" s="1286"/>
      <c r="B17" s="1286"/>
      <c r="C17" s="1286"/>
      <c r="D17" s="1286"/>
      <c r="E17" s="1286"/>
      <c r="F17" s="1286"/>
      <c r="G17" s="1286"/>
      <c r="H17" s="1286"/>
      <c r="I17" s="1286"/>
      <c r="J17" s="1286"/>
      <c r="K17" s="1286"/>
    </row>
    <row r="18" spans="1:14">
      <c r="A18" s="1286"/>
      <c r="B18" s="1286"/>
      <c r="C18" s="1286"/>
      <c r="D18" s="1286"/>
      <c r="E18" s="1286"/>
      <c r="F18" s="1286"/>
      <c r="G18" s="1286"/>
      <c r="H18" s="1286"/>
      <c r="I18" s="1286"/>
      <c r="J18" s="1286"/>
      <c r="K18" s="1286"/>
    </row>
    <row r="19" spans="1:14">
      <c r="A19" s="1286"/>
      <c r="B19" s="1286"/>
      <c r="C19" s="1286"/>
      <c r="D19" s="1286"/>
      <c r="E19" s="1286"/>
      <c r="F19" s="1286"/>
      <c r="G19" s="1286"/>
      <c r="H19" s="1286"/>
      <c r="I19" s="1286"/>
      <c r="J19" s="1286"/>
      <c r="K19" s="1286"/>
    </row>
    <row r="20" spans="1:14">
      <c r="A20" s="1286"/>
      <c r="B20" s="1286"/>
      <c r="C20" s="1286"/>
      <c r="D20" s="1286"/>
      <c r="E20" s="1286"/>
      <c r="F20" s="1286"/>
      <c r="G20" s="1286"/>
      <c r="H20" s="1286"/>
      <c r="I20" s="1286"/>
      <c r="J20" s="1286"/>
      <c r="K20" s="1286"/>
    </row>
    <row r="21" spans="1:14">
      <c r="A21" s="1286"/>
      <c r="B21" s="1286"/>
      <c r="C21" s="1286"/>
      <c r="D21" s="1286"/>
      <c r="E21" s="1286"/>
      <c r="F21" s="1286"/>
      <c r="G21" s="1286"/>
      <c r="H21" s="1286"/>
      <c r="I21" s="1286"/>
      <c r="J21" s="1286"/>
      <c r="K21" s="1286"/>
    </row>
    <row r="22" spans="1:14">
      <c r="A22" s="1286"/>
      <c r="B22" s="1286"/>
      <c r="C22" s="1286"/>
      <c r="D22" s="1286"/>
      <c r="E22" s="1286"/>
      <c r="F22" s="1286"/>
      <c r="G22" s="1286"/>
      <c r="H22" s="1286"/>
      <c r="I22" s="1286"/>
      <c r="J22" s="1286"/>
      <c r="K22" s="1286"/>
    </row>
    <row r="23" spans="1:14">
      <c r="A23" s="1286"/>
      <c r="B23" s="1286"/>
      <c r="C23" s="1286"/>
      <c r="D23" s="1286"/>
      <c r="E23" s="1286"/>
      <c r="F23" s="1286"/>
      <c r="G23" s="1286"/>
      <c r="H23" s="1286"/>
      <c r="I23" s="1286"/>
      <c r="J23" s="1286"/>
      <c r="K23" s="1286"/>
    </row>
    <row r="24" spans="1:14">
      <c r="A24" s="1286"/>
      <c r="B24" s="1286"/>
      <c r="C24" s="1286"/>
      <c r="D24" s="1286"/>
      <c r="E24" s="1286"/>
      <c r="F24" s="1286"/>
      <c r="G24" s="1286"/>
      <c r="H24" s="1286"/>
      <c r="I24" s="1286"/>
      <c r="J24" s="1286"/>
      <c r="K24" s="1286"/>
    </row>
    <row r="25" spans="1:14">
      <c r="A25" s="1286"/>
      <c r="B25" s="1286"/>
      <c r="C25" s="1286"/>
      <c r="D25" s="1286"/>
      <c r="E25" s="1286"/>
      <c r="F25" s="1286"/>
      <c r="G25" s="1286"/>
      <c r="H25" s="1286"/>
      <c r="I25" s="1286"/>
      <c r="J25" s="1286"/>
      <c r="K25" s="1286"/>
    </row>
    <row r="26" spans="1:14">
      <c r="A26" s="1286"/>
      <c r="B26" s="1286"/>
      <c r="C26" s="1286"/>
      <c r="D26" s="1286"/>
      <c r="E26" s="1286"/>
      <c r="F26" s="1286"/>
      <c r="G26" s="1286"/>
      <c r="H26" s="1286"/>
      <c r="I26" s="1286"/>
      <c r="J26" s="1286"/>
      <c r="K26" s="1286"/>
    </row>
    <row r="27" spans="1:14">
      <c r="A27" s="1286"/>
      <c r="B27" s="1286"/>
      <c r="C27" s="1286"/>
      <c r="D27" s="1286"/>
      <c r="E27" s="1286"/>
      <c r="F27" s="1286"/>
      <c r="G27" s="1286"/>
      <c r="H27" s="1286"/>
      <c r="I27" s="1286"/>
      <c r="J27" s="1286"/>
      <c r="K27" s="1286"/>
    </row>
    <row r="28" spans="1:14">
      <c r="A28" s="1286"/>
      <c r="B28" s="1286"/>
      <c r="C28" s="1286"/>
      <c r="D28" s="1286"/>
      <c r="E28" s="1286"/>
      <c r="F28" s="1286"/>
      <c r="G28" s="1286"/>
      <c r="H28" s="1286"/>
      <c r="I28" s="1286"/>
      <c r="J28" s="1286"/>
      <c r="K28" s="1286"/>
    </row>
    <row r="29" spans="1:14" ht="27" customHeight="1">
      <c r="A29" s="2592" t="s">
        <v>657</v>
      </c>
      <c r="B29" s="2592"/>
      <c r="C29" s="2592"/>
      <c r="D29" s="2592"/>
      <c r="E29" s="2592"/>
      <c r="F29" s="2592"/>
      <c r="G29" s="2592"/>
      <c r="H29" s="2592"/>
      <c r="I29" s="2592"/>
      <c r="J29" s="2592"/>
      <c r="K29" s="2592"/>
    </row>
    <row r="30" spans="1:14">
      <c r="A30" s="2593"/>
      <c r="B30" s="2593"/>
      <c r="C30" s="2593"/>
      <c r="D30" s="2593"/>
      <c r="E30" s="2593"/>
      <c r="F30" s="2593"/>
      <c r="G30" s="2593"/>
      <c r="H30" s="2593"/>
      <c r="I30" s="2593"/>
      <c r="J30" s="2593"/>
      <c r="K30" s="2593"/>
      <c r="L30" s="2593"/>
      <c r="M30" s="2593"/>
      <c r="N30" s="2593"/>
    </row>
    <row r="31" spans="1:14">
      <c r="A31" s="1608"/>
      <c r="B31" s="1608"/>
      <c r="C31" s="1608"/>
      <c r="D31" s="1608"/>
      <c r="E31" s="1608"/>
      <c r="F31" s="1608"/>
      <c r="G31" s="1608"/>
      <c r="H31" s="1608"/>
      <c r="I31" s="1608"/>
      <c r="J31" s="1608"/>
      <c r="K31" s="1608"/>
      <c r="L31" s="1608"/>
      <c r="M31" s="1608"/>
      <c r="N31" s="1608"/>
    </row>
    <row r="32" spans="1:14">
      <c r="J32" s="2594" t="s">
        <v>169</v>
      </c>
      <c r="K32" s="2594"/>
    </row>
  </sheetData>
  <mergeCells count="18">
    <mergeCell ref="A29:K29"/>
    <mergeCell ref="A30:N30"/>
    <mergeCell ref="J32:K32"/>
    <mergeCell ref="I11:J12"/>
    <mergeCell ref="K11:K12"/>
    <mergeCell ref="A1:I1"/>
    <mergeCell ref="A2:I2"/>
    <mergeCell ref="A4:I4"/>
    <mergeCell ref="A6:I6"/>
    <mergeCell ref="B11:B13"/>
    <mergeCell ref="C11:C13"/>
    <mergeCell ref="D11:F11"/>
    <mergeCell ref="G11:G13"/>
    <mergeCell ref="H11:H13"/>
    <mergeCell ref="A11:A13"/>
    <mergeCell ref="D12:D13"/>
    <mergeCell ref="E12:E13"/>
    <mergeCell ref="F12:F13"/>
  </mergeCells>
  <hyperlinks>
    <hyperlink ref="J32" location="'TABLA DE CONTENIDO'!A1" display="VOLVER A TABLA DE CONTENIDO" xr:uid="{00000000-0004-0000-1D00-000000000000}"/>
  </hyperlinks>
  <printOptions horizontalCentered="1"/>
  <pageMargins left="0.74803149606299213" right="0.74803149606299213" top="0.98425196850393704" bottom="0.98425196850393704" header="0" footer="0"/>
  <pageSetup scale="59" orientation="portrait"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Hoja31">
    <pageSetUpPr fitToPage="1"/>
  </sheetPr>
  <dimension ref="A1:AG43"/>
  <sheetViews>
    <sheetView view="pageBreakPreview" topLeftCell="A4" zoomScale="85" zoomScaleNormal="100" zoomScaleSheetLayoutView="85" workbookViewId="0">
      <selection activeCell="Q25" sqref="Q25"/>
    </sheetView>
  </sheetViews>
  <sheetFormatPr baseColWidth="10" defaultColWidth="11.44140625" defaultRowHeight="13.2"/>
  <cols>
    <col min="1" max="1" width="8.109375" customWidth="1"/>
    <col min="2" max="2" width="7.5546875" customWidth="1"/>
    <col min="3" max="3" width="8.33203125" customWidth="1"/>
    <col min="4" max="4" width="5.109375" customWidth="1"/>
    <col min="5" max="6" width="4.33203125" customWidth="1"/>
    <col min="7" max="7" width="6.44140625" customWidth="1"/>
    <col min="8" max="14" width="4.33203125" customWidth="1"/>
    <col min="15" max="15" width="4.5546875" customWidth="1"/>
    <col min="16" max="19" width="4.33203125" customWidth="1"/>
    <col min="20" max="20" width="5.33203125" customWidth="1"/>
    <col min="21" max="22" width="4.33203125" customWidth="1"/>
    <col min="23" max="23" width="5.33203125" customWidth="1"/>
    <col min="24" max="27" width="4.33203125" customWidth="1"/>
    <col min="28" max="28" width="6" customWidth="1"/>
    <col min="29" max="29" width="5.88671875" customWidth="1"/>
    <col min="30" max="30" width="6.33203125" customWidth="1"/>
    <col min="31" max="31" width="7" customWidth="1"/>
    <col min="32" max="33" width="3.88671875" customWidth="1"/>
  </cols>
  <sheetData>
    <row r="1" spans="1:33" ht="22.8">
      <c r="A1" s="2123" t="s">
        <v>1</v>
      </c>
      <c r="B1" s="2123"/>
      <c r="C1" s="2123"/>
      <c r="D1" s="2123"/>
      <c r="E1" s="2123"/>
      <c r="F1" s="2123"/>
      <c r="G1" s="2123"/>
      <c r="H1" s="2123"/>
      <c r="I1" s="2123"/>
      <c r="J1" s="2123"/>
      <c r="K1" s="2123"/>
      <c r="L1" s="2123"/>
      <c r="M1" s="2123"/>
      <c r="N1" s="2123"/>
      <c r="O1" s="2123"/>
      <c r="P1" s="2123"/>
      <c r="Q1" s="2123"/>
      <c r="R1" s="2123"/>
      <c r="S1" s="2123"/>
      <c r="T1" s="2123"/>
      <c r="U1" s="2123"/>
      <c r="V1" s="2123"/>
      <c r="W1" s="2123"/>
      <c r="X1" s="2123"/>
      <c r="Y1" s="2123"/>
      <c r="Z1" s="2123"/>
      <c r="AA1" s="2123"/>
      <c r="AB1" s="2123"/>
      <c r="AC1" s="2123"/>
      <c r="AD1" s="2123"/>
      <c r="AE1" s="2123"/>
    </row>
    <row r="2" spans="1:33" ht="26.25" customHeight="1">
      <c r="A2" s="2117" t="s">
        <v>1228</v>
      </c>
      <c r="B2" s="2117"/>
      <c r="C2" s="2117"/>
      <c r="D2" s="2117"/>
      <c r="E2" s="2117"/>
      <c r="F2" s="2117"/>
      <c r="G2" s="2117"/>
      <c r="H2" s="2117"/>
      <c r="I2" s="2117"/>
      <c r="J2" s="2117"/>
      <c r="K2" s="2117"/>
      <c r="L2" s="2117"/>
      <c r="M2" s="2117"/>
      <c r="N2" s="2117"/>
      <c r="O2" s="2117"/>
      <c r="P2" s="2117"/>
      <c r="Q2" s="2117"/>
      <c r="R2" s="2117"/>
      <c r="S2" s="2117"/>
      <c r="T2" s="2117"/>
      <c r="U2" s="2117"/>
      <c r="V2" s="2117"/>
      <c r="W2" s="2117"/>
      <c r="X2" s="2117"/>
      <c r="Y2" s="2117"/>
      <c r="Z2" s="2117"/>
      <c r="AA2" s="2117"/>
      <c r="AB2" s="2117"/>
      <c r="AC2" s="2117"/>
      <c r="AD2" s="2117"/>
      <c r="AE2" s="2117"/>
    </row>
    <row r="3" spans="1:33" ht="26.25" customHeight="1">
      <c r="A3" s="2117" t="s">
        <v>1229</v>
      </c>
      <c r="B3" s="2117"/>
      <c r="C3" s="2117"/>
      <c r="D3" s="2117"/>
      <c r="E3" s="2117"/>
      <c r="F3" s="2117"/>
      <c r="G3" s="2117"/>
      <c r="H3" s="2117"/>
      <c r="I3" s="2117"/>
      <c r="J3" s="2117"/>
      <c r="K3" s="2117"/>
      <c r="L3" s="2117"/>
      <c r="M3" s="2117"/>
      <c r="N3" s="2117"/>
      <c r="O3" s="2117"/>
      <c r="P3" s="2117"/>
      <c r="Q3" s="2117"/>
      <c r="R3" s="2117"/>
      <c r="S3" s="2117"/>
      <c r="T3" s="2117"/>
      <c r="U3" s="2117"/>
      <c r="V3" s="2117"/>
      <c r="W3" s="2117"/>
      <c r="X3" s="2117"/>
      <c r="Y3" s="2117"/>
      <c r="Z3" s="2117"/>
      <c r="AA3" s="2117"/>
      <c r="AB3" s="2117"/>
      <c r="AC3" s="2117"/>
      <c r="AD3" s="2117"/>
      <c r="AE3" s="2117"/>
    </row>
    <row r="4" spans="1:33" ht="22.5" customHeight="1">
      <c r="A4" s="2117" t="s">
        <v>1230</v>
      </c>
      <c r="B4" s="2117"/>
      <c r="C4" s="2117"/>
      <c r="D4" s="2117"/>
      <c r="E4" s="2117"/>
      <c r="F4" s="2117"/>
      <c r="G4" s="2117"/>
      <c r="H4" s="2117"/>
      <c r="I4" s="2117"/>
      <c r="J4" s="2117"/>
      <c r="K4" s="2117"/>
      <c r="L4" s="2117"/>
      <c r="M4" s="2117"/>
      <c r="N4" s="2117"/>
      <c r="O4" s="2117"/>
      <c r="P4" s="2117"/>
      <c r="Q4" s="2117"/>
      <c r="R4" s="2117"/>
      <c r="S4" s="2117"/>
      <c r="T4" s="2117"/>
      <c r="U4" s="2117"/>
      <c r="V4" s="2117"/>
      <c r="W4" s="2117"/>
      <c r="X4" s="2117"/>
      <c r="Y4" s="2117"/>
      <c r="Z4" s="2117"/>
      <c r="AA4" s="2117"/>
      <c r="AB4" s="2117"/>
      <c r="AC4" s="2117"/>
      <c r="AD4" s="2117"/>
      <c r="AE4" s="2117"/>
    </row>
    <row r="5" spans="1:33" ht="15.6">
      <c r="A5" s="131"/>
      <c r="B5" s="131"/>
      <c r="C5" s="131"/>
      <c r="D5" s="131"/>
      <c r="E5" s="131"/>
      <c r="F5" s="131"/>
      <c r="G5" s="131"/>
      <c r="H5" s="131"/>
      <c r="I5" s="131"/>
      <c r="J5" s="131"/>
      <c r="K5" s="131"/>
      <c r="L5" s="131"/>
      <c r="M5" s="131"/>
      <c r="N5" s="131"/>
      <c r="O5" s="131"/>
      <c r="P5" s="131"/>
      <c r="Q5" s="131"/>
      <c r="R5" s="131"/>
    </row>
    <row r="6" spans="1:33" ht="15.6">
      <c r="A6" s="132" t="s">
        <v>1231</v>
      </c>
      <c r="B6" s="2599">
        <v>60</v>
      </c>
      <c r="C6" s="2599"/>
      <c r="D6" s="2599"/>
      <c r="E6" s="2599"/>
      <c r="F6" s="2599"/>
      <c r="G6" s="2599"/>
      <c r="H6" s="2599"/>
      <c r="I6" s="2599"/>
      <c r="J6" s="2599"/>
      <c r="K6" s="161"/>
      <c r="L6" s="161"/>
      <c r="M6" s="161"/>
      <c r="N6" s="161"/>
      <c r="O6" s="161"/>
      <c r="P6" s="161"/>
      <c r="Q6" s="142"/>
      <c r="R6" s="132" t="s">
        <v>1232</v>
      </c>
      <c r="S6" s="142"/>
      <c r="T6" s="161"/>
      <c r="U6" s="238" t="s">
        <v>256</v>
      </c>
      <c r="V6" s="131"/>
      <c r="W6" s="131"/>
      <c r="X6" s="131"/>
      <c r="Y6" s="131"/>
      <c r="Z6" s="131"/>
      <c r="AA6" s="131"/>
      <c r="AB6" s="142"/>
      <c r="AC6" s="142"/>
      <c r="AD6" s="142"/>
      <c r="AE6" s="142"/>
    </row>
    <row r="7" spans="1:33" ht="15.6">
      <c r="A7" s="132" t="s">
        <v>1231</v>
      </c>
      <c r="B7" s="2600">
        <v>62</v>
      </c>
      <c r="C7" s="2600"/>
      <c r="D7" s="477"/>
      <c r="E7" s="477"/>
      <c r="F7" s="477"/>
      <c r="G7" s="477"/>
      <c r="H7" s="477"/>
      <c r="I7" s="477"/>
      <c r="J7" s="477"/>
      <c r="K7" s="332"/>
      <c r="L7" s="332"/>
      <c r="M7" s="332"/>
      <c r="N7" s="332"/>
      <c r="O7" s="332"/>
      <c r="P7" s="332"/>
      <c r="Q7" s="142"/>
      <c r="R7" s="132" t="s">
        <v>1232</v>
      </c>
      <c r="S7" s="142"/>
      <c r="T7" s="332"/>
      <c r="U7" s="238" t="s">
        <v>260</v>
      </c>
      <c r="V7" s="142"/>
      <c r="W7" s="142"/>
      <c r="X7" s="142"/>
      <c r="Y7" s="142"/>
      <c r="Z7" s="142"/>
      <c r="AA7" s="142"/>
      <c r="AB7" s="142"/>
      <c r="AC7" s="142"/>
      <c r="AD7" s="142"/>
      <c r="AE7" s="142"/>
    </row>
    <row r="8" spans="1:33" ht="15.6">
      <c r="A8" s="132" t="s">
        <v>1231</v>
      </c>
      <c r="B8" s="2600">
        <v>62</v>
      </c>
      <c r="C8" s="2600"/>
      <c r="D8" s="477"/>
      <c r="E8" s="477"/>
      <c r="F8" s="477"/>
      <c r="G8" s="477"/>
      <c r="H8" s="477"/>
      <c r="I8" s="477"/>
      <c r="J8" s="477"/>
      <c r="K8" s="332"/>
      <c r="L8" s="332"/>
      <c r="M8" s="332"/>
      <c r="N8" s="332"/>
      <c r="O8" s="332"/>
      <c r="P8" s="332"/>
      <c r="Q8" s="142"/>
      <c r="R8" s="132" t="s">
        <v>1232</v>
      </c>
      <c r="S8" s="142"/>
      <c r="T8" s="332"/>
      <c r="U8" s="238" t="s">
        <v>264</v>
      </c>
      <c r="V8" s="142"/>
      <c r="W8" s="142"/>
      <c r="X8" s="142"/>
      <c r="Y8" s="142"/>
      <c r="Z8" s="142"/>
      <c r="AA8" s="142"/>
      <c r="AB8" s="142"/>
      <c r="AC8" s="142"/>
      <c r="AD8" s="142"/>
      <c r="AE8" s="142"/>
    </row>
    <row r="9" spans="1:33" ht="15.6">
      <c r="A9" s="132" t="s">
        <v>1231</v>
      </c>
      <c r="B9" s="2600">
        <v>62</v>
      </c>
      <c r="C9" s="2600"/>
      <c r="D9" s="477"/>
      <c r="E9" s="477"/>
      <c r="F9" s="477"/>
      <c r="G9" s="477"/>
      <c r="H9" s="477"/>
      <c r="I9" s="477"/>
      <c r="J9" s="477"/>
      <c r="K9" s="332"/>
      <c r="L9" s="332"/>
      <c r="M9" s="332"/>
      <c r="N9" s="332"/>
      <c r="O9" s="332"/>
      <c r="P9" s="332"/>
      <c r="Q9" s="142"/>
      <c r="R9" s="132" t="s">
        <v>1232</v>
      </c>
      <c r="S9" s="142"/>
      <c r="T9" s="332"/>
      <c r="U9" s="238" t="s">
        <v>1233</v>
      </c>
      <c r="V9" s="142"/>
      <c r="W9" s="142"/>
      <c r="X9" s="142"/>
      <c r="Y9" s="142"/>
      <c r="Z9" s="142"/>
      <c r="AA9" s="142"/>
      <c r="AB9" s="142"/>
      <c r="AC9" s="142"/>
      <c r="AD9" s="142"/>
      <c r="AE9" s="142"/>
    </row>
    <row r="10" spans="1:33" s="126" customFormat="1" ht="16.2" thickBot="1">
      <c r="A10" s="132"/>
      <c r="B10" s="132"/>
      <c r="C10" s="132"/>
      <c r="D10" s="132"/>
      <c r="E10" s="132"/>
      <c r="F10" s="132"/>
      <c r="G10" s="132"/>
      <c r="H10" s="132"/>
      <c r="I10" s="132"/>
      <c r="J10" s="132"/>
      <c r="K10" s="132"/>
      <c r="L10" s="132"/>
      <c r="M10" s="132"/>
      <c r="N10" s="132"/>
      <c r="O10" s="132"/>
      <c r="P10" s="132"/>
      <c r="Q10" s="132"/>
      <c r="R10" s="132"/>
      <c r="AG10"/>
    </row>
    <row r="11" spans="1:33" s="160" customFormat="1" ht="22.5" customHeight="1" thickBot="1">
      <c r="D11" s="2601" t="s">
        <v>1234</v>
      </c>
      <c r="E11" s="2602"/>
      <c r="F11" s="2602"/>
      <c r="G11" s="2603"/>
      <c r="H11" s="2601" t="s">
        <v>1235</v>
      </c>
      <c r="I11" s="2602"/>
      <c r="J11" s="2602"/>
      <c r="K11" s="2603"/>
      <c r="L11" s="2601" t="s">
        <v>1236</v>
      </c>
      <c r="M11" s="2602"/>
      <c r="N11" s="2602"/>
      <c r="O11" s="2603"/>
      <c r="P11" s="2601" t="s">
        <v>1237</v>
      </c>
      <c r="Q11" s="2602"/>
      <c r="R11" s="2602"/>
      <c r="S11" s="2603"/>
      <c r="T11" s="2604" t="s">
        <v>1238</v>
      </c>
      <c r="U11" s="2605"/>
      <c r="V11" s="2605"/>
      <c r="W11" s="2606"/>
      <c r="X11" s="2604" t="s">
        <v>1239</v>
      </c>
      <c r="Y11" s="2605"/>
      <c r="Z11" s="2605"/>
      <c r="AA11" s="2606"/>
      <c r="AB11" s="2601" t="s">
        <v>1240</v>
      </c>
      <c r="AC11" s="2602"/>
      <c r="AD11" s="2602"/>
      <c r="AE11" s="2603"/>
      <c r="AG11"/>
    </row>
    <row r="12" spans="1:33">
      <c r="A12" s="2612" t="s">
        <v>1241</v>
      </c>
      <c r="B12" s="2607" t="s">
        <v>1242</v>
      </c>
      <c r="C12" s="2607" t="s">
        <v>1243</v>
      </c>
      <c r="D12" s="1498" t="s">
        <v>217</v>
      </c>
      <c r="E12" s="1499" t="s">
        <v>223</v>
      </c>
      <c r="F12" s="1499" t="s">
        <v>229</v>
      </c>
      <c r="G12" s="1500" t="s">
        <v>1244</v>
      </c>
      <c r="H12" s="1498" t="s">
        <v>217</v>
      </c>
      <c r="I12" s="1499" t="s">
        <v>223</v>
      </c>
      <c r="J12" s="1499" t="s">
        <v>229</v>
      </c>
      <c r="K12" s="1500" t="s">
        <v>1244</v>
      </c>
      <c r="L12" s="1498" t="s">
        <v>217</v>
      </c>
      <c r="M12" s="1499" t="s">
        <v>223</v>
      </c>
      <c r="N12" s="1499" t="s">
        <v>229</v>
      </c>
      <c r="O12" s="1500" t="s">
        <v>1244</v>
      </c>
      <c r="P12" s="1498" t="s">
        <v>217</v>
      </c>
      <c r="Q12" s="1499" t="s">
        <v>223</v>
      </c>
      <c r="R12" s="1499" t="s">
        <v>229</v>
      </c>
      <c r="S12" s="1500" t="s">
        <v>1244</v>
      </c>
      <c r="T12" s="1498" t="s">
        <v>217</v>
      </c>
      <c r="U12" s="1499" t="s">
        <v>223</v>
      </c>
      <c r="V12" s="1499" t="s">
        <v>229</v>
      </c>
      <c r="W12" s="1500" t="s">
        <v>1244</v>
      </c>
      <c r="X12" s="1498" t="s">
        <v>217</v>
      </c>
      <c r="Y12" s="1499" t="s">
        <v>223</v>
      </c>
      <c r="Z12" s="1499" t="s">
        <v>229</v>
      </c>
      <c r="AA12" s="1500" t="s">
        <v>1244</v>
      </c>
      <c r="AB12" s="1498" t="s">
        <v>217</v>
      </c>
      <c r="AC12" s="1499" t="s">
        <v>223</v>
      </c>
      <c r="AD12" s="1499" t="s">
        <v>229</v>
      </c>
      <c r="AE12" s="1500" t="s">
        <v>1244</v>
      </c>
    </row>
    <row r="13" spans="1:33" s="103" customFormat="1" ht="13.8" thickBot="1">
      <c r="A13" s="2613"/>
      <c r="B13" s="2608"/>
      <c r="C13" s="2608"/>
      <c r="D13" s="1501" t="s">
        <v>1245</v>
      </c>
      <c r="E13" s="1502" t="s">
        <v>1245</v>
      </c>
      <c r="F13" s="1502" t="s">
        <v>1245</v>
      </c>
      <c r="G13" s="1503" t="s">
        <v>1245</v>
      </c>
      <c r="H13" s="1501" t="s">
        <v>1245</v>
      </c>
      <c r="I13" s="1502" t="s">
        <v>1245</v>
      </c>
      <c r="J13" s="1502" t="s">
        <v>1245</v>
      </c>
      <c r="K13" s="1503" t="s">
        <v>1245</v>
      </c>
      <c r="L13" s="1501" t="s">
        <v>1245</v>
      </c>
      <c r="M13" s="1502" t="s">
        <v>1245</v>
      </c>
      <c r="N13" s="1502" t="s">
        <v>1245</v>
      </c>
      <c r="O13" s="1503" t="s">
        <v>1245</v>
      </c>
      <c r="P13" s="1501" t="s">
        <v>1245</v>
      </c>
      <c r="Q13" s="1502" t="s">
        <v>1245</v>
      </c>
      <c r="R13" s="1502" t="s">
        <v>1245</v>
      </c>
      <c r="S13" s="1503" t="s">
        <v>1245</v>
      </c>
      <c r="T13" s="1501" t="s">
        <v>1245</v>
      </c>
      <c r="U13" s="1502" t="s">
        <v>1245</v>
      </c>
      <c r="V13" s="1502" t="s">
        <v>1245</v>
      </c>
      <c r="W13" s="1503" t="s">
        <v>1245</v>
      </c>
      <c r="X13" s="1501" t="s">
        <v>1245</v>
      </c>
      <c r="Y13" s="1502" t="s">
        <v>1245</v>
      </c>
      <c r="Z13" s="1502" t="s">
        <v>1245</v>
      </c>
      <c r="AA13" s="1503" t="s">
        <v>1245</v>
      </c>
      <c r="AB13" s="1501" t="s">
        <v>1246</v>
      </c>
      <c r="AC13" s="1502" t="s">
        <v>1246</v>
      </c>
      <c r="AD13" s="1502" t="s">
        <v>1246</v>
      </c>
      <c r="AE13" s="1503" t="s">
        <v>1246</v>
      </c>
      <c r="AG13"/>
    </row>
    <row r="14" spans="1:33" s="172" customFormat="1" ht="15" customHeight="1">
      <c r="A14" s="1863" t="s">
        <v>884</v>
      </c>
      <c r="B14" s="1864" t="s">
        <v>885</v>
      </c>
      <c r="C14" s="1865" t="s">
        <v>886</v>
      </c>
      <c r="D14" s="1866" t="s">
        <v>1247</v>
      </c>
      <c r="E14" s="1496" t="s">
        <v>1248</v>
      </c>
      <c r="F14" s="1496" t="s">
        <v>1249</v>
      </c>
      <c r="G14" s="1867" t="s">
        <v>904</v>
      </c>
      <c r="H14" s="1866" t="s">
        <v>1250</v>
      </c>
      <c r="I14" s="1496" t="s">
        <v>1251</v>
      </c>
      <c r="J14" s="1496" t="s">
        <v>1252</v>
      </c>
      <c r="K14" s="1497" t="s">
        <v>1253</v>
      </c>
      <c r="L14" s="1866" t="s">
        <v>1254</v>
      </c>
      <c r="M14" s="1496" t="s">
        <v>1255</v>
      </c>
      <c r="N14" s="1496" t="s">
        <v>1256</v>
      </c>
      <c r="O14" s="1497" t="s">
        <v>1257</v>
      </c>
      <c r="P14" s="1866" t="s">
        <v>1258</v>
      </c>
      <c r="Q14" s="1496" t="s">
        <v>1259</v>
      </c>
      <c r="R14" s="1496" t="s">
        <v>1260</v>
      </c>
      <c r="S14" s="1497" t="s">
        <v>1261</v>
      </c>
      <c r="T14" s="1866" t="s">
        <v>1262</v>
      </c>
      <c r="U14" s="1496" t="s">
        <v>1263</v>
      </c>
      <c r="V14" s="1496" t="s">
        <v>1264</v>
      </c>
      <c r="W14" s="1497" t="s">
        <v>1265</v>
      </c>
      <c r="X14" s="1866" t="s">
        <v>1266</v>
      </c>
      <c r="Y14" s="1496" t="s">
        <v>1267</v>
      </c>
      <c r="Z14" s="1496" t="s">
        <v>1268</v>
      </c>
      <c r="AA14" s="1497" t="s">
        <v>1269</v>
      </c>
      <c r="AB14" s="1866" t="s">
        <v>1270</v>
      </c>
      <c r="AC14" s="1496" t="s">
        <v>1271</v>
      </c>
      <c r="AD14" s="1496" t="s">
        <v>1272</v>
      </c>
      <c r="AE14" s="1497" t="s">
        <v>1273</v>
      </c>
    </row>
    <row r="15" spans="1:33" s="172" customFormat="1" ht="15" customHeight="1">
      <c r="A15" s="1868">
        <v>60</v>
      </c>
      <c r="B15" s="1869" t="s">
        <v>256</v>
      </c>
      <c r="C15" s="1870">
        <f>47660/1000</f>
        <v>47.66</v>
      </c>
      <c r="D15" s="1871">
        <f>695+11+30</f>
        <v>736</v>
      </c>
      <c r="E15" s="1872">
        <f>78-15</f>
        <v>63</v>
      </c>
      <c r="F15" s="1872">
        <f>24-15</f>
        <v>9</v>
      </c>
      <c r="G15" s="2022">
        <f>+'CANT OBRA 6003'!F149</f>
        <v>432</v>
      </c>
      <c r="H15" s="1871">
        <v>0</v>
      </c>
      <c r="I15" s="1872">
        <v>0</v>
      </c>
      <c r="J15" s="1872">
        <v>1</v>
      </c>
      <c r="K15" s="366">
        <v>0</v>
      </c>
      <c r="L15" s="1871">
        <v>0</v>
      </c>
      <c r="M15" s="1872">
        <v>2</v>
      </c>
      <c r="N15" s="1872">
        <v>1</v>
      </c>
      <c r="O15" s="1873">
        <v>0</v>
      </c>
      <c r="P15" s="1874">
        <v>17</v>
      </c>
      <c r="Q15" s="1872">
        <v>2</v>
      </c>
      <c r="R15" s="1872">
        <v>1</v>
      </c>
      <c r="S15" s="2023">
        <f>+'CANT OBRA 6003'!F150</f>
        <v>7</v>
      </c>
      <c r="T15" s="1871">
        <v>1020</v>
      </c>
      <c r="U15" s="1872">
        <v>42</v>
      </c>
      <c r="V15" s="1872">
        <v>8</v>
      </c>
      <c r="W15" s="1873">
        <v>246</v>
      </c>
      <c r="X15" s="1875">
        <v>31</v>
      </c>
      <c r="Y15" s="1872">
        <v>14</v>
      </c>
      <c r="Z15" s="1872">
        <v>0</v>
      </c>
      <c r="AA15" s="366">
        <v>0</v>
      </c>
      <c r="AB15" s="1876">
        <v>5986</v>
      </c>
      <c r="AC15" s="531">
        <v>48</v>
      </c>
      <c r="AD15" s="531">
        <v>85</v>
      </c>
      <c r="AE15" s="533">
        <f>+'CANT OBRA 6003'!F151</f>
        <v>3260</v>
      </c>
    </row>
    <row r="16" spans="1:33" s="172" customFormat="1" ht="15" customHeight="1">
      <c r="A16" s="1877">
        <v>62</v>
      </c>
      <c r="B16" s="1878" t="s">
        <v>260</v>
      </c>
      <c r="C16" s="1416">
        <v>55.04</v>
      </c>
      <c r="D16" s="1877">
        <v>1772</v>
      </c>
      <c r="E16" s="954">
        <v>255</v>
      </c>
      <c r="F16" s="954">
        <v>193</v>
      </c>
      <c r="G16" s="2022">
        <f>+'CANT OBRA 6204'!F405</f>
        <v>625</v>
      </c>
      <c r="H16" s="1877">
        <v>0</v>
      </c>
      <c r="I16" s="954">
        <v>0</v>
      </c>
      <c r="J16" s="954">
        <v>0</v>
      </c>
      <c r="K16" s="1416">
        <v>0</v>
      </c>
      <c r="L16" s="1877">
        <v>0</v>
      </c>
      <c r="M16" s="954">
        <v>0</v>
      </c>
      <c r="N16" s="954">
        <v>0</v>
      </c>
      <c r="O16" s="1416">
        <v>0</v>
      </c>
      <c r="P16" s="1877">
        <v>0</v>
      </c>
      <c r="Q16" s="954">
        <v>0</v>
      </c>
      <c r="R16" s="954">
        <v>0</v>
      </c>
      <c r="S16" s="2023">
        <f>+'CANT OBRA 6204'!F406</f>
        <v>22</v>
      </c>
      <c r="T16" s="1877">
        <v>2694</v>
      </c>
      <c r="U16" s="954">
        <v>186</v>
      </c>
      <c r="V16" s="954">
        <v>483</v>
      </c>
      <c r="W16" s="1416">
        <v>1124</v>
      </c>
      <c r="X16" s="1877">
        <v>40</v>
      </c>
      <c r="Y16" s="954">
        <v>14</v>
      </c>
      <c r="Z16" s="954">
        <v>0</v>
      </c>
      <c r="AA16" s="1416">
        <v>1</v>
      </c>
      <c r="AB16" s="1877">
        <v>0</v>
      </c>
      <c r="AC16" s="954">
        <v>1200</v>
      </c>
      <c r="AD16" s="954">
        <v>6320</v>
      </c>
      <c r="AE16" s="1416">
        <f>+'CANT OBRA 6204'!F407</f>
        <v>1805</v>
      </c>
    </row>
    <row r="17" spans="1:33" s="172" customFormat="1" ht="15" customHeight="1">
      <c r="A17" s="1877">
        <v>62</v>
      </c>
      <c r="B17" s="1878" t="s">
        <v>264</v>
      </c>
      <c r="C17" s="1416">
        <v>2.82</v>
      </c>
      <c r="D17" s="1877">
        <v>124</v>
      </c>
      <c r="E17" s="954">
        <v>6</v>
      </c>
      <c r="F17" s="954">
        <v>0</v>
      </c>
      <c r="G17" s="1416">
        <v>4</v>
      </c>
      <c r="H17" s="1877">
        <v>0</v>
      </c>
      <c r="I17" s="954">
        <v>0</v>
      </c>
      <c r="J17" s="954">
        <v>1</v>
      </c>
      <c r="K17" s="1416">
        <v>0</v>
      </c>
      <c r="L17" s="1877">
        <v>3</v>
      </c>
      <c r="M17" s="954">
        <v>0</v>
      </c>
      <c r="N17" s="954">
        <v>0</v>
      </c>
      <c r="O17" s="1416">
        <v>0</v>
      </c>
      <c r="P17" s="1877">
        <v>4</v>
      </c>
      <c r="Q17" s="954">
        <v>4</v>
      </c>
      <c r="R17" s="954">
        <v>0</v>
      </c>
      <c r="S17" s="1416">
        <v>8</v>
      </c>
      <c r="T17" s="1877">
        <v>14</v>
      </c>
      <c r="U17" s="954">
        <v>0</v>
      </c>
      <c r="V17" s="954">
        <v>0</v>
      </c>
      <c r="W17" s="1416">
        <v>0</v>
      </c>
      <c r="X17" s="1877">
        <v>2</v>
      </c>
      <c r="Y17" s="954">
        <v>1</v>
      </c>
      <c r="Z17" s="954">
        <v>0</v>
      </c>
      <c r="AA17" s="1416">
        <v>0</v>
      </c>
      <c r="AB17" s="1877">
        <f>132-75</f>
        <v>57</v>
      </c>
      <c r="AC17" s="954">
        <v>75</v>
      </c>
      <c r="AD17" s="954">
        <v>0</v>
      </c>
      <c r="AE17" s="1416">
        <v>0</v>
      </c>
    </row>
    <row r="18" spans="1:33" s="172" customFormat="1" ht="15" customHeight="1">
      <c r="A18" s="1877">
        <v>62</v>
      </c>
      <c r="B18" s="1878" t="s">
        <v>1233</v>
      </c>
      <c r="C18" s="1416">
        <v>4.07</v>
      </c>
      <c r="D18" s="1877">
        <v>23</v>
      </c>
      <c r="E18" s="954">
        <v>26</v>
      </c>
      <c r="F18" s="954">
        <v>35</v>
      </c>
      <c r="G18" s="1416">
        <f>+'CANT OBRA 6206'!F68</f>
        <v>54</v>
      </c>
      <c r="H18" s="1877">
        <v>0</v>
      </c>
      <c r="I18" s="954">
        <v>0</v>
      </c>
      <c r="J18" s="954">
        <v>2</v>
      </c>
      <c r="K18" s="1416">
        <v>0</v>
      </c>
      <c r="L18" s="1877">
        <v>1</v>
      </c>
      <c r="M18" s="954">
        <v>0</v>
      </c>
      <c r="N18" s="954">
        <v>2</v>
      </c>
      <c r="O18" s="1416">
        <v>4</v>
      </c>
      <c r="P18" s="1877">
        <v>0</v>
      </c>
      <c r="Q18" s="954">
        <v>0</v>
      </c>
      <c r="R18" s="954">
        <v>0</v>
      </c>
      <c r="S18" s="1416">
        <v>10</v>
      </c>
      <c r="T18" s="1877">
        <v>0</v>
      </c>
      <c r="U18" s="954">
        <v>0</v>
      </c>
      <c r="V18" s="954">
        <v>0</v>
      </c>
      <c r="W18" s="1416">
        <v>0</v>
      </c>
      <c r="X18" s="1877">
        <v>4</v>
      </c>
      <c r="Y18" s="954">
        <v>0</v>
      </c>
      <c r="Z18" s="954">
        <v>0</v>
      </c>
      <c r="AA18" s="1416">
        <v>0</v>
      </c>
      <c r="AB18" s="1877">
        <v>23</v>
      </c>
      <c r="AC18" s="954">
        <v>0</v>
      </c>
      <c r="AD18" s="954">
        <v>0</v>
      </c>
      <c r="AE18" s="1416">
        <f>+'CANT OBRA 6206'!F70</f>
        <v>152</v>
      </c>
    </row>
    <row r="19" spans="1:33" s="172" customFormat="1" ht="18.75" customHeight="1" thickBot="1">
      <c r="A19" s="2609" t="s">
        <v>1274</v>
      </c>
      <c r="B19" s="2610"/>
      <c r="C19" s="1417">
        <f t="shared" ref="C19:AE19" si="0">SUM(C15:C18)</f>
        <v>109.58999999999997</v>
      </c>
      <c r="D19" s="1418">
        <f t="shared" si="0"/>
        <v>2655</v>
      </c>
      <c r="E19" s="1419">
        <f t="shared" si="0"/>
        <v>350</v>
      </c>
      <c r="F19" s="1419">
        <f t="shared" si="0"/>
        <v>237</v>
      </c>
      <c r="G19" s="1420">
        <f t="shared" si="0"/>
        <v>1115</v>
      </c>
      <c r="H19" s="1418">
        <f t="shared" si="0"/>
        <v>0</v>
      </c>
      <c r="I19" s="1419">
        <f t="shared" si="0"/>
        <v>0</v>
      </c>
      <c r="J19" s="1419">
        <f t="shared" si="0"/>
        <v>4</v>
      </c>
      <c r="K19" s="1420">
        <f t="shared" si="0"/>
        <v>0</v>
      </c>
      <c r="L19" s="1418">
        <f t="shared" si="0"/>
        <v>4</v>
      </c>
      <c r="M19" s="1419">
        <f t="shared" si="0"/>
        <v>2</v>
      </c>
      <c r="N19" s="1419">
        <f t="shared" si="0"/>
        <v>3</v>
      </c>
      <c r="O19" s="1420">
        <f t="shared" si="0"/>
        <v>4</v>
      </c>
      <c r="P19" s="1418">
        <f t="shared" si="0"/>
        <v>21</v>
      </c>
      <c r="Q19" s="1419">
        <f t="shared" si="0"/>
        <v>6</v>
      </c>
      <c r="R19" s="1419">
        <f t="shared" si="0"/>
        <v>1</v>
      </c>
      <c r="S19" s="1420">
        <f t="shared" si="0"/>
        <v>47</v>
      </c>
      <c r="T19" s="1418">
        <f t="shared" si="0"/>
        <v>3728</v>
      </c>
      <c r="U19" s="1419">
        <f t="shared" si="0"/>
        <v>228</v>
      </c>
      <c r="V19" s="1419">
        <f t="shared" si="0"/>
        <v>491</v>
      </c>
      <c r="W19" s="1420">
        <f t="shared" si="0"/>
        <v>1370</v>
      </c>
      <c r="X19" s="1418">
        <f t="shared" si="0"/>
        <v>77</v>
      </c>
      <c r="Y19" s="1419">
        <f t="shared" si="0"/>
        <v>29</v>
      </c>
      <c r="Z19" s="1419">
        <f t="shared" si="0"/>
        <v>0</v>
      </c>
      <c r="AA19" s="1420">
        <f t="shared" si="0"/>
        <v>1</v>
      </c>
      <c r="AB19" s="2093">
        <f t="shared" si="0"/>
        <v>6066</v>
      </c>
      <c r="AC19" s="2094">
        <f t="shared" si="0"/>
        <v>1323</v>
      </c>
      <c r="AD19" s="2094">
        <f t="shared" si="0"/>
        <v>6405</v>
      </c>
      <c r="AE19" s="2095">
        <f t="shared" si="0"/>
        <v>5217</v>
      </c>
      <c r="AG19" s="1421"/>
    </row>
    <row r="20" spans="1:33">
      <c r="A20" s="144"/>
      <c r="B20" s="144"/>
      <c r="C20" s="144"/>
    </row>
    <row r="21" spans="1:33">
      <c r="A21" s="2611" t="s">
        <v>1275</v>
      </c>
      <c r="B21" s="2547"/>
      <c r="C21" s="2547"/>
      <c r="D21" s="2547"/>
      <c r="E21" s="2547"/>
      <c r="F21" s="2547"/>
      <c r="G21" s="2547"/>
    </row>
    <row r="22" spans="1:33" ht="13.5" customHeight="1">
      <c r="A22" s="2543"/>
      <c r="B22" s="2543"/>
      <c r="C22" s="2543"/>
      <c r="D22" s="2543"/>
      <c r="E22" s="2543"/>
      <c r="F22" s="2543"/>
      <c r="G22" s="2543"/>
      <c r="H22" s="127"/>
      <c r="I22" s="127"/>
      <c r="J22" s="127"/>
      <c r="K22" s="127"/>
      <c r="L22" s="127"/>
      <c r="M22" s="127"/>
      <c r="N22" s="127"/>
      <c r="O22" s="127"/>
      <c r="P22" s="127"/>
      <c r="Q22" s="127"/>
      <c r="R22" s="127"/>
      <c r="S22" s="127"/>
    </row>
    <row r="23" spans="1:33">
      <c r="A23" s="479" t="s">
        <v>1276</v>
      </c>
      <c r="B23" s="480"/>
      <c r="C23" s="480"/>
      <c r="D23" s="480"/>
      <c r="E23" s="480"/>
      <c r="F23" s="3"/>
      <c r="G23" s="3"/>
      <c r="H23" s="14"/>
      <c r="I23" s="14"/>
      <c r="J23" s="14"/>
      <c r="K23" s="14"/>
      <c r="L23" s="14"/>
      <c r="M23" s="14"/>
      <c r="N23" s="14"/>
      <c r="O23" s="14"/>
      <c r="P23" s="14"/>
      <c r="Q23" s="14"/>
      <c r="R23" s="14"/>
      <c r="S23" s="14"/>
      <c r="T23" s="14"/>
      <c r="U23" s="14"/>
      <c r="V23" s="14"/>
      <c r="W23" s="14"/>
      <c r="X23" s="14"/>
      <c r="Y23" s="14"/>
      <c r="Z23" s="14"/>
      <c r="AA23" s="14"/>
      <c r="AB23" s="14"/>
      <c r="AC23" s="14"/>
      <c r="AD23" s="14"/>
      <c r="AE23" s="5"/>
    </row>
    <row r="24" spans="1:33">
      <c r="A24" s="481" t="s">
        <v>1277</v>
      </c>
      <c r="B24" s="482"/>
      <c r="C24" s="482"/>
      <c r="D24" s="482"/>
      <c r="E24" s="482"/>
      <c r="F24" s="25"/>
      <c r="G24" s="25"/>
      <c r="H24" s="25"/>
      <c r="I24" s="25"/>
      <c r="J24" s="25"/>
      <c r="K24" s="25"/>
      <c r="L24" s="25"/>
      <c r="M24" s="25"/>
      <c r="N24" s="25"/>
      <c r="O24" s="25"/>
      <c r="P24" s="25"/>
      <c r="Q24" s="25"/>
      <c r="R24" s="25"/>
      <c r="S24" s="25"/>
      <c r="T24" s="25"/>
      <c r="U24" s="25"/>
      <c r="V24" s="25"/>
      <c r="W24" s="25"/>
      <c r="X24" s="25"/>
      <c r="Y24" s="25"/>
      <c r="Z24" s="25"/>
      <c r="AA24" s="25"/>
      <c r="AB24" s="25"/>
      <c r="AC24" s="25"/>
      <c r="AD24" s="25"/>
      <c r="AE24" s="13"/>
    </row>
    <row r="25" spans="1:33">
      <c r="A25" s="481" t="s">
        <v>1278</v>
      </c>
      <c r="B25" s="482"/>
      <c r="C25" s="482"/>
      <c r="D25" s="482"/>
      <c r="E25" s="482"/>
      <c r="F25" s="25"/>
      <c r="G25" s="25"/>
      <c r="H25" s="25"/>
      <c r="I25" s="25"/>
      <c r="J25" s="25"/>
      <c r="K25" s="25"/>
      <c r="L25" s="25"/>
      <c r="M25" s="25"/>
      <c r="N25" s="25"/>
      <c r="O25" s="25"/>
      <c r="P25" s="25"/>
      <c r="Q25" s="25"/>
      <c r="R25" s="25"/>
      <c r="S25" s="25"/>
      <c r="T25" s="25"/>
      <c r="U25" s="25"/>
      <c r="V25" s="25"/>
      <c r="W25" s="25"/>
      <c r="X25" s="25"/>
      <c r="Y25" s="25"/>
      <c r="Z25" s="25"/>
      <c r="AA25" s="25"/>
      <c r="AB25" s="25"/>
      <c r="AC25" s="25"/>
      <c r="AD25" s="25"/>
      <c r="AE25" s="13"/>
    </row>
    <row r="26" spans="1:33">
      <c r="A26" s="481" t="s">
        <v>1279</v>
      </c>
      <c r="B26" s="482"/>
      <c r="C26" s="482"/>
      <c r="D26" s="482"/>
      <c r="E26" s="482"/>
      <c r="F26" s="482"/>
      <c r="G26" s="482"/>
      <c r="H26" s="482"/>
      <c r="I26" s="482"/>
      <c r="J26" s="482"/>
      <c r="K26" s="482"/>
      <c r="L26" s="482"/>
      <c r="M26" s="482"/>
      <c r="N26" s="482"/>
      <c r="O26" s="482"/>
      <c r="P26" s="482"/>
      <c r="Q26" s="482"/>
      <c r="R26" s="482"/>
      <c r="S26" s="482"/>
      <c r="T26" s="482"/>
      <c r="U26" s="482"/>
      <c r="V26" s="482"/>
      <c r="W26" s="482"/>
      <c r="X26" s="482"/>
      <c r="Y26" s="482"/>
      <c r="Z26" s="482"/>
      <c r="AA26" s="482"/>
      <c r="AB26" s="482"/>
      <c r="AC26" s="482"/>
      <c r="AD26" s="482"/>
      <c r="AE26" s="483"/>
      <c r="AF26" s="64"/>
    </row>
    <row r="27" spans="1:33">
      <c r="A27" s="463" t="s">
        <v>1280</v>
      </c>
      <c r="B27" s="64"/>
      <c r="C27" s="64"/>
      <c r="D27" s="64"/>
      <c r="E27" s="64"/>
      <c r="F27" s="64"/>
      <c r="G27" s="64"/>
      <c r="H27" s="64"/>
      <c r="I27" s="64"/>
      <c r="J27" s="64"/>
      <c r="K27" s="64"/>
      <c r="L27" s="64"/>
      <c r="M27" s="64"/>
      <c r="N27" s="64"/>
      <c r="O27" s="64"/>
      <c r="P27" s="64"/>
      <c r="Q27" s="64"/>
      <c r="R27" s="64"/>
      <c r="S27" s="64"/>
      <c r="T27" s="64"/>
      <c r="U27" s="64"/>
      <c r="V27" s="64"/>
      <c r="W27" s="64"/>
      <c r="X27" s="64"/>
      <c r="Y27" s="64"/>
      <c r="Z27" s="64"/>
      <c r="AA27" s="64"/>
      <c r="AB27" s="64"/>
      <c r="AC27" s="64"/>
      <c r="AD27" s="64"/>
      <c r="AE27" s="478"/>
      <c r="AF27" s="64"/>
    </row>
    <row r="28" spans="1:33">
      <c r="A28" s="481" t="s">
        <v>1281</v>
      </c>
      <c r="B28" s="482"/>
      <c r="C28" s="482"/>
      <c r="D28" s="482"/>
      <c r="E28" s="482"/>
      <c r="F28" s="482"/>
      <c r="G28" s="482"/>
      <c r="H28" s="482"/>
      <c r="I28" s="482"/>
      <c r="J28" s="482"/>
      <c r="K28" s="482"/>
      <c r="L28" s="482"/>
      <c r="M28" s="482"/>
      <c r="N28" s="482"/>
      <c r="O28" s="482"/>
      <c r="P28" s="482"/>
      <c r="Q28" s="482"/>
      <c r="R28" s="482"/>
      <c r="S28" s="482"/>
      <c r="T28" s="482"/>
      <c r="U28" s="482"/>
      <c r="V28" s="482"/>
      <c r="W28" s="482"/>
      <c r="X28" s="482"/>
      <c r="Y28" s="482"/>
      <c r="Z28" s="482"/>
      <c r="AA28" s="482"/>
      <c r="AB28" s="482"/>
      <c r="AC28" s="482"/>
      <c r="AD28" s="482"/>
      <c r="AE28" s="483"/>
      <c r="AF28" s="64"/>
    </row>
    <row r="29" spans="1:33">
      <c r="A29" s="463" t="s">
        <v>1282</v>
      </c>
      <c r="B29" s="64"/>
      <c r="C29" s="64"/>
      <c r="D29" s="64"/>
      <c r="E29" s="64"/>
      <c r="F29" s="64"/>
      <c r="G29" s="64"/>
      <c r="H29" s="64"/>
      <c r="I29" s="64"/>
      <c r="J29" s="64"/>
      <c r="K29" s="64"/>
      <c r="L29" s="64"/>
      <c r="M29" s="64"/>
      <c r="N29" s="64"/>
      <c r="O29" s="64"/>
      <c r="P29" s="64"/>
      <c r="Q29" s="64"/>
      <c r="R29" s="64"/>
      <c r="S29" s="64"/>
      <c r="T29" s="64"/>
      <c r="U29" s="64"/>
      <c r="V29" s="64"/>
      <c r="W29" s="64"/>
      <c r="X29" s="64"/>
      <c r="Y29" s="64"/>
      <c r="Z29" s="64"/>
      <c r="AA29" s="64"/>
      <c r="AB29" s="64"/>
      <c r="AC29" s="64"/>
      <c r="AD29" s="64"/>
      <c r="AE29" s="478"/>
      <c r="AF29" s="64"/>
    </row>
    <row r="30" spans="1:33">
      <c r="A30" s="481" t="s">
        <v>1283</v>
      </c>
      <c r="B30" s="482"/>
      <c r="C30" s="482"/>
      <c r="D30" s="482"/>
      <c r="E30" s="482"/>
      <c r="F30" s="482"/>
      <c r="G30" s="482"/>
      <c r="H30" s="482"/>
      <c r="I30" s="482"/>
      <c r="J30" s="482"/>
      <c r="K30" s="482"/>
      <c r="L30" s="482"/>
      <c r="M30" s="482"/>
      <c r="N30" s="482"/>
      <c r="O30" s="482"/>
      <c r="P30" s="482"/>
      <c r="Q30" s="482"/>
      <c r="R30" s="482"/>
      <c r="S30" s="482"/>
      <c r="T30" s="482"/>
      <c r="U30" s="482"/>
      <c r="V30" s="482"/>
      <c r="W30" s="482"/>
      <c r="X30" s="482"/>
      <c r="Y30" s="482"/>
      <c r="Z30" s="482"/>
      <c r="AA30" s="482"/>
      <c r="AB30" s="482"/>
      <c r="AC30" s="482"/>
      <c r="AD30" s="482"/>
      <c r="AE30" s="483"/>
      <c r="AF30" s="64"/>
    </row>
    <row r="31" spans="1:33">
      <c r="A31" s="463" t="s">
        <v>1284</v>
      </c>
      <c r="B31" s="64"/>
      <c r="C31" s="64"/>
      <c r="D31" s="64"/>
      <c r="E31" s="64"/>
      <c r="F31" s="64"/>
      <c r="G31" s="64"/>
      <c r="H31" s="64"/>
      <c r="I31" s="64"/>
      <c r="J31" s="64"/>
      <c r="K31" s="64"/>
      <c r="L31" s="64"/>
      <c r="M31" s="64"/>
      <c r="N31" s="64"/>
      <c r="O31" s="64"/>
      <c r="P31" s="64"/>
      <c r="Q31" s="64"/>
      <c r="R31" s="64"/>
      <c r="S31" s="64"/>
      <c r="T31" s="64"/>
      <c r="U31" s="64"/>
      <c r="V31" s="64"/>
      <c r="W31" s="64"/>
      <c r="X31" s="64"/>
      <c r="Y31" s="64"/>
      <c r="Z31" s="64"/>
      <c r="AA31" s="64"/>
      <c r="AB31" s="64"/>
      <c r="AC31" s="64"/>
      <c r="AD31" s="64"/>
      <c r="AE31" s="478"/>
      <c r="AF31" s="64"/>
    </row>
    <row r="32" spans="1:33">
      <c r="A32" s="481" t="s">
        <v>1285</v>
      </c>
      <c r="B32" s="482"/>
      <c r="C32" s="482"/>
      <c r="D32" s="482"/>
      <c r="E32" s="482"/>
      <c r="F32" s="482"/>
      <c r="G32" s="482"/>
      <c r="H32" s="482"/>
      <c r="I32" s="482"/>
      <c r="J32" s="482"/>
      <c r="K32" s="482"/>
      <c r="L32" s="482"/>
      <c r="M32" s="482"/>
      <c r="N32" s="482"/>
      <c r="O32" s="482"/>
      <c r="P32" s="482"/>
      <c r="Q32" s="482"/>
      <c r="R32" s="482"/>
      <c r="S32" s="482"/>
      <c r="T32" s="482"/>
      <c r="U32" s="482"/>
      <c r="V32" s="482"/>
      <c r="W32" s="482"/>
      <c r="X32" s="482"/>
      <c r="Y32" s="482"/>
      <c r="Z32" s="482"/>
      <c r="AA32" s="482"/>
      <c r="AB32" s="482"/>
      <c r="AC32" s="482"/>
      <c r="AD32" s="482"/>
      <c r="AE32" s="483"/>
      <c r="AF32" s="64"/>
    </row>
    <row r="33" spans="1:32">
      <c r="A33" s="481" t="s">
        <v>1286</v>
      </c>
      <c r="B33" s="482"/>
      <c r="C33" s="482"/>
      <c r="D33" s="482"/>
      <c r="E33" s="482"/>
      <c r="F33" s="482"/>
      <c r="G33" s="482"/>
      <c r="H33" s="482"/>
      <c r="I33" s="482"/>
      <c r="J33" s="482"/>
      <c r="K33" s="482"/>
      <c r="L33" s="482"/>
      <c r="M33" s="482"/>
      <c r="N33" s="482"/>
      <c r="O33" s="482"/>
      <c r="P33" s="482"/>
      <c r="Q33" s="482"/>
      <c r="R33" s="482"/>
      <c r="S33" s="482"/>
      <c r="T33" s="482"/>
      <c r="U33" s="482"/>
      <c r="V33" s="482"/>
      <c r="W33" s="482"/>
      <c r="X33" s="482"/>
      <c r="Y33" s="482"/>
      <c r="Z33" s="482"/>
      <c r="AA33" s="482"/>
      <c r="AB33" s="482"/>
      <c r="AC33" s="482"/>
      <c r="AD33" s="482"/>
      <c r="AE33" s="483"/>
      <c r="AF33" s="64"/>
    </row>
    <row r="34" spans="1:32">
      <c r="A34" s="481" t="s">
        <v>1287</v>
      </c>
      <c r="B34" s="482"/>
      <c r="C34" s="482"/>
      <c r="D34" s="482"/>
      <c r="E34" s="482"/>
      <c r="F34" s="482"/>
      <c r="G34" s="482"/>
      <c r="H34" s="482"/>
      <c r="I34" s="482"/>
      <c r="J34" s="482"/>
      <c r="K34" s="482"/>
      <c r="L34" s="482"/>
      <c r="M34" s="482"/>
      <c r="N34" s="482"/>
      <c r="O34" s="482"/>
      <c r="P34" s="482"/>
      <c r="Q34" s="482"/>
      <c r="R34" s="482"/>
      <c r="S34" s="482"/>
      <c r="T34" s="482"/>
      <c r="U34" s="482"/>
      <c r="V34" s="482"/>
      <c r="W34" s="482"/>
      <c r="X34" s="482"/>
      <c r="Y34" s="482"/>
      <c r="Z34" s="482"/>
      <c r="AA34" s="482"/>
      <c r="AB34" s="482"/>
      <c r="AC34" s="482"/>
      <c r="AD34" s="482"/>
      <c r="AE34" s="483"/>
      <c r="AF34" s="64"/>
    </row>
    <row r="35" spans="1:32">
      <c r="A35" s="481" t="s">
        <v>1288</v>
      </c>
      <c r="B35" s="482"/>
      <c r="C35" s="482"/>
      <c r="D35" s="482"/>
      <c r="E35" s="482"/>
      <c r="F35" s="482"/>
      <c r="G35" s="482"/>
      <c r="H35" s="482"/>
      <c r="I35" s="482"/>
      <c r="J35" s="482"/>
      <c r="K35" s="482"/>
      <c r="L35" s="482"/>
      <c r="M35" s="482"/>
      <c r="N35" s="482"/>
      <c r="O35" s="482"/>
      <c r="P35" s="482"/>
      <c r="Q35" s="482"/>
      <c r="R35" s="482"/>
      <c r="S35" s="482"/>
      <c r="T35" s="482"/>
      <c r="U35" s="482"/>
      <c r="V35" s="482"/>
      <c r="W35" s="482"/>
      <c r="X35" s="482"/>
      <c r="Y35" s="482"/>
      <c r="Z35" s="482"/>
      <c r="AA35" s="482"/>
      <c r="AB35" s="482"/>
      <c r="AC35" s="482"/>
      <c r="AD35" s="482"/>
      <c r="AE35" s="483"/>
      <c r="AF35" s="64"/>
    </row>
    <row r="36" spans="1:32">
      <c r="A36" s="481" t="s">
        <v>1289</v>
      </c>
      <c r="B36" s="482"/>
      <c r="C36" s="482"/>
      <c r="D36" s="482"/>
      <c r="E36" s="482"/>
      <c r="F36" s="482"/>
      <c r="G36" s="482"/>
      <c r="H36" s="482"/>
      <c r="I36" s="482"/>
      <c r="J36" s="482"/>
      <c r="K36" s="482"/>
      <c r="L36" s="482"/>
      <c r="M36" s="482"/>
      <c r="N36" s="482"/>
      <c r="O36" s="482"/>
      <c r="P36" s="482"/>
      <c r="Q36" s="482"/>
      <c r="R36" s="482"/>
      <c r="S36" s="482"/>
      <c r="T36" s="482"/>
      <c r="U36" s="482"/>
      <c r="V36" s="482"/>
      <c r="W36" s="482"/>
      <c r="X36" s="482"/>
      <c r="Y36" s="482"/>
      <c r="Z36" s="482"/>
      <c r="AA36" s="482"/>
      <c r="AB36" s="482"/>
      <c r="AC36" s="482"/>
      <c r="AD36" s="482"/>
      <c r="AE36" s="483"/>
      <c r="AF36" s="64"/>
    </row>
    <row r="37" spans="1:32">
      <c r="A37" s="481" t="s">
        <v>1290</v>
      </c>
      <c r="B37" s="482"/>
      <c r="C37" s="482"/>
      <c r="D37" s="482"/>
      <c r="E37" s="482"/>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13"/>
    </row>
    <row r="38" spans="1:32">
      <c r="A38" s="481" t="s">
        <v>1291</v>
      </c>
      <c r="B38" s="482"/>
      <c r="C38" s="482"/>
      <c r="D38" s="482"/>
      <c r="E38" s="482"/>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13"/>
    </row>
    <row r="39" spans="1:32">
      <c r="A39" s="481" t="s">
        <v>1292</v>
      </c>
      <c r="B39" s="482"/>
      <c r="C39" s="482"/>
      <c r="D39" s="482"/>
      <c r="E39" s="482"/>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13"/>
    </row>
    <row r="40" spans="1:32">
      <c r="A40" s="463" t="s">
        <v>1293</v>
      </c>
      <c r="B40" s="64"/>
      <c r="C40" s="64"/>
      <c r="D40" s="64"/>
      <c r="E40" s="64"/>
      <c r="AE40" s="7"/>
    </row>
    <row r="41" spans="1:32">
      <c r="A41" s="484" t="s">
        <v>1294</v>
      </c>
      <c r="B41" s="485"/>
      <c r="C41" s="485"/>
      <c r="D41" s="485"/>
      <c r="E41" s="485"/>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5"/>
    </row>
    <row r="42" spans="1:32">
      <c r="A42" s="463"/>
    </row>
    <row r="43" spans="1:32">
      <c r="W43" s="2411" t="s">
        <v>169</v>
      </c>
      <c r="X43" s="2411"/>
      <c r="Y43" s="2411"/>
      <c r="Z43" s="2411"/>
      <c r="AA43" s="2411"/>
      <c r="AB43" s="2411"/>
      <c r="AC43" s="2411"/>
      <c r="AD43" s="2411"/>
    </row>
  </sheetData>
  <mergeCells count="22">
    <mergeCell ref="B7:C7"/>
    <mergeCell ref="D11:G11"/>
    <mergeCell ref="H11:K11"/>
    <mergeCell ref="W43:AD43"/>
    <mergeCell ref="T11:W11"/>
    <mergeCell ref="X11:AA11"/>
    <mergeCell ref="AB11:AE11"/>
    <mergeCell ref="B8:C8"/>
    <mergeCell ref="B9:C9"/>
    <mergeCell ref="B12:B13"/>
    <mergeCell ref="C12:C13"/>
    <mergeCell ref="A19:B19"/>
    <mergeCell ref="L11:O11"/>
    <mergeCell ref="P11:S11"/>
    <mergeCell ref="A21:G22"/>
    <mergeCell ref="A12:A13"/>
    <mergeCell ref="A1:AE1"/>
    <mergeCell ref="A2:AE2"/>
    <mergeCell ref="A3:AE3"/>
    <mergeCell ref="A4:AE4"/>
    <mergeCell ref="B6:C6"/>
    <mergeCell ref="D6:J6"/>
  </mergeCells>
  <hyperlinks>
    <hyperlink ref="W43" location="'TABLA DE CONTENIDO'!A1" display="VOLVER A TABLA DE CONTENIDO" xr:uid="{00000000-0004-0000-1E00-000000000000}"/>
  </hyperlinks>
  <printOptions horizontalCentered="1" verticalCentered="1"/>
  <pageMargins left="0.47244094488188981" right="0.19685039370078741" top="0.78740157480314965" bottom="0.51181102362204722" header="0" footer="0"/>
  <pageSetup scale="83" orientation="landscape" horizontalDpi="300"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Hoja32">
    <pageSetUpPr fitToPage="1"/>
  </sheetPr>
  <dimension ref="A1:AE43"/>
  <sheetViews>
    <sheetView view="pageBreakPreview" topLeftCell="A4" zoomScale="85" zoomScaleNormal="100" zoomScaleSheetLayoutView="85" workbookViewId="0">
      <selection activeCell="L31" sqref="L31"/>
    </sheetView>
  </sheetViews>
  <sheetFormatPr baseColWidth="10" defaultColWidth="11.44140625" defaultRowHeight="13.2"/>
  <cols>
    <col min="1" max="1" width="8.5546875" style="194" customWidth="1"/>
    <col min="2" max="3" width="7.5546875" style="194" customWidth="1"/>
    <col min="4" max="17" width="7.6640625" style="194" customWidth="1"/>
    <col min="18" max="19" width="4.5546875" style="194" customWidth="1"/>
    <col min="20" max="16384" width="11.44140625" style="194"/>
  </cols>
  <sheetData>
    <row r="1" spans="1:31" s="487" customFormat="1" ht="24" customHeight="1">
      <c r="A1" s="2123" t="s">
        <v>1</v>
      </c>
      <c r="B1" s="2123"/>
      <c r="C1" s="2123"/>
      <c r="D1" s="2123"/>
      <c r="E1" s="2123"/>
      <c r="F1" s="2123"/>
      <c r="G1" s="2123"/>
      <c r="H1" s="2123"/>
      <c r="I1" s="2123"/>
      <c r="J1" s="2123"/>
      <c r="K1" s="2123"/>
      <c r="L1" s="2123"/>
      <c r="M1" s="2123"/>
      <c r="N1" s="2123"/>
      <c r="O1" s="2123"/>
      <c r="P1" s="2123"/>
      <c r="Q1" s="2123"/>
      <c r="R1" s="486"/>
      <c r="S1" s="486"/>
      <c r="T1" s="486"/>
      <c r="U1" s="486"/>
      <c r="V1" s="486"/>
      <c r="W1" s="486"/>
      <c r="X1" s="486"/>
      <c r="Y1" s="486"/>
      <c r="Z1" s="486"/>
      <c r="AA1" s="486"/>
      <c r="AB1" s="486"/>
      <c r="AC1" s="486"/>
      <c r="AD1" s="486"/>
      <c r="AE1" s="486"/>
    </row>
    <row r="2" spans="1:31" s="487" customFormat="1" ht="22.5" customHeight="1">
      <c r="A2" s="2117" t="s">
        <v>1295</v>
      </c>
      <c r="B2" s="2117"/>
      <c r="C2" s="2117"/>
      <c r="D2" s="2117"/>
      <c r="E2" s="2117"/>
      <c r="F2" s="2117"/>
      <c r="G2" s="2117"/>
      <c r="H2" s="2117"/>
      <c r="I2" s="2117"/>
      <c r="J2" s="2117"/>
      <c r="K2" s="2117"/>
      <c r="L2" s="2117"/>
      <c r="M2" s="2117"/>
      <c r="N2" s="2117"/>
      <c r="O2" s="2117"/>
      <c r="P2" s="2117"/>
      <c r="Q2" s="2117"/>
      <c r="R2" s="486"/>
      <c r="S2" s="486"/>
      <c r="T2" s="486"/>
      <c r="U2" s="486"/>
      <c r="V2" s="486"/>
      <c r="W2" s="486"/>
      <c r="X2" s="486"/>
      <c r="Y2" s="486"/>
      <c r="Z2" s="486"/>
      <c r="AA2" s="486"/>
      <c r="AB2" s="486"/>
      <c r="AC2" s="486"/>
      <c r="AD2" s="486"/>
      <c r="AE2" s="486"/>
    </row>
    <row r="3" spans="1:31" s="487" customFormat="1" ht="19.5" customHeight="1">
      <c r="A3" s="2117" t="s">
        <v>1296</v>
      </c>
      <c r="B3" s="2117"/>
      <c r="C3" s="2117"/>
      <c r="D3" s="2117"/>
      <c r="E3" s="2117"/>
      <c r="F3" s="2117"/>
      <c r="G3" s="2117"/>
      <c r="H3" s="2117"/>
      <c r="I3" s="2117"/>
      <c r="J3" s="2117"/>
      <c r="K3" s="2117"/>
      <c r="L3" s="2117"/>
      <c r="M3" s="2117"/>
      <c r="N3" s="2117"/>
      <c r="O3" s="2117"/>
      <c r="P3" s="2117"/>
      <c r="Q3" s="2117"/>
      <c r="R3" s="488"/>
      <c r="S3" s="488"/>
      <c r="T3" s="488"/>
      <c r="U3" s="488"/>
      <c r="V3" s="488"/>
      <c r="W3" s="488"/>
      <c r="X3" s="488"/>
      <c r="Y3" s="488"/>
      <c r="Z3" s="488"/>
      <c r="AA3" s="488"/>
      <c r="AB3" s="488"/>
      <c r="AC3" s="488"/>
      <c r="AD3" s="488"/>
      <c r="AE3" s="488"/>
    </row>
    <row r="4" spans="1:31" s="487" customFormat="1" ht="22.5" customHeight="1">
      <c r="A4" s="2117" t="s">
        <v>1297</v>
      </c>
      <c r="B4" s="2117"/>
      <c r="C4" s="2117"/>
      <c r="D4" s="2117"/>
      <c r="E4" s="2117"/>
      <c r="F4" s="2117"/>
      <c r="G4" s="2117"/>
      <c r="H4" s="2117"/>
      <c r="I4" s="2117"/>
      <c r="J4" s="2117"/>
      <c r="K4" s="2117"/>
      <c r="L4" s="2117"/>
      <c r="M4" s="2117"/>
      <c r="N4" s="2117"/>
      <c r="O4" s="2117"/>
      <c r="P4" s="2117"/>
      <c r="Q4" s="2117"/>
      <c r="R4" s="488"/>
      <c r="S4" s="488"/>
      <c r="T4" s="488"/>
      <c r="U4" s="488"/>
      <c r="V4" s="488"/>
      <c r="W4" s="488"/>
      <c r="X4" s="488"/>
      <c r="Y4" s="488"/>
      <c r="Z4" s="488"/>
      <c r="AA4" s="488"/>
      <c r="AB4" s="488"/>
      <c r="AC4" s="488"/>
      <c r="AD4" s="488"/>
      <c r="AE4" s="488"/>
    </row>
    <row r="5" spans="1:31" s="487" customFormat="1" ht="12.75" customHeight="1">
      <c r="A5" s="488"/>
      <c r="B5" s="488"/>
      <c r="C5" s="488"/>
      <c r="D5" s="488"/>
      <c r="E5" s="488"/>
      <c r="F5" s="488"/>
      <c r="G5" s="488"/>
      <c r="H5" s="488"/>
      <c r="I5" s="488"/>
      <c r="J5" s="488"/>
      <c r="K5" s="488"/>
      <c r="L5" s="488"/>
      <c r="M5" s="488"/>
      <c r="N5" s="488"/>
      <c r="O5" s="488"/>
      <c r="P5" s="488"/>
      <c r="Q5" s="488"/>
      <c r="R5" s="488"/>
    </row>
    <row r="6" spans="1:31" s="487" customFormat="1" ht="15.6">
      <c r="A6" s="488" t="s">
        <v>1231</v>
      </c>
      <c r="B6" s="970">
        <v>60</v>
      </c>
      <c r="C6" s="3"/>
      <c r="D6" s="3"/>
      <c r="E6" s="3"/>
      <c r="F6" s="3"/>
      <c r="G6" s="3"/>
      <c r="H6" s="3"/>
      <c r="J6" s="488" t="s">
        <v>1232</v>
      </c>
      <c r="K6" s="489"/>
      <c r="L6" s="490" t="s">
        <v>256</v>
      </c>
      <c r="M6" s="488"/>
      <c r="N6" s="488"/>
      <c r="O6" s="488"/>
      <c r="P6" s="488"/>
      <c r="Q6" s="488"/>
      <c r="S6" s="488"/>
      <c r="T6" s="488"/>
      <c r="U6" s="488"/>
      <c r="V6" s="488"/>
      <c r="W6" s="488"/>
      <c r="X6" s="488"/>
      <c r="Y6" s="488"/>
      <c r="Z6" s="488"/>
      <c r="AA6" s="488"/>
      <c r="AB6" s="488"/>
      <c r="AC6" s="488"/>
      <c r="AD6" s="488"/>
      <c r="AE6" s="488"/>
    </row>
    <row r="7" spans="1:31" s="487" customFormat="1" ht="15.6">
      <c r="A7" s="488" t="s">
        <v>1231</v>
      </c>
      <c r="B7" s="971">
        <v>62</v>
      </c>
      <c r="C7" s="14"/>
      <c r="D7" s="14"/>
      <c r="E7" s="14"/>
      <c r="F7" s="14"/>
      <c r="G7" s="14"/>
      <c r="H7" s="14"/>
      <c r="J7" s="488" t="s">
        <v>1232</v>
      </c>
      <c r="K7" s="489"/>
      <c r="L7" s="490" t="s">
        <v>260</v>
      </c>
      <c r="M7" s="488"/>
      <c r="N7" s="488"/>
      <c r="O7" s="488"/>
      <c r="P7" s="488"/>
      <c r="Q7" s="488"/>
      <c r="S7" s="488"/>
      <c r="T7" s="488"/>
      <c r="U7" s="488"/>
      <c r="V7" s="488"/>
      <c r="W7" s="488"/>
      <c r="X7" s="488"/>
      <c r="Y7" s="488"/>
      <c r="Z7" s="488"/>
      <c r="AA7" s="488"/>
      <c r="AB7" s="488"/>
      <c r="AC7" s="488"/>
      <c r="AD7" s="488"/>
      <c r="AE7" s="488"/>
    </row>
    <row r="8" spans="1:31" s="487" customFormat="1" ht="15.6">
      <c r="A8" s="488" t="s">
        <v>1231</v>
      </c>
      <c r="B8" s="971">
        <v>62</v>
      </c>
      <c r="C8" s="14"/>
      <c r="D8" s="14"/>
      <c r="E8" s="14"/>
      <c r="F8" s="14"/>
      <c r="G8" s="14"/>
      <c r="H8" s="14"/>
      <c r="J8" s="488" t="s">
        <v>1232</v>
      </c>
      <c r="K8" s="489"/>
      <c r="L8" s="490" t="s">
        <v>264</v>
      </c>
      <c r="M8" s="488"/>
      <c r="N8" s="488"/>
      <c r="O8" s="488"/>
      <c r="P8" s="488"/>
      <c r="Q8" s="488"/>
      <c r="S8" s="488"/>
      <c r="T8" s="488"/>
      <c r="U8" s="488"/>
      <c r="V8" s="488"/>
      <c r="W8" s="488"/>
      <c r="X8" s="488"/>
      <c r="Y8" s="488"/>
      <c r="Z8" s="488"/>
      <c r="AA8" s="488"/>
      <c r="AB8" s="488"/>
      <c r="AC8" s="488"/>
      <c r="AD8" s="488"/>
      <c r="AE8" s="488"/>
    </row>
    <row r="9" spans="1:31" s="487" customFormat="1" ht="15.6">
      <c r="A9" s="488" t="s">
        <v>1231</v>
      </c>
      <c r="B9" s="971">
        <v>62</v>
      </c>
      <c r="C9" s="14"/>
      <c r="D9" s="491"/>
      <c r="E9" s="491"/>
      <c r="F9" s="491"/>
      <c r="G9" s="491"/>
      <c r="H9" s="491"/>
      <c r="J9" s="488" t="s">
        <v>1232</v>
      </c>
      <c r="K9" s="492"/>
      <c r="L9" s="490" t="s">
        <v>1233</v>
      </c>
      <c r="M9" s="488"/>
      <c r="N9" s="488"/>
      <c r="O9" s="488"/>
      <c r="P9" s="488"/>
      <c r="Q9" s="488"/>
      <c r="S9" s="488"/>
      <c r="T9" s="488"/>
      <c r="U9" s="488"/>
      <c r="V9" s="488"/>
      <c r="W9" s="488"/>
      <c r="X9" s="488"/>
      <c r="Y9" s="488"/>
      <c r="Z9" s="488"/>
      <c r="AA9" s="488"/>
      <c r="AB9" s="488"/>
      <c r="AC9" s="488"/>
      <c r="AD9" s="488"/>
      <c r="AE9" s="488"/>
    </row>
    <row r="10" spans="1:31" s="487" customFormat="1" ht="11.25" customHeight="1" thickBot="1">
      <c r="A10" s="488"/>
      <c r="B10" s="488"/>
      <c r="C10" s="488"/>
      <c r="D10" s="488"/>
      <c r="E10" s="488"/>
      <c r="F10" s="488"/>
      <c r="G10" s="488"/>
      <c r="H10" s="488"/>
      <c r="I10" s="488"/>
      <c r="J10" s="488"/>
      <c r="K10" s="488"/>
      <c r="L10" s="488"/>
      <c r="M10" s="488"/>
      <c r="N10" s="488"/>
      <c r="O10" s="488"/>
      <c r="P10" s="488"/>
      <c r="Q10" s="488"/>
    </row>
    <row r="11" spans="1:31" s="272" customFormat="1" ht="10.199999999999999">
      <c r="D11" s="2614" t="s">
        <v>1298</v>
      </c>
      <c r="E11" s="2615"/>
      <c r="F11" s="2615"/>
      <c r="G11" s="2616"/>
      <c r="H11" s="2614" t="s">
        <v>1299</v>
      </c>
      <c r="I11" s="2615"/>
      <c r="J11" s="2615"/>
      <c r="K11" s="2616"/>
      <c r="L11" s="2620" t="s">
        <v>1300</v>
      </c>
      <c r="M11" s="2621"/>
      <c r="N11" s="2621"/>
      <c r="O11" s="2622"/>
      <c r="P11" s="2614" t="s">
        <v>1301</v>
      </c>
      <c r="Q11" s="2616"/>
    </row>
    <row r="12" spans="1:31" s="272" customFormat="1" ht="10.8" thickBot="1">
      <c r="D12" s="2617"/>
      <c r="E12" s="2618"/>
      <c r="F12" s="2618"/>
      <c r="G12" s="2619"/>
      <c r="H12" s="2617"/>
      <c r="I12" s="2618"/>
      <c r="J12" s="2618"/>
      <c r="K12" s="2619"/>
      <c r="L12" s="2623"/>
      <c r="M12" s="2624"/>
      <c r="N12" s="2624"/>
      <c r="O12" s="2625"/>
      <c r="P12" s="2617"/>
      <c r="Q12" s="2619"/>
    </row>
    <row r="13" spans="1:31" ht="13.8">
      <c r="A13" s="2607" t="s">
        <v>1241</v>
      </c>
      <c r="B13" s="2626" t="s">
        <v>1242</v>
      </c>
      <c r="C13" s="2607" t="s">
        <v>1243</v>
      </c>
      <c r="D13" s="493" t="s">
        <v>217</v>
      </c>
      <c r="E13" s="494" t="s">
        <v>223</v>
      </c>
      <c r="F13" s="494" t="s">
        <v>229</v>
      </c>
      <c r="G13" s="495" t="s">
        <v>1244</v>
      </c>
      <c r="H13" s="496" t="s">
        <v>217</v>
      </c>
      <c r="I13" s="497" t="s">
        <v>223</v>
      </c>
      <c r="J13" s="497" t="s">
        <v>229</v>
      </c>
      <c r="K13" s="498" t="s">
        <v>1244</v>
      </c>
      <c r="L13" s="496" t="s">
        <v>217</v>
      </c>
      <c r="M13" s="497" t="s">
        <v>223</v>
      </c>
      <c r="N13" s="497" t="s">
        <v>229</v>
      </c>
      <c r="O13" s="499" t="s">
        <v>1244</v>
      </c>
      <c r="P13" s="496" t="s">
        <v>1302</v>
      </c>
      <c r="Q13" s="500" t="s">
        <v>1244</v>
      </c>
    </row>
    <row r="14" spans="1:31" s="364" customFormat="1" ht="14.4" thickBot="1">
      <c r="A14" s="2608"/>
      <c r="B14" s="2627"/>
      <c r="C14" s="2608"/>
      <c r="D14" s="501" t="s">
        <v>1246</v>
      </c>
      <c r="E14" s="502" t="s">
        <v>1246</v>
      </c>
      <c r="F14" s="502" t="s">
        <v>1246</v>
      </c>
      <c r="G14" s="503" t="s">
        <v>1246</v>
      </c>
      <c r="H14" s="501" t="s">
        <v>1246</v>
      </c>
      <c r="I14" s="502" t="s">
        <v>1246</v>
      </c>
      <c r="J14" s="502" t="s">
        <v>1246</v>
      </c>
      <c r="K14" s="504" t="s">
        <v>1246</v>
      </c>
      <c r="L14" s="1800" t="s">
        <v>992</v>
      </c>
      <c r="M14" s="502" t="s">
        <v>992</v>
      </c>
      <c r="N14" s="502" t="s">
        <v>992</v>
      </c>
      <c r="O14" s="1799" t="s">
        <v>992</v>
      </c>
      <c r="P14" s="501" t="s">
        <v>1303</v>
      </c>
      <c r="Q14" s="504" t="s">
        <v>1303</v>
      </c>
    </row>
    <row r="15" spans="1:31" ht="14.4" thickBot="1">
      <c r="A15" s="505" t="s">
        <v>884</v>
      </c>
      <c r="B15" s="505" t="s">
        <v>885</v>
      </c>
      <c r="C15" s="506" t="s">
        <v>886</v>
      </c>
      <c r="D15" s="507" t="s">
        <v>1247</v>
      </c>
      <c r="E15" s="1128" t="s">
        <v>1248</v>
      </c>
      <c r="F15" s="1128" t="s">
        <v>1249</v>
      </c>
      <c r="G15" s="1129" t="s">
        <v>904</v>
      </c>
      <c r="H15" s="1130" t="s">
        <v>1250</v>
      </c>
      <c r="I15" s="1128" t="s">
        <v>1251</v>
      </c>
      <c r="J15" s="1128" t="s">
        <v>1252</v>
      </c>
      <c r="K15" s="1131" t="s">
        <v>1253</v>
      </c>
      <c r="L15" s="1132" t="s">
        <v>1254</v>
      </c>
      <c r="M15" s="1133" t="s">
        <v>1255</v>
      </c>
      <c r="N15" s="1133" t="s">
        <v>1256</v>
      </c>
      <c r="O15" s="1134" t="s">
        <v>1257</v>
      </c>
      <c r="P15" s="1130" t="s">
        <v>1258</v>
      </c>
      <c r="Q15" s="1131" t="s">
        <v>1259</v>
      </c>
    </row>
    <row r="16" spans="1:31" s="1269" customFormat="1" ht="14.25" customHeight="1">
      <c r="A16" s="1422">
        <v>60</v>
      </c>
      <c r="B16" s="1423" t="s">
        <v>256</v>
      </c>
      <c r="C16" s="1329">
        <f>47660/1000</f>
        <v>47.66</v>
      </c>
      <c r="D16" s="1694">
        <f>12000*3+14000*2</f>
        <v>64000</v>
      </c>
      <c r="E16" s="1695">
        <f>37140+14000*2</f>
        <v>65140</v>
      </c>
      <c r="F16" s="1696">
        <f>24750</f>
        <v>24750</v>
      </c>
      <c r="G16" s="1697">
        <f>11000*2</f>
        <v>22000</v>
      </c>
      <c r="H16" s="1666">
        <v>0</v>
      </c>
      <c r="I16" s="1698">
        <v>0</v>
      </c>
      <c r="J16" s="1698">
        <v>0</v>
      </c>
      <c r="K16" s="1699">
        <v>0</v>
      </c>
      <c r="L16" s="1700">
        <v>1344</v>
      </c>
      <c r="M16" s="1695">
        <v>0</v>
      </c>
      <c r="N16" s="1695">
        <v>0</v>
      </c>
      <c r="O16" s="1701">
        <f>15*8*1.5</f>
        <v>180</v>
      </c>
      <c r="P16" s="1700">
        <v>1740</v>
      </c>
      <c r="Q16" s="1701">
        <f>6650-1740</f>
        <v>4910</v>
      </c>
      <c r="T16" s="1269">
        <v>44</v>
      </c>
      <c r="U16" s="1269">
        <f>+T16*4</f>
        <v>176</v>
      </c>
    </row>
    <row r="17" spans="1:20" s="1269" customFormat="1" ht="14.25" customHeight="1">
      <c r="A17" s="1422">
        <v>62</v>
      </c>
      <c r="B17" s="1423" t="s">
        <v>260</v>
      </c>
      <c r="C17" s="366">
        <v>55.04</v>
      </c>
      <c r="D17" s="1702">
        <v>0</v>
      </c>
      <c r="E17" s="1703">
        <v>800</v>
      </c>
      <c r="F17" s="1703">
        <v>21360</v>
      </c>
      <c r="G17" s="1704">
        <f>55000*4-22000</f>
        <v>198000</v>
      </c>
      <c r="H17" s="1703">
        <v>0</v>
      </c>
      <c r="I17" s="1705">
        <v>0</v>
      </c>
      <c r="J17" s="1705">
        <v>0</v>
      </c>
      <c r="K17" s="1706">
        <v>0</v>
      </c>
      <c r="L17" s="1707">
        <v>0</v>
      </c>
      <c r="M17" s="1705">
        <v>0</v>
      </c>
      <c r="N17" s="1705">
        <f>10*113</f>
        <v>1130</v>
      </c>
      <c r="O17" s="1708">
        <f>30*7.5*2</f>
        <v>450</v>
      </c>
      <c r="P17" s="1707">
        <v>1114</v>
      </c>
      <c r="Q17" s="1706">
        <v>7240</v>
      </c>
      <c r="T17" s="1269">
        <v>4000</v>
      </c>
    </row>
    <row r="18" spans="1:20" s="1269" customFormat="1" ht="14.25" customHeight="1">
      <c r="A18" s="1422">
        <v>62</v>
      </c>
      <c r="B18" s="1423" t="s">
        <v>264</v>
      </c>
      <c r="C18" s="972">
        <v>2.82</v>
      </c>
      <c r="D18" s="1702">
        <v>0</v>
      </c>
      <c r="E18" s="1703">
        <v>2280</v>
      </c>
      <c r="F18" s="1703">
        <v>3450</v>
      </c>
      <c r="G18" s="1709">
        <v>0</v>
      </c>
      <c r="H18" s="1702">
        <v>6700</v>
      </c>
      <c r="I18" s="1705">
        <v>0</v>
      </c>
      <c r="J18" s="1705">
        <v>0</v>
      </c>
      <c r="K18" s="1703">
        <v>1500</v>
      </c>
      <c r="L18" s="1707">
        <v>583</v>
      </c>
      <c r="M18" s="1705">
        <v>350</v>
      </c>
      <c r="N18" s="1705">
        <v>150</v>
      </c>
      <c r="O18" s="1708">
        <v>273</v>
      </c>
      <c r="P18" s="1707">
        <v>81</v>
      </c>
      <c r="Q18" s="1706">
        <v>345</v>
      </c>
      <c r="T18" s="1269">
        <f>+T17/20</f>
        <v>200</v>
      </c>
    </row>
    <row r="19" spans="1:20" s="1269" customFormat="1" ht="14.25" customHeight="1" thickBot="1">
      <c r="A19" s="1422">
        <v>62</v>
      </c>
      <c r="B19" s="1423" t="s">
        <v>1233</v>
      </c>
      <c r="C19" s="972">
        <v>4.07</v>
      </c>
      <c r="D19" s="1710">
        <v>0</v>
      </c>
      <c r="E19" s="1711">
        <v>5100</v>
      </c>
      <c r="F19" s="1711">
        <v>7450</v>
      </c>
      <c r="G19" s="1711">
        <v>3720</v>
      </c>
      <c r="H19" s="1712">
        <v>2400</v>
      </c>
      <c r="I19" s="1713">
        <v>0</v>
      </c>
      <c r="J19" s="1713">
        <v>0</v>
      </c>
      <c r="K19" s="1714">
        <v>0</v>
      </c>
      <c r="L19" s="1712">
        <v>510</v>
      </c>
      <c r="M19" s="1713">
        <v>110</v>
      </c>
      <c r="N19" s="1713">
        <v>20</v>
      </c>
      <c r="O19" s="1715">
        <v>374</v>
      </c>
      <c r="P19" s="1712">
        <v>147</v>
      </c>
      <c r="Q19" s="1714">
        <v>453</v>
      </c>
      <c r="T19" s="1269">
        <f>+T18*3</f>
        <v>600</v>
      </c>
    </row>
    <row r="20" spans="1:20" s="1269" customFormat="1" ht="14.25" customHeight="1" thickBot="1">
      <c r="A20" s="2096" t="s">
        <v>1274</v>
      </c>
      <c r="B20" s="1424"/>
      <c r="C20" s="2097">
        <f t="shared" ref="C20:Q20" si="0">SUM(C16:C19)</f>
        <v>109.58999999999997</v>
      </c>
      <c r="D20" s="2098">
        <f t="shared" si="0"/>
        <v>64000</v>
      </c>
      <c r="E20" s="2098">
        <f t="shared" si="0"/>
        <v>73320</v>
      </c>
      <c r="F20" s="2098">
        <f t="shared" si="0"/>
        <v>57010</v>
      </c>
      <c r="G20" s="2099">
        <f t="shared" si="0"/>
        <v>223720</v>
      </c>
      <c r="H20" s="2099">
        <f t="shared" si="0"/>
        <v>9100</v>
      </c>
      <c r="I20" s="2099">
        <f t="shared" si="0"/>
        <v>0</v>
      </c>
      <c r="J20" s="2099">
        <f t="shared" si="0"/>
        <v>0</v>
      </c>
      <c r="K20" s="2100">
        <f t="shared" si="0"/>
        <v>1500</v>
      </c>
      <c r="L20" s="2099">
        <f t="shared" si="0"/>
        <v>2437</v>
      </c>
      <c r="M20" s="2099">
        <f t="shared" si="0"/>
        <v>460</v>
      </c>
      <c r="N20" s="2099">
        <f t="shared" si="0"/>
        <v>1300</v>
      </c>
      <c r="O20" s="2099">
        <f t="shared" si="0"/>
        <v>1277</v>
      </c>
      <c r="P20" s="2099">
        <f t="shared" si="0"/>
        <v>3082</v>
      </c>
      <c r="Q20" s="2101">
        <f t="shared" si="0"/>
        <v>12948</v>
      </c>
    </row>
    <row r="22" spans="1:20">
      <c r="A22" s="1277" t="s">
        <v>1275</v>
      </c>
      <c r="B22" s="2068"/>
      <c r="C22" s="2068"/>
      <c r="D22" s="2068"/>
      <c r="E22" s="2068"/>
      <c r="F22" s="2068"/>
      <c r="G22" s="2068"/>
      <c r="H22" s="2068"/>
      <c r="I22" s="2068"/>
      <c r="J22" s="2068"/>
      <c r="K22" s="2068"/>
      <c r="L22" s="2068"/>
      <c r="M22" s="2068"/>
      <c r="N22" s="2068"/>
      <c r="O22" s="2068"/>
      <c r="P22" s="2068"/>
      <c r="Q22" s="2068"/>
    </row>
    <row r="23" spans="1:20">
      <c r="A23" s="1135" t="s">
        <v>1276</v>
      </c>
      <c r="B23" s="508"/>
      <c r="C23" s="508"/>
      <c r="D23" s="508"/>
      <c r="E23" s="508"/>
      <c r="F23" s="508"/>
      <c r="G23" s="508"/>
      <c r="H23" s="508"/>
      <c r="I23" s="508"/>
      <c r="J23" s="508"/>
      <c r="K23" s="508"/>
      <c r="L23" s="508"/>
      <c r="M23" s="508"/>
      <c r="N23" s="508"/>
      <c r="O23" s="508"/>
      <c r="P23" s="508"/>
      <c r="Q23" s="509"/>
    </row>
    <row r="24" spans="1:20">
      <c r="A24" s="1135" t="s">
        <v>1277</v>
      </c>
      <c r="B24" s="198"/>
      <c r="C24" s="198"/>
      <c r="D24" s="198"/>
      <c r="E24" s="198"/>
      <c r="F24" s="198"/>
      <c r="G24" s="198"/>
      <c r="H24" s="198"/>
      <c r="I24" s="198"/>
      <c r="J24" s="198"/>
      <c r="K24" s="198"/>
      <c r="L24" s="198"/>
      <c r="M24" s="198"/>
      <c r="N24" s="198"/>
      <c r="O24" s="198"/>
      <c r="P24" s="198"/>
      <c r="Q24" s="510"/>
    </row>
    <row r="25" spans="1:20">
      <c r="A25" s="1136" t="s">
        <v>1278</v>
      </c>
      <c r="B25" s="198"/>
      <c r="C25" s="198"/>
      <c r="D25" s="198"/>
      <c r="E25" s="198"/>
      <c r="F25" s="198"/>
      <c r="G25" s="198"/>
      <c r="H25" s="198"/>
      <c r="I25" s="198"/>
      <c r="J25" s="198"/>
      <c r="K25" s="198"/>
      <c r="L25" s="198"/>
      <c r="M25" s="198"/>
      <c r="N25" s="198"/>
      <c r="O25" s="198"/>
      <c r="P25" s="198"/>
      <c r="Q25" s="510"/>
    </row>
    <row r="26" spans="1:20">
      <c r="A26" s="1136" t="s">
        <v>1304</v>
      </c>
      <c r="B26" s="508"/>
      <c r="C26" s="508"/>
      <c r="D26" s="508"/>
      <c r="E26" s="508"/>
      <c r="F26" s="508"/>
      <c r="G26" s="508"/>
      <c r="H26" s="508"/>
      <c r="I26" s="508"/>
      <c r="J26" s="508"/>
      <c r="K26" s="508"/>
      <c r="L26" s="508"/>
      <c r="M26" s="508"/>
      <c r="N26" s="508"/>
      <c r="O26" s="508"/>
      <c r="P26" s="508"/>
      <c r="Q26" s="509"/>
    </row>
    <row r="27" spans="1:20">
      <c r="A27" s="1136" t="s">
        <v>1305</v>
      </c>
      <c r="Q27" s="1138"/>
    </row>
    <row r="28" spans="1:20">
      <c r="A28" s="1137"/>
      <c r="B28" s="3" t="s">
        <v>1306</v>
      </c>
      <c r="C28" s="369"/>
      <c r="D28" s="369"/>
      <c r="E28" s="369"/>
      <c r="F28" s="369"/>
      <c r="G28" s="369"/>
      <c r="H28" s="369"/>
      <c r="I28" s="369"/>
      <c r="J28" s="369"/>
      <c r="K28" s="369"/>
      <c r="L28" s="369"/>
      <c r="M28" s="369"/>
      <c r="N28" s="369"/>
      <c r="O28" s="369"/>
      <c r="P28" s="369"/>
      <c r="Q28" s="511"/>
    </row>
    <row r="29" spans="1:20">
      <c r="A29" s="1136" t="s">
        <v>1307</v>
      </c>
      <c r="B29" s="198"/>
      <c r="C29" s="198"/>
      <c r="D29" s="198"/>
      <c r="E29" s="198"/>
      <c r="F29" s="198"/>
      <c r="G29" s="198"/>
      <c r="H29" s="198"/>
      <c r="I29" s="198"/>
      <c r="J29" s="198"/>
      <c r="K29" s="198"/>
      <c r="L29" s="198"/>
      <c r="M29" s="198"/>
      <c r="N29" s="198"/>
      <c r="O29" s="198"/>
      <c r="P29" s="198"/>
      <c r="Q29" s="510"/>
    </row>
    <row r="30" spans="1:20">
      <c r="A30" s="1137"/>
      <c r="B30" s="220" t="s">
        <v>1308</v>
      </c>
      <c r="C30" s="369"/>
      <c r="D30" s="369"/>
      <c r="E30" s="369"/>
      <c r="F30" s="369"/>
      <c r="G30" s="369"/>
      <c r="H30" s="369"/>
      <c r="I30" s="369"/>
      <c r="J30" s="369"/>
      <c r="K30" s="369"/>
      <c r="L30" s="369"/>
      <c r="M30" s="369"/>
      <c r="N30" s="369"/>
      <c r="O30" s="369"/>
      <c r="P30" s="369"/>
      <c r="Q30" s="511"/>
    </row>
    <row r="31" spans="1:20">
      <c r="A31" s="15" t="s">
        <v>1309</v>
      </c>
      <c r="B31" s="508"/>
      <c r="C31" s="508"/>
      <c r="D31" s="508"/>
      <c r="E31" s="508"/>
      <c r="F31" s="508"/>
      <c r="G31" s="508"/>
      <c r="H31" s="508"/>
      <c r="I31" s="508"/>
      <c r="J31" s="508"/>
      <c r="K31" s="508"/>
      <c r="L31" s="508"/>
      <c r="M31" s="508"/>
      <c r="N31" s="508"/>
      <c r="O31" s="508"/>
      <c r="P31" s="508"/>
      <c r="Q31" s="509"/>
    </row>
    <row r="32" spans="1:20">
      <c r="A32" s="1136" t="s">
        <v>1310</v>
      </c>
      <c r="B32" s="508"/>
      <c r="C32" s="508"/>
      <c r="D32" s="508"/>
      <c r="E32" s="508"/>
      <c r="F32" s="508"/>
      <c r="G32" s="508"/>
      <c r="H32" s="508"/>
      <c r="I32" s="508"/>
      <c r="J32" s="508"/>
      <c r="K32" s="508"/>
      <c r="L32" s="508"/>
      <c r="M32" s="508"/>
      <c r="N32" s="508"/>
      <c r="O32" s="508"/>
      <c r="P32" s="508"/>
      <c r="Q32" s="509"/>
    </row>
    <row r="33" spans="1:17">
      <c r="A33" s="1136" t="s">
        <v>1311</v>
      </c>
      <c r="B33" s="508"/>
      <c r="C33" s="508"/>
      <c r="D33" s="508"/>
      <c r="E33" s="508"/>
      <c r="F33" s="508"/>
      <c r="G33" s="508"/>
      <c r="H33" s="508"/>
      <c r="I33" s="508"/>
      <c r="J33" s="508"/>
      <c r="K33" s="508"/>
      <c r="L33" s="508"/>
      <c r="M33" s="508"/>
      <c r="N33" s="508"/>
      <c r="O33" s="508"/>
      <c r="P33" s="508"/>
      <c r="Q33" s="509"/>
    </row>
    <row r="34" spans="1:17">
      <c r="A34" s="1136" t="s">
        <v>1312</v>
      </c>
      <c r="B34" s="508"/>
      <c r="C34" s="508"/>
      <c r="D34" s="508"/>
      <c r="E34" s="508"/>
      <c r="F34" s="508"/>
      <c r="G34" s="508"/>
      <c r="H34" s="508"/>
      <c r="I34" s="508"/>
      <c r="J34" s="508"/>
      <c r="K34" s="508"/>
      <c r="L34" s="508"/>
      <c r="M34" s="508"/>
      <c r="N34" s="508"/>
      <c r="O34" s="508"/>
      <c r="P34" s="508"/>
      <c r="Q34" s="509"/>
    </row>
    <row r="35" spans="1:17">
      <c r="A35" s="1135" t="s">
        <v>1313</v>
      </c>
      <c r="B35" s="508"/>
      <c r="C35" s="508"/>
      <c r="D35" s="508"/>
      <c r="E35" s="508"/>
      <c r="F35" s="508"/>
      <c r="G35" s="508"/>
      <c r="H35" s="508"/>
      <c r="I35" s="508"/>
      <c r="J35" s="508"/>
      <c r="K35" s="508"/>
      <c r="L35" s="508"/>
      <c r="M35" s="508"/>
      <c r="N35" s="508"/>
      <c r="O35" s="508"/>
      <c r="P35" s="508"/>
      <c r="Q35" s="509"/>
    </row>
    <row r="36" spans="1:17">
      <c r="A36" s="15" t="s">
        <v>1314</v>
      </c>
      <c r="B36" s="508"/>
      <c r="C36" s="508"/>
      <c r="D36" s="508"/>
      <c r="E36" s="508"/>
      <c r="F36" s="508"/>
      <c r="G36" s="508"/>
      <c r="H36" s="508"/>
      <c r="I36" s="508"/>
      <c r="J36" s="508"/>
      <c r="K36" s="508"/>
      <c r="L36" s="508"/>
      <c r="M36" s="508"/>
      <c r="N36" s="508"/>
      <c r="O36" s="508"/>
      <c r="P36" s="508"/>
      <c r="Q36" s="509"/>
    </row>
    <row r="37" spans="1:17">
      <c r="A37" s="2151" t="s">
        <v>1315</v>
      </c>
      <c r="B37" s="2151"/>
      <c r="C37" s="2151"/>
      <c r="D37" s="2151"/>
      <c r="E37" s="2151"/>
      <c r="F37" s="2151"/>
      <c r="G37" s="2151"/>
      <c r="H37" s="2151"/>
      <c r="I37" s="2151"/>
      <c r="J37" s="2151"/>
      <c r="K37" s="2151"/>
      <c r="L37" s="2151"/>
      <c r="M37" s="2151"/>
      <c r="N37" s="2151"/>
      <c r="O37" s="2151"/>
      <c r="P37" s="2151"/>
      <c r="Q37" s="2151"/>
    </row>
    <row r="38" spans="1:17">
      <c r="A38"/>
      <c r="B38"/>
      <c r="C38"/>
      <c r="D38"/>
      <c r="E38"/>
      <c r="F38"/>
      <c r="G38"/>
      <c r="H38"/>
      <c r="I38"/>
      <c r="J38"/>
      <c r="K38"/>
      <c r="L38"/>
      <c r="M38"/>
      <c r="N38"/>
      <c r="O38"/>
      <c r="P38"/>
      <c r="Q38"/>
    </row>
    <row r="39" spans="1:17">
      <c r="N39" s="2411" t="s">
        <v>169</v>
      </c>
      <c r="O39" s="2411"/>
      <c r="P39" s="2411"/>
      <c r="Q39" s="2411"/>
    </row>
    <row r="43" spans="1:17">
      <c r="P43" s="194" t="s">
        <v>441</v>
      </c>
    </row>
  </sheetData>
  <mergeCells count="13">
    <mergeCell ref="A1:Q1"/>
    <mergeCell ref="A2:Q2"/>
    <mergeCell ref="A3:Q3"/>
    <mergeCell ref="A4:Q4"/>
    <mergeCell ref="A13:A14"/>
    <mergeCell ref="B13:B14"/>
    <mergeCell ref="C13:C14"/>
    <mergeCell ref="N39:Q39"/>
    <mergeCell ref="D11:G12"/>
    <mergeCell ref="H11:K12"/>
    <mergeCell ref="L11:O12"/>
    <mergeCell ref="P11:Q12"/>
    <mergeCell ref="A37:Q37"/>
  </mergeCells>
  <hyperlinks>
    <hyperlink ref="N39" location="'TABLA DE CONTENIDO'!A1" display="VOLVER A TABLA DE CONTENIDO" xr:uid="{00000000-0004-0000-1F00-000000000000}"/>
  </hyperlinks>
  <printOptions horizontalCentered="1" verticalCentered="1"/>
  <pageMargins left="0.59055118110236227" right="0.39370078740157483" top="0.78740157480314965" bottom="0.78740157480314965" header="0" footer="0"/>
  <pageSetup scale="92" orientation="landscape" horizontalDpi="300" verticalDpi="300" r:id="rId1"/>
  <headerFooter alignWithMargins="0"/>
  <ignoredErrors>
    <ignoredError sqref="B16" numberStoredAsText="1"/>
  </ignoredError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A1:S62"/>
  <sheetViews>
    <sheetView view="pageBreakPreview" topLeftCell="B28" zoomScale="70" zoomScaleNormal="85" zoomScaleSheetLayoutView="70" workbookViewId="0">
      <selection activeCell="I30" sqref="I30"/>
    </sheetView>
  </sheetViews>
  <sheetFormatPr baseColWidth="10" defaultColWidth="11.44140625" defaultRowHeight="13.2"/>
  <cols>
    <col min="1" max="1" width="12.33203125" style="1331" customWidth="1"/>
    <col min="2" max="2" width="11.44140625" style="700" customWidth="1"/>
    <col min="3" max="3" width="31" style="700" customWidth="1"/>
    <col min="4" max="4" width="10.5546875" style="700" customWidth="1"/>
    <col min="5" max="5" width="10.109375" style="700" customWidth="1"/>
    <col min="6" max="6" width="11.6640625" style="700" customWidth="1"/>
    <col min="7" max="7" width="13.44140625" style="700" customWidth="1"/>
    <col min="8" max="8" width="15.44140625" style="700" customWidth="1"/>
    <col min="9" max="9" width="45" style="700" customWidth="1"/>
    <col min="10" max="10" width="19.5546875" style="700" customWidth="1"/>
    <col min="11" max="11" width="18.33203125" style="700" customWidth="1"/>
    <col min="12" max="13" width="3.88671875" style="700" customWidth="1"/>
    <col min="14" max="15" width="11.44140625" style="700"/>
    <col min="16" max="19" width="11.44140625" style="1676"/>
    <col min="20" max="16384" width="11.44140625" style="700"/>
  </cols>
  <sheetData>
    <row r="1" spans="1:11" ht="22.8">
      <c r="A1" s="2137" t="s">
        <v>1</v>
      </c>
      <c r="B1" s="2137"/>
      <c r="C1" s="2137"/>
      <c r="D1" s="2137"/>
      <c r="E1" s="2137"/>
      <c r="F1" s="2137"/>
      <c r="G1" s="2137"/>
      <c r="H1" s="2137"/>
      <c r="I1" s="2137"/>
      <c r="J1" s="2137"/>
      <c r="K1" s="2137"/>
    </row>
    <row r="2" spans="1:11" ht="17.399999999999999">
      <c r="A2" s="2138" t="s">
        <v>110</v>
      </c>
      <c r="B2" s="2138"/>
      <c r="C2" s="2138"/>
      <c r="D2" s="2138"/>
      <c r="E2" s="2138"/>
      <c r="F2" s="2138"/>
      <c r="G2" s="2138"/>
      <c r="H2" s="2138"/>
      <c r="I2" s="2138"/>
      <c r="J2" s="2138"/>
      <c r="K2" s="2138"/>
    </row>
    <row r="3" spans="1:11">
      <c r="A3" s="700"/>
    </row>
    <row r="4" spans="1:11" ht="17.399999999999999">
      <c r="A4" s="2138" t="s">
        <v>1316</v>
      </c>
      <c r="B4" s="2138"/>
      <c r="C4" s="2138"/>
      <c r="D4" s="2138"/>
      <c r="E4" s="2138"/>
      <c r="F4" s="2138"/>
      <c r="G4" s="2138"/>
      <c r="H4" s="2138"/>
      <c r="I4" s="2138"/>
      <c r="J4" s="2138"/>
      <c r="K4" s="2138"/>
    </row>
    <row r="5" spans="1:11">
      <c r="A5" s="700"/>
    </row>
    <row r="6" spans="1:11" ht="17.399999999999999">
      <c r="A6" s="2138" t="s">
        <v>1317</v>
      </c>
      <c r="B6" s="2138"/>
      <c r="C6" s="2138"/>
      <c r="D6" s="2138"/>
      <c r="E6" s="2138"/>
      <c r="F6" s="2138"/>
      <c r="G6" s="2138"/>
      <c r="H6" s="2138"/>
      <c r="I6" s="2138"/>
      <c r="J6" s="2138"/>
      <c r="K6" s="2138"/>
    </row>
    <row r="8" spans="1:11">
      <c r="A8" s="1247" t="s">
        <v>207</v>
      </c>
      <c r="C8" s="702" t="str">
        <f>+DATOS!C10</f>
        <v>CARLOS EDUARDO GARCIA CASTILLO</v>
      </c>
      <c r="D8" s="702"/>
      <c r="E8" s="702"/>
      <c r="F8" s="702"/>
      <c r="G8" s="702"/>
      <c r="H8" s="742" t="s">
        <v>208</v>
      </c>
      <c r="J8" s="702" t="str">
        <f>+DATOS!C16</f>
        <v>JUN - SEP DE 2024</v>
      </c>
    </row>
    <row r="9" spans="1:11" ht="13.8" thickBot="1"/>
    <row r="10" spans="1:11" ht="27" thickBot="1">
      <c r="A10" s="1332" t="s">
        <v>1042</v>
      </c>
      <c r="B10" s="1333" t="s">
        <v>1318</v>
      </c>
      <c r="C10" s="1334" t="s">
        <v>129</v>
      </c>
      <c r="D10" s="1334" t="s">
        <v>130</v>
      </c>
      <c r="E10" s="1335" t="s">
        <v>466</v>
      </c>
      <c r="F10" s="1335" t="s">
        <v>1319</v>
      </c>
      <c r="G10" s="1336" t="s">
        <v>1320</v>
      </c>
      <c r="H10" s="1337" t="s">
        <v>1321</v>
      </c>
      <c r="I10" s="1336" t="s">
        <v>1322</v>
      </c>
      <c r="J10" s="2628" t="s">
        <v>1323</v>
      </c>
      <c r="K10" s="2629"/>
    </row>
    <row r="11" spans="1:11" ht="21" customHeight="1">
      <c r="A11" s="1775">
        <v>45458</v>
      </c>
      <c r="B11" s="1827">
        <v>0.86111111111111116</v>
      </c>
      <c r="C11" s="1828" t="s">
        <v>140</v>
      </c>
      <c r="D11" s="1829">
        <v>6003</v>
      </c>
      <c r="E11" s="1427" t="s">
        <v>1324</v>
      </c>
      <c r="F11" s="1425">
        <v>1</v>
      </c>
      <c r="G11" s="1425">
        <v>0</v>
      </c>
      <c r="H11" s="1426" t="s">
        <v>1325</v>
      </c>
      <c r="I11" s="1427" t="s">
        <v>1326</v>
      </c>
      <c r="J11" s="1338" t="s">
        <v>1327</v>
      </c>
      <c r="K11" s="1428" t="s">
        <v>1328</v>
      </c>
    </row>
    <row r="12" spans="1:11" ht="21" customHeight="1">
      <c r="A12" s="1775">
        <v>45444</v>
      </c>
      <c r="B12" s="1834">
        <v>0.88194444444444453</v>
      </c>
      <c r="C12" s="1835" t="s">
        <v>140</v>
      </c>
      <c r="D12" s="1640">
        <v>6003</v>
      </c>
      <c r="E12" s="1340" t="s">
        <v>1329</v>
      </c>
      <c r="F12" s="1339">
        <v>2</v>
      </c>
      <c r="G12" s="1339">
        <v>0</v>
      </c>
      <c r="H12" s="1338" t="s">
        <v>1325</v>
      </c>
      <c r="I12" s="1342" t="s">
        <v>1330</v>
      </c>
      <c r="J12" s="1338" t="s">
        <v>1327</v>
      </c>
      <c r="K12" s="1830" t="s">
        <v>1327</v>
      </c>
    </row>
    <row r="13" spans="1:11" ht="21" customHeight="1">
      <c r="A13" s="1775">
        <v>45458</v>
      </c>
      <c r="B13" s="1834">
        <v>0.63888888888888895</v>
      </c>
      <c r="C13" s="1835" t="s">
        <v>140</v>
      </c>
      <c r="D13" s="1640">
        <v>6003</v>
      </c>
      <c r="E13" s="1340" t="s">
        <v>1331</v>
      </c>
      <c r="F13" s="1339">
        <v>5</v>
      </c>
      <c r="G13" s="1339">
        <v>0</v>
      </c>
      <c r="H13" s="1338" t="s">
        <v>1325</v>
      </c>
      <c r="I13" s="1340" t="s">
        <v>1332</v>
      </c>
      <c r="J13" s="1338" t="s">
        <v>1333</v>
      </c>
      <c r="K13" s="1341" t="s">
        <v>1328</v>
      </c>
    </row>
    <row r="14" spans="1:11" ht="21" customHeight="1">
      <c r="A14" s="1775">
        <v>45459</v>
      </c>
      <c r="B14" s="1834"/>
      <c r="C14" s="1835" t="s">
        <v>140</v>
      </c>
      <c r="D14" s="1640">
        <v>6003</v>
      </c>
      <c r="E14" s="1340" t="s">
        <v>1334</v>
      </c>
      <c r="F14" s="1339">
        <v>2</v>
      </c>
      <c r="G14" s="1339">
        <v>0</v>
      </c>
      <c r="H14" s="1338" t="s">
        <v>1325</v>
      </c>
      <c r="I14" s="1340" t="s">
        <v>1335</v>
      </c>
      <c r="J14" s="1338" t="s">
        <v>1336</v>
      </c>
      <c r="K14" s="1341"/>
    </row>
    <row r="15" spans="1:11" ht="21" customHeight="1">
      <c r="A15" s="1775">
        <v>45465</v>
      </c>
      <c r="B15" s="1834">
        <v>0.60416666666666663</v>
      </c>
      <c r="C15" s="1835" t="s">
        <v>140</v>
      </c>
      <c r="D15" s="1640">
        <v>6003</v>
      </c>
      <c r="E15" s="1340" t="s">
        <v>1337</v>
      </c>
      <c r="F15" s="1339">
        <v>2</v>
      </c>
      <c r="G15" s="1339">
        <v>0</v>
      </c>
      <c r="H15" s="1338" t="s">
        <v>1325</v>
      </c>
      <c r="I15" s="1343" t="s">
        <v>1332</v>
      </c>
      <c r="J15" s="1338" t="s">
        <v>1336</v>
      </c>
      <c r="K15" s="1830" t="s">
        <v>1327</v>
      </c>
    </row>
    <row r="16" spans="1:11" ht="21" customHeight="1">
      <c r="A16" s="1619"/>
      <c r="B16" s="1834"/>
      <c r="C16" s="1835"/>
      <c r="D16" s="1640"/>
      <c r="E16" s="1340"/>
      <c r="F16" s="1339"/>
      <c r="G16" s="1339"/>
      <c r="H16" s="1339"/>
      <c r="I16" s="1340"/>
      <c r="J16" s="1339"/>
      <c r="K16" s="1341"/>
    </row>
    <row r="17" spans="1:11" ht="21" customHeight="1">
      <c r="A17" s="1831">
        <v>45491</v>
      </c>
      <c r="B17" s="1834">
        <v>0.84027777777777779</v>
      </c>
      <c r="C17" s="1835" t="s">
        <v>140</v>
      </c>
      <c r="D17" s="1640">
        <v>6003</v>
      </c>
      <c r="E17" s="1340" t="s">
        <v>1338</v>
      </c>
      <c r="F17" s="1339">
        <v>1</v>
      </c>
      <c r="G17" s="1339">
        <v>0</v>
      </c>
      <c r="H17" s="1338" t="s">
        <v>1325</v>
      </c>
      <c r="I17" s="1342" t="s">
        <v>1326</v>
      </c>
      <c r="J17" s="1338" t="s">
        <v>1327</v>
      </c>
      <c r="K17" s="1341" t="s">
        <v>1339</v>
      </c>
    </row>
    <row r="18" spans="1:11" ht="21" customHeight="1">
      <c r="A18" s="1831">
        <v>45493</v>
      </c>
      <c r="B18" s="1834">
        <v>0.92361111111111116</v>
      </c>
      <c r="C18" s="1835" t="s">
        <v>140</v>
      </c>
      <c r="D18" s="1640">
        <v>6003</v>
      </c>
      <c r="E18" s="1340" t="s">
        <v>1340</v>
      </c>
      <c r="F18" s="1339">
        <v>2</v>
      </c>
      <c r="G18" s="1339">
        <v>0</v>
      </c>
      <c r="H18" s="1338" t="s">
        <v>1325</v>
      </c>
      <c r="I18" s="1342" t="s">
        <v>1341</v>
      </c>
      <c r="J18" s="1338" t="s">
        <v>1327</v>
      </c>
      <c r="K18" s="1830" t="s">
        <v>1327</v>
      </c>
    </row>
    <row r="19" spans="1:11" ht="21" customHeight="1">
      <c r="A19" s="1831">
        <v>45482</v>
      </c>
      <c r="B19" s="1834">
        <v>0.36805555555555558</v>
      </c>
      <c r="C19" s="1835" t="s">
        <v>140</v>
      </c>
      <c r="D19" s="1640">
        <v>6003</v>
      </c>
      <c r="E19" s="1340" t="s">
        <v>1342</v>
      </c>
      <c r="F19" s="1339">
        <v>1</v>
      </c>
      <c r="G19" s="1339">
        <v>0</v>
      </c>
      <c r="H19" s="1338" t="s">
        <v>1325</v>
      </c>
      <c r="I19" s="1340" t="s">
        <v>1343</v>
      </c>
      <c r="J19" s="1338" t="s">
        <v>1327</v>
      </c>
      <c r="K19" s="1341"/>
    </row>
    <row r="20" spans="1:11" ht="21" customHeight="1">
      <c r="A20" s="1831">
        <v>45493</v>
      </c>
      <c r="B20" s="1834">
        <v>0.82291666666666663</v>
      </c>
      <c r="C20" s="1835" t="s">
        <v>140</v>
      </c>
      <c r="D20" s="1640">
        <v>6003</v>
      </c>
      <c r="E20" s="1340" t="s">
        <v>1344</v>
      </c>
      <c r="F20" s="1339">
        <v>2</v>
      </c>
      <c r="G20" s="1339">
        <v>0</v>
      </c>
      <c r="H20" s="1338" t="s">
        <v>1325</v>
      </c>
      <c r="I20" s="1342" t="s">
        <v>1326</v>
      </c>
      <c r="J20" s="1338" t="s">
        <v>1327</v>
      </c>
      <c r="K20" s="1830" t="s">
        <v>1327</v>
      </c>
    </row>
    <row r="21" spans="1:11" ht="21" customHeight="1">
      <c r="A21" s="1619"/>
      <c r="B21" s="1834"/>
      <c r="C21" s="1835"/>
      <c r="D21" s="1640"/>
      <c r="E21" s="1677"/>
      <c r="F21" s="1678"/>
      <c r="G21" s="1678"/>
      <c r="H21" s="1339"/>
      <c r="I21" s="1340"/>
      <c r="J21" s="1339"/>
      <c r="K21" s="1344"/>
    </row>
    <row r="22" spans="1:11" ht="21" customHeight="1">
      <c r="A22" s="1832">
        <v>45511</v>
      </c>
      <c r="B22" s="1834">
        <v>0.875</v>
      </c>
      <c r="C22" s="1835" t="s">
        <v>140</v>
      </c>
      <c r="D22" s="1640">
        <v>6003</v>
      </c>
      <c r="E22" s="1340" t="s">
        <v>1345</v>
      </c>
      <c r="F22" s="1339">
        <v>4</v>
      </c>
      <c r="G22" s="1339">
        <v>0</v>
      </c>
      <c r="H22" s="1338" t="s">
        <v>1325</v>
      </c>
      <c r="I22" s="1340" t="s">
        <v>1346</v>
      </c>
      <c r="J22" s="1338" t="s">
        <v>1327</v>
      </c>
      <c r="K22" s="1830" t="s">
        <v>1327</v>
      </c>
    </row>
    <row r="23" spans="1:11" ht="21" customHeight="1">
      <c r="A23" s="1832">
        <v>45526</v>
      </c>
      <c r="B23" s="1834">
        <v>0.63888888888888895</v>
      </c>
      <c r="C23" s="1835" t="s">
        <v>140</v>
      </c>
      <c r="D23" s="1640">
        <v>6003</v>
      </c>
      <c r="E23" s="1340" t="s">
        <v>1347</v>
      </c>
      <c r="F23" s="1339">
        <v>2</v>
      </c>
      <c r="G23" s="1339">
        <v>0</v>
      </c>
      <c r="H23" s="1338" t="s">
        <v>1325</v>
      </c>
      <c r="I23" s="1340" t="s">
        <v>1348</v>
      </c>
      <c r="J23" s="1338" t="s">
        <v>1327</v>
      </c>
      <c r="K23" s="1830" t="s">
        <v>1327</v>
      </c>
    </row>
    <row r="24" spans="1:11" ht="21" customHeight="1">
      <c r="A24" s="1832">
        <v>45514</v>
      </c>
      <c r="B24" s="1834">
        <v>0.1875</v>
      </c>
      <c r="C24" s="1835" t="s">
        <v>140</v>
      </c>
      <c r="D24" s="1640">
        <v>6003</v>
      </c>
      <c r="E24" s="1340" t="s">
        <v>1349</v>
      </c>
      <c r="F24" s="1339">
        <v>1</v>
      </c>
      <c r="G24" s="1339">
        <v>0</v>
      </c>
      <c r="H24" s="1338" t="s">
        <v>1325</v>
      </c>
      <c r="I24" s="1342" t="s">
        <v>1326</v>
      </c>
      <c r="J24" s="1338" t="s">
        <v>1327</v>
      </c>
      <c r="K24" s="1341"/>
    </row>
    <row r="25" spans="1:11" ht="21" customHeight="1">
      <c r="A25" s="1832">
        <v>45508</v>
      </c>
      <c r="B25" s="1834">
        <v>0.4236111111111111</v>
      </c>
      <c r="C25" s="1835" t="s">
        <v>140</v>
      </c>
      <c r="D25" s="1640">
        <v>6003</v>
      </c>
      <c r="E25" s="1340" t="s">
        <v>1350</v>
      </c>
      <c r="F25" s="1339">
        <v>2</v>
      </c>
      <c r="G25" s="1339">
        <v>0</v>
      </c>
      <c r="H25" s="1338" t="s">
        <v>1325</v>
      </c>
      <c r="I25" s="1340" t="s">
        <v>1346</v>
      </c>
      <c r="J25" s="1339" t="s">
        <v>1351</v>
      </c>
      <c r="K25" s="1830" t="s">
        <v>1327</v>
      </c>
    </row>
    <row r="26" spans="1:11" ht="21" customHeight="1">
      <c r="A26" s="1832">
        <v>45532</v>
      </c>
      <c r="B26" s="1834">
        <v>0.64583333333333337</v>
      </c>
      <c r="C26" s="1835" t="s">
        <v>140</v>
      </c>
      <c r="D26" s="1640">
        <v>6003</v>
      </c>
      <c r="E26" s="1340" t="s">
        <v>1352</v>
      </c>
      <c r="F26" s="1339">
        <v>1</v>
      </c>
      <c r="G26" s="1339">
        <v>0</v>
      </c>
      <c r="H26" s="1339" t="s">
        <v>1353</v>
      </c>
      <c r="I26" s="1345"/>
      <c r="J26" s="1679" t="s">
        <v>1354</v>
      </c>
      <c r="K26" s="1344"/>
    </row>
    <row r="27" spans="1:11" ht="21" customHeight="1">
      <c r="A27" s="1832">
        <v>45527</v>
      </c>
      <c r="B27" s="1836">
        <v>0.90277777777777779</v>
      </c>
      <c r="C27" s="1835" t="s">
        <v>140</v>
      </c>
      <c r="D27" s="1640">
        <v>6003</v>
      </c>
      <c r="E27" s="1684" t="s">
        <v>1355</v>
      </c>
      <c r="F27" s="1683">
        <v>1</v>
      </c>
      <c r="G27" s="1683">
        <v>0</v>
      </c>
      <c r="H27" s="1338" t="s">
        <v>1325</v>
      </c>
      <c r="I27" s="1340" t="s">
        <v>1348</v>
      </c>
      <c r="J27" s="1685" t="s">
        <v>1339</v>
      </c>
      <c r="K27" s="1830" t="s">
        <v>1327</v>
      </c>
    </row>
    <row r="28" spans="1:11" ht="21" customHeight="1">
      <c r="A28" s="1832">
        <v>45507</v>
      </c>
      <c r="B28" s="1836">
        <v>0.36805555555555558</v>
      </c>
      <c r="C28" s="1835" t="s">
        <v>140</v>
      </c>
      <c r="D28" s="1640">
        <v>6003</v>
      </c>
      <c r="E28" s="1684" t="s">
        <v>1356</v>
      </c>
      <c r="F28" s="1683">
        <v>1</v>
      </c>
      <c r="G28" s="1683">
        <v>0</v>
      </c>
      <c r="H28" s="1338" t="s">
        <v>1325</v>
      </c>
      <c r="I28" s="1340" t="s">
        <v>1346</v>
      </c>
      <c r="J28" s="1338" t="s">
        <v>1327</v>
      </c>
      <c r="K28" s="1830" t="s">
        <v>1327</v>
      </c>
    </row>
    <row r="29" spans="1:11" ht="21" customHeight="1">
      <c r="A29" s="1833">
        <v>45505</v>
      </c>
      <c r="B29" s="1836">
        <v>0.56874999999999998</v>
      </c>
      <c r="C29" s="1837" t="s">
        <v>1357</v>
      </c>
      <c r="D29" s="1640">
        <v>6003</v>
      </c>
      <c r="E29" s="1684" t="s">
        <v>1358</v>
      </c>
      <c r="F29" s="1683">
        <v>0</v>
      </c>
      <c r="G29" s="1683">
        <v>1</v>
      </c>
      <c r="H29" s="1338" t="s">
        <v>1325</v>
      </c>
      <c r="I29" s="1345" t="s">
        <v>1359</v>
      </c>
      <c r="J29" s="1685" t="s">
        <v>1339</v>
      </c>
      <c r="K29" s="1830" t="s">
        <v>1327</v>
      </c>
    </row>
    <row r="30" spans="1:11" ht="21" customHeight="1">
      <c r="A30" s="1833">
        <v>45523</v>
      </c>
      <c r="B30" s="1836">
        <v>0.64583333333333337</v>
      </c>
      <c r="C30" s="1837" t="s">
        <v>1357</v>
      </c>
      <c r="D30" s="1640">
        <v>6003</v>
      </c>
      <c r="E30" s="1684" t="s">
        <v>1360</v>
      </c>
      <c r="F30" s="1683">
        <v>3</v>
      </c>
      <c r="G30" s="1683">
        <v>0</v>
      </c>
      <c r="H30" s="1338" t="s">
        <v>1325</v>
      </c>
      <c r="I30" s="1345" t="s">
        <v>1361</v>
      </c>
      <c r="J30" s="1338" t="s">
        <v>1327</v>
      </c>
      <c r="K30" s="1830" t="s">
        <v>1327</v>
      </c>
    </row>
    <row r="31" spans="1:11" ht="21" customHeight="1">
      <c r="A31" s="1832">
        <v>45532</v>
      </c>
      <c r="B31" s="1681">
        <v>0.75</v>
      </c>
      <c r="C31" s="1682" t="s">
        <v>1362</v>
      </c>
      <c r="D31" s="1683">
        <v>6206</v>
      </c>
      <c r="E31" s="1684" t="s">
        <v>1363</v>
      </c>
      <c r="F31" s="1683">
        <v>3</v>
      </c>
      <c r="G31" s="1683">
        <v>0</v>
      </c>
      <c r="H31" s="1683" t="s">
        <v>1364</v>
      </c>
      <c r="I31" s="1342" t="s">
        <v>1326</v>
      </c>
      <c r="J31" s="1338" t="s">
        <v>1327</v>
      </c>
      <c r="K31" s="1830"/>
    </row>
    <row r="32" spans="1:11" ht="21" customHeight="1">
      <c r="A32" s="1680"/>
      <c r="B32" s="1681"/>
      <c r="C32" s="1682"/>
      <c r="D32" s="1683"/>
      <c r="E32" s="1684"/>
      <c r="F32" s="1683"/>
      <c r="G32" s="1683"/>
      <c r="H32" s="1683"/>
      <c r="I32" s="1345"/>
      <c r="J32" s="1685"/>
      <c r="K32" s="1618"/>
    </row>
    <row r="33" spans="1:12" ht="21" customHeight="1">
      <c r="A33" s="1831">
        <v>45545</v>
      </c>
      <c r="B33" s="1681">
        <v>0.70486111111111116</v>
      </c>
      <c r="C33" s="1835" t="s">
        <v>140</v>
      </c>
      <c r="D33" s="1640">
        <v>6003</v>
      </c>
      <c r="E33" s="1684" t="s">
        <v>1365</v>
      </c>
      <c r="F33" s="1683">
        <v>1</v>
      </c>
      <c r="G33" s="1683">
        <v>0</v>
      </c>
      <c r="H33" s="1338" t="s">
        <v>1325</v>
      </c>
      <c r="I33" s="1345" t="s">
        <v>1366</v>
      </c>
      <c r="J33" s="1338" t="s">
        <v>1327</v>
      </c>
      <c r="K33" s="1344" t="s">
        <v>1339</v>
      </c>
    </row>
    <row r="34" spans="1:12" ht="21" customHeight="1">
      <c r="A34" s="1831">
        <v>45549</v>
      </c>
      <c r="B34" s="1681">
        <v>0.63541666666666663</v>
      </c>
      <c r="C34" s="1835" t="s">
        <v>140</v>
      </c>
      <c r="D34" s="1640">
        <v>6003</v>
      </c>
      <c r="E34" s="1684" t="s">
        <v>1367</v>
      </c>
      <c r="F34" s="1683">
        <v>1</v>
      </c>
      <c r="G34" s="1683">
        <v>0</v>
      </c>
      <c r="H34" s="1338" t="s">
        <v>1325</v>
      </c>
      <c r="I34" s="1345" t="s">
        <v>1368</v>
      </c>
      <c r="J34" s="1338" t="s">
        <v>1327</v>
      </c>
      <c r="K34" s="1830" t="s">
        <v>1327</v>
      </c>
    </row>
    <row r="35" spans="1:12" ht="21" customHeight="1">
      <c r="A35" s="1831">
        <v>45539</v>
      </c>
      <c r="B35" s="1681">
        <v>0.85416666666666663</v>
      </c>
      <c r="C35" s="1835" t="s">
        <v>140</v>
      </c>
      <c r="D35" s="1640">
        <v>6003</v>
      </c>
      <c r="E35" s="1684" t="s">
        <v>1369</v>
      </c>
      <c r="F35" s="1683">
        <v>3</v>
      </c>
      <c r="G35" s="1683">
        <v>0</v>
      </c>
      <c r="H35" s="1338" t="s">
        <v>1325</v>
      </c>
      <c r="I35" s="1345" t="s">
        <v>1370</v>
      </c>
      <c r="J35" s="1338" t="s">
        <v>1327</v>
      </c>
      <c r="K35" s="1830" t="s">
        <v>1327</v>
      </c>
    </row>
    <row r="36" spans="1:12" ht="21" customHeight="1">
      <c r="A36" s="1831">
        <v>45538</v>
      </c>
      <c r="B36" s="1681">
        <v>0.74305555555555547</v>
      </c>
      <c r="C36" s="1835" t="s">
        <v>140</v>
      </c>
      <c r="D36" s="1640">
        <v>6003</v>
      </c>
      <c r="E36" s="1684" t="s">
        <v>1371</v>
      </c>
      <c r="F36" s="1683">
        <v>3</v>
      </c>
      <c r="G36" s="1683">
        <v>0</v>
      </c>
      <c r="H36" s="1338" t="s">
        <v>1325</v>
      </c>
      <c r="I36" s="1340" t="s">
        <v>1346</v>
      </c>
      <c r="J36" s="1338" t="s">
        <v>1327</v>
      </c>
      <c r="K36" s="1830" t="s">
        <v>1327</v>
      </c>
    </row>
    <row r="37" spans="1:12" ht="21" customHeight="1">
      <c r="A37" s="1831">
        <v>45536</v>
      </c>
      <c r="B37" s="1681">
        <v>0.70833333333333337</v>
      </c>
      <c r="C37" s="1682" t="s">
        <v>489</v>
      </c>
      <c r="D37" s="1683">
        <v>6204</v>
      </c>
      <c r="E37" s="1684" t="s">
        <v>1372</v>
      </c>
      <c r="F37" s="1683">
        <v>2</v>
      </c>
      <c r="G37" s="1683">
        <v>0</v>
      </c>
      <c r="H37" s="1338" t="s">
        <v>1325</v>
      </c>
      <c r="I37" s="1340" t="s">
        <v>1346</v>
      </c>
      <c r="J37" s="1338" t="s">
        <v>1327</v>
      </c>
      <c r="K37" s="1830" t="s">
        <v>1327</v>
      </c>
    </row>
    <row r="38" spans="1:12" ht="21" customHeight="1">
      <c r="A38" s="1831">
        <v>45563</v>
      </c>
      <c r="B38" s="1681">
        <v>0.8340277777777777</v>
      </c>
      <c r="C38" s="1682" t="s">
        <v>489</v>
      </c>
      <c r="D38" s="1683">
        <v>6204</v>
      </c>
      <c r="E38" s="1684" t="s">
        <v>1373</v>
      </c>
      <c r="F38" s="1683">
        <v>5</v>
      </c>
      <c r="G38" s="1683">
        <v>0</v>
      </c>
      <c r="H38" s="1338" t="s">
        <v>1325</v>
      </c>
      <c r="I38" s="1345" t="s">
        <v>1332</v>
      </c>
      <c r="J38" s="1338" t="s">
        <v>1327</v>
      </c>
      <c r="K38" s="1830" t="s">
        <v>1327</v>
      </c>
    </row>
    <row r="39" spans="1:12" ht="21" customHeight="1">
      <c r="A39" s="1831">
        <v>45549</v>
      </c>
      <c r="B39" s="1681">
        <v>0.27777777777777779</v>
      </c>
      <c r="C39" s="1837" t="s">
        <v>1357</v>
      </c>
      <c r="D39" s="1640">
        <v>6003</v>
      </c>
      <c r="E39" s="1684" t="s">
        <v>1374</v>
      </c>
      <c r="F39" s="1683">
        <v>2</v>
      </c>
      <c r="G39" s="1683">
        <v>0</v>
      </c>
      <c r="H39" s="1338" t="s">
        <v>1325</v>
      </c>
      <c r="I39" s="1340" t="s">
        <v>1348</v>
      </c>
      <c r="J39" s="1338" t="s">
        <v>1327</v>
      </c>
      <c r="K39" s="1618" t="s">
        <v>1375</v>
      </c>
    </row>
    <row r="40" spans="1:12" ht="21" customHeight="1">
      <c r="A40" s="1831">
        <v>45558</v>
      </c>
      <c r="B40" s="1681">
        <v>0.18055555555555555</v>
      </c>
      <c r="C40" s="1837" t="s">
        <v>1357</v>
      </c>
      <c r="D40" s="1640">
        <v>6003</v>
      </c>
      <c r="E40" s="1684" t="s">
        <v>1376</v>
      </c>
      <c r="F40" s="1683">
        <v>3</v>
      </c>
      <c r="G40" s="1683">
        <v>0</v>
      </c>
      <c r="H40" s="1683" t="s">
        <v>1364</v>
      </c>
      <c r="I40" s="1345" t="s">
        <v>1332</v>
      </c>
      <c r="J40" s="1338" t="s">
        <v>1327</v>
      </c>
      <c r="K40" s="1618"/>
    </row>
    <row r="41" spans="1:12" ht="17.25" customHeight="1" thickBot="1">
      <c r="A41" s="1429"/>
      <c r="B41" s="1430"/>
      <c r="C41" s="1431"/>
      <c r="D41" s="1432"/>
      <c r="E41" s="1433"/>
      <c r="F41" s="1432"/>
      <c r="G41" s="1432"/>
      <c r="H41" s="1434"/>
      <c r="I41" s="1435"/>
      <c r="J41" s="1432"/>
      <c r="K41" s="1346"/>
    </row>
    <row r="42" spans="1:12" ht="12.75" customHeight="1">
      <c r="A42" s="1347" t="s">
        <v>1377</v>
      </c>
      <c r="B42" s="719"/>
      <c r="C42" s="1139" t="s">
        <v>1378</v>
      </c>
      <c r="D42" s="719"/>
      <c r="E42" s="719"/>
      <c r="F42" s="719"/>
      <c r="G42" s="719"/>
      <c r="H42" s="1348"/>
      <c r="I42" s="1349"/>
      <c r="J42" s="1349"/>
      <c r="K42" s="1350"/>
    </row>
    <row r="43" spans="1:12" ht="12.75" customHeight="1">
      <c r="A43" s="1351" t="s">
        <v>1379</v>
      </c>
      <c r="B43" s="710"/>
      <c r="C43" s="1352" t="s">
        <v>1380</v>
      </c>
      <c r="H43" s="1353"/>
      <c r="I43" s="1354"/>
      <c r="J43" s="1354"/>
      <c r="K43" s="1350"/>
    </row>
    <row r="44" spans="1:12" ht="12.75" customHeight="1" thickBot="1">
      <c r="A44" s="1355" t="s">
        <v>1381</v>
      </c>
      <c r="B44" s="1356"/>
      <c r="C44" s="1357" t="s">
        <v>1382</v>
      </c>
      <c r="D44" s="1299"/>
      <c r="E44" s="1299"/>
      <c r="F44" s="1358"/>
      <c r="G44" s="1358"/>
      <c r="H44" s="1359"/>
      <c r="I44" s="1360"/>
      <c r="J44" s="1360"/>
      <c r="K44" s="1361"/>
    </row>
    <row r="45" spans="1:12">
      <c r="H45" s="1362"/>
    </row>
    <row r="46" spans="1:12">
      <c r="H46" s="1362"/>
    </row>
    <row r="47" spans="1:12">
      <c r="I47" s="2411" t="s">
        <v>169</v>
      </c>
      <c r="J47" s="2411"/>
      <c r="K47" s="2411"/>
      <c r="L47" s="2411"/>
    </row>
    <row r="54" spans="14:15">
      <c r="N54" s="1676"/>
      <c r="O54" s="1676"/>
    </row>
    <row r="55" spans="14:15">
      <c r="O55" s="1676"/>
    </row>
    <row r="56" spans="14:15">
      <c r="O56" s="1676"/>
    </row>
    <row r="57" spans="14:15">
      <c r="O57" s="1676"/>
    </row>
    <row r="58" spans="14:15">
      <c r="O58" s="1676"/>
    </row>
    <row r="59" spans="14:15">
      <c r="O59" s="1676"/>
    </row>
    <row r="60" spans="14:15">
      <c r="O60" s="1676"/>
    </row>
    <row r="61" spans="14:15">
      <c r="O61" s="1676"/>
    </row>
    <row r="62" spans="14:15">
      <c r="O62" s="1676"/>
    </row>
  </sheetData>
  <mergeCells count="6">
    <mergeCell ref="I47:L47"/>
    <mergeCell ref="A1:K1"/>
    <mergeCell ref="A2:K2"/>
    <mergeCell ref="A4:K4"/>
    <mergeCell ref="A6:K6"/>
    <mergeCell ref="J10:K10"/>
  </mergeCells>
  <dataValidations count="4">
    <dataValidation showInputMessage="1" showErrorMessage="1" errorTitle="Sector" error="No utilizar caracteres especiales." promptTitle="Sector" prompt="Ingrese el nombre del tramo víal." sqref="C11:C41" xr:uid="{00000000-0002-0000-2000-000000000000}"/>
    <dataValidation type="textLength" showInputMessage="1" showErrorMessage="1" errorTitle="Vía" error="El código de tramo vial tiene máximo 15 caracteres." promptTitle="Vía" prompt="Ingrese el Código del Tramo vial." sqref="D11:D41" xr:uid="{00000000-0002-0000-2000-000001000000}">
      <formula1>1</formula1>
      <formula2>15</formula2>
    </dataValidation>
    <dataValidation type="whole" allowBlank="1" showInputMessage="1" showErrorMessage="1" errorTitle="Muertos" error="Rango de valores permitido de 0 a 500" sqref="G16:G41" xr:uid="{00000000-0002-0000-2000-000002000000}">
      <formula1>0</formula1>
      <formula2>500</formula2>
    </dataValidation>
    <dataValidation type="whole" allowBlank="1" showInputMessage="1" showErrorMessage="1" errorTitle="Heridos" error="Rango de valores permitido de 0 a 500" sqref="F16:F41" xr:uid="{00000000-0002-0000-2000-000003000000}">
      <formula1>0</formula1>
      <formula2>500</formula2>
    </dataValidation>
  </dataValidations>
  <hyperlinks>
    <hyperlink ref="I47" location="'TABLA DE CONTENIDO'!A1" display="VOLVER A TABLA DE CONTENIDO" xr:uid="{00000000-0004-0000-2000-000000000000}"/>
  </hyperlinks>
  <printOptions horizontalCentered="1" verticalCentered="1"/>
  <pageMargins left="0.51181102362204722" right="0.31496062992125984" top="0.78740157480314965" bottom="0.59055118110236227" header="0.51181102362204722" footer="0.51181102362204722"/>
  <pageSetup scale="49" orientation="portrait" horizontalDpi="120" verticalDpi="144"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Hoja34">
    <pageSetUpPr fitToPage="1"/>
  </sheetPr>
  <dimension ref="A1:P47"/>
  <sheetViews>
    <sheetView view="pageBreakPreview" topLeftCell="A28" zoomScale="85" zoomScaleNormal="100" zoomScaleSheetLayoutView="85" workbookViewId="0">
      <selection activeCell="G22" sqref="G22"/>
    </sheetView>
  </sheetViews>
  <sheetFormatPr baseColWidth="10" defaultColWidth="11.44140625" defaultRowHeight="13.2"/>
  <cols>
    <col min="1" max="1" width="26.5546875" customWidth="1"/>
    <col min="2" max="2" width="17.33203125" customWidth="1"/>
    <col min="3" max="3" width="13.88671875" customWidth="1"/>
    <col min="4" max="4" width="17" customWidth="1"/>
    <col min="5" max="5" width="11.6640625" customWidth="1"/>
    <col min="6" max="6" width="14.6640625" customWidth="1"/>
    <col min="7" max="7" width="18.6640625" customWidth="1"/>
    <col min="8" max="8" width="15.88671875" customWidth="1"/>
    <col min="9" max="9" width="15" customWidth="1"/>
    <col min="10" max="10" width="3.6640625" customWidth="1"/>
    <col min="11" max="11" width="6.44140625" customWidth="1"/>
  </cols>
  <sheetData>
    <row r="1" spans="1:16" ht="22.8">
      <c r="A1" s="105" t="s">
        <v>1</v>
      </c>
      <c r="B1" s="106"/>
      <c r="C1" s="106"/>
      <c r="D1" s="106"/>
      <c r="E1" s="106"/>
      <c r="F1" s="106"/>
      <c r="G1" s="106"/>
      <c r="H1" s="106"/>
      <c r="I1" s="106"/>
    </row>
    <row r="2" spans="1:16" ht="17.399999999999999">
      <c r="A2" s="109" t="s">
        <v>110</v>
      </c>
      <c r="B2" s="106"/>
      <c r="C2" s="106"/>
      <c r="D2" s="106"/>
      <c r="E2" s="106"/>
      <c r="F2" s="106"/>
      <c r="G2" s="106"/>
      <c r="H2" s="106"/>
      <c r="I2" s="107"/>
    </row>
    <row r="3" spans="1:16">
      <c r="A3" s="107"/>
      <c r="B3" s="107"/>
      <c r="C3" s="107"/>
      <c r="D3" s="107"/>
      <c r="E3" s="107"/>
      <c r="F3" s="107"/>
      <c r="G3" s="107"/>
      <c r="H3" s="107"/>
      <c r="I3" s="108"/>
    </row>
    <row r="4" spans="1:16" ht="17.399999999999999">
      <c r="A4" s="2630" t="s">
        <v>1383</v>
      </c>
      <c r="B4" s="2630"/>
      <c r="C4" s="2630"/>
      <c r="D4" s="2630"/>
      <c r="E4" s="2630"/>
      <c r="F4" s="2630"/>
      <c r="G4" s="2630"/>
      <c r="H4" s="2630"/>
      <c r="I4" s="2630"/>
    </row>
    <row r="5" spans="1:16">
      <c r="A5" s="107"/>
      <c r="B5" s="107"/>
      <c r="C5" s="107"/>
      <c r="D5" s="107"/>
      <c r="E5" s="107"/>
      <c r="F5" s="107"/>
      <c r="G5" s="107"/>
      <c r="H5" s="107"/>
      <c r="I5" s="106"/>
    </row>
    <row r="6" spans="1:16" ht="17.399999999999999">
      <c r="A6" s="2630" t="s">
        <v>1384</v>
      </c>
      <c r="B6" s="2630"/>
      <c r="C6" s="2630"/>
      <c r="D6" s="2630"/>
      <c r="E6" s="2630"/>
      <c r="F6" s="2630"/>
      <c r="G6" s="2630"/>
      <c r="H6" s="2630"/>
      <c r="I6" s="2630"/>
    </row>
    <row r="7" spans="1:16">
      <c r="A7" s="110"/>
      <c r="B7" s="107"/>
      <c r="C7" s="107"/>
      <c r="D7" s="107"/>
      <c r="E7" s="107"/>
      <c r="F7" s="107"/>
      <c r="G7" s="107"/>
      <c r="H7" s="107"/>
      <c r="I7" s="111"/>
    </row>
    <row r="8" spans="1:16">
      <c r="A8" s="112" t="s">
        <v>207</v>
      </c>
      <c r="B8" s="107"/>
      <c r="C8" s="151" t="str">
        <f>+DATOS!C10</f>
        <v>CARLOS EDUARDO GARCIA CASTILLO</v>
      </c>
      <c r="D8" s="193"/>
      <c r="E8" s="193"/>
      <c r="F8" s="2631" t="s">
        <v>1385</v>
      </c>
      <c r="G8" s="2631"/>
      <c r="H8" s="220" t="str">
        <f>+DATOS!C14</f>
        <v>SEPTIEMBRE DE 2024</v>
      </c>
      <c r="I8" s="473"/>
    </row>
    <row r="9" spans="1:16">
      <c r="A9" s="110"/>
      <c r="B9" s="107"/>
      <c r="C9" s="107"/>
      <c r="D9" s="107"/>
      <c r="E9" s="107"/>
      <c r="F9" s="107"/>
      <c r="G9" s="107"/>
      <c r="H9" s="107"/>
      <c r="I9" s="107"/>
    </row>
    <row r="10" spans="1:16" ht="13.8" thickBot="1">
      <c r="A10" s="112" t="s">
        <v>1386</v>
      </c>
      <c r="B10" s="107"/>
      <c r="C10" s="107"/>
      <c r="D10" s="107"/>
      <c r="E10" s="107"/>
      <c r="F10" s="107"/>
      <c r="G10" s="107"/>
      <c r="H10" s="107"/>
      <c r="I10" s="107"/>
    </row>
    <row r="11" spans="1:16" ht="21" thickBot="1">
      <c r="A11" s="2102" t="s">
        <v>1387</v>
      </c>
      <c r="B11" s="167" t="s">
        <v>1388</v>
      </c>
      <c r="C11" s="167" t="s">
        <v>1389</v>
      </c>
      <c r="D11" s="167" t="s">
        <v>1390</v>
      </c>
      <c r="E11" s="167" t="s">
        <v>1391</v>
      </c>
      <c r="F11" s="167" t="s">
        <v>1392</v>
      </c>
      <c r="G11" s="167" t="s">
        <v>1393</v>
      </c>
      <c r="H11" s="688" t="s">
        <v>1394</v>
      </c>
      <c r="I11" s="464" t="s">
        <v>1395</v>
      </c>
    </row>
    <row r="12" spans="1:16" s="1301" customFormat="1" ht="21" customHeight="1">
      <c r="A12" s="1838" t="s">
        <v>1396</v>
      </c>
      <c r="B12" s="1839">
        <v>3</v>
      </c>
      <c r="C12" s="1839">
        <v>0</v>
      </c>
      <c r="D12" s="1839">
        <v>14</v>
      </c>
      <c r="E12" s="1839">
        <v>0</v>
      </c>
      <c r="F12" s="1839">
        <v>0</v>
      </c>
      <c r="G12" s="1839">
        <v>0</v>
      </c>
      <c r="H12" s="1839">
        <v>0</v>
      </c>
      <c r="I12" s="1691">
        <v>0</v>
      </c>
    </row>
    <row r="13" spans="1:16" s="1301" customFormat="1" ht="21" customHeight="1">
      <c r="A13" s="1690"/>
      <c r="B13" s="1692"/>
      <c r="C13" s="1692"/>
      <c r="D13" s="1692"/>
      <c r="E13" s="1692"/>
      <c r="F13" s="1692"/>
      <c r="G13" s="1692"/>
      <c r="H13" s="1692"/>
      <c r="I13" s="1693"/>
    </row>
    <row r="14" spans="1:16" ht="21" customHeight="1" thickBot="1">
      <c r="A14" s="1418" t="s">
        <v>1397</v>
      </c>
      <c r="B14" s="1686">
        <f>SUM(B12:B12)</f>
        <v>3</v>
      </c>
      <c r="C14" s="1686">
        <f t="shared" ref="C14:I14" si="0">SUM(C12:C12)</f>
        <v>0</v>
      </c>
      <c r="D14" s="1686">
        <f t="shared" si="0"/>
        <v>14</v>
      </c>
      <c r="E14" s="1686">
        <f t="shared" si="0"/>
        <v>0</v>
      </c>
      <c r="F14" s="1686">
        <f t="shared" si="0"/>
        <v>0</v>
      </c>
      <c r="G14" s="1686">
        <f t="shared" si="0"/>
        <v>0</v>
      </c>
      <c r="H14" s="1686">
        <f t="shared" si="0"/>
        <v>0</v>
      </c>
      <c r="I14" s="1687">
        <f t="shared" si="0"/>
        <v>0</v>
      </c>
    </row>
    <row r="15" spans="1:16" s="172" customFormat="1" ht="21" customHeight="1">
      <c r="A15" s="1801" t="s">
        <v>301</v>
      </c>
      <c r="B15" s="1802"/>
      <c r="C15" s="1803"/>
      <c r="D15" s="1803"/>
      <c r="E15" s="1804"/>
      <c r="F15" s="1805"/>
      <c r="G15" s="1806"/>
      <c r="H15" s="1806"/>
      <c r="I15" s="1807"/>
    </row>
    <row r="16" spans="1:16" ht="15.75" customHeight="1">
      <c r="A16" s="1621" t="s">
        <v>1398</v>
      </c>
      <c r="B16" s="1620"/>
      <c r="C16" s="1620"/>
      <c r="D16" s="1620"/>
      <c r="E16" s="1620"/>
      <c r="F16" s="1620"/>
      <c r="G16" s="1620"/>
      <c r="H16" s="1620"/>
      <c r="I16" s="1620"/>
      <c r="J16" s="1620"/>
      <c r="K16" s="1620"/>
      <c r="L16" s="1620"/>
      <c r="M16" s="1620"/>
      <c r="N16" s="1620"/>
      <c r="O16" s="1620"/>
      <c r="P16" s="1620"/>
    </row>
    <row r="18" spans="1:10" ht="13.8" thickBot="1">
      <c r="A18" s="112" t="s">
        <v>1399</v>
      </c>
      <c r="B18" s="107"/>
      <c r="C18" s="107"/>
      <c r="D18" s="107"/>
      <c r="E18" s="107"/>
      <c r="F18" s="107"/>
      <c r="G18" s="107"/>
      <c r="H18" s="107"/>
      <c r="I18" s="107"/>
    </row>
    <row r="19" spans="1:10" ht="21" thickBot="1">
      <c r="A19" s="2102" t="s">
        <v>1387</v>
      </c>
      <c r="B19" s="167" t="s">
        <v>1388</v>
      </c>
      <c r="C19" s="167" t="s">
        <v>1389</v>
      </c>
      <c r="D19" s="167" t="s">
        <v>1390</v>
      </c>
      <c r="E19" s="167" t="s">
        <v>1391</v>
      </c>
      <c r="F19" s="167" t="s">
        <v>1392</v>
      </c>
      <c r="G19" s="167" t="s">
        <v>1393</v>
      </c>
      <c r="H19" s="688" t="s">
        <v>1394</v>
      </c>
      <c r="I19" s="464" t="s">
        <v>1395</v>
      </c>
    </row>
    <row r="20" spans="1:10" s="1301" customFormat="1" ht="21" customHeight="1">
      <c r="A20" s="1838" t="s">
        <v>1396</v>
      </c>
      <c r="B20" s="1839">
        <v>4</v>
      </c>
      <c r="C20" s="1839">
        <v>0</v>
      </c>
      <c r="D20" s="1839">
        <v>13</v>
      </c>
      <c r="E20" s="1839">
        <v>0</v>
      </c>
      <c r="F20" s="1839">
        <v>0</v>
      </c>
      <c r="G20" s="1839">
        <v>0</v>
      </c>
      <c r="H20" s="1839">
        <v>0</v>
      </c>
      <c r="I20" s="1691">
        <v>0</v>
      </c>
    </row>
    <row r="21" spans="1:10" s="1301" customFormat="1" ht="21" customHeight="1">
      <c r="A21" s="1690"/>
      <c r="B21" s="1692"/>
      <c r="C21" s="1692"/>
      <c r="D21" s="1692"/>
      <c r="E21" s="1692"/>
      <c r="F21" s="1692"/>
      <c r="G21" s="1692"/>
      <c r="H21" s="1692"/>
      <c r="I21" s="1693"/>
    </row>
    <row r="22" spans="1:10" ht="21" customHeight="1" thickBot="1">
      <c r="A22" s="1418" t="s">
        <v>1397</v>
      </c>
      <c r="B22" s="1686">
        <f>SUM(B20:B20)</f>
        <v>4</v>
      </c>
      <c r="C22" s="1686">
        <f t="shared" ref="C22:I22" si="1">SUM(C20:C20)</f>
        <v>0</v>
      </c>
      <c r="D22" s="1686">
        <f t="shared" si="1"/>
        <v>13</v>
      </c>
      <c r="E22" s="1686">
        <f t="shared" si="1"/>
        <v>0</v>
      </c>
      <c r="F22" s="1686">
        <f t="shared" si="1"/>
        <v>0</v>
      </c>
      <c r="G22" s="1686">
        <f t="shared" si="1"/>
        <v>0</v>
      </c>
      <c r="H22" s="1686">
        <f t="shared" si="1"/>
        <v>0</v>
      </c>
      <c r="I22" s="1687">
        <f t="shared" si="1"/>
        <v>0</v>
      </c>
    </row>
    <row r="23" spans="1:10" ht="21" customHeight="1">
      <c r="A23" s="1801" t="s">
        <v>301</v>
      </c>
      <c r="B23" s="1802"/>
      <c r="C23" s="1803"/>
      <c r="D23" s="1803"/>
      <c r="E23" s="1804"/>
      <c r="F23" s="1805"/>
      <c r="G23" s="1806"/>
      <c r="H23" s="1806"/>
      <c r="I23" s="1807"/>
    </row>
    <row r="24" spans="1:10" ht="15.6">
      <c r="A24" s="1621" t="s">
        <v>1398</v>
      </c>
      <c r="B24" s="1620"/>
      <c r="C24" s="1620"/>
      <c r="D24" s="1620"/>
      <c r="E24" s="1620"/>
      <c r="F24" s="1620"/>
      <c r="G24" s="1620"/>
      <c r="H24" s="1620"/>
      <c r="I24" s="1620"/>
      <c r="J24" s="1620"/>
    </row>
    <row r="26" spans="1:10" ht="13.8" thickBot="1">
      <c r="A26" s="112" t="s">
        <v>1400</v>
      </c>
      <c r="B26" s="107"/>
      <c r="C26" s="107"/>
      <c r="D26" s="107"/>
      <c r="E26" s="107"/>
      <c r="F26" s="107"/>
      <c r="G26" s="107"/>
      <c r="H26" s="107"/>
      <c r="I26" s="107"/>
    </row>
    <row r="27" spans="1:10" ht="21" thickBot="1">
      <c r="A27" s="2102" t="s">
        <v>1387</v>
      </c>
      <c r="B27" s="167" t="s">
        <v>1388</v>
      </c>
      <c r="C27" s="167" t="s">
        <v>1389</v>
      </c>
      <c r="D27" s="167" t="s">
        <v>1390</v>
      </c>
      <c r="E27" s="167" t="s">
        <v>1391</v>
      </c>
      <c r="F27" s="167" t="s">
        <v>1392</v>
      </c>
      <c r="G27" s="167" t="s">
        <v>1393</v>
      </c>
      <c r="H27" s="688" t="s">
        <v>1394</v>
      </c>
      <c r="I27" s="464" t="s">
        <v>1395</v>
      </c>
    </row>
    <row r="28" spans="1:10" s="1301" customFormat="1" ht="21" customHeight="1">
      <c r="A28" s="1838" t="s">
        <v>1396</v>
      </c>
      <c r="B28" s="1839">
        <v>2</v>
      </c>
      <c r="C28" s="1839">
        <v>0</v>
      </c>
      <c r="D28" s="1839">
        <v>5</v>
      </c>
      <c r="E28" s="1839">
        <v>0</v>
      </c>
      <c r="F28" s="1839">
        <v>0</v>
      </c>
      <c r="G28" s="1839">
        <v>0</v>
      </c>
      <c r="H28" s="1839">
        <v>0</v>
      </c>
      <c r="I28" s="1691">
        <v>0</v>
      </c>
    </row>
    <row r="29" spans="1:10" s="1301" customFormat="1" ht="21" customHeight="1">
      <c r="A29" s="1690"/>
      <c r="B29" s="1692"/>
      <c r="C29" s="1692"/>
      <c r="D29" s="1692"/>
      <c r="E29" s="1692"/>
      <c r="F29" s="1692"/>
      <c r="G29" s="1692"/>
      <c r="H29" s="1692"/>
      <c r="I29" s="1693"/>
    </row>
    <row r="30" spans="1:10" ht="21" customHeight="1" thickBot="1">
      <c r="A30" s="1418" t="s">
        <v>1397</v>
      </c>
      <c r="B30" s="1686">
        <f>SUM(B28:B28)</f>
        <v>2</v>
      </c>
      <c r="C30" s="1686">
        <f t="shared" ref="C30:I30" si="2">SUM(C28:C28)</f>
        <v>0</v>
      </c>
      <c r="D30" s="1686">
        <f t="shared" si="2"/>
        <v>5</v>
      </c>
      <c r="E30" s="1686">
        <f t="shared" si="2"/>
        <v>0</v>
      </c>
      <c r="F30" s="1686">
        <f t="shared" si="2"/>
        <v>0</v>
      </c>
      <c r="G30" s="1686">
        <f t="shared" si="2"/>
        <v>0</v>
      </c>
      <c r="H30" s="1686">
        <f t="shared" si="2"/>
        <v>0</v>
      </c>
      <c r="I30" s="1687">
        <f t="shared" si="2"/>
        <v>0</v>
      </c>
    </row>
    <row r="31" spans="1:10" ht="21" customHeight="1">
      <c r="A31" s="1801" t="s">
        <v>301</v>
      </c>
      <c r="B31" s="1802"/>
      <c r="C31" s="1803"/>
      <c r="D31" s="1803"/>
      <c r="E31" s="1804"/>
      <c r="F31" s="1805"/>
      <c r="G31" s="1806"/>
      <c r="H31" s="1806"/>
      <c r="I31" s="1807"/>
    </row>
    <row r="32" spans="1:10" ht="15.6">
      <c r="A32" s="1621" t="s">
        <v>1398</v>
      </c>
      <c r="B32" s="1620"/>
      <c r="C32" s="1620"/>
      <c r="D32" s="1620"/>
      <c r="E32" s="1620"/>
      <c r="F32" s="1620"/>
      <c r="G32" s="1620"/>
      <c r="H32" s="1620"/>
      <c r="I32" s="1620"/>
      <c r="J32" s="1620"/>
    </row>
    <row r="34" spans="1:10" ht="13.8" thickBot="1">
      <c r="A34" s="112" t="s">
        <v>1401</v>
      </c>
      <c r="B34" s="107"/>
      <c r="C34" s="107"/>
      <c r="D34" s="107"/>
      <c r="E34" s="107"/>
      <c r="F34" s="107"/>
      <c r="G34" s="107"/>
      <c r="H34" s="107"/>
      <c r="I34" s="107"/>
    </row>
    <row r="35" spans="1:10" ht="21" thickBot="1">
      <c r="A35" s="2102" t="s">
        <v>1387</v>
      </c>
      <c r="B35" s="167" t="s">
        <v>1388</v>
      </c>
      <c r="C35" s="167" t="s">
        <v>1389</v>
      </c>
      <c r="D35" s="167" t="s">
        <v>1390</v>
      </c>
      <c r="E35" s="167" t="s">
        <v>1391</v>
      </c>
      <c r="F35" s="167" t="s">
        <v>1392</v>
      </c>
      <c r="G35" s="167" t="s">
        <v>1393</v>
      </c>
      <c r="H35" s="688" t="s">
        <v>1394</v>
      </c>
      <c r="I35" s="464" t="s">
        <v>1395</v>
      </c>
    </row>
    <row r="36" spans="1:10" s="1301" customFormat="1" ht="21" customHeight="1">
      <c r="A36" s="1838" t="s">
        <v>1396</v>
      </c>
      <c r="B36" s="1839">
        <v>1</v>
      </c>
      <c r="C36" s="1839">
        <v>0</v>
      </c>
      <c r="D36" s="1839">
        <v>5</v>
      </c>
      <c r="E36" s="1839">
        <v>0</v>
      </c>
      <c r="F36" s="1839">
        <v>0</v>
      </c>
      <c r="G36" s="1839">
        <v>0</v>
      </c>
      <c r="H36" s="1839">
        <v>0</v>
      </c>
      <c r="I36" s="1691">
        <v>0</v>
      </c>
    </row>
    <row r="37" spans="1:10" s="1301" customFormat="1" ht="21" customHeight="1">
      <c r="A37" s="1690"/>
      <c r="B37" s="1692"/>
      <c r="C37" s="1692"/>
      <c r="D37" s="1692"/>
      <c r="E37" s="1692"/>
      <c r="F37" s="1692"/>
      <c r="G37" s="1692"/>
      <c r="H37" s="1692"/>
      <c r="I37" s="1693"/>
    </row>
    <row r="38" spans="1:10" s="1301" customFormat="1" ht="21" customHeight="1" thickBot="1">
      <c r="A38" s="2103" t="s">
        <v>1397</v>
      </c>
      <c r="B38" s="1686">
        <f>SUM(B36:B36)</f>
        <v>1</v>
      </c>
      <c r="C38" s="1686">
        <f t="shared" ref="C38:I38" si="3">SUM(C36:C36)</f>
        <v>0</v>
      </c>
      <c r="D38" s="1686">
        <f t="shared" si="3"/>
        <v>5</v>
      </c>
      <c r="E38" s="1686">
        <f t="shared" si="3"/>
        <v>0</v>
      </c>
      <c r="F38" s="1686">
        <f t="shared" si="3"/>
        <v>0</v>
      </c>
      <c r="G38" s="1686">
        <f t="shared" si="3"/>
        <v>0</v>
      </c>
      <c r="H38" s="1686">
        <f t="shared" si="3"/>
        <v>0</v>
      </c>
      <c r="I38" s="1687">
        <f t="shared" si="3"/>
        <v>0</v>
      </c>
    </row>
    <row r="39" spans="1:10" s="1301" customFormat="1" ht="21" customHeight="1">
      <c r="A39" s="1801" t="s">
        <v>301</v>
      </c>
      <c r="B39" s="1802"/>
      <c r="C39" s="1803"/>
      <c r="D39" s="1803"/>
      <c r="E39" s="1804"/>
      <c r="F39" s="1805"/>
      <c r="G39" s="1806"/>
      <c r="H39" s="1806"/>
      <c r="I39" s="1807"/>
    </row>
    <row r="40" spans="1:10" ht="15.6">
      <c r="A40" s="1621" t="s">
        <v>1398</v>
      </c>
      <c r="B40" s="1620"/>
      <c r="C40" s="1620"/>
      <c r="D40" s="1620"/>
      <c r="E40" s="1620"/>
      <c r="F40" s="1620"/>
      <c r="G40" s="1620"/>
      <c r="H40" s="1620"/>
      <c r="I40" s="1620"/>
      <c r="J40" s="1620"/>
    </row>
    <row r="42" spans="1:10" ht="13.8" thickBot="1">
      <c r="A42" s="112" t="s">
        <v>165</v>
      </c>
      <c r="B42" s="107"/>
      <c r="C42" s="107"/>
      <c r="D42" s="107"/>
      <c r="E42" s="107"/>
      <c r="F42" s="107"/>
      <c r="G42" s="107"/>
      <c r="H42" s="107"/>
      <c r="I42" s="107"/>
    </row>
    <row r="43" spans="1:10" ht="21" thickBot="1">
      <c r="A43" s="2102" t="s">
        <v>1387</v>
      </c>
      <c r="B43" s="167" t="s">
        <v>1388</v>
      </c>
      <c r="C43" s="167" t="s">
        <v>1389</v>
      </c>
      <c r="D43" s="167" t="s">
        <v>1390</v>
      </c>
      <c r="E43" s="167" t="s">
        <v>1391</v>
      </c>
      <c r="F43" s="167" t="s">
        <v>1392</v>
      </c>
      <c r="G43" s="167" t="s">
        <v>1393</v>
      </c>
      <c r="H43" s="688" t="s">
        <v>1394</v>
      </c>
      <c r="I43" s="464" t="s">
        <v>1395</v>
      </c>
    </row>
    <row r="44" spans="1:10" s="1301" customFormat="1" ht="33.75" customHeight="1" thickBot="1">
      <c r="A44" s="2103" t="s">
        <v>1397</v>
      </c>
      <c r="B44" s="1688">
        <f>+B14+B22+B30+B38</f>
        <v>10</v>
      </c>
      <c r="C44" s="1688">
        <f t="shared" ref="C44:I44" si="4">+C14+C22+C30+C38</f>
        <v>0</v>
      </c>
      <c r="D44" s="1688">
        <f t="shared" si="4"/>
        <v>37</v>
      </c>
      <c r="E44" s="1688">
        <f t="shared" si="4"/>
        <v>0</v>
      </c>
      <c r="F44" s="1688">
        <f t="shared" si="4"/>
        <v>0</v>
      </c>
      <c r="G44" s="1688">
        <f t="shared" si="4"/>
        <v>0</v>
      </c>
      <c r="H44" s="1688">
        <f t="shared" si="4"/>
        <v>0</v>
      </c>
      <c r="I44" s="1689">
        <f t="shared" si="4"/>
        <v>0</v>
      </c>
    </row>
    <row r="45" spans="1:10" ht="15.6">
      <c r="A45" s="1621" t="s">
        <v>1398</v>
      </c>
      <c r="B45" s="1620"/>
      <c r="C45" s="1620"/>
      <c r="D45" s="1620"/>
      <c r="E45" s="1620"/>
      <c r="F45" s="1620"/>
      <c r="G45" s="1620"/>
      <c r="H45" s="1620"/>
      <c r="I45" s="1620"/>
    </row>
    <row r="47" spans="1:10">
      <c r="G47" s="2411" t="s">
        <v>169</v>
      </c>
      <c r="H47" s="2411"/>
      <c r="I47" s="2411"/>
    </row>
  </sheetData>
  <mergeCells count="4">
    <mergeCell ref="A4:I4"/>
    <mergeCell ref="A6:I6"/>
    <mergeCell ref="F8:G8"/>
    <mergeCell ref="G47:I47"/>
  </mergeCells>
  <phoneticPr fontId="10" type="noConversion"/>
  <hyperlinks>
    <hyperlink ref="G47" location="'TABLA DE CONTENIDO'!A1" display="VOLVER A TABLA DE CONTENIDO" xr:uid="{00000000-0004-0000-2100-000000000000}"/>
  </hyperlinks>
  <printOptions horizontalCentered="1"/>
  <pageMargins left="0.39370078740157483" right="0.39370078740157483" top="0.98425196850393704" bottom="0.59055118110236227" header="0" footer="0"/>
  <pageSetup scale="63" orientation="landscape" horizontalDpi="300" verticalDpi="300"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Hoja35">
    <pageSetUpPr fitToPage="1"/>
  </sheetPr>
  <dimension ref="A1:AD50"/>
  <sheetViews>
    <sheetView view="pageBreakPreview" topLeftCell="A34" zoomScale="60" zoomScaleNormal="100" workbookViewId="0">
      <selection activeCell="L31" sqref="L31"/>
    </sheetView>
  </sheetViews>
  <sheetFormatPr baseColWidth="10" defaultColWidth="11.44140625" defaultRowHeight="13.2"/>
  <cols>
    <col min="1" max="1" width="4.44140625" customWidth="1"/>
    <col min="2" max="2" width="78" customWidth="1"/>
    <col min="3" max="29" width="4.6640625" customWidth="1"/>
    <col min="30" max="30" width="36.5546875" customWidth="1"/>
    <col min="31" max="32" width="2.88671875" customWidth="1"/>
  </cols>
  <sheetData>
    <row r="1" spans="1:30" s="29" customFormat="1" ht="22.8">
      <c r="A1" s="2133" t="s">
        <v>1</v>
      </c>
      <c r="B1" s="2133"/>
      <c r="C1" s="2133"/>
      <c r="D1" s="2133"/>
      <c r="E1" s="2133"/>
      <c r="F1" s="2133"/>
      <c r="G1" s="2133"/>
      <c r="H1" s="2133"/>
      <c r="I1" s="2133"/>
      <c r="J1" s="2133"/>
      <c r="K1" s="2133"/>
      <c r="L1" s="2133"/>
      <c r="M1" s="2133"/>
      <c r="N1" s="2133"/>
      <c r="O1" s="2133"/>
      <c r="P1" s="2133"/>
      <c r="Q1" s="2133"/>
      <c r="R1" s="2133"/>
      <c r="S1" s="2133"/>
      <c r="T1" s="2133"/>
      <c r="U1" s="2133"/>
      <c r="V1" s="2133"/>
      <c r="W1" s="2133"/>
      <c r="X1" s="2133"/>
      <c r="Y1" s="2133"/>
      <c r="Z1" s="2133"/>
      <c r="AA1" s="2133"/>
      <c r="AB1" s="2133"/>
      <c r="AC1" s="2133"/>
      <c r="AD1" s="2133"/>
    </row>
    <row r="2" spans="1:30" s="29" customFormat="1" ht="22.8">
      <c r="A2" s="2133" t="s">
        <v>1402</v>
      </c>
      <c r="B2" s="2133"/>
      <c r="C2" s="2133"/>
      <c r="D2" s="2133"/>
      <c r="E2" s="2133"/>
      <c r="F2" s="2133"/>
      <c r="G2" s="2133"/>
      <c r="H2" s="2133"/>
      <c r="I2" s="2133"/>
      <c r="J2" s="2133"/>
      <c r="K2" s="2133"/>
      <c r="L2" s="2133"/>
      <c r="M2" s="2133"/>
      <c r="N2" s="2133"/>
      <c r="O2" s="2133"/>
      <c r="P2" s="2133"/>
      <c r="Q2" s="2133"/>
      <c r="R2" s="2133"/>
      <c r="S2" s="2133"/>
      <c r="T2" s="2133"/>
      <c r="U2" s="2133"/>
      <c r="V2" s="2133"/>
      <c r="W2" s="2133"/>
      <c r="X2" s="2133"/>
      <c r="Y2" s="2133"/>
      <c r="Z2" s="2133"/>
      <c r="AA2" s="2133"/>
      <c r="AB2" s="2133"/>
      <c r="AC2" s="2133"/>
      <c r="AD2" s="2133"/>
    </row>
    <row r="3" spans="1:30" s="29" customFormat="1" ht="17.399999999999999">
      <c r="A3" s="2117" t="s">
        <v>1403</v>
      </c>
      <c r="B3" s="2117"/>
      <c r="C3" s="2117"/>
      <c r="D3" s="2117"/>
      <c r="E3" s="2117"/>
      <c r="F3" s="2117"/>
      <c r="G3" s="2117"/>
      <c r="H3" s="2117"/>
      <c r="I3" s="2117"/>
      <c r="J3" s="2117"/>
      <c r="K3" s="2117"/>
      <c r="L3" s="2117"/>
      <c r="M3" s="2117"/>
      <c r="N3" s="2117"/>
      <c r="O3" s="2117"/>
      <c r="P3" s="2117"/>
      <c r="Q3" s="2117"/>
      <c r="R3" s="2117"/>
      <c r="S3" s="2117"/>
      <c r="T3" s="2117"/>
      <c r="U3" s="2117"/>
      <c r="V3" s="2117"/>
      <c r="W3" s="2117"/>
      <c r="X3" s="2117"/>
      <c r="Y3" s="2117"/>
      <c r="Z3" s="2117"/>
      <c r="AA3" s="2117"/>
      <c r="AB3" s="2117"/>
      <c r="AC3" s="2117"/>
      <c r="AD3" s="2117"/>
    </row>
    <row r="4" spans="1:30" s="29" customFormat="1" ht="17.399999999999999">
      <c r="A4" s="2130" t="s">
        <v>1404</v>
      </c>
      <c r="B4" s="2130"/>
      <c r="C4" s="2130"/>
      <c r="D4" s="2130"/>
      <c r="E4" s="2130"/>
      <c r="F4" s="2130"/>
      <c r="G4" s="2130"/>
      <c r="H4" s="2130"/>
      <c r="I4" s="2130"/>
      <c r="J4" s="2130"/>
      <c r="K4" s="2130"/>
      <c r="L4" s="2130"/>
      <c r="M4" s="2130"/>
      <c r="N4" s="2130"/>
      <c r="O4" s="2130"/>
      <c r="P4" s="2130"/>
      <c r="Q4" s="2130"/>
      <c r="R4" s="2130"/>
      <c r="S4" s="2130"/>
      <c r="T4" s="2130"/>
      <c r="U4" s="2130"/>
      <c r="V4" s="2130"/>
      <c r="W4" s="2130"/>
      <c r="X4" s="2130"/>
      <c r="Y4" s="2130"/>
      <c r="Z4" s="2130"/>
      <c r="AA4" s="2130"/>
      <c r="AB4" s="2130"/>
      <c r="AC4" s="2130"/>
      <c r="AD4" s="2130"/>
    </row>
    <row r="5" spans="1:30" s="29" customFormat="1" ht="18" thickBot="1">
      <c r="A5" s="2130"/>
      <c r="B5" s="2130"/>
    </row>
    <row r="6" spans="1:30" s="23" customFormat="1" ht="18" customHeight="1" thickBot="1">
      <c r="A6" s="93" t="s">
        <v>465</v>
      </c>
      <c r="B6" s="94" t="s">
        <v>1405</v>
      </c>
      <c r="C6" s="2446">
        <v>2024</v>
      </c>
      <c r="D6" s="2632"/>
      <c r="E6" s="2632"/>
      <c r="F6" s="2632"/>
      <c r="G6" s="2632"/>
      <c r="H6" s="2632"/>
      <c r="I6" s="2447"/>
      <c r="J6" s="2446">
        <v>2025</v>
      </c>
      <c r="K6" s="2632"/>
      <c r="L6" s="2632"/>
      <c r="M6" s="2632"/>
      <c r="N6" s="2632"/>
      <c r="O6" s="2632"/>
      <c r="P6" s="2632"/>
      <c r="Q6" s="2632"/>
      <c r="R6" s="2632"/>
      <c r="S6" s="2632"/>
      <c r="T6" s="2632"/>
      <c r="U6" s="2447"/>
      <c r="V6" s="2446">
        <v>2026</v>
      </c>
      <c r="W6" s="2632"/>
      <c r="X6" s="2632"/>
      <c r="Y6" s="2632"/>
      <c r="Z6" s="2632"/>
      <c r="AA6" s="2632"/>
      <c r="AB6" s="2632"/>
      <c r="AC6" s="2447"/>
      <c r="AD6" s="698" t="s">
        <v>136</v>
      </c>
    </row>
    <row r="7" spans="1:30" s="172" customFormat="1" ht="22.5" customHeight="1" thickBot="1">
      <c r="A7" s="1622"/>
      <c r="B7" s="1623"/>
      <c r="C7" s="1624" t="s">
        <v>1406</v>
      </c>
      <c r="D7" s="1625" t="s">
        <v>1407</v>
      </c>
      <c r="E7" s="1625" t="s">
        <v>1408</v>
      </c>
      <c r="F7" s="1625" t="s">
        <v>1409</v>
      </c>
      <c r="G7" s="1625" t="s">
        <v>1410</v>
      </c>
      <c r="H7" s="1625" t="s">
        <v>1411</v>
      </c>
      <c r="I7" s="1626" t="s">
        <v>1412</v>
      </c>
      <c r="J7" s="1624" t="s">
        <v>1413</v>
      </c>
      <c r="K7" s="1627" t="s">
        <v>1414</v>
      </c>
      <c r="L7" s="1627" t="s">
        <v>1415</v>
      </c>
      <c r="M7" s="1624" t="s">
        <v>1416</v>
      </c>
      <c r="N7" s="1624" t="s">
        <v>1417</v>
      </c>
      <c r="O7" s="1624" t="s">
        <v>1406</v>
      </c>
      <c r="P7" s="1625" t="s">
        <v>1407</v>
      </c>
      <c r="Q7" s="1625" t="s">
        <v>1408</v>
      </c>
      <c r="R7" s="1625" t="s">
        <v>1409</v>
      </c>
      <c r="S7" s="1625" t="s">
        <v>1410</v>
      </c>
      <c r="T7" s="1625" t="s">
        <v>1411</v>
      </c>
      <c r="U7" s="1626" t="s">
        <v>1412</v>
      </c>
      <c r="V7" s="1624" t="s">
        <v>1413</v>
      </c>
      <c r="W7" s="1627" t="s">
        <v>1414</v>
      </c>
      <c r="X7" s="1627" t="s">
        <v>1415</v>
      </c>
      <c r="Y7" s="1624" t="s">
        <v>1416</v>
      </c>
      <c r="Z7" s="1624" t="s">
        <v>1417</v>
      </c>
      <c r="AA7" s="1624" t="s">
        <v>1406</v>
      </c>
      <c r="AB7" s="1625" t="s">
        <v>1407</v>
      </c>
      <c r="AC7" s="1626"/>
      <c r="AD7" s="1628"/>
    </row>
    <row r="8" spans="1:30" ht="52.5" customHeight="1">
      <c r="A8" s="115">
        <v>1</v>
      </c>
      <c r="B8" s="1810" t="s">
        <v>1418</v>
      </c>
      <c r="C8" s="1629" t="s">
        <v>1060</v>
      </c>
      <c r="D8" s="1458" t="s">
        <v>1060</v>
      </c>
      <c r="E8" s="1458" t="s">
        <v>1060</v>
      </c>
      <c r="F8" s="1458" t="s">
        <v>1060</v>
      </c>
      <c r="G8" s="1458"/>
      <c r="H8" s="1458"/>
      <c r="I8" s="1493"/>
      <c r="J8" s="1458"/>
      <c r="K8" s="1458"/>
      <c r="L8" s="1458"/>
      <c r="M8" s="1458"/>
      <c r="N8" s="1458"/>
      <c r="O8" s="1458"/>
      <c r="P8" s="1458"/>
      <c r="Q8" s="1458"/>
      <c r="R8" s="1458"/>
      <c r="S8" s="1458"/>
      <c r="T8" s="1492"/>
      <c r="U8" s="1494"/>
      <c r="V8" s="1458"/>
      <c r="W8" s="1458"/>
      <c r="X8" s="1458"/>
      <c r="Y8" s="1458"/>
      <c r="Z8" s="1458"/>
      <c r="AA8" s="1458"/>
      <c r="AB8" s="1458"/>
      <c r="AC8" s="1494"/>
      <c r="AD8" s="1495"/>
    </row>
    <row r="9" spans="1:30" ht="50.25" customHeight="1">
      <c r="A9" s="116">
        <v>2</v>
      </c>
      <c r="B9" s="977" t="s">
        <v>1419</v>
      </c>
      <c r="C9" s="1630" t="s">
        <v>1060</v>
      </c>
      <c r="D9" s="1436" t="s">
        <v>1060</v>
      </c>
      <c r="E9" s="1436" t="s">
        <v>1060</v>
      </c>
      <c r="F9" s="1436" t="s">
        <v>1060</v>
      </c>
      <c r="G9" s="1436"/>
      <c r="H9" s="1436"/>
      <c r="I9" s="1467"/>
      <c r="J9" s="1436"/>
      <c r="K9" s="1436"/>
      <c r="L9" s="1436"/>
      <c r="M9" s="1436"/>
      <c r="N9" s="1436"/>
      <c r="O9" s="1436"/>
      <c r="P9" s="1436"/>
      <c r="Q9" s="1436"/>
      <c r="R9" s="1436"/>
      <c r="S9" s="1436"/>
      <c r="T9" s="274"/>
      <c r="U9" s="1230"/>
      <c r="V9" s="1436"/>
      <c r="W9" s="1436"/>
      <c r="X9" s="1436"/>
      <c r="Y9" s="1436"/>
      <c r="Z9" s="1436"/>
      <c r="AA9" s="1436"/>
      <c r="AB9" s="1436"/>
      <c r="AC9" s="1230"/>
      <c r="AD9" s="133"/>
    </row>
    <row r="10" spans="1:30" ht="67.5" customHeight="1">
      <c r="A10" s="116">
        <v>3</v>
      </c>
      <c r="B10" s="977" t="s">
        <v>1420</v>
      </c>
      <c r="C10" s="1202" t="s">
        <v>1060</v>
      </c>
      <c r="D10" s="274" t="s">
        <v>1060</v>
      </c>
      <c r="E10" s="274" t="s">
        <v>1060</v>
      </c>
      <c r="F10" s="274" t="s">
        <v>1060</v>
      </c>
      <c r="G10" s="274"/>
      <c r="H10" s="274"/>
      <c r="I10" s="1230"/>
      <c r="J10" s="274"/>
      <c r="K10" s="274"/>
      <c r="L10" s="274"/>
      <c r="M10" s="274"/>
      <c r="N10" s="274"/>
      <c r="O10" s="274"/>
      <c r="P10" s="274"/>
      <c r="Q10" s="274"/>
      <c r="R10" s="274"/>
      <c r="S10" s="274"/>
      <c r="T10" s="274"/>
      <c r="U10" s="1230"/>
      <c r="V10" s="274"/>
      <c r="W10" s="274"/>
      <c r="X10" s="274"/>
      <c r="Y10" s="274"/>
      <c r="Z10" s="274"/>
      <c r="AA10" s="274"/>
      <c r="AB10" s="274"/>
      <c r="AC10" s="1230"/>
      <c r="AD10" s="133"/>
    </row>
    <row r="11" spans="1:30" ht="65.25" customHeight="1">
      <c r="A11" s="116">
        <v>4</v>
      </c>
      <c r="B11" s="977" t="s">
        <v>1421</v>
      </c>
      <c r="C11" s="1202" t="s">
        <v>1060</v>
      </c>
      <c r="D11" s="274" t="s">
        <v>1060</v>
      </c>
      <c r="E11" s="274" t="s">
        <v>1060</v>
      </c>
      <c r="F11" s="274"/>
      <c r="G11" s="274"/>
      <c r="H11" s="274"/>
      <c r="I11" s="1230"/>
      <c r="J11" s="274"/>
      <c r="K11" s="274"/>
      <c r="L11" s="274"/>
      <c r="M11" s="274"/>
      <c r="N11" s="274"/>
      <c r="O11" s="274"/>
      <c r="P11" s="274"/>
      <c r="Q11" s="274"/>
      <c r="R11" s="274"/>
      <c r="S11" s="274"/>
      <c r="T11" s="274"/>
      <c r="U11" s="1230"/>
      <c r="V11" s="274"/>
      <c r="W11" s="274"/>
      <c r="X11" s="274"/>
      <c r="Y11" s="274"/>
      <c r="Z11" s="274"/>
      <c r="AA11" s="274"/>
      <c r="AB11" s="274"/>
      <c r="AC11" s="1230"/>
      <c r="AD11" s="981"/>
    </row>
    <row r="12" spans="1:30" ht="54" customHeight="1">
      <c r="A12" s="116">
        <v>5</v>
      </c>
      <c r="B12" s="977" t="s">
        <v>1422</v>
      </c>
      <c r="C12" s="5"/>
      <c r="D12" s="274"/>
      <c r="E12" s="274"/>
      <c r="F12" s="274"/>
      <c r="G12" s="274"/>
      <c r="H12" s="274"/>
      <c r="I12" s="1230"/>
      <c r="J12" s="770"/>
      <c r="K12" s="1202"/>
      <c r="L12" s="1202"/>
      <c r="M12" s="1202"/>
      <c r="N12" s="1202"/>
      <c r="O12" s="1202"/>
      <c r="P12" s="1202"/>
      <c r="Q12" s="1202"/>
      <c r="R12" s="1202"/>
      <c r="S12" s="1202"/>
      <c r="T12" s="274"/>
      <c r="U12" s="732"/>
      <c r="V12" s="770"/>
      <c r="W12" s="1202"/>
      <c r="X12" s="1202"/>
      <c r="Y12" s="1202"/>
      <c r="Z12" s="1202"/>
      <c r="AA12" s="1202"/>
      <c r="AB12" s="1202"/>
      <c r="AC12" s="732"/>
      <c r="AD12" s="1176" t="s">
        <v>1423</v>
      </c>
    </row>
    <row r="13" spans="1:30" ht="114" customHeight="1">
      <c r="A13" s="116">
        <v>6</v>
      </c>
      <c r="B13" s="977" t="s">
        <v>1424</v>
      </c>
      <c r="C13" s="1202" t="s">
        <v>1060</v>
      </c>
      <c r="D13" s="274" t="s">
        <v>1060</v>
      </c>
      <c r="E13" s="274" t="s">
        <v>1060</v>
      </c>
      <c r="F13" s="274"/>
      <c r="G13" s="274"/>
      <c r="H13" s="274"/>
      <c r="I13" s="1230"/>
      <c r="J13" s="274"/>
      <c r="K13" s="274"/>
      <c r="L13" s="274"/>
      <c r="M13" s="274"/>
      <c r="N13" s="274"/>
      <c r="O13" s="274"/>
      <c r="P13" s="274"/>
      <c r="Q13" s="274"/>
      <c r="R13" s="274"/>
      <c r="S13" s="274"/>
      <c r="T13" s="274"/>
      <c r="U13" s="1230"/>
      <c r="V13" s="274"/>
      <c r="W13" s="274"/>
      <c r="X13" s="274"/>
      <c r="Y13" s="274"/>
      <c r="Z13" s="274"/>
      <c r="AA13" s="274"/>
      <c r="AB13" s="274"/>
      <c r="AC13" s="1230"/>
      <c r="AD13" s="981"/>
    </row>
    <row r="14" spans="1:30" ht="41.25" customHeight="1">
      <c r="A14" s="116">
        <v>7</v>
      </c>
      <c r="B14" s="977" t="s">
        <v>1425</v>
      </c>
      <c r="C14" s="1202" t="s">
        <v>1060</v>
      </c>
      <c r="D14" s="274" t="s">
        <v>1060</v>
      </c>
      <c r="E14" s="274" t="s">
        <v>1060</v>
      </c>
      <c r="F14" s="274"/>
      <c r="G14" s="274"/>
      <c r="H14" s="274"/>
      <c r="I14" s="1230"/>
      <c r="J14" s="274"/>
      <c r="K14" s="274"/>
      <c r="L14" s="274"/>
      <c r="M14" s="274"/>
      <c r="N14" s="274"/>
      <c r="O14" s="274"/>
      <c r="P14" s="274"/>
      <c r="Q14" s="274"/>
      <c r="R14" s="274"/>
      <c r="S14" s="274"/>
      <c r="T14" s="274"/>
      <c r="U14" s="1230"/>
      <c r="V14" s="274"/>
      <c r="W14" s="274"/>
      <c r="X14" s="274"/>
      <c r="Y14" s="274"/>
      <c r="Z14" s="274"/>
      <c r="AA14" s="274"/>
      <c r="AB14" s="274"/>
      <c r="AC14" s="1230"/>
      <c r="AD14" s="133"/>
    </row>
    <row r="15" spans="1:30" ht="69.75" customHeight="1">
      <c r="A15" s="116">
        <v>8</v>
      </c>
      <c r="B15" s="977" t="s">
        <v>1426</v>
      </c>
      <c r="C15" s="1202" t="s">
        <v>1060</v>
      </c>
      <c r="D15" s="274" t="s">
        <v>1060</v>
      </c>
      <c r="E15" s="274" t="s">
        <v>1060</v>
      </c>
      <c r="F15" s="274"/>
      <c r="G15" s="274"/>
      <c r="H15" s="274"/>
      <c r="I15" s="1230"/>
      <c r="J15" s="274"/>
      <c r="K15" s="274"/>
      <c r="L15" s="274"/>
      <c r="M15" s="274"/>
      <c r="N15" s="274"/>
      <c r="O15" s="274"/>
      <c r="P15" s="274"/>
      <c r="Q15" s="274"/>
      <c r="R15" s="274"/>
      <c r="S15" s="274"/>
      <c r="T15" s="274"/>
      <c r="U15" s="1230"/>
      <c r="V15" s="274"/>
      <c r="W15" s="274"/>
      <c r="X15" s="274"/>
      <c r="Y15" s="274"/>
      <c r="Z15" s="274"/>
      <c r="AA15" s="274"/>
      <c r="AB15" s="274"/>
      <c r="AC15" s="1230"/>
      <c r="AD15" s="133"/>
    </row>
    <row r="16" spans="1:30" ht="65.25" customHeight="1">
      <c r="A16" s="116">
        <v>9</v>
      </c>
      <c r="B16" s="977" t="s">
        <v>1427</v>
      </c>
      <c r="C16" s="1202" t="s">
        <v>1060</v>
      </c>
      <c r="D16" s="274" t="s">
        <v>1060</v>
      </c>
      <c r="E16" s="274" t="s">
        <v>1060</v>
      </c>
      <c r="F16" s="274"/>
      <c r="G16" s="274"/>
      <c r="H16" s="274"/>
      <c r="I16" s="1230"/>
      <c r="J16" s="274"/>
      <c r="K16" s="274"/>
      <c r="L16" s="274"/>
      <c r="M16" s="274"/>
      <c r="N16" s="274"/>
      <c r="O16" s="274"/>
      <c r="P16" s="274"/>
      <c r="Q16" s="274"/>
      <c r="R16" s="274"/>
      <c r="S16" s="274"/>
      <c r="T16" s="274"/>
      <c r="U16" s="1230"/>
      <c r="V16" s="274"/>
      <c r="W16" s="274"/>
      <c r="X16" s="274"/>
      <c r="Y16" s="274"/>
      <c r="Z16" s="274"/>
      <c r="AA16" s="274"/>
      <c r="AB16" s="274"/>
      <c r="AC16" s="1230"/>
      <c r="AD16" s="133"/>
    </row>
    <row r="17" spans="1:30" ht="36" customHeight="1">
      <c r="A17" s="116">
        <v>10</v>
      </c>
      <c r="B17" s="977" t="s">
        <v>1428</v>
      </c>
      <c r="C17" s="1202" t="s">
        <v>1060</v>
      </c>
      <c r="D17" s="274" t="s">
        <v>1060</v>
      </c>
      <c r="E17" s="274" t="s">
        <v>1060</v>
      </c>
      <c r="F17" s="274"/>
      <c r="G17" s="274"/>
      <c r="H17" s="274"/>
      <c r="I17" s="1230"/>
      <c r="J17" s="770"/>
      <c r="K17" s="1202"/>
      <c r="L17" s="1202"/>
      <c r="M17" s="1202"/>
      <c r="N17" s="1202"/>
      <c r="O17" s="1202"/>
      <c r="P17" s="1202"/>
      <c r="Q17" s="1202"/>
      <c r="R17" s="1202"/>
      <c r="S17" s="1202"/>
      <c r="T17" s="274"/>
      <c r="U17" s="1230"/>
      <c r="V17" s="770"/>
      <c r="W17" s="1202"/>
      <c r="X17" s="1202"/>
      <c r="Y17" s="1202"/>
      <c r="Z17" s="1202"/>
      <c r="AA17" s="1202"/>
      <c r="AB17" s="1202"/>
      <c r="AC17" s="1230"/>
      <c r="AD17" s="981"/>
    </row>
    <row r="18" spans="1:30" ht="39" customHeight="1">
      <c r="A18" s="116">
        <v>11</v>
      </c>
      <c r="B18" s="977" t="s">
        <v>1429</v>
      </c>
      <c r="C18" s="1202" t="s">
        <v>1060</v>
      </c>
      <c r="D18" s="274" t="s">
        <v>1060</v>
      </c>
      <c r="E18" s="274" t="s">
        <v>1060</v>
      </c>
      <c r="F18" s="274"/>
      <c r="G18" s="274"/>
      <c r="H18" s="274"/>
      <c r="I18" s="1230"/>
      <c r="J18" s="770"/>
      <c r="K18" s="1202"/>
      <c r="L18" s="1202"/>
      <c r="M18" s="1202"/>
      <c r="N18" s="1202"/>
      <c r="O18" s="1202"/>
      <c r="P18" s="1202"/>
      <c r="Q18" s="1202"/>
      <c r="R18" s="1202"/>
      <c r="S18" s="1202"/>
      <c r="T18" s="274"/>
      <c r="U18" s="1230"/>
      <c r="V18" s="770"/>
      <c r="W18" s="1202"/>
      <c r="X18" s="1202"/>
      <c r="Y18" s="1202"/>
      <c r="Z18" s="1202"/>
      <c r="AA18" s="1202"/>
      <c r="AB18" s="1202"/>
      <c r="AC18" s="1230"/>
      <c r="AD18" s="133"/>
    </row>
    <row r="19" spans="1:30" ht="51.75" customHeight="1">
      <c r="A19" s="116">
        <v>12</v>
      </c>
      <c r="B19" s="977" t="s">
        <v>1430</v>
      </c>
      <c r="C19" s="1202" t="s">
        <v>1060</v>
      </c>
      <c r="D19" s="274" t="s">
        <v>1060</v>
      </c>
      <c r="E19" s="274" t="s">
        <v>1060</v>
      </c>
      <c r="F19" s="274"/>
      <c r="G19" s="274"/>
      <c r="H19" s="274"/>
      <c r="I19" s="1230"/>
      <c r="J19" s="770"/>
      <c r="K19" s="1202"/>
      <c r="L19" s="1202"/>
      <c r="M19" s="1202"/>
      <c r="N19" s="1202"/>
      <c r="O19" s="1202"/>
      <c r="P19" s="1202"/>
      <c r="Q19" s="1202"/>
      <c r="R19" s="1202"/>
      <c r="S19" s="1202"/>
      <c r="T19" s="274"/>
      <c r="U19" s="1230"/>
      <c r="V19" s="770"/>
      <c r="W19" s="1202"/>
      <c r="X19" s="1202"/>
      <c r="Y19" s="1202"/>
      <c r="Z19" s="1202"/>
      <c r="AA19" s="1202"/>
      <c r="AB19" s="1202"/>
      <c r="AC19" s="1230"/>
      <c r="AD19" s="133"/>
    </row>
    <row r="20" spans="1:30" ht="73.5" customHeight="1">
      <c r="A20" s="116">
        <v>13</v>
      </c>
      <c r="B20" s="977" t="s">
        <v>1431</v>
      </c>
      <c r="C20" s="1202" t="s">
        <v>1060</v>
      </c>
      <c r="D20" s="274" t="s">
        <v>1060</v>
      </c>
      <c r="E20" s="274" t="s">
        <v>1060</v>
      </c>
      <c r="F20" s="274"/>
      <c r="G20" s="274"/>
      <c r="H20" s="274"/>
      <c r="I20" s="1230"/>
      <c r="J20" s="770"/>
      <c r="K20" s="1202"/>
      <c r="L20" s="1202"/>
      <c r="M20" s="1202"/>
      <c r="N20" s="1202"/>
      <c r="O20" s="1202"/>
      <c r="P20" s="1202"/>
      <c r="Q20" s="1202"/>
      <c r="R20" s="1202"/>
      <c r="S20" s="1202"/>
      <c r="T20" s="274"/>
      <c r="U20" s="1230"/>
      <c r="V20" s="770"/>
      <c r="W20" s="1202"/>
      <c r="X20" s="1202"/>
      <c r="Y20" s="1202"/>
      <c r="Z20" s="1202"/>
      <c r="AA20" s="1202"/>
      <c r="AB20" s="1202"/>
      <c r="AC20" s="1230"/>
      <c r="AD20" s="133"/>
    </row>
    <row r="21" spans="1:30" ht="37.5" customHeight="1">
      <c r="A21" s="116">
        <v>14</v>
      </c>
      <c r="B21" s="977" t="s">
        <v>1432</v>
      </c>
      <c r="C21" s="5"/>
      <c r="D21" s="6"/>
      <c r="E21" s="279"/>
      <c r="F21" s="279"/>
      <c r="G21" s="279"/>
      <c r="H21" s="279"/>
      <c r="I21" s="732"/>
      <c r="J21" s="770"/>
      <c r="K21" s="1202"/>
      <c r="L21" s="1202"/>
      <c r="M21" s="1202"/>
      <c r="N21" s="1202"/>
      <c r="O21" s="1202"/>
      <c r="P21" s="1202"/>
      <c r="Q21" s="1202"/>
      <c r="R21" s="1202"/>
      <c r="S21" s="1202"/>
      <c r="T21" s="274"/>
      <c r="U21" s="732"/>
      <c r="V21" s="770"/>
      <c r="W21" s="1202"/>
      <c r="X21" s="1202"/>
      <c r="Y21" s="1202"/>
      <c r="Z21" s="1202"/>
      <c r="AA21" s="1202"/>
      <c r="AB21" s="1202"/>
      <c r="AC21" s="732"/>
      <c r="AD21" s="1176" t="s">
        <v>1423</v>
      </c>
    </row>
    <row r="22" spans="1:30" ht="67.5" customHeight="1">
      <c r="A22" s="116">
        <v>15</v>
      </c>
      <c r="B22" s="977" t="s">
        <v>1433</v>
      </c>
      <c r="C22" s="1202" t="s">
        <v>1060</v>
      </c>
      <c r="D22" s="274" t="s">
        <v>1060</v>
      </c>
      <c r="E22" s="274" t="s">
        <v>1060</v>
      </c>
      <c r="F22" s="274"/>
      <c r="G22" s="274"/>
      <c r="H22" s="274"/>
      <c r="I22" s="1230"/>
      <c r="J22" s="770"/>
      <c r="K22" s="1202"/>
      <c r="L22" s="1202"/>
      <c r="M22" s="1202"/>
      <c r="N22" s="1202"/>
      <c r="O22" s="1202"/>
      <c r="P22" s="1202"/>
      <c r="Q22" s="1202"/>
      <c r="R22" s="1202"/>
      <c r="S22" s="1202"/>
      <c r="T22" s="274"/>
      <c r="U22" s="1230"/>
      <c r="V22" s="770"/>
      <c r="W22" s="1202"/>
      <c r="X22" s="1202"/>
      <c r="Y22" s="1202"/>
      <c r="Z22" s="1202"/>
      <c r="AA22" s="1202"/>
      <c r="AB22" s="1202"/>
      <c r="AC22" s="1230"/>
      <c r="AD22" s="981"/>
    </row>
    <row r="23" spans="1:30" ht="61.5" customHeight="1">
      <c r="A23" s="116">
        <v>16</v>
      </c>
      <c r="B23" s="977" t="s">
        <v>1434</v>
      </c>
      <c r="C23" s="5"/>
      <c r="D23" s="274"/>
      <c r="E23" s="279"/>
      <c r="F23" s="279"/>
      <c r="G23" s="279"/>
      <c r="H23" s="279"/>
      <c r="I23" s="732"/>
      <c r="J23" s="770"/>
      <c r="K23" s="1202"/>
      <c r="L23" s="1202"/>
      <c r="M23" s="1202"/>
      <c r="N23" s="1202"/>
      <c r="O23" s="1202"/>
      <c r="P23" s="1202"/>
      <c r="Q23" s="1202"/>
      <c r="R23" s="1202"/>
      <c r="S23" s="1202"/>
      <c r="T23" s="274"/>
      <c r="U23" s="732"/>
      <c r="V23" s="770"/>
      <c r="W23" s="1202"/>
      <c r="X23" s="1202"/>
      <c r="Y23" s="1202"/>
      <c r="Z23" s="1202"/>
      <c r="AA23" s="1202"/>
      <c r="AB23" s="1202"/>
      <c r="AC23" s="732"/>
      <c r="AD23" s="1176" t="s">
        <v>1423</v>
      </c>
    </row>
    <row r="24" spans="1:30" ht="37.5" customHeight="1">
      <c r="A24" s="116">
        <v>17</v>
      </c>
      <c r="B24" s="977" t="s">
        <v>1435</v>
      </c>
      <c r="C24" s="1202"/>
      <c r="D24" s="274"/>
      <c r="E24" s="279"/>
      <c r="F24" s="279"/>
      <c r="G24" s="279"/>
      <c r="H24" s="279"/>
      <c r="I24" s="732"/>
      <c r="J24" s="770"/>
      <c r="K24" s="1202"/>
      <c r="L24" s="1202"/>
      <c r="M24" s="1202"/>
      <c r="N24" s="1202"/>
      <c r="O24" s="1202"/>
      <c r="P24" s="1202"/>
      <c r="Q24" s="1202"/>
      <c r="R24" s="1202"/>
      <c r="S24" s="1202"/>
      <c r="T24" s="274"/>
      <c r="U24" s="732"/>
      <c r="V24" s="770"/>
      <c r="W24" s="1202"/>
      <c r="X24" s="1202"/>
      <c r="Y24" s="1202"/>
      <c r="Z24" s="1202"/>
      <c r="AA24" s="1202"/>
      <c r="AB24" s="1202"/>
      <c r="AC24" s="732"/>
      <c r="AD24" s="1176" t="s">
        <v>1423</v>
      </c>
    </row>
    <row r="25" spans="1:30" ht="31.2">
      <c r="A25" s="116">
        <v>18</v>
      </c>
      <c r="B25" s="977" t="s">
        <v>1436</v>
      </c>
      <c r="C25" s="1202"/>
      <c r="D25" s="274"/>
      <c r="E25" s="274"/>
      <c r="F25" s="274"/>
      <c r="G25" s="274"/>
      <c r="H25" s="274"/>
      <c r="I25" s="1230"/>
      <c r="J25" s="770"/>
      <c r="K25" s="1202"/>
      <c r="L25" s="1202"/>
      <c r="M25" s="1202"/>
      <c r="N25" s="1202"/>
      <c r="O25" s="1202"/>
      <c r="P25" s="1202"/>
      <c r="Q25" s="1202"/>
      <c r="R25" s="1202"/>
      <c r="S25" s="1202"/>
      <c r="T25" s="274"/>
      <c r="U25" s="1230"/>
      <c r="V25" s="770"/>
      <c r="W25" s="1202"/>
      <c r="X25" s="1202"/>
      <c r="Y25" s="1202"/>
      <c r="Z25" s="1202"/>
      <c r="AA25" s="1202"/>
      <c r="AB25" s="1202"/>
      <c r="AC25" s="1230"/>
      <c r="AD25" s="1176" t="s">
        <v>1423</v>
      </c>
    </row>
    <row r="26" spans="1:30" ht="39" customHeight="1">
      <c r="A26" s="115">
        <v>19</v>
      </c>
      <c r="B26" s="976" t="s">
        <v>1437</v>
      </c>
      <c r="C26" s="1202" t="s">
        <v>1060</v>
      </c>
      <c r="D26" s="274" t="s">
        <v>1060</v>
      </c>
      <c r="E26" s="274" t="s">
        <v>1060</v>
      </c>
      <c r="F26" s="274"/>
      <c r="G26" s="274"/>
      <c r="H26" s="274"/>
      <c r="I26" s="1230"/>
      <c r="J26" s="770"/>
      <c r="K26" s="1202"/>
      <c r="L26" s="1202"/>
      <c r="M26" s="1202"/>
      <c r="N26" s="1202"/>
      <c r="O26" s="1202"/>
      <c r="P26" s="1202"/>
      <c r="Q26" s="1202"/>
      <c r="R26" s="1202"/>
      <c r="S26" s="1202"/>
      <c r="T26" s="274"/>
      <c r="U26" s="1230"/>
      <c r="V26" s="770"/>
      <c r="W26" s="1202"/>
      <c r="X26" s="1202"/>
      <c r="Y26" s="1202"/>
      <c r="Z26" s="1202"/>
      <c r="AA26" s="1202"/>
      <c r="AB26" s="1202"/>
      <c r="AC26" s="1230"/>
      <c r="AD26" s="133"/>
    </row>
    <row r="27" spans="1:30" ht="63.75" customHeight="1">
      <c r="A27" s="116">
        <v>20</v>
      </c>
      <c r="B27" s="977" t="s">
        <v>1438</v>
      </c>
      <c r="C27" s="1202" t="s">
        <v>1060</v>
      </c>
      <c r="D27" s="274" t="s">
        <v>1060</v>
      </c>
      <c r="E27" s="274" t="s">
        <v>1060</v>
      </c>
      <c r="F27" s="274"/>
      <c r="G27" s="274"/>
      <c r="H27" s="274"/>
      <c r="I27" s="1230"/>
      <c r="J27" s="770"/>
      <c r="K27" s="1202"/>
      <c r="L27" s="1202"/>
      <c r="M27" s="1202"/>
      <c r="N27" s="1202"/>
      <c r="O27" s="1202"/>
      <c r="P27" s="1202"/>
      <c r="Q27" s="1202"/>
      <c r="R27" s="1202"/>
      <c r="S27" s="1202"/>
      <c r="T27" s="274"/>
      <c r="U27" s="1230"/>
      <c r="V27" s="770"/>
      <c r="W27" s="1202"/>
      <c r="X27" s="1202"/>
      <c r="Y27" s="1202"/>
      <c r="Z27" s="1202"/>
      <c r="AA27" s="1202"/>
      <c r="AB27" s="1202"/>
      <c r="AC27" s="1230"/>
      <c r="AD27" s="1176" t="s">
        <v>1423</v>
      </c>
    </row>
    <row r="28" spans="1:30" ht="45">
      <c r="A28" s="115">
        <v>21</v>
      </c>
      <c r="B28" s="976" t="s">
        <v>1439</v>
      </c>
      <c r="C28" s="1202"/>
      <c r="D28" s="274"/>
      <c r="E28" s="274"/>
      <c r="F28" s="274"/>
      <c r="G28" s="274"/>
      <c r="H28" s="274"/>
      <c r="I28" s="1230"/>
      <c r="J28" s="770"/>
      <c r="K28" s="1202"/>
      <c r="L28" s="1202"/>
      <c r="M28" s="1202"/>
      <c r="N28" s="1202"/>
      <c r="O28" s="1202"/>
      <c r="P28" s="1202"/>
      <c r="Q28" s="1202"/>
      <c r="R28" s="1202"/>
      <c r="S28" s="1202"/>
      <c r="T28" s="274"/>
      <c r="U28" s="1230"/>
      <c r="V28" s="770"/>
      <c r="W28" s="1202"/>
      <c r="X28" s="1202"/>
      <c r="Y28" s="1202"/>
      <c r="Z28" s="1202"/>
      <c r="AA28" s="1202"/>
      <c r="AB28" s="1202"/>
      <c r="AC28" s="1230"/>
      <c r="AD28" s="1176" t="s">
        <v>1423</v>
      </c>
    </row>
    <row r="29" spans="1:30" ht="117" customHeight="1">
      <c r="A29" s="116">
        <v>22</v>
      </c>
      <c r="B29" s="977" t="s">
        <v>1440</v>
      </c>
      <c r="C29" s="1202"/>
      <c r="D29" s="274"/>
      <c r="E29" s="274"/>
      <c r="F29" s="274"/>
      <c r="G29" s="274"/>
      <c r="H29" s="274"/>
      <c r="I29" s="1230"/>
      <c r="J29" s="770"/>
      <c r="K29" s="1202"/>
      <c r="L29" s="1202"/>
      <c r="M29" s="1202"/>
      <c r="N29" s="1202"/>
      <c r="O29" s="1202"/>
      <c r="P29" s="1202"/>
      <c r="Q29" s="1202"/>
      <c r="R29" s="1202"/>
      <c r="S29" s="1202"/>
      <c r="T29" s="274"/>
      <c r="U29" s="1230"/>
      <c r="V29" s="770"/>
      <c r="W29" s="1202"/>
      <c r="X29" s="1202"/>
      <c r="Y29" s="1202"/>
      <c r="Z29" s="1202"/>
      <c r="AA29" s="1202"/>
      <c r="AB29" s="1202"/>
      <c r="AC29" s="1230"/>
      <c r="AD29" s="1176" t="s">
        <v>1423</v>
      </c>
    </row>
    <row r="30" spans="1:30" ht="60">
      <c r="A30" s="116">
        <v>23</v>
      </c>
      <c r="B30" s="977" t="s">
        <v>1441</v>
      </c>
      <c r="C30" s="1631" t="s">
        <v>1060</v>
      </c>
      <c r="D30" s="1270" t="s">
        <v>1060</v>
      </c>
      <c r="E30" s="1270" t="s">
        <v>1060</v>
      </c>
      <c r="F30" s="1270"/>
      <c r="G30" s="1270"/>
      <c r="H30" s="1270"/>
      <c r="I30" s="1231"/>
      <c r="J30" s="770"/>
      <c r="K30" s="1202"/>
      <c r="L30" s="1202"/>
      <c r="M30" s="1202"/>
      <c r="N30" s="1202"/>
      <c r="O30" s="1202"/>
      <c r="P30" s="1202"/>
      <c r="Q30" s="1202"/>
      <c r="R30" s="1202"/>
      <c r="S30" s="1202"/>
      <c r="T30" s="274"/>
      <c r="U30" s="1231"/>
      <c r="V30" s="770"/>
      <c r="W30" s="1202"/>
      <c r="X30" s="1202"/>
      <c r="Y30" s="1202"/>
      <c r="Z30" s="1202"/>
      <c r="AA30" s="1202"/>
      <c r="AB30" s="1202"/>
      <c r="AC30" s="1231"/>
      <c r="AD30" s="1177"/>
    </row>
    <row r="31" spans="1:30" ht="95.25" customHeight="1">
      <c r="A31" s="115">
        <v>24</v>
      </c>
      <c r="B31" s="1633" t="s">
        <v>1442</v>
      </c>
      <c r="C31" s="1202" t="s">
        <v>1060</v>
      </c>
      <c r="D31" s="1202" t="s">
        <v>1060</v>
      </c>
      <c r="E31" s="1202" t="s">
        <v>1060</v>
      </c>
      <c r="F31" s="1202"/>
      <c r="G31" s="1202"/>
      <c r="H31" s="1202"/>
      <c r="I31" s="1230"/>
      <c r="J31" s="770"/>
      <c r="K31" s="1202"/>
      <c r="L31" s="1202"/>
      <c r="M31" s="1202"/>
      <c r="N31" s="1202"/>
      <c r="O31" s="1202"/>
      <c r="P31" s="1202"/>
      <c r="Q31" s="1202"/>
      <c r="R31" s="1202"/>
      <c r="S31" s="1202"/>
      <c r="T31" s="274"/>
      <c r="U31" s="1230"/>
      <c r="V31" s="770"/>
      <c r="W31" s="1202"/>
      <c r="X31" s="1202"/>
      <c r="Y31" s="1202"/>
      <c r="Z31" s="1202"/>
      <c r="AA31" s="1202"/>
      <c r="AB31" s="1202"/>
      <c r="AC31" s="1230"/>
      <c r="AD31" s="1177"/>
    </row>
    <row r="32" spans="1:30" ht="37.5" customHeight="1">
      <c r="A32" s="115">
        <v>25</v>
      </c>
      <c r="B32" s="1633" t="s">
        <v>1443</v>
      </c>
      <c r="C32" s="1202" t="s">
        <v>1060</v>
      </c>
      <c r="D32" s="274" t="s">
        <v>1060</v>
      </c>
      <c r="E32" s="274" t="s">
        <v>1060</v>
      </c>
      <c r="F32" s="274"/>
      <c r="G32" s="274"/>
      <c r="H32" s="274"/>
      <c r="I32" s="980"/>
      <c r="J32" s="770"/>
      <c r="K32" s="1202"/>
      <c r="L32" s="1202"/>
      <c r="M32" s="1202"/>
      <c r="N32" s="1202"/>
      <c r="O32" s="1202"/>
      <c r="P32" s="1202"/>
      <c r="Q32" s="1202"/>
      <c r="R32" s="1202"/>
      <c r="S32" s="1202"/>
      <c r="T32" s="274"/>
      <c r="U32" s="1230"/>
      <c r="V32" s="770"/>
      <c r="W32" s="1202"/>
      <c r="X32" s="1202"/>
      <c r="Y32" s="1202"/>
      <c r="Z32" s="1202"/>
      <c r="AA32" s="1202"/>
      <c r="AB32" s="1202"/>
      <c r="AC32" s="1230"/>
      <c r="AD32" s="1177"/>
    </row>
    <row r="33" spans="1:30" ht="124.5" customHeight="1">
      <c r="A33" s="115">
        <v>26</v>
      </c>
      <c r="B33" s="1633" t="s">
        <v>1444</v>
      </c>
      <c r="C33" s="1631" t="s">
        <v>1060</v>
      </c>
      <c r="D33" s="1270" t="s">
        <v>1060</v>
      </c>
      <c r="E33" s="1270" t="s">
        <v>1060</v>
      </c>
      <c r="F33" s="1270"/>
      <c r="G33" s="1270"/>
      <c r="H33" s="1270"/>
      <c r="I33" s="1808"/>
      <c r="J33" s="1809"/>
      <c r="K33" s="1631"/>
      <c r="L33" s="1631"/>
      <c r="M33" s="1631"/>
      <c r="N33" s="1631"/>
      <c r="O33" s="1631"/>
      <c r="P33" s="1631"/>
      <c r="Q33" s="1631"/>
      <c r="R33" s="1631"/>
      <c r="S33" s="1631"/>
      <c r="T33" s="1270"/>
      <c r="U33" s="1808"/>
      <c r="V33" s="1809"/>
      <c r="W33" s="1631"/>
      <c r="X33" s="1631"/>
      <c r="Y33" s="1631"/>
      <c r="Z33" s="1631"/>
      <c r="AA33" s="1631"/>
      <c r="AB33" s="1631"/>
      <c r="AC33" s="1808"/>
      <c r="AD33" s="1177"/>
    </row>
    <row r="34" spans="1:30" ht="31.2">
      <c r="A34" s="115">
        <v>27</v>
      </c>
      <c r="B34" s="1633" t="s">
        <v>1445</v>
      </c>
      <c r="C34" s="1631"/>
      <c r="D34" s="1270"/>
      <c r="E34" s="1270"/>
      <c r="F34" s="1270"/>
      <c r="G34" s="1270"/>
      <c r="H34" s="1270"/>
      <c r="I34" s="1808"/>
      <c r="J34" s="1809"/>
      <c r="K34" s="1631"/>
      <c r="L34" s="1631"/>
      <c r="M34" s="1631"/>
      <c r="N34" s="1631"/>
      <c r="O34" s="1631"/>
      <c r="P34" s="1631"/>
      <c r="Q34" s="1631"/>
      <c r="R34" s="1631"/>
      <c r="S34" s="1631"/>
      <c r="T34" s="1270"/>
      <c r="U34" s="1808"/>
      <c r="V34" s="1809"/>
      <c r="W34" s="1631"/>
      <c r="X34" s="1631"/>
      <c r="Y34" s="1631"/>
      <c r="Z34" s="1631"/>
      <c r="AA34" s="1631"/>
      <c r="AB34" s="1631"/>
      <c r="AC34" s="1808"/>
      <c r="AD34" s="1176" t="s">
        <v>1423</v>
      </c>
    </row>
    <row r="35" spans="1:30" ht="60">
      <c r="A35" s="115">
        <v>28</v>
      </c>
      <c r="B35" s="1633" t="s">
        <v>1446</v>
      </c>
      <c r="C35" s="1631"/>
      <c r="D35" s="1270"/>
      <c r="E35" s="1270"/>
      <c r="F35" s="1270"/>
      <c r="G35" s="1270"/>
      <c r="H35" s="1270"/>
      <c r="I35" s="1808"/>
      <c r="J35" s="1809"/>
      <c r="K35" s="1631"/>
      <c r="L35" s="1631"/>
      <c r="M35" s="1631"/>
      <c r="N35" s="1631"/>
      <c r="O35" s="1631"/>
      <c r="P35" s="1631"/>
      <c r="Q35" s="1631"/>
      <c r="R35" s="1631"/>
      <c r="S35" s="1631"/>
      <c r="T35" s="1270"/>
      <c r="U35" s="1808"/>
      <c r="V35" s="1809"/>
      <c r="W35" s="1631"/>
      <c r="X35" s="1631"/>
      <c r="Y35" s="1631"/>
      <c r="Z35" s="1631"/>
      <c r="AA35" s="1631"/>
      <c r="AB35" s="1631"/>
      <c r="AC35" s="1808"/>
      <c r="AD35" s="1176" t="s">
        <v>1423</v>
      </c>
    </row>
    <row r="36" spans="1:30" ht="30.6" thickBot="1">
      <c r="A36" s="978">
        <v>29</v>
      </c>
      <c r="B36" s="1634" t="s">
        <v>1447</v>
      </c>
      <c r="C36" s="1632" t="s">
        <v>1060</v>
      </c>
      <c r="D36" s="1075" t="s">
        <v>1060</v>
      </c>
      <c r="E36" s="1075" t="s">
        <v>1060</v>
      </c>
      <c r="F36" s="1075"/>
      <c r="G36" s="1075"/>
      <c r="H36" s="1075"/>
      <c r="I36" s="1232"/>
      <c r="J36" s="1234"/>
      <c r="K36" s="1632"/>
      <c r="L36" s="1632"/>
      <c r="M36" s="1632"/>
      <c r="N36" s="1632"/>
      <c r="O36" s="1632"/>
      <c r="P36" s="1632"/>
      <c r="Q36" s="1632"/>
      <c r="R36" s="1632"/>
      <c r="S36" s="1632"/>
      <c r="T36" s="1075"/>
      <c r="U36" s="1232"/>
      <c r="V36" s="1234"/>
      <c r="W36" s="1632"/>
      <c r="X36" s="1632"/>
      <c r="Y36" s="1632"/>
      <c r="Z36" s="1632"/>
      <c r="AA36" s="1632"/>
      <c r="AB36" s="1632"/>
      <c r="AC36" s="1232"/>
      <c r="AD36" s="979"/>
    </row>
    <row r="37" spans="1:30" ht="15.6">
      <c r="A37" s="973"/>
      <c r="B37" s="974"/>
      <c r="C37" s="708"/>
      <c r="D37" s="708"/>
      <c r="E37" s="707"/>
      <c r="F37" s="707"/>
      <c r="G37" s="707"/>
      <c r="H37" s="707"/>
      <c r="I37" s="707"/>
      <c r="J37" s="708"/>
      <c r="K37" s="708"/>
      <c r="L37" s="708"/>
      <c r="M37" s="708"/>
      <c r="N37" s="708"/>
      <c r="O37" s="708"/>
      <c r="P37" s="708"/>
      <c r="Q37" s="708"/>
      <c r="R37" s="708"/>
      <c r="S37" s="708"/>
      <c r="T37" s="708"/>
      <c r="U37" s="707"/>
      <c r="V37" s="707"/>
      <c r="W37" s="707"/>
      <c r="X37" s="707"/>
      <c r="Y37" s="707"/>
      <c r="Z37" s="707"/>
      <c r="AA37" s="707"/>
      <c r="AB37" s="707"/>
      <c r="AC37" s="707"/>
      <c r="AD37" s="975"/>
    </row>
    <row r="38" spans="1:30" ht="13.8">
      <c r="A38" s="742" t="s">
        <v>1448</v>
      </c>
      <c r="B38" s="177" t="s">
        <v>1449</v>
      </c>
      <c r="C38" s="2104"/>
      <c r="D38" s="2104"/>
      <c r="E38" s="2104"/>
      <c r="F38" s="2104"/>
      <c r="G38" s="2104"/>
      <c r="H38" s="2104"/>
      <c r="I38" s="2104"/>
      <c r="J38" s="2104"/>
      <c r="K38" s="2104"/>
      <c r="L38" s="2104"/>
      <c r="M38" s="2104"/>
      <c r="N38" s="2104"/>
      <c r="O38" s="2104"/>
      <c r="P38" s="2104"/>
      <c r="Q38" s="2104"/>
      <c r="R38" s="2104"/>
      <c r="S38" s="2104"/>
      <c r="T38" s="2104"/>
      <c r="U38" s="2104"/>
      <c r="V38" s="2104"/>
      <c r="W38" s="2104"/>
      <c r="X38" s="2104"/>
      <c r="Y38" s="2104"/>
      <c r="Z38" s="2104"/>
      <c r="AA38" s="2104"/>
      <c r="AB38" s="2104"/>
      <c r="AC38" s="2104"/>
    </row>
    <row r="39" spans="1:30">
      <c r="B39" s="64"/>
      <c r="AD39" s="2104" t="s">
        <v>169</v>
      </c>
    </row>
    <row r="40" spans="1:30">
      <c r="B40" s="64"/>
    </row>
    <row r="41" spans="1:30">
      <c r="B41" s="64"/>
    </row>
    <row r="42" spans="1:30">
      <c r="B42" s="64"/>
    </row>
    <row r="43" spans="1:30">
      <c r="B43" s="64"/>
    </row>
    <row r="44" spans="1:30">
      <c r="B44" s="64"/>
    </row>
    <row r="45" spans="1:30">
      <c r="B45" s="64"/>
    </row>
    <row r="46" spans="1:30">
      <c r="B46" s="64"/>
    </row>
    <row r="47" spans="1:30">
      <c r="B47" s="64"/>
    </row>
    <row r="48" spans="1:30">
      <c r="B48" s="64"/>
    </row>
    <row r="49" spans="2:2">
      <c r="B49" s="64"/>
    </row>
    <row r="50" spans="2:2">
      <c r="B50" s="64"/>
    </row>
  </sheetData>
  <mergeCells count="8">
    <mergeCell ref="C6:I6"/>
    <mergeCell ref="J6:U6"/>
    <mergeCell ref="A1:AD1"/>
    <mergeCell ref="A2:AD2"/>
    <mergeCell ref="A3:AD3"/>
    <mergeCell ref="A4:AD4"/>
    <mergeCell ref="A5:B5"/>
    <mergeCell ref="V6:AC6"/>
  </mergeCells>
  <hyperlinks>
    <hyperlink ref="AD39" location="'TABLA DE CONTENIDO'!A1" display="VOLVER A TABLA DE CONTENIDO" xr:uid="{00000000-0004-0000-2200-000000000000}"/>
  </hyperlinks>
  <printOptions horizontalCentered="1" verticalCentered="1"/>
  <pageMargins left="0.47244094488188981" right="0.47244094488188981" top="0.51181102362204722" bottom="0.19685039370078741" header="0.51181102362204722" footer="0.19"/>
  <pageSetup scale="39" orientation="portrait" horizontalDpi="120" verticalDpi="144"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Hoja36">
    <pageSetUpPr fitToPage="1"/>
  </sheetPr>
  <dimension ref="A1:M17"/>
  <sheetViews>
    <sheetView view="pageBreakPreview" zoomScale="85" zoomScaleNormal="100" zoomScaleSheetLayoutView="85" workbookViewId="0">
      <selection activeCell="L31" sqref="L31"/>
    </sheetView>
  </sheetViews>
  <sheetFormatPr baseColWidth="10" defaultColWidth="11.44140625" defaultRowHeight="13.2"/>
  <cols>
    <col min="1" max="1" width="7.44140625" customWidth="1"/>
    <col min="2" max="2" width="23.6640625" customWidth="1"/>
    <col min="3" max="3" width="12.44140625" customWidth="1"/>
    <col min="4" max="4" width="18.6640625" customWidth="1"/>
    <col min="5" max="5" width="11.6640625" customWidth="1"/>
    <col min="6" max="6" width="14.33203125" customWidth="1"/>
    <col min="9" max="9" width="20.88671875" customWidth="1"/>
    <col min="10" max="10" width="9.109375" customWidth="1"/>
    <col min="11" max="11" width="17.44140625" customWidth="1"/>
    <col min="12" max="13" width="4.6640625" customWidth="1"/>
    <col min="16" max="16" width="22.109375" customWidth="1"/>
  </cols>
  <sheetData>
    <row r="1" spans="1:13" ht="22.8">
      <c r="A1" s="2123" t="s">
        <v>1450</v>
      </c>
      <c r="B1" s="2123"/>
      <c r="C1" s="2123"/>
      <c r="D1" s="2123"/>
      <c r="E1" s="2123"/>
      <c r="F1" s="2123"/>
      <c r="G1" s="2123"/>
      <c r="H1" s="2123"/>
      <c r="I1" s="2123"/>
      <c r="J1" s="2123"/>
      <c r="K1" s="2123"/>
    </row>
    <row r="2" spans="1:13" ht="12.75" customHeight="1">
      <c r="A2" s="689"/>
      <c r="B2" s="689"/>
      <c r="C2" s="689"/>
      <c r="D2" s="689"/>
      <c r="E2" s="689"/>
      <c r="F2" s="689"/>
      <c r="G2" s="689"/>
      <c r="H2" s="689"/>
      <c r="I2" s="689"/>
      <c r="J2" s="689"/>
      <c r="K2" s="689"/>
    </row>
    <row r="3" spans="1:13" ht="17.399999999999999">
      <c r="A3" s="2117" t="s">
        <v>1451</v>
      </c>
      <c r="B3" s="2117"/>
      <c r="C3" s="2117"/>
      <c r="D3" s="2117"/>
      <c r="E3" s="2117"/>
      <c r="F3" s="2117"/>
      <c r="G3" s="2117"/>
      <c r="H3" s="2117"/>
      <c r="I3" s="2117"/>
      <c r="J3" s="2117"/>
      <c r="K3" s="2117"/>
    </row>
    <row r="4" spans="1:13" ht="17.399999999999999">
      <c r="A4" s="2117" t="s">
        <v>1452</v>
      </c>
      <c r="B4" s="2117"/>
      <c r="C4" s="2117"/>
      <c r="D4" s="2117"/>
      <c r="E4" s="2117"/>
      <c r="F4" s="2117"/>
      <c r="G4" s="2117"/>
      <c r="H4" s="2117"/>
      <c r="I4" s="2117"/>
      <c r="J4" s="2117"/>
      <c r="K4" s="2117"/>
    </row>
    <row r="6" spans="1:13" ht="13.8" thickBot="1"/>
    <row r="7" spans="1:13" ht="20.25" customHeight="1">
      <c r="A7" s="2634" t="s">
        <v>1453</v>
      </c>
      <c r="B7" s="1488" t="s">
        <v>1454</v>
      </c>
      <c r="C7" s="2636" t="s">
        <v>1455</v>
      </c>
      <c r="D7" s="2636" t="s">
        <v>1456</v>
      </c>
      <c r="E7" s="1488" t="s">
        <v>1457</v>
      </c>
      <c r="F7" s="1488" t="s">
        <v>1042</v>
      </c>
      <c r="G7" s="1488" t="s">
        <v>1458</v>
      </c>
      <c r="H7" s="2638" t="s">
        <v>1459</v>
      </c>
      <c r="I7" s="2639"/>
      <c r="J7" s="2640"/>
      <c r="K7" s="1489" t="s">
        <v>136</v>
      </c>
    </row>
    <row r="8" spans="1:13" ht="20.25" customHeight="1">
      <c r="A8" s="2635"/>
      <c r="B8" s="1141" t="s">
        <v>1460</v>
      </c>
      <c r="C8" s="2637"/>
      <c r="D8" s="2637"/>
      <c r="E8" s="1141" t="s">
        <v>1461</v>
      </c>
      <c r="F8" s="1141" t="s">
        <v>1462</v>
      </c>
      <c r="G8" s="1141" t="s">
        <v>1463</v>
      </c>
      <c r="H8" s="1140" t="s">
        <v>1464</v>
      </c>
      <c r="I8" s="1140" t="s">
        <v>1465</v>
      </c>
      <c r="J8" s="1140" t="s">
        <v>1466</v>
      </c>
      <c r="K8" s="1490"/>
    </row>
    <row r="9" spans="1:13" ht="33.75" customHeight="1">
      <c r="A9" s="2645">
        <v>1</v>
      </c>
      <c r="B9" s="2643" t="str">
        <f>+DATOS!C2</f>
        <v>CONSORCIO ADMINISTRACION VI 2023</v>
      </c>
      <c r="C9" s="2646" t="str">
        <f>+DATOS!C3</f>
        <v>1865 - 2024</v>
      </c>
      <c r="D9" s="2647">
        <f>+DATOS!C4</f>
        <v>3985034872</v>
      </c>
      <c r="E9" s="2648">
        <f>+DATOS!C5</f>
        <v>45460</v>
      </c>
      <c r="F9" s="2649">
        <f>+DATOS!C6</f>
        <v>46234</v>
      </c>
      <c r="G9" s="2633">
        <v>109.85799999999998</v>
      </c>
      <c r="H9" s="1436" t="s">
        <v>1467</v>
      </c>
      <c r="I9" s="1437" t="s">
        <v>1468</v>
      </c>
      <c r="J9" s="1436">
        <v>2020</v>
      </c>
      <c r="K9" s="2641" t="s">
        <v>1469</v>
      </c>
    </row>
    <row r="10" spans="1:13" ht="33.75" customHeight="1">
      <c r="A10" s="2645"/>
      <c r="B10" s="2644"/>
      <c r="C10" s="2633"/>
      <c r="D10" s="2647"/>
      <c r="E10" s="2649"/>
      <c r="F10" s="2649"/>
      <c r="G10" s="2633"/>
      <c r="H10" s="1436" t="s">
        <v>1470</v>
      </c>
      <c r="I10" s="1437" t="s">
        <v>1471</v>
      </c>
      <c r="J10" s="1436">
        <v>2019</v>
      </c>
      <c r="K10" s="2642"/>
      <c r="L10" s="673"/>
      <c r="M10" s="172"/>
    </row>
    <row r="11" spans="1:13" ht="22.5" customHeight="1">
      <c r="A11" s="2657"/>
      <c r="B11" s="2659"/>
      <c r="C11" s="2661"/>
      <c r="D11" s="2662"/>
      <c r="E11" s="2650"/>
      <c r="F11" s="2650"/>
      <c r="G11" s="2652"/>
      <c r="H11" s="1458"/>
      <c r="I11" s="1635"/>
      <c r="J11" s="1458"/>
      <c r="K11" s="2654"/>
    </row>
    <row r="12" spans="1:13" ht="22.5" customHeight="1" thickBot="1">
      <c r="A12" s="2658"/>
      <c r="B12" s="2660"/>
      <c r="C12" s="2653"/>
      <c r="D12" s="2663"/>
      <c r="E12" s="2651"/>
      <c r="F12" s="2651"/>
      <c r="G12" s="2653"/>
      <c r="H12" s="1441"/>
      <c r="I12" s="1491"/>
      <c r="J12" s="1441"/>
      <c r="K12" s="2655"/>
    </row>
    <row r="13" spans="1:13">
      <c r="A13" s="1301"/>
      <c r="B13" s="1301"/>
      <c r="C13" s="1301"/>
      <c r="D13" s="1301"/>
      <c r="E13" s="1301"/>
      <c r="F13" s="1301"/>
      <c r="G13" s="1301"/>
      <c r="H13" s="1301"/>
      <c r="I13" s="1301"/>
      <c r="J13" s="1301"/>
      <c r="K13" s="1301"/>
    </row>
    <row r="14" spans="1:13">
      <c r="A14" s="58" t="s">
        <v>1472</v>
      </c>
    </row>
    <row r="15" spans="1:13">
      <c r="A15" s="2656"/>
      <c r="B15" s="2656"/>
      <c r="C15" s="2656"/>
      <c r="D15" s="2656"/>
      <c r="E15" s="2656"/>
      <c r="F15" s="2656"/>
      <c r="G15" s="2656"/>
      <c r="H15" s="2656"/>
      <c r="I15" s="2656"/>
      <c r="J15" s="2656"/>
      <c r="K15" s="2656"/>
    </row>
    <row r="16" spans="1:13">
      <c r="A16" s="1301"/>
      <c r="B16" s="1301"/>
      <c r="C16" s="1301"/>
      <c r="D16" s="1301"/>
      <c r="E16" s="1301"/>
      <c r="F16" s="1301"/>
      <c r="G16" s="1301"/>
      <c r="H16" s="1301"/>
      <c r="I16" s="1301"/>
      <c r="J16" s="1301"/>
      <c r="K16" s="1301"/>
    </row>
    <row r="17" spans="9:11">
      <c r="I17" s="2411" t="s">
        <v>169</v>
      </c>
      <c r="J17" s="2412"/>
      <c r="K17" s="2412"/>
    </row>
  </sheetData>
  <mergeCells count="25">
    <mergeCell ref="I17:K17"/>
    <mergeCell ref="F11:F12"/>
    <mergeCell ref="G11:G12"/>
    <mergeCell ref="K11:K12"/>
    <mergeCell ref="A15:K15"/>
    <mergeCell ref="A11:A12"/>
    <mergeCell ref="B11:B12"/>
    <mergeCell ref="C11:C12"/>
    <mergeCell ref="D11:D12"/>
    <mergeCell ref="E11:E12"/>
    <mergeCell ref="G9:G10"/>
    <mergeCell ref="A7:A8"/>
    <mergeCell ref="A1:K1"/>
    <mergeCell ref="A3:K3"/>
    <mergeCell ref="A4:K4"/>
    <mergeCell ref="C7:C8"/>
    <mergeCell ref="D7:D8"/>
    <mergeCell ref="H7:J7"/>
    <mergeCell ref="K9:K10"/>
    <mergeCell ref="B9:B10"/>
    <mergeCell ref="A9:A10"/>
    <mergeCell ref="C9:C10"/>
    <mergeCell ref="D9:D10"/>
    <mergeCell ref="E9:E10"/>
    <mergeCell ref="F9:F10"/>
  </mergeCells>
  <phoneticPr fontId="10" type="noConversion"/>
  <hyperlinks>
    <hyperlink ref="I17" location="'TABLA DE CONTENIDO'!A1" display="'TABLA DE CONTENIDO'!A1" xr:uid="{00000000-0004-0000-2300-000000000000}"/>
    <hyperlink ref="I17:K17" location="'TABLA DE CONTENIDO'!A1" display="VOLVER A TABLA DE CONTENIDO" xr:uid="{00000000-0004-0000-2300-000001000000}"/>
  </hyperlinks>
  <printOptions horizontalCentered="1"/>
  <pageMargins left="0.55118110236220474" right="0.23622047244094491" top="0.78740157480314965" bottom="0.78740157480314965" header="0" footer="0"/>
  <pageSetup scale="81" orientation="landscape" horizontalDpi="4294967292"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Hoja37"/>
  <dimension ref="A1:I24"/>
  <sheetViews>
    <sheetView view="pageBreakPreview" topLeftCell="A3" zoomScale="85" zoomScaleNormal="100" zoomScaleSheetLayoutView="85" workbookViewId="0">
      <selection activeCell="L31" sqref="L31"/>
    </sheetView>
  </sheetViews>
  <sheetFormatPr baseColWidth="10" defaultColWidth="11.44140625" defaultRowHeight="13.2"/>
  <cols>
    <col min="1" max="1" width="7.6640625" bestFit="1" customWidth="1"/>
    <col min="2" max="2" width="28" customWidth="1"/>
    <col min="4" max="4" width="22.109375" customWidth="1"/>
    <col min="5" max="5" width="19.33203125" customWidth="1"/>
    <col min="6" max="6" width="28.6640625" customWidth="1"/>
    <col min="7" max="7" width="9.33203125" customWidth="1"/>
    <col min="8" max="8" width="9.44140625" customWidth="1"/>
    <col min="9" max="10" width="2.5546875" customWidth="1"/>
  </cols>
  <sheetData>
    <row r="1" spans="1:8" ht="22.8">
      <c r="A1" s="2123" t="s">
        <v>1</v>
      </c>
      <c r="B1" s="2123"/>
      <c r="C1" s="2123"/>
      <c r="D1" s="2123"/>
      <c r="E1" s="2123"/>
      <c r="F1" s="2123"/>
      <c r="G1" s="2123"/>
      <c r="H1" s="2123"/>
    </row>
    <row r="2" spans="1:8" ht="14.25" customHeight="1">
      <c r="A2" s="689"/>
      <c r="B2" s="689"/>
      <c r="C2" s="689"/>
      <c r="D2" s="689"/>
      <c r="E2" s="689"/>
      <c r="F2" s="689"/>
      <c r="G2" s="689"/>
      <c r="H2" s="689"/>
    </row>
    <row r="3" spans="1:8" ht="17.399999999999999">
      <c r="A3" s="2117" t="s">
        <v>1473</v>
      </c>
      <c r="B3" s="2117"/>
      <c r="C3" s="2117"/>
      <c r="D3" s="2117"/>
      <c r="E3" s="2117"/>
      <c r="F3" s="2117"/>
      <c r="G3" s="2117"/>
      <c r="H3" s="2117"/>
    </row>
    <row r="4" spans="1:8" ht="17.399999999999999">
      <c r="A4" s="2117" t="s">
        <v>1474</v>
      </c>
      <c r="B4" s="2117"/>
      <c r="C4" s="2117"/>
      <c r="D4" s="2117"/>
      <c r="E4" s="2117"/>
      <c r="F4" s="2117"/>
      <c r="G4" s="2117"/>
      <c r="H4" s="2117"/>
    </row>
    <row r="6" spans="1:8" ht="13.8" thickBot="1"/>
    <row r="7" spans="1:8">
      <c r="A7" s="2105" t="s">
        <v>1453</v>
      </c>
      <c r="B7" s="2106" t="s">
        <v>1454</v>
      </c>
      <c r="C7" s="2106" t="s">
        <v>1475</v>
      </c>
      <c r="D7" s="2106" t="s">
        <v>1476</v>
      </c>
      <c r="E7" s="2106" t="s">
        <v>1477</v>
      </c>
      <c r="F7" s="2106" t="s">
        <v>1477</v>
      </c>
      <c r="G7" s="2667" t="s">
        <v>1478</v>
      </c>
      <c r="H7" s="2668"/>
    </row>
    <row r="8" spans="1:8">
      <c r="A8" s="2107"/>
      <c r="B8" s="2108" t="s">
        <v>1460</v>
      </c>
      <c r="C8" s="2038" t="s">
        <v>1479</v>
      </c>
      <c r="D8" s="2038" t="s">
        <v>1480</v>
      </c>
      <c r="E8" s="2038" t="s">
        <v>1481</v>
      </c>
      <c r="F8" s="2038" t="s">
        <v>1482</v>
      </c>
      <c r="G8" s="2669" t="s">
        <v>1483</v>
      </c>
      <c r="H8" s="2670"/>
    </row>
    <row r="9" spans="1:8" ht="33.75" customHeight="1" thickBot="1">
      <c r="A9" s="2109">
        <v>1</v>
      </c>
      <c r="B9" s="1484" t="str">
        <f>+DATOS!C2</f>
        <v>CONSORCIO ADMINISTRACION VI 2023</v>
      </c>
      <c r="C9" s="1486" t="s">
        <v>1484</v>
      </c>
      <c r="D9" s="1484" t="s">
        <v>1485</v>
      </c>
      <c r="E9" s="1487" t="str">
        <f>+DATOS!C10</f>
        <v>CARLOS EDUARDO GARCIA CASTILLO</v>
      </c>
      <c r="F9" s="1484" t="str">
        <f>+DATOS!C11</f>
        <v>TATIANA JASBLEYDI MORENO LUGO</v>
      </c>
      <c r="G9" s="2671" t="s">
        <v>1486</v>
      </c>
      <c r="H9" s="2672"/>
    </row>
    <row r="10" spans="1:8" ht="13.8" thickBot="1"/>
    <row r="11" spans="1:8">
      <c r="A11" s="2105" t="s">
        <v>1453</v>
      </c>
      <c r="B11" s="2106" t="s">
        <v>1487</v>
      </c>
      <c r="C11" s="2664" t="s">
        <v>1488</v>
      </c>
      <c r="D11" s="2665"/>
      <c r="E11" s="2666"/>
      <c r="F11" s="2673" t="s">
        <v>1489</v>
      </c>
      <c r="G11" s="2106" t="s">
        <v>1490</v>
      </c>
      <c r="H11" s="2110" t="s">
        <v>1491</v>
      </c>
    </row>
    <row r="12" spans="1:8">
      <c r="A12" s="2107"/>
      <c r="B12" s="2038" t="s">
        <v>1492</v>
      </c>
      <c r="C12" s="2111" t="s">
        <v>1493</v>
      </c>
      <c r="D12" s="2111" t="s">
        <v>1494</v>
      </c>
      <c r="E12" s="2111" t="s">
        <v>1495</v>
      </c>
      <c r="F12" s="2674"/>
      <c r="G12" s="2038"/>
      <c r="H12" s="2112"/>
    </row>
    <row r="13" spans="1:8" ht="18" customHeight="1">
      <c r="A13" s="1862">
        <v>1</v>
      </c>
      <c r="B13" s="1438" t="s">
        <v>124</v>
      </c>
      <c r="C13" s="1439" t="s">
        <v>1496</v>
      </c>
      <c r="D13" s="1439" t="s">
        <v>1496</v>
      </c>
      <c r="E13" s="1440">
        <v>3212033309</v>
      </c>
      <c r="F13" s="241" t="s">
        <v>140</v>
      </c>
      <c r="G13" s="767" t="s">
        <v>141</v>
      </c>
      <c r="H13" s="1512">
        <v>44200</v>
      </c>
    </row>
    <row r="14" spans="1:8" ht="18" customHeight="1">
      <c r="A14" s="1862"/>
      <c r="B14" s="1438"/>
      <c r="C14" s="1445"/>
      <c r="D14" s="1445"/>
      <c r="E14" s="1440"/>
      <c r="F14" s="241" t="s">
        <v>140</v>
      </c>
      <c r="G14" s="767" t="s">
        <v>143</v>
      </c>
      <c r="H14" s="1512" t="s">
        <v>144</v>
      </c>
    </row>
    <row r="15" spans="1:8" ht="18" customHeight="1">
      <c r="A15" s="1862"/>
      <c r="B15" s="1438"/>
      <c r="C15" s="1439"/>
      <c r="D15" s="1445"/>
      <c r="E15" s="1440"/>
      <c r="F15" s="241" t="s">
        <v>140</v>
      </c>
      <c r="G15" s="767" t="s">
        <v>146</v>
      </c>
      <c r="H15" s="1512" t="s">
        <v>147</v>
      </c>
    </row>
    <row r="16" spans="1:8" ht="18" customHeight="1">
      <c r="A16" s="1862"/>
      <c r="B16" s="240"/>
      <c r="C16" s="285"/>
      <c r="D16" s="232"/>
      <c r="E16" s="239"/>
      <c r="F16" s="241" t="s">
        <v>140</v>
      </c>
      <c r="G16" s="767" t="s">
        <v>148</v>
      </c>
      <c r="H16" s="1512" t="s">
        <v>149</v>
      </c>
    </row>
    <row r="17" spans="1:9" ht="18" customHeight="1">
      <c r="A17" s="1862"/>
      <c r="B17" s="240"/>
      <c r="C17" s="285"/>
      <c r="D17" s="232"/>
      <c r="E17" s="239"/>
      <c r="F17" s="241" t="s">
        <v>140</v>
      </c>
      <c r="G17" s="767" t="s">
        <v>150</v>
      </c>
      <c r="H17" s="1512" t="s">
        <v>151</v>
      </c>
    </row>
    <row r="18" spans="1:9" ht="18" customHeight="1">
      <c r="A18" s="1862"/>
      <c r="B18" s="240"/>
      <c r="C18" s="285"/>
      <c r="D18" s="232"/>
      <c r="E18" s="239"/>
      <c r="F18" s="241" t="s">
        <v>1497</v>
      </c>
      <c r="G18" s="767">
        <v>16000</v>
      </c>
      <c r="H18" s="1512">
        <v>71000</v>
      </c>
    </row>
    <row r="19" spans="1:9" ht="18" customHeight="1">
      <c r="A19" s="1862"/>
      <c r="B19" s="240"/>
      <c r="C19" s="285"/>
      <c r="D19" s="232"/>
      <c r="E19" s="239"/>
      <c r="F19" s="232" t="s">
        <v>155</v>
      </c>
      <c r="G19" s="232" t="s">
        <v>156</v>
      </c>
      <c r="H19" s="1513" t="s">
        <v>157</v>
      </c>
    </row>
    <row r="20" spans="1:9" ht="18" customHeight="1">
      <c r="A20" s="1862"/>
      <c r="B20" s="240"/>
      <c r="C20" s="285"/>
      <c r="D20" s="232"/>
      <c r="E20" s="239"/>
      <c r="F20" s="232" t="s">
        <v>155</v>
      </c>
      <c r="G20" s="232" t="s">
        <v>159</v>
      </c>
      <c r="H20" s="1513" t="s">
        <v>160</v>
      </c>
    </row>
    <row r="21" spans="1:9" ht="18" customHeight="1">
      <c r="A21" s="1862"/>
      <c r="B21" s="240"/>
      <c r="C21" s="285"/>
      <c r="D21" s="232"/>
      <c r="E21" s="239"/>
      <c r="F21" s="232" t="s">
        <v>1498</v>
      </c>
      <c r="G21" s="232" t="s">
        <v>141</v>
      </c>
      <c r="H21" s="1513" t="s">
        <v>162</v>
      </c>
    </row>
    <row r="22" spans="1:9" ht="18" customHeight="1" thickBot="1">
      <c r="A22" s="2109"/>
      <c r="B22" s="2113"/>
      <c r="C22" s="1514"/>
      <c r="D22" s="1485"/>
      <c r="E22" s="1515"/>
      <c r="F22" s="1485" t="s">
        <v>1498</v>
      </c>
      <c r="G22" s="1485" t="s">
        <v>163</v>
      </c>
      <c r="H22" s="1516" t="s">
        <v>164</v>
      </c>
      <c r="I22" s="1071"/>
    </row>
    <row r="24" spans="1:9">
      <c r="F24" s="2411" t="s">
        <v>169</v>
      </c>
      <c r="G24" s="2412"/>
      <c r="H24" s="2412"/>
    </row>
  </sheetData>
  <mergeCells count="9">
    <mergeCell ref="F24:H24"/>
    <mergeCell ref="A1:H1"/>
    <mergeCell ref="A4:H4"/>
    <mergeCell ref="C11:E11"/>
    <mergeCell ref="A3:H3"/>
    <mergeCell ref="G7:H7"/>
    <mergeCell ref="G8:H8"/>
    <mergeCell ref="G9:H9"/>
    <mergeCell ref="F11:F12"/>
  </mergeCells>
  <phoneticPr fontId="10" type="noConversion"/>
  <hyperlinks>
    <hyperlink ref="F24" location="'TABLA DE CONTENIDO'!A1" display="'TABLA DE CONTENIDO'!A1" xr:uid="{00000000-0004-0000-2400-000000000000}"/>
    <hyperlink ref="F24:H24" location="'TABLA DE CONTENIDO'!A1" display="VOLVER A TABLA DE CONTENIDO" xr:uid="{00000000-0004-0000-2400-000001000000}"/>
    <hyperlink ref="B13" r:id="rId1" xr:uid="{00000000-0004-0000-2400-000002000000}"/>
  </hyperlinks>
  <printOptions horizontalCentered="1"/>
  <pageMargins left="0.59055118110236227" right="0.46" top="0.78740157480314965" bottom="0.78740157480314965" header="0" footer="0"/>
  <pageSetup scale="93" orientation="landscape" horizontalDpi="4294967292" r:id="rId2"/>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Hoja38">
    <pageSetUpPr fitToPage="1"/>
  </sheetPr>
  <dimension ref="A1:M29"/>
  <sheetViews>
    <sheetView view="pageBreakPreview" zoomScale="85" zoomScaleNormal="100" zoomScaleSheetLayoutView="85" workbookViewId="0">
      <selection activeCell="H14" sqref="H14"/>
    </sheetView>
  </sheetViews>
  <sheetFormatPr baseColWidth="10" defaultColWidth="11.44140625" defaultRowHeight="13.2"/>
  <cols>
    <col min="1" max="1" width="7.88671875" style="194" customWidth="1"/>
    <col min="2" max="2" width="25.6640625" style="194" customWidth="1"/>
    <col min="3" max="6" width="7.6640625" style="194" customWidth="1"/>
    <col min="7" max="7" width="11.44140625" style="194"/>
    <col min="8" max="8" width="18" style="194" customWidth="1"/>
    <col min="9" max="9" width="20.44140625" style="194" customWidth="1"/>
    <col min="10" max="10" width="7.5546875" style="194" customWidth="1"/>
    <col min="11" max="11" width="11.109375" style="194" customWidth="1"/>
    <col min="12" max="12" width="15" style="194" customWidth="1"/>
    <col min="13" max="13" width="17.6640625" style="194" customWidth="1"/>
    <col min="14" max="14" width="4.6640625" style="194" customWidth="1"/>
    <col min="15" max="16384" width="11.44140625" style="194"/>
  </cols>
  <sheetData>
    <row r="1" spans="1:13" ht="22.8">
      <c r="A1" s="2123" t="s">
        <v>1499</v>
      </c>
      <c r="B1" s="2123"/>
      <c r="C1" s="2123"/>
      <c r="D1" s="2123"/>
      <c r="E1" s="2123"/>
      <c r="F1" s="2123"/>
      <c r="G1" s="2123"/>
      <c r="H1" s="2123"/>
      <c r="I1" s="2123"/>
      <c r="J1" s="2123"/>
      <c r="K1" s="2123"/>
      <c r="L1" s="2123"/>
      <c r="M1" s="2123"/>
    </row>
    <row r="2" spans="1:13" ht="12.75" customHeight="1">
      <c r="A2" s="689"/>
      <c r="B2" s="689"/>
      <c r="C2" s="689"/>
      <c r="D2" s="689"/>
      <c r="E2" s="689"/>
      <c r="F2" s="689"/>
      <c r="G2" s="689"/>
      <c r="H2" s="689"/>
      <c r="I2" s="689"/>
      <c r="J2" s="689"/>
      <c r="K2" s="689"/>
      <c r="L2" s="689"/>
      <c r="M2" s="689"/>
    </row>
    <row r="3" spans="1:13" ht="17.399999999999999">
      <c r="A3" s="2117" t="s">
        <v>1500</v>
      </c>
      <c r="B3" s="2117"/>
      <c r="C3" s="2117"/>
      <c r="D3" s="2117"/>
      <c r="E3" s="2117"/>
      <c r="F3" s="2117"/>
      <c r="G3" s="2117"/>
      <c r="H3" s="2117"/>
      <c r="I3" s="2117"/>
      <c r="J3" s="2117"/>
      <c r="K3" s="2117"/>
      <c r="L3" s="2117"/>
      <c r="M3" s="2117"/>
    </row>
    <row r="4" spans="1:13" ht="17.399999999999999">
      <c r="A4" s="2117" t="s">
        <v>1501</v>
      </c>
      <c r="B4" s="2117"/>
      <c r="C4" s="2117"/>
      <c r="D4" s="2117"/>
      <c r="E4" s="2117"/>
      <c r="F4" s="2117"/>
      <c r="G4" s="2117"/>
      <c r="H4" s="2117"/>
      <c r="I4" s="2117"/>
      <c r="J4" s="2117"/>
      <c r="K4" s="2117"/>
      <c r="L4" s="2117"/>
      <c r="M4" s="2117"/>
    </row>
    <row r="6" spans="1:13">
      <c r="A6" s="2049" t="s">
        <v>1502</v>
      </c>
      <c r="C6" s="369" t="s">
        <v>1139</v>
      </c>
      <c r="D6" s="369"/>
      <c r="E6" s="369"/>
      <c r="F6" s="369"/>
      <c r="G6" s="369"/>
      <c r="H6" s="369"/>
    </row>
    <row r="7" spans="1:13" ht="13.8" thickBot="1"/>
    <row r="8" spans="1:13" ht="13.8" thickBot="1">
      <c r="A8" s="512" t="s">
        <v>1453</v>
      </c>
      <c r="B8" s="512" t="s">
        <v>1503</v>
      </c>
      <c r="C8" s="2675" t="s">
        <v>1504</v>
      </c>
      <c r="D8" s="2677"/>
      <c r="E8" s="2677"/>
      <c r="F8" s="2676"/>
      <c r="G8" s="512" t="s">
        <v>1505</v>
      </c>
      <c r="H8" s="512" t="s">
        <v>1506</v>
      </c>
      <c r="I8" s="1144" t="s">
        <v>1507</v>
      </c>
      <c r="J8" s="1144" t="s">
        <v>465</v>
      </c>
      <c r="K8" s="512" t="s">
        <v>1508</v>
      </c>
      <c r="L8" s="2675" t="s">
        <v>1509</v>
      </c>
      <c r="M8" s="2676"/>
    </row>
    <row r="9" spans="1:13" ht="13.8" thickBot="1">
      <c r="A9" s="1078"/>
      <c r="B9" s="1078" t="s">
        <v>1510</v>
      </c>
      <c r="C9" s="512" t="s">
        <v>1511</v>
      </c>
      <c r="D9" s="512" t="s">
        <v>1512</v>
      </c>
      <c r="E9" s="512" t="s">
        <v>1513</v>
      </c>
      <c r="F9" s="512" t="s">
        <v>1514</v>
      </c>
      <c r="G9" s="1078" t="s">
        <v>1515</v>
      </c>
      <c r="H9" s="1078" t="s">
        <v>1516</v>
      </c>
      <c r="I9" s="1078" t="s">
        <v>1517</v>
      </c>
      <c r="J9" s="1145" t="s">
        <v>1518</v>
      </c>
      <c r="K9" s="1078" t="s">
        <v>1519</v>
      </c>
      <c r="L9" s="512" t="s">
        <v>1520</v>
      </c>
      <c r="M9" s="512" t="s">
        <v>1462</v>
      </c>
    </row>
    <row r="10" spans="1:13" ht="23.25" customHeight="1">
      <c r="A10" s="1442">
        <v>1</v>
      </c>
      <c r="B10" s="1142" t="s">
        <v>1521</v>
      </c>
      <c r="C10" s="1073">
        <v>0</v>
      </c>
      <c r="D10" s="1073">
        <v>0</v>
      </c>
      <c r="E10" s="1073">
        <v>44.2</v>
      </c>
      <c r="F10" s="1073">
        <v>0</v>
      </c>
      <c r="G10" s="1073">
        <f>+E10</f>
        <v>44.2</v>
      </c>
      <c r="H10" s="1143">
        <v>2027917719</v>
      </c>
      <c r="I10" s="1143">
        <f>+H10</f>
        <v>2027917719</v>
      </c>
      <c r="J10" s="1073">
        <v>16</v>
      </c>
      <c r="K10" s="1073" t="s">
        <v>1522</v>
      </c>
      <c r="L10" s="1456">
        <v>45429</v>
      </c>
      <c r="M10" s="1457">
        <v>46234</v>
      </c>
    </row>
    <row r="11" spans="1:13" ht="23.25" customHeight="1" thickBot="1">
      <c r="A11" s="1447"/>
      <c r="B11" s="1448"/>
      <c r="C11" s="1441"/>
      <c r="D11" s="1441"/>
      <c r="E11" s="1441"/>
      <c r="F11" s="1441"/>
      <c r="G11" s="1441"/>
      <c r="H11" s="1449"/>
      <c r="I11" s="1449"/>
      <c r="J11" s="1441"/>
      <c r="K11" s="1441"/>
      <c r="L11" s="1450"/>
      <c r="M11" s="1451"/>
    </row>
    <row r="12" spans="1:13" ht="23.25" customHeight="1">
      <c r="A12" s="1452">
        <v>2</v>
      </c>
      <c r="B12" s="1453" t="s">
        <v>1523</v>
      </c>
      <c r="C12" s="1455">
        <v>0</v>
      </c>
      <c r="D12" s="1455">
        <v>0</v>
      </c>
      <c r="E12" s="1455">
        <v>6.89</v>
      </c>
      <c r="F12" s="1455">
        <v>0</v>
      </c>
      <c r="G12" s="1455">
        <f>+E12</f>
        <v>6.89</v>
      </c>
      <c r="H12" s="1454">
        <v>481649339</v>
      </c>
      <c r="I12" s="1454">
        <f>+H12</f>
        <v>481649339</v>
      </c>
      <c r="J12" s="1455">
        <v>3</v>
      </c>
      <c r="K12" s="1455" t="s">
        <v>1524</v>
      </c>
      <c r="L12" s="1456">
        <v>45429</v>
      </c>
      <c r="M12" s="1457">
        <v>46234</v>
      </c>
    </row>
    <row r="13" spans="1:13" ht="23.25" customHeight="1" thickBot="1">
      <c r="A13" s="1459"/>
      <c r="B13" s="1448"/>
      <c r="C13" s="1441"/>
      <c r="D13" s="1441"/>
      <c r="E13" s="1441"/>
      <c r="F13" s="1441"/>
      <c r="G13" s="1441"/>
      <c r="H13" s="1449"/>
      <c r="I13" s="1449"/>
      <c r="J13" s="1441"/>
      <c r="K13" s="1441"/>
      <c r="L13" s="1448"/>
      <c r="M13" s="1460"/>
    </row>
    <row r="14" spans="1:13" ht="22.5" customHeight="1">
      <c r="A14" s="1461">
        <v>3</v>
      </c>
      <c r="B14" s="1453" t="s">
        <v>1525</v>
      </c>
      <c r="C14" s="1455">
        <v>0</v>
      </c>
      <c r="D14" s="1455">
        <v>0</v>
      </c>
      <c r="E14" s="1455">
        <v>3.78</v>
      </c>
      <c r="F14" s="1455">
        <v>0</v>
      </c>
      <c r="G14" s="1455">
        <f>+E14+D14+C14</f>
        <v>3.78</v>
      </c>
      <c r="H14" s="1462">
        <v>309028247</v>
      </c>
      <c r="I14" s="1462">
        <f>+H14</f>
        <v>309028247</v>
      </c>
      <c r="J14" s="1458">
        <v>22</v>
      </c>
      <c r="K14" s="1458" t="s">
        <v>1526</v>
      </c>
      <c r="L14" s="1456">
        <v>45429</v>
      </c>
      <c r="M14" s="1457">
        <v>46234</v>
      </c>
    </row>
    <row r="15" spans="1:13" ht="22.5" customHeight="1" thickBot="1">
      <c r="A15" s="1463"/>
      <c r="B15" s="1464"/>
      <c r="C15" s="1311"/>
      <c r="D15" s="1311"/>
      <c r="E15" s="1311"/>
      <c r="F15" s="1311"/>
      <c r="G15" s="1311"/>
      <c r="H15" s="1465"/>
      <c r="I15" s="1465"/>
      <c r="J15" s="1466"/>
      <c r="K15" s="1466"/>
      <c r="L15" s="1448"/>
      <c r="M15" s="1460"/>
    </row>
    <row r="16" spans="1:13" ht="22.5" customHeight="1">
      <c r="A16" s="1666">
        <v>4</v>
      </c>
      <c r="B16" s="1446"/>
      <c r="C16" s="1455"/>
      <c r="D16" s="1455"/>
      <c r="E16" s="1455"/>
      <c r="F16" s="1455"/>
      <c r="G16" s="1455"/>
      <c r="H16" s="1667"/>
      <c r="I16" s="1667"/>
      <c r="J16" s="1311"/>
      <c r="K16" s="1311"/>
      <c r="L16" s="1456"/>
      <c r="M16" s="1457"/>
    </row>
    <row r="17" spans="1:13" ht="22.5" customHeight="1" thickBot="1">
      <c r="A17" s="1668"/>
      <c r="B17" s="1448"/>
      <c r="C17" s="1441"/>
      <c r="D17" s="1441"/>
      <c r="E17" s="1441"/>
      <c r="F17" s="1441"/>
      <c r="G17" s="1441"/>
      <c r="H17" s="1449"/>
      <c r="I17" s="1449"/>
      <c r="J17" s="1441"/>
      <c r="K17" s="1441"/>
      <c r="L17" s="1448"/>
      <c r="M17" s="1460"/>
    </row>
    <row r="18" spans="1:13" ht="13.8" thickBot="1">
      <c r="A18" s="1669"/>
      <c r="B18" s="1670" t="s">
        <v>165</v>
      </c>
      <c r="C18" s="1671">
        <f>SUM(C10:C16)</f>
        <v>0</v>
      </c>
      <c r="D18" s="1671">
        <f>SUM(D10:D16)</f>
        <v>0</v>
      </c>
      <c r="E18" s="1671">
        <f>+E10+E12+E14+E16</f>
        <v>54.870000000000005</v>
      </c>
      <c r="F18" s="1671">
        <f>+F14</f>
        <v>0</v>
      </c>
      <c r="G18" s="1672">
        <f>+G10+G12+G14+G16</f>
        <v>54.870000000000005</v>
      </c>
      <c r="H18" s="1673">
        <f>SUM(H10:H17)</f>
        <v>2818595305</v>
      </c>
      <c r="I18" s="1673">
        <f>SUM(I10:I17)</f>
        <v>2818595305</v>
      </c>
      <c r="J18" s="1674">
        <f>+J10+J12+J14+J16</f>
        <v>41</v>
      </c>
      <c r="K18" s="1675"/>
      <c r="L18" s="1526"/>
      <c r="M18" s="1526"/>
    </row>
    <row r="19" spans="1:13">
      <c r="A19" s="1526"/>
      <c r="B19" s="1526"/>
      <c r="C19" s="1526"/>
      <c r="D19" s="1526"/>
      <c r="E19" s="1526"/>
      <c r="F19" s="1526"/>
      <c r="G19" s="1526"/>
      <c r="H19" s="1526"/>
      <c r="I19" s="1526"/>
      <c r="J19" s="1526"/>
      <c r="K19" s="1526"/>
      <c r="L19" s="1526"/>
      <c r="M19" s="1526"/>
    </row>
    <row r="20" spans="1:13">
      <c r="A20" s="1526" t="s">
        <v>1527</v>
      </c>
      <c r="B20" s="1526" t="s">
        <v>1528</v>
      </c>
      <c r="C20" s="1526"/>
      <c r="D20" s="1526"/>
      <c r="E20" s="1526"/>
      <c r="F20" s="1526"/>
      <c r="G20" s="1526"/>
      <c r="H20" s="1526"/>
      <c r="I20" s="1526"/>
      <c r="J20" s="1526"/>
      <c r="K20" s="1526"/>
      <c r="L20" s="1526"/>
      <c r="M20" s="1526"/>
    </row>
    <row r="22" spans="1:13">
      <c r="L22" s="1861" t="s">
        <v>169</v>
      </c>
      <c r="M22" s="2114"/>
    </row>
    <row r="29" spans="1:13">
      <c r="G29" s="647"/>
    </row>
  </sheetData>
  <mergeCells count="5">
    <mergeCell ref="A1:M1"/>
    <mergeCell ref="A3:M3"/>
    <mergeCell ref="A4:M4"/>
    <mergeCell ref="L8:M8"/>
    <mergeCell ref="C8:F8"/>
  </mergeCells>
  <hyperlinks>
    <hyperlink ref="L22" location="'TABLA DE CONTENIDO'!A1" display="'TABLA DE CONTENIDO'!A1" xr:uid="{00000000-0004-0000-2500-000000000000}"/>
  </hyperlinks>
  <printOptions horizontalCentered="1" verticalCentered="1"/>
  <pageMargins left="0.74803149606299213" right="0.39370078740157483" top="0.78740157480314965" bottom="0.78740157480314965" header="0.15748031496062992" footer="0"/>
  <pageSetup scale="75" orientation="landscape" horizontalDpi="4294967292" verticalDpi="300" r:id="rId1"/>
  <headerFooter alignWithMargins="0"/>
  <ignoredErrors>
    <ignoredError sqref="F18" formula="1"/>
    <ignoredError sqref="C18:D18" formulaRange="1"/>
  </ignoredError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Hoja39">
    <pageSetUpPr fitToPage="1"/>
  </sheetPr>
  <dimension ref="A1:M22"/>
  <sheetViews>
    <sheetView view="pageBreakPreview" topLeftCell="A7" zoomScale="85" zoomScaleNormal="100" zoomScaleSheetLayoutView="85" workbookViewId="0">
      <selection activeCell="L31" sqref="L31"/>
    </sheetView>
  </sheetViews>
  <sheetFormatPr baseColWidth="10" defaultColWidth="11.44140625" defaultRowHeight="13.2"/>
  <cols>
    <col min="1" max="1" width="9.33203125" style="194" customWidth="1"/>
    <col min="2" max="2" width="22" style="194" customWidth="1"/>
    <col min="3" max="3" width="26.5546875" style="194" customWidth="1"/>
    <col min="4" max="4" width="11.44140625" style="194"/>
    <col min="5" max="5" width="24.44140625" style="194" customWidth="1"/>
    <col min="6" max="6" width="13" style="194" customWidth="1"/>
    <col min="7" max="7" width="11.6640625" style="194" customWidth="1"/>
    <col min="8" max="8" width="25.6640625" style="194" customWidth="1"/>
    <col min="9" max="10" width="8.6640625" style="194" customWidth="1"/>
    <col min="11" max="11" width="22.33203125" style="194" customWidth="1"/>
    <col min="12" max="13" width="4" style="194" customWidth="1"/>
    <col min="14" max="16384" width="11.44140625" style="194"/>
  </cols>
  <sheetData>
    <row r="1" spans="1:13" ht="22.8">
      <c r="A1" s="2123" t="s">
        <v>1499</v>
      </c>
      <c r="B1" s="2123"/>
      <c r="C1" s="2123"/>
      <c r="D1" s="2123"/>
      <c r="E1" s="2123"/>
      <c r="F1" s="2123"/>
      <c r="G1" s="2123"/>
      <c r="H1" s="2123"/>
      <c r="I1" s="2123"/>
      <c r="J1" s="2123"/>
      <c r="K1" s="2123"/>
    </row>
    <row r="2" spans="1:13" ht="14.25" customHeight="1">
      <c r="A2" s="689"/>
      <c r="B2" s="689"/>
      <c r="C2" s="689"/>
      <c r="D2" s="689"/>
      <c r="E2" s="689"/>
      <c r="F2" s="689"/>
      <c r="G2" s="689"/>
      <c r="H2" s="689"/>
      <c r="I2" s="689"/>
      <c r="J2" s="689"/>
      <c r="K2" s="689"/>
    </row>
    <row r="3" spans="1:13" ht="17.399999999999999">
      <c r="A3" s="2117" t="s">
        <v>1529</v>
      </c>
      <c r="B3" s="2117"/>
      <c r="C3" s="2117"/>
      <c r="D3" s="2117"/>
      <c r="E3" s="2117"/>
      <c r="F3" s="2117"/>
      <c r="G3" s="2117"/>
      <c r="H3" s="2117"/>
      <c r="I3" s="2117"/>
      <c r="J3" s="2117"/>
      <c r="K3" s="2117"/>
    </row>
    <row r="4" spans="1:13" ht="17.399999999999999">
      <c r="A4" s="2117" t="s">
        <v>1530</v>
      </c>
      <c r="B4" s="2117"/>
      <c r="C4" s="2117"/>
      <c r="D4" s="2117"/>
      <c r="E4" s="2117"/>
      <c r="F4" s="2117"/>
      <c r="G4" s="2117"/>
      <c r="H4" s="2117"/>
      <c r="I4" s="2117"/>
      <c r="J4" s="2117"/>
      <c r="K4" s="2117"/>
    </row>
    <row r="6" spans="1:13">
      <c r="A6" s="2049" t="s">
        <v>1228</v>
      </c>
    </row>
    <row r="8" spans="1:13" ht="13.8" thickBot="1"/>
    <row r="9" spans="1:13" ht="13.8" thickBot="1">
      <c r="A9" s="512" t="s">
        <v>1453</v>
      </c>
      <c r="B9" s="512" t="s">
        <v>1503</v>
      </c>
      <c r="C9" s="512" t="s">
        <v>1531</v>
      </c>
      <c r="D9" s="512" t="s">
        <v>1532</v>
      </c>
      <c r="E9" s="512" t="s">
        <v>1478</v>
      </c>
      <c r="F9" s="512" t="s">
        <v>1533</v>
      </c>
      <c r="G9" s="512" t="s">
        <v>1534</v>
      </c>
      <c r="H9" s="512" t="s">
        <v>249</v>
      </c>
      <c r="I9" s="2678" t="s">
        <v>1535</v>
      </c>
      <c r="J9" s="2679"/>
      <c r="K9" s="512" t="s">
        <v>1536</v>
      </c>
    </row>
    <row r="10" spans="1:13" ht="13.8" thickBot="1">
      <c r="A10" s="512"/>
      <c r="B10" s="512" t="s">
        <v>1510</v>
      </c>
      <c r="C10" s="512" t="s">
        <v>1480</v>
      </c>
      <c r="D10" s="512" t="s">
        <v>1479</v>
      </c>
      <c r="E10" s="512"/>
      <c r="F10" s="512" t="s">
        <v>1537</v>
      </c>
      <c r="G10" s="512" t="s">
        <v>1538</v>
      </c>
      <c r="H10" s="512"/>
      <c r="I10" s="512" t="s">
        <v>1539</v>
      </c>
      <c r="J10" s="512" t="s">
        <v>1540</v>
      </c>
      <c r="K10" s="512" t="s">
        <v>1460</v>
      </c>
    </row>
    <row r="11" spans="1:13" ht="52.5" customHeight="1">
      <c r="A11" s="1477">
        <v>1</v>
      </c>
      <c r="B11" s="1478" t="s">
        <v>1541</v>
      </c>
      <c r="C11" s="1479" t="s">
        <v>1542</v>
      </c>
      <c r="D11" s="1480" t="s">
        <v>1543</v>
      </c>
      <c r="E11" s="1481" t="s">
        <v>1544</v>
      </c>
      <c r="F11" s="1479" t="s">
        <v>1545</v>
      </c>
      <c r="G11" s="1481">
        <v>6003</v>
      </c>
      <c r="H11" s="1481" t="s">
        <v>348</v>
      </c>
      <c r="I11" s="1481" t="s">
        <v>141</v>
      </c>
      <c r="J11" s="1481" t="s">
        <v>369</v>
      </c>
      <c r="K11" s="1482" t="s">
        <v>6</v>
      </c>
      <c r="L11" s="1076"/>
      <c r="M11" s="1077"/>
    </row>
    <row r="12" spans="1:13" ht="33.9" customHeight="1">
      <c r="A12" s="2686">
        <v>2</v>
      </c>
      <c r="B12" s="2687" t="s">
        <v>1546</v>
      </c>
      <c r="C12" s="2687" t="s">
        <v>1547</v>
      </c>
      <c r="D12" s="2688" t="s">
        <v>1548</v>
      </c>
      <c r="E12" s="2689" t="s">
        <v>1549</v>
      </c>
      <c r="F12" s="2688" t="s">
        <v>1550</v>
      </c>
      <c r="G12" s="2499">
        <v>6205</v>
      </c>
      <c r="H12" s="232" t="s">
        <v>333</v>
      </c>
      <c r="I12" s="232" t="s">
        <v>156</v>
      </c>
      <c r="J12" s="232" t="s">
        <v>157</v>
      </c>
      <c r="K12" s="1813" t="s">
        <v>6</v>
      </c>
      <c r="L12" s="1076"/>
      <c r="M12" s="1077"/>
    </row>
    <row r="13" spans="1:13" ht="33.9" customHeight="1">
      <c r="A13" s="2686"/>
      <c r="B13" s="2680"/>
      <c r="C13" s="2680"/>
      <c r="D13" s="2688"/>
      <c r="E13" s="2689"/>
      <c r="F13" s="2688"/>
      <c r="G13" s="2499"/>
      <c r="H13" s="232" t="s">
        <v>333</v>
      </c>
      <c r="I13" s="232" t="s">
        <v>159</v>
      </c>
      <c r="J13" s="232" t="s">
        <v>160</v>
      </c>
      <c r="K13" s="1483" t="s">
        <v>6</v>
      </c>
      <c r="L13" s="1076"/>
      <c r="M13" s="1077"/>
    </row>
    <row r="14" spans="1:13" ht="33.9" customHeight="1">
      <c r="A14" s="2686"/>
      <c r="B14" s="2680"/>
      <c r="C14" s="2680"/>
      <c r="D14" s="2688"/>
      <c r="E14" s="2689"/>
      <c r="F14" s="2688"/>
      <c r="G14" s="2499">
        <v>6206</v>
      </c>
      <c r="H14" s="233" t="s">
        <v>1551</v>
      </c>
      <c r="I14" s="232" t="s">
        <v>141</v>
      </c>
      <c r="J14" s="232" t="s">
        <v>162</v>
      </c>
      <c r="K14" s="1483" t="s">
        <v>6</v>
      </c>
      <c r="L14" s="1076"/>
      <c r="M14" s="1077"/>
    </row>
    <row r="15" spans="1:13" ht="33.9" customHeight="1">
      <c r="A15" s="2686"/>
      <c r="B15" s="2681"/>
      <c r="C15" s="2681"/>
      <c r="D15" s="2688"/>
      <c r="E15" s="2689"/>
      <c r="F15" s="2688"/>
      <c r="G15" s="2499"/>
      <c r="H15" s="233" t="str">
        <f>+H14</f>
        <v>CISNEROS-PUERTO BERRÍO - CRUCE RUTA 45</v>
      </c>
      <c r="I15" s="232" t="s">
        <v>163</v>
      </c>
      <c r="J15" s="232" t="s">
        <v>164</v>
      </c>
      <c r="K15" s="1813" t="s">
        <v>6</v>
      </c>
      <c r="L15" s="1076"/>
      <c r="M15" s="1077"/>
    </row>
    <row r="16" spans="1:13" ht="33.9" customHeight="1">
      <c r="A16" s="2684">
        <v>3</v>
      </c>
      <c r="B16" s="2680" t="s">
        <v>1525</v>
      </c>
      <c r="C16" s="2680" t="s">
        <v>1552</v>
      </c>
      <c r="D16" s="2682" t="s">
        <v>1553</v>
      </c>
      <c r="E16" s="2682" t="s">
        <v>1554</v>
      </c>
      <c r="F16" s="2682">
        <v>3137941297</v>
      </c>
      <c r="G16" s="1443">
        <v>6003</v>
      </c>
      <c r="H16" s="1443" t="s">
        <v>348</v>
      </c>
      <c r="I16" s="1443" t="s">
        <v>143</v>
      </c>
      <c r="J16" s="1443" t="s">
        <v>144</v>
      </c>
      <c r="K16" s="1483" t="s">
        <v>6</v>
      </c>
      <c r="L16" s="1076"/>
      <c r="M16" s="1077"/>
    </row>
    <row r="17" spans="1:13" ht="33.9" customHeight="1">
      <c r="A17" s="2684"/>
      <c r="B17" s="2680"/>
      <c r="C17" s="2680"/>
      <c r="D17" s="2682"/>
      <c r="E17" s="2682"/>
      <c r="F17" s="2682"/>
      <c r="G17" s="275">
        <v>6003</v>
      </c>
      <c r="H17" s="275" t="s">
        <v>348</v>
      </c>
      <c r="I17" s="232" t="s">
        <v>146</v>
      </c>
      <c r="J17" s="232" t="s">
        <v>147</v>
      </c>
      <c r="K17" s="1483" t="s">
        <v>6</v>
      </c>
      <c r="L17" s="1076"/>
      <c r="M17" s="1077"/>
    </row>
    <row r="18" spans="1:13" ht="33.9" customHeight="1">
      <c r="A18" s="2684"/>
      <c r="B18" s="2680"/>
      <c r="C18" s="2680"/>
      <c r="D18" s="2682"/>
      <c r="E18" s="2682"/>
      <c r="F18" s="2682"/>
      <c r="G18" s="275">
        <v>6003</v>
      </c>
      <c r="H18" s="275" t="s">
        <v>348</v>
      </c>
      <c r="I18" s="232" t="s">
        <v>148</v>
      </c>
      <c r="J18" s="232" t="s">
        <v>149</v>
      </c>
      <c r="K18" s="1483" t="s">
        <v>6</v>
      </c>
      <c r="L18" s="1076"/>
      <c r="M18" s="1077"/>
    </row>
    <row r="19" spans="1:13" ht="33.9" customHeight="1">
      <c r="A19" s="2685"/>
      <c r="B19" s="2681"/>
      <c r="C19" s="2681"/>
      <c r="D19" s="2683"/>
      <c r="E19" s="2683"/>
      <c r="F19" s="2683"/>
      <c r="G19" s="232">
        <v>6003</v>
      </c>
      <c r="H19" s="232" t="s">
        <v>348</v>
      </c>
      <c r="I19" s="232" t="s">
        <v>227</v>
      </c>
      <c r="J19" s="232" t="s">
        <v>151</v>
      </c>
      <c r="K19" s="1483" t="s">
        <v>6</v>
      </c>
      <c r="L19" s="278"/>
    </row>
    <row r="20" spans="1:13" ht="13.8" thickBot="1">
      <c r="A20" s="11"/>
      <c r="B20" s="19"/>
      <c r="C20" s="19"/>
      <c r="D20" s="19"/>
      <c r="E20" s="19"/>
      <c r="F20" s="19"/>
      <c r="G20" s="19"/>
      <c r="H20" s="19"/>
      <c r="I20" s="19"/>
      <c r="J20" s="19"/>
      <c r="K20" s="20"/>
    </row>
    <row r="21" spans="1:13">
      <c r="A21"/>
      <c r="B21"/>
      <c r="C21"/>
      <c r="D21"/>
      <c r="E21"/>
      <c r="F21"/>
      <c r="G21"/>
      <c r="H21"/>
      <c r="I21"/>
      <c r="J21"/>
      <c r="K21"/>
    </row>
    <row r="22" spans="1:13">
      <c r="I22" s="2411" t="s">
        <v>169</v>
      </c>
      <c r="J22" s="2412"/>
      <c r="K22" s="2412"/>
    </row>
  </sheetData>
  <mergeCells count="19">
    <mergeCell ref="I22:K22"/>
    <mergeCell ref="A12:A15"/>
    <mergeCell ref="B12:B15"/>
    <mergeCell ref="C12:C15"/>
    <mergeCell ref="D12:D15"/>
    <mergeCell ref="E12:E15"/>
    <mergeCell ref="F12:F15"/>
    <mergeCell ref="G12:G13"/>
    <mergeCell ref="G14:G15"/>
    <mergeCell ref="A1:K1"/>
    <mergeCell ref="A3:K3"/>
    <mergeCell ref="A4:K4"/>
    <mergeCell ref="I9:J9"/>
    <mergeCell ref="B16:B19"/>
    <mergeCell ref="C16:C19"/>
    <mergeCell ref="D16:D19"/>
    <mergeCell ref="E16:E19"/>
    <mergeCell ref="F16:F19"/>
    <mergeCell ref="A16:A19"/>
  </mergeCells>
  <hyperlinks>
    <hyperlink ref="I22" location="'TABLA DE CONTENIDO'!A1" display="'TABLA DE CONTENIDO'!A1" xr:uid="{00000000-0004-0000-2600-000000000000}"/>
    <hyperlink ref="I22:K22" location="'TABLA DE CONTENIDO'!A1" display="VOLVER A TABLA DE CONTENIDO" xr:uid="{00000000-0004-0000-2600-000001000000}"/>
  </hyperlinks>
  <printOptions horizontalCentered="1"/>
  <pageMargins left="0.39370078740157483" right="0.39370078740157483" top="0.78740157480314965" bottom="0.78740157480314965" header="0" footer="0"/>
  <pageSetup scale="70" orientation="landscape" horizontalDpi="4294967292" r:id="rId1"/>
  <headerFooter alignWithMargins="0"/>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Hoja40">
    <pageSetUpPr fitToPage="1"/>
  </sheetPr>
  <dimension ref="A1:M20"/>
  <sheetViews>
    <sheetView view="pageBreakPreview" topLeftCell="D1" zoomScale="60" zoomScaleNormal="100" workbookViewId="0">
      <selection activeCell="L31" sqref="L31"/>
    </sheetView>
  </sheetViews>
  <sheetFormatPr baseColWidth="10" defaultColWidth="11.44140625" defaultRowHeight="13.2"/>
  <cols>
    <col min="1" max="1" width="14.6640625" style="187" customWidth="1"/>
    <col min="2" max="2" width="49.44140625" style="187" customWidth="1"/>
    <col min="3" max="3" width="31.44140625" style="187" customWidth="1"/>
    <col min="4" max="4" width="13" style="187" customWidth="1"/>
    <col min="5" max="5" width="16.33203125" style="187" customWidth="1"/>
    <col min="6" max="6" width="11" style="187" customWidth="1"/>
    <col min="7" max="7" width="12.88671875" style="187" customWidth="1"/>
    <col min="8" max="8" width="16.33203125" style="187" customWidth="1"/>
    <col min="9" max="9" width="16.88671875" style="187" customWidth="1"/>
    <col min="10" max="10" width="15.88671875" style="187" customWidth="1"/>
    <col min="11" max="11" width="20.44140625" style="187" customWidth="1"/>
    <col min="12" max="12" width="22.88671875" style="187" customWidth="1"/>
    <col min="13" max="14" width="7" style="187" customWidth="1"/>
    <col min="15" max="15" width="11.44140625" style="187"/>
    <col min="16" max="16" width="22.5546875" style="187" customWidth="1"/>
    <col min="17" max="16384" width="11.44140625" style="187"/>
  </cols>
  <sheetData>
    <row r="1" spans="1:13" ht="22.8">
      <c r="A1" s="2123" t="s">
        <v>1</v>
      </c>
      <c r="B1" s="2123"/>
      <c r="C1" s="2123"/>
      <c r="D1" s="2123"/>
      <c r="E1" s="2123"/>
      <c r="F1" s="2123"/>
      <c r="G1" s="2123"/>
      <c r="H1" s="2123"/>
      <c r="I1" s="2123"/>
      <c r="J1" s="2123"/>
      <c r="K1" s="2123"/>
      <c r="L1" s="2123"/>
    </row>
    <row r="2" spans="1:13" ht="17.399999999999999">
      <c r="A2" s="2117" t="s">
        <v>110</v>
      </c>
      <c r="B2" s="2117"/>
      <c r="C2" s="2117"/>
      <c r="D2" s="2117"/>
      <c r="E2" s="2117"/>
      <c r="F2" s="2117"/>
      <c r="G2" s="2117"/>
      <c r="H2" s="2117"/>
      <c r="I2" s="2117"/>
      <c r="J2" s="2117"/>
      <c r="K2" s="2117"/>
      <c r="L2" s="2117"/>
    </row>
    <row r="3" spans="1:13">
      <c r="B3"/>
      <c r="C3"/>
      <c r="D3"/>
      <c r="E3"/>
      <c r="F3"/>
      <c r="G3"/>
      <c r="H3"/>
      <c r="I3"/>
      <c r="J3"/>
      <c r="K3"/>
    </row>
    <row r="4" spans="1:13" ht="17.399999999999999">
      <c r="A4" s="2117" t="s">
        <v>1555</v>
      </c>
      <c r="B4" s="2117"/>
      <c r="C4" s="2117"/>
      <c r="D4" s="2117"/>
      <c r="E4" s="2117"/>
      <c r="F4" s="2117"/>
      <c r="G4" s="2117"/>
      <c r="H4" s="2117"/>
      <c r="I4" s="2117"/>
      <c r="J4" s="2117"/>
      <c r="K4" s="2117"/>
      <c r="L4" s="2117"/>
    </row>
    <row r="5" spans="1:13">
      <c r="B5"/>
      <c r="C5"/>
      <c r="D5"/>
      <c r="E5"/>
      <c r="F5"/>
      <c r="G5"/>
      <c r="H5"/>
      <c r="I5"/>
      <c r="J5"/>
      <c r="K5"/>
    </row>
    <row r="6" spans="1:13" ht="17.399999999999999">
      <c r="A6" s="2693" t="s">
        <v>1556</v>
      </c>
      <c r="B6" s="2693"/>
      <c r="C6" s="2693"/>
      <c r="D6" s="2693"/>
      <c r="E6" s="2693"/>
      <c r="F6" s="2693"/>
      <c r="G6" s="2693"/>
      <c r="H6" s="2693"/>
      <c r="I6" s="2693"/>
      <c r="J6" s="2693"/>
      <c r="K6" s="2693"/>
      <c r="L6" s="2693"/>
    </row>
    <row r="7" spans="1:13">
      <c r="B7" s="52"/>
      <c r="C7"/>
      <c r="D7"/>
      <c r="E7"/>
      <c r="F7"/>
      <c r="G7"/>
      <c r="H7"/>
      <c r="I7"/>
      <c r="J7"/>
      <c r="K7"/>
    </row>
    <row r="8" spans="1:13">
      <c r="B8" s="127" t="s">
        <v>267</v>
      </c>
      <c r="C8" s="220" t="str">
        <f>+DATOS!C10</f>
        <v>CARLOS EDUARDO GARCIA CASTILLO</v>
      </c>
      <c r="D8"/>
      <c r="E8"/>
      <c r="F8"/>
      <c r="G8"/>
      <c r="H8" s="742" t="s">
        <v>208</v>
      </c>
      <c r="I8" s="742"/>
      <c r="J8" s="2697" t="str">
        <f>+DATOS!C16</f>
        <v>JUN - SEP DE 2024</v>
      </c>
      <c r="K8" s="2697"/>
      <c r="L8" s="189"/>
    </row>
    <row r="10" spans="1:13" ht="13.8" thickBot="1"/>
    <row r="11" spans="1:13" s="188" customFormat="1" ht="25.5" customHeight="1">
      <c r="A11" s="2551" t="s">
        <v>1557</v>
      </c>
      <c r="B11" s="2690" t="s">
        <v>1558</v>
      </c>
      <c r="C11" s="2690" t="s">
        <v>1559</v>
      </c>
      <c r="D11" s="2690" t="s">
        <v>1560</v>
      </c>
      <c r="E11" s="2690"/>
      <c r="F11" s="2690"/>
      <c r="G11" s="2691" t="s">
        <v>1561</v>
      </c>
      <c r="H11" s="2691" t="s">
        <v>1562</v>
      </c>
      <c r="I11" s="2690" t="s">
        <v>1563</v>
      </c>
      <c r="J11" s="2690"/>
      <c r="K11" s="2690"/>
      <c r="L11" s="2694" t="s">
        <v>136</v>
      </c>
    </row>
    <row r="12" spans="1:13" ht="19.5" customHeight="1" thickBot="1">
      <c r="A12" s="2554"/>
      <c r="B12" s="2696"/>
      <c r="C12" s="2696"/>
      <c r="D12" s="1524" t="s">
        <v>346</v>
      </c>
      <c r="E12" s="1524" t="s">
        <v>1564</v>
      </c>
      <c r="F12" s="1524" t="s">
        <v>347</v>
      </c>
      <c r="G12" s="2692"/>
      <c r="H12" s="2692"/>
      <c r="I12" s="1525" t="s">
        <v>1565</v>
      </c>
      <c r="J12" s="1525" t="s">
        <v>1566</v>
      </c>
      <c r="K12" s="1525" t="s">
        <v>224</v>
      </c>
      <c r="L12" s="2695"/>
    </row>
    <row r="13" spans="1:13" ht="82.5" customHeight="1">
      <c r="A13" s="1662" t="s">
        <v>1567</v>
      </c>
      <c r="B13" s="1517" t="s">
        <v>1568</v>
      </c>
      <c r="C13" s="1518" t="s">
        <v>1569</v>
      </c>
      <c r="D13" s="1663">
        <v>3</v>
      </c>
      <c r="E13" s="1664">
        <v>0</v>
      </c>
      <c r="F13" s="1663">
        <f>+D13+E13</f>
        <v>3</v>
      </c>
      <c r="G13" s="1519">
        <v>45468</v>
      </c>
      <c r="H13" s="1520">
        <v>45560</v>
      </c>
      <c r="I13" s="1521">
        <v>105164699.73</v>
      </c>
      <c r="J13" s="1665">
        <v>768511.27</v>
      </c>
      <c r="K13" s="1522">
        <f>+I13+J13</f>
        <v>105933211</v>
      </c>
      <c r="L13" s="1523" t="s">
        <v>1570</v>
      </c>
      <c r="M13" s="769"/>
    </row>
    <row r="14" spans="1:13" ht="70.5" customHeight="1">
      <c r="A14" s="1814" t="s">
        <v>1571</v>
      </c>
      <c r="B14" s="1815" t="s">
        <v>1572</v>
      </c>
      <c r="C14" s="1816" t="s">
        <v>1573</v>
      </c>
      <c r="D14" s="1817">
        <v>2</v>
      </c>
      <c r="E14" s="1818">
        <v>1</v>
      </c>
      <c r="F14" s="1817">
        <v>2</v>
      </c>
      <c r="G14" s="1819">
        <v>45505</v>
      </c>
      <c r="H14" s="1820">
        <v>45597</v>
      </c>
      <c r="I14" s="1821">
        <v>78825042</v>
      </c>
      <c r="J14" s="1665">
        <v>576029</v>
      </c>
      <c r="K14" s="1522">
        <f>+I14+J14</f>
        <v>79401071</v>
      </c>
      <c r="L14" s="1822" t="s">
        <v>1574</v>
      </c>
      <c r="M14" s="769"/>
    </row>
    <row r="15" spans="1:13" ht="97.5" customHeight="1">
      <c r="A15" s="1814" t="s">
        <v>1571</v>
      </c>
      <c r="B15" s="1815" t="s">
        <v>1575</v>
      </c>
      <c r="C15" s="1816" t="s">
        <v>1576</v>
      </c>
      <c r="D15" s="1817">
        <v>3</v>
      </c>
      <c r="E15" s="1818">
        <v>0</v>
      </c>
      <c r="F15" s="1817">
        <v>3</v>
      </c>
      <c r="G15" s="1819">
        <v>45531</v>
      </c>
      <c r="H15" s="1820">
        <v>45623</v>
      </c>
      <c r="I15" s="1821">
        <v>238894137</v>
      </c>
      <c r="J15" s="1665">
        <v>45389886</v>
      </c>
      <c r="K15" s="1522">
        <f>+I15+J15</f>
        <v>284284023</v>
      </c>
      <c r="L15" s="1822" t="s">
        <v>1577</v>
      </c>
      <c r="M15" s="769"/>
    </row>
    <row r="16" spans="1:13" ht="21" customHeight="1" thickBot="1">
      <c r="A16" s="1504"/>
      <c r="B16" s="1505"/>
      <c r="C16" s="1506"/>
      <c r="D16" s="1507"/>
      <c r="E16" s="1508"/>
      <c r="F16" s="1507"/>
      <c r="G16" s="1509"/>
      <c r="H16" s="1509"/>
      <c r="I16" s="1508"/>
      <c r="J16" s="1510"/>
      <c r="K16" s="1508"/>
      <c r="L16" s="1511"/>
      <c r="M16" s="769"/>
    </row>
    <row r="17" spans="1:12" ht="17.25" customHeight="1">
      <c r="A17" s="1636"/>
    </row>
    <row r="18" spans="1:12" ht="17.25" customHeight="1">
      <c r="A18" s="1636" t="s">
        <v>1578</v>
      </c>
    </row>
    <row r="19" spans="1:12" ht="12.75" customHeight="1"/>
    <row r="20" spans="1:12">
      <c r="J20" s="2411" t="s">
        <v>169</v>
      </c>
      <c r="K20" s="2412"/>
      <c r="L20" s="2412"/>
    </row>
  </sheetData>
  <mergeCells count="14">
    <mergeCell ref="J20:L20"/>
    <mergeCell ref="D11:F11"/>
    <mergeCell ref="G11:G12"/>
    <mergeCell ref="I11:K11"/>
    <mergeCell ref="A1:L1"/>
    <mergeCell ref="A2:L2"/>
    <mergeCell ref="A4:L4"/>
    <mergeCell ref="A6:L6"/>
    <mergeCell ref="L11:L12"/>
    <mergeCell ref="H11:H12"/>
    <mergeCell ref="A11:A12"/>
    <mergeCell ref="B11:B12"/>
    <mergeCell ref="C11:C12"/>
    <mergeCell ref="J8:K8"/>
  </mergeCells>
  <hyperlinks>
    <hyperlink ref="J20" location="'TABLA DE CONTENIDO'!A1" display="'TABLA DE CONTENIDO'!A1" xr:uid="{00000000-0004-0000-2700-000000000000}"/>
    <hyperlink ref="J20:L20" location="'TABLA DE CONTENIDO'!A1" display="VOLVER A TABLA DE CONTENIDO" xr:uid="{00000000-0004-0000-2700-000001000000}"/>
  </hyperlinks>
  <printOptions horizontalCentered="1"/>
  <pageMargins left="0.23622047244094491" right="0.23622047244094491" top="0.98425196850393704" bottom="0.98425196850393704" header="0" footer="0"/>
  <pageSetup scale="55" orientation="landscape"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Hoja42">
    <pageSetUpPr fitToPage="1"/>
  </sheetPr>
  <dimension ref="A1:G53"/>
  <sheetViews>
    <sheetView view="pageBreakPreview" zoomScale="70" zoomScaleNormal="100" zoomScaleSheetLayoutView="70" workbookViewId="0">
      <selection activeCell="L31" sqref="L31"/>
    </sheetView>
  </sheetViews>
  <sheetFormatPr baseColWidth="10" defaultColWidth="11.44140625" defaultRowHeight="13.2"/>
  <cols>
    <col min="1" max="6" width="14.6640625" customWidth="1"/>
    <col min="7" max="8" width="6" customWidth="1"/>
  </cols>
  <sheetData>
    <row r="1" spans="1:7" ht="22.8">
      <c r="A1" s="2133" t="s">
        <v>1</v>
      </c>
      <c r="B1" s="2133"/>
      <c r="C1" s="2133"/>
      <c r="D1" s="2133"/>
      <c r="E1" s="2133"/>
      <c r="F1" s="2133"/>
    </row>
    <row r="2" spans="1:7" ht="17.25" customHeight="1">
      <c r="A2" s="141"/>
      <c r="B2" s="141"/>
      <c r="C2" s="141"/>
      <c r="D2" s="141"/>
      <c r="E2" s="141"/>
      <c r="F2" s="141"/>
    </row>
    <row r="3" spans="1:7" ht="17.399999999999999">
      <c r="A3" s="2130" t="s">
        <v>1037</v>
      </c>
      <c r="B3" s="2130"/>
      <c r="C3" s="2130"/>
      <c r="D3" s="2130"/>
      <c r="E3" s="2130"/>
      <c r="F3" s="2130"/>
    </row>
    <row r="4" spans="1:7">
      <c r="B4" s="39"/>
      <c r="C4" s="33"/>
      <c r="D4" s="33"/>
      <c r="E4" s="1"/>
      <c r="F4" s="1"/>
    </row>
    <row r="5" spans="1:7">
      <c r="A5" s="2253"/>
      <c r="B5" s="2345"/>
      <c r="C5" s="2345"/>
      <c r="D5" s="2345"/>
      <c r="E5" s="2345"/>
      <c r="F5" s="2345"/>
    </row>
    <row r="6" spans="1:7">
      <c r="B6" s="39"/>
      <c r="C6" s="33"/>
      <c r="D6" s="33"/>
      <c r="E6" s="1"/>
      <c r="F6" s="1"/>
    </row>
    <row r="7" spans="1:7" ht="17.399999999999999">
      <c r="A7" s="2117" t="s">
        <v>1579</v>
      </c>
      <c r="B7" s="2117"/>
      <c r="C7" s="2117"/>
      <c r="D7" s="2117"/>
      <c r="E7" s="2117"/>
      <c r="F7" s="2117"/>
    </row>
    <row r="8" spans="1:7">
      <c r="A8" s="1301"/>
      <c r="B8" s="1527"/>
      <c r="C8" s="1528"/>
      <c r="D8" s="1528"/>
      <c r="E8" s="1529"/>
      <c r="F8" s="1529"/>
    </row>
    <row r="9" spans="1:7">
      <c r="A9" s="1530" t="s">
        <v>267</v>
      </c>
      <c r="B9" s="1531"/>
      <c r="C9" s="1532" t="str">
        <f>+DATOS!C10</f>
        <v>CARLOS EDUARDO GARCIA CASTILLO</v>
      </c>
      <c r="D9" s="1533"/>
      <c r="E9" s="1533"/>
      <c r="F9" s="1301"/>
    </row>
    <row r="10" spans="1:7">
      <c r="A10" s="1530"/>
      <c r="B10" s="1531"/>
      <c r="C10" s="1301"/>
      <c r="D10" s="1301"/>
      <c r="E10" s="1301"/>
      <c r="F10" s="1301"/>
    </row>
    <row r="11" spans="1:7">
      <c r="A11" s="1530" t="s">
        <v>1580</v>
      </c>
      <c r="B11" s="1530"/>
      <c r="C11" s="1826" t="str">
        <f>+DATOS!C16</f>
        <v>JUN - SEP DE 2024</v>
      </c>
      <c r="D11" s="1826"/>
      <c r="E11" s="1826"/>
      <c r="F11" s="1530"/>
    </row>
    <row r="12" spans="1:7">
      <c r="A12" s="1530"/>
      <c r="B12" s="1530"/>
      <c r="C12" s="1530"/>
      <c r="D12" s="1530"/>
      <c r="E12" s="1530"/>
      <c r="F12" s="1530"/>
    </row>
    <row r="13" spans="1:7" ht="13.8" thickBot="1">
      <c r="A13" s="2700" t="s">
        <v>1127</v>
      </c>
      <c r="B13" s="2700"/>
      <c r="C13" s="2700"/>
      <c r="D13" s="2700"/>
      <c r="E13" s="2700"/>
      <c r="F13" s="2700"/>
    </row>
    <row r="14" spans="1:7">
      <c r="A14" s="465"/>
      <c r="B14" s="16"/>
      <c r="C14" s="16"/>
      <c r="D14" s="16"/>
      <c r="E14" s="16"/>
      <c r="F14" s="17"/>
    </row>
    <row r="15" spans="1:7">
      <c r="A15" s="9"/>
      <c r="F15" s="18"/>
      <c r="G15" s="1242"/>
    </row>
    <row r="16" spans="1:7">
      <c r="A16" s="9"/>
      <c r="F16" s="18"/>
    </row>
    <row r="17" spans="1:7">
      <c r="A17" s="9"/>
      <c r="F17" s="18"/>
    </row>
    <row r="18" spans="1:7">
      <c r="A18" s="9"/>
      <c r="F18" s="18"/>
    </row>
    <row r="19" spans="1:7">
      <c r="A19" s="9"/>
      <c r="F19" s="18"/>
    </row>
    <row r="20" spans="1:7">
      <c r="A20" s="9"/>
      <c r="F20" s="18"/>
    </row>
    <row r="21" spans="1:7">
      <c r="A21" s="9"/>
      <c r="F21" s="18"/>
    </row>
    <row r="22" spans="1:7">
      <c r="A22" s="9"/>
      <c r="F22" s="18"/>
    </row>
    <row r="23" spans="1:7">
      <c r="A23" s="9"/>
      <c r="F23" s="18"/>
    </row>
    <row r="24" spans="1:7">
      <c r="A24" s="9"/>
      <c r="F24" s="18"/>
    </row>
    <row r="25" spans="1:7">
      <c r="A25" s="9"/>
      <c r="F25" s="18"/>
    </row>
    <row r="26" spans="1:7">
      <c r="A26" s="9"/>
      <c r="F26" s="18"/>
    </row>
    <row r="27" spans="1:7">
      <c r="A27" s="9"/>
      <c r="F27" s="18"/>
    </row>
    <row r="28" spans="1:7" ht="12" customHeight="1">
      <c r="A28" s="9"/>
      <c r="F28" s="18"/>
    </row>
    <row r="29" spans="1:7" ht="12" customHeight="1">
      <c r="A29" s="9"/>
      <c r="F29" s="18"/>
    </row>
    <row r="30" spans="1:7" ht="12.75" customHeight="1">
      <c r="A30" s="2698" t="s">
        <v>1581</v>
      </c>
      <c r="B30" s="2345"/>
      <c r="C30" s="2345"/>
      <c r="D30" s="2253" t="s">
        <v>1582</v>
      </c>
      <c r="E30" s="2345"/>
      <c r="F30" s="2699"/>
      <c r="G30" s="9"/>
    </row>
    <row r="31" spans="1:7">
      <c r="A31" s="469"/>
      <c r="B31" s="467"/>
      <c r="C31" s="467"/>
      <c r="D31" s="467"/>
      <c r="E31" s="467"/>
      <c r="F31" s="470"/>
    </row>
    <row r="32" spans="1:7" ht="12.75" customHeight="1">
      <c r="A32" s="466"/>
      <c r="B32" s="467"/>
      <c r="C32" s="467"/>
      <c r="D32" s="1534"/>
      <c r="E32" s="1534"/>
      <c r="F32" s="1475"/>
    </row>
    <row r="33" spans="1:7">
      <c r="A33" s="9"/>
      <c r="F33" s="18"/>
      <c r="G33" s="9"/>
    </row>
    <row r="34" spans="1:7" ht="13.5" customHeight="1">
      <c r="A34" s="9"/>
      <c r="F34" s="18"/>
      <c r="G34" s="9"/>
    </row>
    <row r="35" spans="1:7">
      <c r="A35" s="9"/>
      <c r="F35" s="18"/>
    </row>
    <row r="36" spans="1:7">
      <c r="A36" s="9"/>
      <c r="F36" s="18"/>
    </row>
    <row r="37" spans="1:7">
      <c r="A37" s="9"/>
      <c r="F37" s="18"/>
    </row>
    <row r="38" spans="1:7">
      <c r="A38" s="9"/>
      <c r="F38" s="18"/>
    </row>
    <row r="39" spans="1:7">
      <c r="A39" s="9"/>
      <c r="F39" s="18"/>
    </row>
    <row r="40" spans="1:7">
      <c r="A40" s="9"/>
      <c r="F40" s="18"/>
    </row>
    <row r="41" spans="1:7">
      <c r="A41" s="9"/>
      <c r="F41" s="18"/>
    </row>
    <row r="42" spans="1:7">
      <c r="A42" s="9"/>
      <c r="F42" s="18"/>
    </row>
    <row r="43" spans="1:7">
      <c r="A43" s="9"/>
      <c r="F43" s="18"/>
    </row>
    <row r="44" spans="1:7">
      <c r="A44" s="9"/>
      <c r="F44" s="18"/>
    </row>
    <row r="45" spans="1:7">
      <c r="A45" s="9"/>
      <c r="F45" s="18"/>
      <c r="G45" s="9"/>
    </row>
    <row r="46" spans="1:7" ht="12.75" customHeight="1">
      <c r="A46" s="2698" t="s">
        <v>1583</v>
      </c>
      <c r="B46" s="2345"/>
      <c r="C46" s="2345"/>
      <c r="D46" s="2253" t="s">
        <v>1584</v>
      </c>
      <c r="E46" s="2345"/>
      <c r="F46" s="2699"/>
      <c r="G46" s="9"/>
    </row>
    <row r="47" spans="1:7" ht="12.75" customHeight="1" thickBot="1">
      <c r="A47" s="1472"/>
      <c r="B47" s="1473"/>
      <c r="C47" s="1473"/>
      <c r="D47" s="1473"/>
      <c r="E47" s="1473"/>
      <c r="F47" s="1474"/>
    </row>
    <row r="48" spans="1:7" ht="12.75" customHeight="1">
      <c r="A48" s="2370"/>
      <c r="B48" s="2210"/>
      <c r="C48" s="2210"/>
      <c r="D48" s="2210"/>
      <c r="E48" s="2210"/>
      <c r="F48" s="2210"/>
    </row>
    <row r="49" spans="1:6" ht="51" customHeight="1">
      <c r="A49" s="2119" t="s">
        <v>1585</v>
      </c>
      <c r="B49" s="2119"/>
      <c r="C49" s="2119"/>
      <c r="D49" s="2119"/>
      <c r="E49" s="2119"/>
      <c r="F49" s="2119"/>
    </row>
    <row r="50" spans="1:6" ht="15.6">
      <c r="A50" s="131" t="s">
        <v>1586</v>
      </c>
    </row>
    <row r="51" spans="1:6">
      <c r="A51" s="1764" t="s">
        <v>1587</v>
      </c>
      <c r="B51" s="468"/>
      <c r="C51" s="468"/>
      <c r="D51" s="468"/>
      <c r="E51" s="468"/>
      <c r="F51" s="468"/>
    </row>
    <row r="53" spans="1:6">
      <c r="D53" s="2411" t="s">
        <v>169</v>
      </c>
      <c r="E53" s="2411"/>
      <c r="F53" s="2411"/>
    </row>
  </sheetData>
  <mergeCells count="12">
    <mergeCell ref="A48:F48"/>
    <mergeCell ref="D53:F53"/>
    <mergeCell ref="A30:C30"/>
    <mergeCell ref="D30:F30"/>
    <mergeCell ref="A1:F1"/>
    <mergeCell ref="A3:F3"/>
    <mergeCell ref="A5:F5"/>
    <mergeCell ref="A7:F7"/>
    <mergeCell ref="A46:C46"/>
    <mergeCell ref="D46:F46"/>
    <mergeCell ref="A13:F13"/>
    <mergeCell ref="A49:F49"/>
  </mergeCells>
  <hyperlinks>
    <hyperlink ref="D53" location="'TABLA DE CONTENIDO'!A1" display="'TABLA DE CONTENIDO'!A1" xr:uid="{00000000-0004-0000-2800-000000000000}"/>
    <hyperlink ref="D53:E53" location="'TABLA DE CONTENIDO'!A1" display="VOLVER A TABLA DE CONTENIDO" xr:uid="{00000000-0004-0000-2800-000001000000}"/>
  </hyperlinks>
  <printOptions horizontalCentered="1" verticalCentered="1"/>
  <pageMargins left="0.59055118110236227" right="0.39370078740157483" top="0.78740157480314965" bottom="0.39370078740157483" header="0" footer="0"/>
  <pageSetup scale="99" orientation="portrait" r:id="rId1"/>
  <headerFooter alignWithMargins="0"/>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pageSetUpPr fitToPage="1"/>
  </sheetPr>
  <dimension ref="A1:G53"/>
  <sheetViews>
    <sheetView view="pageBreakPreview" topLeftCell="A20" zoomScale="70" zoomScaleNormal="100" zoomScaleSheetLayoutView="70" workbookViewId="0">
      <selection activeCell="L31" sqref="L31"/>
    </sheetView>
  </sheetViews>
  <sheetFormatPr baseColWidth="10" defaultColWidth="11.44140625" defaultRowHeight="13.2"/>
  <cols>
    <col min="1" max="6" width="14.6640625" customWidth="1"/>
    <col min="7" max="8" width="6" customWidth="1"/>
  </cols>
  <sheetData>
    <row r="1" spans="1:7" ht="22.8">
      <c r="A1" s="2133" t="s">
        <v>1</v>
      </c>
      <c r="B1" s="2133"/>
      <c r="C1" s="2133"/>
      <c r="D1" s="2133"/>
      <c r="E1" s="2133"/>
      <c r="F1" s="2133"/>
    </row>
    <row r="2" spans="1:7" ht="17.25" customHeight="1">
      <c r="A2" s="141"/>
      <c r="B2" s="141"/>
      <c r="C2" s="141"/>
      <c r="D2" s="141"/>
      <c r="E2" s="141"/>
      <c r="F2" s="141"/>
    </row>
    <row r="3" spans="1:7" ht="17.399999999999999">
      <c r="A3" s="2130" t="s">
        <v>1037</v>
      </c>
      <c r="B3" s="2130"/>
      <c r="C3" s="2130"/>
      <c r="D3" s="2130"/>
      <c r="E3" s="2130"/>
      <c r="F3" s="2130"/>
    </row>
    <row r="4" spans="1:7">
      <c r="B4" s="39"/>
      <c r="C4" s="33"/>
      <c r="D4" s="33"/>
      <c r="E4" s="1"/>
      <c r="F4" s="1"/>
    </row>
    <row r="5" spans="1:7">
      <c r="A5" s="2253"/>
      <c r="B5" s="2345"/>
      <c r="C5" s="2345"/>
      <c r="D5" s="2345"/>
      <c r="E5" s="2345"/>
      <c r="F5" s="2345"/>
    </row>
    <row r="6" spans="1:7">
      <c r="B6" s="39"/>
      <c r="C6" s="33"/>
      <c r="D6" s="33"/>
      <c r="E6" s="1"/>
      <c r="F6" s="1"/>
    </row>
    <row r="7" spans="1:7" ht="17.399999999999999">
      <c r="A7" s="2117" t="s">
        <v>1588</v>
      </c>
      <c r="B7" s="2117"/>
      <c r="C7" s="2117"/>
      <c r="D7" s="2117"/>
      <c r="E7" s="2117"/>
      <c r="F7" s="2117"/>
    </row>
    <row r="8" spans="1:7">
      <c r="A8" s="1301"/>
      <c r="B8" s="1527"/>
      <c r="C8" s="1528"/>
      <c r="D8" s="1528"/>
      <c r="E8" s="1529"/>
      <c r="F8" s="1529"/>
    </row>
    <row r="9" spans="1:7">
      <c r="A9" s="1530" t="s">
        <v>267</v>
      </c>
      <c r="B9" s="1531"/>
      <c r="C9" s="1532" t="str">
        <f>+DATOS!C10</f>
        <v>CARLOS EDUARDO GARCIA CASTILLO</v>
      </c>
      <c r="D9" s="1533"/>
      <c r="E9" s="1533"/>
      <c r="F9" s="1301"/>
    </row>
    <row r="10" spans="1:7">
      <c r="A10" s="1530"/>
      <c r="B10" s="1531"/>
      <c r="C10" s="1301"/>
      <c r="D10" s="1301"/>
      <c r="E10" s="1301"/>
      <c r="F10" s="1301"/>
    </row>
    <row r="11" spans="1:7">
      <c r="A11" s="1530" t="s">
        <v>1580</v>
      </c>
      <c r="B11" s="1530"/>
      <c r="C11" s="1826" t="str">
        <f>+DATOS!C16</f>
        <v>JUN - SEP DE 2024</v>
      </c>
      <c r="D11" s="1826"/>
      <c r="E11" s="1826"/>
      <c r="F11" s="1530"/>
    </row>
    <row r="12" spans="1:7">
      <c r="A12" s="1776"/>
      <c r="B12" s="1776"/>
      <c r="C12" s="1776"/>
      <c r="D12" s="1776"/>
      <c r="E12" s="1776"/>
      <c r="F12" s="1776"/>
    </row>
    <row r="13" spans="1:7" ht="13.8" thickBot="1">
      <c r="A13" s="2700" t="s">
        <v>1127</v>
      </c>
      <c r="B13" s="2700"/>
      <c r="C13" s="2700"/>
      <c r="D13" s="2700"/>
      <c r="E13" s="2700"/>
      <c r="F13" s="2700"/>
    </row>
    <row r="14" spans="1:7">
      <c r="A14" s="465"/>
      <c r="B14" s="16"/>
      <c r="C14" s="16"/>
      <c r="D14" s="16"/>
      <c r="E14" s="16"/>
      <c r="F14" s="17"/>
    </row>
    <row r="15" spans="1:7">
      <c r="A15" s="9"/>
      <c r="F15" s="18"/>
      <c r="G15" s="1242"/>
    </row>
    <row r="16" spans="1:7">
      <c r="A16" s="9"/>
      <c r="F16" s="18"/>
    </row>
    <row r="17" spans="1:7">
      <c r="A17" s="9"/>
      <c r="F17" s="18"/>
    </row>
    <row r="18" spans="1:7">
      <c r="A18" s="9"/>
      <c r="F18" s="18"/>
    </row>
    <row r="19" spans="1:7">
      <c r="A19" s="9"/>
      <c r="F19" s="18"/>
    </row>
    <row r="20" spans="1:7">
      <c r="A20" s="9"/>
      <c r="F20" s="18"/>
    </row>
    <row r="21" spans="1:7">
      <c r="A21" s="9"/>
      <c r="F21" s="18"/>
    </row>
    <row r="22" spans="1:7">
      <c r="A22" s="9"/>
      <c r="F22" s="18"/>
    </row>
    <row r="23" spans="1:7">
      <c r="A23" s="9"/>
      <c r="F23" s="18"/>
    </row>
    <row r="24" spans="1:7">
      <c r="A24" s="9"/>
      <c r="F24" s="18"/>
    </row>
    <row r="25" spans="1:7">
      <c r="A25" s="9"/>
      <c r="F25" s="18"/>
    </row>
    <row r="26" spans="1:7">
      <c r="A26" s="9"/>
      <c r="F26" s="18"/>
    </row>
    <row r="27" spans="1:7">
      <c r="A27" s="9"/>
      <c r="F27" s="18"/>
    </row>
    <row r="28" spans="1:7" ht="12" customHeight="1">
      <c r="A28" s="9"/>
      <c r="F28" s="18"/>
    </row>
    <row r="29" spans="1:7" ht="12" customHeight="1">
      <c r="A29" s="9"/>
      <c r="F29" s="18"/>
    </row>
    <row r="30" spans="1:7" ht="12.75" customHeight="1">
      <c r="A30" s="2698" t="s">
        <v>1581</v>
      </c>
      <c r="B30" s="2345"/>
      <c r="C30" s="2345"/>
      <c r="D30" s="2253" t="s">
        <v>1589</v>
      </c>
      <c r="E30" s="2345"/>
      <c r="F30" s="2699"/>
      <c r="G30" s="9"/>
    </row>
    <row r="31" spans="1:7">
      <c r="A31" s="469"/>
      <c r="B31" s="467"/>
      <c r="C31" s="467"/>
      <c r="D31" s="467"/>
      <c r="E31" s="467"/>
      <c r="F31" s="470"/>
    </row>
    <row r="32" spans="1:7" ht="12.75" customHeight="1">
      <c r="A32" s="466"/>
      <c r="B32" s="467"/>
      <c r="C32" s="467"/>
      <c r="D32" s="1534"/>
      <c r="E32" s="1534"/>
      <c r="F32" s="1475"/>
    </row>
    <row r="33" spans="1:7">
      <c r="A33" s="9"/>
      <c r="F33" s="18"/>
      <c r="G33" s="9"/>
    </row>
    <row r="34" spans="1:7" ht="13.5" customHeight="1">
      <c r="A34" s="9"/>
      <c r="F34" s="18"/>
      <c r="G34" s="9"/>
    </row>
    <row r="35" spans="1:7">
      <c r="A35" s="9"/>
      <c r="F35" s="18"/>
    </row>
    <row r="36" spans="1:7">
      <c r="A36" s="9"/>
      <c r="F36" s="18"/>
    </row>
    <row r="37" spans="1:7">
      <c r="A37" s="9"/>
      <c r="F37" s="18"/>
    </row>
    <row r="38" spans="1:7">
      <c r="A38" s="9"/>
      <c r="F38" s="18"/>
    </row>
    <row r="39" spans="1:7">
      <c r="A39" s="9"/>
      <c r="F39" s="18"/>
    </row>
    <row r="40" spans="1:7">
      <c r="A40" s="9"/>
      <c r="F40" s="18"/>
    </row>
    <row r="41" spans="1:7">
      <c r="A41" s="9"/>
      <c r="F41" s="18"/>
    </row>
    <row r="42" spans="1:7">
      <c r="A42" s="9"/>
      <c r="F42" s="18"/>
    </row>
    <row r="43" spans="1:7">
      <c r="A43" s="9"/>
      <c r="F43" s="18"/>
    </row>
    <row r="44" spans="1:7">
      <c r="A44" s="9"/>
      <c r="F44" s="18"/>
    </row>
    <row r="45" spans="1:7">
      <c r="A45" s="9"/>
      <c r="F45" s="18"/>
      <c r="G45" s="9"/>
    </row>
    <row r="46" spans="1:7" ht="12.75" customHeight="1">
      <c r="A46" s="2698" t="s">
        <v>1590</v>
      </c>
      <c r="B46" s="2345"/>
      <c r="C46" s="2345"/>
      <c r="D46" s="2253" t="s">
        <v>1591</v>
      </c>
      <c r="E46" s="2345"/>
      <c r="F46" s="2699"/>
      <c r="G46" s="9"/>
    </row>
    <row r="47" spans="1:7" ht="12.75" customHeight="1" thickBot="1">
      <c r="A47" s="1472"/>
      <c r="B47" s="1473"/>
      <c r="C47" s="1473"/>
      <c r="D47" s="1473"/>
      <c r="E47" s="1473"/>
      <c r="F47" s="1474"/>
    </row>
    <row r="48" spans="1:7" ht="12.75" customHeight="1">
      <c r="A48" s="2370"/>
      <c r="B48" s="2210"/>
      <c r="C48" s="2210"/>
      <c r="D48" s="2210"/>
      <c r="E48" s="2210"/>
      <c r="F48" s="2210"/>
    </row>
    <row r="49" spans="1:6" ht="50.25" customHeight="1">
      <c r="A49" s="2119" t="s">
        <v>1585</v>
      </c>
      <c r="B49" s="2119"/>
      <c r="C49" s="2119"/>
      <c r="D49" s="2119"/>
      <c r="E49" s="2119"/>
      <c r="F49" s="2119"/>
    </row>
    <row r="50" spans="1:6" ht="15.6">
      <c r="A50" s="131" t="s">
        <v>1586</v>
      </c>
    </row>
    <row r="51" spans="1:6">
      <c r="A51" s="1764" t="s">
        <v>1587</v>
      </c>
      <c r="B51" s="468"/>
      <c r="C51" s="468"/>
      <c r="D51" s="468"/>
      <c r="E51" s="468"/>
      <c r="F51" s="468"/>
    </row>
    <row r="53" spans="1:6">
      <c r="D53" s="2411" t="s">
        <v>169</v>
      </c>
      <c r="E53" s="2411"/>
      <c r="F53" s="2411"/>
    </row>
  </sheetData>
  <mergeCells count="12">
    <mergeCell ref="D53:F53"/>
    <mergeCell ref="A1:F1"/>
    <mergeCell ref="A3:F3"/>
    <mergeCell ref="A5:F5"/>
    <mergeCell ref="A7:F7"/>
    <mergeCell ref="A13:F13"/>
    <mergeCell ref="A30:C30"/>
    <mergeCell ref="D30:F30"/>
    <mergeCell ref="A46:C46"/>
    <mergeCell ref="D46:F46"/>
    <mergeCell ref="A48:F48"/>
    <mergeCell ref="A49:F49"/>
  </mergeCells>
  <hyperlinks>
    <hyperlink ref="D53" location="'TABLA DE CONTENIDO'!A1" display="'TABLA DE CONTENIDO'!A1" xr:uid="{00000000-0004-0000-2900-000000000000}"/>
    <hyperlink ref="D53:E53" location="'TABLA DE CONTENIDO'!A1" display="VOLVER A TABLA DE CONTENIDO" xr:uid="{00000000-0004-0000-2900-000001000000}"/>
  </hyperlinks>
  <printOptions horizontalCentered="1" verticalCentered="1"/>
  <pageMargins left="0.59055118110236227" right="0.39370078740157483" top="0.78740157480314965" bottom="0.39370078740157483" header="0" footer="0"/>
  <pageSetup scale="99" orientation="portrait" r:id="rId1"/>
  <headerFooter alignWithMargins="0"/>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Hoja43">
    <pageSetUpPr fitToPage="1"/>
  </sheetPr>
  <dimension ref="A1:G53"/>
  <sheetViews>
    <sheetView view="pageBreakPreview" topLeftCell="A19" zoomScale="70" zoomScaleNormal="100" zoomScaleSheetLayoutView="70" workbookViewId="0">
      <selection activeCell="L31" sqref="L31"/>
    </sheetView>
  </sheetViews>
  <sheetFormatPr baseColWidth="10" defaultColWidth="11.44140625" defaultRowHeight="13.2"/>
  <cols>
    <col min="1" max="6" width="14.6640625" customWidth="1"/>
    <col min="7" max="8" width="7.5546875" customWidth="1"/>
  </cols>
  <sheetData>
    <row r="1" spans="1:6" ht="22.8">
      <c r="A1" s="2133" t="s">
        <v>1</v>
      </c>
      <c r="B1" s="2133"/>
      <c r="C1" s="2133"/>
      <c r="D1" s="2133"/>
      <c r="E1" s="2133"/>
      <c r="F1" s="2133"/>
    </row>
    <row r="2" spans="1:6" ht="17.25" customHeight="1">
      <c r="A2" s="141"/>
      <c r="B2" s="141"/>
      <c r="C2" s="141"/>
      <c r="D2" s="141"/>
      <c r="E2" s="141"/>
      <c r="F2" s="141"/>
    </row>
    <row r="3" spans="1:6" ht="17.399999999999999">
      <c r="A3" s="2130" t="s">
        <v>1037</v>
      </c>
      <c r="B3" s="2130"/>
      <c r="C3" s="2130"/>
      <c r="D3" s="2130"/>
      <c r="E3" s="2130"/>
      <c r="F3" s="2130"/>
    </row>
    <row r="4" spans="1:6">
      <c r="B4" s="39"/>
      <c r="C4" s="33"/>
      <c r="D4" s="33"/>
      <c r="E4" s="1"/>
      <c r="F4" s="1"/>
    </row>
    <row r="5" spans="1:6">
      <c r="A5" s="2253"/>
      <c r="B5" s="2345"/>
      <c r="C5" s="2345"/>
      <c r="D5" s="2345"/>
      <c r="E5" s="2345"/>
      <c r="F5" s="2345"/>
    </row>
    <row r="6" spans="1:6">
      <c r="B6" s="39"/>
      <c r="C6" s="33"/>
      <c r="D6" s="33"/>
      <c r="E6" s="1"/>
      <c r="F6" s="1"/>
    </row>
    <row r="7" spans="1:6" ht="17.399999999999999">
      <c r="A7" s="2117" t="s">
        <v>1592</v>
      </c>
      <c r="B7" s="2117"/>
      <c r="C7" s="2117"/>
      <c r="D7" s="2117"/>
      <c r="E7" s="2117"/>
      <c r="F7" s="2117"/>
    </row>
    <row r="8" spans="1:6">
      <c r="B8" s="39"/>
      <c r="C8" s="33"/>
      <c r="D8" s="33"/>
      <c r="E8" s="1"/>
      <c r="F8" s="1"/>
    </row>
    <row r="9" spans="1:6">
      <c r="A9" s="1530" t="s">
        <v>267</v>
      </c>
      <c r="B9" s="1531"/>
      <c r="C9" s="1532" t="str">
        <f>+DATOS!C10</f>
        <v>CARLOS EDUARDO GARCIA CASTILLO</v>
      </c>
      <c r="D9" s="1533"/>
      <c r="E9" s="1533"/>
      <c r="F9" s="1301"/>
    </row>
    <row r="10" spans="1:6">
      <c r="A10" s="1530"/>
      <c r="B10" s="1531"/>
      <c r="C10" s="1301"/>
      <c r="D10" s="1301"/>
      <c r="E10" s="1301"/>
      <c r="F10" s="1301"/>
    </row>
    <row r="11" spans="1:6">
      <c r="A11" s="1530" t="s">
        <v>1580</v>
      </c>
      <c r="B11" s="1530"/>
      <c r="C11" s="1826" t="str">
        <f>+DATOS!C16</f>
        <v>JUN - SEP DE 2024</v>
      </c>
      <c r="D11" s="1826"/>
      <c r="E11" s="1826"/>
      <c r="F11" s="1530"/>
    </row>
    <row r="12" spans="1:6">
      <c r="A12" s="1776"/>
      <c r="B12" s="1776"/>
      <c r="C12" s="1776"/>
      <c r="D12" s="1776"/>
      <c r="E12" s="1776"/>
      <c r="F12" s="1776"/>
    </row>
    <row r="13" spans="1:6" ht="13.8" thickBot="1">
      <c r="A13" s="2324" t="s">
        <v>1593</v>
      </c>
      <c r="B13" s="2324"/>
      <c r="C13" s="2324"/>
      <c r="D13" s="2324"/>
      <c r="E13" s="2324"/>
      <c r="F13" s="2324"/>
    </row>
    <row r="14" spans="1:6">
      <c r="A14" s="465"/>
      <c r="B14" s="16"/>
      <c r="C14" s="16"/>
      <c r="D14" s="16"/>
      <c r="E14" s="16"/>
      <c r="F14" s="17"/>
    </row>
    <row r="15" spans="1:6">
      <c r="A15" s="9"/>
      <c r="F15" s="18"/>
    </row>
    <row r="16" spans="1:6">
      <c r="A16" s="9"/>
      <c r="F16" s="18"/>
    </row>
    <row r="17" spans="1:7">
      <c r="A17" s="9"/>
      <c r="F17" s="18"/>
    </row>
    <row r="18" spans="1:7">
      <c r="A18" s="9"/>
      <c r="F18" s="18"/>
    </row>
    <row r="19" spans="1:7">
      <c r="A19" s="9"/>
      <c r="F19" s="18"/>
    </row>
    <row r="20" spans="1:7">
      <c r="A20" s="9"/>
      <c r="F20" s="18"/>
    </row>
    <row r="21" spans="1:7">
      <c r="A21" s="9"/>
      <c r="F21" s="18"/>
    </row>
    <row r="22" spans="1:7">
      <c r="A22" s="9"/>
      <c r="F22" s="18"/>
    </row>
    <row r="23" spans="1:7">
      <c r="A23" s="9"/>
      <c r="F23" s="18"/>
    </row>
    <row r="24" spans="1:7">
      <c r="A24" s="9"/>
      <c r="F24" s="18"/>
    </row>
    <row r="25" spans="1:7">
      <c r="A25" s="9"/>
      <c r="F25" s="18"/>
    </row>
    <row r="26" spans="1:7">
      <c r="A26" s="9"/>
      <c r="F26" s="18"/>
    </row>
    <row r="27" spans="1:7">
      <c r="A27" s="9"/>
      <c r="F27" s="18"/>
    </row>
    <row r="28" spans="1:7" ht="12" customHeight="1">
      <c r="A28" s="9"/>
      <c r="F28" s="18"/>
    </row>
    <row r="29" spans="1:7" ht="12" customHeight="1">
      <c r="A29" s="9"/>
      <c r="F29" s="18"/>
    </row>
    <row r="30" spans="1:7" ht="12.75" customHeight="1">
      <c r="A30" s="2709" t="s">
        <v>1594</v>
      </c>
      <c r="B30" s="2710"/>
      <c r="C30" s="2710"/>
      <c r="D30" s="2710" t="s">
        <v>1595</v>
      </c>
      <c r="E30" s="2710"/>
      <c r="F30" s="2711"/>
      <c r="G30" s="9"/>
    </row>
    <row r="31" spans="1:7">
      <c r="A31" s="2370"/>
      <c r="B31" s="2705"/>
      <c r="C31" s="2705"/>
      <c r="D31" s="2705"/>
      <c r="E31" s="2705"/>
      <c r="F31" s="2706"/>
    </row>
    <row r="32" spans="1:7" ht="12.75" customHeight="1">
      <c r="A32" s="466"/>
      <c r="B32" s="467"/>
      <c r="C32" s="467"/>
      <c r="D32" s="1534"/>
      <c r="E32" s="1534"/>
      <c r="F32" s="1475"/>
    </row>
    <row r="33" spans="1:7">
      <c r="A33" s="9"/>
      <c r="F33" s="18"/>
      <c r="G33" s="9"/>
    </row>
    <row r="34" spans="1:7" ht="13.5" customHeight="1">
      <c r="A34" s="9"/>
      <c r="F34" s="18"/>
      <c r="G34" s="9"/>
    </row>
    <row r="35" spans="1:7">
      <c r="A35" s="9"/>
      <c r="F35" s="18"/>
    </row>
    <row r="36" spans="1:7">
      <c r="A36" s="9"/>
      <c r="F36" s="18"/>
    </row>
    <row r="37" spans="1:7">
      <c r="A37" s="9"/>
      <c r="F37" s="18"/>
    </row>
    <row r="38" spans="1:7">
      <c r="A38" s="9"/>
      <c r="F38" s="18"/>
    </row>
    <row r="39" spans="1:7">
      <c r="A39" s="9"/>
      <c r="F39" s="18"/>
    </row>
    <row r="40" spans="1:7">
      <c r="A40" s="9"/>
      <c r="F40" s="18"/>
    </row>
    <row r="41" spans="1:7">
      <c r="A41" s="9"/>
      <c r="F41" s="18"/>
    </row>
    <row r="42" spans="1:7">
      <c r="A42" s="9"/>
      <c r="F42" s="18"/>
    </row>
    <row r="43" spans="1:7">
      <c r="A43" s="9"/>
      <c r="F43" s="18"/>
    </row>
    <row r="44" spans="1:7">
      <c r="A44" s="9"/>
      <c r="F44" s="18"/>
    </row>
    <row r="45" spans="1:7">
      <c r="A45" s="9"/>
      <c r="F45" s="18"/>
      <c r="G45" s="9"/>
    </row>
    <row r="46" spans="1:7" ht="12.75" customHeight="1">
      <c r="A46" s="2701" t="s">
        <v>1596</v>
      </c>
      <c r="B46" s="2702"/>
      <c r="C46" s="2702"/>
      <c r="D46" s="2703" t="s">
        <v>1597</v>
      </c>
      <c r="E46" s="2703"/>
      <c r="F46" s="2704"/>
      <c r="G46" s="9"/>
    </row>
    <row r="47" spans="1:7" ht="12.75" customHeight="1" thickBot="1">
      <c r="A47" s="2371"/>
      <c r="B47" s="2707"/>
      <c r="C47" s="2707"/>
      <c r="D47" s="2707"/>
      <c r="E47" s="2707"/>
      <c r="F47" s="2708"/>
    </row>
    <row r="49" spans="1:6" ht="54" customHeight="1">
      <c r="A49" s="2119" t="s">
        <v>1585</v>
      </c>
      <c r="B49" s="2119"/>
      <c r="C49" s="2119"/>
      <c r="D49" s="2119"/>
      <c r="E49" s="2119"/>
      <c r="F49" s="2119"/>
    </row>
    <row r="50" spans="1:6" ht="15.6">
      <c r="A50" s="131" t="s">
        <v>1586</v>
      </c>
    </row>
    <row r="51" spans="1:6">
      <c r="A51" s="1764" t="s">
        <v>1587</v>
      </c>
      <c r="B51" s="468"/>
      <c r="C51" s="468"/>
      <c r="D51" s="468"/>
      <c r="E51" s="468"/>
      <c r="F51" s="468"/>
    </row>
    <row r="53" spans="1:6">
      <c r="D53" s="2411" t="s">
        <v>169</v>
      </c>
      <c r="E53" s="2411"/>
      <c r="F53" s="2411"/>
    </row>
  </sheetData>
  <mergeCells count="13">
    <mergeCell ref="D53:F53"/>
    <mergeCell ref="A13:F13"/>
    <mergeCell ref="A31:F31"/>
    <mergeCell ref="A47:F47"/>
    <mergeCell ref="A30:C30"/>
    <mergeCell ref="D30:F30"/>
    <mergeCell ref="A49:F49"/>
    <mergeCell ref="A1:F1"/>
    <mergeCell ref="A3:F3"/>
    <mergeCell ref="A5:F5"/>
    <mergeCell ref="A7:F7"/>
    <mergeCell ref="A46:C46"/>
    <mergeCell ref="D46:F46"/>
  </mergeCells>
  <hyperlinks>
    <hyperlink ref="D53" location="'TABLA DE CONTENIDO'!A1" display="'TABLA DE CONTENIDO'!A1" xr:uid="{00000000-0004-0000-2A00-000000000000}"/>
    <hyperlink ref="D53:E53" location="'TABLA DE CONTENIDO'!A1" display="VOLVER A TABLA DE CONTENIDO" xr:uid="{00000000-0004-0000-2A00-000001000000}"/>
  </hyperlinks>
  <printOptions horizontalCentered="1" verticalCentered="1"/>
  <pageMargins left="0.59055118110236227" right="0.39370078740157483" top="0.78740157480314965" bottom="0.39370078740157483" header="0" footer="0"/>
  <pageSetup scale="99" orientation="portrait" r:id="rId1"/>
  <headerFooter alignWithMargins="0"/>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pageSetUpPr fitToPage="1"/>
  </sheetPr>
  <dimension ref="A1:G53"/>
  <sheetViews>
    <sheetView view="pageBreakPreview" topLeftCell="A16" zoomScale="70" zoomScaleNormal="100" zoomScaleSheetLayoutView="70" workbookViewId="0">
      <selection activeCell="L31" sqref="L31"/>
    </sheetView>
  </sheetViews>
  <sheetFormatPr baseColWidth="10" defaultColWidth="11.44140625" defaultRowHeight="13.2"/>
  <cols>
    <col min="1" max="6" width="14.6640625" customWidth="1"/>
    <col min="7" max="8" width="7.5546875" customWidth="1"/>
  </cols>
  <sheetData>
    <row r="1" spans="1:6" ht="22.8">
      <c r="A1" s="2133" t="s">
        <v>1</v>
      </c>
      <c r="B1" s="2133"/>
      <c r="C1" s="2133"/>
      <c r="D1" s="2133"/>
      <c r="E1" s="2133"/>
      <c r="F1" s="2133"/>
    </row>
    <row r="2" spans="1:6" ht="17.25" customHeight="1">
      <c r="A2" s="141"/>
      <c r="B2" s="141"/>
      <c r="C2" s="141"/>
      <c r="D2" s="141"/>
      <c r="E2" s="141"/>
      <c r="F2" s="141"/>
    </row>
    <row r="3" spans="1:6" ht="17.399999999999999">
      <c r="A3" s="2130" t="s">
        <v>1037</v>
      </c>
      <c r="B3" s="2130"/>
      <c r="C3" s="2130"/>
      <c r="D3" s="2130"/>
      <c r="E3" s="2130"/>
      <c r="F3" s="2130"/>
    </row>
    <row r="4" spans="1:6">
      <c r="B4" s="39"/>
      <c r="C4" s="33"/>
      <c r="D4" s="33"/>
      <c r="E4" s="1"/>
      <c r="F4" s="1"/>
    </row>
    <row r="5" spans="1:6">
      <c r="A5" s="2253"/>
      <c r="B5" s="2345"/>
      <c r="C5" s="2345"/>
      <c r="D5" s="2345"/>
      <c r="E5" s="2345"/>
      <c r="F5" s="2345"/>
    </row>
    <row r="6" spans="1:6">
      <c r="B6" s="39"/>
      <c r="C6" s="33"/>
      <c r="D6" s="33"/>
      <c r="E6" s="1"/>
      <c r="F6" s="1"/>
    </row>
    <row r="7" spans="1:6" ht="17.399999999999999">
      <c r="A7" s="2117" t="s">
        <v>1598</v>
      </c>
      <c r="B7" s="2117"/>
      <c r="C7" s="2117"/>
      <c r="D7" s="2117"/>
      <c r="E7" s="2117"/>
      <c r="F7" s="2117"/>
    </row>
    <row r="8" spans="1:6">
      <c r="B8" s="39"/>
      <c r="C8" s="33"/>
      <c r="D8" s="33"/>
      <c r="E8" s="1"/>
      <c r="F8" s="1"/>
    </row>
    <row r="9" spans="1:6">
      <c r="A9" s="1530" t="s">
        <v>267</v>
      </c>
      <c r="B9" s="1531"/>
      <c r="C9" s="1532" t="str">
        <f>+DATOS!C10</f>
        <v>CARLOS EDUARDO GARCIA CASTILLO</v>
      </c>
      <c r="D9" s="1533"/>
      <c r="E9" s="1533"/>
      <c r="F9" s="1301"/>
    </row>
    <row r="10" spans="1:6">
      <c r="A10" s="1530"/>
      <c r="B10" s="1531"/>
      <c r="C10" s="1301"/>
      <c r="D10" s="1301"/>
      <c r="E10" s="1301"/>
      <c r="F10" s="1301"/>
    </row>
    <row r="11" spans="1:6">
      <c r="A11" s="1530" t="s">
        <v>1580</v>
      </c>
      <c r="B11" s="1530"/>
      <c r="C11" s="1826" t="str">
        <f>+DATOS!C16</f>
        <v>JUN - SEP DE 2024</v>
      </c>
      <c r="D11" s="1826"/>
      <c r="E11" s="1826"/>
      <c r="F11" s="1530"/>
    </row>
    <row r="12" spans="1:6">
      <c r="A12" s="1776"/>
      <c r="B12" s="1776"/>
      <c r="C12" s="1776"/>
      <c r="D12" s="1776"/>
      <c r="E12" s="1776"/>
      <c r="F12" s="1776"/>
    </row>
    <row r="13" spans="1:6" ht="13.8" thickBot="1">
      <c r="A13" s="2324" t="s">
        <v>1166</v>
      </c>
      <c r="B13" s="2324"/>
      <c r="C13" s="2324"/>
      <c r="D13" s="2324"/>
      <c r="E13" s="2324"/>
      <c r="F13" s="2324"/>
    </row>
    <row r="14" spans="1:6">
      <c r="A14" s="465"/>
      <c r="B14" s="16"/>
      <c r="C14" s="16"/>
      <c r="D14" s="16"/>
      <c r="E14" s="16"/>
      <c r="F14" s="17"/>
    </row>
    <row r="15" spans="1:6">
      <c r="A15" s="9"/>
      <c r="F15" s="18"/>
    </row>
    <row r="16" spans="1:6">
      <c r="A16" s="9"/>
      <c r="F16" s="18"/>
    </row>
    <row r="17" spans="1:7">
      <c r="A17" s="9"/>
      <c r="F17" s="18"/>
    </row>
    <row r="18" spans="1:7">
      <c r="A18" s="9"/>
      <c r="F18" s="18"/>
    </row>
    <row r="19" spans="1:7">
      <c r="A19" s="9"/>
      <c r="F19" s="18"/>
    </row>
    <row r="20" spans="1:7">
      <c r="A20" s="9"/>
      <c r="F20" s="18"/>
    </row>
    <row r="21" spans="1:7">
      <c r="A21" s="9"/>
      <c r="F21" s="18"/>
    </row>
    <row r="22" spans="1:7">
      <c r="A22" s="9"/>
      <c r="F22" s="18"/>
    </row>
    <row r="23" spans="1:7">
      <c r="A23" s="9"/>
      <c r="F23" s="18"/>
    </row>
    <row r="24" spans="1:7">
      <c r="A24" s="9"/>
      <c r="F24" s="18"/>
    </row>
    <row r="25" spans="1:7">
      <c r="A25" s="9"/>
      <c r="F25" s="18"/>
    </row>
    <row r="26" spans="1:7">
      <c r="A26" s="9"/>
      <c r="F26" s="18"/>
    </row>
    <row r="27" spans="1:7">
      <c r="A27" s="9"/>
      <c r="F27" s="18"/>
    </row>
    <row r="28" spans="1:7" ht="12" customHeight="1">
      <c r="A28" s="9"/>
      <c r="F28" s="18"/>
    </row>
    <row r="29" spans="1:7" ht="12" customHeight="1">
      <c r="A29" s="9"/>
      <c r="F29" s="18"/>
    </row>
    <row r="30" spans="1:7" ht="12.75" customHeight="1">
      <c r="A30" s="2701" t="s">
        <v>1599</v>
      </c>
      <c r="B30" s="2702"/>
      <c r="C30" s="2702"/>
      <c r="D30" s="2710" t="s">
        <v>1600</v>
      </c>
      <c r="E30" s="2710"/>
      <c r="F30" s="2711"/>
      <c r="G30" s="9"/>
    </row>
    <row r="31" spans="1:7">
      <c r="A31" s="2370"/>
      <c r="B31" s="2705"/>
      <c r="C31" s="2705"/>
      <c r="D31" s="2705"/>
      <c r="E31" s="2705"/>
      <c r="F31" s="2706"/>
    </row>
    <row r="32" spans="1:7" ht="12.75" customHeight="1">
      <c r="A32" s="466"/>
      <c r="B32" s="467"/>
      <c r="C32" s="467"/>
      <c r="D32" s="1534"/>
      <c r="E32" s="1534"/>
      <c r="F32" s="1475"/>
    </row>
    <row r="33" spans="1:7">
      <c r="A33" s="9"/>
      <c r="F33" s="18"/>
      <c r="G33" s="9"/>
    </row>
    <row r="34" spans="1:7" ht="13.5" customHeight="1">
      <c r="A34" s="9"/>
      <c r="F34" s="18"/>
      <c r="G34" s="9"/>
    </row>
    <row r="35" spans="1:7">
      <c r="A35" s="9"/>
      <c r="F35" s="18"/>
    </row>
    <row r="36" spans="1:7">
      <c r="A36" s="9"/>
      <c r="F36" s="18"/>
    </row>
    <row r="37" spans="1:7">
      <c r="A37" s="9"/>
      <c r="F37" s="18"/>
    </row>
    <row r="38" spans="1:7">
      <c r="A38" s="9"/>
      <c r="F38" s="18"/>
    </row>
    <row r="39" spans="1:7">
      <c r="A39" s="9"/>
      <c r="F39" s="18"/>
    </row>
    <row r="40" spans="1:7">
      <c r="A40" s="9"/>
      <c r="F40" s="18"/>
    </row>
    <row r="41" spans="1:7">
      <c r="A41" s="9"/>
      <c r="F41" s="18"/>
    </row>
    <row r="42" spans="1:7">
      <c r="A42" s="9"/>
      <c r="F42" s="18"/>
    </row>
    <row r="43" spans="1:7">
      <c r="A43" s="9"/>
      <c r="F43" s="18"/>
    </row>
    <row r="44" spans="1:7">
      <c r="A44" s="9"/>
      <c r="F44" s="18"/>
    </row>
    <row r="45" spans="1:7">
      <c r="A45" s="9"/>
      <c r="F45" s="18"/>
      <c r="G45" s="9"/>
    </row>
    <row r="46" spans="1:7" ht="12.75" customHeight="1">
      <c r="A46" s="2701" t="s">
        <v>1601</v>
      </c>
      <c r="B46" s="2702"/>
      <c r="C46" s="2702"/>
      <c r="D46" s="2702" t="s">
        <v>1602</v>
      </c>
      <c r="E46" s="2702"/>
      <c r="F46" s="2712"/>
      <c r="G46" s="9"/>
    </row>
    <row r="47" spans="1:7" ht="12.75" customHeight="1" thickBot="1">
      <c r="A47" s="2371"/>
      <c r="B47" s="2707"/>
      <c r="C47" s="2707"/>
      <c r="D47" s="2707"/>
      <c r="E47" s="2707"/>
      <c r="F47" s="2708"/>
    </row>
    <row r="49" spans="1:6" ht="50.25" customHeight="1">
      <c r="A49" s="2119" t="s">
        <v>1585</v>
      </c>
      <c r="B49" s="2119"/>
      <c r="C49" s="2119"/>
      <c r="D49" s="2119"/>
      <c r="E49" s="2119"/>
      <c r="F49" s="2119"/>
    </row>
    <row r="50" spans="1:6" ht="15.6">
      <c r="A50" s="131" t="s">
        <v>1586</v>
      </c>
    </row>
    <row r="51" spans="1:6">
      <c r="A51" s="1764" t="s">
        <v>1587</v>
      </c>
      <c r="B51" s="468"/>
      <c r="C51" s="468"/>
      <c r="D51" s="468"/>
      <c r="E51" s="468"/>
      <c r="F51" s="468"/>
    </row>
    <row r="53" spans="1:6">
      <c r="D53" s="2411" t="s">
        <v>169</v>
      </c>
      <c r="E53" s="2411"/>
      <c r="F53" s="2411"/>
    </row>
  </sheetData>
  <mergeCells count="13">
    <mergeCell ref="A13:F13"/>
    <mergeCell ref="A1:F1"/>
    <mergeCell ref="A3:F3"/>
    <mergeCell ref="A5:F5"/>
    <mergeCell ref="A7:F7"/>
    <mergeCell ref="D53:F53"/>
    <mergeCell ref="A30:C30"/>
    <mergeCell ref="D30:F30"/>
    <mergeCell ref="A31:F31"/>
    <mergeCell ref="A46:C46"/>
    <mergeCell ref="D46:F46"/>
    <mergeCell ref="A47:F47"/>
    <mergeCell ref="A49:F49"/>
  </mergeCells>
  <hyperlinks>
    <hyperlink ref="D53" location="'TABLA DE CONTENIDO'!A1" display="'TABLA DE CONTENIDO'!A1" xr:uid="{00000000-0004-0000-2B00-000000000000}"/>
    <hyperlink ref="D53:E53" location="'TABLA DE CONTENIDO'!A1" display="VOLVER A TABLA DE CONTENIDO" xr:uid="{00000000-0004-0000-2B00-000001000000}"/>
  </hyperlinks>
  <printOptions horizontalCentered="1" verticalCentered="1"/>
  <pageMargins left="0.59055118110236227" right="0.39370078740157483" top="0.78740157480314965" bottom="0.39370078740157483" header="0" footer="0"/>
  <pageSetup scale="99" orientation="portrait" r:id="rId1"/>
  <headerFooter alignWithMargins="0"/>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Hoja44">
    <pageSetUpPr fitToPage="1"/>
  </sheetPr>
  <dimension ref="A1:G53"/>
  <sheetViews>
    <sheetView view="pageBreakPreview" zoomScale="60" zoomScaleNormal="100" workbookViewId="0">
      <selection activeCell="L31" sqref="L31"/>
    </sheetView>
  </sheetViews>
  <sheetFormatPr baseColWidth="10" defaultColWidth="11.44140625" defaultRowHeight="13.2"/>
  <cols>
    <col min="1" max="2" width="14.6640625" customWidth="1"/>
    <col min="3" max="3" width="16.33203125" customWidth="1"/>
    <col min="4" max="6" width="14.6640625" customWidth="1"/>
    <col min="7" max="8" width="6.88671875" customWidth="1"/>
  </cols>
  <sheetData>
    <row r="1" spans="1:6" ht="22.8">
      <c r="A1" s="2133" t="s">
        <v>1</v>
      </c>
      <c r="B1" s="2133"/>
      <c r="C1" s="2133"/>
      <c r="D1" s="2133"/>
      <c r="E1" s="2133"/>
      <c r="F1" s="2133"/>
    </row>
    <row r="2" spans="1:6" ht="17.25" customHeight="1">
      <c r="A2" s="141"/>
      <c r="B2" s="141"/>
      <c r="C2" s="141"/>
      <c r="D2" s="141"/>
      <c r="E2" s="141"/>
      <c r="F2" s="141"/>
    </row>
    <row r="3" spans="1:6" ht="17.399999999999999">
      <c r="A3" s="2130" t="s">
        <v>1037</v>
      </c>
      <c r="B3" s="2130"/>
      <c r="C3" s="2130"/>
      <c r="D3" s="2130"/>
      <c r="E3" s="2130"/>
      <c r="F3" s="2130"/>
    </row>
    <row r="4" spans="1:6">
      <c r="B4" s="39"/>
      <c r="C4" s="33"/>
      <c r="D4" s="33"/>
      <c r="E4" s="1"/>
      <c r="F4" s="1"/>
    </row>
    <row r="5" spans="1:6">
      <c r="A5" s="2253"/>
      <c r="B5" s="2345"/>
      <c r="C5" s="2345"/>
      <c r="D5" s="2345"/>
      <c r="E5" s="2345"/>
      <c r="F5" s="2345"/>
    </row>
    <row r="6" spans="1:6">
      <c r="B6" s="39"/>
      <c r="C6" s="33"/>
      <c r="D6" s="33"/>
      <c r="E6" s="1"/>
      <c r="F6" s="1"/>
    </row>
    <row r="7" spans="1:6" ht="17.399999999999999">
      <c r="A7" s="2117" t="s">
        <v>1603</v>
      </c>
      <c r="B7" s="2117"/>
      <c r="C7" s="2117"/>
      <c r="D7" s="2117"/>
      <c r="E7" s="2117"/>
      <c r="F7" s="2117"/>
    </row>
    <row r="8" spans="1:6">
      <c r="B8" s="39"/>
      <c r="C8" s="33"/>
      <c r="D8" s="33"/>
      <c r="E8" s="1"/>
      <c r="F8" s="1"/>
    </row>
    <row r="9" spans="1:6">
      <c r="A9" s="1530" t="s">
        <v>267</v>
      </c>
      <c r="B9" s="1531"/>
      <c r="C9" s="1532" t="str">
        <f>+DATOS!C10</f>
        <v>CARLOS EDUARDO GARCIA CASTILLO</v>
      </c>
      <c r="D9" s="1533"/>
      <c r="E9" s="1533"/>
      <c r="F9" s="1301"/>
    </row>
    <row r="10" spans="1:6">
      <c r="A10" s="1530"/>
      <c r="B10" s="1531"/>
      <c r="C10" s="1301"/>
      <c r="D10" s="1301"/>
      <c r="E10" s="1301"/>
      <c r="F10" s="1301"/>
    </row>
    <row r="11" spans="1:6">
      <c r="A11" s="1530" t="s">
        <v>1580</v>
      </c>
      <c r="B11" s="1530"/>
      <c r="C11" s="1826" t="str">
        <f>+DATOS!C16</f>
        <v>JUN - SEP DE 2024</v>
      </c>
      <c r="D11" s="1826"/>
      <c r="E11" s="1826"/>
      <c r="F11" s="1530"/>
    </row>
    <row r="12" spans="1:6">
      <c r="A12" s="1776"/>
      <c r="B12" s="1776"/>
      <c r="C12" s="1776"/>
      <c r="D12" s="1776"/>
      <c r="E12" s="1776"/>
      <c r="F12" s="1776"/>
    </row>
    <row r="13" spans="1:6" ht="13.8" thickBot="1">
      <c r="A13" s="2324" t="s">
        <v>1154</v>
      </c>
      <c r="B13" s="2324"/>
      <c r="C13" s="2324"/>
      <c r="D13" s="2324"/>
      <c r="E13" s="2324"/>
      <c r="F13" s="2324"/>
    </row>
    <row r="14" spans="1:6">
      <c r="A14" s="465"/>
      <c r="B14" s="16"/>
      <c r="C14" s="16"/>
      <c r="D14" s="16"/>
      <c r="E14" s="16"/>
      <c r="F14" s="17"/>
    </row>
    <row r="15" spans="1:6">
      <c r="A15" s="9"/>
      <c r="F15" s="18"/>
    </row>
    <row r="16" spans="1:6">
      <c r="A16" s="9"/>
      <c r="F16" s="18"/>
    </row>
    <row r="17" spans="1:7">
      <c r="A17" s="9"/>
      <c r="F17" s="18"/>
    </row>
    <row r="18" spans="1:7">
      <c r="A18" s="9"/>
      <c r="F18" s="18"/>
    </row>
    <row r="19" spans="1:7">
      <c r="A19" s="9"/>
      <c r="F19" s="18"/>
    </row>
    <row r="20" spans="1:7">
      <c r="A20" s="9"/>
      <c r="F20" s="18"/>
    </row>
    <row r="21" spans="1:7">
      <c r="A21" s="9"/>
      <c r="F21" s="18"/>
    </row>
    <row r="22" spans="1:7">
      <c r="A22" s="9"/>
      <c r="F22" s="18"/>
    </row>
    <row r="23" spans="1:7">
      <c r="A23" s="9"/>
      <c r="F23" s="18"/>
    </row>
    <row r="24" spans="1:7">
      <c r="A24" s="9"/>
      <c r="F24" s="18"/>
    </row>
    <row r="25" spans="1:7">
      <c r="A25" s="9"/>
      <c r="F25" s="18"/>
    </row>
    <row r="26" spans="1:7">
      <c r="A26" s="9"/>
      <c r="F26" s="18"/>
    </row>
    <row r="27" spans="1:7">
      <c r="A27" s="9"/>
      <c r="F27" s="18"/>
    </row>
    <row r="28" spans="1:7" ht="12" customHeight="1">
      <c r="A28" s="9"/>
      <c r="F28" s="18"/>
    </row>
    <row r="29" spans="1:7" ht="12" customHeight="1">
      <c r="A29" s="9"/>
      <c r="F29" s="18"/>
    </row>
    <row r="30" spans="1:7" ht="12.75" customHeight="1">
      <c r="A30" s="2709" t="s">
        <v>1604</v>
      </c>
      <c r="B30" s="2710"/>
      <c r="C30" s="2710"/>
      <c r="D30" s="2710" t="s">
        <v>1605</v>
      </c>
      <c r="E30" s="2710"/>
      <c r="F30" s="2711"/>
      <c r="G30" s="9"/>
    </row>
    <row r="31" spans="1:7">
      <c r="A31" s="2370"/>
      <c r="B31" s="2705"/>
      <c r="C31" s="2705"/>
      <c r="D31" s="2705"/>
      <c r="E31" s="2705"/>
      <c r="F31" s="2706"/>
    </row>
    <row r="32" spans="1:7" ht="12.75" customHeight="1">
      <c r="A32" s="466"/>
      <c r="B32" s="467"/>
      <c r="C32" s="467"/>
      <c r="D32" s="1534"/>
      <c r="E32" s="1534"/>
      <c r="F32" s="1475"/>
    </row>
    <row r="33" spans="1:7">
      <c r="A33" s="9"/>
      <c r="F33" s="18"/>
      <c r="G33" s="9"/>
    </row>
    <row r="34" spans="1:7" ht="13.5" customHeight="1">
      <c r="A34" s="9"/>
      <c r="F34" s="18"/>
      <c r="G34" s="9"/>
    </row>
    <row r="35" spans="1:7">
      <c r="A35" s="9"/>
      <c r="F35" s="18"/>
    </row>
    <row r="36" spans="1:7">
      <c r="A36" s="9"/>
      <c r="F36" s="18"/>
    </row>
    <row r="37" spans="1:7">
      <c r="A37" s="9"/>
      <c r="F37" s="18"/>
    </row>
    <row r="38" spans="1:7">
      <c r="A38" s="9"/>
      <c r="F38" s="18"/>
    </row>
    <row r="39" spans="1:7">
      <c r="A39" s="9"/>
      <c r="F39" s="18"/>
    </row>
    <row r="40" spans="1:7">
      <c r="A40" s="9"/>
      <c r="F40" s="18"/>
    </row>
    <row r="41" spans="1:7">
      <c r="A41" s="9"/>
      <c r="F41" s="18"/>
    </row>
    <row r="42" spans="1:7">
      <c r="A42" s="9"/>
      <c r="F42" s="18"/>
    </row>
    <row r="43" spans="1:7">
      <c r="A43" s="9"/>
      <c r="F43" s="18"/>
    </row>
    <row r="44" spans="1:7">
      <c r="A44" s="9"/>
      <c r="F44" s="18"/>
    </row>
    <row r="45" spans="1:7">
      <c r="A45" s="9"/>
      <c r="F45" s="18"/>
      <c r="G45" s="9"/>
    </row>
    <row r="46" spans="1:7" ht="12.75" customHeight="1">
      <c r="A46" s="2698" t="s">
        <v>1606</v>
      </c>
      <c r="B46" s="2345"/>
      <c r="C46" s="2345"/>
      <c r="D46" s="2253" t="s">
        <v>1607</v>
      </c>
      <c r="E46" s="2345"/>
      <c r="F46" s="2699"/>
      <c r="G46" s="9"/>
    </row>
    <row r="47" spans="1:7" ht="12.75" customHeight="1" thickBot="1">
      <c r="A47" s="2371"/>
      <c r="B47" s="2707"/>
      <c r="C47" s="2707"/>
      <c r="D47" s="2707"/>
      <c r="E47" s="2707"/>
      <c r="F47" s="2708"/>
    </row>
    <row r="49" spans="1:7" ht="72" customHeight="1">
      <c r="A49" s="2119" t="s">
        <v>1585</v>
      </c>
      <c r="B49" s="2119"/>
      <c r="C49" s="2119"/>
      <c r="D49" s="2119"/>
      <c r="E49" s="2119"/>
      <c r="F49" s="2119"/>
      <c r="G49" s="1301"/>
    </row>
    <row r="50" spans="1:7" ht="15.6">
      <c r="A50" s="131" t="s">
        <v>1586</v>
      </c>
      <c r="G50" s="1301"/>
    </row>
    <row r="51" spans="1:7">
      <c r="A51" s="1764" t="s">
        <v>1587</v>
      </c>
      <c r="B51" s="468"/>
      <c r="C51" s="468"/>
      <c r="D51" s="468"/>
      <c r="E51" s="468"/>
      <c r="F51" s="468"/>
      <c r="G51" s="1301"/>
    </row>
    <row r="52" spans="1:7">
      <c r="A52" s="1301"/>
      <c r="B52" s="1301"/>
      <c r="C52" s="1301"/>
      <c r="D52" s="1301"/>
      <c r="E52" s="1301"/>
      <c r="F52" s="1301"/>
      <c r="G52" s="1301"/>
    </row>
    <row r="53" spans="1:7">
      <c r="D53" s="2411" t="s">
        <v>169</v>
      </c>
      <c r="E53" s="2411"/>
      <c r="F53" s="2411"/>
    </row>
  </sheetData>
  <mergeCells count="13">
    <mergeCell ref="A13:F13"/>
    <mergeCell ref="A1:F1"/>
    <mergeCell ref="A3:F3"/>
    <mergeCell ref="A5:F5"/>
    <mergeCell ref="A7:F7"/>
    <mergeCell ref="D53:F53"/>
    <mergeCell ref="A30:C30"/>
    <mergeCell ref="D30:F30"/>
    <mergeCell ref="A31:F31"/>
    <mergeCell ref="A46:C46"/>
    <mergeCell ref="D46:F46"/>
    <mergeCell ref="A47:F47"/>
    <mergeCell ref="A49:F49"/>
  </mergeCells>
  <hyperlinks>
    <hyperlink ref="D53" location="'TABLA DE CONTENIDO'!A1" display="'TABLA DE CONTENIDO'!A1" xr:uid="{00000000-0004-0000-2C00-000000000000}"/>
    <hyperlink ref="D53:E53" location="'TABLA DE CONTENIDO'!A1" display="VOLVER A TABLA DE CONTENIDO" xr:uid="{00000000-0004-0000-2C00-000001000000}"/>
  </hyperlinks>
  <printOptions horizontalCentered="1" verticalCentered="1"/>
  <pageMargins left="0.59055118110236227" right="0.39370078740157483" top="0.78740157480314965" bottom="0.39370078740157483" header="0" footer="0"/>
  <pageSetup scale="96" orientation="portrait" r:id="rId1"/>
  <headerFooter alignWithMargins="0"/>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pageSetUpPr fitToPage="1"/>
  </sheetPr>
  <dimension ref="A1:G53"/>
  <sheetViews>
    <sheetView view="pageBreakPreview" zoomScale="60" zoomScaleNormal="100" workbookViewId="0">
      <selection activeCell="L31" sqref="L31"/>
    </sheetView>
  </sheetViews>
  <sheetFormatPr baseColWidth="10" defaultColWidth="11.44140625" defaultRowHeight="13.2"/>
  <cols>
    <col min="1" max="2" width="14.6640625" customWidth="1"/>
    <col min="3" max="3" width="16.33203125" customWidth="1"/>
    <col min="4" max="6" width="14.6640625" customWidth="1"/>
    <col min="7" max="8" width="6.88671875" customWidth="1"/>
  </cols>
  <sheetData>
    <row r="1" spans="1:6" ht="22.8">
      <c r="A1" s="2133" t="s">
        <v>1</v>
      </c>
      <c r="B1" s="2133"/>
      <c r="C1" s="2133"/>
      <c r="D1" s="2133"/>
      <c r="E1" s="2133"/>
      <c r="F1" s="2133"/>
    </row>
    <row r="2" spans="1:6" ht="17.25" customHeight="1">
      <c r="A2" s="141"/>
      <c r="B2" s="141"/>
      <c r="C2" s="141"/>
      <c r="D2" s="141"/>
      <c r="E2" s="141"/>
      <c r="F2" s="141"/>
    </row>
    <row r="3" spans="1:6" ht="17.399999999999999">
      <c r="A3" s="2130" t="s">
        <v>1037</v>
      </c>
      <c r="B3" s="2130"/>
      <c r="C3" s="2130"/>
      <c r="D3" s="2130"/>
      <c r="E3" s="2130"/>
      <c r="F3" s="2130"/>
    </row>
    <row r="4" spans="1:6">
      <c r="B4" s="39"/>
      <c r="C4" s="33"/>
      <c r="D4" s="33"/>
      <c r="E4" s="1"/>
      <c r="F4" s="1"/>
    </row>
    <row r="5" spans="1:6">
      <c r="A5" s="2253"/>
      <c r="B5" s="2345"/>
      <c r="C5" s="2345"/>
      <c r="D5" s="2345"/>
      <c r="E5" s="2345"/>
      <c r="F5" s="2345"/>
    </row>
    <row r="6" spans="1:6">
      <c r="B6" s="39"/>
      <c r="C6" s="33"/>
      <c r="D6" s="33"/>
      <c r="E6" s="1"/>
      <c r="F6" s="1"/>
    </row>
    <row r="7" spans="1:6" ht="17.399999999999999">
      <c r="A7" s="2117" t="s">
        <v>1608</v>
      </c>
      <c r="B7" s="2117"/>
      <c r="C7" s="2117"/>
      <c r="D7" s="2117"/>
      <c r="E7" s="2117"/>
      <c r="F7" s="2117"/>
    </row>
    <row r="8" spans="1:6">
      <c r="B8" s="39"/>
      <c r="C8" s="33"/>
      <c r="D8" s="33"/>
      <c r="E8" s="1"/>
      <c r="F8" s="1"/>
    </row>
    <row r="9" spans="1:6">
      <c r="A9" s="1530" t="s">
        <v>267</v>
      </c>
      <c r="B9" s="1531"/>
      <c r="C9" s="1532" t="str">
        <f>+DATOS!C10</f>
        <v>CARLOS EDUARDO GARCIA CASTILLO</v>
      </c>
      <c r="D9" s="1533"/>
      <c r="E9" s="1533"/>
      <c r="F9" s="1301"/>
    </row>
    <row r="10" spans="1:6">
      <c r="A10" s="1530"/>
      <c r="B10" s="1531"/>
      <c r="C10" s="1301"/>
      <c r="D10" s="1301"/>
      <c r="E10" s="1301"/>
      <c r="F10" s="1301"/>
    </row>
    <row r="11" spans="1:6">
      <c r="A11" s="1530" t="s">
        <v>1580</v>
      </c>
      <c r="B11" s="1530"/>
      <c r="C11" s="1826" t="str">
        <f>+DATOS!C16</f>
        <v>JUN - SEP DE 2024</v>
      </c>
      <c r="D11" s="1826"/>
      <c r="E11" s="1826"/>
      <c r="F11" s="1530"/>
    </row>
    <row r="12" spans="1:6">
      <c r="A12" s="1776"/>
      <c r="B12" s="1776"/>
      <c r="C12" s="1776"/>
      <c r="D12" s="1776"/>
      <c r="E12" s="1776"/>
      <c r="F12" s="1776"/>
    </row>
    <row r="13" spans="1:6" ht="13.8" thickBot="1">
      <c r="A13" s="2324" t="s">
        <v>1609</v>
      </c>
      <c r="B13" s="2324"/>
      <c r="C13" s="2324"/>
      <c r="D13" s="2324"/>
      <c r="E13" s="2324"/>
      <c r="F13" s="2324"/>
    </row>
    <row r="14" spans="1:6">
      <c r="A14" s="465"/>
      <c r="B14" s="16"/>
      <c r="C14" s="16"/>
      <c r="D14" s="16"/>
      <c r="E14" s="16"/>
      <c r="F14" s="17"/>
    </row>
    <row r="15" spans="1:6">
      <c r="A15" s="9"/>
      <c r="F15" s="18"/>
    </row>
    <row r="16" spans="1:6">
      <c r="A16" s="9"/>
      <c r="F16" s="18"/>
    </row>
    <row r="17" spans="1:7">
      <c r="A17" s="9"/>
      <c r="F17" s="18"/>
    </row>
    <row r="18" spans="1:7">
      <c r="A18" s="1661"/>
      <c r="F18" s="18"/>
    </row>
    <row r="19" spans="1:7">
      <c r="A19" s="9"/>
      <c r="F19" s="18"/>
    </row>
    <row r="20" spans="1:7">
      <c r="A20" s="9"/>
      <c r="F20" s="18"/>
    </row>
    <row r="21" spans="1:7">
      <c r="A21" s="9"/>
      <c r="F21" s="18"/>
    </row>
    <row r="22" spans="1:7">
      <c r="A22" s="9"/>
      <c r="F22" s="18"/>
    </row>
    <row r="23" spans="1:7">
      <c r="A23" s="9"/>
      <c r="F23" s="18"/>
    </row>
    <row r="24" spans="1:7">
      <c r="A24" s="9"/>
      <c r="F24" s="18"/>
    </row>
    <row r="25" spans="1:7">
      <c r="A25" s="9"/>
      <c r="F25" s="18"/>
    </row>
    <row r="26" spans="1:7">
      <c r="A26" s="9"/>
      <c r="F26" s="18"/>
    </row>
    <row r="27" spans="1:7">
      <c r="A27" s="9"/>
      <c r="F27" s="18"/>
    </row>
    <row r="28" spans="1:7" ht="12" customHeight="1">
      <c r="A28" s="9"/>
      <c r="F28" s="18"/>
    </row>
    <row r="29" spans="1:7" ht="12" customHeight="1">
      <c r="A29" s="9"/>
      <c r="F29" s="18"/>
    </row>
    <row r="30" spans="1:7" ht="12.75" customHeight="1">
      <c r="A30" s="2709" t="s">
        <v>1610</v>
      </c>
      <c r="B30" s="2710"/>
      <c r="C30" s="2710"/>
      <c r="D30" s="2710" t="s">
        <v>1611</v>
      </c>
      <c r="E30" s="2710"/>
      <c r="F30" s="2711"/>
      <c r="G30" s="9"/>
    </row>
    <row r="31" spans="1:7">
      <c r="A31" s="2370"/>
      <c r="B31" s="2705"/>
      <c r="C31" s="2705"/>
      <c r="D31" s="2705"/>
      <c r="E31" s="2705"/>
      <c r="F31" s="2706"/>
    </row>
    <row r="32" spans="1:7" ht="12.75" customHeight="1">
      <c r="A32" s="466"/>
      <c r="B32" s="467"/>
      <c r="C32" s="467"/>
      <c r="D32" s="1534"/>
      <c r="E32" s="1534"/>
      <c r="F32" s="1475"/>
    </row>
    <row r="33" spans="1:7">
      <c r="A33" s="9"/>
      <c r="F33" s="18"/>
      <c r="G33" s="9"/>
    </row>
    <row r="34" spans="1:7" ht="13.5" customHeight="1">
      <c r="A34" s="9"/>
      <c r="F34" s="18"/>
      <c r="G34" s="9"/>
    </row>
    <row r="35" spans="1:7">
      <c r="A35" s="9"/>
      <c r="F35" s="18"/>
    </row>
    <row r="36" spans="1:7">
      <c r="A36" s="9"/>
      <c r="F36" s="18"/>
    </row>
    <row r="37" spans="1:7">
      <c r="A37" s="9"/>
      <c r="F37" s="18"/>
    </row>
    <row r="38" spans="1:7">
      <c r="A38" s="9"/>
      <c r="F38" s="18"/>
    </row>
    <row r="39" spans="1:7">
      <c r="A39" s="9"/>
      <c r="F39" s="18"/>
    </row>
    <row r="40" spans="1:7">
      <c r="A40" s="9"/>
      <c r="F40" s="18"/>
    </row>
    <row r="41" spans="1:7">
      <c r="A41" s="9"/>
      <c r="F41" s="18"/>
    </row>
    <row r="42" spans="1:7">
      <c r="A42" s="9"/>
      <c r="F42" s="18"/>
    </row>
    <row r="43" spans="1:7">
      <c r="A43" s="9"/>
      <c r="F43" s="18"/>
    </row>
    <row r="44" spans="1:7">
      <c r="A44" s="9"/>
      <c r="F44" s="18"/>
    </row>
    <row r="45" spans="1:7">
      <c r="A45" s="9"/>
      <c r="F45" s="18"/>
      <c r="G45" s="9"/>
    </row>
    <row r="46" spans="1:7" ht="12.75" customHeight="1">
      <c r="A46" s="2698" t="s">
        <v>1612</v>
      </c>
      <c r="B46" s="2345"/>
      <c r="C46" s="2345"/>
      <c r="D46" s="2253" t="s">
        <v>1613</v>
      </c>
      <c r="E46" s="2345"/>
      <c r="F46" s="2699"/>
      <c r="G46" s="9"/>
    </row>
    <row r="47" spans="1:7" ht="12.75" customHeight="1" thickBot="1">
      <c r="A47" s="2371"/>
      <c r="B47" s="2707"/>
      <c r="C47" s="2707"/>
      <c r="D47" s="2707"/>
      <c r="E47" s="2707"/>
      <c r="F47" s="2708"/>
    </row>
    <row r="49" spans="1:7" ht="51" customHeight="1">
      <c r="A49" s="2119" t="s">
        <v>1585</v>
      </c>
      <c r="B49" s="2119"/>
      <c r="C49" s="2119"/>
      <c r="D49" s="2119"/>
      <c r="E49" s="2119"/>
      <c r="F49" s="2119"/>
      <c r="G49" s="1301"/>
    </row>
    <row r="50" spans="1:7" ht="15.6">
      <c r="A50" s="131" t="s">
        <v>1586</v>
      </c>
      <c r="G50" s="1301"/>
    </row>
    <row r="51" spans="1:7">
      <c r="A51" s="1764" t="s">
        <v>1587</v>
      </c>
      <c r="B51" s="468"/>
      <c r="C51" s="468"/>
      <c r="D51" s="468"/>
      <c r="E51" s="468"/>
      <c r="F51" s="468"/>
      <c r="G51" s="1301"/>
    </row>
    <row r="52" spans="1:7">
      <c r="A52" s="1301"/>
      <c r="B52" s="1301"/>
      <c r="C52" s="1301"/>
      <c r="D52" s="1301"/>
      <c r="E52" s="1301"/>
      <c r="F52" s="1301"/>
      <c r="G52" s="1301"/>
    </row>
    <row r="53" spans="1:7">
      <c r="D53" s="2411" t="s">
        <v>169</v>
      </c>
      <c r="E53" s="2411"/>
      <c r="F53" s="2411"/>
    </row>
  </sheetData>
  <mergeCells count="13">
    <mergeCell ref="A13:F13"/>
    <mergeCell ref="A1:F1"/>
    <mergeCell ref="A3:F3"/>
    <mergeCell ref="A5:F5"/>
    <mergeCell ref="A7:F7"/>
    <mergeCell ref="D53:F53"/>
    <mergeCell ref="A30:C30"/>
    <mergeCell ref="D30:F30"/>
    <mergeCell ref="A31:F31"/>
    <mergeCell ref="A46:C46"/>
    <mergeCell ref="D46:F46"/>
    <mergeCell ref="A47:F47"/>
    <mergeCell ref="A49:F49"/>
  </mergeCells>
  <hyperlinks>
    <hyperlink ref="D53" location="'TABLA DE CONTENIDO'!A1" display="'TABLA DE CONTENIDO'!A1" xr:uid="{00000000-0004-0000-2D00-000000000000}"/>
    <hyperlink ref="D53:E53" location="'TABLA DE CONTENIDO'!A1" display="VOLVER A TABLA DE CONTENIDO" xr:uid="{00000000-0004-0000-2D00-000001000000}"/>
  </hyperlinks>
  <printOptions horizontalCentered="1" verticalCentered="1"/>
  <pageMargins left="0.59055118110236227" right="0.39370078740157483" top="0.78740157480314965" bottom="0.39370078740157483" header="0" footer="0"/>
  <pageSetup scale="99" orientation="portrait" r:id="rId1"/>
  <headerFooter alignWithMargins="0"/>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Hoja45">
    <pageSetUpPr fitToPage="1"/>
  </sheetPr>
  <dimension ref="A1:G52"/>
  <sheetViews>
    <sheetView view="pageBreakPreview" topLeftCell="A10" zoomScale="60" zoomScaleNormal="100" workbookViewId="0">
      <selection activeCell="L31" sqref="L31"/>
    </sheetView>
  </sheetViews>
  <sheetFormatPr baseColWidth="10" defaultColWidth="11.44140625" defaultRowHeight="13.2"/>
  <cols>
    <col min="1" max="6" width="14.6640625" customWidth="1"/>
    <col min="7" max="8" width="6.6640625" customWidth="1"/>
  </cols>
  <sheetData>
    <row r="1" spans="1:6" ht="22.8">
      <c r="A1" s="2133" t="s">
        <v>1</v>
      </c>
      <c r="B1" s="2133"/>
      <c r="C1" s="2133"/>
      <c r="D1" s="2133"/>
      <c r="E1" s="2133"/>
      <c r="F1" s="2133"/>
    </row>
    <row r="2" spans="1:6" ht="17.25" customHeight="1">
      <c r="A2" s="141"/>
      <c r="B2" s="141"/>
      <c r="C2" s="141"/>
      <c r="D2" s="141"/>
      <c r="E2" s="141"/>
      <c r="F2" s="141"/>
    </row>
    <row r="3" spans="1:6" ht="17.399999999999999">
      <c r="A3" s="2130" t="s">
        <v>1037</v>
      </c>
      <c r="B3" s="2130"/>
      <c r="C3" s="2130"/>
      <c r="D3" s="2130"/>
      <c r="E3" s="2130"/>
      <c r="F3" s="2130"/>
    </row>
    <row r="4" spans="1:6">
      <c r="B4" s="39"/>
      <c r="C4" s="33"/>
      <c r="D4" s="33"/>
      <c r="E4" s="1"/>
      <c r="F4" s="1"/>
    </row>
    <row r="5" spans="1:6">
      <c r="A5" s="55"/>
    </row>
    <row r="6" spans="1:6">
      <c r="B6" s="39"/>
      <c r="C6" s="33"/>
      <c r="D6" s="33"/>
      <c r="E6" s="1"/>
      <c r="F6" s="1"/>
    </row>
    <row r="7" spans="1:6" ht="17.399999999999999">
      <c r="A7" s="2117" t="s">
        <v>1614</v>
      </c>
      <c r="B7" s="2117"/>
      <c r="C7" s="2117"/>
      <c r="D7" s="2117"/>
      <c r="E7" s="2117"/>
      <c r="F7" s="2117"/>
    </row>
    <row r="8" spans="1:6">
      <c r="B8" s="39"/>
      <c r="C8" s="33"/>
      <c r="D8" s="33"/>
      <c r="E8" s="1"/>
      <c r="F8" s="1"/>
    </row>
    <row r="9" spans="1:6">
      <c r="A9" s="1530" t="s">
        <v>267</v>
      </c>
      <c r="B9" s="1531"/>
      <c r="C9" s="1532" t="str">
        <f>+DATOS!C10</f>
        <v>CARLOS EDUARDO GARCIA CASTILLO</v>
      </c>
      <c r="D9" s="1533"/>
      <c r="E9" s="1533"/>
      <c r="F9" s="1301"/>
    </row>
    <row r="10" spans="1:6">
      <c r="A10" s="1530"/>
      <c r="B10" s="1531"/>
      <c r="C10" s="1301"/>
      <c r="D10" s="1301"/>
      <c r="E10" s="1301"/>
      <c r="F10" s="1301"/>
    </row>
    <row r="11" spans="1:6">
      <c r="A11" s="1530" t="s">
        <v>1580</v>
      </c>
      <c r="B11" s="1530"/>
      <c r="C11" s="1826" t="str">
        <f>+DATOS!C16</f>
        <v>JUN - SEP DE 2024</v>
      </c>
      <c r="D11" s="1826"/>
      <c r="E11" s="1826"/>
      <c r="F11" s="1530"/>
    </row>
    <row r="12" spans="1:6">
      <c r="A12" s="1776"/>
      <c r="B12" s="1776"/>
      <c r="C12" s="1776"/>
      <c r="D12" s="1776"/>
      <c r="E12" s="1776"/>
      <c r="F12" s="1776"/>
    </row>
    <row r="13" spans="1:6" ht="13.8" thickBot="1">
      <c r="A13" s="2324" t="s">
        <v>1615</v>
      </c>
      <c r="B13" s="2324"/>
      <c r="C13" s="2324"/>
      <c r="D13" s="2324"/>
      <c r="E13" s="2324"/>
      <c r="F13" s="2324"/>
    </row>
    <row r="14" spans="1:6">
      <c r="A14" s="465"/>
      <c r="B14" s="16"/>
      <c r="C14" s="16"/>
      <c r="D14" s="16"/>
      <c r="E14" s="16"/>
      <c r="F14" s="17"/>
    </row>
    <row r="15" spans="1:6">
      <c r="A15" s="9"/>
      <c r="F15" s="18"/>
    </row>
    <row r="16" spans="1:6">
      <c r="A16" s="9"/>
      <c r="F16" s="18"/>
    </row>
    <row r="17" spans="1:7">
      <c r="A17" s="9"/>
      <c r="F17" s="18"/>
    </row>
    <row r="18" spans="1:7">
      <c r="A18" s="9"/>
      <c r="F18" s="18"/>
    </row>
    <row r="19" spans="1:7">
      <c r="A19" s="9"/>
      <c r="F19" s="18"/>
    </row>
    <row r="20" spans="1:7">
      <c r="A20" s="9"/>
      <c r="F20" s="18"/>
      <c r="G20" s="55"/>
    </row>
    <row r="21" spans="1:7">
      <c r="A21" s="9"/>
      <c r="F21" s="18"/>
    </row>
    <row r="22" spans="1:7">
      <c r="A22" s="9"/>
      <c r="F22" s="18"/>
    </row>
    <row r="23" spans="1:7">
      <c r="A23" s="9"/>
      <c r="F23" s="18"/>
    </row>
    <row r="24" spans="1:7">
      <c r="A24" s="9"/>
      <c r="F24" s="18"/>
    </row>
    <row r="25" spans="1:7">
      <c r="A25" s="9"/>
      <c r="F25" s="18"/>
    </row>
    <row r="26" spans="1:7">
      <c r="A26" s="9"/>
      <c r="F26" s="18"/>
    </row>
    <row r="27" spans="1:7" ht="12" customHeight="1">
      <c r="A27" s="9"/>
      <c r="F27" s="18"/>
    </row>
    <row r="28" spans="1:7" ht="12.75" customHeight="1">
      <c r="A28" s="2698" t="s">
        <v>1616</v>
      </c>
      <c r="B28" s="2345"/>
      <c r="C28" s="2345"/>
      <c r="D28" s="2253" t="s">
        <v>1617</v>
      </c>
      <c r="E28" s="2345"/>
      <c r="F28" s="2699"/>
      <c r="G28" s="9"/>
    </row>
    <row r="29" spans="1:7">
      <c r="A29" s="469"/>
      <c r="B29" s="467"/>
      <c r="C29" s="467"/>
      <c r="D29" s="467"/>
      <c r="E29" s="467"/>
      <c r="F29" s="470"/>
    </row>
    <row r="30" spans="1:7" ht="12.75" customHeight="1">
      <c r="A30" s="466"/>
      <c r="B30" s="467"/>
      <c r="C30" s="467"/>
      <c r="D30" s="1534"/>
      <c r="E30" s="1534"/>
      <c r="F30" s="1475"/>
    </row>
    <row r="31" spans="1:7">
      <c r="A31" s="9"/>
      <c r="F31" s="18"/>
      <c r="G31" s="9"/>
    </row>
    <row r="32" spans="1:7" ht="13.5" customHeight="1">
      <c r="A32" s="9"/>
      <c r="F32" s="18"/>
      <c r="G32" s="9"/>
    </row>
    <row r="33" spans="1:7">
      <c r="A33" s="9"/>
      <c r="F33" s="18"/>
    </row>
    <row r="34" spans="1:7">
      <c r="A34" s="9"/>
      <c r="F34" s="18"/>
    </row>
    <row r="35" spans="1:7">
      <c r="A35" s="9"/>
      <c r="F35" s="18"/>
    </row>
    <row r="36" spans="1:7">
      <c r="A36" s="9"/>
      <c r="F36" s="18"/>
    </row>
    <row r="37" spans="1:7">
      <c r="A37" s="9"/>
      <c r="F37" s="18"/>
    </row>
    <row r="38" spans="1:7">
      <c r="A38" s="9"/>
      <c r="F38" s="18"/>
    </row>
    <row r="39" spans="1:7">
      <c r="A39" s="9"/>
      <c r="F39" s="18"/>
    </row>
    <row r="40" spans="1:7">
      <c r="A40" s="9"/>
      <c r="F40" s="18"/>
    </row>
    <row r="41" spans="1:7">
      <c r="A41" s="9"/>
      <c r="F41" s="18"/>
    </row>
    <row r="42" spans="1:7">
      <c r="A42" s="2698" t="s">
        <v>1618</v>
      </c>
      <c r="B42" s="2345"/>
      <c r="C42" s="2345"/>
      <c r="D42" s="2253" t="s">
        <v>1619</v>
      </c>
      <c r="E42" s="2345"/>
      <c r="F42" s="2699"/>
      <c r="G42" s="9"/>
    </row>
    <row r="43" spans="1:7" ht="12.75" customHeight="1" thickBot="1">
      <c r="A43" s="1261"/>
      <c r="B43" s="1262"/>
      <c r="C43" s="1262"/>
      <c r="D43" s="1262"/>
      <c r="E43" s="1262"/>
      <c r="F43" s="1535"/>
      <c r="G43" s="9"/>
    </row>
    <row r="44" spans="1:7">
      <c r="A44" s="2369" t="s">
        <v>1620</v>
      </c>
      <c r="B44" s="2713"/>
      <c r="C44" s="2713"/>
      <c r="D44" s="2713"/>
      <c r="E44" s="2713"/>
      <c r="F44" s="2603"/>
    </row>
    <row r="45" spans="1:7">
      <c r="A45" s="2370"/>
      <c r="B45" s="2210"/>
      <c r="C45" s="2210"/>
      <c r="D45" s="2210"/>
      <c r="E45" s="2210"/>
      <c r="F45" s="2714"/>
    </row>
    <row r="46" spans="1:7" ht="23.25" customHeight="1" thickBot="1">
      <c r="A46" s="2715"/>
      <c r="B46" s="2716"/>
      <c r="C46" s="2716"/>
      <c r="D46" s="2716"/>
      <c r="E46" s="2716"/>
      <c r="F46" s="2717"/>
    </row>
    <row r="48" spans="1:7" ht="49.5" customHeight="1">
      <c r="A48" s="2119" t="s">
        <v>1585</v>
      </c>
      <c r="B48" s="2119"/>
      <c r="C48" s="2119"/>
      <c r="D48" s="2119"/>
      <c r="E48" s="2119"/>
      <c r="F48" s="2119"/>
    </row>
    <row r="49" spans="1:6" ht="15.6">
      <c r="A49" s="131" t="s">
        <v>1586</v>
      </c>
    </row>
    <row r="50" spans="1:6">
      <c r="A50" s="1764" t="s">
        <v>1587</v>
      </c>
      <c r="B50" s="468"/>
      <c r="C50" s="468"/>
      <c r="D50" s="468"/>
      <c r="E50" s="468"/>
      <c r="F50" s="468"/>
    </row>
    <row r="52" spans="1:6">
      <c r="D52" s="2411" t="s">
        <v>169</v>
      </c>
      <c r="E52" s="2411"/>
      <c r="F52" s="2411"/>
    </row>
  </sheetData>
  <mergeCells count="11">
    <mergeCell ref="A44:F46"/>
    <mergeCell ref="D52:F52"/>
    <mergeCell ref="A28:C28"/>
    <mergeCell ref="D28:F28"/>
    <mergeCell ref="A1:F1"/>
    <mergeCell ref="A3:F3"/>
    <mergeCell ref="A7:F7"/>
    <mergeCell ref="A42:C42"/>
    <mergeCell ref="D42:F42"/>
    <mergeCell ref="A13:F13"/>
    <mergeCell ref="A48:F48"/>
  </mergeCells>
  <hyperlinks>
    <hyperlink ref="D52" location="'TABLA DE CONTENIDO'!A1" display="'TABLA DE CONTENIDO'!A1" xr:uid="{00000000-0004-0000-2E00-000000000000}"/>
    <hyperlink ref="D52:E52" location="'TABLA DE CONTENIDO'!A1" display="VOLVER A TABLA DE CONTENIDO" xr:uid="{00000000-0004-0000-2E00-000001000000}"/>
  </hyperlinks>
  <printOptions horizontalCentered="1" verticalCentered="1"/>
  <pageMargins left="0.59055118110236227" right="0.39370078740157483" top="0.78740157480314965" bottom="0.39370078740157483" header="0" footer="0"/>
  <pageSetup scale="99" orientation="portrait" r:id="rId1"/>
  <headerFooter alignWithMargins="0"/>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Hoja46">
    <pageSetUpPr fitToPage="1"/>
  </sheetPr>
  <dimension ref="A1:G58"/>
  <sheetViews>
    <sheetView view="pageBreakPreview" topLeftCell="A2" zoomScale="55" zoomScaleNormal="100" zoomScaleSheetLayoutView="55" workbookViewId="0">
      <selection activeCell="L31" sqref="L31"/>
    </sheetView>
  </sheetViews>
  <sheetFormatPr baseColWidth="10" defaultColWidth="11.44140625" defaultRowHeight="13.2"/>
  <cols>
    <col min="1" max="6" width="14.6640625" customWidth="1"/>
    <col min="7" max="8" width="6.109375" customWidth="1"/>
  </cols>
  <sheetData>
    <row r="1" spans="1:6" ht="22.8">
      <c r="A1" s="2133" t="s">
        <v>1</v>
      </c>
      <c r="B1" s="2133"/>
      <c r="C1" s="2133"/>
      <c r="D1" s="2133"/>
      <c r="E1" s="2133"/>
      <c r="F1" s="2133"/>
    </row>
    <row r="2" spans="1:6" ht="17.25" customHeight="1">
      <c r="A2" s="141"/>
      <c r="B2" s="141"/>
      <c r="C2" s="141"/>
      <c r="D2" s="141"/>
      <c r="E2" s="141"/>
      <c r="F2" s="141"/>
    </row>
    <row r="3" spans="1:6" ht="17.399999999999999">
      <c r="A3" s="2130" t="s">
        <v>1037</v>
      </c>
      <c r="B3" s="2130"/>
      <c r="C3" s="2130"/>
      <c r="D3" s="2130"/>
      <c r="E3" s="2130"/>
      <c r="F3" s="2130"/>
    </row>
    <row r="4" spans="1:6">
      <c r="B4" s="39"/>
      <c r="C4" s="33"/>
      <c r="D4" s="33"/>
      <c r="E4" s="1"/>
      <c r="F4" s="1"/>
    </row>
    <row r="5" spans="1:6">
      <c r="A5" s="55"/>
    </row>
    <row r="6" spans="1:6">
      <c r="B6" s="39"/>
      <c r="C6" s="33"/>
      <c r="D6" s="33"/>
      <c r="E6" s="1"/>
      <c r="F6" s="1"/>
    </row>
    <row r="7" spans="1:6" ht="17.399999999999999">
      <c r="A7" s="2117" t="s">
        <v>1621</v>
      </c>
      <c r="B7" s="2117"/>
      <c r="C7" s="2117"/>
      <c r="D7" s="2117"/>
      <c r="E7" s="2117"/>
      <c r="F7" s="2117"/>
    </row>
    <row r="8" spans="1:6">
      <c r="B8" s="39"/>
      <c r="C8" s="33"/>
      <c r="D8" s="33"/>
      <c r="E8" s="1"/>
      <c r="F8" s="1"/>
    </row>
    <row r="9" spans="1:6">
      <c r="A9" s="1530" t="s">
        <v>267</v>
      </c>
      <c r="B9" s="1531"/>
      <c r="C9" s="1532" t="str">
        <f>+DATOS!C10</f>
        <v>CARLOS EDUARDO GARCIA CASTILLO</v>
      </c>
      <c r="D9" s="1533"/>
      <c r="E9" s="1533"/>
      <c r="F9" s="1301"/>
    </row>
    <row r="10" spans="1:6">
      <c r="A10" s="1530"/>
      <c r="B10" s="1531"/>
      <c r="C10" s="1301"/>
      <c r="D10" s="1301"/>
      <c r="E10" s="1301"/>
      <c r="F10" s="1301"/>
    </row>
    <row r="11" spans="1:6">
      <c r="A11" s="1530" t="s">
        <v>1580</v>
      </c>
      <c r="B11" s="1530"/>
      <c r="C11" s="1826" t="str">
        <f>+DATOS!C16</f>
        <v>JUN - SEP DE 2024</v>
      </c>
      <c r="D11" s="1826"/>
      <c r="E11" s="1826"/>
      <c r="F11" s="1530"/>
    </row>
    <row r="12" spans="1:6">
      <c r="A12" s="1776"/>
      <c r="B12" s="1776"/>
      <c r="C12" s="1776"/>
      <c r="D12" s="1776"/>
      <c r="E12" s="1776"/>
      <c r="F12" s="1776"/>
    </row>
    <row r="13" spans="1:6" ht="13.8" thickBot="1">
      <c r="A13" s="2324" t="s">
        <v>1615</v>
      </c>
      <c r="B13" s="2324"/>
      <c r="C13" s="2324"/>
      <c r="D13" s="2324"/>
      <c r="E13" s="2324"/>
      <c r="F13" s="2324"/>
    </row>
    <row r="14" spans="1:6">
      <c r="A14" s="465"/>
      <c r="B14" s="16"/>
      <c r="C14" s="16"/>
      <c r="D14" s="16"/>
      <c r="E14" s="16"/>
      <c r="F14" s="17"/>
    </row>
    <row r="15" spans="1:6">
      <c r="A15" s="9"/>
      <c r="F15" s="18"/>
    </row>
    <row r="16" spans="1:6">
      <c r="A16" s="9"/>
      <c r="F16" s="18"/>
    </row>
    <row r="17" spans="1:7">
      <c r="A17" s="9"/>
      <c r="F17" s="18"/>
    </row>
    <row r="18" spans="1:7">
      <c r="A18" s="9"/>
      <c r="F18" s="18"/>
    </row>
    <row r="19" spans="1:7">
      <c r="A19" s="9"/>
      <c r="F19" s="18"/>
    </row>
    <row r="20" spans="1:7">
      <c r="A20" s="9"/>
      <c r="F20" s="18"/>
    </row>
    <row r="21" spans="1:7">
      <c r="A21" s="9"/>
      <c r="F21" s="18"/>
    </row>
    <row r="22" spans="1:7">
      <c r="A22" s="9"/>
      <c r="F22" s="18"/>
    </row>
    <row r="23" spans="1:7">
      <c r="A23" s="9"/>
      <c r="F23" s="18"/>
    </row>
    <row r="24" spans="1:7">
      <c r="A24" s="9"/>
      <c r="F24" s="18"/>
    </row>
    <row r="25" spans="1:7">
      <c r="A25" s="9"/>
      <c r="F25" s="18"/>
    </row>
    <row r="26" spans="1:7">
      <c r="A26" s="9"/>
      <c r="F26" s="18"/>
    </row>
    <row r="27" spans="1:7">
      <c r="A27" s="9"/>
      <c r="F27" s="18"/>
    </row>
    <row r="28" spans="1:7" ht="12" customHeight="1">
      <c r="A28" s="9"/>
      <c r="F28" s="18"/>
    </row>
    <row r="29" spans="1:7" ht="12.75" customHeight="1">
      <c r="A29" s="469"/>
      <c r="B29" s="471"/>
      <c r="C29" s="471"/>
      <c r="D29" s="471"/>
      <c r="E29" s="471"/>
      <c r="F29" s="472"/>
      <c r="G29" s="9"/>
    </row>
    <row r="30" spans="1:7" ht="12.75" customHeight="1">
      <c r="A30" s="2370" t="s">
        <v>1622</v>
      </c>
      <c r="B30" s="2210"/>
      <c r="C30" s="2210"/>
      <c r="D30" s="2705" t="s">
        <v>1623</v>
      </c>
      <c r="E30" s="2210"/>
      <c r="F30" s="2714"/>
    </row>
    <row r="31" spans="1:7">
      <c r="A31" s="469"/>
      <c r="B31" s="467"/>
      <c r="C31" s="467"/>
      <c r="D31" s="467"/>
      <c r="E31" s="467"/>
      <c r="F31" s="470"/>
    </row>
    <row r="32" spans="1:7" ht="12.75" customHeight="1">
      <c r="A32" s="469"/>
      <c r="B32" s="471"/>
      <c r="C32" s="471"/>
      <c r="D32" s="1534"/>
      <c r="E32" s="1534"/>
      <c r="F32" s="1475"/>
    </row>
    <row r="33" spans="1:7">
      <c r="A33" s="9"/>
      <c r="F33" s="18"/>
      <c r="G33" s="9"/>
    </row>
    <row r="34" spans="1:7" ht="13.5" customHeight="1">
      <c r="A34" s="9"/>
      <c r="F34" s="18"/>
      <c r="G34" s="9"/>
    </row>
    <row r="35" spans="1:7">
      <c r="A35" s="9"/>
      <c r="F35" s="18"/>
    </row>
    <row r="36" spans="1:7">
      <c r="A36" s="9"/>
      <c r="F36" s="18"/>
    </row>
    <row r="37" spans="1:7">
      <c r="A37" s="9"/>
      <c r="F37" s="18"/>
    </row>
    <row r="38" spans="1:7">
      <c r="A38" s="9"/>
      <c r="F38" s="18"/>
    </row>
    <row r="39" spans="1:7">
      <c r="A39" s="9"/>
      <c r="F39" s="18"/>
    </row>
    <row r="40" spans="1:7">
      <c r="A40" s="9"/>
      <c r="F40" s="18"/>
    </row>
    <row r="41" spans="1:7">
      <c r="A41" s="9"/>
      <c r="F41" s="18"/>
    </row>
    <row r="42" spans="1:7">
      <c r="A42" s="9"/>
      <c r="F42" s="18"/>
    </row>
    <row r="43" spans="1:7">
      <c r="A43" s="9"/>
      <c r="F43" s="18"/>
    </row>
    <row r="44" spans="1:7">
      <c r="A44" s="9"/>
      <c r="F44" s="18"/>
    </row>
    <row r="45" spans="1:7">
      <c r="A45" s="9"/>
      <c r="F45" s="18"/>
      <c r="G45" s="9"/>
    </row>
    <row r="46" spans="1:7" ht="12.75" customHeight="1">
      <c r="A46" s="2370" t="s">
        <v>1624</v>
      </c>
      <c r="B46" s="2210"/>
      <c r="C46" s="2210"/>
      <c r="D46" s="2705" t="s">
        <v>1625</v>
      </c>
      <c r="E46" s="2210"/>
      <c r="F46" s="2714"/>
      <c r="G46" s="9"/>
    </row>
    <row r="47" spans="1:7" ht="12.75" customHeight="1" thickBot="1">
      <c r="A47" s="1261"/>
      <c r="B47" s="1262"/>
      <c r="C47" s="1262"/>
      <c r="D47" s="1262"/>
      <c r="E47" s="1262"/>
      <c r="F47" s="1535"/>
      <c r="G47" s="9"/>
    </row>
    <row r="48" spans="1:7">
      <c r="A48" s="2369" t="s">
        <v>1626</v>
      </c>
      <c r="B48" s="2713"/>
      <c r="C48" s="2713"/>
      <c r="D48" s="2713"/>
      <c r="E48" s="2713"/>
      <c r="F48" s="2603"/>
    </row>
    <row r="49" spans="1:6">
      <c r="A49" s="2370"/>
      <c r="B49" s="2210"/>
      <c r="C49" s="2210"/>
      <c r="D49" s="2210"/>
      <c r="E49" s="2210"/>
      <c r="F49" s="2714"/>
    </row>
    <row r="50" spans="1:6">
      <c r="A50" s="2370"/>
      <c r="B50" s="2210"/>
      <c r="C50" s="2210"/>
      <c r="D50" s="2210"/>
      <c r="E50" s="2210"/>
      <c r="F50" s="2714"/>
    </row>
    <row r="51" spans="1:6">
      <c r="A51" s="2370"/>
      <c r="B51" s="2210"/>
      <c r="C51" s="2210"/>
      <c r="D51" s="2210"/>
      <c r="E51" s="2210"/>
      <c r="F51" s="2714"/>
    </row>
    <row r="52" spans="1:6" ht="33.75" customHeight="1" thickBot="1">
      <c r="A52" s="2715"/>
      <c r="B52" s="2716"/>
      <c r="C52" s="2716"/>
      <c r="D52" s="2716"/>
      <c r="E52" s="2716"/>
      <c r="F52" s="2717"/>
    </row>
    <row r="54" spans="1:6" ht="44.25" customHeight="1">
      <c r="A54" s="2119" t="s">
        <v>1585</v>
      </c>
      <c r="B54" s="2119"/>
      <c r="C54" s="2119"/>
      <c r="D54" s="2119"/>
      <c r="E54" s="2119"/>
      <c r="F54" s="2119"/>
    </row>
    <row r="55" spans="1:6" ht="15.6">
      <c r="A55" s="131" t="s">
        <v>1586</v>
      </c>
    </row>
    <row r="56" spans="1:6">
      <c r="A56" s="1764" t="s">
        <v>1587</v>
      </c>
      <c r="B56" s="468"/>
      <c r="C56" s="468"/>
      <c r="D56" s="468"/>
      <c r="E56" s="468"/>
      <c r="F56" s="468"/>
    </row>
    <row r="57" spans="1:6">
      <c r="A57" s="1301"/>
      <c r="B57" s="1301"/>
      <c r="C57" s="1301"/>
      <c r="D57" s="1301"/>
      <c r="E57" s="1301"/>
      <c r="F57" s="1301"/>
    </row>
    <row r="58" spans="1:6">
      <c r="D58" s="2411" t="s">
        <v>169</v>
      </c>
      <c r="E58" s="2411"/>
      <c r="F58" s="2411"/>
    </row>
  </sheetData>
  <mergeCells count="11">
    <mergeCell ref="A46:C46"/>
    <mergeCell ref="D46:F46"/>
    <mergeCell ref="A48:F52"/>
    <mergeCell ref="D58:F58"/>
    <mergeCell ref="A1:F1"/>
    <mergeCell ref="A3:F3"/>
    <mergeCell ref="A7:F7"/>
    <mergeCell ref="A30:C30"/>
    <mergeCell ref="D30:F30"/>
    <mergeCell ref="A13:F13"/>
    <mergeCell ref="A54:F54"/>
  </mergeCells>
  <hyperlinks>
    <hyperlink ref="D58" location="'TABLA DE CONTENIDO'!A1" display="'TABLA DE CONTENIDO'!A1" xr:uid="{00000000-0004-0000-2F00-000000000000}"/>
    <hyperlink ref="D58:E58" location="'TABLA DE CONTENIDO'!A1" display="VOLVER A TABLA DE CONTENIDO" xr:uid="{00000000-0004-0000-2F00-000001000000}"/>
  </hyperlinks>
  <printOptions horizontalCentered="1" verticalCentered="1"/>
  <pageMargins left="0.59055118110236227" right="0.39370078740157483" top="0.78740157480314965" bottom="0.39370078740157483" header="0" footer="0"/>
  <pageSetup scale="89" orientation="portrait" r:id="rId1"/>
  <headerFooter alignWithMargins="0"/>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Hoja48">
    <pageSetUpPr fitToPage="1"/>
  </sheetPr>
  <dimension ref="A1:F60"/>
  <sheetViews>
    <sheetView view="pageBreakPreview" topLeftCell="A13" zoomScale="70" zoomScaleNormal="100" zoomScaleSheetLayoutView="70" workbookViewId="0">
      <selection activeCell="L31" sqref="L31"/>
    </sheetView>
  </sheetViews>
  <sheetFormatPr baseColWidth="10" defaultColWidth="11.44140625" defaultRowHeight="13.2"/>
  <cols>
    <col min="1" max="2" width="14.6640625" customWidth="1"/>
    <col min="3" max="3" width="15.33203125" customWidth="1"/>
    <col min="4" max="6" width="14.6640625" customWidth="1"/>
    <col min="7" max="8" width="3.5546875" customWidth="1"/>
  </cols>
  <sheetData>
    <row r="1" spans="1:6" ht="22.8">
      <c r="A1" s="2133" t="s">
        <v>1</v>
      </c>
      <c r="B1" s="2133"/>
      <c r="C1" s="2133"/>
      <c r="D1" s="2133"/>
      <c r="E1" s="2133"/>
      <c r="F1" s="2133"/>
    </row>
    <row r="2" spans="1:6" ht="17.25" customHeight="1">
      <c r="A2" s="141"/>
      <c r="B2" s="141"/>
      <c r="C2" s="141"/>
      <c r="D2" s="141"/>
      <c r="E2" s="141"/>
      <c r="F2" s="141"/>
    </row>
    <row r="3" spans="1:6" ht="17.399999999999999">
      <c r="A3" s="2130" t="s">
        <v>1037</v>
      </c>
      <c r="B3" s="2130"/>
      <c r="C3" s="2130"/>
      <c r="D3" s="2130"/>
      <c r="E3" s="2130"/>
      <c r="F3" s="2130"/>
    </row>
    <row r="4" spans="1:6">
      <c r="B4" s="39"/>
      <c r="C4" s="33"/>
      <c r="D4" s="33"/>
      <c r="E4" s="1"/>
      <c r="F4" s="1"/>
    </row>
    <row r="5" spans="1:6">
      <c r="A5" s="55"/>
    </row>
    <row r="6" spans="1:6">
      <c r="B6" s="39"/>
      <c r="C6" s="33"/>
      <c r="D6" s="33"/>
      <c r="E6" s="1"/>
      <c r="F6" s="1"/>
    </row>
    <row r="7" spans="1:6" ht="17.399999999999999">
      <c r="A7" s="2117" t="s">
        <v>1627</v>
      </c>
      <c r="B7" s="2117"/>
      <c r="C7" s="2117"/>
      <c r="D7" s="2117"/>
      <c r="E7" s="2117"/>
      <c r="F7" s="2117"/>
    </row>
    <row r="8" spans="1:6">
      <c r="B8" s="39"/>
      <c r="C8" s="33"/>
      <c r="D8" s="33"/>
      <c r="E8" s="1"/>
      <c r="F8" s="1"/>
    </row>
    <row r="9" spans="1:6">
      <c r="A9" s="1530" t="s">
        <v>267</v>
      </c>
      <c r="B9" s="1531"/>
      <c r="C9" s="1532" t="str">
        <f>+DATOS!C10</f>
        <v>CARLOS EDUARDO GARCIA CASTILLO</v>
      </c>
      <c r="D9" s="1533"/>
      <c r="E9" s="1533"/>
      <c r="F9" s="1301"/>
    </row>
    <row r="10" spans="1:6">
      <c r="A10" s="1530"/>
      <c r="B10" s="1531"/>
      <c r="C10" s="1301"/>
      <c r="D10" s="1301"/>
      <c r="E10" s="1301"/>
      <c r="F10" s="1301"/>
    </row>
    <row r="11" spans="1:6">
      <c r="A11" s="1530" t="s">
        <v>1580</v>
      </c>
      <c r="B11" s="1530"/>
      <c r="C11" s="1826" t="str">
        <f>+DATOS!C16</f>
        <v>JUN - SEP DE 2024</v>
      </c>
      <c r="D11" s="1826"/>
      <c r="E11" s="1826"/>
      <c r="F11" s="1530"/>
    </row>
    <row r="12" spans="1:6" ht="13.8" thickBot="1">
      <c r="A12" s="1530"/>
      <c r="B12" s="1530"/>
      <c r="C12" s="1530"/>
      <c r="D12" s="1530"/>
      <c r="E12" s="1530"/>
      <c r="F12" s="1530"/>
    </row>
    <row r="13" spans="1:6" ht="13.8" thickBot="1">
      <c r="A13" s="2718" t="s">
        <v>1615</v>
      </c>
      <c r="B13" s="2719"/>
      <c r="C13" s="2719"/>
      <c r="D13" s="2719"/>
      <c r="E13" s="2719"/>
      <c r="F13" s="2720"/>
    </row>
    <row r="14" spans="1:6">
      <c r="A14" s="465"/>
      <c r="B14" s="16"/>
      <c r="C14" s="16"/>
      <c r="D14" s="16"/>
      <c r="E14" s="16"/>
      <c r="F14" s="17"/>
    </row>
    <row r="15" spans="1:6">
      <c r="A15" s="9"/>
      <c r="F15" s="18"/>
    </row>
    <row r="16" spans="1:6">
      <c r="A16" s="9"/>
      <c r="F16" s="18"/>
    </row>
    <row r="17" spans="1:6">
      <c r="A17" s="9"/>
      <c r="F17" s="18"/>
    </row>
    <row r="18" spans="1:6">
      <c r="A18" s="9"/>
      <c r="F18" s="18"/>
    </row>
    <row r="19" spans="1:6">
      <c r="A19" s="9"/>
      <c r="F19" s="18"/>
    </row>
    <row r="20" spans="1:6">
      <c r="A20" s="9"/>
      <c r="F20" s="18"/>
    </row>
    <row r="21" spans="1:6">
      <c r="A21" s="9"/>
      <c r="F21" s="18"/>
    </row>
    <row r="22" spans="1:6">
      <c r="A22" s="9"/>
      <c r="F22" s="18"/>
    </row>
    <row r="23" spans="1:6">
      <c r="A23" s="9"/>
      <c r="F23" s="18"/>
    </row>
    <row r="24" spans="1:6">
      <c r="A24" s="9"/>
      <c r="F24" s="18"/>
    </row>
    <row r="25" spans="1:6">
      <c r="A25" s="9"/>
      <c r="F25" s="18"/>
    </row>
    <row r="26" spans="1:6">
      <c r="A26" s="9"/>
      <c r="F26" s="18"/>
    </row>
    <row r="27" spans="1:6">
      <c r="A27" s="9"/>
      <c r="F27" s="18"/>
    </row>
    <row r="28" spans="1:6" ht="12" customHeight="1">
      <c r="A28" s="9"/>
      <c r="F28" s="18"/>
    </row>
    <row r="29" spans="1:6" ht="12.75" customHeight="1">
      <c r="A29" s="469"/>
      <c r="B29" s="471"/>
      <c r="C29" s="471"/>
      <c r="D29" s="471"/>
      <c r="E29" s="471"/>
      <c r="F29" s="472"/>
    </row>
    <row r="30" spans="1:6" ht="12.75" customHeight="1">
      <c r="A30" s="2698" t="s">
        <v>1628</v>
      </c>
      <c r="B30" s="2345"/>
      <c r="C30" s="2345"/>
      <c r="D30" s="2253" t="s">
        <v>1629</v>
      </c>
      <c r="E30" s="2345"/>
      <c r="F30" s="2699"/>
    </row>
    <row r="31" spans="1:6">
      <c r="A31" s="469"/>
      <c r="B31" s="467"/>
      <c r="C31" s="467"/>
      <c r="D31" s="467"/>
      <c r="E31" s="467"/>
      <c r="F31" s="470"/>
    </row>
    <row r="32" spans="1:6" ht="12.75" customHeight="1">
      <c r="A32" s="469"/>
      <c r="B32" s="471"/>
      <c r="C32" s="471"/>
      <c r="D32" s="1534"/>
      <c r="E32" s="1534"/>
      <c r="F32" s="1475"/>
    </row>
    <row r="33" spans="1:6">
      <c r="A33" s="9"/>
      <c r="F33" s="18"/>
    </row>
    <row r="34" spans="1:6" ht="13.5" customHeight="1">
      <c r="A34" s="9"/>
      <c r="F34" s="18"/>
    </row>
    <row r="35" spans="1:6">
      <c r="A35" s="9"/>
      <c r="F35" s="18"/>
    </row>
    <row r="36" spans="1:6">
      <c r="A36" s="9"/>
      <c r="F36" s="18"/>
    </row>
    <row r="37" spans="1:6">
      <c r="A37" s="9"/>
      <c r="F37" s="18"/>
    </row>
    <row r="38" spans="1:6">
      <c r="A38" s="9"/>
      <c r="F38" s="18"/>
    </row>
    <row r="39" spans="1:6">
      <c r="A39" s="9"/>
      <c r="F39" s="18"/>
    </row>
    <row r="40" spans="1:6">
      <c r="A40" s="9"/>
      <c r="F40" s="18"/>
    </row>
    <row r="41" spans="1:6">
      <c r="A41" s="9"/>
      <c r="F41" s="18"/>
    </row>
    <row r="42" spans="1:6">
      <c r="A42" s="9"/>
      <c r="F42" s="18"/>
    </row>
    <row r="43" spans="1:6">
      <c r="A43" s="9"/>
      <c r="F43" s="18"/>
    </row>
    <row r="44" spans="1:6">
      <c r="A44" s="9"/>
      <c r="F44" s="18"/>
    </row>
    <row r="45" spans="1:6">
      <c r="A45" s="9"/>
      <c r="F45" s="18"/>
    </row>
    <row r="46" spans="1:6" ht="12.75" customHeight="1">
      <c r="A46" s="2370" t="s">
        <v>1630</v>
      </c>
      <c r="B46" s="2210"/>
      <c r="C46" s="2210"/>
      <c r="D46" s="2721" t="s">
        <v>1631</v>
      </c>
      <c r="E46" s="2721"/>
      <c r="F46" s="2722"/>
    </row>
    <row r="47" spans="1:6" ht="12.75" customHeight="1" thickBot="1">
      <c r="A47" s="1261"/>
      <c r="B47" s="1262"/>
      <c r="C47" s="1262"/>
      <c r="D47" s="1190"/>
      <c r="E47" s="1190"/>
      <c r="F47" s="1191"/>
    </row>
    <row r="48" spans="1:6">
      <c r="A48" s="2369" t="s">
        <v>1632</v>
      </c>
      <c r="B48" s="2713"/>
      <c r="C48" s="2713"/>
      <c r="D48" s="2713"/>
      <c r="E48" s="2713"/>
      <c r="F48" s="2603"/>
    </row>
    <row r="49" spans="1:6">
      <c r="A49" s="2370"/>
      <c r="B49" s="2210"/>
      <c r="C49" s="2210"/>
      <c r="D49" s="2210"/>
      <c r="E49" s="2210"/>
      <c r="F49" s="2714"/>
    </row>
    <row r="50" spans="1:6">
      <c r="A50" s="2370"/>
      <c r="B50" s="2210"/>
      <c r="C50" s="2210"/>
      <c r="D50" s="2210"/>
      <c r="E50" s="2210"/>
      <c r="F50" s="2714"/>
    </row>
    <row r="51" spans="1:6">
      <c r="A51" s="2370"/>
      <c r="B51" s="2210"/>
      <c r="C51" s="2210"/>
      <c r="D51" s="2210"/>
      <c r="E51" s="2210"/>
      <c r="F51" s="2714"/>
    </row>
    <row r="52" spans="1:6">
      <c r="A52" s="2370"/>
      <c r="B52" s="2210"/>
      <c r="C52" s="2210"/>
      <c r="D52" s="2210"/>
      <c r="E52" s="2210"/>
      <c r="F52" s="2714"/>
    </row>
    <row r="53" spans="1:6">
      <c r="A53" s="2370"/>
      <c r="B53" s="2210"/>
      <c r="C53" s="2210"/>
      <c r="D53" s="2210"/>
      <c r="E53" s="2210"/>
      <c r="F53" s="2714"/>
    </row>
    <row r="54" spans="1:6" ht="30.75" customHeight="1" thickBot="1">
      <c r="A54" s="2715"/>
      <c r="B54" s="2716"/>
      <c r="C54" s="2716"/>
      <c r="D54" s="2716"/>
      <c r="E54" s="2716"/>
      <c r="F54" s="2717"/>
    </row>
    <row r="56" spans="1:6" ht="51.75" customHeight="1">
      <c r="A56" s="2119" t="s">
        <v>1585</v>
      </c>
      <c r="B56" s="2119"/>
      <c r="C56" s="2119"/>
      <c r="D56" s="2119"/>
      <c r="E56" s="2119"/>
      <c r="F56" s="2119"/>
    </row>
    <row r="57" spans="1:6" ht="15.6">
      <c r="A57" s="131" t="s">
        <v>1586</v>
      </c>
    </row>
    <row r="58" spans="1:6">
      <c r="A58" s="1764" t="s">
        <v>1587</v>
      </c>
      <c r="B58" s="468"/>
      <c r="C58" s="468"/>
      <c r="D58" s="468"/>
      <c r="E58" s="468"/>
      <c r="F58" s="468"/>
    </row>
    <row r="59" spans="1:6">
      <c r="A59" s="1301"/>
      <c r="B59" s="1301"/>
      <c r="C59" s="1301"/>
      <c r="D59" s="1301"/>
      <c r="E59" s="1301"/>
      <c r="F59" s="1301"/>
    </row>
    <row r="60" spans="1:6">
      <c r="D60" s="2411" t="s">
        <v>169</v>
      </c>
      <c r="E60" s="2411"/>
      <c r="F60" s="2411"/>
    </row>
  </sheetData>
  <mergeCells count="11">
    <mergeCell ref="A46:C46"/>
    <mergeCell ref="A48:F54"/>
    <mergeCell ref="D60:F60"/>
    <mergeCell ref="A13:F13"/>
    <mergeCell ref="D46:F46"/>
    <mergeCell ref="A56:F56"/>
    <mergeCell ref="A1:F1"/>
    <mergeCell ref="A3:F3"/>
    <mergeCell ref="A7:F7"/>
    <mergeCell ref="A30:C30"/>
    <mergeCell ref="D30:F30"/>
  </mergeCells>
  <hyperlinks>
    <hyperlink ref="D60" location="'TABLA DE CONTENIDO'!A1" display="'TABLA DE CONTENIDO'!A1" xr:uid="{00000000-0004-0000-3000-000000000000}"/>
    <hyperlink ref="D60:E60" location="'TABLA DE CONTENIDO'!A1" display="VOLVER A TABLA DE CONTENIDO" xr:uid="{00000000-0004-0000-3000-000001000000}"/>
  </hyperlinks>
  <printOptions horizontalCentered="1" verticalCentered="1"/>
  <pageMargins left="0.59055118110236227" right="0.39370078740157483" top="0.78740157480314965" bottom="0.39370078740157483" header="0" footer="0"/>
  <pageSetup scale="86" orientation="portrait" r:id="rId1"/>
  <headerFooter alignWithMargins="0"/>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Hoja49"/>
  <dimension ref="A1:G697"/>
  <sheetViews>
    <sheetView view="pageBreakPreview" topLeftCell="A496" zoomScale="55" zoomScaleNormal="100" zoomScaleSheetLayoutView="55" workbookViewId="0">
      <selection activeCell="L31" sqref="L31"/>
    </sheetView>
  </sheetViews>
  <sheetFormatPr baseColWidth="10" defaultColWidth="11.44140625" defaultRowHeight="13.2"/>
  <cols>
    <col min="1" max="1" width="17.88671875" style="194" customWidth="1"/>
    <col min="2" max="2" width="18.33203125" style="194" customWidth="1"/>
    <col min="3" max="3" width="19.88671875" style="194" customWidth="1"/>
    <col min="4" max="4" width="17.5546875" style="194" customWidth="1"/>
    <col min="5" max="5" width="18.6640625" style="194" customWidth="1"/>
    <col min="6" max="6" width="20.44140625" style="194" customWidth="1"/>
    <col min="7" max="16384" width="11.44140625" style="194"/>
  </cols>
  <sheetData>
    <row r="1" spans="1:7" ht="22.8">
      <c r="A1" s="2123" t="s">
        <v>1</v>
      </c>
      <c r="B1" s="2123"/>
      <c r="C1" s="2123"/>
      <c r="D1" s="2123"/>
      <c r="E1" s="2123"/>
      <c r="F1" s="2123"/>
    </row>
    <row r="2" spans="1:7" ht="17.25" customHeight="1">
      <c r="A2" s="699"/>
      <c r="B2" s="699"/>
      <c r="C2" s="699"/>
      <c r="D2" s="699"/>
      <c r="E2" s="699"/>
      <c r="F2" s="699"/>
    </row>
    <row r="3" spans="1:7" ht="17.399999999999999">
      <c r="A3" s="2117" t="s">
        <v>1037</v>
      </c>
      <c r="B3" s="2117"/>
      <c r="C3" s="2117"/>
      <c r="D3" s="2117"/>
      <c r="E3" s="2117"/>
      <c r="F3" s="2117"/>
    </row>
    <row r="4" spans="1:7">
      <c r="A4" s="700"/>
      <c r="B4" s="705"/>
      <c r="C4" s="703"/>
      <c r="D4" s="703"/>
      <c r="E4" s="701"/>
      <c r="F4" s="701"/>
    </row>
    <row r="5" spans="1:7">
      <c r="A5" s="700"/>
      <c r="B5" s="706"/>
      <c r="C5" s="704"/>
      <c r="D5" s="703"/>
      <c r="E5" s="701"/>
      <c r="F5" s="701"/>
    </row>
    <row r="6" spans="1:7">
      <c r="A6" s="700"/>
      <c r="B6" s="705"/>
      <c r="C6" s="703"/>
      <c r="D6" s="703"/>
      <c r="E6" s="701"/>
      <c r="F6" s="2253"/>
      <c r="G6" s="2253"/>
    </row>
    <row r="7" spans="1:7" ht="21">
      <c r="A7" s="2121" t="s">
        <v>1633</v>
      </c>
      <c r="B7" s="2121"/>
      <c r="C7" s="2121"/>
      <c r="D7" s="2121"/>
      <c r="E7" s="2121"/>
      <c r="F7" s="2121"/>
    </row>
    <row r="8" spans="1:7">
      <c r="A8"/>
      <c r="B8" s="39"/>
      <c r="C8" s="33"/>
      <c r="D8" s="33"/>
      <c r="E8" s="1"/>
      <c r="F8" s="1"/>
    </row>
    <row r="9" spans="1:7">
      <c r="A9" s="129" t="s">
        <v>207</v>
      </c>
      <c r="B9" s="34"/>
      <c r="C9" s="3" t="str">
        <f>+DATOS!C10</f>
        <v>CARLOS EDUARDO GARCIA CASTILLO</v>
      </c>
      <c r="D9" s="3"/>
      <c r="E9" s="3"/>
      <c r="F9"/>
    </row>
    <row r="10" spans="1:7">
      <c r="A10" s="129"/>
      <c r="B10" s="34"/>
      <c r="C10" s="55"/>
      <c r="D10"/>
      <c r="E10"/>
      <c r="F10"/>
    </row>
    <row r="11" spans="1:7">
      <c r="A11" s="129" t="s">
        <v>208</v>
      </c>
      <c r="B11" s="129"/>
      <c r="C11" s="156" t="str">
        <f>+DATOS!C16</f>
        <v>JUN - SEP DE 2024</v>
      </c>
      <c r="D11" s="1753"/>
      <c r="E11" s="1753"/>
      <c r="F11" s="129"/>
    </row>
    <row r="12" spans="1:7">
      <c r="A12" s="690"/>
      <c r="B12" s="690"/>
      <c r="C12" s="690"/>
      <c r="D12" s="690"/>
      <c r="E12" s="690"/>
      <c r="F12" s="690"/>
    </row>
    <row r="13" spans="1:7">
      <c r="A13" s="690"/>
      <c r="B13" s="690"/>
      <c r="C13" s="690"/>
      <c r="D13" s="690"/>
      <c r="E13" s="690"/>
      <c r="F13" s="690"/>
    </row>
    <row r="14" spans="1:7" ht="13.8" thickBot="1">
      <c r="A14" s="1554" t="s">
        <v>1634</v>
      </c>
      <c r="B14" s="1554" t="s">
        <v>1635</v>
      </c>
      <c r="C14" s="690"/>
      <c r="D14" s="690"/>
      <c r="E14" s="690"/>
      <c r="F14" s="690"/>
    </row>
    <row r="15" spans="1:7">
      <c r="A15" s="1245"/>
      <c r="B15" s="696"/>
      <c r="C15" s="696"/>
      <c r="D15" s="696"/>
      <c r="E15" s="696"/>
      <c r="F15" s="1246"/>
      <c r="G15" s="209"/>
    </row>
    <row r="16" spans="1:7" ht="50.1" customHeight="1">
      <c r="A16" s="209"/>
      <c r="F16" s="1243"/>
      <c r="G16" s="209"/>
    </row>
    <row r="17" spans="1:7" ht="50.1" customHeight="1">
      <c r="A17" s="209"/>
      <c r="F17" s="1243"/>
      <c r="G17" s="209"/>
    </row>
    <row r="18" spans="1:7" ht="50.1" customHeight="1">
      <c r="A18" s="209"/>
      <c r="F18" s="1243"/>
      <c r="G18" s="209"/>
    </row>
    <row r="19" spans="1:7" ht="50.1" customHeight="1">
      <c r="A19" s="209"/>
      <c r="F19" s="1243"/>
      <c r="G19" s="209"/>
    </row>
    <row r="20" spans="1:7" ht="50.1" customHeight="1">
      <c r="A20" s="209"/>
      <c r="F20" s="1243"/>
      <c r="G20" s="209"/>
    </row>
    <row r="21" spans="1:7" ht="50.1" customHeight="1">
      <c r="A21" s="209"/>
      <c r="F21" s="1243"/>
      <c r="G21" s="209"/>
    </row>
    <row r="22" spans="1:7" ht="50.1" customHeight="1">
      <c r="A22" s="209"/>
      <c r="F22" s="1243"/>
      <c r="G22" s="209"/>
    </row>
    <row r="23" spans="1:7" ht="50.1" customHeight="1">
      <c r="A23" s="209"/>
      <c r="F23" s="1243"/>
      <c r="G23" s="209"/>
    </row>
    <row r="24" spans="1:7" ht="50.1" customHeight="1">
      <c r="A24" s="209"/>
      <c r="F24" s="1243"/>
      <c r="G24" s="209"/>
    </row>
    <row r="25" spans="1:7" ht="50.1" customHeight="1">
      <c r="A25" s="209"/>
      <c r="F25" s="1243"/>
      <c r="G25" s="209"/>
    </row>
    <row r="26" spans="1:7" ht="50.1" customHeight="1">
      <c r="A26" s="209"/>
      <c r="F26" s="1243"/>
      <c r="G26" s="209"/>
    </row>
    <row r="27" spans="1:7" ht="50.1" customHeight="1">
      <c r="A27" s="209"/>
      <c r="F27" s="1243"/>
      <c r="G27" s="209"/>
    </row>
    <row r="28" spans="1:7" ht="50.1" customHeight="1">
      <c r="A28" s="209"/>
      <c r="F28" s="1243"/>
      <c r="G28" s="209"/>
    </row>
    <row r="29" spans="1:7" ht="50.1" customHeight="1">
      <c r="A29" s="209"/>
      <c r="F29" s="1243"/>
      <c r="G29" s="209"/>
    </row>
    <row r="30" spans="1:7" ht="50.1" customHeight="1">
      <c r="A30" s="209"/>
      <c r="F30" s="1243"/>
      <c r="G30" s="209"/>
    </row>
    <row r="31" spans="1:7" ht="50.1" customHeight="1">
      <c r="A31" s="209"/>
      <c r="F31" s="1243"/>
      <c r="G31" s="209"/>
    </row>
    <row r="32" spans="1:7" ht="50.1" customHeight="1">
      <c r="A32" s="209"/>
      <c r="F32" s="1243"/>
      <c r="G32" s="209"/>
    </row>
    <row r="33" spans="1:7" ht="50.1" customHeight="1">
      <c r="A33" s="209"/>
      <c r="F33" s="1243"/>
      <c r="G33" s="209"/>
    </row>
    <row r="34" spans="1:7" ht="50.1" customHeight="1">
      <c r="A34" s="209"/>
      <c r="F34" s="1243"/>
      <c r="G34" s="209"/>
    </row>
    <row r="35" spans="1:7" ht="50.1" customHeight="1">
      <c r="A35" s="209"/>
      <c r="F35" s="1243"/>
      <c r="G35" s="209"/>
    </row>
    <row r="36" spans="1:7" ht="50.1" customHeight="1">
      <c r="A36" s="209"/>
      <c r="F36" s="1243"/>
      <c r="G36" s="209"/>
    </row>
    <row r="37" spans="1:7" ht="50.1" customHeight="1">
      <c r="A37" s="209"/>
      <c r="F37" s="1243"/>
      <c r="G37" s="209"/>
    </row>
    <row r="38" spans="1:7" ht="50.1" customHeight="1">
      <c r="A38" s="209"/>
      <c r="F38" s="1243"/>
      <c r="G38" s="209"/>
    </row>
    <row r="39" spans="1:7" ht="50.1" customHeight="1">
      <c r="A39" s="209"/>
      <c r="F39" s="1243"/>
      <c r="G39" s="209"/>
    </row>
    <row r="40" spans="1:7" ht="50.1" customHeight="1">
      <c r="A40" s="209"/>
      <c r="F40" s="1243"/>
      <c r="G40" s="209"/>
    </row>
    <row r="41" spans="1:7" ht="50.1" customHeight="1">
      <c r="A41" s="209"/>
      <c r="F41" s="1243"/>
      <c r="G41" s="209"/>
    </row>
    <row r="42" spans="1:7" ht="50.1" customHeight="1">
      <c r="A42" s="209"/>
      <c r="F42" s="1243"/>
      <c r="G42" s="209"/>
    </row>
    <row r="43" spans="1:7" ht="50.1" customHeight="1">
      <c r="A43" s="209"/>
      <c r="F43" s="1243"/>
      <c r="G43" s="209"/>
    </row>
    <row r="44" spans="1:7" ht="50.1" customHeight="1">
      <c r="A44" s="209"/>
      <c r="F44" s="1243"/>
      <c r="G44" s="209"/>
    </row>
    <row r="45" spans="1:7" ht="50.1" customHeight="1">
      <c r="A45" s="209"/>
      <c r="F45" s="1243"/>
      <c r="G45" s="209"/>
    </row>
    <row r="46" spans="1:7" ht="50.1" customHeight="1">
      <c r="A46" s="209"/>
      <c r="F46" s="1243"/>
      <c r="G46" s="209"/>
    </row>
    <row r="47" spans="1:7" ht="50.1" customHeight="1">
      <c r="A47" s="209"/>
      <c r="F47" s="1243"/>
      <c r="G47" s="209"/>
    </row>
    <row r="48" spans="1:7" ht="50.1" customHeight="1">
      <c r="A48" s="209"/>
      <c r="F48" s="1243"/>
      <c r="G48" s="209"/>
    </row>
    <row r="49" spans="1:7" ht="50.1" customHeight="1">
      <c r="A49" s="209"/>
      <c r="F49" s="1243"/>
      <c r="G49" s="209"/>
    </row>
    <row r="50" spans="1:7" ht="50.1" customHeight="1">
      <c r="A50" s="209"/>
      <c r="F50" s="1243"/>
      <c r="G50" s="209"/>
    </row>
    <row r="51" spans="1:7" ht="50.1" customHeight="1">
      <c r="A51" s="209"/>
      <c r="F51" s="1243"/>
      <c r="G51" s="209"/>
    </row>
    <row r="52" spans="1:7" ht="50.1" customHeight="1">
      <c r="A52" s="209"/>
      <c r="F52" s="1243"/>
      <c r="G52" s="209"/>
    </row>
    <row r="53" spans="1:7" ht="50.1" customHeight="1">
      <c r="A53" s="209"/>
      <c r="F53" s="1243"/>
      <c r="G53" s="209"/>
    </row>
    <row r="54" spans="1:7" ht="50.1" customHeight="1">
      <c r="A54" s="209"/>
      <c r="F54" s="1243"/>
      <c r="G54" s="209"/>
    </row>
    <row r="55" spans="1:7" ht="50.1" customHeight="1">
      <c r="A55" s="209"/>
      <c r="F55" s="1243"/>
      <c r="G55" s="209"/>
    </row>
    <row r="56" spans="1:7" ht="50.1" customHeight="1">
      <c r="A56" s="209"/>
      <c r="F56" s="1243"/>
      <c r="G56" s="209"/>
    </row>
    <row r="57" spans="1:7" ht="50.1" customHeight="1">
      <c r="A57" s="209"/>
      <c r="F57" s="1243"/>
      <c r="G57" s="209"/>
    </row>
    <row r="58" spans="1:7" ht="50.1" customHeight="1">
      <c r="A58" s="209"/>
      <c r="F58" s="1243"/>
      <c r="G58" s="209"/>
    </row>
    <row r="59" spans="1:7" ht="50.1" customHeight="1">
      <c r="A59" s="209"/>
      <c r="F59" s="1243"/>
      <c r="G59" s="209"/>
    </row>
    <row r="60" spans="1:7" ht="50.1" customHeight="1">
      <c r="A60" s="209"/>
      <c r="F60" s="1243"/>
      <c r="G60" s="209"/>
    </row>
    <row r="61" spans="1:7" ht="50.1" customHeight="1">
      <c r="A61" s="209"/>
      <c r="F61" s="1243"/>
      <c r="G61" s="209"/>
    </row>
    <row r="62" spans="1:7" ht="50.1" customHeight="1">
      <c r="A62" s="209"/>
      <c r="F62" s="1243"/>
      <c r="G62" s="209"/>
    </row>
    <row r="63" spans="1:7" ht="50.1" customHeight="1">
      <c r="A63" s="209"/>
      <c r="F63" s="1243"/>
      <c r="G63" s="209"/>
    </row>
    <row r="64" spans="1:7" ht="50.1" customHeight="1">
      <c r="A64" s="209"/>
      <c r="F64" s="1243"/>
      <c r="G64" s="209"/>
    </row>
    <row r="65" spans="1:7" ht="50.1" customHeight="1">
      <c r="A65" s="209"/>
      <c r="F65" s="1243"/>
      <c r="G65" s="209"/>
    </row>
    <row r="66" spans="1:7" ht="50.1" customHeight="1">
      <c r="A66" s="209"/>
      <c r="F66" s="1243"/>
      <c r="G66" s="209"/>
    </row>
    <row r="67" spans="1:7" ht="50.1" customHeight="1">
      <c r="A67" s="209"/>
      <c r="F67" s="1243"/>
      <c r="G67" s="209"/>
    </row>
    <row r="68" spans="1:7" ht="50.1" customHeight="1">
      <c r="A68" s="209"/>
      <c r="F68" s="1243"/>
      <c r="G68" s="209"/>
    </row>
    <row r="69" spans="1:7" ht="50.1" customHeight="1">
      <c r="A69" s="209"/>
      <c r="F69" s="1243"/>
      <c r="G69" s="209"/>
    </row>
    <row r="70" spans="1:7" ht="50.1" customHeight="1">
      <c r="A70" s="209"/>
      <c r="F70" s="1243"/>
      <c r="G70" s="209"/>
    </row>
    <row r="71" spans="1:7" ht="50.1" customHeight="1">
      <c r="A71" s="209"/>
      <c r="F71" s="1243"/>
      <c r="G71" s="209"/>
    </row>
    <row r="72" spans="1:7" ht="50.1" customHeight="1">
      <c r="A72" s="209"/>
      <c r="F72" s="1243"/>
      <c r="G72" s="209"/>
    </row>
    <row r="73" spans="1:7" ht="50.1" customHeight="1">
      <c r="A73" s="209"/>
      <c r="F73" s="1243"/>
      <c r="G73" s="209"/>
    </row>
    <row r="74" spans="1:7" ht="50.1" customHeight="1">
      <c r="A74" s="209"/>
      <c r="F74" s="1243"/>
      <c r="G74" s="209"/>
    </row>
    <row r="75" spans="1:7" ht="50.1" customHeight="1">
      <c r="A75" s="209"/>
      <c r="F75" s="1243"/>
      <c r="G75" s="209"/>
    </row>
    <row r="76" spans="1:7" ht="50.1" customHeight="1">
      <c r="A76" s="209"/>
      <c r="F76" s="1243"/>
      <c r="G76" s="209"/>
    </row>
    <row r="77" spans="1:7" ht="50.1" customHeight="1">
      <c r="A77" s="209"/>
      <c r="F77" s="1243"/>
      <c r="G77" s="209"/>
    </row>
    <row r="78" spans="1:7" ht="50.1" customHeight="1">
      <c r="A78" s="209"/>
      <c r="F78" s="1243"/>
      <c r="G78" s="209"/>
    </row>
    <row r="79" spans="1:7" ht="50.1" customHeight="1">
      <c r="A79" s="209"/>
      <c r="F79" s="1243"/>
      <c r="G79" s="209"/>
    </row>
    <row r="80" spans="1:7" ht="50.1" customHeight="1">
      <c r="A80" s="209"/>
      <c r="F80" s="1243"/>
      <c r="G80" s="209"/>
    </row>
    <row r="81" spans="1:7" ht="50.1" customHeight="1">
      <c r="A81" s="209"/>
      <c r="F81" s="1243"/>
      <c r="G81" s="209"/>
    </row>
    <row r="82" spans="1:7" ht="50.1" customHeight="1">
      <c r="A82" s="209"/>
      <c r="F82" s="1243"/>
      <c r="G82" s="209"/>
    </row>
    <row r="83" spans="1:7" ht="50.1" customHeight="1">
      <c r="A83" s="209"/>
      <c r="F83" s="1243"/>
      <c r="G83" s="209"/>
    </row>
    <row r="84" spans="1:7" ht="50.1" customHeight="1">
      <c r="A84" s="209"/>
      <c r="F84" s="1243"/>
      <c r="G84" s="209"/>
    </row>
    <row r="85" spans="1:7" ht="50.1" customHeight="1">
      <c r="A85" s="209"/>
      <c r="F85" s="1243"/>
      <c r="G85" s="209"/>
    </row>
    <row r="86" spans="1:7" ht="50.1" customHeight="1">
      <c r="A86" s="209"/>
      <c r="F86" s="1243"/>
      <c r="G86" s="209"/>
    </row>
    <row r="87" spans="1:7" ht="50.1" customHeight="1">
      <c r="A87" s="209"/>
      <c r="F87" s="1243"/>
      <c r="G87" s="209"/>
    </row>
    <row r="88" spans="1:7" ht="50.1" customHeight="1">
      <c r="A88" s="209"/>
      <c r="F88" s="1243"/>
      <c r="G88" s="209"/>
    </row>
    <row r="89" spans="1:7" ht="50.1" customHeight="1">
      <c r="A89" s="209"/>
      <c r="F89" s="1243"/>
      <c r="G89" s="209"/>
    </row>
    <row r="90" spans="1:7" ht="50.1" customHeight="1">
      <c r="A90" s="209"/>
      <c r="F90" s="1243"/>
      <c r="G90" s="209"/>
    </row>
    <row r="91" spans="1:7" ht="50.1" customHeight="1">
      <c r="A91" s="209"/>
      <c r="F91" s="1243"/>
      <c r="G91" s="209"/>
    </row>
    <row r="92" spans="1:7" ht="50.1" customHeight="1">
      <c r="A92" s="209"/>
      <c r="F92" s="1243"/>
      <c r="G92" s="209"/>
    </row>
    <row r="93" spans="1:7" ht="50.1" customHeight="1">
      <c r="A93" s="209"/>
      <c r="F93" s="1243"/>
      <c r="G93" s="209"/>
    </row>
    <row r="94" spans="1:7" ht="50.1" customHeight="1">
      <c r="A94" s="209"/>
      <c r="F94" s="1243"/>
      <c r="G94" s="209"/>
    </row>
    <row r="95" spans="1:7" ht="50.1" customHeight="1">
      <c r="A95" s="209"/>
      <c r="F95" s="1243"/>
      <c r="G95" s="209"/>
    </row>
    <row r="96" spans="1:7" ht="50.1" customHeight="1">
      <c r="A96" s="209"/>
      <c r="F96" s="1243"/>
      <c r="G96" s="209"/>
    </row>
    <row r="97" spans="1:7" ht="50.1" customHeight="1">
      <c r="A97" s="209"/>
      <c r="F97" s="1243"/>
      <c r="G97" s="209"/>
    </row>
    <row r="98" spans="1:7" ht="50.1" customHeight="1">
      <c r="A98" s="209"/>
      <c r="F98" s="1243"/>
      <c r="G98" s="209"/>
    </row>
    <row r="99" spans="1:7" ht="50.1" customHeight="1">
      <c r="A99" s="209"/>
      <c r="F99" s="1243"/>
      <c r="G99" s="209"/>
    </row>
    <row r="100" spans="1:7" ht="50.1" customHeight="1">
      <c r="A100" s="209"/>
      <c r="F100" s="1243"/>
      <c r="G100" s="209"/>
    </row>
    <row r="101" spans="1:7" ht="50.1" customHeight="1">
      <c r="A101" s="209"/>
      <c r="F101" s="1243"/>
      <c r="G101" s="209"/>
    </row>
    <row r="102" spans="1:7" ht="50.1" customHeight="1">
      <c r="A102" s="209"/>
      <c r="F102" s="1243"/>
      <c r="G102" s="209"/>
    </row>
    <row r="103" spans="1:7" ht="13.8" thickBot="1">
      <c r="A103" s="1244"/>
      <c r="B103" s="197"/>
      <c r="C103" s="197"/>
      <c r="D103" s="197"/>
      <c r="E103" s="197"/>
      <c r="F103" s="585"/>
      <c r="G103" s="209"/>
    </row>
    <row r="106" spans="1:7" ht="13.8" thickBot="1">
      <c r="A106" s="1554" t="s">
        <v>1634</v>
      </c>
      <c r="B106" s="1554" t="s">
        <v>1636</v>
      </c>
    </row>
    <row r="107" spans="1:7">
      <c r="A107" s="1656"/>
      <c r="B107" s="1657"/>
      <c r="C107" s="1657"/>
      <c r="D107" s="1657"/>
      <c r="E107" s="1657"/>
      <c r="F107" s="1658"/>
      <c r="G107" s="1526"/>
    </row>
    <row r="108" spans="1:7" ht="50.1" customHeight="1">
      <c r="A108" s="1659"/>
      <c r="B108" s="1526"/>
      <c r="C108" s="1526"/>
      <c r="D108" s="1526"/>
      <c r="E108" s="1526"/>
      <c r="F108" s="1660"/>
      <c r="G108" s="1526"/>
    </row>
    <row r="109" spans="1:7" ht="50.1" customHeight="1">
      <c r="A109" s="1659"/>
      <c r="B109" s="1526"/>
      <c r="C109" s="1526"/>
      <c r="D109" s="1526"/>
      <c r="E109" s="1526"/>
      <c r="F109" s="1660"/>
      <c r="G109" s="1526"/>
    </row>
    <row r="110" spans="1:7" ht="50.1" customHeight="1">
      <c r="A110" s="1659"/>
      <c r="B110" s="1526"/>
      <c r="C110" s="1526"/>
      <c r="D110" s="1526"/>
      <c r="E110" s="1526"/>
      <c r="F110" s="1660"/>
      <c r="G110" s="1526"/>
    </row>
    <row r="111" spans="1:7" ht="50.1" customHeight="1">
      <c r="A111" s="1659"/>
      <c r="B111" s="1526"/>
      <c r="C111" s="1526"/>
      <c r="D111" s="1526"/>
      <c r="E111" s="1526"/>
      <c r="F111" s="1660"/>
      <c r="G111" s="1526"/>
    </row>
    <row r="112" spans="1:7" ht="50.1" customHeight="1">
      <c r="A112" s="1659"/>
      <c r="B112" s="1526"/>
      <c r="C112" s="1526"/>
      <c r="D112" s="1526"/>
      <c r="E112" s="1526"/>
      <c r="F112" s="1660"/>
      <c r="G112" s="1526"/>
    </row>
    <row r="113" spans="1:7" ht="50.1" customHeight="1">
      <c r="A113" s="1659"/>
      <c r="B113" s="1526"/>
      <c r="C113" s="1526"/>
      <c r="D113" s="1526"/>
      <c r="E113" s="1526"/>
      <c r="F113" s="1660"/>
      <c r="G113" s="1526"/>
    </row>
    <row r="114" spans="1:7" ht="50.1" customHeight="1">
      <c r="A114" s="1659"/>
      <c r="B114" s="1526"/>
      <c r="C114" s="1526"/>
      <c r="D114" s="1526"/>
      <c r="E114" s="1526"/>
      <c r="F114" s="1660"/>
      <c r="G114" s="1526"/>
    </row>
    <row r="115" spans="1:7" ht="50.1" customHeight="1">
      <c r="A115" s="1659"/>
      <c r="B115" s="1526"/>
      <c r="C115" s="1526"/>
      <c r="D115" s="1526"/>
      <c r="E115" s="1526"/>
      <c r="F115" s="1660"/>
      <c r="G115" s="1526"/>
    </row>
    <row r="116" spans="1:7" ht="50.1" customHeight="1">
      <c r="A116" s="1659"/>
      <c r="B116" s="1526"/>
      <c r="C116" s="1526"/>
      <c r="D116" s="1526"/>
      <c r="E116" s="1526"/>
      <c r="F116" s="1660"/>
      <c r="G116" s="1526"/>
    </row>
    <row r="117" spans="1:7" ht="50.1" customHeight="1">
      <c r="A117" s="1659"/>
      <c r="B117" s="1526"/>
      <c r="C117" s="1526"/>
      <c r="D117" s="1526"/>
      <c r="E117" s="1526"/>
      <c r="F117" s="1660"/>
      <c r="G117" s="1526"/>
    </row>
    <row r="118" spans="1:7" ht="50.1" customHeight="1">
      <c r="A118" s="1659"/>
      <c r="B118" s="1526"/>
      <c r="C118" s="1526"/>
      <c r="D118" s="1526"/>
      <c r="E118" s="1526"/>
      <c r="F118" s="1660"/>
      <c r="G118" s="1526"/>
    </row>
    <row r="119" spans="1:7" ht="50.1" customHeight="1">
      <c r="A119" s="1659"/>
      <c r="B119" s="1526"/>
      <c r="C119" s="1526"/>
      <c r="D119" s="1526"/>
      <c r="E119" s="1526"/>
      <c r="F119" s="1660"/>
      <c r="G119" s="1526"/>
    </row>
    <row r="120" spans="1:7" ht="50.1" customHeight="1">
      <c r="A120" s="1659"/>
      <c r="B120" s="1526"/>
      <c r="C120" s="1526"/>
      <c r="D120" s="1526"/>
      <c r="E120" s="1526"/>
      <c r="F120" s="1660"/>
      <c r="G120" s="1526"/>
    </row>
    <row r="121" spans="1:7" ht="50.1" customHeight="1">
      <c r="A121" s="1659"/>
      <c r="B121" s="1526"/>
      <c r="C121" s="1526"/>
      <c r="D121" s="1526"/>
      <c r="E121" s="1526"/>
      <c r="F121" s="1660"/>
      <c r="G121" s="1526"/>
    </row>
    <row r="122" spans="1:7" ht="50.1" customHeight="1">
      <c r="A122" s="1659"/>
      <c r="B122" s="1526"/>
      <c r="C122" s="1526"/>
      <c r="D122" s="1526"/>
      <c r="E122" s="1526"/>
      <c r="F122" s="1660"/>
      <c r="G122" s="1526"/>
    </row>
    <row r="123" spans="1:7" ht="50.1" customHeight="1">
      <c r="A123" s="1659"/>
      <c r="B123" s="1526"/>
      <c r="C123" s="1526"/>
      <c r="D123" s="1526"/>
      <c r="E123" s="1526"/>
      <c r="F123" s="1660"/>
      <c r="G123" s="1526"/>
    </row>
    <row r="124" spans="1:7" ht="50.1" customHeight="1">
      <c r="A124" s="1659"/>
      <c r="B124" s="1526"/>
      <c r="C124" s="1526"/>
      <c r="D124" s="1526"/>
      <c r="E124" s="1526"/>
      <c r="F124" s="1660"/>
      <c r="G124" s="1526"/>
    </row>
    <row r="125" spans="1:7" ht="50.1" customHeight="1">
      <c r="A125" s="1659"/>
      <c r="B125" s="1526"/>
      <c r="C125" s="1526"/>
      <c r="D125" s="1526"/>
      <c r="E125" s="1526"/>
      <c r="F125" s="1660"/>
      <c r="G125" s="1526"/>
    </row>
    <row r="126" spans="1:7" ht="50.1" customHeight="1">
      <c r="A126" s="1659"/>
      <c r="B126" s="1526"/>
      <c r="C126" s="1526"/>
      <c r="D126" s="1526"/>
      <c r="E126" s="1526"/>
      <c r="F126" s="1660"/>
      <c r="G126" s="1526"/>
    </row>
    <row r="127" spans="1:7" ht="50.1" customHeight="1">
      <c r="A127" s="1659"/>
      <c r="B127" s="1526"/>
      <c r="C127" s="1526"/>
      <c r="D127" s="1526"/>
      <c r="E127" s="1526"/>
      <c r="F127" s="1660"/>
      <c r="G127" s="1526"/>
    </row>
    <row r="128" spans="1:7" ht="50.1" customHeight="1">
      <c r="A128" s="1659"/>
      <c r="B128" s="1526"/>
      <c r="C128" s="1526"/>
      <c r="D128" s="1526"/>
      <c r="E128" s="1526"/>
      <c r="F128" s="1660"/>
      <c r="G128" s="1526"/>
    </row>
    <row r="129" spans="1:7" ht="50.1" customHeight="1">
      <c r="A129" s="1659"/>
      <c r="B129" s="1526"/>
      <c r="C129" s="1526"/>
      <c r="D129" s="1526"/>
      <c r="E129" s="1526"/>
      <c r="F129" s="1660"/>
      <c r="G129" s="1526"/>
    </row>
    <row r="130" spans="1:7" ht="50.1" customHeight="1">
      <c r="A130" s="1659"/>
      <c r="B130" s="1526"/>
      <c r="C130" s="1526"/>
      <c r="D130" s="1526"/>
      <c r="E130" s="1526"/>
      <c r="F130" s="1660"/>
      <c r="G130" s="1526"/>
    </row>
    <row r="131" spans="1:7" ht="50.1" customHeight="1">
      <c r="A131" s="1659"/>
      <c r="B131" s="1526"/>
      <c r="C131" s="1526"/>
      <c r="D131" s="1526"/>
      <c r="E131" s="1526"/>
      <c r="F131" s="1660"/>
      <c r="G131" s="1526"/>
    </row>
    <row r="132" spans="1:7" ht="50.1" customHeight="1">
      <c r="A132" s="1659"/>
      <c r="B132" s="1526"/>
      <c r="C132" s="1526"/>
      <c r="D132" s="1526"/>
      <c r="E132" s="1526"/>
      <c r="F132" s="1660"/>
      <c r="G132" s="1526"/>
    </row>
    <row r="133" spans="1:7" ht="50.1" customHeight="1">
      <c r="A133" s="1659"/>
      <c r="B133" s="1526"/>
      <c r="C133" s="1526"/>
      <c r="D133" s="1526"/>
      <c r="E133" s="1526"/>
      <c r="F133" s="1660"/>
      <c r="G133" s="1526"/>
    </row>
    <row r="134" spans="1:7" ht="50.1" customHeight="1">
      <c r="A134" s="1659"/>
      <c r="B134" s="1526"/>
      <c r="C134" s="1526"/>
      <c r="D134" s="1526"/>
      <c r="E134" s="1526"/>
      <c r="F134" s="1660"/>
      <c r="G134" s="1526"/>
    </row>
    <row r="135" spans="1:7" ht="50.1" customHeight="1">
      <c r="A135" s="1659"/>
      <c r="B135" s="1526"/>
      <c r="C135" s="1526"/>
      <c r="D135" s="1526"/>
      <c r="E135" s="1526"/>
      <c r="F135" s="1660"/>
      <c r="G135" s="1526"/>
    </row>
    <row r="136" spans="1:7" ht="50.1" customHeight="1">
      <c r="A136" s="1659"/>
      <c r="B136" s="1526"/>
      <c r="C136" s="1526"/>
      <c r="D136" s="1526"/>
      <c r="E136" s="1526"/>
      <c r="F136" s="1660"/>
      <c r="G136" s="1526"/>
    </row>
    <row r="137" spans="1:7" ht="50.1" customHeight="1">
      <c r="A137" s="1659"/>
      <c r="B137" s="1526"/>
      <c r="C137" s="1526"/>
      <c r="D137" s="1526"/>
      <c r="E137" s="1526"/>
      <c r="F137" s="1660"/>
      <c r="G137" s="1526"/>
    </row>
    <row r="138" spans="1:7" ht="50.1" customHeight="1">
      <c r="A138" s="1659"/>
      <c r="B138" s="1526"/>
      <c r="C138" s="1526"/>
      <c r="D138" s="1526"/>
      <c r="E138" s="1526"/>
      <c r="F138" s="1660"/>
      <c r="G138" s="1526"/>
    </row>
    <row r="139" spans="1:7" ht="50.1" customHeight="1">
      <c r="A139" s="1659"/>
      <c r="B139" s="1526"/>
      <c r="C139" s="1526"/>
      <c r="D139" s="1526"/>
      <c r="E139" s="1526"/>
      <c r="F139" s="1660"/>
      <c r="G139" s="1526"/>
    </row>
    <row r="140" spans="1:7" ht="50.1" customHeight="1">
      <c r="A140" s="1659"/>
      <c r="B140" s="1526"/>
      <c r="C140" s="1526"/>
      <c r="D140" s="1526"/>
      <c r="E140" s="1526"/>
      <c r="F140" s="1660"/>
      <c r="G140" s="1526"/>
    </row>
    <row r="141" spans="1:7" ht="50.1" customHeight="1">
      <c r="A141" s="1659"/>
      <c r="B141" s="1526"/>
      <c r="C141" s="1526"/>
      <c r="D141" s="1526"/>
      <c r="E141" s="1526"/>
      <c r="F141" s="1660"/>
      <c r="G141" s="1526"/>
    </row>
    <row r="142" spans="1:7" ht="50.1" customHeight="1">
      <c r="A142" s="1659"/>
      <c r="B142" s="1526"/>
      <c r="C142" s="1526"/>
      <c r="D142" s="1526"/>
      <c r="E142" s="1526"/>
      <c r="F142" s="1660"/>
      <c r="G142" s="1526"/>
    </row>
    <row r="143" spans="1:7" ht="50.1" customHeight="1">
      <c r="A143" s="1659"/>
      <c r="B143" s="1526"/>
      <c r="C143" s="1526"/>
      <c r="D143" s="1526"/>
      <c r="E143" s="1526"/>
      <c r="F143" s="1660"/>
      <c r="G143" s="1526"/>
    </row>
    <row r="144" spans="1:7" ht="50.1" customHeight="1">
      <c r="A144" s="1659"/>
      <c r="B144" s="1526"/>
      <c r="C144" s="1526"/>
      <c r="D144" s="1526"/>
      <c r="E144" s="1526"/>
      <c r="F144" s="1660"/>
      <c r="G144" s="1526"/>
    </row>
    <row r="145" spans="1:7" ht="50.1" customHeight="1">
      <c r="A145" s="1659"/>
      <c r="B145" s="1526"/>
      <c r="C145" s="1526"/>
      <c r="D145" s="1526"/>
      <c r="E145" s="1526"/>
      <c r="F145" s="1660"/>
      <c r="G145" s="1526"/>
    </row>
    <row r="146" spans="1:7" ht="50.1" customHeight="1">
      <c r="A146" s="1659"/>
      <c r="B146" s="1526"/>
      <c r="C146" s="1526"/>
      <c r="D146" s="1526"/>
      <c r="E146" s="1526"/>
      <c r="F146" s="1660"/>
      <c r="G146" s="1526"/>
    </row>
    <row r="147" spans="1:7" ht="50.1" customHeight="1">
      <c r="A147" s="1659"/>
      <c r="B147" s="1526"/>
      <c r="C147" s="1526"/>
      <c r="D147" s="1526"/>
      <c r="E147" s="1526"/>
      <c r="F147" s="1660"/>
      <c r="G147" s="1526"/>
    </row>
    <row r="148" spans="1:7" ht="50.1" customHeight="1">
      <c r="A148" s="1659"/>
      <c r="B148" s="1526"/>
      <c r="C148" s="1526"/>
      <c r="D148" s="1526"/>
      <c r="E148" s="1526"/>
      <c r="F148" s="1660"/>
      <c r="G148" s="1526"/>
    </row>
    <row r="149" spans="1:7" ht="50.1" customHeight="1">
      <c r="A149" s="1659"/>
      <c r="B149" s="1526"/>
      <c r="C149" s="1526"/>
      <c r="D149" s="1526"/>
      <c r="E149" s="1526"/>
      <c r="F149" s="1660"/>
      <c r="G149" s="1526"/>
    </row>
    <row r="150" spans="1:7" ht="50.1" customHeight="1">
      <c r="A150" s="1659"/>
      <c r="B150" s="1526"/>
      <c r="C150" s="1526"/>
      <c r="D150" s="1526"/>
      <c r="E150" s="1526"/>
      <c r="F150" s="1660"/>
      <c r="G150" s="1526"/>
    </row>
    <row r="151" spans="1:7" ht="50.1" customHeight="1">
      <c r="A151" s="1659"/>
      <c r="B151" s="1526"/>
      <c r="C151" s="1526"/>
      <c r="D151" s="1526"/>
      <c r="E151" s="1526"/>
      <c r="F151" s="1660"/>
      <c r="G151" s="1526"/>
    </row>
    <row r="152" spans="1:7" ht="50.1" customHeight="1">
      <c r="A152" s="1659"/>
      <c r="B152" s="1526"/>
      <c r="C152" s="1526"/>
      <c r="D152" s="1526"/>
      <c r="E152" s="1526"/>
      <c r="F152" s="1660"/>
      <c r="G152" s="1526"/>
    </row>
    <row r="153" spans="1:7" ht="50.1" customHeight="1">
      <c r="A153" s="1659"/>
      <c r="B153" s="1526"/>
      <c r="C153" s="1526"/>
      <c r="D153" s="1526"/>
      <c r="E153" s="1526"/>
      <c r="F153" s="1660"/>
      <c r="G153" s="1526"/>
    </row>
    <row r="154" spans="1:7" ht="50.1" customHeight="1">
      <c r="A154" s="1659"/>
      <c r="B154" s="1526"/>
      <c r="C154" s="1526"/>
      <c r="D154" s="1526"/>
      <c r="E154" s="1526"/>
      <c r="F154" s="1660"/>
      <c r="G154" s="1526"/>
    </row>
    <row r="155" spans="1:7" ht="50.1" customHeight="1">
      <c r="A155" s="1659"/>
      <c r="B155" s="1526"/>
      <c r="C155" s="1526"/>
      <c r="D155" s="1526"/>
      <c r="E155" s="1526"/>
      <c r="F155" s="1660"/>
      <c r="G155" s="1526"/>
    </row>
    <row r="156" spans="1:7" ht="50.1" customHeight="1">
      <c r="A156" s="1659"/>
      <c r="B156" s="1526"/>
      <c r="C156" s="1526"/>
      <c r="D156" s="1526"/>
      <c r="E156" s="1526"/>
      <c r="F156" s="1660"/>
      <c r="G156" s="1526"/>
    </row>
    <row r="157" spans="1:7" ht="50.1" customHeight="1">
      <c r="A157" s="1659"/>
      <c r="B157" s="1526"/>
      <c r="C157" s="1526"/>
      <c r="D157" s="1526"/>
      <c r="E157" s="1526"/>
      <c r="F157" s="1660"/>
      <c r="G157" s="1526"/>
    </row>
    <row r="158" spans="1:7" ht="50.1" customHeight="1">
      <c r="A158" s="1659"/>
      <c r="B158" s="1526"/>
      <c r="C158" s="1526"/>
      <c r="D158" s="1526"/>
      <c r="E158" s="1526"/>
      <c r="F158" s="1660"/>
      <c r="G158" s="1526"/>
    </row>
    <row r="159" spans="1:7" ht="50.1" customHeight="1">
      <c r="A159" s="1659"/>
      <c r="B159" s="1526"/>
      <c r="C159" s="1526"/>
      <c r="D159" s="1526"/>
      <c r="E159" s="1526"/>
      <c r="F159" s="1660"/>
      <c r="G159" s="1526"/>
    </row>
    <row r="160" spans="1:7" ht="50.1" customHeight="1">
      <c r="A160" s="1659"/>
      <c r="B160" s="1526"/>
      <c r="C160" s="1526"/>
      <c r="D160" s="1526"/>
      <c r="E160" s="1526"/>
      <c r="F160" s="1660"/>
      <c r="G160" s="1526"/>
    </row>
    <row r="161" spans="1:7" ht="50.1" customHeight="1">
      <c r="A161" s="1659"/>
      <c r="B161" s="1526"/>
      <c r="C161" s="1526"/>
      <c r="D161" s="1526"/>
      <c r="E161" s="1526"/>
      <c r="F161" s="1660"/>
      <c r="G161" s="1526"/>
    </row>
    <row r="162" spans="1:7" ht="50.1" customHeight="1">
      <c r="A162" s="1659"/>
      <c r="B162" s="1526"/>
      <c r="C162" s="1526"/>
      <c r="D162" s="1526"/>
      <c r="E162" s="1526"/>
      <c r="F162" s="1660"/>
      <c r="G162" s="1526"/>
    </row>
    <row r="163" spans="1:7" ht="50.1" customHeight="1">
      <c r="A163" s="1659"/>
      <c r="B163" s="1526"/>
      <c r="C163" s="1526"/>
      <c r="D163" s="1526"/>
      <c r="E163" s="1526"/>
      <c r="F163" s="1660"/>
      <c r="G163" s="1526"/>
    </row>
    <row r="164" spans="1:7" ht="50.1" customHeight="1">
      <c r="A164" s="1659"/>
      <c r="B164" s="1526"/>
      <c r="C164" s="1526"/>
      <c r="D164" s="1526"/>
      <c r="E164" s="1526"/>
      <c r="F164" s="1660"/>
      <c r="G164" s="1526"/>
    </row>
    <row r="165" spans="1:7" ht="50.1" customHeight="1">
      <c r="A165" s="1659"/>
      <c r="B165" s="1526"/>
      <c r="C165" s="1526"/>
      <c r="D165" s="1526"/>
      <c r="E165" s="1526"/>
      <c r="F165" s="1660"/>
      <c r="G165" s="1526"/>
    </row>
    <row r="166" spans="1:7" ht="50.1" customHeight="1">
      <c r="A166" s="1659"/>
      <c r="B166" s="1526"/>
      <c r="C166" s="1526"/>
      <c r="D166" s="1526"/>
      <c r="E166" s="1526"/>
      <c r="F166" s="1660"/>
      <c r="G166" s="1526"/>
    </row>
    <row r="167" spans="1:7" ht="50.1" customHeight="1">
      <c r="A167" s="1659"/>
      <c r="B167" s="1526"/>
      <c r="C167" s="1526"/>
      <c r="D167" s="1526"/>
      <c r="E167" s="1526"/>
      <c r="F167" s="1660"/>
      <c r="G167" s="1526"/>
    </row>
    <row r="168" spans="1:7" ht="50.1" customHeight="1">
      <c r="A168" s="1659"/>
      <c r="B168" s="1526"/>
      <c r="C168" s="1526"/>
      <c r="D168" s="1526"/>
      <c r="E168" s="1526"/>
      <c r="F168" s="1660"/>
      <c r="G168" s="1526"/>
    </row>
    <row r="169" spans="1:7" ht="50.1" customHeight="1">
      <c r="A169" s="1659"/>
      <c r="B169" s="1526"/>
      <c r="C169" s="1526"/>
      <c r="D169" s="1526"/>
      <c r="E169" s="1526"/>
      <c r="F169" s="1660"/>
      <c r="G169" s="1526"/>
    </row>
    <row r="170" spans="1:7" ht="50.1" customHeight="1">
      <c r="A170" s="1659"/>
      <c r="B170" s="1526"/>
      <c r="C170" s="1526"/>
      <c r="D170" s="1526"/>
      <c r="E170" s="1526"/>
      <c r="F170" s="1660"/>
      <c r="G170" s="1526"/>
    </row>
    <row r="171" spans="1:7" ht="50.1" customHeight="1">
      <c r="A171" s="1659"/>
      <c r="B171" s="1526"/>
      <c r="C171" s="1526"/>
      <c r="D171" s="1526"/>
      <c r="E171" s="1526"/>
      <c r="F171" s="1660"/>
      <c r="G171" s="1526"/>
    </row>
    <row r="172" spans="1:7" ht="50.1" customHeight="1">
      <c r="A172" s="1659"/>
      <c r="B172" s="1526"/>
      <c r="C172" s="1526"/>
      <c r="D172" s="1526"/>
      <c r="E172" s="1526"/>
      <c r="F172" s="1660"/>
      <c r="G172" s="1526"/>
    </row>
    <row r="173" spans="1:7" ht="50.1" customHeight="1">
      <c r="A173" s="1659"/>
      <c r="B173" s="1526"/>
      <c r="C173" s="1526"/>
      <c r="D173" s="1526"/>
      <c r="E173" s="1526"/>
      <c r="F173" s="1660"/>
      <c r="G173" s="1526"/>
    </row>
    <row r="174" spans="1:7" ht="50.1" customHeight="1">
      <c r="A174" s="1659"/>
      <c r="B174" s="1526"/>
      <c r="C174" s="1526"/>
      <c r="D174" s="1526"/>
      <c r="E174" s="1526"/>
      <c r="F174" s="1660"/>
      <c r="G174" s="1526"/>
    </row>
    <row r="175" spans="1:7" ht="50.1" customHeight="1">
      <c r="A175" s="1659"/>
      <c r="B175" s="1526"/>
      <c r="C175" s="1526"/>
      <c r="D175" s="1526"/>
      <c r="E175" s="1526"/>
      <c r="F175" s="1660"/>
      <c r="G175" s="1526"/>
    </row>
    <row r="176" spans="1:7" ht="50.1" customHeight="1">
      <c r="A176" s="1659"/>
      <c r="B176" s="1526"/>
      <c r="C176" s="1526"/>
      <c r="D176" s="1526"/>
      <c r="E176" s="1526"/>
      <c r="F176" s="1660"/>
      <c r="G176" s="1526"/>
    </row>
    <row r="177" spans="1:7" ht="50.1" customHeight="1">
      <c r="A177" s="1659"/>
      <c r="B177" s="1526"/>
      <c r="C177" s="1526"/>
      <c r="D177" s="1526"/>
      <c r="E177" s="1526"/>
      <c r="F177" s="1660"/>
      <c r="G177" s="1526"/>
    </row>
    <row r="178" spans="1:7" ht="50.1" customHeight="1">
      <c r="A178" s="1659"/>
      <c r="B178" s="1526"/>
      <c r="C178" s="1526"/>
      <c r="D178" s="1526"/>
      <c r="E178" s="1526"/>
      <c r="F178" s="1660"/>
      <c r="G178" s="1526"/>
    </row>
    <row r="179" spans="1:7" ht="50.1" customHeight="1">
      <c r="A179" s="1659"/>
      <c r="B179" s="1526"/>
      <c r="C179" s="1526"/>
      <c r="D179" s="1526"/>
      <c r="E179" s="1526"/>
      <c r="F179" s="1660"/>
      <c r="G179" s="1526"/>
    </row>
    <row r="180" spans="1:7" ht="50.1" customHeight="1">
      <c r="A180" s="1659"/>
      <c r="B180" s="1526"/>
      <c r="C180" s="1526"/>
      <c r="D180" s="1526"/>
      <c r="E180" s="1526"/>
      <c r="F180" s="1660"/>
      <c r="G180" s="1526"/>
    </row>
    <row r="181" spans="1:7" ht="50.1" customHeight="1">
      <c r="A181" s="1659"/>
      <c r="B181" s="1526"/>
      <c r="C181" s="1526"/>
      <c r="D181" s="1526"/>
      <c r="E181" s="1526"/>
      <c r="F181" s="1660"/>
      <c r="G181" s="1526"/>
    </row>
    <row r="182" spans="1:7" ht="50.1" customHeight="1">
      <c r="A182" s="1659"/>
      <c r="B182" s="1526"/>
      <c r="C182" s="1526"/>
      <c r="D182" s="1526"/>
      <c r="E182" s="1526"/>
      <c r="F182" s="1660"/>
      <c r="G182" s="1526"/>
    </row>
    <row r="183" spans="1:7" ht="50.1" customHeight="1">
      <c r="A183" s="1659"/>
      <c r="B183" s="1526"/>
      <c r="C183" s="1526"/>
      <c r="D183" s="1526"/>
      <c r="E183" s="1526"/>
      <c r="F183" s="1660"/>
      <c r="G183" s="1526"/>
    </row>
    <row r="184" spans="1:7" ht="50.1" customHeight="1">
      <c r="A184" s="1659"/>
      <c r="B184" s="1526"/>
      <c r="C184" s="1526"/>
      <c r="D184" s="1526"/>
      <c r="E184" s="1526"/>
      <c r="F184" s="1660"/>
      <c r="G184" s="1526"/>
    </row>
    <row r="185" spans="1:7" ht="50.1" customHeight="1">
      <c r="A185" s="1659"/>
      <c r="B185" s="1526"/>
      <c r="C185" s="1526"/>
      <c r="D185" s="1526"/>
      <c r="E185" s="1526"/>
      <c r="F185" s="1660"/>
      <c r="G185" s="1526"/>
    </row>
    <row r="186" spans="1:7" ht="50.1" customHeight="1">
      <c r="A186" s="1659"/>
      <c r="B186" s="1526"/>
      <c r="C186" s="1526"/>
      <c r="D186" s="1526"/>
      <c r="E186" s="1526"/>
      <c r="F186" s="1660"/>
      <c r="G186" s="1526"/>
    </row>
    <row r="187" spans="1:7" ht="50.1" customHeight="1">
      <c r="A187" s="1659"/>
      <c r="B187" s="1526"/>
      <c r="C187" s="1526"/>
      <c r="D187" s="1526"/>
      <c r="E187" s="1526"/>
      <c r="F187" s="1660"/>
      <c r="G187" s="1526"/>
    </row>
    <row r="188" spans="1:7" ht="50.1" customHeight="1">
      <c r="A188" s="1659"/>
      <c r="B188" s="1526"/>
      <c r="C188" s="1526"/>
      <c r="D188" s="1526"/>
      <c r="E188" s="1526"/>
      <c r="F188" s="1660"/>
      <c r="G188" s="1526"/>
    </row>
    <row r="189" spans="1:7" ht="50.1" customHeight="1">
      <c r="A189" s="1659"/>
      <c r="B189" s="1526"/>
      <c r="C189" s="1526"/>
      <c r="D189" s="1526"/>
      <c r="E189" s="1526"/>
      <c r="F189" s="1660"/>
      <c r="G189" s="1526"/>
    </row>
    <row r="190" spans="1:7" ht="50.1" customHeight="1">
      <c r="A190" s="1659"/>
      <c r="B190" s="1526"/>
      <c r="C190" s="1526"/>
      <c r="D190" s="1526"/>
      <c r="E190" s="1526"/>
      <c r="F190" s="1660"/>
      <c r="G190" s="1526"/>
    </row>
    <row r="191" spans="1:7" ht="50.1" customHeight="1">
      <c r="A191" s="1659"/>
      <c r="B191" s="1526"/>
      <c r="C191" s="1526"/>
      <c r="D191" s="1526"/>
      <c r="E191" s="1526"/>
      <c r="F191" s="1660"/>
      <c r="G191" s="1526"/>
    </row>
    <row r="192" spans="1:7" ht="50.1" customHeight="1">
      <c r="A192" s="1659"/>
      <c r="B192" s="1526"/>
      <c r="C192" s="1526"/>
      <c r="D192" s="1526"/>
      <c r="E192" s="1526"/>
      <c r="F192" s="1660"/>
      <c r="G192" s="1526"/>
    </row>
    <row r="193" spans="1:7" ht="50.1" customHeight="1">
      <c r="A193" s="1659"/>
      <c r="B193" s="1526"/>
      <c r="C193" s="1526"/>
      <c r="D193" s="1526"/>
      <c r="E193" s="1526"/>
      <c r="F193" s="1660"/>
      <c r="G193" s="1526"/>
    </row>
    <row r="194" spans="1:7" ht="50.1" customHeight="1">
      <c r="A194" s="1659"/>
      <c r="B194" s="1526"/>
      <c r="C194" s="1526"/>
      <c r="D194" s="1526"/>
      <c r="E194" s="1526"/>
      <c r="F194" s="1660"/>
      <c r="G194" s="1526"/>
    </row>
    <row r="195" spans="1:7" ht="50.1" customHeight="1">
      <c r="A195" s="1659"/>
      <c r="B195" s="1526"/>
      <c r="C195" s="1526"/>
      <c r="D195" s="1526"/>
      <c r="E195" s="1526"/>
      <c r="F195" s="1660"/>
      <c r="G195" s="1526"/>
    </row>
    <row r="196" spans="1:7" ht="50.1" customHeight="1">
      <c r="A196" s="1659"/>
      <c r="B196" s="1526"/>
      <c r="C196" s="1526"/>
      <c r="D196" s="1526"/>
      <c r="E196" s="1526"/>
      <c r="F196" s="1660"/>
      <c r="G196" s="1526"/>
    </row>
    <row r="197" spans="1:7" ht="50.1" customHeight="1">
      <c r="A197" s="1659"/>
      <c r="B197" s="1526"/>
      <c r="C197" s="1526"/>
      <c r="D197" s="1526"/>
      <c r="E197" s="1526"/>
      <c r="F197" s="1660"/>
      <c r="G197" s="1526"/>
    </row>
    <row r="198" spans="1:7" ht="50.1" customHeight="1">
      <c r="A198" s="1659"/>
      <c r="B198" s="1526"/>
      <c r="C198" s="1526"/>
      <c r="D198" s="1526"/>
      <c r="E198" s="1526"/>
      <c r="F198" s="1660"/>
      <c r="G198" s="1526"/>
    </row>
    <row r="199" spans="1:7" ht="50.1" customHeight="1">
      <c r="A199" s="1659"/>
      <c r="B199" s="1526"/>
      <c r="C199" s="1526"/>
      <c r="D199" s="1526"/>
      <c r="E199" s="1526"/>
      <c r="F199" s="1660"/>
      <c r="G199" s="1526"/>
    </row>
    <row r="200" spans="1:7" ht="50.1" customHeight="1">
      <c r="A200" s="1659"/>
      <c r="B200" s="1526"/>
      <c r="C200" s="1526"/>
      <c r="D200" s="1526"/>
      <c r="E200" s="1526"/>
      <c r="F200" s="1660"/>
      <c r="G200" s="1526"/>
    </row>
    <row r="201" spans="1:7" ht="50.1" customHeight="1">
      <c r="A201" s="1659"/>
      <c r="B201" s="1526"/>
      <c r="C201" s="1526"/>
      <c r="D201" s="1526"/>
      <c r="E201" s="1526"/>
      <c r="F201" s="1660"/>
      <c r="G201" s="1526"/>
    </row>
    <row r="202" spans="1:7" ht="50.1" customHeight="1">
      <c r="A202" s="1659"/>
      <c r="B202" s="1526"/>
      <c r="C202" s="1526"/>
      <c r="D202" s="1526"/>
      <c r="E202" s="1526"/>
      <c r="F202" s="1660"/>
      <c r="G202" s="1526"/>
    </row>
    <row r="203" spans="1:7" ht="50.1" customHeight="1">
      <c r="A203" s="1659"/>
      <c r="B203" s="1526"/>
      <c r="C203" s="1526"/>
      <c r="D203" s="1526"/>
      <c r="E203" s="1526"/>
      <c r="F203" s="1660"/>
      <c r="G203" s="1526"/>
    </row>
    <row r="204" spans="1:7" ht="50.1" customHeight="1">
      <c r="A204" s="1659"/>
      <c r="B204" s="1526"/>
      <c r="C204" s="1526"/>
      <c r="D204" s="1526"/>
      <c r="E204" s="1526"/>
      <c r="F204" s="1660"/>
      <c r="G204" s="1526"/>
    </row>
    <row r="205" spans="1:7" ht="50.1" customHeight="1">
      <c r="A205" s="1659"/>
      <c r="B205" s="1526"/>
      <c r="C205" s="1526"/>
      <c r="D205" s="1526"/>
      <c r="E205" s="1526"/>
      <c r="F205" s="1660"/>
      <c r="G205" s="1526"/>
    </row>
    <row r="206" spans="1:7" ht="50.1" customHeight="1">
      <c r="A206" s="1659"/>
      <c r="B206" s="1526"/>
      <c r="C206" s="1526"/>
      <c r="D206" s="1526"/>
      <c r="E206" s="1526"/>
      <c r="F206" s="1660"/>
      <c r="G206" s="1526"/>
    </row>
    <row r="207" spans="1:7" ht="50.1" customHeight="1">
      <c r="A207" s="1659"/>
      <c r="B207" s="1526"/>
      <c r="C207" s="1526"/>
      <c r="D207" s="1526"/>
      <c r="E207" s="1526"/>
      <c r="F207" s="1660"/>
      <c r="G207" s="1526"/>
    </row>
    <row r="208" spans="1:7" ht="50.1" customHeight="1">
      <c r="A208" s="1659"/>
      <c r="B208" s="1526"/>
      <c r="C208" s="1526"/>
      <c r="D208" s="1526"/>
      <c r="E208" s="1526"/>
      <c r="F208" s="1660"/>
      <c r="G208" s="1526"/>
    </row>
    <row r="209" spans="1:7" ht="50.1" customHeight="1">
      <c r="A209" s="1659"/>
      <c r="B209" s="1526"/>
      <c r="C209" s="1526"/>
      <c r="D209" s="1526"/>
      <c r="E209" s="1526"/>
      <c r="F209" s="1660"/>
      <c r="G209" s="1526"/>
    </row>
    <row r="210" spans="1:7" ht="50.1" customHeight="1">
      <c r="A210" s="1659"/>
      <c r="B210" s="1526"/>
      <c r="C210" s="1526"/>
      <c r="D210" s="1526"/>
      <c r="E210" s="1526"/>
      <c r="F210" s="1660"/>
      <c r="G210" s="1526"/>
    </row>
    <row r="211" spans="1:7" ht="50.1" customHeight="1">
      <c r="A211" s="1659"/>
      <c r="B211" s="1526"/>
      <c r="C211" s="1526"/>
      <c r="D211" s="1526"/>
      <c r="E211" s="1526"/>
      <c r="F211" s="1660"/>
      <c r="G211" s="1526"/>
    </row>
    <row r="212" spans="1:7" ht="50.1" customHeight="1">
      <c r="A212" s="1659"/>
      <c r="B212" s="1526"/>
      <c r="C212" s="1526"/>
      <c r="D212" s="1526"/>
      <c r="E212" s="1526"/>
      <c r="F212" s="1660"/>
      <c r="G212" s="1526"/>
    </row>
    <row r="213" spans="1:7" ht="50.1" customHeight="1">
      <c r="A213" s="1659"/>
      <c r="B213" s="1526"/>
      <c r="C213" s="1526"/>
      <c r="D213" s="1526"/>
      <c r="E213" s="1526"/>
      <c r="F213" s="1660"/>
      <c r="G213" s="1526"/>
    </row>
    <row r="214" spans="1:7" ht="50.1" customHeight="1">
      <c r="A214" s="1659"/>
      <c r="B214" s="1526"/>
      <c r="C214" s="1526"/>
      <c r="D214" s="1526"/>
      <c r="E214" s="1526"/>
      <c r="F214" s="1660"/>
      <c r="G214" s="1526"/>
    </row>
    <row r="215" spans="1:7" ht="50.1" customHeight="1">
      <c r="A215" s="1659"/>
      <c r="B215" s="1526"/>
      <c r="C215" s="1526"/>
      <c r="D215" s="1526"/>
      <c r="E215" s="1526"/>
      <c r="F215" s="1660"/>
      <c r="G215" s="1526"/>
    </row>
    <row r="216" spans="1:7" ht="50.1" customHeight="1">
      <c r="A216" s="1659"/>
      <c r="B216" s="1526"/>
      <c r="C216" s="1526"/>
      <c r="D216" s="1526"/>
      <c r="E216" s="1526"/>
      <c r="F216" s="1660"/>
      <c r="G216" s="1526"/>
    </row>
    <row r="217" spans="1:7" ht="50.1" customHeight="1">
      <c r="A217" s="1659"/>
      <c r="B217" s="1526"/>
      <c r="C217" s="1526"/>
      <c r="D217" s="1526"/>
      <c r="E217" s="1526"/>
      <c r="F217" s="1660"/>
      <c r="G217" s="1526"/>
    </row>
    <row r="218" spans="1:7" ht="50.1" customHeight="1">
      <c r="A218" s="1659"/>
      <c r="B218" s="1526"/>
      <c r="C218" s="1526"/>
      <c r="D218" s="1526"/>
      <c r="E218" s="1526"/>
      <c r="F218" s="1660"/>
      <c r="G218" s="1526"/>
    </row>
    <row r="219" spans="1:7" ht="50.1" customHeight="1">
      <c r="A219" s="1659"/>
      <c r="B219" s="1526"/>
      <c r="C219" s="1526"/>
      <c r="D219" s="1526"/>
      <c r="E219" s="1526"/>
      <c r="F219" s="1660"/>
      <c r="G219" s="1526"/>
    </row>
    <row r="220" spans="1:7" ht="50.1" customHeight="1">
      <c r="A220" s="1659"/>
      <c r="B220" s="1526"/>
      <c r="C220" s="1526"/>
      <c r="D220" s="1526"/>
      <c r="E220" s="1526"/>
      <c r="F220" s="1660"/>
      <c r="G220" s="1526"/>
    </row>
    <row r="221" spans="1:7" ht="50.1" customHeight="1">
      <c r="A221" s="1659"/>
      <c r="B221" s="1526"/>
      <c r="C221" s="1526"/>
      <c r="D221" s="1526"/>
      <c r="E221" s="1526"/>
      <c r="F221" s="1660"/>
      <c r="G221" s="1526"/>
    </row>
    <row r="222" spans="1:7" ht="50.1" customHeight="1">
      <c r="A222" s="1659"/>
      <c r="B222" s="1526"/>
      <c r="C222" s="1526"/>
      <c r="D222" s="1526"/>
      <c r="E222" s="1526"/>
      <c r="F222" s="1660"/>
      <c r="G222" s="1526"/>
    </row>
    <row r="223" spans="1:7" ht="50.1" customHeight="1">
      <c r="A223" s="1659"/>
      <c r="B223" s="1526"/>
      <c r="C223" s="1526"/>
      <c r="D223" s="1526"/>
      <c r="E223" s="1526"/>
      <c r="F223" s="1660"/>
      <c r="G223" s="1526"/>
    </row>
    <row r="224" spans="1:7" ht="50.1" customHeight="1">
      <c r="A224" s="1659"/>
      <c r="B224" s="1526"/>
      <c r="C224" s="1526"/>
      <c r="D224" s="1526"/>
      <c r="E224" s="1526"/>
      <c r="F224" s="1660"/>
      <c r="G224" s="1526"/>
    </row>
    <row r="225" spans="1:7" ht="50.1" customHeight="1">
      <c r="A225" s="1659"/>
      <c r="B225" s="1526"/>
      <c r="C225" s="1526"/>
      <c r="D225" s="1526"/>
      <c r="E225" s="1526"/>
      <c r="F225" s="1660"/>
      <c r="G225" s="1526"/>
    </row>
    <row r="226" spans="1:7" ht="50.1" customHeight="1">
      <c r="A226" s="1659"/>
      <c r="B226" s="1526"/>
      <c r="C226" s="1526"/>
      <c r="D226" s="1526"/>
      <c r="E226" s="1526"/>
      <c r="F226" s="1660"/>
      <c r="G226" s="1526"/>
    </row>
    <row r="227" spans="1:7" ht="54.75" customHeight="1" thickBot="1">
      <c r="A227" s="1244"/>
      <c r="B227" s="197"/>
      <c r="C227" s="197"/>
      <c r="D227" s="197"/>
      <c r="E227" s="197"/>
      <c r="F227" s="585"/>
    </row>
    <row r="229" spans="1:7">
      <c r="A229" s="1637"/>
      <c r="B229" s="1526"/>
      <c r="C229" s="1526"/>
      <c r="D229" s="1526"/>
      <c r="E229" s="1526"/>
    </row>
    <row r="230" spans="1:7" ht="13.8" thickBot="1">
      <c r="A230" s="1554" t="s">
        <v>1634</v>
      </c>
      <c r="B230" s="1554" t="s">
        <v>1637</v>
      </c>
    </row>
    <row r="231" spans="1:7">
      <c r="A231" s="1656"/>
      <c r="B231" s="1657"/>
      <c r="C231" s="1657"/>
      <c r="D231" s="1657"/>
      <c r="E231" s="1657"/>
      <c r="F231" s="1658"/>
      <c r="G231" s="1526"/>
    </row>
    <row r="232" spans="1:7" ht="50.1" customHeight="1">
      <c r="A232" s="1659"/>
      <c r="B232" s="1526"/>
      <c r="C232" s="1526"/>
      <c r="D232" s="1526"/>
      <c r="E232" s="1526"/>
      <c r="F232" s="1660"/>
      <c r="G232" s="1526"/>
    </row>
    <row r="233" spans="1:7" ht="50.1" customHeight="1">
      <c r="A233" s="1659"/>
      <c r="B233" s="1526"/>
      <c r="C233" s="1526"/>
      <c r="D233" s="1526"/>
      <c r="E233" s="1526"/>
      <c r="F233" s="1660"/>
      <c r="G233" s="1526"/>
    </row>
    <row r="234" spans="1:7" ht="50.1" customHeight="1">
      <c r="A234" s="1659"/>
      <c r="B234" s="1526"/>
      <c r="C234" s="1526"/>
      <c r="D234" s="1526"/>
      <c r="E234" s="1526"/>
      <c r="F234" s="1660"/>
      <c r="G234" s="1526"/>
    </row>
    <row r="235" spans="1:7" ht="50.1" customHeight="1">
      <c r="A235" s="1659"/>
      <c r="B235" s="1526"/>
      <c r="C235" s="1526"/>
      <c r="D235" s="1526"/>
      <c r="E235" s="1526"/>
      <c r="F235" s="1660"/>
      <c r="G235" s="1526"/>
    </row>
    <row r="236" spans="1:7" ht="50.1" customHeight="1">
      <c r="A236" s="1659"/>
      <c r="B236" s="1526"/>
      <c r="C236" s="1526"/>
      <c r="D236" s="1526"/>
      <c r="E236" s="1526"/>
      <c r="F236" s="1660"/>
      <c r="G236" s="1526"/>
    </row>
    <row r="237" spans="1:7" ht="50.1" customHeight="1">
      <c r="A237" s="1659"/>
      <c r="B237" s="1526"/>
      <c r="C237" s="1526"/>
      <c r="D237" s="1526"/>
      <c r="E237" s="1526"/>
      <c r="F237" s="1660"/>
      <c r="G237" s="1526"/>
    </row>
    <row r="238" spans="1:7" ht="50.1" customHeight="1">
      <c r="A238" s="1659"/>
      <c r="B238" s="1526"/>
      <c r="C238" s="1526"/>
      <c r="D238" s="1526"/>
      <c r="E238" s="1526"/>
      <c r="F238" s="1660"/>
      <c r="G238" s="1526"/>
    </row>
    <row r="239" spans="1:7" ht="50.1" customHeight="1">
      <c r="A239" s="1659"/>
      <c r="B239" s="1526"/>
      <c r="C239" s="1526"/>
      <c r="D239" s="1526"/>
      <c r="E239" s="1526"/>
      <c r="F239" s="1660"/>
      <c r="G239" s="1526"/>
    </row>
    <row r="240" spans="1:7" ht="50.1" customHeight="1">
      <c r="A240" s="1659"/>
      <c r="B240" s="1526"/>
      <c r="C240" s="1526"/>
      <c r="D240" s="1526"/>
      <c r="E240" s="1526"/>
      <c r="F240" s="1660"/>
      <c r="G240" s="1526"/>
    </row>
    <row r="241" spans="1:7" ht="50.1" customHeight="1">
      <c r="A241" s="1659"/>
      <c r="B241" s="1526"/>
      <c r="C241" s="1526"/>
      <c r="D241" s="1526"/>
      <c r="E241" s="1526"/>
      <c r="F241" s="1660"/>
      <c r="G241" s="1526"/>
    </row>
    <row r="242" spans="1:7" ht="50.1" customHeight="1">
      <c r="A242" s="1659"/>
      <c r="B242" s="1526"/>
      <c r="C242" s="1526"/>
      <c r="D242" s="1526"/>
      <c r="E242" s="1526"/>
      <c r="F242" s="1660"/>
      <c r="G242" s="1526"/>
    </row>
    <row r="243" spans="1:7" ht="50.1" customHeight="1">
      <c r="A243" s="1659"/>
      <c r="B243" s="1526"/>
      <c r="C243" s="1526"/>
      <c r="D243" s="1526"/>
      <c r="E243" s="1526"/>
      <c r="F243" s="1660"/>
      <c r="G243" s="1526"/>
    </row>
    <row r="244" spans="1:7" ht="50.1" customHeight="1">
      <c r="A244" s="1659"/>
      <c r="B244" s="1526"/>
      <c r="C244" s="1526"/>
      <c r="D244" s="1526"/>
      <c r="E244" s="1526"/>
      <c r="F244" s="1660"/>
      <c r="G244" s="1526"/>
    </row>
    <row r="245" spans="1:7" ht="50.1" customHeight="1">
      <c r="A245" s="1659"/>
      <c r="B245" s="1526"/>
      <c r="C245" s="1526"/>
      <c r="D245" s="1526"/>
      <c r="E245" s="1526"/>
      <c r="F245" s="1660"/>
      <c r="G245" s="1526"/>
    </row>
    <row r="246" spans="1:7" ht="50.1" customHeight="1">
      <c r="A246" s="1659"/>
      <c r="B246" s="1526"/>
      <c r="C246" s="1526"/>
      <c r="D246" s="1526"/>
      <c r="E246" s="1526"/>
      <c r="F246" s="1660"/>
      <c r="G246" s="1526"/>
    </row>
    <row r="247" spans="1:7" ht="50.1" customHeight="1">
      <c r="A247" s="1659"/>
      <c r="B247" s="1526"/>
      <c r="C247" s="1526"/>
      <c r="D247" s="1526"/>
      <c r="E247" s="1526"/>
      <c r="F247" s="1660"/>
      <c r="G247" s="1526"/>
    </row>
    <row r="248" spans="1:7" ht="50.1" customHeight="1">
      <c r="A248" s="1659"/>
      <c r="B248" s="1526"/>
      <c r="C248" s="1526"/>
      <c r="D248" s="1526"/>
      <c r="E248" s="1526"/>
      <c r="F248" s="1660"/>
      <c r="G248" s="1526"/>
    </row>
    <row r="249" spans="1:7" ht="50.1" customHeight="1">
      <c r="A249" s="1659"/>
      <c r="B249" s="1526"/>
      <c r="C249" s="1526"/>
      <c r="D249" s="1526"/>
      <c r="E249" s="1526"/>
      <c r="F249" s="1660"/>
      <c r="G249" s="1526"/>
    </row>
    <row r="250" spans="1:7" ht="50.1" customHeight="1">
      <c r="A250" s="1659"/>
      <c r="B250" s="1526"/>
      <c r="C250" s="1526"/>
      <c r="D250" s="1526"/>
      <c r="E250" s="1526"/>
      <c r="F250" s="1660"/>
      <c r="G250" s="1526"/>
    </row>
    <row r="251" spans="1:7" ht="50.1" customHeight="1">
      <c r="A251" s="1659"/>
      <c r="B251" s="1526"/>
      <c r="C251" s="1526"/>
      <c r="D251" s="1526"/>
      <c r="E251" s="1526"/>
      <c r="F251" s="1660"/>
      <c r="G251" s="1526"/>
    </row>
    <row r="252" spans="1:7" ht="50.1" customHeight="1">
      <c r="A252" s="1659"/>
      <c r="B252" s="1526"/>
      <c r="C252" s="1526"/>
      <c r="D252" s="1526"/>
      <c r="E252" s="1526"/>
      <c r="F252" s="1660"/>
      <c r="G252" s="1526"/>
    </row>
    <row r="253" spans="1:7" ht="50.1" customHeight="1">
      <c r="A253" s="1659"/>
      <c r="B253" s="1526"/>
      <c r="C253" s="1526"/>
      <c r="D253" s="1526"/>
      <c r="E253" s="1526"/>
      <c r="F253" s="1660"/>
      <c r="G253" s="1526"/>
    </row>
    <row r="254" spans="1:7" ht="50.1" customHeight="1">
      <c r="A254" s="1659"/>
      <c r="B254" s="1526"/>
      <c r="C254" s="1526"/>
      <c r="D254" s="1526"/>
      <c r="E254" s="1526"/>
      <c r="F254" s="1660"/>
      <c r="G254" s="1526"/>
    </row>
    <row r="255" spans="1:7" ht="50.1" customHeight="1">
      <c r="A255" s="1659"/>
      <c r="B255" s="1526"/>
      <c r="C255" s="1526"/>
      <c r="D255" s="1526"/>
      <c r="E255" s="1526"/>
      <c r="F255" s="1660"/>
      <c r="G255" s="1526"/>
    </row>
    <row r="256" spans="1:7" ht="50.1" customHeight="1">
      <c r="A256" s="1659"/>
      <c r="B256" s="1526"/>
      <c r="C256" s="1526"/>
      <c r="D256" s="1526"/>
      <c r="E256" s="1526"/>
      <c r="F256" s="1660"/>
      <c r="G256" s="1526"/>
    </row>
    <row r="257" spans="1:7" ht="50.1" customHeight="1">
      <c r="A257" s="1659"/>
      <c r="B257" s="1526"/>
      <c r="C257" s="1526"/>
      <c r="D257" s="1526"/>
      <c r="E257" s="1526"/>
      <c r="F257" s="1660"/>
      <c r="G257" s="1526"/>
    </row>
    <row r="258" spans="1:7" ht="50.1" customHeight="1">
      <c r="A258" s="1659"/>
      <c r="B258" s="1526"/>
      <c r="C258" s="1526"/>
      <c r="D258" s="1526"/>
      <c r="E258" s="1526"/>
      <c r="F258" s="1660"/>
      <c r="G258" s="1526"/>
    </row>
    <row r="259" spans="1:7" ht="50.1" customHeight="1">
      <c r="A259" s="1659"/>
      <c r="B259" s="1526"/>
      <c r="C259" s="1526"/>
      <c r="D259" s="1526"/>
      <c r="E259" s="1526"/>
      <c r="F259" s="1660"/>
      <c r="G259" s="1526"/>
    </row>
    <row r="260" spans="1:7" ht="50.1" customHeight="1">
      <c r="A260" s="1659"/>
      <c r="B260" s="1526"/>
      <c r="C260" s="1526"/>
      <c r="D260" s="1526"/>
      <c r="E260" s="1526"/>
      <c r="F260" s="1660"/>
      <c r="G260" s="1526"/>
    </row>
    <row r="261" spans="1:7" ht="50.1" customHeight="1">
      <c r="A261" s="1659"/>
      <c r="B261" s="1526"/>
      <c r="C261" s="1526"/>
      <c r="D261" s="1526"/>
      <c r="E261" s="1526"/>
      <c r="F261" s="1660"/>
      <c r="G261" s="1526"/>
    </row>
    <row r="262" spans="1:7" ht="50.1" customHeight="1">
      <c r="A262" s="1659"/>
      <c r="B262" s="1526"/>
      <c r="C262" s="1526"/>
      <c r="D262" s="1526"/>
      <c r="E262" s="1526"/>
      <c r="F262" s="1660"/>
      <c r="G262" s="1526"/>
    </row>
    <row r="263" spans="1:7" ht="50.1" customHeight="1">
      <c r="A263" s="1659"/>
      <c r="B263" s="1526"/>
      <c r="C263" s="1526"/>
      <c r="D263" s="1526"/>
      <c r="E263" s="1526"/>
      <c r="F263" s="1660"/>
      <c r="G263" s="1526"/>
    </row>
    <row r="264" spans="1:7" ht="50.1" customHeight="1">
      <c r="A264" s="1659"/>
      <c r="B264" s="1526"/>
      <c r="C264" s="1526"/>
      <c r="D264" s="1526"/>
      <c r="E264" s="1526"/>
      <c r="F264" s="1660"/>
      <c r="G264" s="1526"/>
    </row>
    <row r="265" spans="1:7" ht="50.1" customHeight="1">
      <c r="A265" s="1659"/>
      <c r="B265" s="1526"/>
      <c r="C265" s="1526"/>
      <c r="D265" s="1526"/>
      <c r="E265" s="1526"/>
      <c r="F265" s="1660"/>
      <c r="G265" s="1526"/>
    </row>
    <row r="266" spans="1:7" ht="50.1" customHeight="1">
      <c r="A266" s="1659"/>
      <c r="B266" s="1526"/>
      <c r="C266" s="1526"/>
      <c r="D266" s="1526"/>
      <c r="E266" s="1526"/>
      <c r="F266" s="1660"/>
      <c r="G266" s="1526"/>
    </row>
    <row r="267" spans="1:7" ht="50.1" customHeight="1">
      <c r="A267" s="1659"/>
      <c r="B267" s="1526"/>
      <c r="C267" s="1526"/>
      <c r="D267" s="1526"/>
      <c r="E267" s="1526"/>
      <c r="F267" s="1660"/>
      <c r="G267" s="1526"/>
    </row>
    <row r="268" spans="1:7" ht="50.1" customHeight="1">
      <c r="A268" s="1659"/>
      <c r="B268" s="1526"/>
      <c r="C268" s="1526"/>
      <c r="D268" s="1526"/>
      <c r="E268" s="1526"/>
      <c r="F268" s="1660"/>
      <c r="G268" s="1526"/>
    </row>
    <row r="269" spans="1:7" ht="50.1" customHeight="1">
      <c r="A269" s="1659"/>
      <c r="B269" s="1526"/>
      <c r="C269" s="1526"/>
      <c r="D269" s="1526"/>
      <c r="E269" s="1526"/>
      <c r="F269" s="1660"/>
      <c r="G269" s="1526"/>
    </row>
    <row r="270" spans="1:7" ht="50.1" customHeight="1">
      <c r="A270" s="1659"/>
      <c r="B270" s="1526"/>
      <c r="C270" s="1526"/>
      <c r="D270" s="1526"/>
      <c r="E270" s="1526"/>
      <c r="F270" s="1660"/>
      <c r="G270" s="1526"/>
    </row>
    <row r="271" spans="1:7" ht="50.1" customHeight="1">
      <c r="A271" s="1659"/>
      <c r="B271" s="1526"/>
      <c r="C271" s="1526"/>
      <c r="D271" s="1526"/>
      <c r="E271" s="1526"/>
      <c r="F271" s="1660"/>
      <c r="G271" s="1526"/>
    </row>
    <row r="272" spans="1:7" ht="50.1" customHeight="1">
      <c r="A272" s="1659"/>
      <c r="B272" s="1526"/>
      <c r="C272" s="1526"/>
      <c r="D272" s="1526"/>
      <c r="E272" s="1526"/>
      <c r="F272" s="1660"/>
      <c r="G272" s="1526"/>
    </row>
    <row r="273" spans="1:7" ht="50.1" customHeight="1">
      <c r="A273" s="1659"/>
      <c r="B273" s="1526"/>
      <c r="C273" s="1526"/>
      <c r="D273" s="1526"/>
      <c r="E273" s="1526"/>
      <c r="F273" s="1660"/>
      <c r="G273" s="1526"/>
    </row>
    <row r="274" spans="1:7" ht="50.1" customHeight="1">
      <c r="A274" s="1659"/>
      <c r="B274" s="1526"/>
      <c r="C274" s="1526"/>
      <c r="D274" s="1526"/>
      <c r="E274" s="1526"/>
      <c r="F274" s="1660"/>
      <c r="G274" s="1526"/>
    </row>
    <row r="275" spans="1:7" ht="50.1" customHeight="1">
      <c r="A275" s="1659"/>
      <c r="B275" s="1526"/>
      <c r="C275" s="1526"/>
      <c r="D275" s="1526"/>
      <c r="E275" s="1526"/>
      <c r="F275" s="1660"/>
      <c r="G275" s="1526"/>
    </row>
    <row r="276" spans="1:7" ht="50.1" customHeight="1">
      <c r="A276" s="1659"/>
      <c r="B276" s="1526"/>
      <c r="C276" s="1526"/>
      <c r="D276" s="1526"/>
      <c r="E276" s="1526"/>
      <c r="F276" s="1660"/>
      <c r="G276" s="1526"/>
    </row>
    <row r="277" spans="1:7" ht="50.1" customHeight="1">
      <c r="A277" s="1659"/>
      <c r="B277" s="1526"/>
      <c r="C277" s="1526"/>
      <c r="D277" s="1526"/>
      <c r="E277" s="1526"/>
      <c r="F277" s="1660"/>
      <c r="G277" s="1526"/>
    </row>
    <row r="278" spans="1:7" ht="50.1" customHeight="1">
      <c r="A278" s="1659"/>
      <c r="B278" s="1526"/>
      <c r="C278" s="1526"/>
      <c r="D278" s="1526"/>
      <c r="E278" s="1526"/>
      <c r="F278" s="1660"/>
      <c r="G278" s="1526"/>
    </row>
    <row r="279" spans="1:7" ht="50.1" customHeight="1">
      <c r="A279" s="1659"/>
      <c r="B279" s="1526"/>
      <c r="C279" s="1526"/>
      <c r="D279" s="1526"/>
      <c r="E279" s="1526"/>
      <c r="F279" s="1660"/>
      <c r="G279" s="1526"/>
    </row>
    <row r="280" spans="1:7" ht="50.1" customHeight="1">
      <c r="A280" s="1659"/>
      <c r="B280" s="1526"/>
      <c r="C280" s="1526"/>
      <c r="D280" s="1526"/>
      <c r="E280" s="1526"/>
      <c r="F280" s="1660"/>
      <c r="G280" s="1526"/>
    </row>
    <row r="281" spans="1:7" ht="50.1" customHeight="1">
      <c r="A281" s="1659"/>
      <c r="B281" s="1526"/>
      <c r="C281" s="1526"/>
      <c r="D281" s="1526"/>
      <c r="E281" s="1526"/>
      <c r="F281" s="1660"/>
      <c r="G281" s="1526"/>
    </row>
    <row r="282" spans="1:7" ht="50.1" customHeight="1">
      <c r="A282" s="1659"/>
      <c r="B282" s="1526"/>
      <c r="C282" s="1526"/>
      <c r="D282" s="1526"/>
      <c r="E282" s="1526"/>
      <c r="F282" s="1660"/>
      <c r="G282" s="1526"/>
    </row>
    <row r="283" spans="1:7" ht="50.1" customHeight="1">
      <c r="A283" s="1659"/>
      <c r="B283" s="1526"/>
      <c r="C283" s="1526"/>
      <c r="D283" s="1526"/>
      <c r="E283" s="1526"/>
      <c r="F283" s="1660"/>
      <c r="G283" s="1526"/>
    </row>
    <row r="284" spans="1:7" ht="50.1" customHeight="1">
      <c r="A284" s="1659"/>
      <c r="B284" s="1526"/>
      <c r="C284" s="1526"/>
      <c r="D284" s="1526"/>
      <c r="E284" s="1526"/>
      <c r="F284" s="1660"/>
      <c r="G284" s="1526"/>
    </row>
    <row r="285" spans="1:7" ht="50.1" customHeight="1">
      <c r="A285" s="1659"/>
      <c r="B285" s="1526"/>
      <c r="C285" s="1526"/>
      <c r="D285" s="1526"/>
      <c r="E285" s="1526"/>
      <c r="F285" s="1660"/>
      <c r="G285" s="1526"/>
    </row>
    <row r="286" spans="1:7" ht="50.1" customHeight="1">
      <c r="A286" s="1659"/>
      <c r="B286" s="1526"/>
      <c r="C286" s="1526"/>
      <c r="D286" s="1526"/>
      <c r="E286" s="1526"/>
      <c r="F286" s="1660"/>
      <c r="G286" s="1526"/>
    </row>
    <row r="287" spans="1:7" ht="50.1" customHeight="1">
      <c r="A287" s="1659"/>
      <c r="B287" s="1526"/>
      <c r="C287" s="1526"/>
      <c r="D287" s="1526"/>
      <c r="E287" s="1526"/>
      <c r="F287" s="1660"/>
      <c r="G287" s="1526"/>
    </row>
    <row r="288" spans="1:7" ht="50.1" customHeight="1">
      <c r="A288" s="1659"/>
      <c r="B288" s="1526"/>
      <c r="C288" s="1526"/>
      <c r="D288" s="1526"/>
      <c r="E288" s="1526"/>
      <c r="F288" s="1660"/>
      <c r="G288" s="1526"/>
    </row>
    <row r="289" spans="1:7" ht="50.1" customHeight="1">
      <c r="A289" s="1659"/>
      <c r="B289" s="1526"/>
      <c r="C289" s="1526"/>
      <c r="D289" s="1526"/>
      <c r="E289" s="1526"/>
      <c r="F289" s="1660"/>
      <c r="G289" s="1526"/>
    </row>
    <row r="290" spans="1:7" ht="50.1" customHeight="1">
      <c r="A290" s="1659"/>
      <c r="B290" s="1526"/>
      <c r="C290" s="1526"/>
      <c r="D290" s="1526"/>
      <c r="E290" s="1526"/>
      <c r="F290" s="1660"/>
      <c r="G290" s="1526"/>
    </row>
    <row r="291" spans="1:7" ht="50.1" customHeight="1">
      <c r="A291" s="1659"/>
      <c r="B291" s="1526"/>
      <c r="C291" s="1526"/>
      <c r="D291" s="1526"/>
      <c r="E291" s="1526"/>
      <c r="F291" s="1660"/>
      <c r="G291" s="1526"/>
    </row>
    <row r="292" spans="1:7" ht="50.1" customHeight="1">
      <c r="A292" s="1659"/>
      <c r="B292" s="1526"/>
      <c r="C292" s="1526"/>
      <c r="D292" s="1526"/>
      <c r="E292" s="1526"/>
      <c r="F292" s="1660"/>
      <c r="G292" s="1526"/>
    </row>
    <row r="293" spans="1:7" ht="50.1" customHeight="1">
      <c r="A293" s="1659"/>
      <c r="B293" s="1526"/>
      <c r="C293" s="1526"/>
      <c r="D293" s="1526"/>
      <c r="E293" s="1526"/>
      <c r="F293" s="1660"/>
      <c r="G293" s="1526"/>
    </row>
    <row r="294" spans="1:7" ht="50.1" customHeight="1">
      <c r="A294" s="1659"/>
      <c r="B294" s="1526"/>
      <c r="C294" s="1526"/>
      <c r="D294" s="1526"/>
      <c r="E294" s="1526"/>
      <c r="F294" s="1660"/>
      <c r="G294" s="1526"/>
    </row>
    <row r="295" spans="1:7" ht="50.1" customHeight="1">
      <c r="A295" s="1659"/>
      <c r="B295" s="1526"/>
      <c r="C295" s="1526"/>
      <c r="D295" s="1526"/>
      <c r="E295" s="1526"/>
      <c r="F295" s="1660"/>
      <c r="G295" s="1526"/>
    </row>
    <row r="296" spans="1:7" ht="50.1" customHeight="1">
      <c r="A296" s="1659"/>
      <c r="B296" s="1526"/>
      <c r="C296" s="1526"/>
      <c r="D296" s="1526"/>
      <c r="E296" s="1526"/>
      <c r="F296" s="1660"/>
      <c r="G296" s="1526"/>
    </row>
    <row r="297" spans="1:7" ht="50.1" customHeight="1">
      <c r="A297" s="1659"/>
      <c r="B297" s="1526"/>
      <c r="C297" s="1526"/>
      <c r="D297" s="1526"/>
      <c r="E297" s="1526"/>
      <c r="F297" s="1660"/>
      <c r="G297" s="1526"/>
    </row>
    <row r="298" spans="1:7" ht="50.1" customHeight="1">
      <c r="A298" s="1659"/>
      <c r="B298" s="1526"/>
      <c r="C298" s="1526"/>
      <c r="D298" s="1526"/>
      <c r="E298" s="1526"/>
      <c r="F298" s="1660"/>
      <c r="G298" s="1526"/>
    </row>
    <row r="299" spans="1:7" ht="50.1" customHeight="1">
      <c r="A299" s="1659"/>
      <c r="B299" s="1526"/>
      <c r="C299" s="1526"/>
      <c r="D299" s="1526"/>
      <c r="E299" s="1526"/>
      <c r="F299" s="1660"/>
      <c r="G299" s="1526"/>
    </row>
    <row r="300" spans="1:7" ht="50.1" customHeight="1">
      <c r="A300" s="1659"/>
      <c r="B300" s="1526"/>
      <c r="C300" s="1526"/>
      <c r="D300" s="1526"/>
      <c r="E300" s="1526"/>
      <c r="F300" s="1660"/>
      <c r="G300" s="1526"/>
    </row>
    <row r="301" spans="1:7" ht="50.1" customHeight="1">
      <c r="A301" s="1659"/>
      <c r="B301" s="1526"/>
      <c r="C301" s="1526"/>
      <c r="D301" s="1526"/>
      <c r="E301" s="1526"/>
      <c r="F301" s="1660"/>
      <c r="G301" s="1526"/>
    </row>
    <row r="302" spans="1:7" ht="50.1" customHeight="1">
      <c r="A302" s="1659"/>
      <c r="B302" s="1526"/>
      <c r="C302" s="1526"/>
      <c r="D302" s="1526"/>
      <c r="E302" s="1526"/>
      <c r="F302" s="1660"/>
      <c r="G302" s="1526"/>
    </row>
    <row r="303" spans="1:7" ht="50.1" customHeight="1">
      <c r="A303" s="1659"/>
      <c r="B303" s="1526"/>
      <c r="C303" s="1526"/>
      <c r="D303" s="1526"/>
      <c r="E303" s="1526"/>
      <c r="F303" s="1660"/>
      <c r="G303" s="1526"/>
    </row>
    <row r="304" spans="1:7" ht="50.1" customHeight="1">
      <c r="A304" s="1659"/>
      <c r="B304" s="1526"/>
      <c r="C304" s="1526"/>
      <c r="D304" s="1526"/>
      <c r="E304" s="1526"/>
      <c r="F304" s="1660"/>
      <c r="G304" s="1526"/>
    </row>
    <row r="305" spans="1:7" ht="50.1" customHeight="1">
      <c r="A305" s="1659"/>
      <c r="B305" s="1526"/>
      <c r="C305" s="1526"/>
      <c r="D305" s="1526"/>
      <c r="E305" s="1526"/>
      <c r="F305" s="1660"/>
      <c r="G305" s="1526"/>
    </row>
    <row r="306" spans="1:7" ht="50.1" customHeight="1">
      <c r="A306" s="1659"/>
      <c r="B306" s="1526"/>
      <c r="C306" s="1526"/>
      <c r="D306" s="1526"/>
      <c r="E306" s="1526"/>
      <c r="F306" s="1660"/>
      <c r="G306" s="1526"/>
    </row>
    <row r="307" spans="1:7" ht="50.1" customHeight="1">
      <c r="A307" s="1659"/>
      <c r="B307" s="1526"/>
      <c r="C307" s="1526"/>
      <c r="D307" s="1526"/>
      <c r="E307" s="1526"/>
      <c r="F307" s="1660"/>
      <c r="G307" s="1526"/>
    </row>
    <row r="308" spans="1:7" ht="50.1" customHeight="1">
      <c r="A308" s="1659"/>
      <c r="B308" s="1526"/>
      <c r="C308" s="1526"/>
      <c r="D308" s="1526"/>
      <c r="E308" s="1526"/>
      <c r="F308" s="1660"/>
      <c r="G308" s="1526"/>
    </row>
    <row r="309" spans="1:7" ht="50.1" customHeight="1">
      <c r="A309" s="1659"/>
      <c r="B309" s="1526"/>
      <c r="C309" s="1526"/>
      <c r="D309" s="1526"/>
      <c r="E309" s="1526"/>
      <c r="F309" s="1660"/>
      <c r="G309" s="1526"/>
    </row>
    <row r="310" spans="1:7" ht="50.1" customHeight="1">
      <c r="A310" s="1659"/>
      <c r="B310" s="1526"/>
      <c r="C310" s="1526"/>
      <c r="D310" s="1526"/>
      <c r="E310" s="1526"/>
      <c r="F310" s="1660"/>
      <c r="G310" s="1526"/>
    </row>
    <row r="311" spans="1:7" ht="50.1" customHeight="1">
      <c r="A311" s="1659"/>
      <c r="B311" s="1526"/>
      <c r="C311" s="1526"/>
      <c r="D311" s="1526"/>
      <c r="E311" s="1526"/>
      <c r="F311" s="1660"/>
      <c r="G311" s="1526"/>
    </row>
    <row r="312" spans="1:7" ht="50.1" customHeight="1">
      <c r="A312" s="1659"/>
      <c r="B312" s="1526"/>
      <c r="C312" s="1526"/>
      <c r="D312" s="1526"/>
      <c r="E312" s="1526"/>
      <c r="F312" s="1660"/>
      <c r="G312" s="1526"/>
    </row>
    <row r="313" spans="1:7" ht="50.1" customHeight="1">
      <c r="A313" s="1659"/>
      <c r="B313" s="1526"/>
      <c r="C313" s="1526"/>
      <c r="D313" s="1526"/>
      <c r="E313" s="1526"/>
      <c r="F313" s="1660"/>
      <c r="G313" s="1526"/>
    </row>
    <row r="314" spans="1:7" ht="50.1" customHeight="1">
      <c r="A314" s="1659"/>
      <c r="B314" s="1526"/>
      <c r="C314" s="1526"/>
      <c r="D314" s="1526"/>
      <c r="E314" s="1526"/>
      <c r="F314" s="1660"/>
      <c r="G314" s="1526"/>
    </row>
    <row r="315" spans="1:7" ht="50.1" customHeight="1">
      <c r="A315" s="1659"/>
      <c r="B315" s="1526"/>
      <c r="C315" s="1526"/>
      <c r="D315" s="1526"/>
      <c r="E315" s="1526"/>
      <c r="F315" s="1660"/>
      <c r="G315" s="1526"/>
    </row>
    <row r="316" spans="1:7" ht="50.1" customHeight="1">
      <c r="A316" s="1659"/>
      <c r="B316" s="1526"/>
      <c r="C316" s="1526"/>
      <c r="D316" s="1526"/>
      <c r="E316" s="1526"/>
      <c r="F316" s="1660"/>
      <c r="G316" s="1526"/>
    </row>
    <row r="317" spans="1:7" ht="50.1" customHeight="1">
      <c r="A317" s="1659"/>
      <c r="B317" s="1526"/>
      <c r="C317" s="1526"/>
      <c r="D317" s="1526"/>
      <c r="E317" s="1526"/>
      <c r="F317" s="1660"/>
      <c r="G317" s="1526"/>
    </row>
    <row r="318" spans="1:7" ht="50.1" customHeight="1">
      <c r="A318" s="1659"/>
      <c r="B318" s="1526"/>
      <c r="C318" s="1526"/>
      <c r="D318" s="1526"/>
      <c r="E318" s="1526"/>
      <c r="F318" s="1660"/>
      <c r="G318" s="1526"/>
    </row>
    <row r="319" spans="1:7" ht="50.1" customHeight="1">
      <c r="A319" s="1659"/>
      <c r="B319" s="1526"/>
      <c r="C319" s="1526"/>
      <c r="D319" s="1526"/>
      <c r="E319" s="1526"/>
      <c r="F319" s="1660"/>
      <c r="G319" s="1526"/>
    </row>
    <row r="320" spans="1:7" ht="50.1" customHeight="1">
      <c r="A320" s="1659"/>
      <c r="B320" s="1526"/>
      <c r="C320" s="1526"/>
      <c r="D320" s="1526"/>
      <c r="E320" s="1526"/>
      <c r="F320" s="1660"/>
      <c r="G320" s="1526"/>
    </row>
    <row r="321" spans="1:7" ht="50.1" customHeight="1">
      <c r="A321" s="1659"/>
      <c r="B321" s="1526"/>
      <c r="C321" s="1526"/>
      <c r="D321" s="1526"/>
      <c r="E321" s="1526"/>
      <c r="F321" s="1660"/>
      <c r="G321" s="1526"/>
    </row>
    <row r="322" spans="1:7" ht="50.1" customHeight="1">
      <c r="A322" s="1659"/>
      <c r="B322" s="1526"/>
      <c r="C322" s="1526"/>
      <c r="D322" s="1526"/>
      <c r="E322" s="1526"/>
      <c r="F322" s="1660"/>
      <c r="G322" s="1526"/>
    </row>
    <row r="323" spans="1:7" ht="50.1" customHeight="1">
      <c r="A323" s="1659"/>
      <c r="B323" s="1526"/>
      <c r="C323" s="1526"/>
      <c r="D323" s="1526"/>
      <c r="E323" s="1526"/>
      <c r="F323" s="1660"/>
      <c r="G323" s="1526"/>
    </row>
    <row r="324" spans="1:7" ht="50.1" customHeight="1">
      <c r="A324" s="1659"/>
      <c r="B324" s="1526"/>
      <c r="C324" s="1526"/>
      <c r="D324" s="1526"/>
      <c r="E324" s="1526"/>
      <c r="F324" s="1660"/>
      <c r="G324" s="1526"/>
    </row>
    <row r="325" spans="1:7" ht="50.1" customHeight="1">
      <c r="A325" s="1659"/>
      <c r="B325" s="1526"/>
      <c r="C325" s="1526"/>
      <c r="D325" s="1526"/>
      <c r="E325" s="1526"/>
      <c r="F325" s="1660"/>
      <c r="G325" s="1526"/>
    </row>
    <row r="326" spans="1:7" ht="50.1" customHeight="1">
      <c r="A326" s="1659"/>
      <c r="B326" s="1526"/>
      <c r="C326" s="1526"/>
      <c r="D326" s="1526"/>
      <c r="E326" s="1526"/>
      <c r="F326" s="1660"/>
      <c r="G326" s="1526"/>
    </row>
    <row r="327" spans="1:7" ht="50.1" customHeight="1">
      <c r="A327" s="1659"/>
      <c r="B327" s="1526"/>
      <c r="C327" s="1526"/>
      <c r="D327" s="1526"/>
      <c r="E327" s="1526"/>
      <c r="F327" s="1660"/>
      <c r="G327" s="1526"/>
    </row>
    <row r="328" spans="1:7" ht="50.1" customHeight="1">
      <c r="A328" s="1659"/>
      <c r="B328" s="1526"/>
      <c r="C328" s="1526"/>
      <c r="D328" s="1526"/>
      <c r="E328" s="1526"/>
      <c r="F328" s="1660"/>
      <c r="G328" s="1526"/>
    </row>
    <row r="329" spans="1:7" ht="50.1" customHeight="1">
      <c r="A329" s="1659"/>
      <c r="B329" s="1526"/>
      <c r="C329" s="1526"/>
      <c r="D329" s="1526"/>
      <c r="E329" s="1526"/>
      <c r="F329" s="1660"/>
      <c r="G329" s="1526"/>
    </row>
    <row r="330" spans="1:7" ht="50.1" customHeight="1">
      <c r="A330" s="1659"/>
      <c r="B330" s="1526"/>
      <c r="C330" s="1526"/>
      <c r="D330" s="1526"/>
      <c r="E330" s="1526"/>
      <c r="F330" s="1660"/>
      <c r="G330" s="1526"/>
    </row>
    <row r="331" spans="1:7" ht="50.1" customHeight="1">
      <c r="A331" s="1659"/>
      <c r="B331" s="1526"/>
      <c r="C331" s="1526"/>
      <c r="D331" s="1526"/>
      <c r="E331" s="1526"/>
      <c r="F331" s="1660"/>
      <c r="G331" s="1526"/>
    </row>
    <row r="332" spans="1:7" ht="50.1" customHeight="1">
      <c r="A332" s="1659"/>
      <c r="B332" s="1526"/>
      <c r="C332" s="1526"/>
      <c r="D332" s="1526"/>
      <c r="E332" s="1526"/>
      <c r="F332" s="1660"/>
      <c r="G332" s="1526"/>
    </row>
    <row r="333" spans="1:7" ht="50.1" customHeight="1">
      <c r="A333" s="1659"/>
      <c r="B333" s="1526"/>
      <c r="C333" s="1526"/>
      <c r="D333" s="1526"/>
      <c r="E333" s="1526"/>
      <c r="F333" s="1660"/>
      <c r="G333" s="1526"/>
    </row>
    <row r="334" spans="1:7" ht="50.1" customHeight="1">
      <c r="A334" s="1659"/>
      <c r="B334" s="1526"/>
      <c r="C334" s="1526"/>
      <c r="D334" s="1526"/>
      <c r="E334" s="1526"/>
      <c r="F334" s="1660"/>
      <c r="G334" s="1526"/>
    </row>
    <row r="335" spans="1:7" ht="50.1" customHeight="1">
      <c r="A335" s="1659"/>
      <c r="B335" s="1526"/>
      <c r="C335" s="1526"/>
      <c r="D335" s="1526"/>
      <c r="E335" s="1526"/>
      <c r="F335" s="1660"/>
      <c r="G335" s="1526"/>
    </row>
    <row r="336" spans="1:7" ht="50.1" customHeight="1">
      <c r="A336" s="1659"/>
      <c r="B336" s="1526"/>
      <c r="C336" s="1526"/>
      <c r="D336" s="1526"/>
      <c r="E336" s="1526"/>
      <c r="F336" s="1660"/>
      <c r="G336" s="1526"/>
    </row>
    <row r="337" spans="1:7" ht="50.1" customHeight="1">
      <c r="A337" s="1659"/>
      <c r="B337" s="1526"/>
      <c r="C337" s="1526"/>
      <c r="D337" s="1526"/>
      <c r="E337" s="1526"/>
      <c r="F337" s="1660"/>
      <c r="G337" s="1526"/>
    </row>
    <row r="338" spans="1:7" ht="50.1" customHeight="1">
      <c r="A338" s="1659"/>
      <c r="B338" s="1526"/>
      <c r="C338" s="1526"/>
      <c r="D338" s="1526"/>
      <c r="E338" s="1526"/>
      <c r="F338" s="1660"/>
      <c r="G338" s="1526"/>
    </row>
    <row r="339" spans="1:7" ht="50.1" customHeight="1">
      <c r="A339" s="1659"/>
      <c r="B339" s="1526"/>
      <c r="C339" s="1526"/>
      <c r="D339" s="1526"/>
      <c r="E339" s="1526"/>
      <c r="F339" s="1660"/>
      <c r="G339" s="1526"/>
    </row>
    <row r="340" spans="1:7" ht="50.1" customHeight="1">
      <c r="A340" s="1659"/>
      <c r="B340" s="1526"/>
      <c r="C340" s="1526"/>
      <c r="D340" s="1526"/>
      <c r="E340" s="1526"/>
      <c r="F340" s="1660"/>
      <c r="G340" s="1526"/>
    </row>
    <row r="341" spans="1:7" ht="50.1" customHeight="1">
      <c r="A341" s="1659"/>
      <c r="B341" s="1526"/>
      <c r="C341" s="1526"/>
      <c r="D341" s="1526"/>
      <c r="E341" s="1526"/>
      <c r="F341" s="1660"/>
      <c r="G341" s="1526"/>
    </row>
    <row r="342" spans="1:7" ht="50.1" customHeight="1">
      <c r="A342" s="1659"/>
      <c r="B342" s="1526"/>
      <c r="C342" s="1526"/>
      <c r="D342" s="1526"/>
      <c r="E342" s="1526"/>
      <c r="F342" s="1660"/>
      <c r="G342" s="1526"/>
    </row>
    <row r="343" spans="1:7" ht="50.1" customHeight="1">
      <c r="A343" s="1659"/>
      <c r="B343" s="1526"/>
      <c r="C343" s="1526"/>
      <c r="D343" s="1526"/>
      <c r="E343" s="1526"/>
      <c r="F343" s="1660"/>
      <c r="G343" s="1526"/>
    </row>
    <row r="344" spans="1:7" ht="50.1" customHeight="1">
      <c r="A344" s="1659"/>
      <c r="B344" s="1526"/>
      <c r="C344" s="1526"/>
      <c r="D344" s="1526"/>
      <c r="E344" s="1526"/>
      <c r="F344" s="1660"/>
      <c r="G344" s="1526"/>
    </row>
    <row r="345" spans="1:7" ht="50.1" customHeight="1">
      <c r="A345" s="1659"/>
      <c r="B345" s="1526"/>
      <c r="C345" s="1526"/>
      <c r="D345" s="1526"/>
      <c r="E345" s="1526"/>
      <c r="F345" s="1660"/>
      <c r="G345" s="1526"/>
    </row>
    <row r="346" spans="1:7" ht="50.1" customHeight="1">
      <c r="A346" s="1659"/>
      <c r="B346" s="1526"/>
      <c r="C346" s="1526"/>
      <c r="D346" s="1526"/>
      <c r="E346" s="1526"/>
      <c r="F346" s="1660"/>
      <c r="G346" s="1526"/>
    </row>
    <row r="347" spans="1:7" ht="50.1" customHeight="1">
      <c r="A347" s="1659"/>
      <c r="B347" s="1526"/>
      <c r="C347" s="1526"/>
      <c r="D347" s="1526"/>
      <c r="E347" s="1526"/>
      <c r="F347" s="1660"/>
      <c r="G347" s="1526"/>
    </row>
    <row r="348" spans="1:7" ht="50.1" customHeight="1">
      <c r="A348" s="1659"/>
      <c r="B348" s="1526"/>
      <c r="C348" s="1526"/>
      <c r="D348" s="1526"/>
      <c r="E348" s="1526"/>
      <c r="F348" s="1660"/>
      <c r="G348" s="1526"/>
    </row>
    <row r="349" spans="1:7" ht="50.1" customHeight="1">
      <c r="A349" s="1659"/>
      <c r="B349" s="1526"/>
      <c r="C349" s="1526"/>
      <c r="D349" s="1526"/>
      <c r="E349" s="1526"/>
      <c r="F349" s="1660"/>
      <c r="G349" s="1526"/>
    </row>
    <row r="350" spans="1:7" ht="50.1" customHeight="1">
      <c r="A350" s="1659"/>
      <c r="B350" s="1526"/>
      <c r="C350" s="1526"/>
      <c r="D350" s="1526"/>
      <c r="E350" s="1526"/>
      <c r="F350" s="1660"/>
      <c r="G350" s="1526"/>
    </row>
    <row r="351" spans="1:7" ht="50.1" customHeight="1">
      <c r="A351" s="1659"/>
      <c r="B351" s="1526"/>
      <c r="C351" s="1526"/>
      <c r="D351" s="1526"/>
      <c r="E351" s="1526"/>
      <c r="F351" s="1660"/>
      <c r="G351" s="1526"/>
    </row>
    <row r="352" spans="1:7" ht="50.1" customHeight="1">
      <c r="A352" s="1659"/>
      <c r="B352" s="1526"/>
      <c r="C352" s="1526"/>
      <c r="D352" s="1526"/>
      <c r="E352" s="1526"/>
      <c r="F352" s="1660"/>
      <c r="G352" s="1526"/>
    </row>
    <row r="353" spans="1:7" ht="50.1" customHeight="1">
      <c r="A353" s="1659"/>
      <c r="B353" s="1526"/>
      <c r="C353" s="1526"/>
      <c r="D353" s="1526"/>
      <c r="E353" s="1526"/>
      <c r="F353" s="1660"/>
      <c r="G353" s="1526"/>
    </row>
    <row r="354" spans="1:7" ht="50.1" customHeight="1">
      <c r="A354" s="1659"/>
      <c r="B354" s="1526"/>
      <c r="C354" s="1526"/>
      <c r="D354" s="1526"/>
      <c r="E354" s="1526"/>
      <c r="F354" s="1660"/>
      <c r="G354" s="1526"/>
    </row>
    <row r="355" spans="1:7" ht="50.1" customHeight="1">
      <c r="A355" s="1659"/>
      <c r="B355" s="1526"/>
      <c r="C355" s="1526"/>
      <c r="D355" s="1526"/>
      <c r="E355" s="1526"/>
      <c r="F355" s="1660"/>
      <c r="G355" s="1526"/>
    </row>
    <row r="356" spans="1:7" ht="50.1" customHeight="1">
      <c r="A356" s="1659"/>
      <c r="B356" s="1526"/>
      <c r="C356" s="1526"/>
      <c r="D356" s="1526"/>
      <c r="E356" s="1526"/>
      <c r="F356" s="1660"/>
      <c r="G356" s="1526"/>
    </row>
    <row r="357" spans="1:7" ht="50.1" customHeight="1">
      <c r="A357" s="1659"/>
      <c r="B357" s="1526"/>
      <c r="C357" s="1526"/>
      <c r="D357" s="1526"/>
      <c r="E357" s="1526"/>
      <c r="F357" s="1660"/>
      <c r="G357" s="1526"/>
    </row>
    <row r="358" spans="1:7" ht="50.1" customHeight="1">
      <c r="A358" s="1659"/>
      <c r="B358" s="1526"/>
      <c r="C358" s="1526"/>
      <c r="D358" s="1526"/>
      <c r="E358" s="1526"/>
      <c r="F358" s="1660"/>
      <c r="G358" s="1526"/>
    </row>
    <row r="359" spans="1:7" ht="50.1" customHeight="1">
      <c r="A359" s="1659"/>
      <c r="B359" s="1526"/>
      <c r="C359" s="1526"/>
      <c r="D359" s="1526"/>
      <c r="E359" s="1526"/>
      <c r="F359" s="1660"/>
      <c r="G359" s="1526"/>
    </row>
    <row r="360" spans="1:7" ht="50.1" customHeight="1">
      <c r="A360" s="1659"/>
      <c r="B360" s="1526"/>
      <c r="C360" s="1526"/>
      <c r="D360" s="1526"/>
      <c r="E360" s="1526"/>
      <c r="F360" s="1660"/>
      <c r="G360" s="1526"/>
    </row>
    <row r="361" spans="1:7" ht="50.1" customHeight="1">
      <c r="A361" s="1659"/>
      <c r="B361" s="1526"/>
      <c r="C361" s="1526"/>
      <c r="D361" s="1526"/>
      <c r="E361" s="1526"/>
      <c r="F361" s="1660"/>
      <c r="G361" s="1526"/>
    </row>
    <row r="362" spans="1:7" ht="50.1" customHeight="1">
      <c r="A362" s="1659"/>
      <c r="B362" s="1526"/>
      <c r="C362" s="1526"/>
      <c r="D362" s="1526"/>
      <c r="E362" s="1526"/>
      <c r="F362" s="1660"/>
      <c r="G362" s="1526"/>
    </row>
    <row r="363" spans="1:7" ht="50.1" customHeight="1">
      <c r="A363" s="1659"/>
      <c r="B363" s="1526"/>
      <c r="C363" s="1526"/>
      <c r="D363" s="1526"/>
      <c r="E363" s="1526"/>
      <c r="F363" s="1660"/>
      <c r="G363" s="1526"/>
    </row>
    <row r="364" spans="1:7" ht="50.1" customHeight="1">
      <c r="A364" s="1659"/>
      <c r="B364" s="1526"/>
      <c r="C364" s="1526"/>
      <c r="D364" s="1526"/>
      <c r="E364" s="1526"/>
      <c r="F364" s="1660"/>
      <c r="G364" s="1526"/>
    </row>
    <row r="365" spans="1:7" ht="50.1" customHeight="1">
      <c r="A365" s="1659"/>
      <c r="B365" s="1526"/>
      <c r="C365" s="1526"/>
      <c r="D365" s="1526"/>
      <c r="E365" s="1526"/>
      <c r="F365" s="1660"/>
      <c r="G365" s="1526"/>
    </row>
    <row r="366" spans="1:7" ht="50.1" customHeight="1">
      <c r="A366" s="1659"/>
      <c r="B366" s="1526"/>
      <c r="C366" s="1526"/>
      <c r="D366" s="1526"/>
      <c r="E366" s="1526"/>
      <c r="F366" s="1660"/>
      <c r="G366" s="1526"/>
    </row>
    <row r="367" spans="1:7" ht="50.1" customHeight="1">
      <c r="A367" s="1659"/>
      <c r="B367" s="1526"/>
      <c r="C367" s="1526"/>
      <c r="D367" s="1526"/>
      <c r="E367" s="1526"/>
      <c r="F367" s="1660"/>
      <c r="G367" s="1526"/>
    </row>
    <row r="368" spans="1:7" ht="50.1" customHeight="1">
      <c r="A368" s="1659"/>
      <c r="B368" s="1526"/>
      <c r="C368" s="1526"/>
      <c r="D368" s="1526"/>
      <c r="E368" s="1526"/>
      <c r="F368" s="1660"/>
      <c r="G368" s="1526"/>
    </row>
    <row r="369" spans="1:7" ht="50.1" customHeight="1">
      <c r="A369" s="1659"/>
      <c r="B369" s="1526"/>
      <c r="C369" s="1526"/>
      <c r="D369" s="1526"/>
      <c r="E369" s="1526"/>
      <c r="F369" s="1660"/>
      <c r="G369" s="1526"/>
    </row>
    <row r="370" spans="1:7" ht="50.1" customHeight="1">
      <c r="A370" s="1659"/>
      <c r="B370" s="1526"/>
      <c r="C370" s="1526"/>
      <c r="D370" s="1526"/>
      <c r="E370" s="1526"/>
      <c r="F370" s="1660"/>
      <c r="G370" s="1526"/>
    </row>
    <row r="371" spans="1:7" ht="50.1" customHeight="1">
      <c r="A371" s="1659"/>
      <c r="B371" s="1526"/>
      <c r="C371" s="1526"/>
      <c r="D371" s="1526"/>
      <c r="E371" s="1526"/>
      <c r="F371" s="1660"/>
      <c r="G371" s="1526"/>
    </row>
    <row r="372" spans="1:7" ht="50.1" customHeight="1">
      <c r="A372" s="1659"/>
      <c r="B372" s="1526"/>
      <c r="C372" s="1526"/>
      <c r="D372" s="1526"/>
      <c r="E372" s="1526"/>
      <c r="F372" s="1660"/>
      <c r="G372" s="1526"/>
    </row>
    <row r="373" spans="1:7" ht="50.1" customHeight="1">
      <c r="A373" s="1659"/>
      <c r="B373" s="1526"/>
      <c r="C373" s="1526"/>
      <c r="D373" s="1526"/>
      <c r="E373" s="1526"/>
      <c r="F373" s="1660"/>
      <c r="G373" s="1526"/>
    </row>
    <row r="374" spans="1:7" ht="50.1" customHeight="1">
      <c r="A374" s="1659"/>
      <c r="B374" s="1526"/>
      <c r="C374" s="1526"/>
      <c r="D374" s="1526"/>
      <c r="E374" s="1526"/>
      <c r="F374" s="1660"/>
      <c r="G374" s="1526"/>
    </row>
    <row r="375" spans="1:7" ht="50.1" customHeight="1">
      <c r="A375" s="1659"/>
      <c r="B375" s="1526"/>
      <c r="C375" s="1526"/>
      <c r="D375" s="1526"/>
      <c r="E375" s="1526"/>
      <c r="F375" s="1660"/>
      <c r="G375" s="1526"/>
    </row>
    <row r="376" spans="1:7" ht="50.1" customHeight="1">
      <c r="A376" s="1659"/>
      <c r="B376" s="1526"/>
      <c r="C376" s="1526"/>
      <c r="D376" s="1526"/>
      <c r="E376" s="1526"/>
      <c r="F376" s="1660"/>
      <c r="G376" s="1526"/>
    </row>
    <row r="377" spans="1:7" ht="50.1" customHeight="1">
      <c r="A377" s="1659"/>
      <c r="B377" s="1526"/>
      <c r="C377" s="1526"/>
      <c r="D377" s="1526"/>
      <c r="E377" s="1526"/>
      <c r="F377" s="1660"/>
      <c r="G377" s="1526"/>
    </row>
    <row r="378" spans="1:7" ht="50.1" customHeight="1">
      <c r="A378" s="1659"/>
      <c r="B378" s="1526"/>
      <c r="C378" s="1526"/>
      <c r="D378" s="1526"/>
      <c r="E378" s="1526"/>
      <c r="F378" s="1660"/>
      <c r="G378" s="1526"/>
    </row>
    <row r="379" spans="1:7" ht="50.1" customHeight="1">
      <c r="A379" s="1659"/>
      <c r="B379" s="1526"/>
      <c r="C379" s="1526"/>
      <c r="D379" s="1526"/>
      <c r="E379" s="1526"/>
      <c r="F379" s="1660"/>
      <c r="G379" s="1526"/>
    </row>
    <row r="380" spans="1:7" ht="50.1" customHeight="1">
      <c r="A380" s="1659"/>
      <c r="B380" s="1526"/>
      <c r="C380" s="1526"/>
      <c r="D380" s="1526"/>
      <c r="E380" s="1526"/>
      <c r="F380" s="1660"/>
      <c r="G380" s="1526"/>
    </row>
    <row r="381" spans="1:7" ht="50.1" customHeight="1">
      <c r="A381" s="1659"/>
      <c r="B381" s="1526"/>
      <c r="C381" s="1526"/>
      <c r="D381" s="1526"/>
      <c r="E381" s="1526"/>
      <c r="F381" s="1660"/>
      <c r="G381" s="1526"/>
    </row>
    <row r="382" spans="1:7" ht="13.8" thickBot="1">
      <c r="A382" s="1244"/>
      <c r="B382" s="197"/>
      <c r="C382" s="197"/>
      <c r="D382" s="197"/>
      <c r="E382" s="197"/>
      <c r="F382" s="585"/>
    </row>
    <row r="384" spans="1:7">
      <c r="A384" s="1637"/>
      <c r="B384" s="1526"/>
      <c r="C384" s="1526"/>
      <c r="D384" s="1526"/>
      <c r="E384" s="1526"/>
    </row>
    <row r="385" spans="1:7" ht="36" customHeight="1">
      <c r="A385" s="1637"/>
      <c r="B385" s="1526"/>
      <c r="C385" s="1526"/>
      <c r="D385" s="1526"/>
      <c r="E385" s="1526"/>
    </row>
    <row r="386" spans="1:7">
      <c r="A386" s="1637"/>
      <c r="B386" s="1526"/>
      <c r="C386" s="1526"/>
      <c r="D386" s="1526"/>
      <c r="E386" s="1526"/>
    </row>
    <row r="387" spans="1:7" ht="13.8" thickBot="1">
      <c r="A387" s="1554" t="s">
        <v>1634</v>
      </c>
      <c r="B387" s="1554" t="s">
        <v>1638</v>
      </c>
    </row>
    <row r="388" spans="1:7">
      <c r="A388" s="1656"/>
      <c r="B388" s="1657"/>
      <c r="C388" s="1657"/>
      <c r="D388" s="1657"/>
      <c r="E388" s="1657"/>
      <c r="F388" s="1658"/>
      <c r="G388" s="1526"/>
    </row>
    <row r="389" spans="1:7">
      <c r="A389" s="1659"/>
      <c r="B389" s="1526"/>
      <c r="C389" s="1526"/>
      <c r="D389" s="1526"/>
      <c r="E389" s="1526"/>
      <c r="F389" s="1660"/>
      <c r="G389" s="1526"/>
    </row>
    <row r="390" spans="1:7">
      <c r="A390" s="1659"/>
      <c r="B390" s="1526"/>
      <c r="C390" s="1526"/>
      <c r="D390" s="1526"/>
      <c r="E390" s="1526"/>
      <c r="F390" s="1660"/>
      <c r="G390" s="1526"/>
    </row>
    <row r="391" spans="1:7">
      <c r="A391" s="1659"/>
      <c r="B391" s="1526"/>
      <c r="C391" s="1526"/>
      <c r="D391" s="1526"/>
      <c r="E391" s="1526"/>
      <c r="F391" s="1660"/>
      <c r="G391" s="1526"/>
    </row>
    <row r="392" spans="1:7" ht="50.1" customHeight="1">
      <c r="A392" s="1659"/>
      <c r="B392" s="1526"/>
      <c r="C392" s="1526"/>
      <c r="D392" s="1526"/>
      <c r="E392" s="1526"/>
      <c r="F392" s="1660"/>
      <c r="G392" s="1526"/>
    </row>
    <row r="393" spans="1:7" ht="50.1" customHeight="1">
      <c r="A393" s="1659"/>
      <c r="B393" s="1526"/>
      <c r="C393" s="1526"/>
      <c r="D393" s="1526"/>
      <c r="E393" s="1526"/>
      <c r="F393" s="1660"/>
      <c r="G393" s="1526"/>
    </row>
    <row r="394" spans="1:7" ht="50.1" customHeight="1">
      <c r="A394" s="1659"/>
      <c r="B394" s="1526"/>
      <c r="C394" s="1526"/>
      <c r="D394" s="1526"/>
      <c r="E394" s="1526"/>
      <c r="F394" s="1660"/>
      <c r="G394" s="1526"/>
    </row>
    <row r="395" spans="1:7" ht="50.1" customHeight="1">
      <c r="A395" s="1659"/>
      <c r="B395" s="1526"/>
      <c r="C395" s="1526"/>
      <c r="D395" s="1526"/>
      <c r="E395" s="1526"/>
      <c r="F395" s="1660"/>
      <c r="G395" s="1526"/>
    </row>
    <row r="396" spans="1:7" ht="50.1" customHeight="1">
      <c r="A396" s="1659"/>
      <c r="B396" s="1526"/>
      <c r="C396" s="1526"/>
      <c r="D396" s="1526"/>
      <c r="E396" s="1526"/>
      <c r="F396" s="1660"/>
      <c r="G396" s="1526"/>
    </row>
    <row r="397" spans="1:7" ht="50.1" customHeight="1">
      <c r="A397" s="1659"/>
      <c r="B397" s="1526"/>
      <c r="C397" s="1526"/>
      <c r="D397" s="1526"/>
      <c r="E397" s="1526"/>
      <c r="F397" s="1660"/>
      <c r="G397" s="1526"/>
    </row>
    <row r="398" spans="1:7" ht="50.1" customHeight="1">
      <c r="A398" s="1659"/>
      <c r="B398" s="1526"/>
      <c r="C398" s="1526"/>
      <c r="D398" s="1526"/>
      <c r="E398" s="1526"/>
      <c r="F398" s="1660"/>
      <c r="G398" s="1526"/>
    </row>
    <row r="399" spans="1:7" ht="50.1" customHeight="1">
      <c r="A399" s="1659"/>
      <c r="B399" s="1526"/>
      <c r="C399" s="1526"/>
      <c r="D399" s="1526"/>
      <c r="E399" s="1526"/>
      <c r="F399" s="1660"/>
      <c r="G399" s="1526"/>
    </row>
    <row r="400" spans="1:7" ht="50.1" customHeight="1">
      <c r="A400" s="1659"/>
      <c r="B400" s="1526"/>
      <c r="C400" s="1526"/>
      <c r="D400" s="1526"/>
      <c r="E400" s="1526"/>
      <c r="F400" s="1660"/>
      <c r="G400" s="1526"/>
    </row>
    <row r="401" spans="1:7" ht="50.1" customHeight="1">
      <c r="A401" s="1659"/>
      <c r="B401" s="1526"/>
      <c r="C401" s="1526"/>
      <c r="D401" s="1526"/>
      <c r="E401" s="1526"/>
      <c r="F401" s="1660"/>
      <c r="G401" s="1526"/>
    </row>
    <row r="402" spans="1:7" ht="50.1" customHeight="1">
      <c r="A402" s="1659"/>
      <c r="B402" s="1526"/>
      <c r="C402" s="1526"/>
      <c r="D402" s="1526"/>
      <c r="E402" s="1526"/>
      <c r="F402" s="1660"/>
      <c r="G402" s="1526"/>
    </row>
    <row r="403" spans="1:7" ht="50.1" customHeight="1">
      <c r="A403" s="1659"/>
      <c r="B403" s="1526"/>
      <c r="C403" s="1526"/>
      <c r="D403" s="1526"/>
      <c r="E403" s="1526"/>
      <c r="F403" s="1660"/>
      <c r="G403" s="1526"/>
    </row>
    <row r="404" spans="1:7" ht="50.1" customHeight="1">
      <c r="A404" s="1659"/>
      <c r="B404" s="1526"/>
      <c r="C404" s="1526"/>
      <c r="D404" s="1526"/>
      <c r="E404" s="1526"/>
      <c r="F404" s="1660"/>
      <c r="G404" s="1526"/>
    </row>
    <row r="405" spans="1:7" ht="50.1" customHeight="1">
      <c r="A405" s="1659"/>
      <c r="B405" s="1526"/>
      <c r="C405" s="1526"/>
      <c r="D405" s="1526"/>
      <c r="E405" s="1526"/>
      <c r="F405" s="1660"/>
      <c r="G405" s="1526"/>
    </row>
    <row r="406" spans="1:7" ht="50.1" customHeight="1">
      <c r="A406" s="1659"/>
      <c r="B406" s="1526"/>
      <c r="C406" s="1526"/>
      <c r="D406" s="1526"/>
      <c r="E406" s="1526"/>
      <c r="F406" s="1660"/>
      <c r="G406" s="1526"/>
    </row>
    <row r="407" spans="1:7" ht="50.1" customHeight="1">
      <c r="A407" s="1659"/>
      <c r="B407" s="1526"/>
      <c r="C407" s="1526"/>
      <c r="D407" s="1526"/>
      <c r="E407" s="1526"/>
      <c r="F407" s="1660"/>
      <c r="G407" s="1526"/>
    </row>
    <row r="408" spans="1:7" ht="50.1" customHeight="1">
      <c r="A408" s="1659"/>
      <c r="B408" s="1526"/>
      <c r="C408" s="1526"/>
      <c r="D408" s="1526"/>
      <c r="E408" s="1526"/>
      <c r="F408" s="1660"/>
      <c r="G408" s="1526"/>
    </row>
    <row r="409" spans="1:7" ht="50.1" customHeight="1">
      <c r="A409" s="1659"/>
      <c r="B409" s="1526"/>
      <c r="C409" s="1526"/>
      <c r="D409" s="1526"/>
      <c r="E409" s="1526"/>
      <c r="F409" s="1660"/>
      <c r="G409" s="1526"/>
    </row>
    <row r="410" spans="1:7" ht="50.1" customHeight="1">
      <c r="A410" s="1659"/>
      <c r="B410" s="1526"/>
      <c r="C410" s="1526"/>
      <c r="D410" s="1526"/>
      <c r="E410" s="1526"/>
      <c r="F410" s="1660"/>
      <c r="G410" s="1526"/>
    </row>
    <row r="411" spans="1:7" ht="50.1" customHeight="1">
      <c r="A411" s="1659"/>
      <c r="B411" s="1526"/>
      <c r="C411" s="1526"/>
      <c r="D411" s="1526"/>
      <c r="E411" s="1526"/>
      <c r="F411" s="1660"/>
      <c r="G411" s="1526"/>
    </row>
    <row r="412" spans="1:7" ht="50.1" customHeight="1">
      <c r="A412" s="1659"/>
      <c r="B412" s="1526"/>
      <c r="C412" s="1526"/>
      <c r="D412" s="1526"/>
      <c r="E412" s="1526"/>
      <c r="F412" s="1660"/>
      <c r="G412" s="1526"/>
    </row>
    <row r="413" spans="1:7" ht="50.1" customHeight="1">
      <c r="A413" s="1659"/>
      <c r="B413" s="1526"/>
      <c r="C413" s="1526"/>
      <c r="D413" s="1526"/>
      <c r="E413" s="1526"/>
      <c r="F413" s="1660"/>
      <c r="G413" s="1526"/>
    </row>
    <row r="414" spans="1:7" ht="50.1" customHeight="1">
      <c r="A414" s="1659"/>
      <c r="B414" s="1526"/>
      <c r="C414" s="1526"/>
      <c r="D414" s="1526"/>
      <c r="E414" s="1526"/>
      <c r="F414" s="1660"/>
      <c r="G414" s="1526"/>
    </row>
    <row r="415" spans="1:7" ht="50.1" customHeight="1">
      <c r="A415" s="1659"/>
      <c r="B415" s="1526"/>
      <c r="C415" s="1526"/>
      <c r="D415" s="1526"/>
      <c r="E415" s="1526"/>
      <c r="F415" s="1660"/>
      <c r="G415" s="1526"/>
    </row>
    <row r="416" spans="1:7" ht="50.1" customHeight="1">
      <c r="A416" s="1659"/>
      <c r="B416" s="1526"/>
      <c r="C416" s="1526"/>
      <c r="D416" s="1526"/>
      <c r="E416" s="1526"/>
      <c r="F416" s="1660"/>
      <c r="G416" s="1526"/>
    </row>
    <row r="417" spans="1:7" ht="50.1" customHeight="1">
      <c r="A417" s="1659"/>
      <c r="B417" s="1526"/>
      <c r="C417" s="1526"/>
      <c r="D417" s="1526"/>
      <c r="E417" s="1526"/>
      <c r="F417" s="1660"/>
      <c r="G417" s="1526"/>
    </row>
    <row r="418" spans="1:7" ht="50.1" customHeight="1">
      <c r="A418" s="1659"/>
      <c r="B418" s="1526"/>
      <c r="C418" s="1526"/>
      <c r="D418" s="1526"/>
      <c r="E418" s="1526"/>
      <c r="F418" s="1660"/>
      <c r="G418" s="1526"/>
    </row>
    <row r="419" spans="1:7" ht="50.1" customHeight="1">
      <c r="A419" s="1659"/>
      <c r="B419" s="1526"/>
      <c r="C419" s="1526"/>
      <c r="D419" s="1526"/>
      <c r="E419" s="1526"/>
      <c r="F419" s="1660"/>
      <c r="G419" s="1526"/>
    </row>
    <row r="420" spans="1:7" ht="50.1" customHeight="1">
      <c r="A420" s="1659"/>
      <c r="B420" s="1526"/>
      <c r="C420" s="1526"/>
      <c r="D420" s="1526"/>
      <c r="E420" s="1526"/>
      <c r="F420" s="1660"/>
      <c r="G420" s="1526"/>
    </row>
    <row r="421" spans="1:7" ht="50.1" customHeight="1">
      <c r="A421" s="1659"/>
      <c r="B421" s="1526"/>
      <c r="C421" s="1526"/>
      <c r="D421" s="1526"/>
      <c r="E421" s="1526"/>
      <c r="F421" s="1660"/>
      <c r="G421" s="1526"/>
    </row>
    <row r="422" spans="1:7" ht="50.1" customHeight="1">
      <c r="A422" s="1659"/>
      <c r="B422" s="1526"/>
      <c r="C422" s="1526"/>
      <c r="D422" s="1526"/>
      <c r="E422" s="1526"/>
      <c r="F422" s="1660"/>
      <c r="G422" s="1526"/>
    </row>
    <row r="423" spans="1:7" ht="50.1" customHeight="1">
      <c r="A423" s="1659"/>
      <c r="B423" s="1526"/>
      <c r="C423" s="1526"/>
      <c r="D423" s="1526"/>
      <c r="E423" s="1526"/>
      <c r="F423" s="1660"/>
      <c r="G423" s="1526"/>
    </row>
    <row r="424" spans="1:7" ht="50.1" customHeight="1">
      <c r="A424" s="1659"/>
      <c r="B424" s="1526"/>
      <c r="C424" s="1526"/>
      <c r="D424" s="1526"/>
      <c r="E424" s="1526"/>
      <c r="F424" s="1660"/>
      <c r="G424" s="1526"/>
    </row>
    <row r="425" spans="1:7" ht="50.1" customHeight="1">
      <c r="A425" s="1659"/>
      <c r="B425" s="1526"/>
      <c r="C425" s="1526"/>
      <c r="D425" s="1526"/>
      <c r="E425" s="1526"/>
      <c r="F425" s="1660"/>
      <c r="G425" s="1526"/>
    </row>
    <row r="426" spans="1:7" ht="50.1" customHeight="1">
      <c r="A426" s="1659"/>
      <c r="B426" s="1526"/>
      <c r="C426" s="1526"/>
      <c r="D426" s="1526"/>
      <c r="E426" s="1526"/>
      <c r="F426" s="1660"/>
      <c r="G426" s="1526"/>
    </row>
    <row r="427" spans="1:7" ht="50.1" customHeight="1">
      <c r="A427" s="1659"/>
      <c r="B427" s="1526"/>
      <c r="C427" s="1526"/>
      <c r="D427" s="1526"/>
      <c r="E427" s="1526"/>
      <c r="F427" s="1660"/>
      <c r="G427" s="1526"/>
    </row>
    <row r="428" spans="1:7" ht="50.1" customHeight="1">
      <c r="A428" s="1659"/>
      <c r="B428" s="1526"/>
      <c r="C428" s="1526"/>
      <c r="D428" s="1526"/>
      <c r="E428" s="1526"/>
      <c r="F428" s="1660"/>
      <c r="G428" s="1526"/>
    </row>
    <row r="429" spans="1:7" ht="50.1" customHeight="1">
      <c r="A429" s="1659"/>
      <c r="B429" s="1526"/>
      <c r="C429" s="1526"/>
      <c r="D429" s="1526"/>
      <c r="E429" s="1526"/>
      <c r="F429" s="1660"/>
      <c r="G429" s="1526"/>
    </row>
    <row r="430" spans="1:7" ht="50.1" customHeight="1">
      <c r="A430" s="1659"/>
      <c r="B430" s="1526"/>
      <c r="C430" s="1526"/>
      <c r="D430" s="1526"/>
      <c r="E430" s="1526"/>
      <c r="F430" s="1660"/>
      <c r="G430" s="1526"/>
    </row>
    <row r="431" spans="1:7" ht="50.1" customHeight="1">
      <c r="A431" s="1659"/>
      <c r="B431" s="1526"/>
      <c r="C431" s="1526"/>
      <c r="D431" s="1526"/>
      <c r="E431" s="1526"/>
      <c r="F431" s="1660"/>
      <c r="G431" s="1526"/>
    </row>
    <row r="432" spans="1:7" ht="50.1" customHeight="1">
      <c r="A432" s="1659"/>
      <c r="B432" s="1526"/>
      <c r="C432" s="1526"/>
      <c r="D432" s="1526"/>
      <c r="E432" s="1526"/>
      <c r="F432" s="1660"/>
      <c r="G432" s="1526"/>
    </row>
    <row r="433" spans="1:7" ht="50.1" customHeight="1">
      <c r="A433" s="1659"/>
      <c r="B433" s="1526"/>
      <c r="C433" s="1526"/>
      <c r="D433" s="1526"/>
      <c r="E433" s="1526"/>
      <c r="F433" s="1660"/>
      <c r="G433" s="1526"/>
    </row>
    <row r="434" spans="1:7" ht="50.1" customHeight="1">
      <c r="A434" s="1659"/>
      <c r="B434" s="1526"/>
      <c r="C434" s="1526"/>
      <c r="D434" s="1526"/>
      <c r="E434" s="1526"/>
      <c r="F434" s="1660"/>
      <c r="G434" s="1526"/>
    </row>
    <row r="435" spans="1:7" ht="50.1" customHeight="1">
      <c r="A435" s="1659"/>
      <c r="B435" s="1526"/>
      <c r="C435" s="1526"/>
      <c r="D435" s="1526"/>
      <c r="E435" s="1526"/>
      <c r="F435" s="1660"/>
      <c r="G435" s="1526"/>
    </row>
    <row r="436" spans="1:7" ht="50.1" customHeight="1">
      <c r="A436" s="1659"/>
      <c r="B436" s="1526"/>
      <c r="C436" s="1526"/>
      <c r="D436" s="1526"/>
      <c r="E436" s="1526"/>
      <c r="F436" s="1660"/>
      <c r="G436" s="1526"/>
    </row>
    <row r="437" spans="1:7" ht="50.1" customHeight="1">
      <c r="A437" s="1659"/>
      <c r="B437" s="1526"/>
      <c r="C437" s="1526"/>
      <c r="D437" s="1526"/>
      <c r="E437" s="1526"/>
      <c r="F437" s="1660"/>
      <c r="G437" s="1526"/>
    </row>
    <row r="438" spans="1:7" ht="50.1" customHeight="1">
      <c r="A438" s="1659"/>
      <c r="B438" s="1526"/>
      <c r="C438" s="1526"/>
      <c r="D438" s="1526"/>
      <c r="E438" s="1526"/>
      <c r="F438" s="1660"/>
      <c r="G438" s="1526"/>
    </row>
    <row r="439" spans="1:7" ht="50.1" customHeight="1">
      <c r="A439" s="1659"/>
      <c r="B439" s="1526"/>
      <c r="C439" s="1526"/>
      <c r="D439" s="1526"/>
      <c r="E439" s="1526"/>
      <c r="F439" s="1660"/>
      <c r="G439" s="1526"/>
    </row>
    <row r="440" spans="1:7" ht="50.1" customHeight="1">
      <c r="A440" s="1659"/>
      <c r="B440" s="1526"/>
      <c r="C440" s="1526"/>
      <c r="D440" s="1526"/>
      <c r="E440" s="1526"/>
      <c r="F440" s="1660"/>
      <c r="G440" s="1526"/>
    </row>
    <row r="441" spans="1:7" ht="50.1" customHeight="1">
      <c r="A441" s="1659"/>
      <c r="B441" s="1526"/>
      <c r="C441" s="1526"/>
      <c r="D441" s="1526"/>
      <c r="E441" s="1526"/>
      <c r="F441" s="1660"/>
      <c r="G441" s="1526"/>
    </row>
    <row r="442" spans="1:7" ht="50.1" customHeight="1">
      <c r="A442" s="1659"/>
      <c r="B442" s="1526"/>
      <c r="C442" s="1526"/>
      <c r="D442" s="1526"/>
      <c r="E442" s="1526"/>
      <c r="F442" s="1660"/>
      <c r="G442" s="1526"/>
    </row>
    <row r="443" spans="1:7" ht="50.1" customHeight="1">
      <c r="A443" s="1659"/>
      <c r="B443" s="1526"/>
      <c r="C443" s="1526"/>
      <c r="D443" s="1526"/>
      <c r="E443" s="1526"/>
      <c r="F443" s="1660"/>
      <c r="G443" s="1526"/>
    </row>
    <row r="444" spans="1:7" ht="50.1" customHeight="1">
      <c r="A444" s="1659"/>
      <c r="B444" s="1526"/>
      <c r="C444" s="1526"/>
      <c r="D444" s="1526"/>
      <c r="E444" s="1526"/>
      <c r="F444" s="1660"/>
      <c r="G444" s="1526"/>
    </row>
    <row r="445" spans="1:7" ht="50.1" customHeight="1">
      <c r="A445" s="1659"/>
      <c r="B445" s="1526"/>
      <c r="C445" s="1526"/>
      <c r="D445" s="1526"/>
      <c r="E445" s="1526"/>
      <c r="F445" s="1660"/>
      <c r="G445" s="1526"/>
    </row>
    <row r="446" spans="1:7" ht="50.1" customHeight="1">
      <c r="A446" s="1659"/>
      <c r="B446" s="1526"/>
      <c r="C446" s="1526"/>
      <c r="D446" s="1526"/>
      <c r="E446" s="1526"/>
      <c r="F446" s="1660"/>
      <c r="G446" s="1526"/>
    </row>
    <row r="447" spans="1:7" ht="50.1" customHeight="1">
      <c r="A447" s="1659"/>
      <c r="B447" s="1526"/>
      <c r="C447" s="1526"/>
      <c r="D447" s="1526"/>
      <c r="E447" s="1526"/>
      <c r="F447" s="1660"/>
      <c r="G447" s="1526"/>
    </row>
    <row r="448" spans="1:7" ht="50.1" customHeight="1">
      <c r="A448" s="1659"/>
      <c r="B448" s="1526"/>
      <c r="C448" s="1526"/>
      <c r="D448" s="1526"/>
      <c r="E448" s="1526"/>
      <c r="F448" s="1660"/>
      <c r="G448" s="1526"/>
    </row>
    <row r="449" spans="1:7" ht="50.1" customHeight="1">
      <c r="A449" s="1659"/>
      <c r="B449" s="1526"/>
      <c r="C449" s="1526"/>
      <c r="D449" s="1526"/>
      <c r="E449" s="1526"/>
      <c r="F449" s="1660"/>
      <c r="G449" s="1526"/>
    </row>
    <row r="450" spans="1:7" ht="50.1" customHeight="1">
      <c r="A450" s="1659"/>
      <c r="B450" s="1526"/>
      <c r="C450" s="1526"/>
      <c r="D450" s="1526"/>
      <c r="E450" s="1526"/>
      <c r="F450" s="1660"/>
      <c r="G450" s="1526"/>
    </row>
    <row r="451" spans="1:7" ht="50.1" customHeight="1">
      <c r="A451" s="1659"/>
      <c r="B451" s="1526"/>
      <c r="C451" s="1526"/>
      <c r="D451" s="1526"/>
      <c r="E451" s="1526"/>
      <c r="F451" s="1660"/>
      <c r="G451" s="1526"/>
    </row>
    <row r="452" spans="1:7" ht="50.1" customHeight="1">
      <c r="A452" s="1659"/>
      <c r="B452" s="1526"/>
      <c r="C452" s="1526"/>
      <c r="D452" s="1526"/>
      <c r="E452" s="1526"/>
      <c r="F452" s="1660"/>
      <c r="G452" s="1526"/>
    </row>
    <row r="453" spans="1:7" ht="50.1" customHeight="1">
      <c r="A453" s="1659"/>
      <c r="B453" s="1526"/>
      <c r="C453" s="1526"/>
      <c r="D453" s="1526"/>
      <c r="E453" s="1526"/>
      <c r="F453" s="1660"/>
      <c r="G453" s="1526"/>
    </row>
    <row r="454" spans="1:7" ht="50.1" customHeight="1">
      <c r="A454" s="1659"/>
      <c r="B454" s="1526"/>
      <c r="C454" s="1526"/>
      <c r="D454" s="1526"/>
      <c r="E454" s="1526"/>
      <c r="F454" s="1660"/>
      <c r="G454" s="1526"/>
    </row>
    <row r="455" spans="1:7" ht="50.1" customHeight="1">
      <c r="A455" s="1659"/>
      <c r="B455" s="1526"/>
      <c r="C455" s="1526"/>
      <c r="D455" s="1526"/>
      <c r="E455" s="1526"/>
      <c r="F455" s="1660"/>
      <c r="G455" s="1526"/>
    </row>
    <row r="456" spans="1:7" ht="50.1" customHeight="1">
      <c r="A456" s="1659"/>
      <c r="B456" s="1526"/>
      <c r="C456" s="1526"/>
      <c r="D456" s="1526"/>
      <c r="E456" s="1526"/>
      <c r="F456" s="1660"/>
      <c r="G456" s="1526"/>
    </row>
    <row r="457" spans="1:7" ht="50.1" customHeight="1">
      <c r="A457" s="1659"/>
      <c r="B457" s="1526"/>
      <c r="C457" s="1526"/>
      <c r="D457" s="1526"/>
      <c r="E457" s="1526"/>
      <c r="F457" s="1660"/>
      <c r="G457" s="1526"/>
    </row>
    <row r="458" spans="1:7" ht="50.1" customHeight="1">
      <c r="A458" s="1659"/>
      <c r="B458" s="1526"/>
      <c r="C458" s="1526"/>
      <c r="D458" s="1526"/>
      <c r="E458" s="1526"/>
      <c r="F458" s="1660"/>
      <c r="G458" s="1526"/>
    </row>
    <row r="459" spans="1:7" ht="50.1" customHeight="1">
      <c r="A459" s="1659"/>
      <c r="B459" s="1526"/>
      <c r="C459" s="1526"/>
      <c r="D459" s="1526"/>
      <c r="E459" s="1526"/>
      <c r="F459" s="1660"/>
      <c r="G459" s="1526"/>
    </row>
    <row r="460" spans="1:7" ht="50.1" customHeight="1">
      <c r="A460" s="1659"/>
      <c r="B460" s="1526"/>
      <c r="C460" s="1526"/>
      <c r="D460" s="1526"/>
      <c r="E460" s="1526"/>
      <c r="F460" s="1660"/>
      <c r="G460" s="1526"/>
    </row>
    <row r="461" spans="1:7" ht="50.1" customHeight="1">
      <c r="A461" s="1659"/>
      <c r="B461" s="1526"/>
      <c r="C461" s="1526"/>
      <c r="D461" s="1526"/>
      <c r="E461" s="1526"/>
      <c r="F461" s="1660"/>
      <c r="G461" s="1526"/>
    </row>
    <row r="462" spans="1:7" ht="50.1" customHeight="1">
      <c r="A462" s="1659"/>
      <c r="B462" s="1526"/>
      <c r="C462" s="1526"/>
      <c r="D462" s="1526"/>
      <c r="E462" s="1526"/>
      <c r="F462" s="1660"/>
      <c r="G462" s="1526"/>
    </row>
    <row r="463" spans="1:7" ht="50.1" customHeight="1">
      <c r="A463" s="1659"/>
      <c r="B463" s="1526"/>
      <c r="C463" s="1526"/>
      <c r="D463" s="1526"/>
      <c r="E463" s="1526"/>
      <c r="F463" s="1660"/>
      <c r="G463" s="1526"/>
    </row>
    <row r="464" spans="1:7" ht="50.1" customHeight="1">
      <c r="A464" s="1659"/>
      <c r="B464" s="1526"/>
      <c r="C464" s="1526"/>
      <c r="D464" s="1526"/>
      <c r="E464" s="1526"/>
      <c r="F464" s="1660"/>
      <c r="G464" s="1526"/>
    </row>
    <row r="465" spans="1:7" ht="50.1" customHeight="1">
      <c r="A465" s="1659"/>
      <c r="B465" s="1526"/>
      <c r="C465" s="1526"/>
      <c r="D465" s="1526"/>
      <c r="E465" s="1526"/>
      <c r="F465" s="1660"/>
      <c r="G465" s="1526"/>
    </row>
    <row r="466" spans="1:7" ht="50.1" customHeight="1">
      <c r="A466" s="1659"/>
      <c r="B466" s="1526"/>
      <c r="C466" s="1526"/>
      <c r="D466" s="1526"/>
      <c r="E466" s="1526"/>
      <c r="F466" s="1660"/>
      <c r="G466" s="1526"/>
    </row>
    <row r="467" spans="1:7" ht="50.1" customHeight="1">
      <c r="A467" s="1659"/>
      <c r="B467" s="1526"/>
      <c r="C467" s="1526"/>
      <c r="D467" s="1526"/>
      <c r="E467" s="1526"/>
      <c r="F467" s="1660"/>
      <c r="G467" s="1526"/>
    </row>
    <row r="468" spans="1:7" ht="50.1" customHeight="1">
      <c r="A468" s="1659"/>
      <c r="B468" s="1526"/>
      <c r="C468" s="1526"/>
      <c r="D468" s="1526"/>
      <c r="E468" s="1526"/>
      <c r="F468" s="1660"/>
      <c r="G468" s="1526"/>
    </row>
    <row r="469" spans="1:7" ht="50.1" customHeight="1">
      <c r="A469" s="1659"/>
      <c r="B469" s="1526"/>
      <c r="C469" s="1526"/>
      <c r="D469" s="1526"/>
      <c r="E469" s="1526"/>
      <c r="F469" s="1660"/>
      <c r="G469" s="1526"/>
    </row>
    <row r="470" spans="1:7" ht="50.1" customHeight="1">
      <c r="A470" s="1659"/>
      <c r="B470" s="1526"/>
      <c r="C470" s="1526"/>
      <c r="D470" s="1526"/>
      <c r="E470" s="1526"/>
      <c r="F470" s="1660"/>
      <c r="G470" s="1526"/>
    </row>
    <row r="471" spans="1:7" ht="50.1" customHeight="1">
      <c r="A471" s="1659"/>
      <c r="B471" s="1526"/>
      <c r="C471" s="1526"/>
      <c r="D471" s="1526"/>
      <c r="E471" s="1526"/>
      <c r="F471" s="1660"/>
      <c r="G471" s="1526"/>
    </row>
    <row r="472" spans="1:7" ht="50.1" customHeight="1">
      <c r="A472" s="1659"/>
      <c r="B472" s="1526"/>
      <c r="C472" s="1526"/>
      <c r="D472" s="1526"/>
      <c r="E472" s="1526"/>
      <c r="F472" s="1660"/>
      <c r="G472" s="1526"/>
    </row>
    <row r="473" spans="1:7" ht="50.1" customHeight="1">
      <c r="A473" s="1659"/>
      <c r="B473" s="1526"/>
      <c r="C473" s="1526"/>
      <c r="D473" s="1526"/>
      <c r="E473" s="1526"/>
      <c r="F473" s="1660"/>
      <c r="G473" s="1526"/>
    </row>
    <row r="474" spans="1:7" ht="50.1" customHeight="1">
      <c r="A474" s="1659"/>
      <c r="B474" s="1526"/>
      <c r="C474" s="1526"/>
      <c r="D474" s="1526"/>
      <c r="E474" s="1526"/>
      <c r="F474" s="1660"/>
      <c r="G474" s="1526"/>
    </row>
    <row r="475" spans="1:7" ht="50.1" customHeight="1">
      <c r="A475" s="1659"/>
      <c r="B475" s="1526"/>
      <c r="C475" s="1526"/>
      <c r="D475" s="1526"/>
      <c r="E475" s="1526"/>
      <c r="F475" s="1660"/>
      <c r="G475" s="1526"/>
    </row>
    <row r="476" spans="1:7" ht="50.1" customHeight="1">
      <c r="A476" s="1659"/>
      <c r="B476" s="1526"/>
      <c r="C476" s="1526"/>
      <c r="D476" s="1526"/>
      <c r="E476" s="1526"/>
      <c r="F476" s="1660"/>
      <c r="G476" s="1526"/>
    </row>
    <row r="477" spans="1:7" ht="50.1" customHeight="1">
      <c r="A477" s="1659"/>
      <c r="B477" s="1526"/>
      <c r="C477" s="1526"/>
      <c r="D477" s="1526"/>
      <c r="E477" s="1526"/>
      <c r="F477" s="1660"/>
      <c r="G477" s="1526"/>
    </row>
    <row r="478" spans="1:7" ht="50.1" customHeight="1">
      <c r="A478" s="1659"/>
      <c r="B478" s="1526"/>
      <c r="C478" s="1526"/>
      <c r="D478" s="1526"/>
      <c r="E478" s="1526"/>
      <c r="F478" s="1660"/>
      <c r="G478" s="1526"/>
    </row>
    <row r="479" spans="1:7" ht="50.1" customHeight="1">
      <c r="A479" s="1659"/>
      <c r="B479" s="1526"/>
      <c r="C479" s="1526"/>
      <c r="D479" s="1526"/>
      <c r="E479" s="1526"/>
      <c r="F479" s="1660"/>
      <c r="G479" s="1526"/>
    </row>
    <row r="480" spans="1:7" ht="50.1" customHeight="1">
      <c r="A480" s="1659"/>
      <c r="B480" s="1526"/>
      <c r="C480" s="1526"/>
      <c r="D480" s="1526"/>
      <c r="E480" s="1526"/>
      <c r="F480" s="1660"/>
      <c r="G480" s="1526"/>
    </row>
    <row r="481" spans="1:7" ht="50.1" customHeight="1">
      <c r="A481" s="1659"/>
      <c r="B481" s="1526"/>
      <c r="C481" s="1526"/>
      <c r="D481" s="1526"/>
      <c r="E481" s="1526"/>
      <c r="F481" s="1660"/>
      <c r="G481" s="1526"/>
    </row>
    <row r="482" spans="1:7" ht="50.1" customHeight="1">
      <c r="A482" s="1659"/>
      <c r="B482" s="1526"/>
      <c r="C482" s="1526"/>
      <c r="D482" s="1526"/>
      <c r="E482" s="1526"/>
      <c r="F482" s="1660"/>
      <c r="G482" s="1526"/>
    </row>
    <row r="483" spans="1:7" ht="50.1" customHeight="1">
      <c r="A483" s="1659"/>
      <c r="B483" s="1526"/>
      <c r="C483" s="1526"/>
      <c r="D483" s="1526"/>
      <c r="E483" s="1526"/>
      <c r="F483" s="1660"/>
      <c r="G483" s="1526"/>
    </row>
    <row r="484" spans="1:7" ht="50.1" customHeight="1">
      <c r="A484" s="1659"/>
      <c r="B484" s="1526"/>
      <c r="C484" s="1526"/>
      <c r="D484" s="1526"/>
      <c r="E484" s="1526"/>
      <c r="F484" s="1660"/>
      <c r="G484" s="1526"/>
    </row>
    <row r="485" spans="1:7" ht="50.1" customHeight="1">
      <c r="A485" s="1659"/>
      <c r="B485" s="1526"/>
      <c r="C485" s="1526"/>
      <c r="D485" s="1526"/>
      <c r="E485" s="1526"/>
      <c r="F485" s="1660"/>
      <c r="G485" s="1526"/>
    </row>
    <row r="486" spans="1:7" ht="50.1" customHeight="1">
      <c r="A486" s="1659"/>
      <c r="B486" s="1526"/>
      <c r="C486" s="1526"/>
      <c r="D486" s="1526"/>
      <c r="E486" s="1526"/>
      <c r="F486" s="1660"/>
      <c r="G486" s="1526"/>
    </row>
    <row r="487" spans="1:7" ht="50.1" customHeight="1">
      <c r="A487" s="1659"/>
      <c r="B487" s="1526"/>
      <c r="C487" s="1526"/>
      <c r="D487" s="1526"/>
      <c r="E487" s="1526"/>
      <c r="F487" s="1660"/>
      <c r="G487" s="1526"/>
    </row>
    <row r="488" spans="1:7" ht="50.1" customHeight="1">
      <c r="A488" s="1659"/>
      <c r="B488" s="1526"/>
      <c r="C488" s="1526"/>
      <c r="D488" s="1526"/>
      <c r="E488" s="1526"/>
      <c r="F488" s="1660"/>
      <c r="G488" s="1526"/>
    </row>
    <row r="489" spans="1:7" ht="50.1" customHeight="1">
      <c r="A489" s="1659"/>
      <c r="B489" s="1526"/>
      <c r="C489" s="1526"/>
      <c r="D489" s="1526"/>
      <c r="E489" s="1526"/>
      <c r="F489" s="1660"/>
      <c r="G489" s="1526"/>
    </row>
    <row r="490" spans="1:7" ht="50.1" customHeight="1">
      <c r="A490" s="1659"/>
      <c r="B490" s="1526"/>
      <c r="C490" s="1526"/>
      <c r="D490" s="1526"/>
      <c r="E490" s="1526"/>
      <c r="F490" s="1660"/>
      <c r="G490" s="1526"/>
    </row>
    <row r="491" spans="1:7" ht="50.1" customHeight="1">
      <c r="A491" s="1659"/>
      <c r="B491" s="1526"/>
      <c r="C491" s="1526"/>
      <c r="D491" s="1526"/>
      <c r="E491" s="1526"/>
      <c r="F491" s="1660"/>
      <c r="G491" s="1526"/>
    </row>
    <row r="492" spans="1:7" ht="50.1" customHeight="1">
      <c r="A492" s="1659"/>
      <c r="B492" s="1526"/>
      <c r="C492" s="1526"/>
      <c r="D492" s="1526"/>
      <c r="E492" s="1526"/>
      <c r="F492" s="1660"/>
      <c r="G492" s="1526"/>
    </row>
    <row r="493" spans="1:7" ht="50.1" customHeight="1">
      <c r="A493" s="1659"/>
      <c r="B493" s="1526"/>
      <c r="C493" s="1526"/>
      <c r="D493" s="1526"/>
      <c r="E493" s="1526"/>
      <c r="F493" s="1660"/>
      <c r="G493" s="1526"/>
    </row>
    <row r="494" spans="1:7" ht="50.1" customHeight="1">
      <c r="A494" s="1659"/>
      <c r="B494" s="1526"/>
      <c r="C494" s="1526"/>
      <c r="D494" s="1526"/>
      <c r="E494" s="1526"/>
      <c r="F494" s="1660"/>
      <c r="G494" s="1526"/>
    </row>
    <row r="495" spans="1:7" ht="50.1" customHeight="1">
      <c r="A495" s="1659"/>
      <c r="B495" s="1526"/>
      <c r="C495" s="1526"/>
      <c r="D495" s="1526"/>
      <c r="E495" s="1526"/>
      <c r="F495" s="1660"/>
      <c r="G495" s="1526"/>
    </row>
    <row r="496" spans="1:7" ht="50.1" customHeight="1">
      <c r="A496" s="1659"/>
      <c r="B496" s="1526"/>
      <c r="C496" s="1526"/>
      <c r="D496" s="1526"/>
      <c r="E496" s="1526"/>
      <c r="F496" s="1660"/>
      <c r="G496" s="1526"/>
    </row>
    <row r="497" spans="1:7" ht="50.1" customHeight="1">
      <c r="A497" s="1659"/>
      <c r="B497" s="1526"/>
      <c r="C497" s="1526"/>
      <c r="D497" s="1526"/>
      <c r="E497" s="1526"/>
      <c r="F497" s="1660"/>
      <c r="G497" s="1526"/>
    </row>
    <row r="498" spans="1:7" ht="50.1" customHeight="1">
      <c r="A498" s="1659"/>
      <c r="B498" s="1526"/>
      <c r="C498" s="1526"/>
      <c r="D498" s="1526"/>
      <c r="E498" s="1526"/>
      <c r="F498" s="1660"/>
      <c r="G498" s="1526"/>
    </row>
    <row r="499" spans="1:7" ht="50.1" customHeight="1">
      <c r="A499" s="1659"/>
      <c r="B499" s="1526"/>
      <c r="C499" s="1526"/>
      <c r="D499" s="1526"/>
      <c r="E499" s="1526"/>
      <c r="F499" s="1660"/>
      <c r="G499" s="1526"/>
    </row>
    <row r="500" spans="1:7" ht="50.1" customHeight="1">
      <c r="A500" s="1659"/>
      <c r="B500" s="1526"/>
      <c r="C500" s="1526"/>
      <c r="D500" s="1526"/>
      <c r="E500" s="1526"/>
      <c r="F500" s="1660"/>
      <c r="G500" s="1526"/>
    </row>
    <row r="501" spans="1:7" ht="50.1" customHeight="1">
      <c r="A501" s="1659"/>
      <c r="B501" s="1526"/>
      <c r="C501" s="1526"/>
      <c r="D501" s="1526"/>
      <c r="E501" s="1526"/>
      <c r="F501" s="1660"/>
      <c r="G501" s="1526"/>
    </row>
    <row r="502" spans="1:7" ht="50.1" customHeight="1">
      <c r="A502" s="1659"/>
      <c r="B502" s="1526"/>
      <c r="C502" s="1526"/>
      <c r="D502" s="1526"/>
      <c r="E502" s="1526"/>
      <c r="F502" s="1660"/>
      <c r="G502" s="1526"/>
    </row>
    <row r="503" spans="1:7" ht="50.1" customHeight="1">
      <c r="A503" s="1659"/>
      <c r="B503" s="1526"/>
      <c r="C503" s="1526"/>
      <c r="D503" s="1526"/>
      <c r="E503" s="1526"/>
      <c r="F503" s="1660"/>
      <c r="G503" s="1526"/>
    </row>
    <row r="504" spans="1:7" ht="50.1" customHeight="1">
      <c r="A504" s="1659"/>
      <c r="B504" s="1526"/>
      <c r="C504" s="1526"/>
      <c r="D504" s="1526"/>
      <c r="E504" s="1526"/>
      <c r="F504" s="1660"/>
      <c r="G504" s="1526"/>
    </row>
    <row r="505" spans="1:7" ht="50.1" customHeight="1">
      <c r="A505" s="1659"/>
      <c r="B505" s="1526"/>
      <c r="C505" s="1526"/>
      <c r="D505" s="1526"/>
      <c r="E505" s="1526"/>
      <c r="F505" s="1660"/>
      <c r="G505" s="1526"/>
    </row>
    <row r="506" spans="1:7" ht="50.1" customHeight="1">
      <c r="A506" s="1659"/>
      <c r="B506" s="1526"/>
      <c r="C506" s="1526"/>
      <c r="D506" s="1526"/>
      <c r="E506" s="1526"/>
      <c r="F506" s="1660"/>
      <c r="G506" s="1526"/>
    </row>
    <row r="507" spans="1:7" ht="50.1" customHeight="1">
      <c r="A507" s="1659"/>
      <c r="B507" s="1526"/>
      <c r="C507" s="1526"/>
      <c r="D507" s="1526"/>
      <c r="E507" s="1526"/>
      <c r="F507" s="1660"/>
      <c r="G507" s="1526"/>
    </row>
    <row r="508" spans="1:7" ht="50.1" customHeight="1">
      <c r="A508" s="1659"/>
      <c r="B508" s="1526"/>
      <c r="C508" s="1526"/>
      <c r="D508" s="1526"/>
      <c r="E508" s="1526"/>
      <c r="F508" s="1660"/>
      <c r="G508" s="1526"/>
    </row>
    <row r="509" spans="1:7" ht="50.1" customHeight="1">
      <c r="A509" s="1659"/>
      <c r="B509" s="1526"/>
      <c r="C509" s="1526"/>
      <c r="D509" s="1526"/>
      <c r="E509" s="1526"/>
      <c r="F509" s="1660"/>
      <c r="G509" s="1526"/>
    </row>
    <row r="510" spans="1:7" ht="50.1" customHeight="1">
      <c r="A510" s="1659"/>
      <c r="B510" s="1526"/>
      <c r="C510" s="1526"/>
      <c r="D510" s="1526"/>
      <c r="E510" s="1526"/>
      <c r="F510" s="1660"/>
      <c r="G510" s="1526"/>
    </row>
    <row r="511" spans="1:7" ht="50.1" customHeight="1">
      <c r="A511" s="1659"/>
      <c r="B511" s="1526"/>
      <c r="C511" s="1526"/>
      <c r="D511" s="1526"/>
      <c r="E511" s="1526"/>
      <c r="F511" s="1660"/>
      <c r="G511" s="1526"/>
    </row>
    <row r="512" spans="1:7" ht="50.1" customHeight="1">
      <c r="A512" s="1659"/>
      <c r="B512" s="1526"/>
      <c r="C512" s="1526"/>
      <c r="D512" s="1526"/>
      <c r="E512" s="1526"/>
      <c r="F512" s="1660"/>
      <c r="G512" s="1526"/>
    </row>
    <row r="513" spans="1:7" ht="50.1" customHeight="1">
      <c r="A513" s="1659"/>
      <c r="B513" s="1526"/>
      <c r="C513" s="1526"/>
      <c r="D513" s="1526"/>
      <c r="E513" s="1526"/>
      <c r="F513" s="1660"/>
      <c r="G513" s="1526"/>
    </row>
    <row r="514" spans="1:7" ht="50.1" customHeight="1">
      <c r="A514" s="1659"/>
      <c r="B514" s="1526"/>
      <c r="C514" s="1526"/>
      <c r="D514" s="1526"/>
      <c r="E514" s="1526"/>
      <c r="F514" s="1660"/>
      <c r="G514" s="1526"/>
    </row>
    <row r="515" spans="1:7" ht="50.1" customHeight="1">
      <c r="A515" s="1659"/>
      <c r="B515" s="1526"/>
      <c r="C515" s="1526"/>
      <c r="D515" s="1526"/>
      <c r="E515" s="1526"/>
      <c r="F515" s="1660"/>
      <c r="G515" s="1526"/>
    </row>
    <row r="516" spans="1:7" ht="13.8" thickBot="1">
      <c r="A516" s="1244"/>
      <c r="B516" s="197"/>
      <c r="C516" s="197"/>
      <c r="D516" s="197"/>
      <c r="E516" s="197"/>
      <c r="F516" s="585"/>
    </row>
    <row r="518" spans="1:7">
      <c r="A518" s="1637"/>
      <c r="B518" s="1526"/>
      <c r="C518" s="1526"/>
      <c r="D518" s="1526"/>
      <c r="E518" s="1526"/>
    </row>
    <row r="519" spans="1:7">
      <c r="A519" s="1637"/>
      <c r="B519" s="1526"/>
      <c r="C519" s="1526"/>
      <c r="D519" s="1526"/>
      <c r="E519" s="1526"/>
    </row>
    <row r="520" spans="1:7">
      <c r="A520" s="1637"/>
      <c r="B520" s="1526"/>
      <c r="C520" s="1526"/>
      <c r="D520" s="1526"/>
      <c r="E520" s="1526"/>
    </row>
    <row r="521" spans="1:7">
      <c r="A521" s="1637"/>
      <c r="B521" s="1526"/>
      <c r="C521" s="1526"/>
      <c r="D521" s="1526"/>
      <c r="E521" s="1526"/>
    </row>
    <row r="522" spans="1:7">
      <c r="A522" s="1637"/>
      <c r="B522" s="1526"/>
      <c r="C522" s="1526"/>
      <c r="D522" s="1526"/>
      <c r="E522" s="1526"/>
    </row>
    <row r="523" spans="1:7">
      <c r="A523" s="1637"/>
      <c r="B523" s="1526"/>
      <c r="C523" s="1526"/>
      <c r="D523" s="1526"/>
      <c r="E523" s="1526"/>
    </row>
    <row r="524" spans="1:7">
      <c r="A524" s="1637"/>
      <c r="B524" s="1526"/>
      <c r="C524" s="1526"/>
      <c r="D524" s="1526"/>
      <c r="E524" s="1526"/>
    </row>
    <row r="525" spans="1:7">
      <c r="A525" s="1637"/>
      <c r="B525" s="1526"/>
      <c r="C525" s="1526"/>
      <c r="D525" s="1526"/>
      <c r="E525" s="1526"/>
    </row>
    <row r="526" spans="1:7">
      <c r="A526" s="1637"/>
      <c r="B526" s="1526"/>
      <c r="C526" s="1526"/>
      <c r="D526" s="1526"/>
      <c r="E526" s="1526"/>
    </row>
    <row r="527" spans="1:7">
      <c r="A527" s="1637"/>
      <c r="B527" s="1526"/>
      <c r="C527" s="1526"/>
      <c r="D527" s="1526"/>
      <c r="E527" s="1526"/>
    </row>
    <row r="528" spans="1:7">
      <c r="A528" s="1637"/>
      <c r="B528" s="1526"/>
      <c r="C528" s="1526"/>
      <c r="D528" s="1526"/>
      <c r="E528" s="1526"/>
    </row>
    <row r="529" spans="1:5">
      <c r="A529" s="1637"/>
      <c r="B529" s="1526"/>
      <c r="C529" s="1526"/>
      <c r="D529" s="1526"/>
      <c r="E529" s="1526"/>
    </row>
    <row r="530" spans="1:5">
      <c r="A530" s="1637"/>
      <c r="B530" s="1526"/>
      <c r="C530" s="1526"/>
      <c r="D530" s="1526"/>
      <c r="E530" s="1526"/>
    </row>
    <row r="531" spans="1:5">
      <c r="A531" s="1637"/>
      <c r="B531" s="1526"/>
      <c r="C531" s="1526"/>
      <c r="D531" s="1526"/>
      <c r="E531" s="1526"/>
    </row>
    <row r="532" spans="1:5">
      <c r="A532" s="1637"/>
      <c r="B532" s="1526"/>
      <c r="C532" s="1526"/>
      <c r="D532" s="1526"/>
      <c r="E532" s="1526"/>
    </row>
    <row r="533" spans="1:5">
      <c r="A533" s="1637"/>
      <c r="B533" s="1526"/>
      <c r="C533" s="1526"/>
      <c r="D533" s="1526"/>
      <c r="E533" s="1526"/>
    </row>
    <row r="534" spans="1:5">
      <c r="A534" s="1637"/>
      <c r="B534" s="1526"/>
      <c r="C534" s="1526"/>
      <c r="D534" s="1526"/>
      <c r="E534" s="1526"/>
    </row>
    <row r="535" spans="1:5">
      <c r="A535" s="1637"/>
      <c r="B535" s="1526"/>
      <c r="C535" s="1526"/>
      <c r="D535" s="1526"/>
      <c r="E535" s="1526"/>
    </row>
    <row r="536" spans="1:5">
      <c r="A536" s="1637"/>
      <c r="B536" s="1526"/>
      <c r="C536" s="1526"/>
      <c r="D536" s="1526"/>
      <c r="E536" s="1526"/>
    </row>
    <row r="537" spans="1:5">
      <c r="A537" s="1637"/>
      <c r="B537" s="1526"/>
      <c r="C537" s="1526"/>
      <c r="D537" s="1526"/>
      <c r="E537" s="1526"/>
    </row>
    <row r="538" spans="1:5">
      <c r="A538" s="1637"/>
      <c r="B538" s="1526"/>
      <c r="C538" s="1526"/>
      <c r="D538" s="1526"/>
      <c r="E538" s="1526"/>
    </row>
    <row r="539" spans="1:5">
      <c r="A539" s="1637"/>
      <c r="B539" s="1526"/>
      <c r="C539" s="1526"/>
      <c r="D539" s="1526"/>
      <c r="E539" s="1526"/>
    </row>
    <row r="540" spans="1:5">
      <c r="A540" s="1637"/>
      <c r="B540" s="1526"/>
      <c r="C540" s="1526"/>
      <c r="D540" s="1526"/>
      <c r="E540" s="1526"/>
    </row>
    <row r="541" spans="1:5">
      <c r="A541" s="1637"/>
      <c r="B541" s="1526"/>
      <c r="C541" s="1526"/>
      <c r="D541" s="1526"/>
      <c r="E541" s="1526"/>
    </row>
    <row r="542" spans="1:5">
      <c r="A542" s="1637"/>
      <c r="B542" s="1526"/>
      <c r="C542" s="1526"/>
      <c r="D542" s="1526"/>
      <c r="E542" s="1526"/>
    </row>
    <row r="543" spans="1:5">
      <c r="A543" s="1637"/>
      <c r="B543" s="1526"/>
      <c r="C543" s="1526"/>
      <c r="D543" s="1526"/>
      <c r="E543" s="1526"/>
    </row>
    <row r="544" spans="1:5">
      <c r="A544" s="1637"/>
      <c r="B544" s="1526"/>
      <c r="C544" s="1526"/>
      <c r="D544" s="1526"/>
      <c r="E544" s="1526"/>
    </row>
    <row r="545" spans="1:5">
      <c r="A545" s="1637"/>
      <c r="B545" s="1526"/>
      <c r="C545" s="1526"/>
      <c r="D545" s="1526"/>
      <c r="E545" s="1526"/>
    </row>
    <row r="546" spans="1:5">
      <c r="A546" s="1637"/>
      <c r="B546" s="1526"/>
      <c r="C546" s="1526"/>
      <c r="D546" s="1526"/>
      <c r="E546" s="1526"/>
    </row>
    <row r="547" spans="1:5">
      <c r="A547" s="1637"/>
      <c r="B547" s="1526"/>
      <c r="C547" s="1526"/>
      <c r="D547" s="1526"/>
      <c r="E547" s="1526"/>
    </row>
    <row r="548" spans="1:5">
      <c r="A548" s="1637"/>
      <c r="B548" s="1526"/>
      <c r="C548" s="1526"/>
      <c r="D548" s="1526"/>
      <c r="E548" s="1526"/>
    </row>
    <row r="549" spans="1:5">
      <c r="A549" s="1637"/>
      <c r="B549" s="1526"/>
      <c r="C549" s="1526"/>
      <c r="D549" s="1526"/>
      <c r="E549" s="1526"/>
    </row>
    <row r="550" spans="1:5">
      <c r="A550" s="1637"/>
      <c r="B550" s="1526"/>
      <c r="C550" s="1526"/>
      <c r="D550" s="1526"/>
      <c r="E550" s="1526"/>
    </row>
    <row r="551" spans="1:5">
      <c r="A551" s="1637"/>
      <c r="B551" s="1526"/>
      <c r="C551" s="1526"/>
      <c r="D551" s="1526"/>
      <c r="E551" s="1526"/>
    </row>
    <row r="552" spans="1:5">
      <c r="A552" s="1637"/>
      <c r="B552" s="1526"/>
      <c r="C552" s="1526"/>
      <c r="D552" s="1526"/>
      <c r="E552" s="1526"/>
    </row>
    <row r="553" spans="1:5">
      <c r="A553" s="1637"/>
      <c r="B553" s="1526"/>
      <c r="C553" s="1526"/>
      <c r="D553" s="1526"/>
      <c r="E553" s="1526"/>
    </row>
    <row r="554" spans="1:5">
      <c r="A554" s="1637"/>
      <c r="B554" s="1526"/>
      <c r="C554" s="1526"/>
      <c r="D554" s="1526"/>
      <c r="E554" s="1526"/>
    </row>
    <row r="555" spans="1:5">
      <c r="A555" s="1637"/>
      <c r="B555" s="1526"/>
      <c r="C555" s="1526"/>
      <c r="D555" s="1526"/>
      <c r="E555" s="1526"/>
    </row>
    <row r="556" spans="1:5">
      <c r="A556" s="1637"/>
      <c r="B556" s="1526"/>
      <c r="C556" s="1526"/>
      <c r="D556" s="1526"/>
      <c r="E556" s="1526"/>
    </row>
    <row r="557" spans="1:5">
      <c r="A557" s="1637"/>
      <c r="B557" s="1526"/>
      <c r="C557" s="1526"/>
      <c r="D557" s="1526"/>
      <c r="E557" s="1526"/>
    </row>
    <row r="558" spans="1:5">
      <c r="A558" s="1637"/>
      <c r="B558" s="1526"/>
      <c r="C558" s="1526"/>
      <c r="D558" s="1526"/>
      <c r="E558" s="1526"/>
    </row>
    <row r="559" spans="1:5">
      <c r="A559" s="1637"/>
      <c r="B559" s="1526"/>
      <c r="C559" s="1526"/>
      <c r="D559" s="1526"/>
      <c r="E559" s="1526"/>
    </row>
    <row r="560" spans="1:5">
      <c r="A560" s="1637"/>
      <c r="B560" s="1526"/>
      <c r="C560" s="1526"/>
      <c r="D560" s="1526"/>
      <c r="E560" s="1526"/>
    </row>
    <row r="561" spans="1:5">
      <c r="A561" s="1637"/>
      <c r="B561" s="1526"/>
      <c r="C561" s="1526"/>
      <c r="D561" s="1526"/>
      <c r="E561" s="1526"/>
    </row>
    <row r="562" spans="1:5">
      <c r="A562" s="1637"/>
      <c r="B562" s="1526"/>
      <c r="C562" s="1526"/>
      <c r="D562" s="1526"/>
      <c r="E562" s="1526"/>
    </row>
    <row r="563" spans="1:5">
      <c r="A563" s="1637"/>
      <c r="B563" s="1526"/>
      <c r="C563" s="1526"/>
      <c r="D563" s="1526"/>
      <c r="E563" s="1526"/>
    </row>
    <row r="564" spans="1:5">
      <c r="A564" s="1637"/>
      <c r="B564" s="1526"/>
      <c r="C564" s="1526"/>
      <c r="D564" s="1526"/>
      <c r="E564" s="1526"/>
    </row>
    <row r="565" spans="1:5">
      <c r="A565" s="1637"/>
      <c r="B565" s="1526"/>
      <c r="C565" s="1526"/>
      <c r="D565" s="1526"/>
      <c r="E565" s="1526"/>
    </row>
    <row r="566" spans="1:5">
      <c r="A566" s="1637"/>
      <c r="B566" s="1526"/>
      <c r="C566" s="1526"/>
      <c r="D566" s="1526"/>
      <c r="E566" s="1526"/>
    </row>
    <row r="567" spans="1:5">
      <c r="A567" s="1637"/>
      <c r="B567" s="1526"/>
      <c r="C567" s="1526"/>
      <c r="D567" s="1526"/>
      <c r="E567" s="1526"/>
    </row>
    <row r="568" spans="1:5">
      <c r="A568" s="1637"/>
      <c r="B568" s="1526"/>
      <c r="C568" s="1526"/>
      <c r="D568" s="1526"/>
      <c r="E568" s="1526"/>
    </row>
    <row r="569" spans="1:5">
      <c r="A569" s="1637"/>
      <c r="B569" s="1526"/>
      <c r="C569" s="1526"/>
      <c r="D569" s="1526"/>
      <c r="E569" s="1526"/>
    </row>
    <row r="570" spans="1:5">
      <c r="A570" s="1637"/>
      <c r="B570" s="1526"/>
      <c r="C570" s="1526"/>
      <c r="D570" s="1526"/>
      <c r="E570" s="1526"/>
    </row>
    <row r="571" spans="1:5">
      <c r="A571" s="1637"/>
      <c r="B571" s="1526"/>
      <c r="C571" s="1526"/>
      <c r="D571" s="1526"/>
      <c r="E571" s="1526"/>
    </row>
    <row r="572" spans="1:5">
      <c r="A572" s="1637"/>
      <c r="B572" s="1526"/>
      <c r="C572" s="1526"/>
      <c r="D572" s="1526"/>
      <c r="E572" s="1526"/>
    </row>
    <row r="573" spans="1:5">
      <c r="A573" s="1637"/>
      <c r="B573" s="1526"/>
      <c r="C573" s="1526"/>
      <c r="D573" s="1526"/>
      <c r="E573" s="1526"/>
    </row>
    <row r="574" spans="1:5">
      <c r="A574" s="1637"/>
      <c r="B574" s="1526"/>
      <c r="C574" s="1526"/>
      <c r="D574" s="1526"/>
      <c r="E574" s="1526"/>
    </row>
    <row r="575" spans="1:5">
      <c r="A575" s="1637"/>
      <c r="B575" s="1526"/>
      <c r="C575" s="1526"/>
      <c r="D575" s="1526"/>
      <c r="E575" s="1526"/>
    </row>
    <row r="576" spans="1:5">
      <c r="A576" s="1637"/>
      <c r="B576" s="1526"/>
      <c r="C576" s="1526"/>
      <c r="D576" s="1526"/>
      <c r="E576" s="1526"/>
    </row>
    <row r="577" spans="1:5">
      <c r="A577" s="1637"/>
      <c r="B577" s="1526"/>
      <c r="C577" s="1526"/>
      <c r="D577" s="1526"/>
      <c r="E577" s="1526"/>
    </row>
    <row r="578" spans="1:5">
      <c r="A578" s="1637"/>
      <c r="B578" s="1526"/>
      <c r="C578" s="1526"/>
      <c r="D578" s="1526"/>
      <c r="E578" s="1526"/>
    </row>
    <row r="579" spans="1:5">
      <c r="A579" s="1637"/>
      <c r="B579" s="1526"/>
      <c r="C579" s="1526"/>
      <c r="D579" s="1526"/>
      <c r="E579" s="1526"/>
    </row>
    <row r="580" spans="1:5">
      <c r="A580" s="1637"/>
      <c r="B580" s="1526"/>
      <c r="C580" s="1526"/>
      <c r="D580" s="1526"/>
      <c r="E580" s="1526"/>
    </row>
    <row r="581" spans="1:5">
      <c r="A581" s="1637"/>
      <c r="B581" s="1526"/>
      <c r="C581" s="1526"/>
      <c r="D581" s="1526"/>
      <c r="E581" s="1526"/>
    </row>
    <row r="582" spans="1:5">
      <c r="A582" s="1637"/>
      <c r="B582" s="1526"/>
      <c r="C582" s="1526"/>
      <c r="D582" s="1526"/>
      <c r="E582" s="1526"/>
    </row>
    <row r="583" spans="1:5">
      <c r="A583" s="1637"/>
      <c r="B583" s="1526"/>
      <c r="C583" s="1526"/>
      <c r="D583" s="1526"/>
      <c r="E583" s="1526"/>
    </row>
    <row r="584" spans="1:5">
      <c r="A584" s="1637"/>
      <c r="B584" s="1526"/>
      <c r="C584" s="1526"/>
      <c r="D584" s="1526"/>
      <c r="E584" s="1526"/>
    </row>
    <row r="585" spans="1:5">
      <c r="A585" s="1637"/>
      <c r="B585" s="1526"/>
      <c r="C585" s="1526"/>
      <c r="D585" s="1526"/>
      <c r="E585" s="1526"/>
    </row>
    <row r="586" spans="1:5">
      <c r="A586" s="1637"/>
      <c r="B586" s="1526"/>
      <c r="C586" s="1526"/>
      <c r="D586" s="1526"/>
      <c r="E586" s="1526"/>
    </row>
    <row r="587" spans="1:5">
      <c r="A587" s="1637"/>
      <c r="B587" s="1526"/>
      <c r="C587" s="1526"/>
      <c r="D587" s="1526"/>
      <c r="E587" s="1526"/>
    </row>
    <row r="588" spans="1:5">
      <c r="A588" s="1637"/>
      <c r="B588" s="1526"/>
      <c r="C588" s="1526"/>
      <c r="D588" s="1526"/>
      <c r="E588" s="1526"/>
    </row>
    <row r="589" spans="1:5">
      <c r="A589" s="1637"/>
      <c r="B589" s="1526"/>
      <c r="C589" s="1526"/>
      <c r="D589" s="1526"/>
      <c r="E589" s="1526"/>
    </row>
    <row r="590" spans="1:5">
      <c r="A590" s="1637"/>
      <c r="B590" s="1526"/>
      <c r="C590" s="1526"/>
      <c r="D590" s="1526"/>
      <c r="E590" s="1526"/>
    </row>
    <row r="591" spans="1:5">
      <c r="A591" s="1637"/>
      <c r="B591" s="1526"/>
      <c r="C591" s="1526"/>
      <c r="D591" s="1526"/>
      <c r="E591" s="1526"/>
    </row>
    <row r="592" spans="1:5">
      <c r="A592" s="1637"/>
      <c r="B592" s="1526"/>
      <c r="C592" s="1526"/>
      <c r="D592" s="1526"/>
      <c r="E592" s="1526"/>
    </row>
    <row r="593" spans="1:5">
      <c r="A593" s="1637"/>
      <c r="B593" s="1526"/>
      <c r="C593" s="1526"/>
      <c r="D593" s="1526"/>
      <c r="E593" s="1526"/>
    </row>
    <row r="594" spans="1:5">
      <c r="A594" s="1637"/>
      <c r="B594" s="1526"/>
      <c r="C594" s="1526"/>
      <c r="D594" s="1526"/>
      <c r="E594" s="1526"/>
    </row>
    <row r="595" spans="1:5">
      <c r="A595" s="1637"/>
      <c r="B595" s="1526"/>
      <c r="C595" s="1526"/>
      <c r="D595" s="1526"/>
      <c r="E595" s="1526"/>
    </row>
    <row r="596" spans="1:5">
      <c r="A596" s="1637"/>
      <c r="B596" s="1526"/>
      <c r="C596" s="1526"/>
      <c r="D596" s="1526"/>
      <c r="E596" s="1526"/>
    </row>
    <row r="597" spans="1:5">
      <c r="A597" s="1637"/>
      <c r="B597" s="1526"/>
      <c r="C597" s="1526"/>
      <c r="D597" s="1526"/>
      <c r="E597" s="1526"/>
    </row>
    <row r="598" spans="1:5">
      <c r="A598" s="1637"/>
      <c r="B598" s="1526"/>
      <c r="C598" s="1526"/>
      <c r="D598" s="1526"/>
      <c r="E598" s="1526"/>
    </row>
    <row r="599" spans="1:5">
      <c r="A599" s="1637"/>
      <c r="B599" s="1526"/>
      <c r="C599" s="1526"/>
      <c r="D599" s="1526"/>
      <c r="E599" s="1526"/>
    </row>
    <row r="600" spans="1:5">
      <c r="A600" s="1637"/>
      <c r="B600" s="1526"/>
      <c r="C600" s="1526"/>
      <c r="D600" s="1526"/>
      <c r="E600" s="1526"/>
    </row>
    <row r="601" spans="1:5">
      <c r="A601" s="1637"/>
      <c r="B601" s="1526"/>
      <c r="C601" s="1526"/>
      <c r="D601" s="1526"/>
      <c r="E601" s="1526"/>
    </row>
    <row r="602" spans="1:5">
      <c r="A602" s="1637"/>
      <c r="B602" s="1526"/>
      <c r="C602" s="1526"/>
      <c r="D602" s="1526"/>
      <c r="E602" s="1526"/>
    </row>
    <row r="603" spans="1:5">
      <c r="A603" s="1637"/>
      <c r="B603" s="1526"/>
      <c r="C603" s="1526"/>
      <c r="D603" s="1526"/>
      <c r="E603" s="1526"/>
    </row>
    <row r="604" spans="1:5">
      <c r="A604" s="1637"/>
      <c r="B604" s="1526"/>
      <c r="C604" s="1526"/>
      <c r="D604" s="1526"/>
      <c r="E604" s="1526"/>
    </row>
    <row r="605" spans="1:5">
      <c r="A605" s="1637"/>
      <c r="B605" s="1526"/>
      <c r="C605" s="1526"/>
      <c r="D605" s="1526"/>
      <c r="E605" s="1526"/>
    </row>
    <row r="606" spans="1:5">
      <c r="A606" s="1637"/>
      <c r="B606" s="1526"/>
      <c r="C606" s="1526"/>
      <c r="D606" s="1526"/>
      <c r="E606" s="1526"/>
    </row>
    <row r="607" spans="1:5">
      <c r="A607" s="1637"/>
      <c r="B607" s="1526"/>
      <c r="C607" s="1526"/>
      <c r="D607" s="1526"/>
      <c r="E607" s="1526"/>
    </row>
    <row r="608" spans="1:5">
      <c r="A608" s="1637"/>
      <c r="B608" s="1526"/>
      <c r="C608" s="1526"/>
      <c r="D608" s="1526"/>
      <c r="E608" s="1526"/>
    </row>
    <row r="609" spans="1:5">
      <c r="A609" s="1637"/>
      <c r="B609" s="1526"/>
      <c r="C609" s="1526"/>
      <c r="D609" s="1526"/>
      <c r="E609" s="1526"/>
    </row>
    <row r="610" spans="1:5">
      <c r="A610" s="1637"/>
      <c r="B610" s="1526"/>
      <c r="C610" s="1526"/>
      <c r="D610" s="1526"/>
      <c r="E610" s="1526"/>
    </row>
    <row r="611" spans="1:5">
      <c r="A611" s="1637"/>
      <c r="B611" s="1526"/>
      <c r="C611" s="1526"/>
      <c r="D611" s="1526"/>
      <c r="E611" s="1526"/>
    </row>
    <row r="612" spans="1:5">
      <c r="A612" s="1637"/>
      <c r="B612" s="1526"/>
      <c r="C612" s="1526"/>
      <c r="D612" s="1526"/>
      <c r="E612" s="1526"/>
    </row>
    <row r="613" spans="1:5">
      <c r="A613" s="1637"/>
      <c r="B613" s="1526"/>
      <c r="C613" s="1526"/>
      <c r="D613" s="1526"/>
      <c r="E613" s="1526"/>
    </row>
    <row r="614" spans="1:5">
      <c r="A614" s="1637"/>
      <c r="B614" s="1526"/>
      <c r="C614" s="1526"/>
      <c r="D614" s="1526"/>
      <c r="E614" s="1526"/>
    </row>
    <row r="615" spans="1:5">
      <c r="A615" s="1637"/>
      <c r="B615" s="1526"/>
      <c r="C615" s="1526"/>
      <c r="D615" s="1526"/>
      <c r="E615" s="1526"/>
    </row>
    <row r="616" spans="1:5">
      <c r="A616" s="1637"/>
      <c r="B616" s="1526"/>
      <c r="C616" s="1526"/>
      <c r="D616" s="1526"/>
      <c r="E616" s="1526"/>
    </row>
    <row r="617" spans="1:5">
      <c r="A617" s="1637"/>
      <c r="B617" s="1526"/>
      <c r="C617" s="1526"/>
      <c r="D617" s="1526"/>
      <c r="E617" s="1526"/>
    </row>
    <row r="618" spans="1:5">
      <c r="A618" s="1637"/>
      <c r="B618" s="1526"/>
      <c r="C618" s="1526"/>
      <c r="D618" s="1526"/>
      <c r="E618" s="1526"/>
    </row>
    <row r="619" spans="1:5">
      <c r="A619" s="1637"/>
      <c r="B619" s="1526"/>
      <c r="C619" s="1526"/>
      <c r="D619" s="1526"/>
      <c r="E619" s="1526"/>
    </row>
    <row r="620" spans="1:5">
      <c r="A620" s="1637"/>
      <c r="B620" s="1526"/>
      <c r="C620" s="1526"/>
      <c r="D620" s="1526"/>
      <c r="E620" s="1526"/>
    </row>
    <row r="621" spans="1:5">
      <c r="A621" s="1637"/>
      <c r="B621" s="1526"/>
      <c r="C621" s="1526"/>
      <c r="D621" s="1526"/>
      <c r="E621" s="1526"/>
    </row>
    <row r="622" spans="1:5">
      <c r="A622" s="1637"/>
      <c r="B622" s="1526"/>
      <c r="C622" s="1526"/>
      <c r="D622" s="1526"/>
      <c r="E622" s="1526"/>
    </row>
    <row r="623" spans="1:5">
      <c r="A623" s="1637"/>
      <c r="B623" s="1526"/>
      <c r="C623" s="1526"/>
      <c r="D623" s="1526"/>
      <c r="E623" s="1526"/>
    </row>
    <row r="624" spans="1:5">
      <c r="A624" s="1637"/>
      <c r="B624" s="1526"/>
      <c r="C624" s="1526"/>
      <c r="D624" s="1526"/>
      <c r="E624" s="1526"/>
    </row>
    <row r="625" spans="1:5">
      <c r="A625" s="1637"/>
      <c r="B625" s="1526"/>
      <c r="C625" s="1526"/>
      <c r="D625" s="1526"/>
      <c r="E625" s="1526"/>
    </row>
    <row r="626" spans="1:5">
      <c r="A626" s="1637"/>
      <c r="B626" s="1526"/>
      <c r="C626" s="1526"/>
      <c r="D626" s="1526"/>
      <c r="E626" s="1526"/>
    </row>
    <row r="627" spans="1:5">
      <c r="A627" s="1637"/>
      <c r="B627" s="1526"/>
      <c r="C627" s="1526"/>
      <c r="D627" s="1526"/>
      <c r="E627" s="1526"/>
    </row>
    <row r="628" spans="1:5">
      <c r="A628" s="1637"/>
      <c r="B628" s="1526"/>
      <c r="C628" s="1526"/>
      <c r="D628" s="1526"/>
      <c r="E628" s="1526"/>
    </row>
    <row r="629" spans="1:5">
      <c r="A629" s="1637"/>
      <c r="B629" s="1526"/>
      <c r="C629" s="1526"/>
      <c r="D629" s="1526"/>
      <c r="E629" s="1526"/>
    </row>
    <row r="630" spans="1:5">
      <c r="A630" s="1637"/>
      <c r="B630" s="1526"/>
      <c r="C630" s="1526"/>
      <c r="D630" s="1526"/>
      <c r="E630" s="1526"/>
    </row>
    <row r="631" spans="1:5">
      <c r="A631" s="1637"/>
      <c r="B631" s="1526"/>
      <c r="C631" s="1526"/>
      <c r="D631" s="1526"/>
      <c r="E631" s="1526"/>
    </row>
    <row r="632" spans="1:5">
      <c r="A632" s="1637"/>
      <c r="B632" s="1526"/>
      <c r="C632" s="1526"/>
      <c r="D632" s="1526"/>
      <c r="E632" s="1526"/>
    </row>
    <row r="633" spans="1:5">
      <c r="A633" s="1637"/>
      <c r="B633" s="1526"/>
      <c r="C633" s="1526"/>
      <c r="D633" s="1526"/>
      <c r="E633" s="1526"/>
    </row>
    <row r="634" spans="1:5">
      <c r="A634" s="1637"/>
      <c r="B634" s="1526"/>
      <c r="C634" s="1526"/>
      <c r="D634" s="1526"/>
      <c r="E634" s="1526"/>
    </row>
    <row r="635" spans="1:5">
      <c r="A635" s="1637"/>
      <c r="B635" s="1526"/>
      <c r="C635" s="1526"/>
      <c r="D635" s="1526"/>
      <c r="E635" s="1526"/>
    </row>
    <row r="636" spans="1:5">
      <c r="A636" s="1637"/>
      <c r="B636" s="1526"/>
      <c r="C636" s="1526"/>
      <c r="D636" s="1526"/>
      <c r="E636" s="1526"/>
    </row>
    <row r="637" spans="1:5">
      <c r="A637" s="1637"/>
      <c r="B637" s="1526"/>
      <c r="C637" s="1526"/>
      <c r="D637" s="1526"/>
      <c r="E637" s="1526"/>
    </row>
    <row r="638" spans="1:5">
      <c r="A638" s="1637"/>
      <c r="B638" s="1526"/>
      <c r="C638" s="1526"/>
      <c r="D638" s="1526"/>
      <c r="E638" s="1526"/>
    </row>
    <row r="639" spans="1:5">
      <c r="A639" s="1637"/>
      <c r="B639" s="1526"/>
      <c r="C639" s="1526"/>
      <c r="D639" s="1526"/>
      <c r="E639" s="1526"/>
    </row>
    <row r="640" spans="1:5">
      <c r="A640" s="1637"/>
      <c r="B640" s="1526"/>
      <c r="C640" s="1526"/>
      <c r="D640" s="1526"/>
      <c r="E640" s="1526"/>
    </row>
    <row r="641" spans="1:5">
      <c r="A641" s="1637"/>
      <c r="B641" s="1526"/>
      <c r="C641" s="1526"/>
      <c r="D641" s="1526"/>
      <c r="E641" s="1526"/>
    </row>
    <row r="642" spans="1:5">
      <c r="A642" s="1637"/>
      <c r="B642" s="1526"/>
      <c r="C642" s="1526"/>
      <c r="D642" s="1526"/>
      <c r="E642" s="1526"/>
    </row>
    <row r="643" spans="1:5">
      <c r="A643" s="1637"/>
      <c r="B643" s="1526"/>
      <c r="C643" s="1526"/>
      <c r="D643" s="1526"/>
      <c r="E643" s="1526"/>
    </row>
    <row r="644" spans="1:5">
      <c r="A644" s="1637"/>
      <c r="B644" s="1526"/>
      <c r="C644" s="1526"/>
      <c r="D644" s="1526"/>
      <c r="E644" s="1526"/>
    </row>
    <row r="645" spans="1:5">
      <c r="A645" s="1637"/>
      <c r="B645" s="1526"/>
      <c r="C645" s="1526"/>
      <c r="D645" s="1526"/>
      <c r="E645" s="1526"/>
    </row>
    <row r="646" spans="1:5">
      <c r="A646" s="1637"/>
      <c r="B646" s="1526"/>
      <c r="C646" s="1526"/>
      <c r="D646" s="1526"/>
      <c r="E646" s="1526"/>
    </row>
    <row r="647" spans="1:5">
      <c r="A647" s="1637"/>
      <c r="B647" s="1526"/>
      <c r="C647" s="1526"/>
      <c r="D647" s="1526"/>
      <c r="E647" s="1526"/>
    </row>
    <row r="648" spans="1:5">
      <c r="A648" s="1637"/>
      <c r="B648" s="1526"/>
      <c r="C648" s="1526"/>
      <c r="D648" s="1526"/>
      <c r="E648" s="1526"/>
    </row>
    <row r="649" spans="1:5">
      <c r="A649" s="1637"/>
      <c r="B649" s="1526"/>
      <c r="C649" s="1526"/>
      <c r="D649" s="1526"/>
      <c r="E649" s="1526"/>
    </row>
    <row r="650" spans="1:5">
      <c r="A650" s="1637"/>
      <c r="B650" s="1526"/>
      <c r="C650" s="1526"/>
      <c r="D650" s="1526"/>
      <c r="E650" s="1526"/>
    </row>
    <row r="651" spans="1:5">
      <c r="A651" s="1637"/>
      <c r="B651" s="1526"/>
      <c r="C651" s="1526"/>
      <c r="D651" s="1526"/>
      <c r="E651" s="1526"/>
    </row>
    <row r="652" spans="1:5">
      <c r="A652" s="1637"/>
      <c r="B652" s="1526"/>
      <c r="C652" s="1526"/>
      <c r="D652" s="1526"/>
      <c r="E652" s="1526"/>
    </row>
    <row r="653" spans="1:5">
      <c r="A653" s="1637"/>
      <c r="B653" s="1526"/>
      <c r="C653" s="1526"/>
      <c r="D653" s="1526"/>
      <c r="E653" s="1526"/>
    </row>
    <row r="654" spans="1:5">
      <c r="A654" s="1637"/>
      <c r="B654" s="1526"/>
      <c r="C654" s="1526"/>
      <c r="D654" s="1526"/>
      <c r="E654" s="1526"/>
    </row>
    <row r="655" spans="1:5">
      <c r="A655" s="1637"/>
      <c r="B655" s="1526"/>
      <c r="C655" s="1526"/>
      <c r="D655" s="1526"/>
      <c r="E655" s="1526"/>
    </row>
    <row r="656" spans="1:5">
      <c r="A656" s="1637"/>
      <c r="B656" s="1526"/>
      <c r="C656" s="1526"/>
      <c r="D656" s="1526"/>
      <c r="E656" s="1526"/>
    </row>
    <row r="657" spans="1:5">
      <c r="A657" s="1637"/>
      <c r="B657" s="1526"/>
      <c r="C657" s="1526"/>
      <c r="D657" s="1526"/>
      <c r="E657" s="1526"/>
    </row>
    <row r="658" spans="1:5">
      <c r="A658" s="1637"/>
      <c r="B658" s="1526"/>
      <c r="C658" s="1526"/>
      <c r="D658" s="1526"/>
      <c r="E658" s="1526"/>
    </row>
    <row r="659" spans="1:5">
      <c r="A659" s="1637"/>
      <c r="B659" s="1526"/>
      <c r="C659" s="1526"/>
      <c r="D659" s="1526"/>
      <c r="E659" s="1526"/>
    </row>
    <row r="660" spans="1:5">
      <c r="A660" s="1637"/>
      <c r="B660" s="1526"/>
      <c r="C660" s="1526"/>
      <c r="D660" s="1526"/>
      <c r="E660" s="1526"/>
    </row>
    <row r="661" spans="1:5">
      <c r="A661" s="1637"/>
      <c r="B661" s="1526"/>
      <c r="C661" s="1526"/>
      <c r="D661" s="1526"/>
      <c r="E661" s="1526"/>
    </row>
    <row r="662" spans="1:5">
      <c r="A662" s="1637"/>
      <c r="B662" s="1526"/>
      <c r="C662" s="1526"/>
      <c r="D662" s="1526"/>
      <c r="E662" s="1526"/>
    </row>
    <row r="663" spans="1:5">
      <c r="A663" s="1637"/>
      <c r="B663" s="1526"/>
      <c r="C663" s="1526"/>
      <c r="D663" s="1526"/>
      <c r="E663" s="1526"/>
    </row>
    <row r="664" spans="1:5">
      <c r="A664" s="1637"/>
      <c r="B664" s="1526"/>
      <c r="C664" s="1526"/>
      <c r="D664" s="1526"/>
      <c r="E664" s="1526"/>
    </row>
    <row r="665" spans="1:5">
      <c r="A665" s="1637"/>
      <c r="B665" s="1526"/>
      <c r="C665" s="1526"/>
      <c r="D665" s="1526"/>
      <c r="E665" s="1526"/>
    </row>
    <row r="666" spans="1:5">
      <c r="A666" s="1637"/>
      <c r="B666" s="1526"/>
      <c r="C666" s="1526"/>
      <c r="D666" s="1526"/>
      <c r="E666" s="1526"/>
    </row>
    <row r="667" spans="1:5">
      <c r="A667" s="1637"/>
      <c r="B667" s="1526"/>
      <c r="C667" s="1526"/>
      <c r="D667" s="1526"/>
      <c r="E667" s="1526"/>
    </row>
    <row r="668" spans="1:5">
      <c r="A668" s="1637"/>
      <c r="B668" s="1526"/>
      <c r="C668" s="1526"/>
      <c r="D668" s="1526"/>
      <c r="E668" s="1526"/>
    </row>
    <row r="669" spans="1:5">
      <c r="A669" s="1637"/>
      <c r="B669" s="1526"/>
      <c r="C669" s="1526"/>
      <c r="D669" s="1526"/>
      <c r="E669" s="1526"/>
    </row>
    <row r="670" spans="1:5">
      <c r="A670" s="1637"/>
      <c r="B670" s="1526"/>
      <c r="C670" s="1526"/>
      <c r="D670" s="1526"/>
      <c r="E670" s="1526"/>
    </row>
    <row r="671" spans="1:5">
      <c r="A671" s="1637"/>
      <c r="B671" s="1526"/>
      <c r="C671" s="1526"/>
      <c r="D671" s="1526"/>
      <c r="E671" s="1526"/>
    </row>
    <row r="672" spans="1:5">
      <c r="A672" s="1637"/>
      <c r="B672" s="1526"/>
      <c r="C672" s="1526"/>
      <c r="D672" s="1526"/>
      <c r="E672" s="1526"/>
    </row>
    <row r="673" spans="1:5">
      <c r="A673" s="1637"/>
      <c r="B673" s="1526"/>
      <c r="C673" s="1526"/>
      <c r="D673" s="1526"/>
      <c r="E673" s="1526"/>
    </row>
    <row r="674" spans="1:5">
      <c r="A674" s="1637"/>
      <c r="B674" s="1526"/>
      <c r="C674" s="1526"/>
      <c r="D674" s="1526"/>
      <c r="E674" s="1526"/>
    </row>
    <row r="675" spans="1:5">
      <c r="A675" s="1637"/>
      <c r="B675" s="1526"/>
      <c r="C675" s="1526"/>
      <c r="D675" s="1526"/>
      <c r="E675" s="1526"/>
    </row>
    <row r="676" spans="1:5">
      <c r="A676" s="1637"/>
      <c r="B676" s="1526"/>
      <c r="C676" s="1526"/>
      <c r="D676" s="1526"/>
      <c r="E676" s="1526"/>
    </row>
    <row r="677" spans="1:5">
      <c r="A677" s="1637"/>
      <c r="B677" s="1526"/>
      <c r="C677" s="1526"/>
      <c r="D677" s="1526"/>
      <c r="E677" s="1526"/>
    </row>
    <row r="678" spans="1:5">
      <c r="A678" s="1637"/>
      <c r="B678" s="1526"/>
      <c r="C678" s="1526"/>
      <c r="D678" s="1526"/>
      <c r="E678" s="1526"/>
    </row>
    <row r="679" spans="1:5">
      <c r="A679" s="1637"/>
      <c r="B679" s="1526"/>
      <c r="C679" s="1526"/>
      <c r="D679" s="1526"/>
      <c r="E679" s="1526"/>
    </row>
    <row r="680" spans="1:5">
      <c r="A680" s="1637"/>
      <c r="B680" s="1526"/>
      <c r="C680" s="1526"/>
      <c r="D680" s="1526"/>
      <c r="E680" s="1526"/>
    </row>
    <row r="681" spans="1:5">
      <c r="A681" s="1637"/>
      <c r="B681" s="1526"/>
      <c r="C681" s="1526"/>
      <c r="D681" s="1526"/>
      <c r="E681" s="1526"/>
    </row>
    <row r="682" spans="1:5">
      <c r="A682" s="1637"/>
      <c r="B682" s="1526"/>
      <c r="C682" s="1526"/>
      <c r="D682" s="1526"/>
      <c r="E682" s="1526"/>
    </row>
    <row r="683" spans="1:5">
      <c r="A683" s="1637"/>
      <c r="B683" s="1526"/>
      <c r="C683" s="1526"/>
      <c r="D683" s="1526"/>
      <c r="E683" s="1526"/>
    </row>
    <row r="684" spans="1:5">
      <c r="A684" s="1637"/>
      <c r="B684" s="1526"/>
      <c r="C684" s="1526"/>
      <c r="D684" s="1526"/>
      <c r="E684" s="1526"/>
    </row>
    <row r="685" spans="1:5">
      <c r="A685" s="1637"/>
      <c r="B685" s="1526"/>
      <c r="C685" s="1526"/>
      <c r="D685" s="1526"/>
      <c r="E685" s="1526"/>
    </row>
    <row r="686" spans="1:5">
      <c r="A686" s="1637"/>
      <c r="B686" s="1526"/>
      <c r="C686" s="1526"/>
      <c r="D686" s="1526"/>
      <c r="E686" s="1526"/>
    </row>
    <row r="687" spans="1:5">
      <c r="A687" s="1637"/>
      <c r="B687" s="1526"/>
      <c r="C687" s="1526"/>
      <c r="D687" s="1526"/>
      <c r="E687" s="1526"/>
    </row>
    <row r="688" spans="1:5">
      <c r="A688" s="1637"/>
      <c r="B688" s="1526"/>
      <c r="C688" s="1526"/>
      <c r="D688" s="1526"/>
      <c r="E688" s="1526"/>
    </row>
    <row r="689" spans="1:6">
      <c r="A689" s="1637"/>
      <c r="B689" s="1526"/>
      <c r="C689" s="1526"/>
      <c r="D689" s="1526"/>
      <c r="E689" s="1526"/>
    </row>
    <row r="690" spans="1:6">
      <c r="A690" s="1637"/>
      <c r="B690" s="1526"/>
      <c r="C690" s="1526"/>
      <c r="D690" s="1526"/>
      <c r="E690" s="1526"/>
    </row>
    <row r="691" spans="1:6">
      <c r="A691" s="1637"/>
      <c r="B691" s="1526"/>
      <c r="C691" s="1526"/>
      <c r="D691" s="1526"/>
      <c r="E691" s="1526"/>
    </row>
    <row r="692" spans="1:6">
      <c r="A692" s="1637"/>
      <c r="B692" s="1526"/>
      <c r="C692" s="1526"/>
      <c r="D692" s="1526"/>
      <c r="E692" s="1526"/>
    </row>
    <row r="693" spans="1:6">
      <c r="A693" s="1637"/>
      <c r="B693" s="1526"/>
      <c r="C693" s="1526"/>
      <c r="D693" s="1526"/>
      <c r="E693" s="1526"/>
    </row>
    <row r="694" spans="1:6" ht="15.6">
      <c r="A694" s="131" t="s">
        <v>1639</v>
      </c>
      <c r="B694"/>
      <c r="C694"/>
      <c r="D694"/>
      <c r="E694"/>
      <c r="F694"/>
    </row>
    <row r="695" spans="1:6" ht="15.6">
      <c r="A695" s="1762" t="s">
        <v>1640</v>
      </c>
      <c r="B695" s="1763"/>
      <c r="C695" s="1763"/>
      <c r="D695" s="1763"/>
      <c r="E695" s="1067"/>
      <c r="F695" s="1067"/>
    </row>
    <row r="696" spans="1:6">
      <c r="A696"/>
      <c r="B696"/>
      <c r="C696"/>
      <c r="D696"/>
      <c r="E696"/>
      <c r="F696"/>
    </row>
    <row r="697" spans="1:6">
      <c r="A697"/>
      <c r="B697"/>
      <c r="C697"/>
      <c r="D697" s="2142" t="s">
        <v>169</v>
      </c>
      <c r="E697" s="2723"/>
      <c r="F697" s="2723"/>
    </row>
  </sheetData>
  <mergeCells count="5">
    <mergeCell ref="D697:F697"/>
    <mergeCell ref="A1:F1"/>
    <mergeCell ref="A3:F3"/>
    <mergeCell ref="A7:F7"/>
    <mergeCell ref="F6:G6"/>
  </mergeCells>
  <hyperlinks>
    <hyperlink ref="D697" location="'TABLA DE CONTENIDO'!A1" display="'TABLA DE CONTENIDO'!A1" xr:uid="{00000000-0004-0000-3100-000000000000}"/>
    <hyperlink ref="D697:F697" location="'TABLA DE CONTENIDO'!A1" display="VOLVER A TABLA DE CONTENIDO" xr:uid="{00000000-0004-0000-3100-000001000000}"/>
  </hyperlinks>
  <printOptions horizontalCentered="1"/>
  <pageMargins left="7.874015748031496E-2" right="7.874015748031496E-2" top="0.59055118110236227" bottom="0.78740157480314965" header="0" footer="0"/>
  <pageSetup scale="64" orientation="portrait" r:id="rId1"/>
  <headerFooter alignWithMargins="0"/>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Hoja50"/>
  <dimension ref="A1:G32"/>
  <sheetViews>
    <sheetView view="pageBreakPreview" topLeftCell="A19" zoomScale="70" zoomScaleNormal="100" zoomScaleSheetLayoutView="70" workbookViewId="0">
      <selection activeCell="L31" sqref="L31"/>
    </sheetView>
  </sheetViews>
  <sheetFormatPr baseColWidth="10" defaultColWidth="11.44140625" defaultRowHeight="13.2"/>
  <cols>
    <col min="1" max="1" width="6.109375" style="1301" customWidth="1"/>
    <col min="2" max="2" width="12.44140625" style="1301" customWidth="1"/>
    <col min="3" max="3" width="16.88671875" style="1301" customWidth="1"/>
    <col min="4" max="4" width="11.44140625" style="1301"/>
    <col min="5" max="5" width="27.33203125" style="1301" customWidth="1"/>
    <col min="6" max="6" width="18.44140625" style="1301" customWidth="1"/>
    <col min="7" max="7" width="15.44140625" style="1301" customWidth="1"/>
    <col min="8" max="9" width="7.109375" style="1301" customWidth="1"/>
    <col min="10" max="16384" width="11.44140625" style="1301"/>
  </cols>
  <sheetData>
    <row r="1" spans="1:7" ht="22.8">
      <c r="A1" s="2739" t="s">
        <v>1</v>
      </c>
      <c r="B1" s="2739"/>
      <c r="C1" s="2739"/>
      <c r="D1" s="2739"/>
      <c r="E1" s="2739"/>
      <c r="F1" s="2739"/>
      <c r="G1" s="2739"/>
    </row>
    <row r="2" spans="1:7" ht="22.8">
      <c r="A2" s="2739"/>
      <c r="B2" s="2739"/>
      <c r="C2" s="2739"/>
      <c r="D2" s="2739"/>
      <c r="E2" s="2739"/>
      <c r="F2" s="2739"/>
      <c r="G2" s="2739"/>
    </row>
    <row r="3" spans="1:7" ht="17.399999999999999">
      <c r="A3" s="2753" t="s">
        <v>110</v>
      </c>
      <c r="B3" s="2753"/>
      <c r="C3" s="2753"/>
      <c r="D3" s="2753"/>
      <c r="E3" s="2753"/>
      <c r="F3" s="2753"/>
      <c r="G3" s="2753"/>
    </row>
    <row r="4" spans="1:7">
      <c r="A4" s="2751"/>
      <c r="B4" s="2751"/>
      <c r="C4" s="2751"/>
      <c r="D4" s="2751"/>
      <c r="E4" s="2751"/>
      <c r="F4" s="2751"/>
      <c r="G4" s="2751"/>
    </row>
    <row r="5" spans="1:7" ht="21">
      <c r="A5" s="2740" t="s">
        <v>1641</v>
      </c>
      <c r="B5" s="2740"/>
      <c r="C5" s="2740"/>
      <c r="D5" s="2740"/>
      <c r="E5" s="2740"/>
      <c r="F5" s="2740"/>
      <c r="G5" s="2740"/>
    </row>
    <row r="6" spans="1:7">
      <c r="A6" s="1301" t="s">
        <v>441</v>
      </c>
      <c r="B6" s="1527"/>
      <c r="C6" s="1528"/>
      <c r="D6" s="1528"/>
      <c r="E6" s="1529"/>
      <c r="F6" s="1529"/>
    </row>
    <row r="7" spans="1:7">
      <c r="A7" s="129" t="s">
        <v>1642</v>
      </c>
      <c r="B7" s="34"/>
      <c r="C7"/>
      <c r="D7" s="3" t="str">
        <f>+DATOS!C10</f>
        <v>CARLOS EDUARDO GARCIA CASTILLO</v>
      </c>
      <c r="E7" s="3"/>
      <c r="F7" s="3"/>
      <c r="G7"/>
    </row>
    <row r="8" spans="1:7">
      <c r="A8" s="129"/>
      <c r="B8" s="34"/>
      <c r="C8"/>
      <c r="D8"/>
      <c r="E8"/>
      <c r="F8"/>
      <c r="G8"/>
    </row>
    <row r="9" spans="1:7">
      <c r="A9"/>
      <c r="B9"/>
      <c r="C9"/>
      <c r="D9"/>
      <c r="E9"/>
      <c r="F9"/>
      <c r="G9"/>
    </row>
    <row r="10" spans="1:7">
      <c r="A10" s="129" t="s">
        <v>208</v>
      </c>
      <c r="B10" s="129"/>
      <c r="C10" s="129"/>
      <c r="D10" s="1533" t="str">
        <f>+DATOS!C16</f>
        <v>JUN - SEP DE 2024</v>
      </c>
      <c r="E10" s="1753"/>
      <c r="F10" s="1753"/>
      <c r="G10"/>
    </row>
    <row r="11" spans="1:7" ht="13.8" thickBot="1">
      <c r="A11" s="1530"/>
      <c r="B11" s="1531"/>
    </row>
    <row r="12" spans="1:7" ht="237" customHeight="1">
      <c r="A12" s="2741" t="s">
        <v>1643</v>
      </c>
      <c r="B12" s="2742"/>
      <c r="C12" s="2742"/>
      <c r="D12" s="2742"/>
      <c r="E12" s="2742"/>
      <c r="F12" s="2742"/>
      <c r="G12" s="2743"/>
    </row>
    <row r="13" spans="1:7" ht="12.75" customHeight="1">
      <c r="A13" s="1643"/>
      <c r="B13" s="1644"/>
      <c r="C13" s="1644"/>
      <c r="D13" s="1644"/>
      <c r="E13" s="1644"/>
      <c r="F13" s="1644"/>
      <c r="G13" s="1645"/>
    </row>
    <row r="14" spans="1:7" ht="58.5" customHeight="1">
      <c r="A14" s="2744" t="s">
        <v>1644</v>
      </c>
      <c r="B14" s="2745"/>
      <c r="C14" s="2745"/>
      <c r="D14" s="2745"/>
      <c r="E14" s="2745"/>
      <c r="F14" s="2745"/>
      <c r="G14" s="2746"/>
    </row>
    <row r="15" spans="1:7">
      <c r="A15" s="2750"/>
      <c r="B15" s="2751"/>
      <c r="C15" s="2751"/>
      <c r="D15" s="2751"/>
      <c r="E15" s="2751"/>
      <c r="F15" s="2751"/>
      <c r="G15" s="2752"/>
    </row>
    <row r="16" spans="1:7" ht="70.5" customHeight="1">
      <c r="A16" s="2747" t="s">
        <v>1645</v>
      </c>
      <c r="B16" s="2748"/>
      <c r="C16" s="2748"/>
      <c r="D16" s="2748"/>
      <c r="E16" s="2748"/>
      <c r="F16" s="2748"/>
      <c r="G16" s="2749"/>
    </row>
    <row r="17" spans="1:7" ht="12.75" customHeight="1">
      <c r="A17" s="1646"/>
      <c r="B17" s="1647"/>
      <c r="C17" s="1647"/>
      <c r="D17" s="1647"/>
      <c r="E17" s="1647"/>
      <c r="F17" s="1647"/>
      <c r="G17" s="1648"/>
    </row>
    <row r="18" spans="1:7" ht="38.25" customHeight="1">
      <c r="A18" s="2724" t="s">
        <v>1646</v>
      </c>
      <c r="B18" s="2737"/>
      <c r="C18" s="2737"/>
      <c r="D18" s="2737"/>
      <c r="E18" s="2737"/>
      <c r="F18" s="2737"/>
      <c r="G18" s="2738"/>
    </row>
    <row r="19" spans="1:7" ht="38.25" customHeight="1">
      <c r="A19" s="2724" t="s">
        <v>1647</v>
      </c>
      <c r="B19" s="2737"/>
      <c r="C19" s="2737"/>
      <c r="D19" s="2737"/>
      <c r="E19" s="2737"/>
      <c r="F19" s="2737"/>
      <c r="G19" s="2738"/>
    </row>
    <row r="20" spans="1:7" ht="15" customHeight="1">
      <c r="A20" s="1649"/>
      <c r="B20" s="1650"/>
      <c r="C20" s="1650"/>
      <c r="D20" s="1650"/>
      <c r="E20" s="1650"/>
      <c r="F20" s="1650"/>
      <c r="G20" s="1651"/>
    </row>
    <row r="21" spans="1:7" ht="75.75" customHeight="1">
      <c r="A21" s="2724" t="s">
        <v>1648</v>
      </c>
      <c r="B21" s="2725"/>
      <c r="C21" s="2725"/>
      <c r="D21" s="2725"/>
      <c r="E21" s="2725"/>
      <c r="F21" s="2725"/>
      <c r="G21" s="2726"/>
    </row>
    <row r="22" spans="1:7" ht="63" customHeight="1">
      <c r="A22" s="2724" t="s">
        <v>1649</v>
      </c>
      <c r="B22" s="2725"/>
      <c r="C22" s="2725"/>
      <c r="D22" s="2725"/>
      <c r="E22" s="2725"/>
      <c r="F22" s="2725"/>
      <c r="G22" s="2726"/>
    </row>
    <row r="23" spans="1:7" ht="15" customHeight="1">
      <c r="A23" s="1649"/>
      <c r="B23" s="1777"/>
      <c r="C23" s="1777"/>
      <c r="D23" s="1777"/>
      <c r="E23" s="1777"/>
      <c r="F23" s="1777"/>
      <c r="G23" s="1778"/>
    </row>
    <row r="24" spans="1:7" ht="27.75" customHeight="1">
      <c r="A24" s="1652" t="s">
        <v>1650</v>
      </c>
      <c r="B24" s="1653"/>
      <c r="C24" s="1653"/>
      <c r="D24" s="1653"/>
      <c r="E24" s="1653"/>
      <c r="F24" s="1653"/>
      <c r="G24" s="1654"/>
    </row>
    <row r="25" spans="1:7" s="1655" customFormat="1" ht="29.25" customHeight="1">
      <c r="A25" s="2728" t="s">
        <v>1651</v>
      </c>
      <c r="B25" s="2729"/>
      <c r="C25" s="2729"/>
      <c r="D25" s="2729"/>
      <c r="E25" s="2729"/>
      <c r="F25" s="2729"/>
      <c r="G25" s="2730"/>
    </row>
    <row r="26" spans="1:7" s="1655" customFormat="1" ht="29.25" customHeight="1">
      <c r="A26" s="2728" t="s">
        <v>1652</v>
      </c>
      <c r="B26" s="2729"/>
      <c r="C26" s="2729"/>
      <c r="D26" s="2729"/>
      <c r="E26" s="2729"/>
      <c r="F26" s="2729"/>
      <c r="G26" s="2730"/>
    </row>
    <row r="27" spans="1:7" s="1655" customFormat="1" ht="29.25" customHeight="1">
      <c r="A27" s="2728" t="s">
        <v>1653</v>
      </c>
      <c r="B27" s="2729"/>
      <c r="C27" s="2729"/>
      <c r="D27" s="2729"/>
      <c r="E27" s="2729"/>
      <c r="F27" s="2729"/>
      <c r="G27" s="2730"/>
    </row>
    <row r="28" spans="1:7" s="1655" customFormat="1" ht="29.25" customHeight="1">
      <c r="A28" s="2728" t="s">
        <v>1654</v>
      </c>
      <c r="B28" s="2729"/>
      <c r="C28" s="2729"/>
      <c r="D28" s="2729"/>
      <c r="E28" s="2729"/>
      <c r="F28" s="2729"/>
      <c r="G28" s="2730"/>
    </row>
    <row r="29" spans="1:7" s="1655" customFormat="1" ht="29.25" customHeight="1">
      <c r="A29" s="2734" t="s">
        <v>1655</v>
      </c>
      <c r="B29" s="2735"/>
      <c r="C29" s="2735"/>
      <c r="D29" s="2735"/>
      <c r="E29" s="2735"/>
      <c r="F29" s="2735"/>
      <c r="G29" s="2736"/>
    </row>
    <row r="30" spans="1:7" s="1655" customFormat="1" ht="29.25" customHeight="1" thickBot="1">
      <c r="A30" s="2731"/>
      <c r="B30" s="2732"/>
      <c r="C30" s="2732"/>
      <c r="D30" s="2732"/>
      <c r="E30" s="2732"/>
      <c r="F30" s="2732"/>
      <c r="G30" s="2733"/>
    </row>
    <row r="31" spans="1:7" s="1655" customFormat="1" ht="16.5" customHeight="1">
      <c r="A31" s="1823"/>
      <c r="B31" s="1823"/>
      <c r="C31" s="1823"/>
      <c r="D31" s="1823"/>
      <c r="E31" s="1823"/>
      <c r="F31" s="1823"/>
      <c r="G31" s="1823"/>
    </row>
    <row r="32" spans="1:7" ht="12" customHeight="1">
      <c r="F32" s="2727" t="s">
        <v>169</v>
      </c>
      <c r="G32" s="2727"/>
    </row>
  </sheetData>
  <mergeCells count="20">
    <mergeCell ref="A19:G19"/>
    <mergeCell ref="A1:G1"/>
    <mergeCell ref="A5:G5"/>
    <mergeCell ref="A12:G12"/>
    <mergeCell ref="A14:G14"/>
    <mergeCell ref="A18:G18"/>
    <mergeCell ref="A16:G16"/>
    <mergeCell ref="A15:G15"/>
    <mergeCell ref="A2:G2"/>
    <mergeCell ref="A3:G3"/>
    <mergeCell ref="A4:G4"/>
    <mergeCell ref="A21:G21"/>
    <mergeCell ref="F32:G32"/>
    <mergeCell ref="A25:G25"/>
    <mergeCell ref="A27:G27"/>
    <mergeCell ref="A28:G28"/>
    <mergeCell ref="A30:G30"/>
    <mergeCell ref="A26:G26"/>
    <mergeCell ref="A29:G29"/>
    <mergeCell ref="A22:G22"/>
  </mergeCells>
  <phoneticPr fontId="10" type="noConversion"/>
  <hyperlinks>
    <hyperlink ref="F32" location="'TABLA DE CONTENIDO'!A1" display="VOLVER A TABLA DE CONTENIDO" xr:uid="{00000000-0004-0000-3200-000000000000}"/>
  </hyperlinks>
  <printOptions horizontalCentered="1"/>
  <pageMargins left="0.51181102362204722" right="0.39370078740157483" top="0.78740157480314965" bottom="0.98425196850393704" header="0.51181102362204722" footer="0.51181102362204722"/>
  <pageSetup scale="69" orientation="portrait" horizontalDpi="300" verticalDpi="300" r:id="rId1"/>
  <headerFooter alignWithMargins="0"/>
  <rowBreaks count="1" manualBreakCount="1">
    <brk id="32" max="7" man="1"/>
  </rowBreaks>
  <drawing r:id="rId2"/>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H262"/>
  <sheetViews>
    <sheetView view="pageBreakPreview" topLeftCell="A250" zoomScale="55" zoomScaleNormal="100" zoomScaleSheetLayoutView="55" workbookViewId="0">
      <selection activeCell="N268" sqref="N268"/>
    </sheetView>
  </sheetViews>
  <sheetFormatPr baseColWidth="10" defaultColWidth="11.44140625" defaultRowHeight="13.2"/>
  <cols>
    <col min="1" max="1" width="13.5546875" style="700" customWidth="1"/>
    <col min="2" max="2" width="20.88671875" style="700" customWidth="1"/>
    <col min="3" max="3" width="21.5546875" style="700" customWidth="1"/>
    <col min="4" max="4" width="25.88671875" style="700" customWidth="1"/>
    <col min="5" max="5" width="14.44140625" style="700" customWidth="1"/>
    <col min="6" max="6" width="24.33203125" style="700" customWidth="1"/>
    <col min="7" max="8" width="3.5546875" style="700" customWidth="1"/>
    <col min="9" max="256" width="11.44140625" style="700"/>
    <col min="257" max="257" width="5" style="700" customWidth="1"/>
    <col min="258" max="259" width="11.44140625" style="700"/>
    <col min="260" max="260" width="12.33203125" style="700" bestFit="1" customWidth="1"/>
    <col min="261" max="261" width="27.33203125" style="700" customWidth="1"/>
    <col min="262" max="262" width="21.33203125" style="700" customWidth="1"/>
    <col min="263" max="512" width="11.44140625" style="700"/>
    <col min="513" max="513" width="5" style="700" customWidth="1"/>
    <col min="514" max="515" width="11.44140625" style="700"/>
    <col min="516" max="516" width="12.33203125" style="700" bestFit="1" customWidth="1"/>
    <col min="517" max="517" width="27.33203125" style="700" customWidth="1"/>
    <col min="518" max="518" width="21.33203125" style="700" customWidth="1"/>
    <col min="519" max="768" width="11.44140625" style="700"/>
    <col min="769" max="769" width="5" style="700" customWidth="1"/>
    <col min="770" max="771" width="11.44140625" style="700"/>
    <col min="772" max="772" width="12.33203125" style="700" bestFit="1" customWidth="1"/>
    <col min="773" max="773" width="27.33203125" style="700" customWidth="1"/>
    <col min="774" max="774" width="21.33203125" style="700" customWidth="1"/>
    <col min="775" max="1024" width="11.44140625" style="700"/>
    <col min="1025" max="1025" width="5" style="700" customWidth="1"/>
    <col min="1026" max="1027" width="11.44140625" style="700"/>
    <col min="1028" max="1028" width="12.33203125" style="700" bestFit="1" customWidth="1"/>
    <col min="1029" max="1029" width="27.33203125" style="700" customWidth="1"/>
    <col min="1030" max="1030" width="21.33203125" style="700" customWidth="1"/>
    <col min="1031" max="1280" width="11.44140625" style="700"/>
    <col min="1281" max="1281" width="5" style="700" customWidth="1"/>
    <col min="1282" max="1283" width="11.44140625" style="700"/>
    <col min="1284" max="1284" width="12.33203125" style="700" bestFit="1" customWidth="1"/>
    <col min="1285" max="1285" width="27.33203125" style="700" customWidth="1"/>
    <col min="1286" max="1286" width="21.33203125" style="700" customWidth="1"/>
    <col min="1287" max="1536" width="11.44140625" style="700"/>
    <col min="1537" max="1537" width="5" style="700" customWidth="1"/>
    <col min="1538" max="1539" width="11.44140625" style="700"/>
    <col min="1540" max="1540" width="12.33203125" style="700" bestFit="1" customWidth="1"/>
    <col min="1541" max="1541" width="27.33203125" style="700" customWidth="1"/>
    <col min="1542" max="1542" width="21.33203125" style="700" customWidth="1"/>
    <col min="1543" max="1792" width="11.44140625" style="700"/>
    <col min="1793" max="1793" width="5" style="700" customWidth="1"/>
    <col min="1794" max="1795" width="11.44140625" style="700"/>
    <col min="1796" max="1796" width="12.33203125" style="700" bestFit="1" customWidth="1"/>
    <col min="1797" max="1797" width="27.33203125" style="700" customWidth="1"/>
    <col min="1798" max="1798" width="21.33203125" style="700" customWidth="1"/>
    <col min="1799" max="2048" width="11.44140625" style="700"/>
    <col min="2049" max="2049" width="5" style="700" customWidth="1"/>
    <col min="2050" max="2051" width="11.44140625" style="700"/>
    <col min="2052" max="2052" width="12.33203125" style="700" bestFit="1" customWidth="1"/>
    <col min="2053" max="2053" width="27.33203125" style="700" customWidth="1"/>
    <col min="2054" max="2054" width="21.33203125" style="700" customWidth="1"/>
    <col min="2055" max="2304" width="11.44140625" style="700"/>
    <col min="2305" max="2305" width="5" style="700" customWidth="1"/>
    <col min="2306" max="2307" width="11.44140625" style="700"/>
    <col min="2308" max="2308" width="12.33203125" style="700" bestFit="1" customWidth="1"/>
    <col min="2309" max="2309" width="27.33203125" style="700" customWidth="1"/>
    <col min="2310" max="2310" width="21.33203125" style="700" customWidth="1"/>
    <col min="2311" max="2560" width="11.44140625" style="700"/>
    <col min="2561" max="2561" width="5" style="700" customWidth="1"/>
    <col min="2562" max="2563" width="11.44140625" style="700"/>
    <col min="2564" max="2564" width="12.33203125" style="700" bestFit="1" customWidth="1"/>
    <col min="2565" max="2565" width="27.33203125" style="700" customWidth="1"/>
    <col min="2566" max="2566" width="21.33203125" style="700" customWidth="1"/>
    <col min="2567" max="2816" width="11.44140625" style="700"/>
    <col min="2817" max="2817" width="5" style="700" customWidth="1"/>
    <col min="2818" max="2819" width="11.44140625" style="700"/>
    <col min="2820" max="2820" width="12.33203125" style="700" bestFit="1" customWidth="1"/>
    <col min="2821" max="2821" width="27.33203125" style="700" customWidth="1"/>
    <col min="2822" max="2822" width="21.33203125" style="700" customWidth="1"/>
    <col min="2823" max="3072" width="11.44140625" style="700"/>
    <col min="3073" max="3073" width="5" style="700" customWidth="1"/>
    <col min="3074" max="3075" width="11.44140625" style="700"/>
    <col min="3076" max="3076" width="12.33203125" style="700" bestFit="1" customWidth="1"/>
    <col min="3077" max="3077" width="27.33203125" style="700" customWidth="1"/>
    <col min="3078" max="3078" width="21.33203125" style="700" customWidth="1"/>
    <col min="3079" max="3328" width="11.44140625" style="700"/>
    <col min="3329" max="3329" width="5" style="700" customWidth="1"/>
    <col min="3330" max="3331" width="11.44140625" style="700"/>
    <col min="3332" max="3332" width="12.33203125" style="700" bestFit="1" customWidth="1"/>
    <col min="3333" max="3333" width="27.33203125" style="700" customWidth="1"/>
    <col min="3334" max="3334" width="21.33203125" style="700" customWidth="1"/>
    <col min="3335" max="3584" width="11.44140625" style="700"/>
    <col min="3585" max="3585" width="5" style="700" customWidth="1"/>
    <col min="3586" max="3587" width="11.44140625" style="700"/>
    <col min="3588" max="3588" width="12.33203125" style="700" bestFit="1" customWidth="1"/>
    <col min="3589" max="3589" width="27.33203125" style="700" customWidth="1"/>
    <col min="3590" max="3590" width="21.33203125" style="700" customWidth="1"/>
    <col min="3591" max="3840" width="11.44140625" style="700"/>
    <col min="3841" max="3841" width="5" style="700" customWidth="1"/>
    <col min="3842" max="3843" width="11.44140625" style="700"/>
    <col min="3844" max="3844" width="12.33203125" style="700" bestFit="1" customWidth="1"/>
    <col min="3845" max="3845" width="27.33203125" style="700" customWidth="1"/>
    <col min="3846" max="3846" width="21.33203125" style="700" customWidth="1"/>
    <col min="3847" max="4096" width="11.44140625" style="700"/>
    <col min="4097" max="4097" width="5" style="700" customWidth="1"/>
    <col min="4098" max="4099" width="11.44140625" style="700"/>
    <col min="4100" max="4100" width="12.33203125" style="700" bestFit="1" customWidth="1"/>
    <col min="4101" max="4101" width="27.33203125" style="700" customWidth="1"/>
    <col min="4102" max="4102" width="21.33203125" style="700" customWidth="1"/>
    <col min="4103" max="4352" width="11.44140625" style="700"/>
    <col min="4353" max="4353" width="5" style="700" customWidth="1"/>
    <col min="4354" max="4355" width="11.44140625" style="700"/>
    <col min="4356" max="4356" width="12.33203125" style="700" bestFit="1" customWidth="1"/>
    <col min="4357" max="4357" width="27.33203125" style="700" customWidth="1"/>
    <col min="4358" max="4358" width="21.33203125" style="700" customWidth="1"/>
    <col min="4359" max="4608" width="11.44140625" style="700"/>
    <col min="4609" max="4609" width="5" style="700" customWidth="1"/>
    <col min="4610" max="4611" width="11.44140625" style="700"/>
    <col min="4612" max="4612" width="12.33203125" style="700" bestFit="1" customWidth="1"/>
    <col min="4613" max="4613" width="27.33203125" style="700" customWidth="1"/>
    <col min="4614" max="4614" width="21.33203125" style="700" customWidth="1"/>
    <col min="4615" max="4864" width="11.44140625" style="700"/>
    <col min="4865" max="4865" width="5" style="700" customWidth="1"/>
    <col min="4866" max="4867" width="11.44140625" style="700"/>
    <col min="4868" max="4868" width="12.33203125" style="700" bestFit="1" customWidth="1"/>
    <col min="4869" max="4869" width="27.33203125" style="700" customWidth="1"/>
    <col min="4870" max="4870" width="21.33203125" style="700" customWidth="1"/>
    <col min="4871" max="5120" width="11.44140625" style="700"/>
    <col min="5121" max="5121" width="5" style="700" customWidth="1"/>
    <col min="5122" max="5123" width="11.44140625" style="700"/>
    <col min="5124" max="5124" width="12.33203125" style="700" bestFit="1" customWidth="1"/>
    <col min="5125" max="5125" width="27.33203125" style="700" customWidth="1"/>
    <col min="5126" max="5126" width="21.33203125" style="700" customWidth="1"/>
    <col min="5127" max="5376" width="11.44140625" style="700"/>
    <col min="5377" max="5377" width="5" style="700" customWidth="1"/>
    <col min="5378" max="5379" width="11.44140625" style="700"/>
    <col min="5380" max="5380" width="12.33203125" style="700" bestFit="1" customWidth="1"/>
    <col min="5381" max="5381" width="27.33203125" style="700" customWidth="1"/>
    <col min="5382" max="5382" width="21.33203125" style="700" customWidth="1"/>
    <col min="5383" max="5632" width="11.44140625" style="700"/>
    <col min="5633" max="5633" width="5" style="700" customWidth="1"/>
    <col min="5634" max="5635" width="11.44140625" style="700"/>
    <col min="5636" max="5636" width="12.33203125" style="700" bestFit="1" customWidth="1"/>
    <col min="5637" max="5637" width="27.33203125" style="700" customWidth="1"/>
    <col min="5638" max="5638" width="21.33203125" style="700" customWidth="1"/>
    <col min="5639" max="5888" width="11.44140625" style="700"/>
    <col min="5889" max="5889" width="5" style="700" customWidth="1"/>
    <col min="5890" max="5891" width="11.44140625" style="700"/>
    <col min="5892" max="5892" width="12.33203125" style="700" bestFit="1" customWidth="1"/>
    <col min="5893" max="5893" width="27.33203125" style="700" customWidth="1"/>
    <col min="5894" max="5894" width="21.33203125" style="700" customWidth="1"/>
    <col min="5895" max="6144" width="11.44140625" style="700"/>
    <col min="6145" max="6145" width="5" style="700" customWidth="1"/>
    <col min="6146" max="6147" width="11.44140625" style="700"/>
    <col min="6148" max="6148" width="12.33203125" style="700" bestFit="1" customWidth="1"/>
    <col min="6149" max="6149" width="27.33203125" style="700" customWidth="1"/>
    <col min="6150" max="6150" width="21.33203125" style="700" customWidth="1"/>
    <col min="6151" max="6400" width="11.44140625" style="700"/>
    <col min="6401" max="6401" width="5" style="700" customWidth="1"/>
    <col min="6402" max="6403" width="11.44140625" style="700"/>
    <col min="6404" max="6404" width="12.33203125" style="700" bestFit="1" customWidth="1"/>
    <col min="6405" max="6405" width="27.33203125" style="700" customWidth="1"/>
    <col min="6406" max="6406" width="21.33203125" style="700" customWidth="1"/>
    <col min="6407" max="6656" width="11.44140625" style="700"/>
    <col min="6657" max="6657" width="5" style="700" customWidth="1"/>
    <col min="6658" max="6659" width="11.44140625" style="700"/>
    <col min="6660" max="6660" width="12.33203125" style="700" bestFit="1" customWidth="1"/>
    <col min="6661" max="6661" width="27.33203125" style="700" customWidth="1"/>
    <col min="6662" max="6662" width="21.33203125" style="700" customWidth="1"/>
    <col min="6663" max="6912" width="11.44140625" style="700"/>
    <col min="6913" max="6913" width="5" style="700" customWidth="1"/>
    <col min="6914" max="6915" width="11.44140625" style="700"/>
    <col min="6916" max="6916" width="12.33203125" style="700" bestFit="1" customWidth="1"/>
    <col min="6917" max="6917" width="27.33203125" style="700" customWidth="1"/>
    <col min="6918" max="6918" width="21.33203125" style="700" customWidth="1"/>
    <col min="6919" max="7168" width="11.44140625" style="700"/>
    <col min="7169" max="7169" width="5" style="700" customWidth="1"/>
    <col min="7170" max="7171" width="11.44140625" style="700"/>
    <col min="7172" max="7172" width="12.33203125" style="700" bestFit="1" customWidth="1"/>
    <col min="7173" max="7173" width="27.33203125" style="700" customWidth="1"/>
    <col min="7174" max="7174" width="21.33203125" style="700" customWidth="1"/>
    <col min="7175" max="7424" width="11.44140625" style="700"/>
    <col min="7425" max="7425" width="5" style="700" customWidth="1"/>
    <col min="7426" max="7427" width="11.44140625" style="700"/>
    <col min="7428" max="7428" width="12.33203125" style="700" bestFit="1" customWidth="1"/>
    <col min="7429" max="7429" width="27.33203125" style="700" customWidth="1"/>
    <col min="7430" max="7430" width="21.33203125" style="700" customWidth="1"/>
    <col min="7431" max="7680" width="11.44140625" style="700"/>
    <col min="7681" max="7681" width="5" style="700" customWidth="1"/>
    <col min="7682" max="7683" width="11.44140625" style="700"/>
    <col min="7684" max="7684" width="12.33203125" style="700" bestFit="1" customWidth="1"/>
    <col min="7685" max="7685" width="27.33203125" style="700" customWidth="1"/>
    <col min="7686" max="7686" width="21.33203125" style="700" customWidth="1"/>
    <col min="7687" max="7936" width="11.44140625" style="700"/>
    <col min="7937" max="7937" width="5" style="700" customWidth="1"/>
    <col min="7938" max="7939" width="11.44140625" style="700"/>
    <col min="7940" max="7940" width="12.33203125" style="700" bestFit="1" customWidth="1"/>
    <col min="7941" max="7941" width="27.33203125" style="700" customWidth="1"/>
    <col min="7942" max="7942" width="21.33203125" style="700" customWidth="1"/>
    <col min="7943" max="8192" width="11.44140625" style="700"/>
    <col min="8193" max="8193" width="5" style="700" customWidth="1"/>
    <col min="8194" max="8195" width="11.44140625" style="700"/>
    <col min="8196" max="8196" width="12.33203125" style="700" bestFit="1" customWidth="1"/>
    <col min="8197" max="8197" width="27.33203125" style="700" customWidth="1"/>
    <col min="8198" max="8198" width="21.33203125" style="700" customWidth="1"/>
    <col min="8199" max="8448" width="11.44140625" style="700"/>
    <col min="8449" max="8449" width="5" style="700" customWidth="1"/>
    <col min="8450" max="8451" width="11.44140625" style="700"/>
    <col min="8452" max="8452" width="12.33203125" style="700" bestFit="1" customWidth="1"/>
    <col min="8453" max="8453" width="27.33203125" style="700" customWidth="1"/>
    <col min="8454" max="8454" width="21.33203125" style="700" customWidth="1"/>
    <col min="8455" max="8704" width="11.44140625" style="700"/>
    <col min="8705" max="8705" width="5" style="700" customWidth="1"/>
    <col min="8706" max="8707" width="11.44140625" style="700"/>
    <col min="8708" max="8708" width="12.33203125" style="700" bestFit="1" customWidth="1"/>
    <col min="8709" max="8709" width="27.33203125" style="700" customWidth="1"/>
    <col min="8710" max="8710" width="21.33203125" style="700" customWidth="1"/>
    <col min="8711" max="8960" width="11.44140625" style="700"/>
    <col min="8961" max="8961" width="5" style="700" customWidth="1"/>
    <col min="8962" max="8963" width="11.44140625" style="700"/>
    <col min="8964" max="8964" width="12.33203125" style="700" bestFit="1" customWidth="1"/>
    <col min="8965" max="8965" width="27.33203125" style="700" customWidth="1"/>
    <col min="8966" max="8966" width="21.33203125" style="700" customWidth="1"/>
    <col min="8967" max="9216" width="11.44140625" style="700"/>
    <col min="9217" max="9217" width="5" style="700" customWidth="1"/>
    <col min="9218" max="9219" width="11.44140625" style="700"/>
    <col min="9220" max="9220" width="12.33203125" style="700" bestFit="1" customWidth="1"/>
    <col min="9221" max="9221" width="27.33203125" style="700" customWidth="1"/>
    <col min="9222" max="9222" width="21.33203125" style="700" customWidth="1"/>
    <col min="9223" max="9472" width="11.44140625" style="700"/>
    <col min="9473" max="9473" width="5" style="700" customWidth="1"/>
    <col min="9474" max="9475" width="11.44140625" style="700"/>
    <col min="9476" max="9476" width="12.33203125" style="700" bestFit="1" customWidth="1"/>
    <col min="9477" max="9477" width="27.33203125" style="700" customWidth="1"/>
    <col min="9478" max="9478" width="21.33203125" style="700" customWidth="1"/>
    <col min="9479" max="9728" width="11.44140625" style="700"/>
    <col min="9729" max="9729" width="5" style="700" customWidth="1"/>
    <col min="9730" max="9731" width="11.44140625" style="700"/>
    <col min="9732" max="9732" width="12.33203125" style="700" bestFit="1" customWidth="1"/>
    <col min="9733" max="9733" width="27.33203125" style="700" customWidth="1"/>
    <col min="9734" max="9734" width="21.33203125" style="700" customWidth="1"/>
    <col min="9735" max="9984" width="11.44140625" style="700"/>
    <col min="9985" max="9985" width="5" style="700" customWidth="1"/>
    <col min="9986" max="9987" width="11.44140625" style="700"/>
    <col min="9988" max="9988" width="12.33203125" style="700" bestFit="1" customWidth="1"/>
    <col min="9989" max="9989" width="27.33203125" style="700" customWidth="1"/>
    <col min="9990" max="9990" width="21.33203125" style="700" customWidth="1"/>
    <col min="9991" max="10240" width="11.44140625" style="700"/>
    <col min="10241" max="10241" width="5" style="700" customWidth="1"/>
    <col min="10242" max="10243" width="11.44140625" style="700"/>
    <col min="10244" max="10244" width="12.33203125" style="700" bestFit="1" customWidth="1"/>
    <col min="10245" max="10245" width="27.33203125" style="700" customWidth="1"/>
    <col min="10246" max="10246" width="21.33203125" style="700" customWidth="1"/>
    <col min="10247" max="10496" width="11.44140625" style="700"/>
    <col min="10497" max="10497" width="5" style="700" customWidth="1"/>
    <col min="10498" max="10499" width="11.44140625" style="700"/>
    <col min="10500" max="10500" width="12.33203125" style="700" bestFit="1" customWidth="1"/>
    <col min="10501" max="10501" width="27.33203125" style="700" customWidth="1"/>
    <col min="10502" max="10502" width="21.33203125" style="700" customWidth="1"/>
    <col min="10503" max="10752" width="11.44140625" style="700"/>
    <col min="10753" max="10753" width="5" style="700" customWidth="1"/>
    <col min="10754" max="10755" width="11.44140625" style="700"/>
    <col min="10756" max="10756" width="12.33203125" style="700" bestFit="1" customWidth="1"/>
    <col min="10757" max="10757" width="27.33203125" style="700" customWidth="1"/>
    <col min="10758" max="10758" width="21.33203125" style="700" customWidth="1"/>
    <col min="10759" max="11008" width="11.44140625" style="700"/>
    <col min="11009" max="11009" width="5" style="700" customWidth="1"/>
    <col min="11010" max="11011" width="11.44140625" style="700"/>
    <col min="11012" max="11012" width="12.33203125" style="700" bestFit="1" customWidth="1"/>
    <col min="11013" max="11013" width="27.33203125" style="700" customWidth="1"/>
    <col min="11014" max="11014" width="21.33203125" style="700" customWidth="1"/>
    <col min="11015" max="11264" width="11.44140625" style="700"/>
    <col min="11265" max="11265" width="5" style="700" customWidth="1"/>
    <col min="11266" max="11267" width="11.44140625" style="700"/>
    <col min="11268" max="11268" width="12.33203125" style="700" bestFit="1" customWidth="1"/>
    <col min="11269" max="11269" width="27.33203125" style="700" customWidth="1"/>
    <col min="11270" max="11270" width="21.33203125" style="700" customWidth="1"/>
    <col min="11271" max="11520" width="11.44140625" style="700"/>
    <col min="11521" max="11521" width="5" style="700" customWidth="1"/>
    <col min="11522" max="11523" width="11.44140625" style="700"/>
    <col min="11524" max="11524" width="12.33203125" style="700" bestFit="1" customWidth="1"/>
    <col min="11525" max="11525" width="27.33203125" style="700" customWidth="1"/>
    <col min="11526" max="11526" width="21.33203125" style="700" customWidth="1"/>
    <col min="11527" max="11776" width="11.44140625" style="700"/>
    <col min="11777" max="11777" width="5" style="700" customWidth="1"/>
    <col min="11778" max="11779" width="11.44140625" style="700"/>
    <col min="11780" max="11780" width="12.33203125" style="700" bestFit="1" customWidth="1"/>
    <col min="11781" max="11781" width="27.33203125" style="700" customWidth="1"/>
    <col min="11782" max="11782" width="21.33203125" style="700" customWidth="1"/>
    <col min="11783" max="12032" width="11.44140625" style="700"/>
    <col min="12033" max="12033" width="5" style="700" customWidth="1"/>
    <col min="12034" max="12035" width="11.44140625" style="700"/>
    <col min="12036" max="12036" width="12.33203125" style="700" bestFit="1" customWidth="1"/>
    <col min="12037" max="12037" width="27.33203125" style="700" customWidth="1"/>
    <col min="12038" max="12038" width="21.33203125" style="700" customWidth="1"/>
    <col min="12039" max="12288" width="11.44140625" style="700"/>
    <col min="12289" max="12289" width="5" style="700" customWidth="1"/>
    <col min="12290" max="12291" width="11.44140625" style="700"/>
    <col min="12292" max="12292" width="12.33203125" style="700" bestFit="1" customWidth="1"/>
    <col min="12293" max="12293" width="27.33203125" style="700" customWidth="1"/>
    <col min="12294" max="12294" width="21.33203125" style="700" customWidth="1"/>
    <col min="12295" max="12544" width="11.44140625" style="700"/>
    <col min="12545" max="12545" width="5" style="700" customWidth="1"/>
    <col min="12546" max="12547" width="11.44140625" style="700"/>
    <col min="12548" max="12548" width="12.33203125" style="700" bestFit="1" customWidth="1"/>
    <col min="12549" max="12549" width="27.33203125" style="700" customWidth="1"/>
    <col min="12550" max="12550" width="21.33203125" style="700" customWidth="1"/>
    <col min="12551" max="12800" width="11.44140625" style="700"/>
    <col min="12801" max="12801" width="5" style="700" customWidth="1"/>
    <col min="12802" max="12803" width="11.44140625" style="700"/>
    <col min="12804" max="12804" width="12.33203125" style="700" bestFit="1" customWidth="1"/>
    <col min="12805" max="12805" width="27.33203125" style="700" customWidth="1"/>
    <col min="12806" max="12806" width="21.33203125" style="700" customWidth="1"/>
    <col min="12807" max="13056" width="11.44140625" style="700"/>
    <col min="13057" max="13057" width="5" style="700" customWidth="1"/>
    <col min="13058" max="13059" width="11.44140625" style="700"/>
    <col min="13060" max="13060" width="12.33203125" style="700" bestFit="1" customWidth="1"/>
    <col min="13061" max="13061" width="27.33203125" style="700" customWidth="1"/>
    <col min="13062" max="13062" width="21.33203125" style="700" customWidth="1"/>
    <col min="13063" max="13312" width="11.44140625" style="700"/>
    <col min="13313" max="13313" width="5" style="700" customWidth="1"/>
    <col min="13314" max="13315" width="11.44140625" style="700"/>
    <col min="13316" max="13316" width="12.33203125" style="700" bestFit="1" customWidth="1"/>
    <col min="13317" max="13317" width="27.33203125" style="700" customWidth="1"/>
    <col min="13318" max="13318" width="21.33203125" style="700" customWidth="1"/>
    <col min="13319" max="13568" width="11.44140625" style="700"/>
    <col min="13569" max="13569" width="5" style="700" customWidth="1"/>
    <col min="13570" max="13571" width="11.44140625" style="700"/>
    <col min="13572" max="13572" width="12.33203125" style="700" bestFit="1" customWidth="1"/>
    <col min="13573" max="13573" width="27.33203125" style="700" customWidth="1"/>
    <col min="13574" max="13574" width="21.33203125" style="700" customWidth="1"/>
    <col min="13575" max="13824" width="11.44140625" style="700"/>
    <col min="13825" max="13825" width="5" style="700" customWidth="1"/>
    <col min="13826" max="13827" width="11.44140625" style="700"/>
    <col min="13828" max="13828" width="12.33203125" style="700" bestFit="1" customWidth="1"/>
    <col min="13829" max="13829" width="27.33203125" style="700" customWidth="1"/>
    <col min="13830" max="13830" width="21.33203125" style="700" customWidth="1"/>
    <col min="13831" max="14080" width="11.44140625" style="700"/>
    <col min="14081" max="14081" width="5" style="700" customWidth="1"/>
    <col min="14082" max="14083" width="11.44140625" style="700"/>
    <col min="14084" max="14084" width="12.33203125" style="700" bestFit="1" customWidth="1"/>
    <col min="14085" max="14085" width="27.33203125" style="700" customWidth="1"/>
    <col min="14086" max="14086" width="21.33203125" style="700" customWidth="1"/>
    <col min="14087" max="14336" width="11.44140625" style="700"/>
    <col min="14337" max="14337" width="5" style="700" customWidth="1"/>
    <col min="14338" max="14339" width="11.44140625" style="700"/>
    <col min="14340" max="14340" width="12.33203125" style="700" bestFit="1" customWidth="1"/>
    <col min="14341" max="14341" width="27.33203125" style="700" customWidth="1"/>
    <col min="14342" max="14342" width="21.33203125" style="700" customWidth="1"/>
    <col min="14343" max="14592" width="11.44140625" style="700"/>
    <col min="14593" max="14593" width="5" style="700" customWidth="1"/>
    <col min="14594" max="14595" width="11.44140625" style="700"/>
    <col min="14596" max="14596" width="12.33203125" style="700" bestFit="1" customWidth="1"/>
    <col min="14597" max="14597" width="27.33203125" style="700" customWidth="1"/>
    <col min="14598" max="14598" width="21.33203125" style="700" customWidth="1"/>
    <col min="14599" max="14848" width="11.44140625" style="700"/>
    <col min="14849" max="14849" width="5" style="700" customWidth="1"/>
    <col min="14850" max="14851" width="11.44140625" style="700"/>
    <col min="14852" max="14852" width="12.33203125" style="700" bestFit="1" customWidth="1"/>
    <col min="14853" max="14853" width="27.33203125" style="700" customWidth="1"/>
    <col min="14854" max="14854" width="21.33203125" style="700" customWidth="1"/>
    <col min="14855" max="15104" width="11.44140625" style="700"/>
    <col min="15105" max="15105" width="5" style="700" customWidth="1"/>
    <col min="15106" max="15107" width="11.44140625" style="700"/>
    <col min="15108" max="15108" width="12.33203125" style="700" bestFit="1" customWidth="1"/>
    <col min="15109" max="15109" width="27.33203125" style="700" customWidth="1"/>
    <col min="15110" max="15110" width="21.33203125" style="700" customWidth="1"/>
    <col min="15111" max="15360" width="11.44140625" style="700"/>
    <col min="15361" max="15361" width="5" style="700" customWidth="1"/>
    <col min="15362" max="15363" width="11.44140625" style="700"/>
    <col min="15364" max="15364" width="12.33203125" style="700" bestFit="1" customWidth="1"/>
    <col min="15365" max="15365" width="27.33203125" style="700" customWidth="1"/>
    <col min="15366" max="15366" width="21.33203125" style="700" customWidth="1"/>
    <col min="15367" max="15616" width="11.44140625" style="700"/>
    <col min="15617" max="15617" width="5" style="700" customWidth="1"/>
    <col min="15618" max="15619" width="11.44140625" style="700"/>
    <col min="15620" max="15620" width="12.33203125" style="700" bestFit="1" customWidth="1"/>
    <col min="15621" max="15621" width="27.33203125" style="700" customWidth="1"/>
    <col min="15622" max="15622" width="21.33203125" style="700" customWidth="1"/>
    <col min="15623" max="15872" width="11.44140625" style="700"/>
    <col min="15873" max="15873" width="5" style="700" customWidth="1"/>
    <col min="15874" max="15875" width="11.44140625" style="700"/>
    <col min="15876" max="15876" width="12.33203125" style="700" bestFit="1" customWidth="1"/>
    <col min="15877" max="15877" width="27.33203125" style="700" customWidth="1"/>
    <col min="15878" max="15878" width="21.33203125" style="700" customWidth="1"/>
    <col min="15879" max="16128" width="11.44140625" style="700"/>
    <col min="16129" max="16129" width="5" style="700" customWidth="1"/>
    <col min="16130" max="16131" width="11.44140625" style="700"/>
    <col min="16132" max="16132" width="12.33203125" style="700" bestFit="1" customWidth="1"/>
    <col min="16133" max="16133" width="27.33203125" style="700" customWidth="1"/>
    <col min="16134" max="16134" width="21.33203125" style="700" customWidth="1"/>
    <col min="16135" max="16384" width="11.44140625" style="700"/>
  </cols>
  <sheetData>
    <row r="1" spans="1:6" ht="22.8">
      <c r="A1" s="2755" t="s">
        <v>1499</v>
      </c>
      <c r="B1" s="2755"/>
      <c r="C1" s="2755"/>
      <c r="D1" s="2755"/>
      <c r="E1" s="2755"/>
      <c r="F1" s="2755"/>
    </row>
    <row r="2" spans="1:6" ht="22.8">
      <c r="A2" s="699"/>
      <c r="B2" s="699"/>
      <c r="C2" s="699"/>
      <c r="D2" s="699"/>
      <c r="E2" s="699"/>
      <c r="F2" s="699"/>
    </row>
    <row r="3" spans="1:6" ht="17.399999999999999">
      <c r="A3" s="2139" t="s">
        <v>1656</v>
      </c>
      <c r="B3" s="2139"/>
      <c r="C3" s="2139"/>
      <c r="D3" s="2139"/>
      <c r="E3" s="2139"/>
      <c r="F3" s="2139"/>
    </row>
    <row r="4" spans="1:6">
      <c r="B4" s="705"/>
      <c r="C4" s="703"/>
      <c r="D4" s="703"/>
      <c r="E4" s="701"/>
      <c r="F4" s="701"/>
    </row>
    <row r="5" spans="1:6" ht="36" customHeight="1">
      <c r="A5" s="2756" t="s">
        <v>1657</v>
      </c>
      <c r="B5" s="2756"/>
      <c r="C5" s="2756"/>
      <c r="D5" s="2756"/>
      <c r="E5" s="2756"/>
      <c r="F5" s="2756"/>
    </row>
    <row r="6" spans="1:6">
      <c r="A6" s="700" t="s">
        <v>441</v>
      </c>
      <c r="B6" s="705"/>
      <c r="C6" s="703"/>
      <c r="D6" s="703"/>
      <c r="E6" s="701"/>
      <c r="F6" s="701"/>
    </row>
    <row r="7" spans="1:6">
      <c r="A7" s="129" t="s">
        <v>1642</v>
      </c>
      <c r="B7" s="34"/>
      <c r="C7" s="3" t="str">
        <f>+DATOS!C10</f>
        <v>CARLOS EDUARDO GARCIA CASTILLO</v>
      </c>
      <c r="D7" s="3"/>
      <c r="E7" s="3"/>
      <c r="F7" s="3"/>
    </row>
    <row r="8" spans="1:6">
      <c r="A8" s="129"/>
      <c r="B8" s="34"/>
      <c r="C8"/>
      <c r="D8"/>
      <c r="E8"/>
      <c r="F8"/>
    </row>
    <row r="9" spans="1:6">
      <c r="A9"/>
      <c r="B9"/>
      <c r="C9"/>
      <c r="D9"/>
      <c r="E9"/>
      <c r="F9"/>
    </row>
    <row r="10" spans="1:6">
      <c r="A10" s="129" t="s">
        <v>208</v>
      </c>
      <c r="B10" s="129"/>
      <c r="C10" s="156" t="str">
        <f>+DATOS!C16</f>
        <v>JUN - SEP DE 2024</v>
      </c>
      <c r="D10" s="1753"/>
      <c r="E10" s="1753"/>
      <c r="F10" s="129"/>
    </row>
    <row r="11" spans="1:6">
      <c r="A11" s="129"/>
      <c r="B11" s="129"/>
      <c r="C11" s="1824"/>
      <c r="D11" s="1825"/>
      <c r="E11" s="1825"/>
      <c r="F11" s="129"/>
    </row>
    <row r="12" spans="1:6">
      <c r="A12" s="742" t="s">
        <v>1658</v>
      </c>
      <c r="B12" s="220" t="s">
        <v>1659</v>
      </c>
      <c r="C12" s="3"/>
      <c r="D12" s="3"/>
      <c r="E12" s="3"/>
      <c r="F12" s="3"/>
    </row>
    <row r="13" spans="1:6" ht="13.8" thickBot="1">
      <c r="A13" s="55"/>
      <c r="B13"/>
      <c r="C13"/>
      <c r="D13"/>
      <c r="E13"/>
      <c r="F13"/>
    </row>
    <row r="14" spans="1:6">
      <c r="A14" s="1755" t="s">
        <v>1042</v>
      </c>
      <c r="B14" s="1756" t="s">
        <v>1660</v>
      </c>
      <c r="C14" s="2757" t="s">
        <v>1661</v>
      </c>
      <c r="D14" s="2757"/>
      <c r="E14" s="1756" t="s">
        <v>1662</v>
      </c>
      <c r="F14" s="1757" t="s">
        <v>136</v>
      </c>
    </row>
    <row r="15" spans="1:6" s="1754" customFormat="1" ht="19.5" customHeight="1">
      <c r="A15" s="1758">
        <v>45444</v>
      </c>
      <c r="B15" s="1639" t="s">
        <v>1663</v>
      </c>
      <c r="C15" s="2754" t="s">
        <v>1659</v>
      </c>
      <c r="D15" s="2754"/>
      <c r="E15" s="1640">
        <v>16</v>
      </c>
      <c r="F15" s="1641" t="s">
        <v>1664</v>
      </c>
    </row>
    <row r="16" spans="1:6" s="1754" customFormat="1" ht="19.5" customHeight="1">
      <c r="A16" s="1758">
        <v>45444</v>
      </c>
      <c r="B16" s="1639" t="s">
        <v>1357</v>
      </c>
      <c r="C16" s="2754" t="s">
        <v>1659</v>
      </c>
      <c r="D16" s="2754"/>
      <c r="E16" s="1640">
        <v>3</v>
      </c>
      <c r="F16" s="1759" t="s">
        <v>1665</v>
      </c>
    </row>
    <row r="17" spans="1:6" s="1754" customFormat="1" ht="19.5" customHeight="1">
      <c r="A17" s="1758">
        <v>45444</v>
      </c>
      <c r="B17" s="1639" t="s">
        <v>632</v>
      </c>
      <c r="C17" s="2754" t="s">
        <v>1659</v>
      </c>
      <c r="D17" s="2754"/>
      <c r="E17" s="1640">
        <v>5</v>
      </c>
      <c r="F17" s="1759" t="s">
        <v>1666</v>
      </c>
    </row>
    <row r="18" spans="1:6">
      <c r="A18" s="1751"/>
      <c r="F18" s="1752"/>
    </row>
    <row r="19" spans="1:6">
      <c r="A19" s="1751"/>
      <c r="F19" s="1752"/>
    </row>
    <row r="20" spans="1:6" ht="50.1" customHeight="1">
      <c r="A20" s="1751"/>
      <c r="F20" s="1752"/>
    </row>
    <row r="21" spans="1:6" ht="50.1" customHeight="1">
      <c r="A21" s="1751"/>
      <c r="F21" s="1752"/>
    </row>
    <row r="22" spans="1:6" ht="50.1" customHeight="1">
      <c r="A22" s="1751"/>
      <c r="F22" s="1752"/>
    </row>
    <row r="23" spans="1:6" ht="50.1" customHeight="1">
      <c r="A23" s="1751"/>
      <c r="F23" s="1752"/>
    </row>
    <row r="24" spans="1:6" ht="50.1" customHeight="1">
      <c r="A24" s="1751"/>
      <c r="F24" s="1752"/>
    </row>
    <row r="25" spans="1:6" ht="50.1" customHeight="1">
      <c r="A25" s="1751"/>
      <c r="F25" s="1752"/>
    </row>
    <row r="26" spans="1:6" ht="50.1" customHeight="1">
      <c r="A26" s="1751"/>
      <c r="F26" s="1752"/>
    </row>
    <row r="27" spans="1:6" ht="50.1" customHeight="1">
      <c r="A27" s="1751"/>
      <c r="F27" s="1752"/>
    </row>
    <row r="28" spans="1:6" ht="50.1" customHeight="1">
      <c r="A28" s="1751"/>
      <c r="F28" s="1752"/>
    </row>
    <row r="29" spans="1:6" ht="50.1" customHeight="1">
      <c r="A29" s="1751"/>
      <c r="F29" s="1752"/>
    </row>
    <row r="30" spans="1:6" ht="50.1" customHeight="1">
      <c r="A30" s="1751"/>
      <c r="F30" s="1752"/>
    </row>
    <row r="31" spans="1:6" ht="50.1" customHeight="1">
      <c r="A31" s="1751"/>
      <c r="F31" s="1752"/>
    </row>
    <row r="32" spans="1:6" ht="50.1" customHeight="1">
      <c r="A32" s="1751"/>
      <c r="F32" s="1752"/>
    </row>
    <row r="33" spans="1:6" ht="50.1" customHeight="1">
      <c r="A33" s="1751"/>
      <c r="F33" s="1752"/>
    </row>
    <row r="34" spans="1:6" ht="50.1" customHeight="1">
      <c r="A34" s="1751"/>
      <c r="F34" s="1752"/>
    </row>
    <row r="35" spans="1:6" ht="50.1" customHeight="1">
      <c r="A35" s="1751"/>
      <c r="F35" s="1752"/>
    </row>
    <row r="36" spans="1:6" ht="50.1" customHeight="1">
      <c r="A36" s="1751"/>
      <c r="F36" s="1752"/>
    </row>
    <row r="37" spans="1:6" ht="50.1" customHeight="1">
      <c r="A37" s="1751"/>
      <c r="F37" s="1752"/>
    </row>
    <row r="38" spans="1:6" ht="50.1" customHeight="1">
      <c r="A38" s="1751"/>
      <c r="F38" s="1752"/>
    </row>
    <row r="39" spans="1:6" ht="50.1" customHeight="1">
      <c r="A39" s="1751"/>
      <c r="F39" s="1752"/>
    </row>
    <row r="40" spans="1:6" ht="50.1" customHeight="1">
      <c r="A40" s="1751"/>
      <c r="F40" s="1752"/>
    </row>
    <row r="41" spans="1:6" ht="50.1" customHeight="1">
      <c r="A41" s="1751"/>
      <c r="F41" s="1752"/>
    </row>
    <row r="42" spans="1:6" ht="50.1" customHeight="1">
      <c r="A42" s="1751"/>
      <c r="F42" s="1752"/>
    </row>
    <row r="43" spans="1:6" ht="50.1" customHeight="1">
      <c r="A43" s="1751"/>
      <c r="F43" s="1752"/>
    </row>
    <row r="44" spans="1:6" ht="50.1" customHeight="1">
      <c r="A44" s="1751"/>
      <c r="F44" s="1752"/>
    </row>
    <row r="45" spans="1:6" ht="50.1" customHeight="1">
      <c r="A45" s="1751"/>
      <c r="F45" s="1752"/>
    </row>
    <row r="46" spans="1:6" ht="50.1" customHeight="1">
      <c r="A46" s="1751"/>
      <c r="F46" s="1752"/>
    </row>
    <row r="47" spans="1:6" ht="50.1" customHeight="1">
      <c r="A47" s="1751"/>
      <c r="F47" s="1752"/>
    </row>
    <row r="48" spans="1:6" ht="50.1" customHeight="1">
      <c r="A48" s="1751"/>
      <c r="F48" s="1752"/>
    </row>
    <row r="49" spans="1:8" ht="50.1" customHeight="1">
      <c r="A49" s="1751"/>
      <c r="F49" s="1752"/>
    </row>
    <row r="50" spans="1:8" ht="50.1" customHeight="1">
      <c r="A50" s="1751"/>
      <c r="F50" s="1752"/>
    </row>
    <row r="51" spans="1:8" ht="50.1" customHeight="1">
      <c r="A51" s="1751"/>
      <c r="F51" s="1752"/>
    </row>
    <row r="52" spans="1:8" ht="50.1" customHeight="1">
      <c r="A52" s="1751"/>
      <c r="F52" s="1752"/>
    </row>
    <row r="53" spans="1:8" ht="50.1" customHeight="1">
      <c r="A53" s="1751"/>
      <c r="F53" s="1752"/>
    </row>
    <row r="54" spans="1:8" ht="13.8" thickBot="1">
      <c r="A54" s="1760"/>
      <c r="B54" s="1299"/>
      <c r="C54" s="1299"/>
      <c r="D54" s="1299"/>
      <c r="E54" s="1299"/>
      <c r="F54" s="1761"/>
    </row>
    <row r="57" spans="1:8">
      <c r="A57" s="742" t="s">
        <v>1658</v>
      </c>
      <c r="B57" s="220" t="s">
        <v>1667</v>
      </c>
      <c r="C57" s="3"/>
      <c r="D57" s="3"/>
      <c r="E57" s="3"/>
      <c r="F57" s="3"/>
    </row>
    <row r="58" spans="1:8" ht="13.8" thickBot="1">
      <c r="A58" s="55"/>
      <c r="B58"/>
      <c r="C58"/>
      <c r="D58"/>
      <c r="E58"/>
      <c r="F58"/>
    </row>
    <row r="59" spans="1:8">
      <c r="A59" s="1755" t="s">
        <v>1042</v>
      </c>
      <c r="B59" s="1756" t="s">
        <v>1660</v>
      </c>
      <c r="C59" s="2757" t="s">
        <v>1661</v>
      </c>
      <c r="D59" s="2757"/>
      <c r="E59" s="1756" t="s">
        <v>1662</v>
      </c>
      <c r="F59" s="1757" t="s">
        <v>136</v>
      </c>
    </row>
    <row r="60" spans="1:8">
      <c r="A60" s="1758">
        <v>45474</v>
      </c>
      <c r="B60" s="1639" t="s">
        <v>1663</v>
      </c>
      <c r="C60" s="2754" t="s">
        <v>1668</v>
      </c>
      <c r="D60" s="2754"/>
      <c r="E60" s="1640">
        <v>16</v>
      </c>
      <c r="F60" s="1641" t="s">
        <v>1664</v>
      </c>
      <c r="G60" s="1754"/>
      <c r="H60" s="1754"/>
    </row>
    <row r="61" spans="1:8">
      <c r="A61" s="1758">
        <v>45474</v>
      </c>
      <c r="B61" s="1639" t="s">
        <v>1357</v>
      </c>
      <c r="C61" s="2754" t="s">
        <v>1668</v>
      </c>
      <c r="D61" s="2754"/>
      <c r="E61" s="1640">
        <v>3</v>
      </c>
      <c r="F61" s="1759" t="s">
        <v>1669</v>
      </c>
      <c r="G61" s="1754"/>
      <c r="H61" s="1754"/>
    </row>
    <row r="62" spans="1:8">
      <c r="A62" s="1758">
        <v>45474</v>
      </c>
      <c r="B62" s="1639" t="s">
        <v>632</v>
      </c>
      <c r="C62" s="2754" t="s">
        <v>1668</v>
      </c>
      <c r="D62" s="2754"/>
      <c r="E62" s="1640">
        <v>5</v>
      </c>
      <c r="F62" s="1759" t="s">
        <v>1666</v>
      </c>
      <c r="G62" s="1754"/>
      <c r="H62" s="1754"/>
    </row>
    <row r="63" spans="1:8">
      <c r="A63" s="1751"/>
      <c r="F63" s="1752"/>
    </row>
    <row r="64" spans="1:8" ht="50.1" customHeight="1">
      <c r="A64" s="1751"/>
      <c r="F64" s="1752"/>
    </row>
    <row r="65" spans="1:6" ht="50.1" customHeight="1">
      <c r="A65" s="1751"/>
      <c r="F65" s="1752"/>
    </row>
    <row r="66" spans="1:6" ht="50.1" customHeight="1">
      <c r="A66" s="1751"/>
      <c r="F66" s="1752"/>
    </row>
    <row r="67" spans="1:6" ht="50.1" customHeight="1">
      <c r="A67" s="1751"/>
      <c r="F67" s="1752"/>
    </row>
    <row r="68" spans="1:6" ht="50.1" customHeight="1">
      <c r="A68" s="1751"/>
      <c r="F68" s="1752"/>
    </row>
    <row r="69" spans="1:6" ht="50.1" customHeight="1">
      <c r="A69" s="1751"/>
      <c r="F69" s="1752"/>
    </row>
    <row r="70" spans="1:6" ht="50.1" customHeight="1">
      <c r="A70" s="1751"/>
      <c r="F70" s="1752"/>
    </row>
    <row r="71" spans="1:6" ht="50.1" customHeight="1">
      <c r="A71" s="1751"/>
      <c r="F71" s="1752"/>
    </row>
    <row r="72" spans="1:6" ht="50.1" customHeight="1">
      <c r="A72" s="1751"/>
      <c r="F72" s="1752"/>
    </row>
    <row r="73" spans="1:6" ht="50.1" customHeight="1">
      <c r="A73" s="1751"/>
      <c r="F73" s="1752"/>
    </row>
    <row r="74" spans="1:6" ht="50.1" customHeight="1">
      <c r="A74" s="1751"/>
      <c r="F74" s="1752"/>
    </row>
    <row r="75" spans="1:6" ht="50.1" customHeight="1">
      <c r="A75" s="1751"/>
      <c r="F75" s="1752"/>
    </row>
    <row r="76" spans="1:6" ht="50.1" customHeight="1">
      <c r="A76" s="1751"/>
      <c r="F76" s="1752"/>
    </row>
    <row r="77" spans="1:6" ht="50.1" customHeight="1">
      <c r="A77" s="1751"/>
      <c r="F77" s="1752"/>
    </row>
    <row r="78" spans="1:6" ht="50.1" customHeight="1">
      <c r="A78" s="1751"/>
      <c r="F78" s="1752"/>
    </row>
    <row r="79" spans="1:6" ht="50.1" customHeight="1">
      <c r="A79" s="1751"/>
      <c r="F79" s="1752"/>
    </row>
    <row r="80" spans="1:6" ht="50.1" customHeight="1">
      <c r="A80" s="1751"/>
      <c r="F80" s="1752"/>
    </row>
    <row r="81" spans="1:6" ht="50.1" customHeight="1">
      <c r="A81" s="1751"/>
      <c r="F81" s="1752"/>
    </row>
    <row r="82" spans="1:6" ht="50.1" customHeight="1">
      <c r="A82" s="1751"/>
      <c r="F82" s="1752"/>
    </row>
    <row r="83" spans="1:6" ht="50.1" customHeight="1">
      <c r="A83" s="1751"/>
      <c r="F83" s="1752"/>
    </row>
    <row r="84" spans="1:6" ht="50.1" customHeight="1">
      <c r="A84" s="1751"/>
      <c r="F84" s="1752"/>
    </row>
    <row r="85" spans="1:6" ht="50.1" customHeight="1">
      <c r="A85" s="1751"/>
      <c r="F85" s="1752"/>
    </row>
    <row r="86" spans="1:6" ht="50.1" customHeight="1">
      <c r="A86" s="1751"/>
      <c r="F86" s="1752"/>
    </row>
    <row r="87" spans="1:6" ht="50.1" customHeight="1">
      <c r="A87" s="1751"/>
      <c r="F87" s="1752"/>
    </row>
    <row r="88" spans="1:6" ht="50.1" customHeight="1">
      <c r="A88" s="1751"/>
      <c r="F88" s="1752"/>
    </row>
    <row r="89" spans="1:6" ht="50.1" customHeight="1">
      <c r="A89" s="1751"/>
      <c r="F89" s="1752"/>
    </row>
    <row r="90" spans="1:6" ht="50.1" customHeight="1">
      <c r="A90" s="1751"/>
      <c r="F90" s="1752"/>
    </row>
    <row r="91" spans="1:6" ht="50.1" customHeight="1">
      <c r="A91" s="1751"/>
      <c r="F91" s="1752"/>
    </row>
    <row r="92" spans="1:6" ht="50.1" customHeight="1">
      <c r="A92" s="1751"/>
      <c r="F92" s="1752"/>
    </row>
    <row r="93" spans="1:6" ht="50.1" customHeight="1">
      <c r="A93" s="1751"/>
      <c r="F93" s="1752"/>
    </row>
    <row r="94" spans="1:6" ht="50.1" customHeight="1">
      <c r="A94" s="1751"/>
      <c r="F94" s="1752"/>
    </row>
    <row r="95" spans="1:6" ht="50.1" customHeight="1">
      <c r="A95" s="1751"/>
      <c r="F95" s="1752"/>
    </row>
    <row r="96" spans="1:6" ht="50.1" customHeight="1">
      <c r="A96" s="1751"/>
      <c r="F96" s="1752"/>
    </row>
    <row r="97" spans="1:8" ht="50.1" customHeight="1">
      <c r="A97" s="1751"/>
      <c r="F97" s="1752"/>
    </row>
    <row r="98" spans="1:8" ht="50.1" customHeight="1">
      <c r="A98" s="1751"/>
      <c r="F98" s="1752"/>
    </row>
    <row r="99" spans="1:8" ht="50.1" customHeight="1">
      <c r="A99" s="1751"/>
      <c r="F99" s="1752"/>
    </row>
    <row r="100" spans="1:8" ht="50.1" customHeight="1">
      <c r="A100" s="1751"/>
      <c r="F100" s="1752"/>
    </row>
    <row r="101" spans="1:8" ht="15" customHeight="1">
      <c r="A101" s="1751"/>
      <c r="F101" s="1752"/>
    </row>
    <row r="102" spans="1:8" ht="13.8" thickBot="1">
      <c r="A102" s="1760"/>
      <c r="B102" s="1299"/>
      <c r="C102" s="1299"/>
      <c r="D102" s="1299"/>
      <c r="E102" s="1299"/>
      <c r="F102" s="1761"/>
    </row>
    <row r="105" spans="1:8">
      <c r="A105" s="742" t="s">
        <v>1658</v>
      </c>
      <c r="B105" s="220" t="s">
        <v>1670</v>
      </c>
      <c r="C105" s="3"/>
      <c r="D105" s="3"/>
      <c r="E105" s="3"/>
      <c r="F105" s="3"/>
    </row>
    <row r="106" spans="1:8" ht="13.8" thickBot="1">
      <c r="A106" s="55"/>
      <c r="B106"/>
      <c r="C106"/>
      <c r="D106"/>
      <c r="E106"/>
      <c r="F106"/>
    </row>
    <row r="107" spans="1:8">
      <c r="A107" s="1755" t="s">
        <v>1042</v>
      </c>
      <c r="B107" s="1756" t="s">
        <v>1660</v>
      </c>
      <c r="C107" s="2757" t="s">
        <v>1661</v>
      </c>
      <c r="D107" s="2757"/>
      <c r="E107" s="1756" t="s">
        <v>1662</v>
      </c>
      <c r="F107" s="1757" t="s">
        <v>136</v>
      </c>
    </row>
    <row r="108" spans="1:8">
      <c r="A108" s="1758">
        <v>45505</v>
      </c>
      <c r="B108" s="1639" t="s">
        <v>1663</v>
      </c>
      <c r="C108" s="2754" t="s">
        <v>1671</v>
      </c>
      <c r="D108" s="2754"/>
      <c r="E108" s="1640">
        <v>16</v>
      </c>
      <c r="F108" s="1641" t="s">
        <v>1664</v>
      </c>
      <c r="G108" s="1754"/>
      <c r="H108" s="1754"/>
    </row>
    <row r="109" spans="1:8">
      <c r="A109" s="1758">
        <v>45505</v>
      </c>
      <c r="B109" s="1639" t="s">
        <v>1357</v>
      </c>
      <c r="C109" s="2754" t="s">
        <v>1671</v>
      </c>
      <c r="D109" s="2754"/>
      <c r="E109" s="1640">
        <v>3</v>
      </c>
      <c r="F109" s="1759" t="s">
        <v>1669</v>
      </c>
      <c r="G109" s="1754"/>
      <c r="H109" s="1754"/>
    </row>
    <row r="110" spans="1:8">
      <c r="A110" s="1758">
        <v>45505</v>
      </c>
      <c r="B110" s="1639" t="s">
        <v>632</v>
      </c>
      <c r="C110" s="2754" t="s">
        <v>1671</v>
      </c>
      <c r="D110" s="2754"/>
      <c r="E110" s="1640">
        <v>5</v>
      </c>
      <c r="F110" s="1759" t="s">
        <v>1666</v>
      </c>
      <c r="G110" s="1754"/>
      <c r="H110" s="1754"/>
    </row>
    <row r="111" spans="1:8">
      <c r="A111" s="1751"/>
      <c r="F111" s="1752"/>
    </row>
    <row r="112" spans="1:8" ht="50.1" customHeight="1">
      <c r="A112" s="1751"/>
      <c r="F112" s="1752"/>
    </row>
    <row r="113" spans="1:6" ht="50.1" customHeight="1">
      <c r="A113" s="1751"/>
      <c r="F113" s="1752"/>
    </row>
    <row r="114" spans="1:6" ht="50.1" customHeight="1">
      <c r="A114" s="1751"/>
      <c r="F114" s="1752"/>
    </row>
    <row r="115" spans="1:6" ht="50.1" customHeight="1">
      <c r="A115" s="1751"/>
      <c r="F115" s="1752"/>
    </row>
    <row r="116" spans="1:6" ht="50.1" customHeight="1">
      <c r="A116" s="1751"/>
      <c r="F116" s="1752"/>
    </row>
    <row r="117" spans="1:6" ht="50.1" customHeight="1">
      <c r="A117" s="1751"/>
      <c r="F117" s="1752"/>
    </row>
    <row r="118" spans="1:6" ht="50.1" customHeight="1">
      <c r="A118" s="1751"/>
      <c r="F118" s="1752"/>
    </row>
    <row r="119" spans="1:6" ht="50.1" customHeight="1">
      <c r="A119" s="1751"/>
      <c r="F119" s="1752"/>
    </row>
    <row r="120" spans="1:6" ht="50.1" customHeight="1">
      <c r="A120" s="1751"/>
      <c r="F120" s="1752"/>
    </row>
    <row r="121" spans="1:6" ht="50.1" customHeight="1">
      <c r="A121" s="1751"/>
      <c r="F121" s="1752"/>
    </row>
    <row r="122" spans="1:6" ht="50.1" customHeight="1">
      <c r="A122" s="1751"/>
      <c r="F122" s="1752"/>
    </row>
    <row r="123" spans="1:6" ht="50.1" customHeight="1">
      <c r="A123" s="1751"/>
      <c r="F123" s="1752"/>
    </row>
    <row r="124" spans="1:6" ht="50.1" customHeight="1">
      <c r="A124" s="1751"/>
      <c r="F124" s="1752"/>
    </row>
    <row r="125" spans="1:6" ht="50.1" customHeight="1">
      <c r="A125" s="1751"/>
      <c r="F125" s="1752"/>
    </row>
    <row r="126" spans="1:6" ht="50.1" customHeight="1">
      <c r="A126" s="1751"/>
      <c r="F126" s="1752"/>
    </row>
    <row r="127" spans="1:6" ht="50.1" customHeight="1">
      <c r="A127" s="1751"/>
      <c r="F127" s="1752"/>
    </row>
    <row r="128" spans="1:6" ht="50.1" customHeight="1">
      <c r="A128" s="1751"/>
      <c r="F128" s="1752"/>
    </row>
    <row r="129" spans="1:6" ht="50.1" customHeight="1">
      <c r="A129" s="1751"/>
      <c r="F129" s="1752"/>
    </row>
    <row r="130" spans="1:6" ht="50.1" customHeight="1">
      <c r="A130" s="1751"/>
      <c r="F130" s="1752"/>
    </row>
    <row r="131" spans="1:6" ht="50.1" customHeight="1">
      <c r="A131" s="1751"/>
      <c r="F131" s="1752"/>
    </row>
    <row r="132" spans="1:6" ht="50.1" customHeight="1">
      <c r="A132" s="1751"/>
      <c r="F132" s="1752"/>
    </row>
    <row r="133" spans="1:6" ht="50.1" customHeight="1">
      <c r="A133" s="1751"/>
      <c r="F133" s="1752"/>
    </row>
    <row r="134" spans="1:6" ht="50.1" customHeight="1">
      <c r="A134" s="1751"/>
      <c r="F134" s="1752"/>
    </row>
    <row r="135" spans="1:6" ht="50.1" customHeight="1">
      <c r="A135" s="1751"/>
      <c r="F135" s="1752"/>
    </row>
    <row r="136" spans="1:6" ht="50.1" customHeight="1">
      <c r="A136" s="1751"/>
      <c r="F136" s="1752"/>
    </row>
    <row r="137" spans="1:6" ht="50.1" customHeight="1">
      <c r="A137" s="1751"/>
      <c r="F137" s="1752"/>
    </row>
    <row r="138" spans="1:6">
      <c r="A138" s="1751"/>
      <c r="F138" s="1752"/>
    </row>
    <row r="139" spans="1:6">
      <c r="A139" s="1751"/>
      <c r="F139" s="1752"/>
    </row>
    <row r="140" spans="1:6">
      <c r="A140" s="1751"/>
      <c r="F140" s="1752"/>
    </row>
    <row r="141" spans="1:6" ht="13.8" thickBot="1">
      <c r="A141" s="1760"/>
      <c r="B141" s="1299"/>
      <c r="C141" s="1299"/>
      <c r="D141" s="1299"/>
      <c r="E141" s="1299"/>
      <c r="F141" s="1761"/>
    </row>
    <row r="144" spans="1:6">
      <c r="A144" s="742" t="s">
        <v>1658</v>
      </c>
      <c r="B144" s="220" t="s">
        <v>1672</v>
      </c>
      <c r="C144" s="3"/>
      <c r="D144" s="3"/>
      <c r="E144" s="3"/>
      <c r="F144" s="3"/>
    </row>
    <row r="145" spans="1:8" ht="13.8" thickBot="1">
      <c r="A145" s="55"/>
      <c r="B145"/>
      <c r="C145"/>
      <c r="D145"/>
      <c r="E145"/>
      <c r="F145"/>
    </row>
    <row r="146" spans="1:8">
      <c r="A146" s="1755" t="s">
        <v>1042</v>
      </c>
      <c r="B146" s="1756" t="s">
        <v>1660</v>
      </c>
      <c r="C146" s="2757" t="s">
        <v>1661</v>
      </c>
      <c r="D146" s="2757"/>
      <c r="E146" s="1756" t="s">
        <v>1662</v>
      </c>
      <c r="F146" s="1757" t="s">
        <v>136</v>
      </c>
    </row>
    <row r="147" spans="1:8">
      <c r="A147" s="1758">
        <v>45536</v>
      </c>
      <c r="B147" s="1639" t="s">
        <v>1663</v>
      </c>
      <c r="C147" s="2754" t="s">
        <v>1673</v>
      </c>
      <c r="D147" s="2754"/>
      <c r="E147" s="1640">
        <v>16</v>
      </c>
      <c r="F147" s="1641" t="s">
        <v>1664</v>
      </c>
      <c r="G147" s="1754"/>
      <c r="H147" s="1754"/>
    </row>
    <row r="148" spans="1:8">
      <c r="A148" s="1758">
        <v>45536</v>
      </c>
      <c r="B148" s="1639" t="s">
        <v>1357</v>
      </c>
      <c r="C148" s="2754" t="s">
        <v>1673</v>
      </c>
      <c r="D148" s="2754"/>
      <c r="E148" s="1640">
        <v>3</v>
      </c>
      <c r="F148" s="1759" t="s">
        <v>1669</v>
      </c>
      <c r="G148" s="1754"/>
      <c r="H148" s="1754"/>
    </row>
    <row r="149" spans="1:8">
      <c r="A149" s="1758">
        <v>45536</v>
      </c>
      <c r="B149" s="1639" t="s">
        <v>632</v>
      </c>
      <c r="C149" s="2754" t="s">
        <v>1673</v>
      </c>
      <c r="D149" s="2754"/>
      <c r="E149" s="1640">
        <v>5</v>
      </c>
      <c r="F149" s="1759" t="s">
        <v>1666</v>
      </c>
      <c r="G149" s="1754"/>
      <c r="H149" s="1754"/>
    </row>
    <row r="150" spans="1:8">
      <c r="A150" s="1751"/>
      <c r="F150" s="1752"/>
    </row>
    <row r="151" spans="1:8">
      <c r="A151" s="1751"/>
      <c r="F151" s="1752"/>
    </row>
    <row r="152" spans="1:8">
      <c r="A152" s="1751"/>
      <c r="F152" s="1752"/>
    </row>
    <row r="153" spans="1:8">
      <c r="A153" s="1751"/>
      <c r="F153" s="1752"/>
    </row>
    <row r="154" spans="1:8">
      <c r="A154" s="1751"/>
      <c r="F154" s="1752"/>
    </row>
    <row r="155" spans="1:8">
      <c r="A155" s="1751"/>
      <c r="F155" s="1752"/>
    </row>
    <row r="156" spans="1:8">
      <c r="A156" s="1751"/>
      <c r="F156" s="1752"/>
    </row>
    <row r="157" spans="1:8">
      <c r="A157" s="1751"/>
      <c r="F157" s="1752"/>
    </row>
    <row r="158" spans="1:8">
      <c r="A158" s="1751"/>
      <c r="F158" s="1752"/>
    </row>
    <row r="159" spans="1:8">
      <c r="A159" s="1751"/>
      <c r="F159" s="1752"/>
    </row>
    <row r="160" spans="1:8">
      <c r="A160" s="1751"/>
      <c r="F160" s="1752"/>
    </row>
    <row r="161" spans="1:6">
      <c r="A161" s="1751"/>
      <c r="F161" s="1752"/>
    </row>
    <row r="162" spans="1:6">
      <c r="A162" s="1751"/>
      <c r="F162" s="1752"/>
    </row>
    <row r="163" spans="1:6">
      <c r="A163" s="1751"/>
      <c r="F163" s="1752"/>
    </row>
    <row r="164" spans="1:6">
      <c r="A164" s="1751"/>
      <c r="F164" s="1752"/>
    </row>
    <row r="165" spans="1:6">
      <c r="A165" s="1751"/>
      <c r="F165" s="1752"/>
    </row>
    <row r="166" spans="1:6">
      <c r="A166" s="1751"/>
      <c r="F166" s="1752"/>
    </row>
    <row r="167" spans="1:6">
      <c r="A167" s="1751"/>
      <c r="F167" s="1752"/>
    </row>
    <row r="168" spans="1:6">
      <c r="A168" s="1751"/>
      <c r="F168" s="1752"/>
    </row>
    <row r="169" spans="1:6">
      <c r="A169" s="1751"/>
      <c r="F169" s="1752"/>
    </row>
    <row r="170" spans="1:6">
      <c r="A170" s="1751"/>
      <c r="F170" s="1752"/>
    </row>
    <row r="171" spans="1:6">
      <c r="A171" s="1751"/>
      <c r="F171" s="1752"/>
    </row>
    <row r="172" spans="1:6">
      <c r="A172" s="1751"/>
      <c r="F172" s="1752"/>
    </row>
    <row r="173" spans="1:6">
      <c r="A173" s="1751"/>
      <c r="F173" s="1752"/>
    </row>
    <row r="174" spans="1:6">
      <c r="A174" s="1751"/>
      <c r="F174" s="1752"/>
    </row>
    <row r="175" spans="1:6">
      <c r="A175" s="1751"/>
      <c r="F175" s="1752"/>
    </row>
    <row r="176" spans="1:6">
      <c r="A176" s="1751"/>
      <c r="F176" s="1752"/>
    </row>
    <row r="177" spans="1:6">
      <c r="A177" s="1751"/>
      <c r="F177" s="1752"/>
    </row>
    <row r="178" spans="1:6">
      <c r="A178" s="1751"/>
      <c r="F178" s="1752"/>
    </row>
    <row r="179" spans="1:6">
      <c r="A179" s="1751"/>
      <c r="F179" s="1752"/>
    </row>
    <row r="180" spans="1:6">
      <c r="A180" s="1751"/>
      <c r="F180" s="1752"/>
    </row>
    <row r="181" spans="1:6">
      <c r="A181" s="1751"/>
      <c r="F181" s="1752"/>
    </row>
    <row r="182" spans="1:6">
      <c r="A182" s="1751"/>
      <c r="F182" s="1752"/>
    </row>
    <row r="183" spans="1:6">
      <c r="A183" s="1751"/>
      <c r="F183" s="1752"/>
    </row>
    <row r="184" spans="1:6">
      <c r="A184" s="1751"/>
      <c r="F184" s="1752"/>
    </row>
    <row r="185" spans="1:6">
      <c r="A185" s="1751"/>
      <c r="F185" s="1752"/>
    </row>
    <row r="186" spans="1:6">
      <c r="A186" s="1751"/>
      <c r="F186" s="1752"/>
    </row>
    <row r="187" spans="1:6">
      <c r="A187" s="1751"/>
      <c r="F187" s="1752"/>
    </row>
    <row r="188" spans="1:6">
      <c r="A188" s="1751"/>
      <c r="F188" s="1752"/>
    </row>
    <row r="189" spans="1:6">
      <c r="A189" s="1751"/>
      <c r="F189" s="1752"/>
    </row>
    <row r="190" spans="1:6">
      <c r="A190" s="1751"/>
      <c r="F190" s="1752"/>
    </row>
    <row r="191" spans="1:6">
      <c r="A191" s="1751"/>
      <c r="F191" s="1752"/>
    </row>
    <row r="192" spans="1:6">
      <c r="A192" s="1751"/>
      <c r="F192" s="1752"/>
    </row>
    <row r="193" spans="1:6">
      <c r="A193" s="1751"/>
      <c r="F193" s="1752"/>
    </row>
    <row r="194" spans="1:6">
      <c r="A194" s="1751"/>
      <c r="F194" s="1752"/>
    </row>
    <row r="195" spans="1:6">
      <c r="A195" s="1751"/>
      <c r="F195" s="1752"/>
    </row>
    <row r="196" spans="1:6">
      <c r="A196" s="1751"/>
      <c r="F196" s="1752"/>
    </row>
    <row r="197" spans="1:6">
      <c r="A197" s="1751"/>
      <c r="F197" s="1752"/>
    </row>
    <row r="198" spans="1:6">
      <c r="A198" s="1751"/>
      <c r="F198" s="1752"/>
    </row>
    <row r="199" spans="1:6">
      <c r="A199" s="1751"/>
      <c r="F199" s="1752"/>
    </row>
    <row r="200" spans="1:6">
      <c r="A200" s="1751"/>
      <c r="F200" s="1752"/>
    </row>
    <row r="201" spans="1:6">
      <c r="A201" s="1751"/>
      <c r="F201" s="1752"/>
    </row>
    <row r="202" spans="1:6">
      <c r="A202" s="1751"/>
      <c r="F202" s="1752"/>
    </row>
    <row r="203" spans="1:6">
      <c r="A203" s="1751"/>
      <c r="F203" s="1752"/>
    </row>
    <row r="204" spans="1:6">
      <c r="A204" s="1751"/>
      <c r="F204" s="1752"/>
    </row>
    <row r="205" spans="1:6">
      <c r="A205" s="1751"/>
      <c r="F205" s="1752"/>
    </row>
    <row r="206" spans="1:6">
      <c r="A206" s="1751"/>
      <c r="F206" s="1752"/>
    </row>
    <row r="207" spans="1:6">
      <c r="A207" s="1751"/>
      <c r="F207" s="1752"/>
    </row>
    <row r="208" spans="1:6">
      <c r="A208" s="1751"/>
      <c r="F208" s="1752"/>
    </row>
    <row r="209" spans="1:6">
      <c r="A209" s="1751"/>
      <c r="F209" s="1752"/>
    </row>
    <row r="210" spans="1:6">
      <c r="A210" s="1751"/>
      <c r="F210" s="1752"/>
    </row>
    <row r="211" spans="1:6">
      <c r="A211" s="1751"/>
      <c r="F211" s="1752"/>
    </row>
    <row r="212" spans="1:6">
      <c r="A212" s="1751"/>
      <c r="F212" s="1752"/>
    </row>
    <row r="213" spans="1:6">
      <c r="A213" s="1751"/>
      <c r="F213" s="1752"/>
    </row>
    <row r="214" spans="1:6">
      <c r="A214" s="1751"/>
      <c r="F214" s="1752"/>
    </row>
    <row r="215" spans="1:6">
      <c r="A215" s="1751"/>
      <c r="F215" s="1752"/>
    </row>
    <row r="216" spans="1:6">
      <c r="A216" s="1751"/>
      <c r="F216" s="1752"/>
    </row>
    <row r="217" spans="1:6">
      <c r="A217" s="1751"/>
      <c r="F217" s="1752"/>
    </row>
    <row r="218" spans="1:6">
      <c r="A218" s="1751"/>
      <c r="F218" s="1752"/>
    </row>
    <row r="219" spans="1:6">
      <c r="A219" s="1751"/>
      <c r="F219" s="1752"/>
    </row>
    <row r="220" spans="1:6">
      <c r="A220" s="1751"/>
      <c r="F220" s="1752"/>
    </row>
    <row r="221" spans="1:6">
      <c r="A221" s="1751"/>
      <c r="F221" s="1752"/>
    </row>
    <row r="222" spans="1:6">
      <c r="A222" s="1751"/>
      <c r="F222" s="1752"/>
    </row>
    <row r="223" spans="1:6">
      <c r="A223" s="1751"/>
      <c r="F223" s="1752"/>
    </row>
    <row r="224" spans="1:6">
      <c r="A224" s="1751"/>
      <c r="F224" s="1752"/>
    </row>
    <row r="225" spans="1:6">
      <c r="A225" s="1751"/>
      <c r="F225" s="1752"/>
    </row>
    <row r="226" spans="1:6">
      <c r="A226" s="1751"/>
      <c r="F226" s="1752"/>
    </row>
    <row r="227" spans="1:6">
      <c r="A227" s="1751"/>
      <c r="F227" s="1752"/>
    </row>
    <row r="228" spans="1:6">
      <c r="A228" s="1751"/>
      <c r="F228" s="1752"/>
    </row>
    <row r="229" spans="1:6">
      <c r="A229" s="1751"/>
      <c r="F229" s="1752"/>
    </row>
    <row r="230" spans="1:6">
      <c r="A230" s="1751"/>
      <c r="F230" s="1752"/>
    </row>
    <row r="231" spans="1:6">
      <c r="A231" s="1751"/>
      <c r="F231" s="1752"/>
    </row>
    <row r="232" spans="1:6">
      <c r="A232" s="1751"/>
      <c r="F232" s="1752"/>
    </row>
    <row r="233" spans="1:6">
      <c r="A233" s="1751"/>
      <c r="F233" s="1752"/>
    </row>
    <row r="234" spans="1:6">
      <c r="A234" s="1751"/>
      <c r="F234" s="1752"/>
    </row>
    <row r="235" spans="1:6">
      <c r="A235" s="1751"/>
      <c r="F235" s="1752"/>
    </row>
    <row r="236" spans="1:6">
      <c r="A236" s="1751"/>
      <c r="F236" s="1752"/>
    </row>
    <row r="237" spans="1:6">
      <c r="A237" s="1751"/>
      <c r="F237" s="1752"/>
    </row>
    <row r="238" spans="1:6">
      <c r="A238" s="1751"/>
      <c r="F238" s="1752"/>
    </row>
    <row r="239" spans="1:6">
      <c r="A239" s="1751"/>
      <c r="F239" s="1752"/>
    </row>
    <row r="240" spans="1:6">
      <c r="A240" s="1751"/>
      <c r="F240" s="1752"/>
    </row>
    <row r="241" spans="1:6">
      <c r="A241" s="1751"/>
      <c r="F241" s="1752"/>
    </row>
    <row r="242" spans="1:6">
      <c r="A242" s="1751"/>
      <c r="F242" s="1752"/>
    </row>
    <row r="243" spans="1:6">
      <c r="A243" s="1751"/>
      <c r="F243" s="1752"/>
    </row>
    <row r="244" spans="1:6">
      <c r="A244" s="1751"/>
      <c r="F244" s="1752"/>
    </row>
    <row r="245" spans="1:6" ht="50.1" customHeight="1">
      <c r="A245" s="1751"/>
      <c r="F245" s="1752"/>
    </row>
    <row r="246" spans="1:6" ht="50.1" customHeight="1">
      <c r="A246" s="1751"/>
      <c r="F246" s="1752"/>
    </row>
    <row r="247" spans="1:6" ht="50.1" customHeight="1">
      <c r="A247" s="1751"/>
      <c r="F247" s="1752"/>
    </row>
    <row r="248" spans="1:6" ht="50.1" customHeight="1">
      <c r="A248" s="1751"/>
      <c r="F248" s="1752"/>
    </row>
    <row r="249" spans="1:6" ht="50.1" customHeight="1">
      <c r="A249" s="1751"/>
      <c r="F249" s="1752"/>
    </row>
    <row r="250" spans="1:6" ht="50.1" customHeight="1">
      <c r="A250" s="1751"/>
      <c r="F250" s="1752"/>
    </row>
    <row r="251" spans="1:6" ht="50.1" customHeight="1">
      <c r="A251" s="1751"/>
      <c r="F251" s="1752"/>
    </row>
    <row r="252" spans="1:6" ht="50.1" customHeight="1">
      <c r="A252" s="1751"/>
      <c r="F252" s="1752"/>
    </row>
    <row r="253" spans="1:6" ht="50.1" customHeight="1">
      <c r="A253" s="1751"/>
      <c r="F253" s="1752"/>
    </row>
    <row r="254" spans="1:6" ht="50.1" customHeight="1">
      <c r="A254" s="1751"/>
      <c r="F254" s="1752"/>
    </row>
    <row r="255" spans="1:6" ht="50.1" customHeight="1">
      <c r="A255" s="1751"/>
      <c r="F255" s="1752"/>
    </row>
    <row r="256" spans="1:6" ht="50.1" customHeight="1">
      <c r="A256" s="1751"/>
      <c r="F256" s="1752"/>
    </row>
    <row r="257" spans="1:6" ht="13.8" thickBot="1">
      <c r="A257" s="1760"/>
      <c r="B257" s="1299"/>
      <c r="C257" s="1299"/>
      <c r="D257" s="1299"/>
      <c r="E257" s="1299"/>
      <c r="F257" s="1761"/>
    </row>
    <row r="261" spans="1:6">
      <c r="F261" s="176" t="s">
        <v>169</v>
      </c>
    </row>
    <row r="262" spans="1:6">
      <c r="B262" s="1638"/>
      <c r="C262" s="1638"/>
      <c r="D262" s="1638"/>
      <c r="E262" s="1638"/>
      <c r="F262" s="1638"/>
    </row>
  </sheetData>
  <mergeCells count="19">
    <mergeCell ref="C148:D148"/>
    <mergeCell ref="C149:D149"/>
    <mergeCell ref="C108:D108"/>
    <mergeCell ref="C109:D109"/>
    <mergeCell ref="C110:D110"/>
    <mergeCell ref="C146:D146"/>
    <mergeCell ref="C147:D147"/>
    <mergeCell ref="C59:D59"/>
    <mergeCell ref="C60:D60"/>
    <mergeCell ref="C61:D61"/>
    <mergeCell ref="C62:D62"/>
    <mergeCell ref="C107:D107"/>
    <mergeCell ref="C16:D16"/>
    <mergeCell ref="C17:D17"/>
    <mergeCell ref="A1:F1"/>
    <mergeCell ref="A3:F3"/>
    <mergeCell ref="A5:F5"/>
    <mergeCell ref="C14:D14"/>
    <mergeCell ref="C15:D15"/>
  </mergeCells>
  <hyperlinks>
    <hyperlink ref="F261" location="'TABLA DE CONTENIDO'!A1" display="VOLVER A TABLA DE CONTENIDO" xr:uid="{00000000-0004-0000-3300-000000000000}"/>
  </hyperlinks>
  <printOptions horizontalCentered="1" verticalCentered="1"/>
  <pageMargins left="0.51181102362204722" right="0.39370078740157483" top="0.78740157480314965" bottom="0.98425196850393704" header="0.51181102362204722" footer="0.51181102362204722"/>
  <pageSetup scale="75" orientation="portrait" horizontalDpi="300" verticalDpi="300" r:id="rId1"/>
  <headerFooter alignWithMargins="0"/>
  <drawing r:id="rId2"/>
  <legacyDrawing r:id="rId3"/>
  <oleObjects>
    <mc:AlternateContent xmlns:mc="http://schemas.openxmlformats.org/markup-compatibility/2006">
      <mc:Choice Requires="x14">
        <oleObject progId="Word.Document.6" shapeId="8861697" r:id="rId4">
          <objectPr defaultSize="0" autoLine="0" autoPict="0" r:id="rId5">
            <anchor moveWithCells="1">
              <from>
                <xdr:col>0</xdr:col>
                <xdr:colOff>137160</xdr:colOff>
                <xdr:row>0</xdr:row>
                <xdr:rowOff>121920</xdr:rowOff>
              </from>
              <to>
                <xdr:col>1</xdr:col>
                <xdr:colOff>198120</xdr:colOff>
                <xdr:row>3</xdr:row>
                <xdr:rowOff>114300</xdr:rowOff>
              </to>
            </anchor>
          </objectPr>
        </oleObject>
      </mc:Choice>
      <mc:Fallback>
        <oleObject progId="Word.Document.6" shapeId="8861697" r:id="rId4"/>
      </mc:Fallback>
    </mc:AlternateContent>
  </oleObject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tabColor rgb="FFFF99CC"/>
  </sheetPr>
  <dimension ref="B2:D26"/>
  <sheetViews>
    <sheetView workbookViewId="0">
      <selection activeCell="D32" sqref="D32"/>
    </sheetView>
  </sheetViews>
  <sheetFormatPr baseColWidth="10" defaultColWidth="11.44140625" defaultRowHeight="13.2"/>
  <cols>
    <col min="1" max="1" width="4.33203125" customWidth="1"/>
    <col min="2" max="2" width="27.109375" customWidth="1"/>
    <col min="3" max="3" width="37.109375" customWidth="1"/>
  </cols>
  <sheetData>
    <row r="2" spans="2:3">
      <c r="B2" s="55" t="s">
        <v>1559</v>
      </c>
      <c r="C2" s="742" t="s">
        <v>6</v>
      </c>
    </row>
    <row r="3" spans="2:3">
      <c r="B3" s="55" t="s">
        <v>1674</v>
      </c>
      <c r="C3" s="55" t="s">
        <v>1675</v>
      </c>
    </row>
    <row r="4" spans="2:3">
      <c r="B4" s="55" t="s">
        <v>877</v>
      </c>
      <c r="C4" s="1811">
        <v>3985034872</v>
      </c>
    </row>
    <row r="5" spans="2:3">
      <c r="B5" s="55" t="s">
        <v>1676</v>
      </c>
      <c r="C5" s="1812">
        <v>45460</v>
      </c>
    </row>
    <row r="6" spans="2:3">
      <c r="B6" s="55" t="s">
        <v>1677</v>
      </c>
      <c r="C6" s="1812">
        <v>46234</v>
      </c>
    </row>
    <row r="10" spans="2:3">
      <c r="B10" s="55" t="s">
        <v>1678</v>
      </c>
      <c r="C10" s="55" t="s">
        <v>321</v>
      </c>
    </row>
    <row r="11" spans="2:3">
      <c r="B11" s="55" t="s">
        <v>1679</v>
      </c>
      <c r="C11" s="55" t="s">
        <v>1680</v>
      </c>
    </row>
    <row r="12" spans="2:3">
      <c r="B12" s="55" t="s">
        <v>1681</v>
      </c>
      <c r="C12" s="55" t="s">
        <v>1682</v>
      </c>
    </row>
    <row r="13" spans="2:3">
      <c r="B13" s="55"/>
      <c r="C13" s="55"/>
    </row>
    <row r="14" spans="2:3">
      <c r="B14" s="55" t="s">
        <v>1385</v>
      </c>
      <c r="C14" s="55" t="s">
        <v>1638</v>
      </c>
    </row>
    <row r="16" spans="2:3">
      <c r="B16" s="64" t="s">
        <v>330</v>
      </c>
      <c r="C16" t="s">
        <v>1683</v>
      </c>
    </row>
    <row r="19" spans="2:4">
      <c r="B19" s="55" t="s">
        <v>118</v>
      </c>
      <c r="C19" t="s">
        <v>119</v>
      </c>
    </row>
    <row r="20" spans="2:4">
      <c r="C20" t="s">
        <v>121</v>
      </c>
    </row>
    <row r="22" spans="2:4">
      <c r="B22" s="627" t="s">
        <v>125</v>
      </c>
      <c r="C22" s="1720">
        <v>3212033309</v>
      </c>
      <c r="D22" s="1301"/>
    </row>
    <row r="23" spans="2:4">
      <c r="B23" s="1723" t="s">
        <v>126</v>
      </c>
      <c r="C23" s="1720">
        <v>3203784430</v>
      </c>
      <c r="D23" s="1301"/>
    </row>
    <row r="24" spans="2:4">
      <c r="B24" s="627" t="s">
        <v>127</v>
      </c>
      <c r="C24" s="1720">
        <v>3219815259</v>
      </c>
      <c r="D24" s="1301"/>
    </row>
    <row r="26" spans="2:4">
      <c r="B26" s="1735" t="s">
        <v>123</v>
      </c>
      <c r="C26" s="173" t="s">
        <v>124</v>
      </c>
    </row>
  </sheetData>
  <hyperlinks>
    <hyperlink ref="C26" r:id="rId1" xr:uid="{00000000-0004-0000-3400-000000000000}"/>
  </hyperlinks>
  <pageMargins left="0.7" right="0.7" top="0.75" bottom="0.75" header="0.3" footer="0.3"/>
  <pageSetup orientation="portrait" horizontalDpi="4294967295" verticalDpi="4294967295"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53</vt:i4>
      </vt:variant>
      <vt:variant>
        <vt:lpstr>Rangos con nombre</vt:lpstr>
      </vt:variant>
      <vt:variant>
        <vt:i4>48</vt:i4>
      </vt:variant>
    </vt:vector>
  </HeadingPairs>
  <TitlesOfParts>
    <vt:vector size="101" baseType="lpstr">
      <vt:lpstr>PORTADA</vt:lpstr>
      <vt:lpstr>TABLA DE CONTENIDO</vt:lpstr>
      <vt:lpstr>GENERALIDADES </vt:lpstr>
      <vt:lpstr>CUMPLIMIENTO %</vt:lpstr>
      <vt:lpstr>ESTADO RED VIS </vt:lpstr>
      <vt:lpstr>SEMAFORO VIS 6003</vt:lpstr>
      <vt:lpstr>SEMAFORO VIS 6204</vt:lpstr>
      <vt:lpstr>SEMAFORO VIS 6205</vt:lpstr>
      <vt:lpstr>SEMAFORO VIS 6206</vt:lpstr>
      <vt:lpstr>TORTA EST. VIAS VIS </vt:lpstr>
      <vt:lpstr>ESTADO RED TEC</vt:lpstr>
      <vt:lpstr>SEMAFORO TEC 6003</vt:lpstr>
      <vt:lpstr>SEMAFORO TEC 6204</vt:lpstr>
      <vt:lpstr>SEMAFORO TEC 6205</vt:lpstr>
      <vt:lpstr>SEMAFORO TEC 6206</vt:lpstr>
      <vt:lpstr>TORTA EST. VIAS TEC</vt:lpstr>
      <vt:lpstr>MAPA 1 EST RED </vt:lpstr>
      <vt:lpstr>NECESIDADES PREVENTIVAS VIA </vt:lpstr>
      <vt:lpstr>NECESIDADES CRITICAS VIA </vt:lpstr>
      <vt:lpstr>CANT OBRA 6003</vt:lpstr>
      <vt:lpstr>CANT OBRA 6204</vt:lpstr>
      <vt:lpstr>CANT OBRA 6205</vt:lpstr>
      <vt:lpstr>CANT OBRA 6206</vt:lpstr>
      <vt:lpstr>INF. EMERGENCIAS </vt:lpstr>
      <vt:lpstr>ESTADO PUENTES </vt:lpstr>
      <vt:lpstr>NECESIDADES PTES </vt:lpstr>
      <vt:lpstr>ESTADO PONTONES </vt:lpstr>
      <vt:lpstr>NEC. PONTONES </vt:lpstr>
      <vt:lpstr>ESTADO TUNELES</vt:lpstr>
      <vt:lpstr>NECESIDADES EN TÚNELES</vt:lpstr>
      <vt:lpstr>Señalización Vertical </vt:lpstr>
      <vt:lpstr>Señalización Horizontal</vt:lpstr>
      <vt:lpstr>ACCIDENTALIDAD</vt:lpstr>
      <vt:lpstr>DEFENSA VIAS</vt:lpstr>
      <vt:lpstr>SEGUIMIENTO </vt:lpstr>
      <vt:lpstr>FICHA CUANTI AMV</vt:lpstr>
      <vt:lpstr>FICHA CUALI AMV</vt:lpstr>
      <vt:lpstr>FICHA CUANTI MR </vt:lpstr>
      <vt:lpstr>FICHA CUALI MR</vt:lpstr>
      <vt:lpstr>APOYO SUPERVISIÓN CONTRATOS</vt:lpstr>
      <vt:lpstr>RESEÑA 1,1 FOTOGRAFICA 6003</vt:lpstr>
      <vt:lpstr>RESEÑA 1,2 FOTOGRAFICA 6003</vt:lpstr>
      <vt:lpstr>RESEÑA 1,3 FOTOGRAFICA 6205</vt:lpstr>
      <vt:lpstr>RESEÑA 1,4 FOTOGRAFICA 6206</vt:lpstr>
      <vt:lpstr>RESEÑA 1,5 FOTOGRAFICA 6204</vt:lpstr>
      <vt:lpstr>RESEÑA 1,6 FOTOGRAFICA 6204</vt:lpstr>
      <vt:lpstr>RESEÑA 1,7 FOTOGRAFICA micros</vt:lpstr>
      <vt:lpstr>RESEÑA 1,8 FOTOGRAFICA micros</vt:lpstr>
      <vt:lpstr>RESEÑA 1,9 FOTOGRAFICA micros</vt:lpstr>
      <vt:lpstr>RESEÑA 2-PRENSA</vt:lpstr>
      <vt:lpstr>COMENTARIOS</vt:lpstr>
      <vt:lpstr>CAPACITACION S.T.M. RUTINARIO</vt:lpstr>
      <vt:lpstr>DATOS</vt:lpstr>
      <vt:lpstr>ACCIDENTALIDAD!Área_de_impresión</vt:lpstr>
      <vt:lpstr>'CANT OBRA 6003'!Área_de_impresión</vt:lpstr>
      <vt:lpstr>'CANT OBRA 6204'!Área_de_impresión</vt:lpstr>
      <vt:lpstr>'CANT OBRA 6205'!Área_de_impresión</vt:lpstr>
      <vt:lpstr>'CANT OBRA 6206'!Área_de_impresión</vt:lpstr>
      <vt:lpstr>'CAPACITACION S.T.M. RUTINARIO'!Área_de_impresión</vt:lpstr>
      <vt:lpstr>COMENTARIOS!Área_de_impresión</vt:lpstr>
      <vt:lpstr>'CUMPLIMIENTO %'!Área_de_impresión</vt:lpstr>
      <vt:lpstr>'DEFENSA VIAS'!Área_de_impresión</vt:lpstr>
      <vt:lpstr>'ESTADO PONTONES '!Área_de_impresión</vt:lpstr>
      <vt:lpstr>'ESTADO PUENTES '!Área_de_impresión</vt:lpstr>
      <vt:lpstr>'ESTADO RED TEC'!Área_de_impresión</vt:lpstr>
      <vt:lpstr>'ESTADO RED VIS '!Área_de_impresión</vt:lpstr>
      <vt:lpstr>'ESTADO TUNELES'!Área_de_impresión</vt:lpstr>
      <vt:lpstr>'FICHA CUALI AMV'!Área_de_impresión</vt:lpstr>
      <vt:lpstr>'FICHA CUALI MR'!Área_de_impresión</vt:lpstr>
      <vt:lpstr>'FICHA CUANTI AMV'!Área_de_impresión</vt:lpstr>
      <vt:lpstr>'FICHA CUANTI MR '!Área_de_impresión</vt:lpstr>
      <vt:lpstr>'GENERALIDADES '!Área_de_impresión</vt:lpstr>
      <vt:lpstr>'MAPA 1 EST RED '!Área_de_impresión</vt:lpstr>
      <vt:lpstr>'NEC. PONTONES '!Área_de_impresión</vt:lpstr>
      <vt:lpstr>'NECESIDADES CRITICAS VIA '!Área_de_impresión</vt:lpstr>
      <vt:lpstr>'NECESIDADES EN TÚNELES'!Área_de_impresión</vt:lpstr>
      <vt:lpstr>'NECESIDADES PREVENTIVAS VIA '!Área_de_impresión</vt:lpstr>
      <vt:lpstr>'NECESIDADES PTES '!Área_de_impresión</vt:lpstr>
      <vt:lpstr>PORTADA!Área_de_impresión</vt:lpstr>
      <vt:lpstr>'RESEÑA 1,9 FOTOGRAFICA micros'!Área_de_impresión</vt:lpstr>
      <vt:lpstr>'RESEÑA 2-PRENSA'!Área_de_impresión</vt:lpstr>
      <vt:lpstr>'SEGUIMIENTO '!Área_de_impresión</vt:lpstr>
      <vt:lpstr>'SEMAFORO TEC 6003'!Área_de_impresión</vt:lpstr>
      <vt:lpstr>'SEMAFORO TEC 6204'!Área_de_impresión</vt:lpstr>
      <vt:lpstr>'SEMAFORO TEC 6205'!Área_de_impresión</vt:lpstr>
      <vt:lpstr>'SEMAFORO TEC 6206'!Área_de_impresión</vt:lpstr>
      <vt:lpstr>'SEMAFORO VIS 6003'!Área_de_impresión</vt:lpstr>
      <vt:lpstr>'SEMAFORO VIS 6204'!Área_de_impresión</vt:lpstr>
      <vt:lpstr>'SEMAFORO VIS 6205'!Área_de_impresión</vt:lpstr>
      <vt:lpstr>'SEMAFORO VIS 6206'!Área_de_impresión</vt:lpstr>
      <vt:lpstr>'Señalización Horizontal'!Área_de_impresión</vt:lpstr>
      <vt:lpstr>'Señalización Vertical '!Área_de_impresión</vt:lpstr>
      <vt:lpstr>'TABLA DE CONTENIDO'!Área_de_impresión</vt:lpstr>
      <vt:lpstr>'TORTA EST. VIAS TEC'!Área_de_impresión</vt:lpstr>
      <vt:lpstr>'TORTA EST. VIAS VIS '!Área_de_impresión</vt:lpstr>
      <vt:lpstr>'CANT OBRA 6003'!Títulos_a_imprimir</vt:lpstr>
      <vt:lpstr>'CANT OBRA 6204'!Títulos_a_imprimir</vt:lpstr>
      <vt:lpstr>'CANT OBRA 6205'!Títulos_a_imprimir</vt:lpstr>
      <vt:lpstr>'CANT OBRA 6206'!Títulos_a_imprimir</vt:lpstr>
      <vt:lpstr>'ESTADO RED TEC'!Títulos_a_imprimir</vt:lpstr>
      <vt:lpstr>'RESEÑA 2-PRENSA'!Títulos_a_imprimir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Sub-direccin de ConservacSub-di</dc:creator>
  <cp:keywords/>
  <dc:description/>
  <cp:lastModifiedBy>Dallendys Maestre</cp:lastModifiedBy>
  <cp:revision/>
  <dcterms:created xsi:type="dcterms:W3CDTF">1999-02-23T14:42:21Z</dcterms:created>
  <dcterms:modified xsi:type="dcterms:W3CDTF">2025-04-15T14:23:18Z</dcterms:modified>
  <cp:category/>
  <cp:contentStatus/>
</cp:coreProperties>
</file>