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\Desktop\FESTIVAL VALLENATO 2025\FESTIVAL VALLENATO LOGISTICA\"/>
    </mc:Choice>
  </mc:AlternateContent>
  <xr:revisionPtr revIDLastSave="0" documentId="13_ncr:1_{3EDFDE26-A6F5-44F4-B987-DBE22CEBA4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MERCADO" sheetId="13" r:id="rId1"/>
    <sheet name="PRESUPUESTO" sheetId="14" r:id="rId2"/>
  </sheets>
  <definedNames>
    <definedName name="_xlnm.Print_Titles" localSheetId="0">'ESTUDIO MERCADO'!$1:$4</definedName>
    <definedName name="_xlnm.Print_Titles" localSheetId="1">PRESUPUESTO!$1:$4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8" i="14" l="1"/>
  <c r="K49" i="14" s="1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J45" i="14"/>
  <c r="J6" i="14"/>
  <c r="K5" i="14"/>
  <c r="K6" i="14" s="1"/>
  <c r="K45" i="14" l="1"/>
  <c r="K51" i="14" s="1"/>
  <c r="P48" i="13"/>
  <c r="Q48" i="13" s="1"/>
  <c r="Q49" i="13" s="1"/>
  <c r="N48" i="13"/>
  <c r="N49" i="13" s="1"/>
  <c r="L48" i="13"/>
  <c r="L49" i="13" s="1"/>
  <c r="J48" i="13"/>
  <c r="J49" i="13" s="1"/>
  <c r="P44" i="13"/>
  <c r="Q44" i="13" s="1"/>
  <c r="N44" i="13"/>
  <c r="L44" i="13"/>
  <c r="J44" i="13"/>
  <c r="P43" i="13"/>
  <c r="Q43" i="13" s="1"/>
  <c r="N43" i="13"/>
  <c r="L43" i="13"/>
  <c r="J43" i="13"/>
  <c r="P42" i="13"/>
  <c r="Q42" i="13" s="1"/>
  <c r="N42" i="13"/>
  <c r="L42" i="13"/>
  <c r="J42" i="13"/>
  <c r="P41" i="13"/>
  <c r="Q41" i="13" s="1"/>
  <c r="N41" i="13"/>
  <c r="L41" i="13"/>
  <c r="J41" i="13"/>
  <c r="P40" i="13"/>
  <c r="Q40" i="13" s="1"/>
  <c r="N40" i="13"/>
  <c r="L40" i="13"/>
  <c r="J40" i="13"/>
  <c r="P39" i="13"/>
  <c r="Q39" i="13" s="1"/>
  <c r="N39" i="13"/>
  <c r="L39" i="13"/>
  <c r="J39" i="13"/>
  <c r="P38" i="13"/>
  <c r="Q38" i="13" s="1"/>
  <c r="N38" i="13"/>
  <c r="L38" i="13"/>
  <c r="J38" i="13"/>
  <c r="P37" i="13"/>
  <c r="Q37" i="13" s="1"/>
  <c r="N37" i="13"/>
  <c r="L37" i="13"/>
  <c r="J37" i="13"/>
  <c r="P36" i="13"/>
  <c r="Q36" i="13" s="1"/>
  <c r="N36" i="13"/>
  <c r="L36" i="13"/>
  <c r="J36" i="13"/>
  <c r="Q35" i="13"/>
  <c r="P35" i="13"/>
  <c r="N35" i="13"/>
  <c r="L35" i="13"/>
  <c r="J35" i="13"/>
  <c r="P34" i="13"/>
  <c r="Q34" i="13" s="1"/>
  <c r="N34" i="13"/>
  <c r="L34" i="13"/>
  <c r="J34" i="13"/>
  <c r="P33" i="13"/>
  <c r="Q33" i="13" s="1"/>
  <c r="N33" i="13"/>
  <c r="L33" i="13"/>
  <c r="J33" i="13"/>
  <c r="P32" i="13"/>
  <c r="Q32" i="13" s="1"/>
  <c r="N32" i="13"/>
  <c r="L32" i="13"/>
  <c r="J32" i="13"/>
  <c r="P31" i="13"/>
  <c r="Q31" i="13" s="1"/>
  <c r="N31" i="13"/>
  <c r="L31" i="13"/>
  <c r="J31" i="13"/>
  <c r="P30" i="13"/>
  <c r="Q30" i="13" s="1"/>
  <c r="N30" i="13"/>
  <c r="L30" i="13"/>
  <c r="J30" i="13"/>
  <c r="P29" i="13"/>
  <c r="Q29" i="13" s="1"/>
  <c r="N29" i="13"/>
  <c r="L29" i="13"/>
  <c r="J29" i="13"/>
  <c r="P28" i="13"/>
  <c r="Q28" i="13" s="1"/>
  <c r="N28" i="13"/>
  <c r="L28" i="13"/>
  <c r="J28" i="13"/>
  <c r="P27" i="13"/>
  <c r="Q27" i="13" s="1"/>
  <c r="N27" i="13"/>
  <c r="L27" i="13"/>
  <c r="J27" i="13"/>
  <c r="P26" i="13"/>
  <c r="Q26" i="13" s="1"/>
  <c r="N26" i="13"/>
  <c r="L26" i="13"/>
  <c r="J26" i="13"/>
  <c r="P25" i="13"/>
  <c r="Q25" i="13" s="1"/>
  <c r="N25" i="13"/>
  <c r="L25" i="13"/>
  <c r="J25" i="13"/>
  <c r="P24" i="13"/>
  <c r="Q24" i="13" s="1"/>
  <c r="N24" i="13"/>
  <c r="L24" i="13"/>
  <c r="J24" i="13"/>
  <c r="P23" i="13"/>
  <c r="Q23" i="13" s="1"/>
  <c r="N23" i="13"/>
  <c r="L23" i="13"/>
  <c r="J23" i="13"/>
  <c r="P22" i="13"/>
  <c r="Q22" i="13" s="1"/>
  <c r="N22" i="13"/>
  <c r="L22" i="13"/>
  <c r="J22" i="13"/>
  <c r="P21" i="13"/>
  <c r="Q21" i="13" s="1"/>
  <c r="N21" i="13"/>
  <c r="L21" i="13"/>
  <c r="J21" i="13"/>
  <c r="P20" i="13"/>
  <c r="Q20" i="13" s="1"/>
  <c r="N20" i="13"/>
  <c r="L20" i="13"/>
  <c r="J20" i="13"/>
  <c r="P19" i="13"/>
  <c r="Q19" i="13" s="1"/>
  <c r="N19" i="13"/>
  <c r="L19" i="13"/>
  <c r="J19" i="13"/>
  <c r="P18" i="13"/>
  <c r="Q18" i="13" s="1"/>
  <c r="N18" i="13"/>
  <c r="L18" i="13"/>
  <c r="J18" i="13"/>
  <c r="P17" i="13"/>
  <c r="Q17" i="13" s="1"/>
  <c r="N17" i="13"/>
  <c r="L17" i="13"/>
  <c r="J17" i="13"/>
  <c r="P16" i="13"/>
  <c r="Q16" i="13" s="1"/>
  <c r="N16" i="13"/>
  <c r="L16" i="13"/>
  <c r="J16" i="13"/>
  <c r="P15" i="13"/>
  <c r="Q15" i="13" s="1"/>
  <c r="N15" i="13"/>
  <c r="L15" i="13"/>
  <c r="J15" i="13"/>
  <c r="P14" i="13"/>
  <c r="Q14" i="13" s="1"/>
  <c r="N14" i="13"/>
  <c r="L14" i="13"/>
  <c r="J14" i="13"/>
  <c r="P13" i="13"/>
  <c r="Q13" i="13" s="1"/>
  <c r="N13" i="13"/>
  <c r="L13" i="13"/>
  <c r="J13" i="13"/>
  <c r="P12" i="13"/>
  <c r="Q12" i="13" s="1"/>
  <c r="N12" i="13"/>
  <c r="L12" i="13"/>
  <c r="J12" i="13"/>
  <c r="P11" i="13"/>
  <c r="Q11" i="13" s="1"/>
  <c r="N11" i="13"/>
  <c r="L11" i="13"/>
  <c r="J11" i="13"/>
  <c r="P10" i="13"/>
  <c r="Q10" i="13" s="1"/>
  <c r="N10" i="13"/>
  <c r="L10" i="13"/>
  <c r="J10" i="13"/>
  <c r="P9" i="13"/>
  <c r="N9" i="13"/>
  <c r="L9" i="13"/>
  <c r="J9" i="13"/>
  <c r="P5" i="13"/>
  <c r="Q5" i="13" s="1"/>
  <c r="Q6" i="13" s="1"/>
  <c r="N5" i="13"/>
  <c r="N6" i="13" s="1"/>
  <c r="L5" i="13"/>
  <c r="L6" i="13" s="1"/>
  <c r="J5" i="13"/>
  <c r="J6" i="13" s="1"/>
  <c r="L45" i="13" l="1"/>
  <c r="L51" i="13" s="1"/>
  <c r="J45" i="13"/>
  <c r="J51" i="13" s="1"/>
  <c r="P45" i="13"/>
  <c r="Q9" i="13"/>
  <c r="N45" i="13"/>
  <c r="N51" i="13" s="1"/>
  <c r="Q45" i="13"/>
  <c r="Q51" i="13" s="1"/>
  <c r="P6" i="13"/>
</calcChain>
</file>

<file path=xl/sharedStrings.xml><?xml version="1.0" encoding="utf-8"?>
<sst xmlns="http://schemas.openxmlformats.org/spreadsheetml/2006/main" count="271" uniqueCount="86">
  <si>
    <t>CANT</t>
  </si>
  <si>
    <t>DETALLE</t>
  </si>
  <si>
    <t xml:space="preserve">UNIDAD DE MEDIDA </t>
  </si>
  <si>
    <t xml:space="preserve">ITEM </t>
  </si>
  <si>
    <t>Premiación Oficial del 58° Festival de la Leyenda Vallenata – Distinción a los Mejores del Folclor</t>
  </si>
  <si>
    <t>1. Acordeonero Categoría Infantil</t>
  </si>
  <si>
    <t>2. Acordeonera Categoría Menor</t>
  </si>
  <si>
    <t>Primer Lugar</t>
  </si>
  <si>
    <t>Segundo Lugar</t>
  </si>
  <si>
    <t>Tercer Lugar</t>
  </si>
  <si>
    <t xml:space="preserve">4.  Acordeonero categoría Juvenil </t>
  </si>
  <si>
    <t xml:space="preserve">5  Piloneras categoría Infantil </t>
  </si>
  <si>
    <t xml:space="preserve">6. Piloneras categoría Juvenil </t>
  </si>
  <si>
    <t>Premio 1 Categoría Infanil/Masculino</t>
  </si>
  <si>
    <t>Premio 2 Categoría Infanil/Masculino</t>
  </si>
  <si>
    <t>Premio 3Categoría Infanil/Masculino</t>
  </si>
  <si>
    <t>Premio 1 Categoría Menores</t>
  </si>
  <si>
    <t>Premio 2 Categoría Menores</t>
  </si>
  <si>
    <t>Premio 3 Categoría Menores</t>
  </si>
  <si>
    <t>Premio 1 Categoría Infanil/Femenino</t>
  </si>
  <si>
    <t>Premio 2 Categoría Infanil/Femenino</t>
  </si>
  <si>
    <t>Premio 3 Categoría Infanil/Femenino</t>
  </si>
  <si>
    <t>Premio 1 Categoría Junivenil</t>
  </si>
  <si>
    <t>Premio 2 Categoría Junivenil</t>
  </si>
  <si>
    <t>Premio 3 Categoría Junivenil</t>
  </si>
  <si>
    <t>Premio 1 Categoría Piloneas infantil</t>
  </si>
  <si>
    <t>Premio 2 Categoría Piloneas infantil</t>
  </si>
  <si>
    <t>Premio 3 Categoría Piloneas infantil</t>
  </si>
  <si>
    <t>Premio 1 Categoría Aficionados</t>
  </si>
  <si>
    <t>Premio2 Categoría Aficionados</t>
  </si>
  <si>
    <t>Premio3 Categoría Aficionados</t>
  </si>
  <si>
    <t>Premio 1 Categoría Acordeonera Mayores</t>
  </si>
  <si>
    <t>Premio 2 Categoría Acordeonera Mayores</t>
  </si>
  <si>
    <t>Premio 3 Categoría Acordeonera Mayores</t>
  </si>
  <si>
    <t>7. Piloneras categoría Mayores</t>
  </si>
  <si>
    <t>Premio 1 Piloneas Categoría Juvenil</t>
  </si>
  <si>
    <t>Premio 2 Piloneas Categoría Juvenil</t>
  </si>
  <si>
    <t>Premio 3 Piloneas Categoría Juvenil</t>
  </si>
  <si>
    <t>Premio 1 Piloneas Categoría Mayores</t>
  </si>
  <si>
    <t>Premio 2 Piloneas Categoría Mayores</t>
  </si>
  <si>
    <t>Premio 3 Piloneas Categoría Mayores</t>
  </si>
  <si>
    <t xml:space="preserve">8. Acordeonero categoría Aficionados </t>
  </si>
  <si>
    <t>10. Acordeonero categoría Profesional</t>
  </si>
  <si>
    <t xml:space="preserve">11. Canción Vallenata Inédita categoría Mayores </t>
  </si>
  <si>
    <t>Premio 1  C/inédita Categoría  Mayores</t>
  </si>
  <si>
    <t>Premio 2  C/inédita Categoría  Mayores</t>
  </si>
  <si>
    <t>Premio 3  C/inédita Categoría  Mayores</t>
  </si>
  <si>
    <t>Premio 1  Piqueria Categoría Mayores</t>
  </si>
  <si>
    <t>Premio 2  Piqueria Categoría Mayores</t>
  </si>
  <si>
    <t>Premio 3 Piqueria Categoría Mayores</t>
  </si>
  <si>
    <t xml:space="preserve">12. Piqueria categoría Mayores </t>
  </si>
  <si>
    <t>Servicio Apoyo Logístico</t>
  </si>
  <si>
    <t>ITEM XI: FESTIVAL VALLENATO VERSIÓN 58 HOMENAJE OMAR GELES</t>
  </si>
  <si>
    <t>XI.I</t>
  </si>
  <si>
    <t>XI.II</t>
  </si>
  <si>
    <t>SUBTOTAL ITEM XI.II</t>
  </si>
  <si>
    <t>SUBTOTAL ITEM XI.I</t>
  </si>
  <si>
    <t>XI.III</t>
  </si>
  <si>
    <t>SUBTOTAL ITEM XI.III</t>
  </si>
  <si>
    <r>
      <rPr>
        <sz val="14"/>
        <color theme="1"/>
        <rFont val="Arial"/>
        <family val="2"/>
      </rPr>
      <t>PROYECTO:</t>
    </r>
    <r>
      <rPr>
        <b/>
        <sz val="14"/>
        <color theme="1"/>
        <rFont val="Arial"/>
        <family val="2"/>
      </rPr>
      <t xml:space="preserve"> FORTALECIMIENTO, PROMOCIÓN Y DIFUSIÓN DE LAS MANIFESTACIONES CULTURALES Y RELIGIOSAS FASE I, EN LAS ZONAS URBANA Y RURAL DEL MUNICIPIO DE VALLEDUPAR</t>
    </r>
  </si>
  <si>
    <t xml:space="preserve">9.  Acordeonera categoría mayor </t>
  </si>
  <si>
    <t>3. Piqueria Categoría Infantil</t>
  </si>
  <si>
    <t xml:space="preserve">Servicio Integral de 
Producción Técnica </t>
  </si>
  <si>
    <t>ITEM VIII: FESTIVAL VALLENATO VERSIÓN 58 HOMENAJE OMAR GELES</t>
  </si>
  <si>
    <t>VALOR UNITARIO IVA INCLUIDO</t>
  </si>
  <si>
    <t>VALOR TOTAL 
IVA INCLUIDO</t>
  </si>
  <si>
    <r>
      <rPr>
        <b/>
        <sz val="12"/>
        <color theme="1"/>
        <rFont val="Arial"/>
        <family val="2"/>
      </rPr>
      <t>Servicio de apoyo</t>
    </r>
    <r>
      <rPr>
        <sz val="12"/>
        <color theme="1"/>
        <rFont val="Arial"/>
        <family val="2"/>
      </rPr>
      <t xml:space="preserve"> proporcionado por el Talento Humano (Bachilleres, estudiantes universitarios, entre otros)  para servicio logístico en el marco de la realización de la 58 Versión del FLV para cubrir  los distintos escenarios: 1. Parque de la Leyenda, 2. Plaza Alfonso López, 3. Coliseo de Feria Ganadera, 4. La Pedregosa, 5. Desfile de Piloneras
</t>
    </r>
    <r>
      <rPr>
        <b/>
        <sz val="12"/>
        <color theme="1"/>
        <rFont val="Arial"/>
        <family val="2"/>
      </rPr>
      <t>Incluye</t>
    </r>
    <r>
      <rPr>
        <sz val="12"/>
        <color theme="1"/>
        <rFont val="Arial"/>
        <family val="2"/>
      </rPr>
      <t>: planificación, coordinación y ejecución de actividades clave para garantizar el desarrollo exitoso del evento. Este servicio abarca el control de accesos y señalización, gestión de permisos y seguridad, transporte de equipos y personal, asimismo, asistencia durante el evento para atender cualquier necesidad operativa. Además, se asegura la implementación de medidas de bioseguridad, manejo de tiempos y cronogramas,  atención a los participantes y asistentes, garantizando una experiencia organizada, segura y memorable que resalte la riqueza cultural de Valledupar en el marco de la Quincuagésima octava versión (58) del FLV.</t>
    </r>
  </si>
  <si>
    <t>ALCALDÍA DE VALLEDUPAR 
OFICINA  DE CULTURA  
ESTUDIO DE MERCADO 
FESTIVAL VALLENATO VERSIÓN 58 HOMENAJE OMAR GELES</t>
  </si>
  <si>
    <t>VALOR MENOR TOTAL IVA INCLUIDO</t>
  </si>
  <si>
    <t>VALOR MENOR
VALOR UNITARIO IVA INCLUIDO</t>
  </si>
  <si>
    <t>PRECIO SELECCIONADO</t>
  </si>
  <si>
    <t>COT.1. FUNDACIÓN FESTIVAL DE LA LEYENDA VALLENATA
NIT: 800019842-0</t>
  </si>
  <si>
    <t>COT 2. IQR EVENTOS &amp; LOGISTICA S.A.S
NIT: 900701991-7</t>
  </si>
  <si>
    <t>COT 3. FUNDACION ACCION EFICIENTE
NIT: 900418339-1</t>
  </si>
  <si>
    <r>
      <t xml:space="preserve">Alquiler de Servicio Integral de Equipos para la Producción Técnica del evento: 58° Versión del Festival de la Leyenda Vallenata 2025 ; 
Incluye: Estructuras para el escenario, Iluminación, Efectos Especiales y Audiovisuales. 
</t>
    </r>
    <r>
      <rPr>
        <b/>
        <sz val="12"/>
        <color theme="1"/>
        <rFont val="Arial"/>
        <family val="2"/>
      </rPr>
      <t>ESCENARIO :</t>
    </r>
    <r>
      <rPr>
        <sz val="12"/>
        <color theme="1"/>
        <rFont val="Arial"/>
        <family val="2"/>
      </rPr>
      <t xml:space="preserve"> Montaje estructural con área de 36m x 24m, altura de 8m, laterales de 7m y sobretarimas según requerimientos técnicos. 
</t>
    </r>
    <r>
      <rPr>
        <b/>
        <sz val="12"/>
        <color theme="1"/>
        <rFont val="Arial"/>
        <family val="2"/>
      </rPr>
      <t>ILUMINACIÓN :</t>
    </r>
    <r>
      <rPr>
        <sz val="12"/>
        <color theme="1"/>
        <rFont val="Arial"/>
        <family val="2"/>
      </rPr>
      <t xml:space="preserve"> 28 BMFL, 50 Mega Pointe, 34 Spiider, 47 Color Strike, 36 PXL Curve, 8 Robe Color, 20 Cue Pix, con operación y control especializado. 
</t>
    </r>
    <r>
      <rPr>
        <b/>
        <sz val="12"/>
        <color theme="1"/>
        <rFont val="Arial"/>
        <family val="2"/>
      </rPr>
      <t>EFECTOS ESPECIALES :</t>
    </r>
    <r>
      <rPr>
        <sz val="12"/>
        <color theme="1"/>
        <rFont val="Arial"/>
        <family val="2"/>
      </rPr>
      <t xml:space="preserve"> Máquinas de humo de alta potencia y efectos visuales. 
</t>
    </r>
    <r>
      <rPr>
        <b/>
        <sz val="12"/>
        <color theme="1"/>
        <rFont val="Arial"/>
        <family val="2"/>
      </rPr>
      <t>SISTEMA DE VIDEO :</t>
    </r>
    <r>
      <rPr>
        <sz val="12"/>
        <color theme="1"/>
        <rFont val="Arial"/>
        <family val="2"/>
      </rPr>
      <t xml:space="preserve"> Pantallas LED en formato de diseño escenográfico, procesadores de video de alta definición, cámaras Full HD con sistema de transmisión inalámbrica, grabadores de video, distribución de señal HDMI-SDI, computadoras portátiles, capturadoras de video, conmutadores digitales, monitores de referencia y sistema eléctrico para distribución de corriente. 
</t>
    </r>
    <r>
      <rPr>
        <b/>
        <sz val="12"/>
        <color theme="1"/>
        <rFont val="Arial"/>
        <family val="2"/>
      </rPr>
      <t>SISTEMA DE SONIDO:</t>
    </r>
    <r>
      <rPr>
        <sz val="12"/>
        <color theme="1"/>
        <rFont val="Arial"/>
        <family val="2"/>
      </rPr>
      <t xml:space="preserve">  Equipos profesionales tipo line array para cobertura principal y laterales, subwoofers de alta potencia, monitores de escenario, consola digital de mezcla, amplificadores de sistema, sistema de monitoreo inalámbrico, antenas y distribución de señal de audio. 
</t>
    </r>
    <r>
      <rPr>
        <b/>
        <sz val="12"/>
        <color theme="1"/>
        <rFont val="Arial"/>
        <family val="2"/>
      </rPr>
      <t>MICROFONERÍA Y OTROS</t>
    </r>
    <r>
      <rPr>
        <sz val="12"/>
        <color theme="1"/>
        <rFont val="Arial"/>
        <family val="2"/>
      </rPr>
      <t xml:space="preserve"> : Micrófonos inalámbricos y alámbricos de alta fidelidad (según jinete técnico), racks de amplificación y procesamiento, cajas directas, estaciones de corriente y cableado especializado. 
</t>
    </r>
    <r>
      <rPr>
        <b/>
        <sz val="12"/>
        <color theme="1"/>
        <rFont val="Arial"/>
        <family val="2"/>
      </rPr>
      <t>BACKLINE :</t>
    </r>
    <r>
      <rPr>
        <sz val="12"/>
        <color theme="1"/>
        <rFont val="Arial"/>
        <family val="2"/>
      </rPr>
      <t xml:space="preserve"> Batería completa, redoblante, amplificadores de guitarra y bajo, set de congas, timbales y demás instrumentos de apoyo para presentaciones en vivo. El servicio se prestará durante los días 2, 3 y 4 de mayo de 2024 en la ciudad de Valledupar, incluyendo transporte, montaje, operación y desmontaje del equipo técnico.</t>
    </r>
  </si>
  <si>
    <t>Premio 1 Categoría 
A/ Profesional</t>
  </si>
  <si>
    <t>Premio 2 Categoría 
A/ Profesional</t>
  </si>
  <si>
    <t>Premio 3 Categoría 
A/ Profesional</t>
  </si>
  <si>
    <t>NOTA: LOS PRECIOS DETALLADOS EN LAS COTIZACIONES CONTIENEN EL IMPUESTO AL VALOR AGREGADO (IVA) DEL 19%</t>
  </si>
  <si>
    <t>DETALLE: PREMIACIÓN FESTIVAL VALLENATO VERSIÓN 58</t>
  </si>
  <si>
    <t>JOSÉ JOAQUÍN GÓMEZ</t>
  </si>
  <si>
    <t>JHON FLOREZ CASTRO</t>
  </si>
  <si>
    <t>FABIAN ENRIQUE GUERRA SALAZAR</t>
  </si>
  <si>
    <t>Profesional Universitario Contratista SG</t>
  </si>
  <si>
    <t xml:space="preserve"> Profesional.Economista Contratista SG</t>
  </si>
  <si>
    <t>ALCALDÍA DE VALLEDUPAR 
OFICINA  DE CULTURA  
PRESUPUESTO
FESTIVAL VALLENATO VERSIÓN 58 HOMENAJE OMAR GELES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</si>
</sst>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[$$-240A]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165" fontId="2" fillId="0" borderId="0" xfId="0" applyNumberFormat="1" applyFont="1"/>
    <xf numFmtId="165" fontId="6" fillId="2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>
      <alignment horizontal="right" vertic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right" vertical="center"/>
    </xf>
    <xf numFmtId="0" fontId="4" fillId="0" borderId="0" xfId="0" applyFont="1"/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65" fontId="9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/>
    <xf numFmtId="165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165" fontId="5" fillId="3" borderId="1" xfId="0" applyNumberFormat="1" applyFont="1" applyFill="1" applyBorder="1" applyAlignment="1">
      <alignment vertical="center"/>
    </xf>
    <xf numFmtId="0" fontId="4" fillId="4" borderId="1" xfId="0" applyFont="1" applyFill="1" applyBorder="1"/>
    <xf numFmtId="0" fontId="2" fillId="0" borderId="0" xfId="0" applyFont="1" applyAlignment="1">
      <alignment horizontal="left"/>
    </xf>
    <xf numFmtId="165" fontId="6" fillId="3" borderId="1" xfId="0" applyNumberFormat="1" applyFont="1" applyFill="1" applyBorder="1" applyAlignment="1">
      <alignment horizontal="right" vertical="center"/>
    </xf>
    <xf numFmtId="0" fontId="6" fillId="2" borderId="0" xfId="0" applyFont="1" applyFill="1"/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4" borderId="12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4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10" fillId="3" borderId="1" xfId="0" applyNumberFormat="1" applyFont="1" applyFill="1" applyBorder="1" applyAlignment="1">
      <alignment horizontal="right" vertical="center"/>
    </xf>
    <xf numFmtId="165" fontId="5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165" fontId="4" fillId="4" borderId="1" xfId="0" applyNumberFormat="1" applyFont="1" applyFill="1" applyBorder="1" applyAlignment="1">
      <alignment horizontal="right" vertical="center"/>
    </xf>
    <xf numFmtId="165" fontId="10" fillId="4" borderId="1" xfId="0" applyNumberFormat="1" applyFont="1" applyFill="1" applyBorder="1" applyAlignment="1">
      <alignment horizontal="right" vertical="center"/>
    </xf>
    <xf numFmtId="165" fontId="5" fillId="4" borderId="1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753138</xdr:colOff>
      <xdr:row>0</xdr:row>
      <xdr:rowOff>87282</xdr:rowOff>
    </xdr:from>
    <xdr:to>
      <xdr:col>2</xdr:col>
      <xdr:colOff>1814445</xdr:colOff>
      <xdr:row>0</xdr:row>
      <xdr:rowOff>1182264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8D0440-F333-4D68-8F41-46563A9A8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2288" y="87282"/>
          <a:ext cx="1061307" cy="10949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753138</xdr:colOff>
      <xdr:row>0</xdr:row>
      <xdr:rowOff>87282</xdr:rowOff>
    </xdr:from>
    <xdr:to>
      <xdr:col>2</xdr:col>
      <xdr:colOff>1814445</xdr:colOff>
      <xdr:row>0</xdr:row>
      <xdr:rowOff>1182264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CE9D41-D6B3-45EF-AA5D-233FB2FF0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2288" y="87282"/>
          <a:ext cx="1061307" cy="1094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1741-A704-4B73-A013-D4066E04984B}">
  <sheetPr>
    <tabColor theme="8" tint="-0.249977111117893"/>
  </sheetPr>
  <dimension ref="A1:Q60"/>
  <sheetViews>
    <sheetView tabSelected="1" topLeftCell="G1" zoomScale="86" zoomScaleNormal="86" workbookViewId="0">
      <selection activeCell="P4" sqref="P4"/>
    </sheetView>
  </sheetViews>
  <sheetFormatPr baseColWidth="10" defaultColWidth="11.42578125" defaultRowHeight="20.25" x14ac:dyDescent="0.3"/>
  <cols>
    <col min="1" max="1" width="2.85546875" style="1" customWidth="1"/>
    <col min="2" max="2" width="9.42578125" style="1" bestFit="1" customWidth="1"/>
    <col min="3" max="3" width="36.7109375" style="1" customWidth="1"/>
    <col min="4" max="4" width="28.5703125" style="1" customWidth="1"/>
    <col min="5" max="5" width="20.7109375" style="1" customWidth="1"/>
    <col min="6" max="6" width="33.7109375" style="1" customWidth="1"/>
    <col min="7" max="7" width="9.7109375" style="1" bestFit="1" customWidth="1"/>
    <col min="8" max="8" width="25" style="1" customWidth="1"/>
    <col min="9" max="9" width="21.85546875" style="1" customWidth="1"/>
    <col min="10" max="10" width="22.85546875" style="1" customWidth="1"/>
    <col min="11" max="11" width="21.140625" style="1" customWidth="1"/>
    <col min="12" max="12" width="22.7109375" style="1" customWidth="1"/>
    <col min="13" max="13" width="21.140625" style="1" customWidth="1"/>
    <col min="14" max="14" width="21" style="1" customWidth="1"/>
    <col min="15" max="15" width="3" style="1" customWidth="1"/>
    <col min="16" max="16" width="22.85546875" style="1" customWidth="1"/>
    <col min="17" max="17" width="21.42578125" style="1" customWidth="1"/>
    <col min="18" max="16384" width="11.42578125" style="1"/>
  </cols>
  <sheetData>
    <row r="1" spans="2:17" ht="126.75" customHeight="1" x14ac:dyDescent="0.3">
      <c r="B1" s="63" t="s">
        <v>67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2:17" ht="35.25" customHeight="1" x14ac:dyDescent="0.3">
      <c r="B2" s="61" t="s">
        <v>59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2:17" s="16" customFormat="1" ht="62.25" customHeight="1" x14ac:dyDescent="0.2">
      <c r="B3" s="79" t="s">
        <v>63</v>
      </c>
      <c r="C3" s="79"/>
      <c r="D3" s="79"/>
      <c r="E3" s="80"/>
      <c r="F3" s="80"/>
      <c r="G3" s="80"/>
      <c r="H3" s="80"/>
      <c r="I3" s="59" t="s">
        <v>71</v>
      </c>
      <c r="J3" s="60"/>
      <c r="K3" s="59" t="s">
        <v>72</v>
      </c>
      <c r="L3" s="60"/>
      <c r="M3" s="59" t="s">
        <v>73</v>
      </c>
      <c r="N3" s="60"/>
      <c r="O3" s="39"/>
      <c r="P3" s="59" t="s">
        <v>70</v>
      </c>
      <c r="Q3" s="60"/>
    </row>
    <row r="4" spans="2:17" s="16" customFormat="1" ht="51.75" customHeight="1" x14ac:dyDescent="0.2">
      <c r="B4" s="7" t="s">
        <v>3</v>
      </c>
      <c r="C4" s="81" t="s">
        <v>1</v>
      </c>
      <c r="D4" s="82"/>
      <c r="E4" s="82"/>
      <c r="F4" s="83"/>
      <c r="G4" s="4" t="s">
        <v>0</v>
      </c>
      <c r="H4" s="5" t="s">
        <v>2</v>
      </c>
      <c r="I4" s="19" t="s">
        <v>64</v>
      </c>
      <c r="J4" s="6" t="s">
        <v>65</v>
      </c>
      <c r="K4" s="19" t="s">
        <v>64</v>
      </c>
      <c r="L4" s="6" t="s">
        <v>65</v>
      </c>
      <c r="M4" s="5" t="s">
        <v>64</v>
      </c>
      <c r="N4" s="9" t="s">
        <v>65</v>
      </c>
      <c r="O4" s="40"/>
      <c r="P4" s="5" t="s">
        <v>69</v>
      </c>
      <c r="Q4" s="20" t="s">
        <v>68</v>
      </c>
    </row>
    <row r="5" spans="2:17" s="16" customFormat="1" ht="350.25" customHeight="1" x14ac:dyDescent="0.2">
      <c r="B5" s="23" t="s">
        <v>53</v>
      </c>
      <c r="C5" s="84" t="s">
        <v>74</v>
      </c>
      <c r="D5" s="85"/>
      <c r="E5" s="85"/>
      <c r="F5" s="86"/>
      <c r="G5" s="3">
        <v>1</v>
      </c>
      <c r="H5" s="2" t="s">
        <v>62</v>
      </c>
      <c r="I5" s="25">
        <v>628000000</v>
      </c>
      <c r="J5" s="14">
        <f>G5*I5</f>
        <v>628000000</v>
      </c>
      <c r="K5" s="14">
        <v>640000000</v>
      </c>
      <c r="L5" s="14">
        <f>G5*K5</f>
        <v>640000000</v>
      </c>
      <c r="M5" s="21">
        <v>634000000</v>
      </c>
      <c r="N5" s="15">
        <f>G5*M5</f>
        <v>634000000</v>
      </c>
      <c r="O5" s="40"/>
      <c r="P5" s="15">
        <f>MIN(I5,K5,M5)</f>
        <v>628000000</v>
      </c>
      <c r="Q5" s="37">
        <f>+G5*P5</f>
        <v>628000000</v>
      </c>
    </row>
    <row r="6" spans="2:17" s="22" customFormat="1" ht="30.75" customHeight="1" x14ac:dyDescent="0.25">
      <c r="B6" s="87" t="s">
        <v>56</v>
      </c>
      <c r="C6" s="88"/>
      <c r="D6" s="88"/>
      <c r="E6" s="89"/>
      <c r="F6" s="35"/>
      <c r="G6" s="35"/>
      <c r="H6" s="35"/>
      <c r="I6" s="11"/>
      <c r="J6" s="11">
        <f t="shared" ref="J6" si="0">SUM(J5)</f>
        <v>628000000</v>
      </c>
      <c r="K6" s="11"/>
      <c r="L6" s="11">
        <f t="shared" ref="L6" si="1">SUM(L5)</f>
        <v>640000000</v>
      </c>
      <c r="M6" s="11"/>
      <c r="N6" s="11">
        <f t="shared" ref="N6" si="2">SUM(N5)</f>
        <v>634000000</v>
      </c>
      <c r="O6" s="41"/>
      <c r="P6" s="11">
        <f t="shared" ref="P6" si="3">SUM(P5)</f>
        <v>628000000</v>
      </c>
      <c r="Q6" s="32">
        <f t="shared" ref="Q6" si="4">SUM(Q5)</f>
        <v>628000000</v>
      </c>
    </row>
    <row r="7" spans="2:17" s="16" customFormat="1" ht="18.75" customHeight="1" x14ac:dyDescent="0.2">
      <c r="Q7" s="38"/>
    </row>
    <row r="8" spans="2:17" s="16" customFormat="1" ht="49.5" customHeight="1" x14ac:dyDescent="0.2">
      <c r="B8" s="7" t="s">
        <v>3</v>
      </c>
      <c r="C8" s="66" t="s">
        <v>79</v>
      </c>
      <c r="D8" s="66"/>
      <c r="E8" s="66"/>
      <c r="F8" s="66"/>
      <c r="G8" s="8" t="s">
        <v>0</v>
      </c>
      <c r="H8" s="9" t="s">
        <v>2</v>
      </c>
      <c r="I8" s="10" t="s">
        <v>64</v>
      </c>
      <c r="J8" s="9" t="s">
        <v>65</v>
      </c>
      <c r="K8" s="10" t="s">
        <v>64</v>
      </c>
      <c r="L8" s="9" t="s">
        <v>65</v>
      </c>
      <c r="M8" s="9" t="s">
        <v>64</v>
      </c>
      <c r="N8" s="9" t="s">
        <v>65</v>
      </c>
      <c r="O8" s="77"/>
      <c r="P8" s="9" t="s">
        <v>64</v>
      </c>
      <c r="Q8" s="9" t="s">
        <v>64</v>
      </c>
    </row>
    <row r="9" spans="2:17" s="16" customFormat="1" ht="41.25" customHeight="1" x14ac:dyDescent="0.2">
      <c r="B9" s="46" t="s">
        <v>54</v>
      </c>
      <c r="C9" s="90" t="s">
        <v>4</v>
      </c>
      <c r="D9" s="51" t="s">
        <v>5</v>
      </c>
      <c r="E9" s="52"/>
      <c r="F9" s="17" t="s">
        <v>7</v>
      </c>
      <c r="G9" s="3">
        <v>1</v>
      </c>
      <c r="H9" s="24" t="s">
        <v>13</v>
      </c>
      <c r="I9" s="14">
        <v>6000000</v>
      </c>
      <c r="J9" s="14">
        <f t="shared" ref="J9:J44" si="5">G9*I9</f>
        <v>6000000</v>
      </c>
      <c r="K9" s="14">
        <v>6000000</v>
      </c>
      <c r="L9" s="25">
        <f>G9*K9</f>
        <v>6000000</v>
      </c>
      <c r="M9" s="25">
        <v>6000000</v>
      </c>
      <c r="N9" s="14">
        <f>G9*M9</f>
        <v>6000000</v>
      </c>
      <c r="O9" s="77"/>
      <c r="P9" s="14">
        <f>MIN(I9,K9,M9)</f>
        <v>6000000</v>
      </c>
      <c r="Q9" s="37">
        <f t="shared" ref="Q9:Q44" si="6">+G9*P9</f>
        <v>6000000</v>
      </c>
    </row>
    <row r="10" spans="2:17" s="16" customFormat="1" ht="31.5" customHeight="1" x14ac:dyDescent="0.2">
      <c r="B10" s="47"/>
      <c r="C10" s="91"/>
      <c r="D10" s="53"/>
      <c r="E10" s="54"/>
      <c r="F10" s="17" t="s">
        <v>8</v>
      </c>
      <c r="G10" s="3">
        <v>1</v>
      </c>
      <c r="H10" s="24" t="s">
        <v>14</v>
      </c>
      <c r="I10" s="14">
        <v>4000000</v>
      </c>
      <c r="J10" s="14">
        <f t="shared" si="5"/>
        <v>4000000</v>
      </c>
      <c r="K10" s="14">
        <v>4000000</v>
      </c>
      <c r="L10" s="25">
        <f t="shared" ref="L10:L44" si="7">G10*K10</f>
        <v>4000000</v>
      </c>
      <c r="M10" s="25">
        <v>4000000</v>
      </c>
      <c r="N10" s="14">
        <f t="shared" ref="N10:N44" si="8">G10*M10</f>
        <v>4000000</v>
      </c>
      <c r="O10" s="77"/>
      <c r="P10" s="14">
        <f t="shared" ref="P10:P44" si="9">MIN(I10,K10,M10)</f>
        <v>4000000</v>
      </c>
      <c r="Q10" s="37">
        <f t="shared" si="6"/>
        <v>4000000</v>
      </c>
    </row>
    <row r="11" spans="2:17" s="16" customFormat="1" ht="33.75" customHeight="1" x14ac:dyDescent="0.2">
      <c r="B11" s="47"/>
      <c r="C11" s="91"/>
      <c r="D11" s="55"/>
      <c r="E11" s="56"/>
      <c r="F11" s="17" t="s">
        <v>9</v>
      </c>
      <c r="G11" s="3">
        <v>1</v>
      </c>
      <c r="H11" s="24" t="s">
        <v>15</v>
      </c>
      <c r="I11" s="14">
        <v>3000000</v>
      </c>
      <c r="J11" s="14">
        <f t="shared" si="5"/>
        <v>3000000</v>
      </c>
      <c r="K11" s="14">
        <v>3000000</v>
      </c>
      <c r="L11" s="25">
        <f t="shared" si="7"/>
        <v>3000000</v>
      </c>
      <c r="M11" s="25">
        <v>3000000</v>
      </c>
      <c r="N11" s="14">
        <f t="shared" si="8"/>
        <v>3000000</v>
      </c>
      <c r="O11" s="77"/>
      <c r="P11" s="14">
        <f t="shared" si="9"/>
        <v>3000000</v>
      </c>
      <c r="Q11" s="37">
        <f t="shared" si="6"/>
        <v>3000000</v>
      </c>
    </row>
    <row r="12" spans="2:17" s="16" customFormat="1" ht="33.75" customHeight="1" x14ac:dyDescent="0.2">
      <c r="B12" s="47"/>
      <c r="C12" s="91"/>
      <c r="D12" s="70" t="s">
        <v>6</v>
      </c>
      <c r="E12" s="71"/>
      <c r="F12" s="17" t="s">
        <v>7</v>
      </c>
      <c r="G12" s="3">
        <v>1</v>
      </c>
      <c r="H12" s="24" t="s">
        <v>19</v>
      </c>
      <c r="I12" s="14">
        <v>6000000</v>
      </c>
      <c r="J12" s="14">
        <f t="shared" si="5"/>
        <v>6000000</v>
      </c>
      <c r="K12" s="14">
        <v>6000000</v>
      </c>
      <c r="L12" s="25">
        <f t="shared" si="7"/>
        <v>6000000</v>
      </c>
      <c r="M12" s="25">
        <v>6000000</v>
      </c>
      <c r="N12" s="14">
        <f t="shared" si="8"/>
        <v>6000000</v>
      </c>
      <c r="O12" s="77"/>
      <c r="P12" s="14">
        <f t="shared" si="9"/>
        <v>6000000</v>
      </c>
      <c r="Q12" s="37">
        <f t="shared" si="6"/>
        <v>6000000</v>
      </c>
    </row>
    <row r="13" spans="2:17" s="16" customFormat="1" ht="33.75" customHeight="1" x14ac:dyDescent="0.2">
      <c r="B13" s="47"/>
      <c r="C13" s="91"/>
      <c r="D13" s="72"/>
      <c r="E13" s="73"/>
      <c r="F13" s="17" t="s">
        <v>8</v>
      </c>
      <c r="G13" s="3">
        <v>1</v>
      </c>
      <c r="H13" s="24" t="s">
        <v>20</v>
      </c>
      <c r="I13" s="14">
        <v>4000000</v>
      </c>
      <c r="J13" s="14">
        <f t="shared" si="5"/>
        <v>4000000</v>
      </c>
      <c r="K13" s="14">
        <v>4000000</v>
      </c>
      <c r="L13" s="25">
        <f t="shared" si="7"/>
        <v>4000000</v>
      </c>
      <c r="M13" s="25">
        <v>4000000</v>
      </c>
      <c r="N13" s="14">
        <f t="shared" si="8"/>
        <v>4000000</v>
      </c>
      <c r="O13" s="77"/>
      <c r="P13" s="14">
        <f t="shared" si="9"/>
        <v>4000000</v>
      </c>
      <c r="Q13" s="37">
        <f t="shared" si="6"/>
        <v>4000000</v>
      </c>
    </row>
    <row r="14" spans="2:17" s="16" customFormat="1" ht="32.25" customHeight="1" x14ac:dyDescent="0.2">
      <c r="B14" s="47"/>
      <c r="C14" s="91"/>
      <c r="D14" s="74"/>
      <c r="E14" s="75"/>
      <c r="F14" s="17" t="s">
        <v>9</v>
      </c>
      <c r="G14" s="3">
        <v>1</v>
      </c>
      <c r="H14" s="24" t="s">
        <v>21</v>
      </c>
      <c r="I14" s="14">
        <v>3000000</v>
      </c>
      <c r="J14" s="14">
        <f t="shared" si="5"/>
        <v>3000000</v>
      </c>
      <c r="K14" s="14">
        <v>3000000</v>
      </c>
      <c r="L14" s="25">
        <f t="shared" si="7"/>
        <v>3000000</v>
      </c>
      <c r="M14" s="25">
        <v>3000000</v>
      </c>
      <c r="N14" s="14">
        <f t="shared" si="8"/>
        <v>3000000</v>
      </c>
      <c r="O14" s="77"/>
      <c r="P14" s="14">
        <f t="shared" si="9"/>
        <v>3000000</v>
      </c>
      <c r="Q14" s="37">
        <f t="shared" si="6"/>
        <v>3000000</v>
      </c>
    </row>
    <row r="15" spans="2:17" s="16" customFormat="1" ht="32.25" customHeight="1" x14ac:dyDescent="0.2">
      <c r="B15" s="47"/>
      <c r="C15" s="91"/>
      <c r="D15" s="51" t="s">
        <v>61</v>
      </c>
      <c r="E15" s="52"/>
      <c r="F15" s="17" t="s">
        <v>7</v>
      </c>
      <c r="G15" s="3">
        <v>1</v>
      </c>
      <c r="H15" s="24" t="s">
        <v>16</v>
      </c>
      <c r="I15" s="14">
        <v>2500000</v>
      </c>
      <c r="J15" s="14">
        <f t="shared" si="5"/>
        <v>2500000</v>
      </c>
      <c r="K15" s="14">
        <v>2500000</v>
      </c>
      <c r="L15" s="25">
        <f t="shared" si="7"/>
        <v>2500000</v>
      </c>
      <c r="M15" s="25">
        <v>2500000</v>
      </c>
      <c r="N15" s="14">
        <f t="shared" si="8"/>
        <v>2500000</v>
      </c>
      <c r="O15" s="77"/>
      <c r="P15" s="14">
        <f t="shared" si="9"/>
        <v>2500000</v>
      </c>
      <c r="Q15" s="37">
        <f t="shared" si="6"/>
        <v>2500000</v>
      </c>
    </row>
    <row r="16" spans="2:17" s="16" customFormat="1" ht="32.25" customHeight="1" x14ac:dyDescent="0.2">
      <c r="B16" s="47"/>
      <c r="C16" s="91"/>
      <c r="D16" s="53"/>
      <c r="E16" s="54"/>
      <c r="F16" s="17" t="s">
        <v>8</v>
      </c>
      <c r="G16" s="3">
        <v>1</v>
      </c>
      <c r="H16" s="24" t="s">
        <v>17</v>
      </c>
      <c r="I16" s="14">
        <v>1500000</v>
      </c>
      <c r="J16" s="14">
        <f t="shared" si="5"/>
        <v>1500000</v>
      </c>
      <c r="K16" s="14">
        <v>1500000</v>
      </c>
      <c r="L16" s="25">
        <f t="shared" si="7"/>
        <v>1500000</v>
      </c>
      <c r="M16" s="25">
        <v>1500000</v>
      </c>
      <c r="N16" s="14">
        <f t="shared" si="8"/>
        <v>1500000</v>
      </c>
      <c r="O16" s="77"/>
      <c r="P16" s="14">
        <f t="shared" si="9"/>
        <v>1500000</v>
      </c>
      <c r="Q16" s="37">
        <f t="shared" si="6"/>
        <v>1500000</v>
      </c>
    </row>
    <row r="17" spans="2:17" s="16" customFormat="1" ht="36.75" customHeight="1" x14ac:dyDescent="0.2">
      <c r="B17" s="47"/>
      <c r="C17" s="91"/>
      <c r="D17" s="55"/>
      <c r="E17" s="56"/>
      <c r="F17" s="17" t="s">
        <v>9</v>
      </c>
      <c r="G17" s="3">
        <v>1</v>
      </c>
      <c r="H17" s="24" t="s">
        <v>18</v>
      </c>
      <c r="I17" s="14">
        <v>1000000</v>
      </c>
      <c r="J17" s="14">
        <f t="shared" si="5"/>
        <v>1000000</v>
      </c>
      <c r="K17" s="14">
        <v>1000000</v>
      </c>
      <c r="L17" s="25">
        <f t="shared" si="7"/>
        <v>1000000</v>
      </c>
      <c r="M17" s="25">
        <v>1000000</v>
      </c>
      <c r="N17" s="14">
        <f t="shared" si="8"/>
        <v>1000000</v>
      </c>
      <c r="O17" s="77"/>
      <c r="P17" s="14">
        <f t="shared" si="9"/>
        <v>1000000</v>
      </c>
      <c r="Q17" s="37">
        <f t="shared" si="6"/>
        <v>1000000</v>
      </c>
    </row>
    <row r="18" spans="2:17" s="16" customFormat="1" ht="36.75" customHeight="1" x14ac:dyDescent="0.2">
      <c r="B18" s="47"/>
      <c r="C18" s="91"/>
      <c r="D18" s="70" t="s">
        <v>10</v>
      </c>
      <c r="E18" s="71"/>
      <c r="F18" s="17" t="s">
        <v>7</v>
      </c>
      <c r="G18" s="3">
        <v>1</v>
      </c>
      <c r="H18" s="24" t="s">
        <v>22</v>
      </c>
      <c r="I18" s="14">
        <v>6000000</v>
      </c>
      <c r="J18" s="14">
        <f t="shared" si="5"/>
        <v>6000000</v>
      </c>
      <c r="K18" s="14">
        <v>6000000</v>
      </c>
      <c r="L18" s="25">
        <f t="shared" si="7"/>
        <v>6000000</v>
      </c>
      <c r="M18" s="25">
        <v>6000000</v>
      </c>
      <c r="N18" s="14">
        <f t="shared" si="8"/>
        <v>6000000</v>
      </c>
      <c r="O18" s="77"/>
      <c r="P18" s="14">
        <f t="shared" si="9"/>
        <v>6000000</v>
      </c>
      <c r="Q18" s="37">
        <f t="shared" si="6"/>
        <v>6000000</v>
      </c>
    </row>
    <row r="19" spans="2:17" s="16" customFormat="1" ht="36" customHeight="1" x14ac:dyDescent="0.2">
      <c r="B19" s="47"/>
      <c r="C19" s="91"/>
      <c r="D19" s="72"/>
      <c r="E19" s="73"/>
      <c r="F19" s="17" t="s">
        <v>8</v>
      </c>
      <c r="G19" s="3">
        <v>1</v>
      </c>
      <c r="H19" s="24" t="s">
        <v>23</v>
      </c>
      <c r="I19" s="14">
        <v>4000000</v>
      </c>
      <c r="J19" s="14">
        <f t="shared" si="5"/>
        <v>4000000</v>
      </c>
      <c r="K19" s="14">
        <v>4000000</v>
      </c>
      <c r="L19" s="25">
        <f t="shared" si="7"/>
        <v>4000000</v>
      </c>
      <c r="M19" s="25">
        <v>4000000</v>
      </c>
      <c r="N19" s="14">
        <f t="shared" si="8"/>
        <v>4000000</v>
      </c>
      <c r="O19" s="77"/>
      <c r="P19" s="14">
        <f t="shared" si="9"/>
        <v>4000000</v>
      </c>
      <c r="Q19" s="37">
        <f t="shared" si="6"/>
        <v>4000000</v>
      </c>
    </row>
    <row r="20" spans="2:17" s="16" customFormat="1" ht="34.5" customHeight="1" x14ac:dyDescent="0.2">
      <c r="B20" s="47"/>
      <c r="C20" s="91"/>
      <c r="D20" s="74"/>
      <c r="E20" s="75"/>
      <c r="F20" s="17" t="s">
        <v>9</v>
      </c>
      <c r="G20" s="3">
        <v>1</v>
      </c>
      <c r="H20" s="24" t="s">
        <v>24</v>
      </c>
      <c r="I20" s="14">
        <v>3000000</v>
      </c>
      <c r="J20" s="14">
        <f t="shared" si="5"/>
        <v>3000000</v>
      </c>
      <c r="K20" s="14">
        <v>3000000</v>
      </c>
      <c r="L20" s="25">
        <f t="shared" si="7"/>
        <v>3000000</v>
      </c>
      <c r="M20" s="25">
        <v>3000000</v>
      </c>
      <c r="N20" s="14">
        <f t="shared" si="8"/>
        <v>3000000</v>
      </c>
      <c r="O20" s="77"/>
      <c r="P20" s="14">
        <f t="shared" si="9"/>
        <v>3000000</v>
      </c>
      <c r="Q20" s="37">
        <f t="shared" si="6"/>
        <v>3000000</v>
      </c>
    </row>
    <row r="21" spans="2:17" s="16" customFormat="1" ht="34.5" customHeight="1" x14ac:dyDescent="0.2">
      <c r="B21" s="47"/>
      <c r="C21" s="91"/>
      <c r="D21" s="51" t="s">
        <v>11</v>
      </c>
      <c r="E21" s="52"/>
      <c r="F21" s="17" t="s">
        <v>7</v>
      </c>
      <c r="G21" s="3">
        <v>1</v>
      </c>
      <c r="H21" s="24" t="s">
        <v>25</v>
      </c>
      <c r="I21" s="14">
        <v>5000000</v>
      </c>
      <c r="J21" s="14">
        <f t="shared" si="5"/>
        <v>5000000</v>
      </c>
      <c r="K21" s="14">
        <v>5000000</v>
      </c>
      <c r="L21" s="25">
        <f t="shared" si="7"/>
        <v>5000000</v>
      </c>
      <c r="M21" s="25">
        <v>5000000</v>
      </c>
      <c r="N21" s="14">
        <f t="shared" si="8"/>
        <v>5000000</v>
      </c>
      <c r="O21" s="77"/>
      <c r="P21" s="14">
        <f t="shared" si="9"/>
        <v>5000000</v>
      </c>
      <c r="Q21" s="37">
        <f t="shared" si="6"/>
        <v>5000000</v>
      </c>
    </row>
    <row r="22" spans="2:17" s="16" customFormat="1" ht="34.5" customHeight="1" x14ac:dyDescent="0.2">
      <c r="B22" s="47"/>
      <c r="C22" s="91"/>
      <c r="D22" s="53"/>
      <c r="E22" s="54"/>
      <c r="F22" s="17" t="s">
        <v>8</v>
      </c>
      <c r="G22" s="3">
        <v>1</v>
      </c>
      <c r="H22" s="24" t="s">
        <v>26</v>
      </c>
      <c r="I22" s="14">
        <v>4000000</v>
      </c>
      <c r="J22" s="14">
        <f t="shared" si="5"/>
        <v>4000000</v>
      </c>
      <c r="K22" s="14">
        <v>4000000</v>
      </c>
      <c r="L22" s="25">
        <f t="shared" si="7"/>
        <v>4000000</v>
      </c>
      <c r="M22" s="25">
        <v>4000000</v>
      </c>
      <c r="N22" s="14">
        <f t="shared" si="8"/>
        <v>4000000</v>
      </c>
      <c r="O22" s="77"/>
      <c r="P22" s="14">
        <f t="shared" si="9"/>
        <v>4000000</v>
      </c>
      <c r="Q22" s="37">
        <f t="shared" si="6"/>
        <v>4000000</v>
      </c>
    </row>
    <row r="23" spans="2:17" s="16" customFormat="1" ht="38.25" customHeight="1" x14ac:dyDescent="0.2">
      <c r="B23" s="47"/>
      <c r="C23" s="91"/>
      <c r="D23" s="55"/>
      <c r="E23" s="56"/>
      <c r="F23" s="17" t="s">
        <v>9</v>
      </c>
      <c r="G23" s="3">
        <v>1</v>
      </c>
      <c r="H23" s="24" t="s">
        <v>27</v>
      </c>
      <c r="I23" s="14">
        <v>3000000</v>
      </c>
      <c r="J23" s="14">
        <f t="shared" si="5"/>
        <v>3000000</v>
      </c>
      <c r="K23" s="14">
        <v>3000000</v>
      </c>
      <c r="L23" s="25">
        <f t="shared" si="7"/>
        <v>3000000</v>
      </c>
      <c r="M23" s="25">
        <v>3000000</v>
      </c>
      <c r="N23" s="14">
        <f t="shared" si="8"/>
        <v>3000000</v>
      </c>
      <c r="O23" s="77"/>
      <c r="P23" s="14">
        <f t="shared" si="9"/>
        <v>3000000</v>
      </c>
      <c r="Q23" s="37">
        <f t="shared" si="6"/>
        <v>3000000</v>
      </c>
    </row>
    <row r="24" spans="2:17" s="16" customFormat="1" ht="38.25" customHeight="1" x14ac:dyDescent="0.2">
      <c r="B24" s="47"/>
      <c r="C24" s="91"/>
      <c r="D24" s="70" t="s">
        <v>12</v>
      </c>
      <c r="E24" s="71"/>
      <c r="F24" s="17" t="s">
        <v>7</v>
      </c>
      <c r="G24" s="3">
        <v>1</v>
      </c>
      <c r="H24" s="24" t="s">
        <v>35</v>
      </c>
      <c r="I24" s="14">
        <v>6000000</v>
      </c>
      <c r="J24" s="14">
        <f t="shared" si="5"/>
        <v>6000000</v>
      </c>
      <c r="K24" s="14">
        <v>6000000</v>
      </c>
      <c r="L24" s="25">
        <f t="shared" si="7"/>
        <v>6000000</v>
      </c>
      <c r="M24" s="25">
        <v>6000000</v>
      </c>
      <c r="N24" s="14">
        <f t="shared" si="8"/>
        <v>6000000</v>
      </c>
      <c r="O24" s="77"/>
      <c r="P24" s="14">
        <f t="shared" si="9"/>
        <v>6000000</v>
      </c>
      <c r="Q24" s="37">
        <f t="shared" si="6"/>
        <v>6000000</v>
      </c>
    </row>
    <row r="25" spans="2:17" s="16" customFormat="1" ht="38.25" customHeight="1" x14ac:dyDescent="0.2">
      <c r="B25" s="47"/>
      <c r="C25" s="91"/>
      <c r="D25" s="72"/>
      <c r="E25" s="73"/>
      <c r="F25" s="17" t="s">
        <v>8</v>
      </c>
      <c r="G25" s="3">
        <v>1</v>
      </c>
      <c r="H25" s="24" t="s">
        <v>36</v>
      </c>
      <c r="I25" s="14">
        <v>5000000</v>
      </c>
      <c r="J25" s="14">
        <f t="shared" si="5"/>
        <v>5000000</v>
      </c>
      <c r="K25" s="14">
        <v>5000000</v>
      </c>
      <c r="L25" s="25">
        <f t="shared" si="7"/>
        <v>5000000</v>
      </c>
      <c r="M25" s="25">
        <v>5000000</v>
      </c>
      <c r="N25" s="14">
        <f t="shared" si="8"/>
        <v>5000000</v>
      </c>
      <c r="O25" s="77"/>
      <c r="P25" s="14">
        <f t="shared" si="9"/>
        <v>5000000</v>
      </c>
      <c r="Q25" s="37">
        <f t="shared" si="6"/>
        <v>5000000</v>
      </c>
    </row>
    <row r="26" spans="2:17" s="16" customFormat="1" ht="38.25" customHeight="1" x14ac:dyDescent="0.2">
      <c r="B26" s="47"/>
      <c r="C26" s="91"/>
      <c r="D26" s="74"/>
      <c r="E26" s="75"/>
      <c r="F26" s="17" t="s">
        <v>9</v>
      </c>
      <c r="G26" s="3">
        <v>1</v>
      </c>
      <c r="H26" s="24" t="s">
        <v>37</v>
      </c>
      <c r="I26" s="14">
        <v>4000000</v>
      </c>
      <c r="J26" s="14">
        <f t="shared" si="5"/>
        <v>4000000</v>
      </c>
      <c r="K26" s="14">
        <v>4000000</v>
      </c>
      <c r="L26" s="25">
        <f t="shared" si="7"/>
        <v>4000000</v>
      </c>
      <c r="M26" s="25">
        <v>4000000</v>
      </c>
      <c r="N26" s="14">
        <f t="shared" si="8"/>
        <v>4000000</v>
      </c>
      <c r="O26" s="77"/>
      <c r="P26" s="14">
        <f t="shared" si="9"/>
        <v>4000000</v>
      </c>
      <c r="Q26" s="37">
        <f t="shared" si="6"/>
        <v>4000000</v>
      </c>
    </row>
    <row r="27" spans="2:17" s="16" customFormat="1" ht="38.25" customHeight="1" x14ac:dyDescent="0.2">
      <c r="B27" s="47"/>
      <c r="C27" s="91"/>
      <c r="D27" s="51" t="s">
        <v>34</v>
      </c>
      <c r="E27" s="52"/>
      <c r="F27" s="17" t="s">
        <v>7</v>
      </c>
      <c r="G27" s="3">
        <v>1</v>
      </c>
      <c r="H27" s="24" t="s">
        <v>38</v>
      </c>
      <c r="I27" s="14">
        <v>10000000</v>
      </c>
      <c r="J27" s="14">
        <f t="shared" si="5"/>
        <v>10000000</v>
      </c>
      <c r="K27" s="27">
        <v>10000000</v>
      </c>
      <c r="L27" s="25">
        <f t="shared" si="7"/>
        <v>10000000</v>
      </c>
      <c r="M27" s="28">
        <v>10000000</v>
      </c>
      <c r="N27" s="14">
        <f t="shared" si="8"/>
        <v>10000000</v>
      </c>
      <c r="O27" s="77"/>
      <c r="P27" s="14">
        <f t="shared" si="9"/>
        <v>10000000</v>
      </c>
      <c r="Q27" s="37">
        <f t="shared" si="6"/>
        <v>10000000</v>
      </c>
    </row>
    <row r="28" spans="2:17" s="16" customFormat="1" ht="38.25" customHeight="1" x14ac:dyDescent="0.2">
      <c r="B28" s="47"/>
      <c r="C28" s="91"/>
      <c r="D28" s="53"/>
      <c r="E28" s="54"/>
      <c r="F28" s="17" t="s">
        <v>8</v>
      </c>
      <c r="G28" s="3">
        <v>1</v>
      </c>
      <c r="H28" s="24" t="s">
        <v>39</v>
      </c>
      <c r="I28" s="14">
        <v>8000000</v>
      </c>
      <c r="J28" s="14">
        <f t="shared" si="5"/>
        <v>8000000</v>
      </c>
      <c r="K28" s="27">
        <v>8000000</v>
      </c>
      <c r="L28" s="25">
        <f t="shared" si="7"/>
        <v>8000000</v>
      </c>
      <c r="M28" s="28">
        <v>8000000</v>
      </c>
      <c r="N28" s="14">
        <f t="shared" si="8"/>
        <v>8000000</v>
      </c>
      <c r="O28" s="77"/>
      <c r="P28" s="14">
        <f t="shared" si="9"/>
        <v>8000000</v>
      </c>
      <c r="Q28" s="37">
        <f t="shared" si="6"/>
        <v>8000000</v>
      </c>
    </row>
    <row r="29" spans="2:17" s="16" customFormat="1" ht="37.5" customHeight="1" x14ac:dyDescent="0.2">
      <c r="B29" s="47"/>
      <c r="C29" s="91"/>
      <c r="D29" s="55"/>
      <c r="E29" s="56"/>
      <c r="F29" s="17" t="s">
        <v>9</v>
      </c>
      <c r="G29" s="3">
        <v>1</v>
      </c>
      <c r="H29" s="24" t="s">
        <v>40</v>
      </c>
      <c r="I29" s="14">
        <v>6000000</v>
      </c>
      <c r="J29" s="14">
        <f t="shared" si="5"/>
        <v>6000000</v>
      </c>
      <c r="K29" s="27">
        <v>6000000</v>
      </c>
      <c r="L29" s="25">
        <f t="shared" si="7"/>
        <v>6000000</v>
      </c>
      <c r="M29" s="28">
        <v>6000000</v>
      </c>
      <c r="N29" s="14">
        <f t="shared" si="8"/>
        <v>6000000</v>
      </c>
      <c r="O29" s="77"/>
      <c r="P29" s="14">
        <f t="shared" si="9"/>
        <v>6000000</v>
      </c>
      <c r="Q29" s="37">
        <f t="shared" si="6"/>
        <v>6000000</v>
      </c>
    </row>
    <row r="30" spans="2:17" s="16" customFormat="1" ht="37.5" customHeight="1" x14ac:dyDescent="0.2">
      <c r="B30" s="47"/>
      <c r="C30" s="91"/>
      <c r="D30" s="70" t="s">
        <v>41</v>
      </c>
      <c r="E30" s="71"/>
      <c r="F30" s="17" t="s">
        <v>7</v>
      </c>
      <c r="G30" s="3">
        <v>1</v>
      </c>
      <c r="H30" s="24" t="s">
        <v>28</v>
      </c>
      <c r="I30" s="14">
        <v>12000000</v>
      </c>
      <c r="J30" s="14">
        <f t="shared" si="5"/>
        <v>12000000</v>
      </c>
      <c r="K30" s="14">
        <v>12000000</v>
      </c>
      <c r="L30" s="25">
        <f t="shared" si="7"/>
        <v>12000000</v>
      </c>
      <c r="M30" s="28">
        <v>12000000</v>
      </c>
      <c r="N30" s="14">
        <f t="shared" si="8"/>
        <v>12000000</v>
      </c>
      <c r="O30" s="77"/>
      <c r="P30" s="14">
        <f t="shared" si="9"/>
        <v>12000000</v>
      </c>
      <c r="Q30" s="37">
        <f t="shared" si="6"/>
        <v>12000000</v>
      </c>
    </row>
    <row r="31" spans="2:17" s="16" customFormat="1" ht="37.5" customHeight="1" x14ac:dyDescent="0.2">
      <c r="B31" s="47"/>
      <c r="C31" s="91"/>
      <c r="D31" s="72"/>
      <c r="E31" s="73"/>
      <c r="F31" s="17" t="s">
        <v>8</v>
      </c>
      <c r="G31" s="3">
        <v>1</v>
      </c>
      <c r="H31" s="24" t="s">
        <v>29</v>
      </c>
      <c r="I31" s="14">
        <v>8000000</v>
      </c>
      <c r="J31" s="14">
        <f t="shared" si="5"/>
        <v>8000000</v>
      </c>
      <c r="K31" s="14">
        <v>8000000</v>
      </c>
      <c r="L31" s="25">
        <f t="shared" si="7"/>
        <v>8000000</v>
      </c>
      <c r="M31" s="28">
        <v>8000000</v>
      </c>
      <c r="N31" s="14">
        <f t="shared" si="8"/>
        <v>8000000</v>
      </c>
      <c r="O31" s="77"/>
      <c r="P31" s="14">
        <f t="shared" si="9"/>
        <v>8000000</v>
      </c>
      <c r="Q31" s="37">
        <f t="shared" si="6"/>
        <v>8000000</v>
      </c>
    </row>
    <row r="32" spans="2:17" s="16" customFormat="1" ht="33" customHeight="1" x14ac:dyDescent="0.2">
      <c r="B32" s="47"/>
      <c r="C32" s="91"/>
      <c r="D32" s="74"/>
      <c r="E32" s="75"/>
      <c r="F32" s="17" t="s">
        <v>9</v>
      </c>
      <c r="G32" s="3">
        <v>1</v>
      </c>
      <c r="H32" s="24" t="s">
        <v>30</v>
      </c>
      <c r="I32" s="14">
        <v>5000000</v>
      </c>
      <c r="J32" s="14">
        <f t="shared" si="5"/>
        <v>5000000</v>
      </c>
      <c r="K32" s="27">
        <v>5000000</v>
      </c>
      <c r="L32" s="25">
        <f t="shared" si="7"/>
        <v>5000000</v>
      </c>
      <c r="M32" s="28">
        <v>5000000</v>
      </c>
      <c r="N32" s="14">
        <f t="shared" si="8"/>
        <v>5000000</v>
      </c>
      <c r="O32" s="77"/>
      <c r="P32" s="14">
        <f t="shared" si="9"/>
        <v>5000000</v>
      </c>
      <c r="Q32" s="37">
        <f t="shared" si="6"/>
        <v>5000000</v>
      </c>
    </row>
    <row r="33" spans="2:17" s="16" customFormat="1" ht="43.5" customHeight="1" x14ac:dyDescent="0.2">
      <c r="B33" s="47"/>
      <c r="C33" s="91"/>
      <c r="D33" s="51" t="s">
        <v>60</v>
      </c>
      <c r="E33" s="52"/>
      <c r="F33" s="17" t="s">
        <v>7</v>
      </c>
      <c r="G33" s="3">
        <v>1</v>
      </c>
      <c r="H33" s="24" t="s">
        <v>31</v>
      </c>
      <c r="I33" s="14">
        <v>12000000</v>
      </c>
      <c r="J33" s="14">
        <f t="shared" si="5"/>
        <v>12000000</v>
      </c>
      <c r="K33" s="27">
        <v>12000000</v>
      </c>
      <c r="L33" s="25">
        <f t="shared" si="7"/>
        <v>12000000</v>
      </c>
      <c r="M33" s="28">
        <v>12000000</v>
      </c>
      <c r="N33" s="14">
        <f t="shared" si="8"/>
        <v>12000000</v>
      </c>
      <c r="O33" s="77"/>
      <c r="P33" s="14">
        <f t="shared" si="9"/>
        <v>12000000</v>
      </c>
      <c r="Q33" s="37">
        <f t="shared" si="6"/>
        <v>12000000</v>
      </c>
    </row>
    <row r="34" spans="2:17" s="16" customFormat="1" ht="33" customHeight="1" x14ac:dyDescent="0.2">
      <c r="B34" s="47"/>
      <c r="C34" s="91"/>
      <c r="D34" s="53"/>
      <c r="E34" s="54"/>
      <c r="F34" s="17" t="s">
        <v>8</v>
      </c>
      <c r="G34" s="3">
        <v>1</v>
      </c>
      <c r="H34" s="24" t="s">
        <v>32</v>
      </c>
      <c r="I34" s="14">
        <v>8000000</v>
      </c>
      <c r="J34" s="14">
        <f t="shared" si="5"/>
        <v>8000000</v>
      </c>
      <c r="K34" s="27">
        <v>8000000</v>
      </c>
      <c r="L34" s="25">
        <f t="shared" si="7"/>
        <v>8000000</v>
      </c>
      <c r="M34" s="28">
        <v>8000000</v>
      </c>
      <c r="N34" s="14">
        <f t="shared" si="8"/>
        <v>8000000</v>
      </c>
      <c r="O34" s="77"/>
      <c r="P34" s="14">
        <f t="shared" si="9"/>
        <v>8000000</v>
      </c>
      <c r="Q34" s="37">
        <f t="shared" si="6"/>
        <v>8000000</v>
      </c>
    </row>
    <row r="35" spans="2:17" s="16" customFormat="1" ht="31.5" customHeight="1" x14ac:dyDescent="0.2">
      <c r="B35" s="47"/>
      <c r="C35" s="91"/>
      <c r="D35" s="55"/>
      <c r="E35" s="56"/>
      <c r="F35" s="17" t="s">
        <v>9</v>
      </c>
      <c r="G35" s="3">
        <v>1</v>
      </c>
      <c r="H35" s="24" t="s">
        <v>33</v>
      </c>
      <c r="I35" s="14">
        <v>6000000</v>
      </c>
      <c r="J35" s="14">
        <f t="shared" si="5"/>
        <v>6000000</v>
      </c>
      <c r="K35" s="27">
        <v>6000000</v>
      </c>
      <c r="L35" s="25">
        <f t="shared" si="7"/>
        <v>6000000</v>
      </c>
      <c r="M35" s="28">
        <v>6000000</v>
      </c>
      <c r="N35" s="14">
        <f t="shared" si="8"/>
        <v>6000000</v>
      </c>
      <c r="O35" s="77"/>
      <c r="P35" s="14">
        <f t="shared" si="9"/>
        <v>6000000</v>
      </c>
      <c r="Q35" s="37">
        <f t="shared" si="6"/>
        <v>6000000</v>
      </c>
    </row>
    <row r="36" spans="2:17" s="16" customFormat="1" ht="33" customHeight="1" x14ac:dyDescent="0.2">
      <c r="B36" s="47"/>
      <c r="C36" s="91"/>
      <c r="D36" s="70" t="s">
        <v>42</v>
      </c>
      <c r="E36" s="71"/>
      <c r="F36" s="17" t="s">
        <v>7</v>
      </c>
      <c r="G36" s="3">
        <v>1</v>
      </c>
      <c r="H36" s="24" t="s">
        <v>75</v>
      </c>
      <c r="I36" s="14">
        <v>24000000</v>
      </c>
      <c r="J36" s="14">
        <f t="shared" si="5"/>
        <v>24000000</v>
      </c>
      <c r="K36" s="27">
        <v>24000000</v>
      </c>
      <c r="L36" s="25">
        <f t="shared" si="7"/>
        <v>24000000</v>
      </c>
      <c r="M36" s="28">
        <v>24000000</v>
      </c>
      <c r="N36" s="14">
        <f t="shared" si="8"/>
        <v>24000000</v>
      </c>
      <c r="O36" s="77"/>
      <c r="P36" s="14">
        <f t="shared" si="9"/>
        <v>24000000</v>
      </c>
      <c r="Q36" s="37">
        <f t="shared" si="6"/>
        <v>24000000</v>
      </c>
    </row>
    <row r="37" spans="2:17" s="16" customFormat="1" ht="31.5" customHeight="1" x14ac:dyDescent="0.2">
      <c r="B37" s="47"/>
      <c r="C37" s="91"/>
      <c r="D37" s="72"/>
      <c r="E37" s="73"/>
      <c r="F37" s="17" t="s">
        <v>8</v>
      </c>
      <c r="G37" s="3">
        <v>1</v>
      </c>
      <c r="H37" s="24" t="s">
        <v>76</v>
      </c>
      <c r="I37" s="14">
        <v>16000000</v>
      </c>
      <c r="J37" s="14">
        <f t="shared" si="5"/>
        <v>16000000</v>
      </c>
      <c r="K37" s="27">
        <v>16000000</v>
      </c>
      <c r="L37" s="25">
        <f t="shared" si="7"/>
        <v>16000000</v>
      </c>
      <c r="M37" s="28">
        <v>16000000</v>
      </c>
      <c r="N37" s="14">
        <f t="shared" si="8"/>
        <v>16000000</v>
      </c>
      <c r="O37" s="77"/>
      <c r="P37" s="14">
        <f t="shared" si="9"/>
        <v>16000000</v>
      </c>
      <c r="Q37" s="37">
        <f t="shared" si="6"/>
        <v>16000000</v>
      </c>
    </row>
    <row r="38" spans="2:17" s="16" customFormat="1" ht="37.5" customHeight="1" x14ac:dyDescent="0.2">
      <c r="B38" s="47"/>
      <c r="C38" s="91"/>
      <c r="D38" s="74"/>
      <c r="E38" s="75"/>
      <c r="F38" s="17" t="s">
        <v>9</v>
      </c>
      <c r="G38" s="3">
        <v>1</v>
      </c>
      <c r="H38" s="24" t="s">
        <v>77</v>
      </c>
      <c r="I38" s="14">
        <v>12000000</v>
      </c>
      <c r="J38" s="14">
        <f t="shared" si="5"/>
        <v>12000000</v>
      </c>
      <c r="K38" s="27">
        <v>12000000</v>
      </c>
      <c r="L38" s="25">
        <f t="shared" si="7"/>
        <v>12000000</v>
      </c>
      <c r="M38" s="28">
        <v>12000000</v>
      </c>
      <c r="N38" s="14">
        <f t="shared" si="8"/>
        <v>12000000</v>
      </c>
      <c r="O38" s="77"/>
      <c r="P38" s="14">
        <f t="shared" si="9"/>
        <v>12000000</v>
      </c>
      <c r="Q38" s="37">
        <f t="shared" si="6"/>
        <v>12000000</v>
      </c>
    </row>
    <row r="39" spans="2:17" s="16" customFormat="1" ht="37.5" customHeight="1" x14ac:dyDescent="0.2">
      <c r="B39" s="47"/>
      <c r="C39" s="91"/>
      <c r="D39" s="51" t="s">
        <v>43</v>
      </c>
      <c r="E39" s="52"/>
      <c r="F39" s="17" t="s">
        <v>7</v>
      </c>
      <c r="G39" s="3">
        <v>1</v>
      </c>
      <c r="H39" s="24" t="s">
        <v>44</v>
      </c>
      <c r="I39" s="14">
        <v>18000000</v>
      </c>
      <c r="J39" s="14">
        <f t="shared" si="5"/>
        <v>18000000</v>
      </c>
      <c r="K39" s="14">
        <v>18000000</v>
      </c>
      <c r="L39" s="25">
        <f t="shared" si="7"/>
        <v>18000000</v>
      </c>
      <c r="M39" s="25">
        <v>18000000</v>
      </c>
      <c r="N39" s="14">
        <f t="shared" si="8"/>
        <v>18000000</v>
      </c>
      <c r="O39" s="77"/>
      <c r="P39" s="14">
        <f t="shared" si="9"/>
        <v>18000000</v>
      </c>
      <c r="Q39" s="37">
        <f t="shared" si="6"/>
        <v>18000000</v>
      </c>
    </row>
    <row r="40" spans="2:17" s="16" customFormat="1" ht="37.5" customHeight="1" x14ac:dyDescent="0.2">
      <c r="B40" s="47"/>
      <c r="C40" s="91"/>
      <c r="D40" s="53"/>
      <c r="E40" s="54"/>
      <c r="F40" s="17" t="s">
        <v>8</v>
      </c>
      <c r="G40" s="3">
        <v>1</v>
      </c>
      <c r="H40" s="24" t="s">
        <v>45</v>
      </c>
      <c r="I40" s="14">
        <v>12000000</v>
      </c>
      <c r="J40" s="14">
        <f t="shared" si="5"/>
        <v>12000000</v>
      </c>
      <c r="K40" s="14">
        <v>12000000</v>
      </c>
      <c r="L40" s="25">
        <f t="shared" si="7"/>
        <v>12000000</v>
      </c>
      <c r="M40" s="25">
        <v>12000000</v>
      </c>
      <c r="N40" s="14">
        <f t="shared" si="8"/>
        <v>12000000</v>
      </c>
      <c r="O40" s="77"/>
      <c r="P40" s="14">
        <f t="shared" si="9"/>
        <v>12000000</v>
      </c>
      <c r="Q40" s="37">
        <f t="shared" si="6"/>
        <v>12000000</v>
      </c>
    </row>
    <row r="41" spans="2:17" s="16" customFormat="1" ht="33" customHeight="1" x14ac:dyDescent="0.2">
      <c r="B41" s="47"/>
      <c r="C41" s="91"/>
      <c r="D41" s="55"/>
      <c r="E41" s="56"/>
      <c r="F41" s="17" t="s">
        <v>9</v>
      </c>
      <c r="G41" s="3">
        <v>1</v>
      </c>
      <c r="H41" s="24" t="s">
        <v>46</v>
      </c>
      <c r="I41" s="14">
        <v>8000000</v>
      </c>
      <c r="J41" s="14">
        <f t="shared" si="5"/>
        <v>8000000</v>
      </c>
      <c r="K41" s="14">
        <v>8000000</v>
      </c>
      <c r="L41" s="25">
        <f t="shared" si="7"/>
        <v>8000000</v>
      </c>
      <c r="M41" s="25">
        <v>8000000</v>
      </c>
      <c r="N41" s="14">
        <f t="shared" si="8"/>
        <v>8000000</v>
      </c>
      <c r="O41" s="77"/>
      <c r="P41" s="14">
        <f t="shared" si="9"/>
        <v>8000000</v>
      </c>
      <c r="Q41" s="37">
        <f t="shared" si="6"/>
        <v>8000000</v>
      </c>
    </row>
    <row r="42" spans="2:17" s="16" customFormat="1" ht="33" customHeight="1" x14ac:dyDescent="0.2">
      <c r="B42" s="47"/>
      <c r="C42" s="91"/>
      <c r="D42" s="70" t="s">
        <v>50</v>
      </c>
      <c r="E42" s="71"/>
      <c r="F42" s="17" t="s">
        <v>7</v>
      </c>
      <c r="G42" s="3">
        <v>1</v>
      </c>
      <c r="H42" s="24" t="s">
        <v>47</v>
      </c>
      <c r="I42" s="14">
        <v>8000000</v>
      </c>
      <c r="J42" s="14">
        <f t="shared" si="5"/>
        <v>8000000</v>
      </c>
      <c r="K42" s="27">
        <v>8000000</v>
      </c>
      <c r="L42" s="25">
        <f t="shared" si="7"/>
        <v>8000000</v>
      </c>
      <c r="M42" s="28">
        <v>8000000</v>
      </c>
      <c r="N42" s="14">
        <f t="shared" si="8"/>
        <v>8000000</v>
      </c>
      <c r="O42" s="77"/>
      <c r="P42" s="14">
        <f t="shared" si="9"/>
        <v>8000000</v>
      </c>
      <c r="Q42" s="37">
        <f t="shared" si="6"/>
        <v>8000000</v>
      </c>
    </row>
    <row r="43" spans="2:17" s="16" customFormat="1" ht="33" customHeight="1" x14ac:dyDescent="0.2">
      <c r="B43" s="47"/>
      <c r="C43" s="91"/>
      <c r="D43" s="72"/>
      <c r="E43" s="73"/>
      <c r="F43" s="17" t="s">
        <v>8</v>
      </c>
      <c r="G43" s="3">
        <v>1</v>
      </c>
      <c r="H43" s="24" t="s">
        <v>48</v>
      </c>
      <c r="I43" s="14">
        <v>6000000</v>
      </c>
      <c r="J43" s="14">
        <f t="shared" si="5"/>
        <v>6000000</v>
      </c>
      <c r="K43" s="27">
        <v>6000000</v>
      </c>
      <c r="L43" s="25">
        <f t="shared" si="7"/>
        <v>6000000</v>
      </c>
      <c r="M43" s="28">
        <v>6000000</v>
      </c>
      <c r="N43" s="14">
        <f t="shared" si="8"/>
        <v>6000000</v>
      </c>
      <c r="O43" s="77"/>
      <c r="P43" s="14">
        <f t="shared" si="9"/>
        <v>6000000</v>
      </c>
      <c r="Q43" s="37">
        <f t="shared" si="6"/>
        <v>6000000</v>
      </c>
    </row>
    <row r="44" spans="2:17" s="16" customFormat="1" ht="39" customHeight="1" x14ac:dyDescent="0.2">
      <c r="B44" s="48"/>
      <c r="C44" s="91"/>
      <c r="D44" s="74"/>
      <c r="E44" s="75"/>
      <c r="F44" s="17" t="s">
        <v>9</v>
      </c>
      <c r="G44" s="3">
        <v>1</v>
      </c>
      <c r="H44" s="24" t="s">
        <v>49</v>
      </c>
      <c r="I44" s="14">
        <v>4000000</v>
      </c>
      <c r="J44" s="14">
        <f t="shared" si="5"/>
        <v>4000000</v>
      </c>
      <c r="K44" s="27">
        <v>4000000</v>
      </c>
      <c r="L44" s="25">
        <f t="shared" si="7"/>
        <v>4000000</v>
      </c>
      <c r="M44" s="28">
        <v>4000000</v>
      </c>
      <c r="N44" s="14">
        <f t="shared" si="8"/>
        <v>4000000</v>
      </c>
      <c r="O44" s="77"/>
      <c r="P44" s="14">
        <f t="shared" si="9"/>
        <v>4000000</v>
      </c>
      <c r="Q44" s="37">
        <f t="shared" si="6"/>
        <v>4000000</v>
      </c>
    </row>
    <row r="45" spans="2:17" s="98" customFormat="1" ht="35.25" customHeight="1" x14ac:dyDescent="0.25">
      <c r="B45" s="57" t="s">
        <v>55</v>
      </c>
      <c r="C45" s="57"/>
      <c r="D45" s="57"/>
      <c r="E45" s="58"/>
      <c r="F45" s="58"/>
      <c r="G45" s="58"/>
      <c r="H45" s="58"/>
      <c r="I45" s="102"/>
      <c r="J45" s="94">
        <f>SUM(J9:J44)</f>
        <v>254000000</v>
      </c>
      <c r="K45" s="95"/>
      <c r="L45" s="94">
        <f>SUM(L9:L44)</f>
        <v>254000000</v>
      </c>
      <c r="M45" s="94"/>
      <c r="N45" s="94">
        <f t="shared" ref="N45" si="10">SUM(N9:N44)</f>
        <v>254000000</v>
      </c>
      <c r="O45" s="78"/>
      <c r="P45" s="94">
        <f>SUM(P9:P44)</f>
        <v>254000000</v>
      </c>
      <c r="Q45" s="94">
        <f>SUM(Q9:Q44)</f>
        <v>254000000</v>
      </c>
    </row>
    <row r="46" spans="2:17" s="16" customFormat="1" ht="18.75" customHeight="1" x14ac:dyDescent="0.2">
      <c r="E46" s="29"/>
      <c r="F46" s="29"/>
      <c r="G46" s="29"/>
      <c r="H46" s="29"/>
      <c r="Q46" s="38"/>
    </row>
    <row r="47" spans="2:17" s="16" customFormat="1" ht="44.25" customHeight="1" x14ac:dyDescent="0.2">
      <c r="B47" s="7" t="s">
        <v>3</v>
      </c>
      <c r="C47" s="66" t="s">
        <v>1</v>
      </c>
      <c r="D47" s="66"/>
      <c r="E47" s="66"/>
      <c r="F47" s="66"/>
      <c r="G47" s="8" t="s">
        <v>0</v>
      </c>
      <c r="H47" s="9" t="s">
        <v>2</v>
      </c>
      <c r="I47" s="10" t="s">
        <v>64</v>
      </c>
      <c r="J47" s="9" t="s">
        <v>65</v>
      </c>
      <c r="K47" s="10" t="s">
        <v>64</v>
      </c>
      <c r="L47" s="9" t="s">
        <v>65</v>
      </c>
      <c r="M47" s="10" t="s">
        <v>64</v>
      </c>
      <c r="N47" s="9" t="s">
        <v>65</v>
      </c>
      <c r="O47" s="65"/>
      <c r="P47" s="10" t="s">
        <v>64</v>
      </c>
      <c r="Q47" s="9" t="s">
        <v>65</v>
      </c>
    </row>
    <row r="48" spans="2:17" s="16" customFormat="1" ht="170.25" customHeight="1" x14ac:dyDescent="0.2">
      <c r="B48" s="18" t="s">
        <v>57</v>
      </c>
      <c r="C48" s="67" t="s">
        <v>66</v>
      </c>
      <c r="D48" s="67"/>
      <c r="E48" s="67"/>
      <c r="F48" s="67"/>
      <c r="G48" s="18">
        <v>300</v>
      </c>
      <c r="H48" s="24" t="s">
        <v>51</v>
      </c>
      <c r="I48" s="26">
        <v>160000</v>
      </c>
      <c r="J48" s="14">
        <f t="shared" ref="J48" si="11">G48*I48</f>
        <v>48000000</v>
      </c>
      <c r="K48" s="14">
        <v>165000</v>
      </c>
      <c r="L48" s="14">
        <f>G48*K48</f>
        <v>49500000</v>
      </c>
      <c r="M48" s="25">
        <v>160000</v>
      </c>
      <c r="N48" s="14">
        <f>G48*M48</f>
        <v>48000000</v>
      </c>
      <c r="O48" s="65"/>
      <c r="P48" s="14">
        <f>MIN(I48,K48,M48)</f>
        <v>160000</v>
      </c>
      <c r="Q48" s="37">
        <f>+G48*P48</f>
        <v>48000000</v>
      </c>
    </row>
    <row r="49" spans="1:17" s="98" customFormat="1" ht="33.75" customHeight="1" x14ac:dyDescent="0.25">
      <c r="B49" s="96" t="s">
        <v>58</v>
      </c>
      <c r="C49" s="96"/>
      <c r="D49" s="96"/>
      <c r="E49" s="97"/>
      <c r="F49" s="97"/>
      <c r="G49" s="97"/>
      <c r="H49" s="97"/>
      <c r="I49" s="99"/>
      <c r="J49" s="100">
        <f>SUM(J48)</f>
        <v>48000000</v>
      </c>
      <c r="K49" s="101"/>
      <c r="L49" s="100">
        <f t="shared" ref="L49:N49" si="12">SUM(L48)</f>
        <v>49500000</v>
      </c>
      <c r="M49" s="100"/>
      <c r="N49" s="100">
        <f t="shared" si="12"/>
        <v>48000000</v>
      </c>
      <c r="O49" s="65"/>
      <c r="P49" s="100"/>
      <c r="Q49" s="94">
        <f t="shared" ref="Q49" si="13">SUM(Q48)</f>
        <v>48000000</v>
      </c>
    </row>
    <row r="50" spans="1:17" s="16" customFormat="1" ht="15" x14ac:dyDescent="0.2"/>
    <row r="51" spans="1:17" s="22" customFormat="1" ht="37.5" customHeight="1" x14ac:dyDescent="0.25">
      <c r="B51" s="57" t="s">
        <v>52</v>
      </c>
      <c r="C51" s="57"/>
      <c r="D51" s="57"/>
      <c r="E51" s="58"/>
      <c r="F51" s="58"/>
      <c r="G51" s="58"/>
      <c r="H51" s="58"/>
      <c r="I51" s="31"/>
      <c r="J51" s="32">
        <f>J6+J45+J49</f>
        <v>930000000</v>
      </c>
      <c r="K51" s="33"/>
      <c r="L51" s="34">
        <f>L6+L45+L49</f>
        <v>943500000</v>
      </c>
      <c r="M51" s="33"/>
      <c r="N51" s="34">
        <f>N6+N45+N49</f>
        <v>936000000</v>
      </c>
      <c r="O51" s="34"/>
      <c r="P51" s="32"/>
      <c r="Q51" s="32">
        <f>+Q6+Q45+Q49</f>
        <v>930000000</v>
      </c>
    </row>
    <row r="53" spans="1:17" x14ac:dyDescent="0.3">
      <c r="J53" s="12"/>
      <c r="P53" s="13"/>
    </row>
    <row r="54" spans="1:17" x14ac:dyDescent="0.3">
      <c r="B54" s="76" t="s">
        <v>78</v>
      </c>
      <c r="C54" s="76"/>
      <c r="D54" s="76"/>
      <c r="E54" s="76"/>
      <c r="F54" s="76"/>
      <c r="G54" s="76"/>
      <c r="H54" s="76"/>
      <c r="I54" s="76"/>
      <c r="J54" s="76"/>
    </row>
    <row r="55" spans="1:17" x14ac:dyDescent="0.3">
      <c r="B55" s="36"/>
      <c r="C55" s="36"/>
      <c r="D55" s="36"/>
      <c r="E55" s="36"/>
      <c r="F55" s="36"/>
      <c r="G55" s="36"/>
      <c r="H55" s="36"/>
      <c r="I55" s="36"/>
      <c r="J55" s="36"/>
    </row>
    <row r="56" spans="1:17" x14ac:dyDescent="0.3">
      <c r="B56" s="36"/>
      <c r="C56" s="36"/>
      <c r="D56" s="36"/>
      <c r="E56" s="36"/>
      <c r="F56" s="36"/>
      <c r="G56" s="36"/>
      <c r="H56" s="36"/>
      <c r="I56" s="36"/>
      <c r="J56" s="36"/>
    </row>
    <row r="57" spans="1:17" x14ac:dyDescent="0.3">
      <c r="J57" s="12"/>
    </row>
    <row r="58" spans="1:17" x14ac:dyDescent="0.3">
      <c r="J58" s="13"/>
    </row>
    <row r="59" spans="1:17" s="44" customFormat="1" ht="18.75" x14ac:dyDescent="0.3">
      <c r="A59" s="22"/>
      <c r="B59" s="22"/>
      <c r="C59" s="42" t="s">
        <v>80</v>
      </c>
      <c r="D59" s="43"/>
      <c r="E59" s="42"/>
      <c r="G59" s="42" t="s">
        <v>81</v>
      </c>
      <c r="H59" s="43"/>
      <c r="I59" s="43"/>
      <c r="J59" s="49"/>
      <c r="K59" s="49"/>
      <c r="L59" s="49"/>
      <c r="M59" s="49"/>
      <c r="N59" s="42" t="s">
        <v>82</v>
      </c>
      <c r="O59" s="42"/>
    </row>
    <row r="60" spans="1:17" s="44" customFormat="1" ht="18.75" x14ac:dyDescent="0.3">
      <c r="A60" s="22"/>
      <c r="B60" s="22"/>
      <c r="C60" s="45" t="s">
        <v>83</v>
      </c>
      <c r="D60" s="42"/>
      <c r="E60" s="43"/>
      <c r="G60" s="43" t="s">
        <v>84</v>
      </c>
      <c r="H60" s="42"/>
      <c r="I60" s="42"/>
      <c r="J60" s="50"/>
      <c r="K60" s="50"/>
      <c r="L60" s="50"/>
      <c r="M60" s="50"/>
      <c r="N60" s="43" t="s">
        <v>83</v>
      </c>
      <c r="O60" s="43"/>
    </row>
  </sheetData>
  <mergeCells count="37">
    <mergeCell ref="B6:E6"/>
    <mergeCell ref="C9:C44"/>
    <mergeCell ref="D9:E11"/>
    <mergeCell ref="D12:E14"/>
    <mergeCell ref="D15:E17"/>
    <mergeCell ref="D18:E20"/>
    <mergeCell ref="D21:E23"/>
    <mergeCell ref="D24:E26"/>
    <mergeCell ref="I3:J3"/>
    <mergeCell ref="K3:L3"/>
    <mergeCell ref="M3:N3"/>
    <mergeCell ref="C4:F4"/>
    <mergeCell ref="C5:F5"/>
    <mergeCell ref="P3:Q3"/>
    <mergeCell ref="B2:Q2"/>
    <mergeCell ref="B1:Q1"/>
    <mergeCell ref="O47:O49"/>
    <mergeCell ref="C47:F47"/>
    <mergeCell ref="C48:F48"/>
    <mergeCell ref="B49:H49"/>
    <mergeCell ref="D30:E32"/>
    <mergeCell ref="D33:E35"/>
    <mergeCell ref="D36:E38"/>
    <mergeCell ref="D39:E41"/>
    <mergeCell ref="D42:E44"/>
    <mergeCell ref="B45:H45"/>
    <mergeCell ref="C8:F8"/>
    <mergeCell ref="O8:O45"/>
    <mergeCell ref="B3:H3"/>
    <mergeCell ref="B9:B44"/>
    <mergeCell ref="J59:K59"/>
    <mergeCell ref="L59:M59"/>
    <mergeCell ref="J60:K60"/>
    <mergeCell ref="L60:M60"/>
    <mergeCell ref="D27:E29"/>
    <mergeCell ref="B51:H51"/>
    <mergeCell ref="B54:J54"/>
  </mergeCells>
  <printOptions horizontalCentered="1"/>
  <pageMargins left="0" right="0" top="0" bottom="0" header="0" footer="0"/>
  <pageSetup scale="35" orientation="landscape" horizontalDpi="4294967292" r:id="rId1"/>
  <rowBreaks count="1" manualBreakCount="1">
    <brk id="3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CE69-ECBD-4E4C-9C8C-8D92D285A08B}">
  <sheetPr>
    <tabColor theme="8" tint="-0.249977111117893"/>
  </sheetPr>
  <dimension ref="A1:K60"/>
  <sheetViews>
    <sheetView topLeftCell="B1" zoomScale="86" zoomScaleNormal="86" workbookViewId="0">
      <selection activeCell="I8" sqref="I8:I45"/>
    </sheetView>
  </sheetViews>
  <sheetFormatPr baseColWidth="10" defaultColWidth="11.42578125" defaultRowHeight="20.25" x14ac:dyDescent="0.3"/>
  <cols>
    <col min="1" max="1" width="2.85546875" style="1" customWidth="1"/>
    <col min="2" max="2" width="9.42578125" style="1" bestFit="1" customWidth="1"/>
    <col min="3" max="3" width="36.7109375" style="1" customWidth="1"/>
    <col min="4" max="4" width="28.5703125" style="1" customWidth="1"/>
    <col min="5" max="5" width="20.7109375" style="1" customWidth="1"/>
    <col min="6" max="6" width="33.7109375" style="1" customWidth="1"/>
    <col min="7" max="7" width="9.7109375" style="1" bestFit="1" customWidth="1"/>
    <col min="8" max="8" width="25" style="1" customWidth="1"/>
    <col min="9" max="9" width="3" style="1" customWidth="1"/>
    <col min="10" max="10" width="22.85546875" style="1" customWidth="1"/>
    <col min="11" max="11" width="21.42578125" style="1" customWidth="1"/>
    <col min="12" max="16384" width="11.42578125" style="1"/>
  </cols>
  <sheetData>
    <row r="1" spans="2:11" ht="126.75" customHeight="1" x14ac:dyDescent="0.3">
      <c r="B1" s="63" t="s">
        <v>85</v>
      </c>
      <c r="C1" s="64"/>
      <c r="D1" s="64"/>
      <c r="E1" s="64"/>
      <c r="F1" s="64"/>
      <c r="G1" s="64"/>
      <c r="H1" s="64"/>
      <c r="I1" s="64"/>
      <c r="J1" s="64"/>
      <c r="K1" s="64"/>
    </row>
    <row r="2" spans="2:11" ht="48" customHeight="1" x14ac:dyDescent="0.3">
      <c r="B2" s="92" t="s">
        <v>59</v>
      </c>
      <c r="C2" s="93"/>
      <c r="D2" s="93"/>
      <c r="E2" s="93"/>
      <c r="F2" s="93"/>
      <c r="G2" s="93"/>
      <c r="H2" s="93"/>
      <c r="I2" s="93"/>
      <c r="J2" s="93"/>
      <c r="K2" s="93"/>
    </row>
    <row r="3" spans="2:11" s="16" customFormat="1" ht="62.25" customHeight="1" x14ac:dyDescent="0.2">
      <c r="B3" s="79" t="s">
        <v>63</v>
      </c>
      <c r="C3" s="79"/>
      <c r="D3" s="79"/>
      <c r="E3" s="80"/>
      <c r="F3" s="80"/>
      <c r="G3" s="80"/>
      <c r="H3" s="80"/>
      <c r="I3" s="39"/>
      <c r="J3" s="59" t="s">
        <v>70</v>
      </c>
      <c r="K3" s="60"/>
    </row>
    <row r="4" spans="2:11" s="16" customFormat="1" ht="51.75" customHeight="1" x14ac:dyDescent="0.2">
      <c r="B4" s="7" t="s">
        <v>3</v>
      </c>
      <c r="C4" s="81" t="s">
        <v>1</v>
      </c>
      <c r="D4" s="82"/>
      <c r="E4" s="82"/>
      <c r="F4" s="83"/>
      <c r="G4" s="4" t="s">
        <v>0</v>
      </c>
      <c r="H4" s="5" t="s">
        <v>2</v>
      </c>
      <c r="I4" s="40"/>
      <c r="J4" s="5" t="s">
        <v>64</v>
      </c>
      <c r="K4" s="20" t="s">
        <v>65</v>
      </c>
    </row>
    <row r="5" spans="2:11" s="16" customFormat="1" ht="350.25" customHeight="1" x14ac:dyDescent="0.2">
      <c r="B5" s="23" t="s">
        <v>53</v>
      </c>
      <c r="C5" s="84" t="s">
        <v>74</v>
      </c>
      <c r="D5" s="85"/>
      <c r="E5" s="85"/>
      <c r="F5" s="86"/>
      <c r="G5" s="3">
        <v>1</v>
      </c>
      <c r="H5" s="2" t="s">
        <v>62</v>
      </c>
      <c r="I5" s="40"/>
      <c r="J5" s="15">
        <v>628000000</v>
      </c>
      <c r="K5" s="37">
        <f>+G5*J5</f>
        <v>628000000</v>
      </c>
    </row>
    <row r="6" spans="2:11" s="22" customFormat="1" ht="30.75" customHeight="1" x14ac:dyDescent="0.25">
      <c r="B6" s="87" t="s">
        <v>56</v>
      </c>
      <c r="C6" s="88"/>
      <c r="D6" s="88"/>
      <c r="E6" s="89"/>
      <c r="F6" s="35"/>
      <c r="G6" s="35"/>
      <c r="H6" s="35"/>
      <c r="I6" s="41"/>
      <c r="J6" s="11">
        <f t="shared" ref="J6:K6" si="0">SUM(J5)</f>
        <v>628000000</v>
      </c>
      <c r="K6" s="32">
        <f t="shared" si="0"/>
        <v>628000000</v>
      </c>
    </row>
    <row r="7" spans="2:11" s="16" customFormat="1" ht="18.75" customHeight="1" x14ac:dyDescent="0.2">
      <c r="K7" s="38"/>
    </row>
    <row r="8" spans="2:11" s="16" customFormat="1" ht="49.5" customHeight="1" x14ac:dyDescent="0.2">
      <c r="B8" s="7" t="s">
        <v>3</v>
      </c>
      <c r="C8" s="66" t="s">
        <v>79</v>
      </c>
      <c r="D8" s="66"/>
      <c r="E8" s="66"/>
      <c r="F8" s="66"/>
      <c r="G8" s="8" t="s">
        <v>0</v>
      </c>
      <c r="H8" s="9" t="s">
        <v>2</v>
      </c>
      <c r="I8" s="77"/>
      <c r="J8" s="9" t="s">
        <v>64</v>
      </c>
      <c r="K8" s="9" t="s">
        <v>64</v>
      </c>
    </row>
    <row r="9" spans="2:11" s="16" customFormat="1" ht="41.25" customHeight="1" x14ac:dyDescent="0.2">
      <c r="B9" s="46" t="s">
        <v>54</v>
      </c>
      <c r="C9" s="90" t="s">
        <v>4</v>
      </c>
      <c r="D9" s="51" t="s">
        <v>5</v>
      </c>
      <c r="E9" s="52"/>
      <c r="F9" s="17" t="s">
        <v>7</v>
      </c>
      <c r="G9" s="3">
        <v>1</v>
      </c>
      <c r="H9" s="24" t="s">
        <v>13</v>
      </c>
      <c r="I9" s="77"/>
      <c r="J9" s="14">
        <v>6000000</v>
      </c>
      <c r="K9" s="37">
        <f t="shared" ref="K9:K44" si="1">+G9*J9</f>
        <v>6000000</v>
      </c>
    </row>
    <row r="10" spans="2:11" s="16" customFormat="1" ht="31.5" customHeight="1" x14ac:dyDescent="0.2">
      <c r="B10" s="47"/>
      <c r="C10" s="91"/>
      <c r="D10" s="53"/>
      <c r="E10" s="54"/>
      <c r="F10" s="17" t="s">
        <v>8</v>
      </c>
      <c r="G10" s="3">
        <v>1</v>
      </c>
      <c r="H10" s="24" t="s">
        <v>14</v>
      </c>
      <c r="I10" s="77"/>
      <c r="J10" s="14">
        <v>4000000</v>
      </c>
      <c r="K10" s="37">
        <f t="shared" si="1"/>
        <v>4000000</v>
      </c>
    </row>
    <row r="11" spans="2:11" s="16" customFormat="1" ht="33.75" customHeight="1" x14ac:dyDescent="0.2">
      <c r="B11" s="47"/>
      <c r="C11" s="91"/>
      <c r="D11" s="55"/>
      <c r="E11" s="56"/>
      <c r="F11" s="17" t="s">
        <v>9</v>
      </c>
      <c r="G11" s="3">
        <v>1</v>
      </c>
      <c r="H11" s="24" t="s">
        <v>15</v>
      </c>
      <c r="I11" s="77"/>
      <c r="J11" s="14">
        <v>3000000</v>
      </c>
      <c r="K11" s="37">
        <f t="shared" si="1"/>
        <v>3000000</v>
      </c>
    </row>
    <row r="12" spans="2:11" s="16" customFormat="1" ht="33.75" customHeight="1" x14ac:dyDescent="0.2">
      <c r="B12" s="47"/>
      <c r="C12" s="91"/>
      <c r="D12" s="70" t="s">
        <v>6</v>
      </c>
      <c r="E12" s="71"/>
      <c r="F12" s="17" t="s">
        <v>7</v>
      </c>
      <c r="G12" s="3">
        <v>1</v>
      </c>
      <c r="H12" s="24" t="s">
        <v>19</v>
      </c>
      <c r="I12" s="77"/>
      <c r="J12" s="14">
        <v>6000000</v>
      </c>
      <c r="K12" s="37">
        <f t="shared" si="1"/>
        <v>6000000</v>
      </c>
    </row>
    <row r="13" spans="2:11" s="16" customFormat="1" ht="33.75" customHeight="1" x14ac:dyDescent="0.2">
      <c r="B13" s="47"/>
      <c r="C13" s="91"/>
      <c r="D13" s="72"/>
      <c r="E13" s="73"/>
      <c r="F13" s="17" t="s">
        <v>8</v>
      </c>
      <c r="G13" s="3">
        <v>1</v>
      </c>
      <c r="H13" s="24" t="s">
        <v>20</v>
      </c>
      <c r="I13" s="77"/>
      <c r="J13" s="14">
        <v>4000000</v>
      </c>
      <c r="K13" s="37">
        <f t="shared" si="1"/>
        <v>4000000</v>
      </c>
    </row>
    <row r="14" spans="2:11" s="16" customFormat="1" ht="32.25" customHeight="1" x14ac:dyDescent="0.2">
      <c r="B14" s="47"/>
      <c r="C14" s="91"/>
      <c r="D14" s="74"/>
      <c r="E14" s="75"/>
      <c r="F14" s="17" t="s">
        <v>9</v>
      </c>
      <c r="G14" s="3">
        <v>1</v>
      </c>
      <c r="H14" s="24" t="s">
        <v>21</v>
      </c>
      <c r="I14" s="77"/>
      <c r="J14" s="14">
        <v>3000000</v>
      </c>
      <c r="K14" s="37">
        <f t="shared" si="1"/>
        <v>3000000</v>
      </c>
    </row>
    <row r="15" spans="2:11" s="16" customFormat="1" ht="32.25" customHeight="1" x14ac:dyDescent="0.2">
      <c r="B15" s="47"/>
      <c r="C15" s="91"/>
      <c r="D15" s="51" t="s">
        <v>61</v>
      </c>
      <c r="E15" s="52"/>
      <c r="F15" s="17" t="s">
        <v>7</v>
      </c>
      <c r="G15" s="3">
        <v>1</v>
      </c>
      <c r="H15" s="24" t="s">
        <v>16</v>
      </c>
      <c r="I15" s="77"/>
      <c r="J15" s="14">
        <v>2500000</v>
      </c>
      <c r="K15" s="37">
        <f t="shared" si="1"/>
        <v>2500000</v>
      </c>
    </row>
    <row r="16" spans="2:11" s="16" customFormat="1" ht="32.25" customHeight="1" x14ac:dyDescent="0.2">
      <c r="B16" s="47"/>
      <c r="C16" s="91"/>
      <c r="D16" s="53"/>
      <c r="E16" s="54"/>
      <c r="F16" s="17" t="s">
        <v>8</v>
      </c>
      <c r="G16" s="3">
        <v>1</v>
      </c>
      <c r="H16" s="24" t="s">
        <v>17</v>
      </c>
      <c r="I16" s="77"/>
      <c r="J16" s="14">
        <v>1500000</v>
      </c>
      <c r="K16" s="37">
        <f t="shared" si="1"/>
        <v>1500000</v>
      </c>
    </row>
    <row r="17" spans="2:11" s="16" customFormat="1" ht="36.75" customHeight="1" x14ac:dyDescent="0.2">
      <c r="B17" s="47"/>
      <c r="C17" s="91"/>
      <c r="D17" s="55"/>
      <c r="E17" s="56"/>
      <c r="F17" s="17" t="s">
        <v>9</v>
      </c>
      <c r="G17" s="3">
        <v>1</v>
      </c>
      <c r="H17" s="24" t="s">
        <v>18</v>
      </c>
      <c r="I17" s="77"/>
      <c r="J17" s="14">
        <v>1000000</v>
      </c>
      <c r="K17" s="37">
        <f t="shared" si="1"/>
        <v>1000000</v>
      </c>
    </row>
    <row r="18" spans="2:11" s="16" customFormat="1" ht="36.75" customHeight="1" x14ac:dyDescent="0.2">
      <c r="B18" s="47"/>
      <c r="C18" s="91"/>
      <c r="D18" s="70" t="s">
        <v>10</v>
      </c>
      <c r="E18" s="71"/>
      <c r="F18" s="17" t="s">
        <v>7</v>
      </c>
      <c r="G18" s="3">
        <v>1</v>
      </c>
      <c r="H18" s="24" t="s">
        <v>22</v>
      </c>
      <c r="I18" s="77"/>
      <c r="J18" s="14">
        <v>6000000</v>
      </c>
      <c r="K18" s="37">
        <f t="shared" si="1"/>
        <v>6000000</v>
      </c>
    </row>
    <row r="19" spans="2:11" s="16" customFormat="1" ht="36" customHeight="1" x14ac:dyDescent="0.2">
      <c r="B19" s="47"/>
      <c r="C19" s="91"/>
      <c r="D19" s="72"/>
      <c r="E19" s="73"/>
      <c r="F19" s="17" t="s">
        <v>8</v>
      </c>
      <c r="G19" s="3">
        <v>1</v>
      </c>
      <c r="H19" s="24" t="s">
        <v>23</v>
      </c>
      <c r="I19" s="77"/>
      <c r="J19" s="14">
        <v>4000000</v>
      </c>
      <c r="K19" s="37">
        <f t="shared" si="1"/>
        <v>4000000</v>
      </c>
    </row>
    <row r="20" spans="2:11" s="16" customFormat="1" ht="34.5" customHeight="1" x14ac:dyDescent="0.2">
      <c r="B20" s="47"/>
      <c r="C20" s="91"/>
      <c r="D20" s="74"/>
      <c r="E20" s="75"/>
      <c r="F20" s="17" t="s">
        <v>9</v>
      </c>
      <c r="G20" s="3">
        <v>1</v>
      </c>
      <c r="H20" s="24" t="s">
        <v>24</v>
      </c>
      <c r="I20" s="77"/>
      <c r="J20" s="14">
        <v>3000000</v>
      </c>
      <c r="K20" s="37">
        <f t="shared" si="1"/>
        <v>3000000</v>
      </c>
    </row>
    <row r="21" spans="2:11" s="16" customFormat="1" ht="34.5" customHeight="1" x14ac:dyDescent="0.2">
      <c r="B21" s="47"/>
      <c r="C21" s="91"/>
      <c r="D21" s="51" t="s">
        <v>11</v>
      </c>
      <c r="E21" s="52"/>
      <c r="F21" s="17" t="s">
        <v>7</v>
      </c>
      <c r="G21" s="3">
        <v>1</v>
      </c>
      <c r="H21" s="24" t="s">
        <v>25</v>
      </c>
      <c r="I21" s="77"/>
      <c r="J21" s="14">
        <v>5000000</v>
      </c>
      <c r="K21" s="37">
        <f t="shared" si="1"/>
        <v>5000000</v>
      </c>
    </row>
    <row r="22" spans="2:11" s="16" customFormat="1" ht="34.5" customHeight="1" x14ac:dyDescent="0.2">
      <c r="B22" s="47"/>
      <c r="C22" s="91"/>
      <c r="D22" s="53"/>
      <c r="E22" s="54"/>
      <c r="F22" s="17" t="s">
        <v>8</v>
      </c>
      <c r="G22" s="3">
        <v>1</v>
      </c>
      <c r="H22" s="24" t="s">
        <v>26</v>
      </c>
      <c r="I22" s="77"/>
      <c r="J22" s="14">
        <v>4000000</v>
      </c>
      <c r="K22" s="37">
        <f t="shared" si="1"/>
        <v>4000000</v>
      </c>
    </row>
    <row r="23" spans="2:11" s="16" customFormat="1" ht="38.25" customHeight="1" x14ac:dyDescent="0.2">
      <c r="B23" s="47"/>
      <c r="C23" s="91"/>
      <c r="D23" s="55"/>
      <c r="E23" s="56"/>
      <c r="F23" s="17" t="s">
        <v>9</v>
      </c>
      <c r="G23" s="3">
        <v>1</v>
      </c>
      <c r="H23" s="24" t="s">
        <v>27</v>
      </c>
      <c r="I23" s="77"/>
      <c r="J23" s="14">
        <v>3000000</v>
      </c>
      <c r="K23" s="37">
        <f t="shared" si="1"/>
        <v>3000000</v>
      </c>
    </row>
    <row r="24" spans="2:11" s="16" customFormat="1" ht="38.25" customHeight="1" x14ac:dyDescent="0.2">
      <c r="B24" s="47"/>
      <c r="C24" s="91"/>
      <c r="D24" s="70" t="s">
        <v>12</v>
      </c>
      <c r="E24" s="71"/>
      <c r="F24" s="17" t="s">
        <v>7</v>
      </c>
      <c r="G24" s="3">
        <v>1</v>
      </c>
      <c r="H24" s="24" t="s">
        <v>35</v>
      </c>
      <c r="I24" s="77"/>
      <c r="J24" s="14">
        <v>6000000</v>
      </c>
      <c r="K24" s="37">
        <f t="shared" si="1"/>
        <v>6000000</v>
      </c>
    </row>
    <row r="25" spans="2:11" s="16" customFormat="1" ht="38.25" customHeight="1" x14ac:dyDescent="0.2">
      <c r="B25" s="47"/>
      <c r="C25" s="91"/>
      <c r="D25" s="72"/>
      <c r="E25" s="73"/>
      <c r="F25" s="17" t="s">
        <v>8</v>
      </c>
      <c r="G25" s="3">
        <v>1</v>
      </c>
      <c r="H25" s="24" t="s">
        <v>36</v>
      </c>
      <c r="I25" s="77"/>
      <c r="J25" s="14">
        <v>5000000</v>
      </c>
      <c r="K25" s="37">
        <f t="shared" si="1"/>
        <v>5000000</v>
      </c>
    </row>
    <row r="26" spans="2:11" s="16" customFormat="1" ht="38.25" customHeight="1" x14ac:dyDescent="0.2">
      <c r="B26" s="47"/>
      <c r="C26" s="91"/>
      <c r="D26" s="74"/>
      <c r="E26" s="75"/>
      <c r="F26" s="17" t="s">
        <v>9</v>
      </c>
      <c r="G26" s="3">
        <v>1</v>
      </c>
      <c r="H26" s="24" t="s">
        <v>37</v>
      </c>
      <c r="I26" s="77"/>
      <c r="J26" s="14">
        <v>4000000</v>
      </c>
      <c r="K26" s="37">
        <f t="shared" si="1"/>
        <v>4000000</v>
      </c>
    </row>
    <row r="27" spans="2:11" s="16" customFormat="1" ht="38.25" customHeight="1" x14ac:dyDescent="0.2">
      <c r="B27" s="47"/>
      <c r="C27" s="91"/>
      <c r="D27" s="51" t="s">
        <v>34</v>
      </c>
      <c r="E27" s="52"/>
      <c r="F27" s="17" t="s">
        <v>7</v>
      </c>
      <c r="G27" s="3">
        <v>1</v>
      </c>
      <c r="H27" s="24" t="s">
        <v>38</v>
      </c>
      <c r="I27" s="77"/>
      <c r="J27" s="14">
        <v>10000000</v>
      </c>
      <c r="K27" s="37">
        <f t="shared" si="1"/>
        <v>10000000</v>
      </c>
    </row>
    <row r="28" spans="2:11" s="16" customFormat="1" ht="38.25" customHeight="1" x14ac:dyDescent="0.2">
      <c r="B28" s="47"/>
      <c r="C28" s="91"/>
      <c r="D28" s="53"/>
      <c r="E28" s="54"/>
      <c r="F28" s="17" t="s">
        <v>8</v>
      </c>
      <c r="G28" s="3">
        <v>1</v>
      </c>
      <c r="H28" s="24" t="s">
        <v>39</v>
      </c>
      <c r="I28" s="77"/>
      <c r="J28" s="14">
        <v>8000000</v>
      </c>
      <c r="K28" s="37">
        <f t="shared" si="1"/>
        <v>8000000</v>
      </c>
    </row>
    <row r="29" spans="2:11" s="16" customFormat="1" ht="37.5" customHeight="1" x14ac:dyDescent="0.2">
      <c r="B29" s="47"/>
      <c r="C29" s="91"/>
      <c r="D29" s="55"/>
      <c r="E29" s="56"/>
      <c r="F29" s="17" t="s">
        <v>9</v>
      </c>
      <c r="G29" s="3">
        <v>1</v>
      </c>
      <c r="H29" s="24" t="s">
        <v>40</v>
      </c>
      <c r="I29" s="77"/>
      <c r="J29" s="14">
        <v>6000000</v>
      </c>
      <c r="K29" s="37">
        <f t="shared" si="1"/>
        <v>6000000</v>
      </c>
    </row>
    <row r="30" spans="2:11" s="16" customFormat="1" ht="37.5" customHeight="1" x14ac:dyDescent="0.2">
      <c r="B30" s="47"/>
      <c r="C30" s="91"/>
      <c r="D30" s="70" t="s">
        <v>41</v>
      </c>
      <c r="E30" s="71"/>
      <c r="F30" s="17" t="s">
        <v>7</v>
      </c>
      <c r="G30" s="3">
        <v>1</v>
      </c>
      <c r="H30" s="24" t="s">
        <v>28</v>
      </c>
      <c r="I30" s="77"/>
      <c r="J30" s="14">
        <v>12000000</v>
      </c>
      <c r="K30" s="37">
        <f t="shared" si="1"/>
        <v>12000000</v>
      </c>
    </row>
    <row r="31" spans="2:11" s="16" customFormat="1" ht="37.5" customHeight="1" x14ac:dyDescent="0.2">
      <c r="B31" s="47"/>
      <c r="C31" s="91"/>
      <c r="D31" s="72"/>
      <c r="E31" s="73"/>
      <c r="F31" s="17" t="s">
        <v>8</v>
      </c>
      <c r="G31" s="3">
        <v>1</v>
      </c>
      <c r="H31" s="24" t="s">
        <v>29</v>
      </c>
      <c r="I31" s="77"/>
      <c r="J31" s="14">
        <v>8000000</v>
      </c>
      <c r="K31" s="37">
        <f t="shared" si="1"/>
        <v>8000000</v>
      </c>
    </row>
    <row r="32" spans="2:11" s="16" customFormat="1" ht="33" customHeight="1" x14ac:dyDescent="0.2">
      <c r="B32" s="47"/>
      <c r="C32" s="91"/>
      <c r="D32" s="74"/>
      <c r="E32" s="75"/>
      <c r="F32" s="17" t="s">
        <v>9</v>
      </c>
      <c r="G32" s="3">
        <v>1</v>
      </c>
      <c r="H32" s="24" t="s">
        <v>30</v>
      </c>
      <c r="I32" s="77"/>
      <c r="J32" s="14">
        <v>5000000</v>
      </c>
      <c r="K32" s="37">
        <f t="shared" si="1"/>
        <v>5000000</v>
      </c>
    </row>
    <row r="33" spans="2:11" s="16" customFormat="1" ht="43.5" customHeight="1" x14ac:dyDescent="0.2">
      <c r="B33" s="47"/>
      <c r="C33" s="91"/>
      <c r="D33" s="51" t="s">
        <v>60</v>
      </c>
      <c r="E33" s="52"/>
      <c r="F33" s="17" t="s">
        <v>7</v>
      </c>
      <c r="G33" s="3">
        <v>1</v>
      </c>
      <c r="H33" s="24" t="s">
        <v>31</v>
      </c>
      <c r="I33" s="77"/>
      <c r="J33" s="14">
        <v>12000000</v>
      </c>
      <c r="K33" s="37">
        <f t="shared" si="1"/>
        <v>12000000</v>
      </c>
    </row>
    <row r="34" spans="2:11" s="16" customFormat="1" ht="33" customHeight="1" x14ac:dyDescent="0.2">
      <c r="B34" s="47"/>
      <c r="C34" s="91"/>
      <c r="D34" s="53"/>
      <c r="E34" s="54"/>
      <c r="F34" s="17" t="s">
        <v>8</v>
      </c>
      <c r="G34" s="3">
        <v>1</v>
      </c>
      <c r="H34" s="24" t="s">
        <v>32</v>
      </c>
      <c r="I34" s="77"/>
      <c r="J34" s="14">
        <v>8000000</v>
      </c>
      <c r="K34" s="37">
        <f t="shared" si="1"/>
        <v>8000000</v>
      </c>
    </row>
    <row r="35" spans="2:11" s="16" customFormat="1" ht="31.5" customHeight="1" x14ac:dyDescent="0.2">
      <c r="B35" s="47"/>
      <c r="C35" s="91"/>
      <c r="D35" s="55"/>
      <c r="E35" s="56"/>
      <c r="F35" s="17" t="s">
        <v>9</v>
      </c>
      <c r="G35" s="3">
        <v>1</v>
      </c>
      <c r="H35" s="24" t="s">
        <v>33</v>
      </c>
      <c r="I35" s="77"/>
      <c r="J35" s="14">
        <v>6000000</v>
      </c>
      <c r="K35" s="37">
        <f t="shared" si="1"/>
        <v>6000000</v>
      </c>
    </row>
    <row r="36" spans="2:11" s="16" customFormat="1" ht="33" customHeight="1" x14ac:dyDescent="0.2">
      <c r="B36" s="47"/>
      <c r="C36" s="91"/>
      <c r="D36" s="70" t="s">
        <v>42</v>
      </c>
      <c r="E36" s="71"/>
      <c r="F36" s="17" t="s">
        <v>7</v>
      </c>
      <c r="G36" s="3">
        <v>1</v>
      </c>
      <c r="H36" s="24" t="s">
        <v>75</v>
      </c>
      <c r="I36" s="77"/>
      <c r="J36" s="14">
        <v>24000000</v>
      </c>
      <c r="K36" s="37">
        <f t="shared" si="1"/>
        <v>24000000</v>
      </c>
    </row>
    <row r="37" spans="2:11" s="16" customFormat="1" ht="31.5" customHeight="1" x14ac:dyDescent="0.2">
      <c r="B37" s="47"/>
      <c r="C37" s="91"/>
      <c r="D37" s="72"/>
      <c r="E37" s="73"/>
      <c r="F37" s="17" t="s">
        <v>8</v>
      </c>
      <c r="G37" s="3">
        <v>1</v>
      </c>
      <c r="H37" s="24" t="s">
        <v>76</v>
      </c>
      <c r="I37" s="77"/>
      <c r="J37" s="14">
        <v>16000000</v>
      </c>
      <c r="K37" s="37">
        <f t="shared" si="1"/>
        <v>16000000</v>
      </c>
    </row>
    <row r="38" spans="2:11" s="16" customFormat="1" ht="37.5" customHeight="1" x14ac:dyDescent="0.2">
      <c r="B38" s="47"/>
      <c r="C38" s="91"/>
      <c r="D38" s="74"/>
      <c r="E38" s="75"/>
      <c r="F38" s="17" t="s">
        <v>9</v>
      </c>
      <c r="G38" s="3">
        <v>1</v>
      </c>
      <c r="H38" s="24" t="s">
        <v>77</v>
      </c>
      <c r="I38" s="77"/>
      <c r="J38" s="14">
        <v>12000000</v>
      </c>
      <c r="K38" s="37">
        <f t="shared" si="1"/>
        <v>12000000</v>
      </c>
    </row>
    <row r="39" spans="2:11" s="16" customFormat="1" ht="37.5" customHeight="1" x14ac:dyDescent="0.2">
      <c r="B39" s="47"/>
      <c r="C39" s="91"/>
      <c r="D39" s="51" t="s">
        <v>43</v>
      </c>
      <c r="E39" s="52"/>
      <c r="F39" s="17" t="s">
        <v>7</v>
      </c>
      <c r="G39" s="3">
        <v>1</v>
      </c>
      <c r="H39" s="24" t="s">
        <v>44</v>
      </c>
      <c r="I39" s="77"/>
      <c r="J39" s="14">
        <v>18000000</v>
      </c>
      <c r="K39" s="37">
        <f t="shared" si="1"/>
        <v>18000000</v>
      </c>
    </row>
    <row r="40" spans="2:11" s="16" customFormat="1" ht="37.5" customHeight="1" x14ac:dyDescent="0.2">
      <c r="B40" s="47"/>
      <c r="C40" s="91"/>
      <c r="D40" s="53"/>
      <c r="E40" s="54"/>
      <c r="F40" s="17" t="s">
        <v>8</v>
      </c>
      <c r="G40" s="3">
        <v>1</v>
      </c>
      <c r="H40" s="24" t="s">
        <v>45</v>
      </c>
      <c r="I40" s="77"/>
      <c r="J40" s="14">
        <v>12000000</v>
      </c>
      <c r="K40" s="37">
        <f t="shared" si="1"/>
        <v>12000000</v>
      </c>
    </row>
    <row r="41" spans="2:11" s="16" customFormat="1" ht="33" customHeight="1" x14ac:dyDescent="0.2">
      <c r="B41" s="47"/>
      <c r="C41" s="91"/>
      <c r="D41" s="55"/>
      <c r="E41" s="56"/>
      <c r="F41" s="17" t="s">
        <v>9</v>
      </c>
      <c r="G41" s="3">
        <v>1</v>
      </c>
      <c r="H41" s="24" t="s">
        <v>46</v>
      </c>
      <c r="I41" s="77"/>
      <c r="J41" s="14">
        <v>8000000</v>
      </c>
      <c r="K41" s="37">
        <f t="shared" si="1"/>
        <v>8000000</v>
      </c>
    </row>
    <row r="42" spans="2:11" s="16" customFormat="1" ht="33" customHeight="1" x14ac:dyDescent="0.2">
      <c r="B42" s="47"/>
      <c r="C42" s="91"/>
      <c r="D42" s="70" t="s">
        <v>50</v>
      </c>
      <c r="E42" s="71"/>
      <c r="F42" s="17" t="s">
        <v>7</v>
      </c>
      <c r="G42" s="3">
        <v>1</v>
      </c>
      <c r="H42" s="24" t="s">
        <v>47</v>
      </c>
      <c r="I42" s="77"/>
      <c r="J42" s="14">
        <v>8000000</v>
      </c>
      <c r="K42" s="37">
        <f t="shared" si="1"/>
        <v>8000000</v>
      </c>
    </row>
    <row r="43" spans="2:11" s="16" customFormat="1" ht="33" customHeight="1" x14ac:dyDescent="0.2">
      <c r="B43" s="47"/>
      <c r="C43" s="91"/>
      <c r="D43" s="72"/>
      <c r="E43" s="73"/>
      <c r="F43" s="17" t="s">
        <v>8</v>
      </c>
      <c r="G43" s="3">
        <v>1</v>
      </c>
      <c r="H43" s="24" t="s">
        <v>48</v>
      </c>
      <c r="I43" s="77"/>
      <c r="J43" s="14">
        <v>6000000</v>
      </c>
      <c r="K43" s="37">
        <f t="shared" si="1"/>
        <v>6000000</v>
      </c>
    </row>
    <row r="44" spans="2:11" s="16" customFormat="1" ht="39" customHeight="1" x14ac:dyDescent="0.2">
      <c r="B44" s="48"/>
      <c r="C44" s="91"/>
      <c r="D44" s="74"/>
      <c r="E44" s="75"/>
      <c r="F44" s="17" t="s">
        <v>9</v>
      </c>
      <c r="G44" s="3">
        <v>1</v>
      </c>
      <c r="H44" s="24" t="s">
        <v>49</v>
      </c>
      <c r="I44" s="77"/>
      <c r="J44" s="14">
        <v>4000000</v>
      </c>
      <c r="K44" s="37">
        <f t="shared" si="1"/>
        <v>4000000</v>
      </c>
    </row>
    <row r="45" spans="2:11" s="22" customFormat="1" ht="35.25" customHeight="1" x14ac:dyDescent="0.25">
      <c r="B45" s="57" t="s">
        <v>55</v>
      </c>
      <c r="C45" s="57"/>
      <c r="D45" s="57"/>
      <c r="E45" s="58"/>
      <c r="F45" s="58"/>
      <c r="G45" s="58"/>
      <c r="H45" s="58"/>
      <c r="I45" s="78"/>
      <c r="J45" s="94">
        <f>SUM(J9:J44)</f>
        <v>254000000</v>
      </c>
      <c r="K45" s="94">
        <f>SUM(K9:K44)</f>
        <v>254000000</v>
      </c>
    </row>
    <row r="46" spans="2:11" s="16" customFormat="1" ht="18.75" customHeight="1" x14ac:dyDescent="0.2">
      <c r="E46" s="29"/>
      <c r="F46" s="29"/>
      <c r="G46" s="29"/>
      <c r="H46" s="29"/>
      <c r="K46" s="38"/>
    </row>
    <row r="47" spans="2:11" s="16" customFormat="1" ht="44.25" customHeight="1" x14ac:dyDescent="0.2">
      <c r="B47" s="7" t="s">
        <v>3</v>
      </c>
      <c r="C47" s="66" t="s">
        <v>1</v>
      </c>
      <c r="D47" s="66"/>
      <c r="E47" s="66"/>
      <c r="F47" s="66"/>
      <c r="G47" s="8" t="s">
        <v>0</v>
      </c>
      <c r="H47" s="9" t="s">
        <v>2</v>
      </c>
      <c r="I47" s="65"/>
      <c r="J47" s="10" t="s">
        <v>64</v>
      </c>
      <c r="K47" s="9" t="s">
        <v>65</v>
      </c>
    </row>
    <row r="48" spans="2:11" s="16" customFormat="1" ht="170.25" customHeight="1" x14ac:dyDescent="0.2">
      <c r="B48" s="18" t="s">
        <v>57</v>
      </c>
      <c r="C48" s="67" t="s">
        <v>66</v>
      </c>
      <c r="D48" s="67"/>
      <c r="E48" s="67"/>
      <c r="F48" s="67"/>
      <c r="G48" s="18">
        <v>300</v>
      </c>
      <c r="H48" s="24" t="s">
        <v>51</v>
      </c>
      <c r="I48" s="65"/>
      <c r="J48" s="14">
        <v>160000</v>
      </c>
      <c r="K48" s="37">
        <f>+G48*J48</f>
        <v>48000000</v>
      </c>
    </row>
    <row r="49" spans="1:11" s="16" customFormat="1" ht="33.75" customHeight="1" x14ac:dyDescent="0.2">
      <c r="B49" s="68" t="s">
        <v>58</v>
      </c>
      <c r="C49" s="68"/>
      <c r="D49" s="68"/>
      <c r="E49" s="69"/>
      <c r="F49" s="69"/>
      <c r="G49" s="69"/>
      <c r="H49" s="69"/>
      <c r="I49" s="65"/>
      <c r="J49" s="30"/>
      <c r="K49" s="94">
        <f t="shared" ref="K49" si="2">SUM(K48)</f>
        <v>48000000</v>
      </c>
    </row>
    <row r="50" spans="1:11" s="16" customFormat="1" ht="15" x14ac:dyDescent="0.2"/>
    <row r="51" spans="1:11" s="22" customFormat="1" ht="37.5" customHeight="1" x14ac:dyDescent="0.25">
      <c r="B51" s="57" t="s">
        <v>52</v>
      </c>
      <c r="C51" s="57"/>
      <c r="D51" s="57"/>
      <c r="E51" s="58"/>
      <c r="F51" s="58"/>
      <c r="G51" s="58"/>
      <c r="H51" s="58"/>
      <c r="I51" s="34"/>
      <c r="J51" s="32"/>
      <c r="K51" s="95">
        <f>+K6+K45+K49</f>
        <v>930000000</v>
      </c>
    </row>
    <row r="53" spans="1:11" x14ac:dyDescent="0.3">
      <c r="J53" s="13"/>
    </row>
    <row r="54" spans="1:11" x14ac:dyDescent="0.3">
      <c r="B54" s="76" t="s">
        <v>78</v>
      </c>
      <c r="C54" s="76"/>
      <c r="D54" s="76"/>
      <c r="E54" s="76"/>
      <c r="F54" s="76"/>
      <c r="G54" s="76"/>
      <c r="H54" s="76"/>
    </row>
    <row r="55" spans="1:11" x14ac:dyDescent="0.3">
      <c r="B55" s="36"/>
      <c r="C55" s="36"/>
      <c r="D55" s="36"/>
      <c r="E55" s="36"/>
      <c r="F55" s="36"/>
      <c r="G55" s="36"/>
      <c r="H55" s="36"/>
    </row>
    <row r="56" spans="1:11" x14ac:dyDescent="0.3">
      <c r="B56" s="36"/>
      <c r="C56" s="36"/>
      <c r="D56" s="36"/>
      <c r="E56" s="36"/>
      <c r="F56" s="36"/>
      <c r="G56" s="36"/>
      <c r="H56" s="36"/>
    </row>
    <row r="59" spans="1:11" s="44" customFormat="1" ht="18.75" x14ac:dyDescent="0.3">
      <c r="A59" s="22"/>
      <c r="B59" s="22"/>
      <c r="C59" s="42" t="s">
        <v>80</v>
      </c>
      <c r="D59" s="43"/>
      <c r="E59" s="42" t="s">
        <v>81</v>
      </c>
      <c r="G59" s="42"/>
      <c r="H59" s="42" t="s">
        <v>82</v>
      </c>
      <c r="I59" s="42"/>
    </row>
    <row r="60" spans="1:11" s="44" customFormat="1" ht="18.75" x14ac:dyDescent="0.3">
      <c r="A60" s="22"/>
      <c r="B60" s="22"/>
      <c r="C60" s="45" t="s">
        <v>83</v>
      </c>
      <c r="D60" s="42"/>
      <c r="E60" s="43" t="s">
        <v>84</v>
      </c>
      <c r="G60" s="43"/>
      <c r="H60" s="43" t="s">
        <v>83</v>
      </c>
      <c r="I60" s="43"/>
    </row>
  </sheetData>
  <mergeCells count="30">
    <mergeCell ref="B1:K1"/>
    <mergeCell ref="B2:K2"/>
    <mergeCell ref="B3:H3"/>
    <mergeCell ref="J3:K3"/>
    <mergeCell ref="C4:F4"/>
    <mergeCell ref="C5:F5"/>
    <mergeCell ref="B6:E6"/>
    <mergeCell ref="C8:F8"/>
    <mergeCell ref="I8:I45"/>
    <mergeCell ref="B9:B44"/>
    <mergeCell ref="C9:C44"/>
    <mergeCell ref="D9:E11"/>
    <mergeCell ref="D12:E14"/>
    <mergeCell ref="D15:E17"/>
    <mergeCell ref="I47:I49"/>
    <mergeCell ref="C48:F48"/>
    <mergeCell ref="B49:H49"/>
    <mergeCell ref="D18:E20"/>
    <mergeCell ref="D21:E23"/>
    <mergeCell ref="D24:E26"/>
    <mergeCell ref="D27:E29"/>
    <mergeCell ref="D30:E32"/>
    <mergeCell ref="D33:E35"/>
    <mergeCell ref="B51:H51"/>
    <mergeCell ref="B54:H54"/>
    <mergeCell ref="D36:E38"/>
    <mergeCell ref="D39:E41"/>
    <mergeCell ref="D42:E44"/>
    <mergeCell ref="B45:H45"/>
    <mergeCell ref="C47:F47"/>
  </mergeCells>
  <printOptions horizontalCentered="1"/>
  <pageMargins left="0" right="0" top="0" bottom="0" header="0" footer="0"/>
  <pageSetup scale="35" orientation="portrait" horizontalDpi="4294967292" r:id="rId1"/>
  <rowBreaks count="1" manualBreakCount="1">
    <brk id="3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MERCADO</vt:lpstr>
      <vt:lpstr>PRESUPUESTO</vt:lpstr>
      <vt:lpstr>'ESTUDIO MERCADO'!Títulos_a_imprimir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Fabian Enrique Guerra Salazar (C)</cp:lastModifiedBy>
  <cp:lastPrinted>2025-04-12T20:44:14Z</cp:lastPrinted>
  <dcterms:created xsi:type="dcterms:W3CDTF">2024-08-16T21:58:09Z</dcterms:created>
  <dcterms:modified xsi:type="dcterms:W3CDTF">2025-04-12T20:49:57Z</dcterms:modified>
</cp:coreProperties>
</file>