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lmagdaniel_sena_edu_co/Documents/FORMACION PROFESIONAL INTEGRAL/GESTION DE CONVENIOS/CONVENIOS 2024/"/>
    </mc:Choice>
  </mc:AlternateContent>
  <xr:revisionPtr revIDLastSave="178" documentId="13_ncr:1_{3350887A-3C50-474E-91C2-56847B750368}" xr6:coauthVersionLast="47" xr6:coauthVersionMax="47" xr10:uidLastSave="{7A54424E-FDEF-4ECA-8C74-0AB075ECE840}"/>
  <bookViews>
    <workbookView xWindow="-120" yWindow="-120" windowWidth="20730" windowHeight="11160" activeTab="3" xr2:uid="{00000000-000D-0000-FFFF-FFFF00000000}"/>
  </bookViews>
  <sheets>
    <sheet name="PPTO CONSOLIDADO" sheetId="5" r:id="rId1"/>
    <sheet name="DPTO GUAJIRA" sheetId="1" r:id="rId2"/>
    <sheet name="RIOHACHA" sheetId="6" r:id="rId3"/>
    <sheet name="MAICAO " sheetId="7" r:id="rId4"/>
    <sheet name="URIBIA " sheetId="8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1" i="5" l="1"/>
  <c r="C41" i="5"/>
  <c r="B41" i="5"/>
  <c r="F40" i="5"/>
  <c r="E40" i="5"/>
  <c r="G40" i="5" s="1"/>
  <c r="D40" i="5"/>
  <c r="C40" i="5"/>
  <c r="E39" i="5"/>
  <c r="F39" i="5" s="1"/>
  <c r="D39" i="5"/>
  <c r="C39" i="5"/>
  <c r="G39" i="5" l="1"/>
  <c r="G41" i="5" s="1"/>
  <c r="F41" i="5"/>
  <c r="E41" i="5"/>
  <c r="E14" i="8" l="1"/>
  <c r="F14" i="8"/>
  <c r="G14" i="8"/>
  <c r="D14" i="8"/>
  <c r="E14" i="7"/>
  <c r="F14" i="7" s="1"/>
  <c r="G14" i="7" s="1"/>
  <c r="D14" i="7"/>
  <c r="F14" i="6"/>
  <c r="G14" i="6" s="1"/>
  <c r="E14" i="6"/>
  <c r="D14" i="6"/>
  <c r="D12" i="1"/>
  <c r="E12" i="1" s="1"/>
  <c r="F12" i="1" s="1"/>
  <c r="G12" i="1" s="1"/>
  <c r="I18" i="5" l="1"/>
  <c r="K4" i="5"/>
  <c r="L4" i="5"/>
  <c r="M4" i="5"/>
  <c r="J4" i="5"/>
  <c r="I17" i="5"/>
  <c r="C32" i="5"/>
  <c r="H32" i="5"/>
  <c r="D11" i="8"/>
  <c r="C12" i="8"/>
  <c r="C11" i="8"/>
  <c r="G10" i="8"/>
  <c r="F10" i="8"/>
  <c r="E10" i="8"/>
  <c r="D10" i="8"/>
  <c r="C10" i="8"/>
  <c r="H9" i="8"/>
  <c r="H8" i="8"/>
  <c r="C12" i="7"/>
  <c r="C11" i="7"/>
  <c r="G10" i="7"/>
  <c r="F10" i="7"/>
  <c r="E10" i="7"/>
  <c r="D10" i="7"/>
  <c r="C10" i="7"/>
  <c r="H9" i="7"/>
  <c r="H8" i="7"/>
  <c r="C12" i="6"/>
  <c r="C11" i="6"/>
  <c r="G10" i="6"/>
  <c r="F10" i="6"/>
  <c r="E10" i="6"/>
  <c r="D10" i="6"/>
  <c r="C10" i="6"/>
  <c r="H9" i="6"/>
  <c r="H8" i="6"/>
  <c r="C10" i="1"/>
  <c r="C9" i="1"/>
  <c r="H7" i="1"/>
  <c r="H6" i="1"/>
  <c r="G10" i="1"/>
  <c r="D8" i="1"/>
  <c r="E8" i="1"/>
  <c r="F8" i="1"/>
  <c r="G8" i="1"/>
  <c r="C8" i="1"/>
  <c r="D11" i="7" l="1"/>
  <c r="D9" i="1"/>
  <c r="D10" i="1"/>
  <c r="C11" i="1"/>
  <c r="H10" i="8"/>
  <c r="D12" i="8"/>
  <c r="C13" i="8"/>
  <c r="E9" i="1"/>
  <c r="H8" i="1"/>
  <c r="E10" i="1"/>
  <c r="H10" i="7"/>
  <c r="E11" i="7"/>
  <c r="E12" i="7"/>
  <c r="C13" i="7"/>
  <c r="D12" i="7"/>
  <c r="D13" i="7" s="1"/>
  <c r="H10" i="6"/>
  <c r="E11" i="6"/>
  <c r="E12" i="6"/>
  <c r="C13" i="6"/>
  <c r="D11" i="6"/>
  <c r="D12" i="6"/>
  <c r="F9" i="1"/>
  <c r="F10" i="1"/>
  <c r="G9" i="1"/>
  <c r="G11" i="1" s="1"/>
  <c r="H10" i="1" l="1"/>
  <c r="D11" i="1"/>
  <c r="E12" i="8"/>
  <c r="E11" i="8"/>
  <c r="D13" i="8"/>
  <c r="E11" i="1"/>
  <c r="E13" i="7"/>
  <c r="F11" i="7"/>
  <c r="F12" i="7"/>
  <c r="E13" i="6"/>
  <c r="D13" i="6"/>
  <c r="F11" i="6"/>
  <c r="F12" i="6"/>
  <c r="H9" i="1"/>
  <c r="F11" i="1"/>
  <c r="H11" i="1" l="1"/>
  <c r="F12" i="8"/>
  <c r="F11" i="8"/>
  <c r="E13" i="8"/>
  <c r="F13" i="7"/>
  <c r="G12" i="7"/>
  <c r="H12" i="7" s="1"/>
  <c r="G11" i="7"/>
  <c r="F13" i="6"/>
  <c r="G12" i="6"/>
  <c r="H12" i="6" s="1"/>
  <c r="G11" i="6"/>
  <c r="C20" i="5"/>
  <c r="C21" i="5"/>
  <c r="C22" i="5"/>
  <c r="C19" i="5"/>
  <c r="B20" i="5"/>
  <c r="B21" i="5"/>
  <c r="B22" i="5"/>
  <c r="B19" i="5"/>
  <c r="G13" i="7" l="1"/>
  <c r="H13" i="7" s="1"/>
  <c r="D22" i="5"/>
  <c r="F22" i="5" s="1"/>
  <c r="D21" i="5"/>
  <c r="F21" i="5" s="1"/>
  <c r="C23" i="5"/>
  <c r="B23" i="5"/>
  <c r="N4" i="5"/>
  <c r="D20" i="5"/>
  <c r="D19" i="5"/>
  <c r="F13" i="8"/>
  <c r="G12" i="8"/>
  <c r="H12" i="8" s="1"/>
  <c r="G11" i="8"/>
  <c r="H11" i="7"/>
  <c r="G13" i="6"/>
  <c r="H13" i="6" s="1"/>
  <c r="H11" i="6"/>
  <c r="D23" i="5" l="1"/>
  <c r="I3" i="5" s="1"/>
  <c r="F19" i="5"/>
  <c r="F20" i="5"/>
  <c r="G13" i="8"/>
  <c r="H13" i="8" s="1"/>
  <c r="H11" i="8"/>
  <c r="C15" i="5"/>
  <c r="B15" i="5"/>
  <c r="D14" i="5"/>
  <c r="F14" i="5" s="1"/>
  <c r="D13" i="5"/>
  <c r="F13" i="5" s="1"/>
  <c r="D12" i="5"/>
  <c r="F12" i="5" s="1"/>
  <c r="D11" i="5"/>
  <c r="F11" i="5" s="1"/>
  <c r="B7" i="5"/>
  <c r="C7" i="5"/>
  <c r="D4" i="5"/>
  <c r="F4" i="5" s="1"/>
  <c r="D5" i="5"/>
  <c r="F5" i="5" s="1"/>
  <c r="D6" i="5"/>
  <c r="F6" i="5" s="1"/>
  <c r="D3" i="5"/>
  <c r="F3" i="5" s="1"/>
  <c r="F23" i="5" l="1"/>
  <c r="I5" i="5"/>
  <c r="D7" i="5"/>
  <c r="F7" i="5" s="1"/>
  <c r="D15" i="5"/>
  <c r="F15" i="5" s="1"/>
  <c r="J5" i="5" l="1"/>
  <c r="K5" i="5" l="1"/>
  <c r="L5" i="5" l="1"/>
  <c r="M5" i="5"/>
  <c r="N3" i="5" l="1"/>
  <c r="N5" i="5" s="1"/>
</calcChain>
</file>

<file path=xl/sharedStrings.xml><?xml version="1.0" encoding="utf-8"?>
<sst xmlns="http://schemas.openxmlformats.org/spreadsheetml/2006/main" count="105" uniqueCount="32">
  <si>
    <t>CAA</t>
  </si>
  <si>
    <t>SECRETARIA</t>
  </si>
  <si>
    <t>TOTAL</t>
  </si>
  <si>
    <t>VAL. APREN</t>
  </si>
  <si>
    <t>V. TOTAL</t>
  </si>
  <si>
    <t>DPTAL</t>
  </si>
  <si>
    <t xml:space="preserve">APRENDICES A FORMAR </t>
  </si>
  <si>
    <t>RIOHACHA</t>
  </si>
  <si>
    <t xml:space="preserve">COSTO POR AÑO </t>
  </si>
  <si>
    <t>MAICAO</t>
  </si>
  <si>
    <t xml:space="preserve">VALOR POR APRENDIZ </t>
  </si>
  <si>
    <t>URIBIA</t>
  </si>
  <si>
    <t>CIEA</t>
  </si>
  <si>
    <t>REGIONAL</t>
  </si>
  <si>
    <t xml:space="preserve">DEPARTAMENTO </t>
  </si>
  <si>
    <t xml:space="preserve">RIOHACHA </t>
  </si>
  <si>
    <t xml:space="preserve">URIBIA </t>
  </si>
  <si>
    <t xml:space="preserve">COSTOS  A APORTAR EL SENA PARA EL PROGRAMA DE ARTICULACION CON LA MEDIA PARA EL DPTO DE LA GUAJIRA </t>
  </si>
  <si>
    <t xml:space="preserve">CIEA </t>
  </si>
  <si>
    <t xml:space="preserve">TOTAL APRENDICES </t>
  </si>
  <si>
    <t>COSTO TOTAL REGIONAL</t>
  </si>
  <si>
    <t>FUENTE COSTOS:  SISTEMA DE COSTOS WEB</t>
  </si>
  <si>
    <t>PRESUPUESTO REGIONAL A INVERTIR 2024 A 2028</t>
  </si>
  <si>
    <t>RESUMEN TODOS  2024</t>
  </si>
  <si>
    <t>Vr Aprendiz 2023</t>
  </si>
  <si>
    <t>Incr. 5%</t>
  </si>
  <si>
    <t>Vr Aprendiz 2024</t>
  </si>
  <si>
    <t xml:space="preserve"> </t>
  </si>
  <si>
    <t xml:space="preserve">TOTAL </t>
  </si>
  <si>
    <t xml:space="preserve">FUENTE:  Presupuesto asignado por centros  2024. De acuerdo al numero de aprendices a atender, proyectado a demas vigencias </t>
  </si>
  <si>
    <t>RESUMEN TODOS 
 2024 - 2028</t>
  </si>
  <si>
    <t>RESUMEN PROYECCION PRESUPUESTO POR CENTRO TOMANDO EL ASIGNADO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</si>
</sst>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3" fontId="0" fillId="0" borderId="1" xfId="0" applyNumberFormat="1" applyBorder="1" applyAlignment="1">
      <alignment horizontal="center" vertical="center"/>
    </xf>
    <xf numFmtId="3" fontId="0" fillId="0" borderId="0" xfId="0" applyNumberFormat="1"/>
    <xf numFmtId="3" fontId="0" fillId="0" borderId="1" xfId="0" applyNumberFormat="1" applyBorder="1" applyAlignment="1">
      <alignment horizontal="right" vertical="center"/>
    </xf>
    <xf numFmtId="41" fontId="0" fillId="0" borderId="0" xfId="1" applyFont="1"/>
    <xf numFmtId="41" fontId="0" fillId="0" borderId="1" xfId="1" applyFont="1" applyBorder="1"/>
    <xf numFmtId="41" fontId="1" fillId="0" borderId="1" xfId="1" applyFont="1" applyBorder="1"/>
    <xf numFmtId="0" fontId="1" fillId="2" borderId="1" xfId="0" applyFont="1" applyFill="1" applyBorder="1"/>
    <xf numFmtId="41" fontId="1" fillId="2" borderId="1" xfId="1" applyFont="1" applyFill="1" applyBorder="1"/>
    <xf numFmtId="3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41" fontId="0" fillId="0" borderId="1" xfId="1" applyFont="1" applyBorder="1" applyAlignment="1">
      <alignment horizontal="center"/>
    </xf>
    <xf numFmtId="41" fontId="1" fillId="0" borderId="1" xfId="1" applyFont="1" applyBorder="1" applyAlignment="1">
      <alignment horizontal="center"/>
    </xf>
    <xf numFmtId="41" fontId="0" fillId="0" borderId="1" xfId="1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3" fontId="0" fillId="0" borderId="1" xfId="0" applyNumberForma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1" fontId="0" fillId="0" borderId="0" xfId="0" applyNumberFormat="1"/>
    <xf numFmtId="41" fontId="0" fillId="0" borderId="0" xfId="0" applyNumberFormat="1"/>
    <xf numFmtId="0" fontId="2" fillId="0" borderId="0" xfId="0" applyFont="1"/>
    <xf numFmtId="0" fontId="4" fillId="0" borderId="0" xfId="0" applyFont="1"/>
    <xf numFmtId="3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3" fontId="0" fillId="0" borderId="1" xfId="0" applyNumberFormat="1" applyBorder="1" applyAlignment="1">
      <alignment vertical="center"/>
    </xf>
    <xf numFmtId="41" fontId="1" fillId="0" borderId="1" xfId="1" applyFont="1" applyBorder="1" applyAlignment="1">
      <alignment horizontal="left" vertical="center"/>
    </xf>
    <xf numFmtId="41" fontId="1" fillId="0" borderId="1" xfId="1" applyFont="1" applyBorder="1" applyAlignment="1">
      <alignment vertical="center"/>
    </xf>
    <xf numFmtId="164" fontId="0" fillId="0" borderId="1" xfId="2" applyNumberFormat="1" applyFont="1" applyBorder="1"/>
    <xf numFmtId="164" fontId="1" fillId="0" borderId="1" xfId="2" applyNumberFormat="1" applyFont="1" applyBorder="1"/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0" xfId="0" applyFont="1" applyAlignment="1">
      <alignment horizontal="center"/>
    </xf>
  </cellXfs>
  <cellStyles count="3">
    <cellStyle name="Millares" xfId="2" builtinId="3"/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91E46-ECC5-4297-9F10-54BF6816ACA5}">
  <dimension ref="A1:N43"/>
  <sheetViews>
    <sheetView topLeftCell="A18" zoomScale="80" zoomScaleNormal="80" workbookViewId="0">
      <selection activeCell="H40" sqref="H40"/>
    </sheetView>
  </sheetViews>
  <sheetFormatPr baseColWidth="10" defaultColWidth="11.42578125" defaultRowHeight="15" x14ac:dyDescent="0.25"/>
  <cols>
    <col min="1" max="1" width="21.85546875" customWidth="1"/>
    <col min="2" max="2" width="15.5703125" customWidth="1"/>
    <col min="3" max="3" width="16.28515625" customWidth="1"/>
    <col min="4" max="4" width="15.42578125" customWidth="1"/>
    <col min="5" max="5" width="14.5703125" customWidth="1"/>
    <col min="6" max="7" width="16.28515625" customWidth="1"/>
    <col min="8" max="8" width="22.7109375" bestFit="1" customWidth="1"/>
    <col min="9" max="9" width="13.5703125" bestFit="1" customWidth="1"/>
    <col min="10" max="10" width="15" bestFit="1" customWidth="1"/>
    <col min="11" max="11" width="19.85546875" bestFit="1" customWidth="1"/>
    <col min="12" max="13" width="13.5703125" bestFit="1" customWidth="1"/>
    <col min="14" max="14" width="19.85546875" bestFit="1" customWidth="1"/>
  </cols>
  <sheetData>
    <row r="1" spans="1:14" ht="21.75" customHeight="1" x14ac:dyDescent="0.25">
      <c r="A1" s="41" t="s">
        <v>0</v>
      </c>
      <c r="B1" s="41"/>
      <c r="C1" s="41"/>
      <c r="D1" s="41"/>
      <c r="E1" s="41"/>
      <c r="F1" s="41"/>
      <c r="H1" s="39" t="s">
        <v>22</v>
      </c>
      <c r="I1" s="39"/>
      <c r="J1" s="39"/>
      <c r="K1" s="39"/>
      <c r="L1" s="39"/>
      <c r="M1" s="39"/>
      <c r="N1" s="39"/>
    </row>
    <row r="2" spans="1:14" x14ac:dyDescent="0.25">
      <c r="A2" s="3" t="s">
        <v>1</v>
      </c>
      <c r="B2" s="2">
        <v>10</v>
      </c>
      <c r="C2" s="2">
        <v>11</v>
      </c>
      <c r="D2" s="2" t="s">
        <v>2</v>
      </c>
      <c r="E2" s="2" t="s">
        <v>3</v>
      </c>
      <c r="F2" s="2" t="s">
        <v>4</v>
      </c>
      <c r="H2" s="1"/>
      <c r="I2" s="2">
        <v>2024</v>
      </c>
      <c r="J2" s="2">
        <v>2025</v>
      </c>
      <c r="K2" s="2">
        <v>2026</v>
      </c>
      <c r="L2" s="2">
        <v>2027</v>
      </c>
      <c r="M2" s="2">
        <v>2028</v>
      </c>
      <c r="N2" s="2" t="s">
        <v>2</v>
      </c>
    </row>
    <row r="3" spans="1:14" x14ac:dyDescent="0.25">
      <c r="A3" s="1" t="s">
        <v>5</v>
      </c>
      <c r="B3" s="8">
        <v>1063</v>
      </c>
      <c r="C3" s="14">
        <v>1456</v>
      </c>
      <c r="D3" s="15">
        <f>SUM(B3:C3)</f>
        <v>2519</v>
      </c>
      <c r="E3" s="8">
        <v>320100</v>
      </c>
      <c r="F3" s="8">
        <f>D3*E3</f>
        <v>806331900</v>
      </c>
      <c r="H3" s="3" t="s">
        <v>6</v>
      </c>
      <c r="I3" s="4">
        <f>D23</f>
        <v>7091</v>
      </c>
      <c r="J3" s="4"/>
      <c r="K3" s="4"/>
      <c r="L3" s="4"/>
      <c r="M3" s="4"/>
      <c r="N3" s="4">
        <f>SUM(I3:M3)</f>
        <v>7091</v>
      </c>
    </row>
    <row r="4" spans="1:14" x14ac:dyDescent="0.25">
      <c r="A4" s="1" t="s">
        <v>7</v>
      </c>
      <c r="B4" s="8">
        <v>174</v>
      </c>
      <c r="C4" s="14">
        <v>175</v>
      </c>
      <c r="D4" s="15">
        <f t="shared" ref="D4:D6" si="0">SUM(B4:C4)</f>
        <v>349</v>
      </c>
      <c r="E4" s="8">
        <v>320100</v>
      </c>
      <c r="F4" s="8">
        <f t="shared" ref="F4:F23" si="1">D4*E4</f>
        <v>111714900</v>
      </c>
      <c r="H4" s="3" t="s">
        <v>8</v>
      </c>
      <c r="I4" s="4">
        <v>320100</v>
      </c>
      <c r="J4" s="4">
        <f>I4+(I4*5%)</f>
        <v>336105</v>
      </c>
      <c r="K4" s="4">
        <f t="shared" ref="K4:M4" si="2">J4+(J4*5%)</f>
        <v>352910.25</v>
      </c>
      <c r="L4" s="4">
        <f t="shared" si="2"/>
        <v>370555.76250000001</v>
      </c>
      <c r="M4" s="4">
        <f t="shared" si="2"/>
        <v>389083.55062500003</v>
      </c>
      <c r="N4" s="4">
        <f>AVERAGE(I4:M4)</f>
        <v>353750.912625</v>
      </c>
    </row>
    <row r="5" spans="1:14" x14ac:dyDescent="0.25">
      <c r="A5" s="1" t="s">
        <v>9</v>
      </c>
      <c r="B5" s="8">
        <v>100</v>
      </c>
      <c r="C5" s="14">
        <v>143</v>
      </c>
      <c r="D5" s="15">
        <f t="shared" si="0"/>
        <v>243</v>
      </c>
      <c r="E5" s="8">
        <v>320100</v>
      </c>
      <c r="F5" s="8">
        <f t="shared" si="1"/>
        <v>77784300</v>
      </c>
      <c r="H5" s="3" t="s">
        <v>10</v>
      </c>
      <c r="I5" s="12">
        <f>+I4*I3</f>
        <v>2269829100</v>
      </c>
      <c r="J5" s="12">
        <f t="shared" ref="J5:N5" si="3">+J4*J3</f>
        <v>0</v>
      </c>
      <c r="K5" s="12">
        <f t="shared" si="3"/>
        <v>0</v>
      </c>
      <c r="L5" s="12">
        <f t="shared" si="3"/>
        <v>0</v>
      </c>
      <c r="M5" s="12">
        <f t="shared" si="3"/>
        <v>0</v>
      </c>
      <c r="N5" s="12">
        <f t="shared" si="3"/>
        <v>2508447721.4238749</v>
      </c>
    </row>
    <row r="6" spans="1:14" x14ac:dyDescent="0.25">
      <c r="A6" s="1" t="s">
        <v>11</v>
      </c>
      <c r="B6" s="8">
        <v>509</v>
      </c>
      <c r="C6" s="16">
        <v>580</v>
      </c>
      <c r="D6" s="15">
        <f t="shared" si="0"/>
        <v>1089</v>
      </c>
      <c r="E6" s="8">
        <v>320100</v>
      </c>
      <c r="F6" s="8">
        <f t="shared" si="1"/>
        <v>348588900</v>
      </c>
    </row>
    <row r="7" spans="1:14" x14ac:dyDescent="0.25">
      <c r="A7" s="3" t="s">
        <v>2</v>
      </c>
      <c r="B7" s="9">
        <f t="shared" ref="B7:C7" si="4">SUM(B3:B6)</f>
        <v>1846</v>
      </c>
      <c r="C7" s="15">
        <f t="shared" si="4"/>
        <v>2354</v>
      </c>
      <c r="D7" s="15">
        <f>SUM(D3:D6)</f>
        <v>4200</v>
      </c>
      <c r="E7" s="9">
        <v>320100</v>
      </c>
      <c r="F7" s="9">
        <f t="shared" si="1"/>
        <v>1344420000</v>
      </c>
      <c r="H7" s="13"/>
      <c r="I7" s="13"/>
      <c r="J7" s="13"/>
      <c r="K7" s="13"/>
      <c r="L7" s="13"/>
      <c r="M7" s="13"/>
      <c r="N7" s="13"/>
    </row>
    <row r="8" spans="1:14" x14ac:dyDescent="0.25">
      <c r="E8" s="7"/>
      <c r="F8" s="7"/>
      <c r="H8" s="13"/>
      <c r="I8" s="24"/>
      <c r="J8" s="24"/>
      <c r="K8" s="24"/>
      <c r="L8" s="24"/>
      <c r="M8" s="24"/>
      <c r="N8" s="24"/>
    </row>
    <row r="9" spans="1:14" x14ac:dyDescent="0.25">
      <c r="A9" s="41" t="s">
        <v>12</v>
      </c>
      <c r="B9" s="41"/>
      <c r="C9" s="41"/>
      <c r="D9" s="41"/>
      <c r="E9" s="41"/>
      <c r="F9" s="41"/>
      <c r="H9" s="13"/>
      <c r="I9" s="25"/>
      <c r="J9" s="25"/>
      <c r="K9" s="25"/>
      <c r="L9" s="25"/>
      <c r="M9" s="25"/>
      <c r="N9" s="25"/>
    </row>
    <row r="10" spans="1:14" x14ac:dyDescent="0.25">
      <c r="A10" s="3" t="s">
        <v>1</v>
      </c>
      <c r="B10" s="2">
        <v>10</v>
      </c>
      <c r="C10" s="2">
        <v>11</v>
      </c>
      <c r="D10" s="2" t="s">
        <v>2</v>
      </c>
      <c r="E10" s="2" t="s">
        <v>3</v>
      </c>
      <c r="F10" s="2" t="s">
        <v>4</v>
      </c>
      <c r="I10" s="21"/>
      <c r="J10" s="21"/>
      <c r="K10" s="21"/>
      <c r="L10" s="21"/>
      <c r="M10" s="21"/>
      <c r="N10" s="21"/>
    </row>
    <row r="11" spans="1:14" x14ac:dyDescent="0.25">
      <c r="A11" s="1" t="s">
        <v>5</v>
      </c>
      <c r="B11" s="8">
        <v>543</v>
      </c>
      <c r="C11" s="16">
        <v>524</v>
      </c>
      <c r="D11" s="17">
        <f>SUM(B11:C11)</f>
        <v>1067</v>
      </c>
      <c r="E11" s="8">
        <v>320100</v>
      </c>
      <c r="F11" s="8">
        <f t="shared" si="1"/>
        <v>341546700</v>
      </c>
      <c r="I11" s="21"/>
      <c r="J11" s="21"/>
      <c r="K11" s="21"/>
      <c r="L11" s="21"/>
      <c r="M11" s="21"/>
      <c r="N11" s="21"/>
    </row>
    <row r="12" spans="1:14" x14ac:dyDescent="0.25">
      <c r="A12" s="1" t="s">
        <v>7</v>
      </c>
      <c r="B12" s="8">
        <v>480</v>
      </c>
      <c r="C12" s="16">
        <v>340</v>
      </c>
      <c r="D12" s="17">
        <f t="shared" ref="D12:D14" si="5">SUM(B12:C12)</f>
        <v>820</v>
      </c>
      <c r="E12" s="8">
        <v>320100</v>
      </c>
      <c r="F12" s="8">
        <f t="shared" si="1"/>
        <v>262482000</v>
      </c>
      <c r="I12" s="21"/>
      <c r="J12" s="21"/>
      <c r="K12" s="21"/>
      <c r="L12" s="21"/>
      <c r="M12" s="21"/>
      <c r="N12" s="21"/>
    </row>
    <row r="13" spans="1:14" x14ac:dyDescent="0.25">
      <c r="A13" s="1" t="s">
        <v>9</v>
      </c>
      <c r="B13" s="8">
        <v>600</v>
      </c>
      <c r="C13" s="16">
        <v>115</v>
      </c>
      <c r="D13" s="17">
        <f t="shared" si="5"/>
        <v>715</v>
      </c>
      <c r="E13" s="8">
        <v>320100</v>
      </c>
      <c r="F13" s="8">
        <f t="shared" si="1"/>
        <v>228871500</v>
      </c>
      <c r="I13" s="21"/>
      <c r="J13" s="21"/>
      <c r="K13" s="21"/>
      <c r="L13" s="21"/>
      <c r="M13" s="21"/>
      <c r="N13" s="21"/>
    </row>
    <row r="14" spans="1:14" x14ac:dyDescent="0.25">
      <c r="A14" s="1" t="s">
        <v>11</v>
      </c>
      <c r="B14" s="8">
        <v>246</v>
      </c>
      <c r="C14" s="16">
        <v>43</v>
      </c>
      <c r="D14" s="17">
        <f t="shared" si="5"/>
        <v>289</v>
      </c>
      <c r="E14" s="8">
        <v>320100</v>
      </c>
      <c r="F14" s="8">
        <f t="shared" si="1"/>
        <v>92508900</v>
      </c>
    </row>
    <row r="15" spans="1:14" x14ac:dyDescent="0.25">
      <c r="A15" s="3" t="s">
        <v>2</v>
      </c>
      <c r="B15" s="9">
        <f t="shared" ref="B15" si="6">SUM(B11:B14)</f>
        <v>1869</v>
      </c>
      <c r="C15" s="17">
        <f t="shared" ref="C15" si="7">SUM(C11:C14)</f>
        <v>1022</v>
      </c>
      <c r="D15" s="17">
        <f>SUM(D11:D14)</f>
        <v>2891</v>
      </c>
      <c r="E15" s="9">
        <v>320100</v>
      </c>
      <c r="F15" s="9">
        <f t="shared" si="1"/>
        <v>925409100</v>
      </c>
    </row>
    <row r="16" spans="1:14" x14ac:dyDescent="0.25">
      <c r="E16" s="7"/>
      <c r="F16" s="7"/>
      <c r="I16">
        <v>304857</v>
      </c>
      <c r="J16" t="s">
        <v>24</v>
      </c>
    </row>
    <row r="17" spans="1:10" x14ac:dyDescent="0.25">
      <c r="A17" s="40" t="s">
        <v>13</v>
      </c>
      <c r="B17" s="40"/>
      <c r="C17" s="40"/>
      <c r="D17" s="40"/>
      <c r="E17" s="40"/>
      <c r="F17" s="40"/>
      <c r="I17">
        <f>304857*5/100</f>
        <v>15242.85</v>
      </c>
      <c r="J17" t="s">
        <v>25</v>
      </c>
    </row>
    <row r="18" spans="1:10" x14ac:dyDescent="0.25">
      <c r="A18" s="3" t="s">
        <v>1</v>
      </c>
      <c r="B18" s="2">
        <v>10</v>
      </c>
      <c r="C18" s="2">
        <v>11</v>
      </c>
      <c r="D18" s="2" t="s">
        <v>2</v>
      </c>
      <c r="E18" s="3" t="s">
        <v>3</v>
      </c>
      <c r="F18" s="2" t="s">
        <v>4</v>
      </c>
      <c r="I18" s="20">
        <f>I16+(I16*5/100)</f>
        <v>320099.84999999998</v>
      </c>
      <c r="J18" t="s">
        <v>26</v>
      </c>
    </row>
    <row r="19" spans="1:10" x14ac:dyDescent="0.25">
      <c r="A19" s="1" t="s">
        <v>5</v>
      </c>
      <c r="B19" s="8">
        <f>B3+B11</f>
        <v>1606</v>
      </c>
      <c r="C19" s="8">
        <f>C3+C11</f>
        <v>1980</v>
      </c>
      <c r="D19" s="9">
        <f>SUM(B19:C19)</f>
        <v>3586</v>
      </c>
      <c r="E19" s="8">
        <v>320100</v>
      </c>
      <c r="F19" s="8">
        <f t="shared" si="1"/>
        <v>1147878600</v>
      </c>
    </row>
    <row r="20" spans="1:10" x14ac:dyDescent="0.25">
      <c r="A20" s="1" t="s">
        <v>7</v>
      </c>
      <c r="B20" s="8">
        <f t="shared" ref="B20:C22" si="8">B4+B12</f>
        <v>654</v>
      </c>
      <c r="C20" s="8">
        <f t="shared" si="8"/>
        <v>515</v>
      </c>
      <c r="D20" s="9">
        <f t="shared" ref="D20:D22" si="9">SUM(B20:C20)</f>
        <v>1169</v>
      </c>
      <c r="E20" s="8">
        <v>320100</v>
      </c>
      <c r="F20" s="8">
        <f t="shared" si="1"/>
        <v>374196900</v>
      </c>
    </row>
    <row r="21" spans="1:10" x14ac:dyDescent="0.25">
      <c r="A21" s="1" t="s">
        <v>9</v>
      </c>
      <c r="B21" s="8">
        <f t="shared" si="8"/>
        <v>700</v>
      </c>
      <c r="C21" s="8">
        <f t="shared" si="8"/>
        <v>258</v>
      </c>
      <c r="D21" s="9">
        <f t="shared" si="9"/>
        <v>958</v>
      </c>
      <c r="E21" s="8">
        <v>320100</v>
      </c>
      <c r="F21" s="8">
        <f t="shared" si="1"/>
        <v>306655800</v>
      </c>
    </row>
    <row r="22" spans="1:10" x14ac:dyDescent="0.25">
      <c r="A22" s="1" t="s">
        <v>11</v>
      </c>
      <c r="B22" s="8">
        <f t="shared" si="8"/>
        <v>755</v>
      </c>
      <c r="C22" s="8">
        <f t="shared" si="8"/>
        <v>623</v>
      </c>
      <c r="D22" s="9">
        <f t="shared" si="9"/>
        <v>1378</v>
      </c>
      <c r="E22" s="8">
        <v>320100</v>
      </c>
      <c r="F22" s="8">
        <f t="shared" si="1"/>
        <v>441097800</v>
      </c>
    </row>
    <row r="23" spans="1:10" x14ac:dyDescent="0.25">
      <c r="A23" s="10" t="s">
        <v>2</v>
      </c>
      <c r="B23" s="11">
        <f t="shared" ref="B23" si="10">SUM(B19:B22)</f>
        <v>3715</v>
      </c>
      <c r="C23" s="11">
        <f t="shared" ref="C23" si="11">SUM(C19:C22)</f>
        <v>3376</v>
      </c>
      <c r="D23" s="11">
        <f>SUM(D19:D22)</f>
        <v>7091</v>
      </c>
      <c r="E23" s="11">
        <v>320100</v>
      </c>
      <c r="F23" s="11">
        <f t="shared" si="1"/>
        <v>2269829100</v>
      </c>
      <c r="J23" s="21"/>
    </row>
    <row r="27" spans="1:10" ht="30" customHeight="1" x14ac:dyDescent="0.25">
      <c r="A27" s="33" t="s">
        <v>30</v>
      </c>
      <c r="B27" s="34"/>
      <c r="C27" s="35"/>
      <c r="F27" s="36" t="s">
        <v>23</v>
      </c>
      <c r="G27" s="37"/>
      <c r="H27" s="38"/>
    </row>
    <row r="28" spans="1:10" x14ac:dyDescent="0.25">
      <c r="A28" s="1" t="s">
        <v>14</v>
      </c>
      <c r="B28" s="1"/>
      <c r="C28" s="30">
        <v>6342753863</v>
      </c>
      <c r="F28" s="1" t="s">
        <v>14</v>
      </c>
      <c r="G28" s="1"/>
      <c r="H28" s="6">
        <v>1147878600</v>
      </c>
    </row>
    <row r="29" spans="1:10" x14ac:dyDescent="0.25">
      <c r="A29" s="1" t="s">
        <v>15</v>
      </c>
      <c r="B29" s="1"/>
      <c r="C29" s="30">
        <v>2067674084</v>
      </c>
      <c r="F29" s="1" t="s">
        <v>15</v>
      </c>
      <c r="G29" s="1"/>
      <c r="H29" s="18">
        <v>374196900</v>
      </c>
    </row>
    <row r="30" spans="1:10" x14ac:dyDescent="0.25">
      <c r="A30" s="1" t="s">
        <v>9</v>
      </c>
      <c r="B30" s="1"/>
      <c r="C30" s="30">
        <v>1694466871</v>
      </c>
      <c r="F30" s="1" t="s">
        <v>9</v>
      </c>
      <c r="G30" s="1"/>
      <c r="H30" s="6">
        <v>306655800</v>
      </c>
    </row>
    <row r="31" spans="1:10" x14ac:dyDescent="0.25">
      <c r="A31" s="1" t="s">
        <v>16</v>
      </c>
      <c r="B31" s="1"/>
      <c r="C31" s="30">
        <v>2437343788</v>
      </c>
      <c r="F31" s="1" t="s">
        <v>16</v>
      </c>
      <c r="G31" s="1"/>
      <c r="H31" s="6">
        <v>441097800</v>
      </c>
    </row>
    <row r="32" spans="1:10" x14ac:dyDescent="0.25">
      <c r="A32" s="3" t="s">
        <v>2</v>
      </c>
      <c r="B32" s="3"/>
      <c r="C32" s="31">
        <f>SUM(C26:C31)</f>
        <v>12542238606</v>
      </c>
      <c r="F32" s="3" t="s">
        <v>2</v>
      </c>
      <c r="G32" s="3"/>
      <c r="H32" s="19">
        <f>SUM(H27:H31)</f>
        <v>2269829100</v>
      </c>
    </row>
    <row r="36" spans="1:7" x14ac:dyDescent="0.25">
      <c r="A36" s="32" t="s">
        <v>31</v>
      </c>
      <c r="B36" s="32"/>
      <c r="C36" s="32"/>
      <c r="D36" s="32"/>
      <c r="E36" s="32"/>
      <c r="F36" s="32"/>
      <c r="G36" s="32"/>
    </row>
    <row r="38" spans="1:7" x14ac:dyDescent="0.25">
      <c r="A38" s="1"/>
      <c r="B38" s="2">
        <v>2024</v>
      </c>
      <c r="C38" s="2">
        <v>2025</v>
      </c>
      <c r="D38" s="2">
        <v>2026</v>
      </c>
      <c r="E38" s="2">
        <v>2027</v>
      </c>
      <c r="F38" s="2">
        <v>2028</v>
      </c>
      <c r="G38" s="26" t="s">
        <v>2</v>
      </c>
    </row>
    <row r="39" spans="1:7" x14ac:dyDescent="0.25">
      <c r="A39" s="3" t="s">
        <v>12</v>
      </c>
      <c r="B39" s="4">
        <v>1508724955</v>
      </c>
      <c r="C39" s="4">
        <f t="shared" ref="C39:F40" si="12">B39+(B39*5%)</f>
        <v>1584161202.75</v>
      </c>
      <c r="D39" s="4">
        <f>C39+(C39*5%)</f>
        <v>1663369262.8875</v>
      </c>
      <c r="E39" s="4">
        <f t="shared" si="12"/>
        <v>1746537726.0318751</v>
      </c>
      <c r="F39" s="4">
        <f t="shared" si="12"/>
        <v>1833864612.3334689</v>
      </c>
      <c r="G39" s="27">
        <f>SUM(B39:F39)</f>
        <v>8336657759.0028439</v>
      </c>
    </row>
    <row r="40" spans="1:7" x14ac:dyDescent="0.25">
      <c r="A40" s="3" t="s">
        <v>0</v>
      </c>
      <c r="B40" s="4">
        <v>1850167490</v>
      </c>
      <c r="C40" s="4">
        <f t="shared" si="12"/>
        <v>1942675864.5</v>
      </c>
      <c r="D40" s="4">
        <f t="shared" si="12"/>
        <v>2039809657.7249999</v>
      </c>
      <c r="E40" s="4">
        <f t="shared" si="12"/>
        <v>2141800140.6112499</v>
      </c>
      <c r="F40" s="4">
        <f t="shared" si="12"/>
        <v>2248890147.6418123</v>
      </c>
      <c r="G40" s="27">
        <f>SUM(B40:F40)</f>
        <v>10223343300.478062</v>
      </c>
    </row>
    <row r="41" spans="1:7" x14ac:dyDescent="0.25">
      <c r="A41" s="3" t="s">
        <v>28</v>
      </c>
      <c r="B41" s="28">
        <f>SUM(B39:B40)</f>
        <v>3358892445</v>
      </c>
      <c r="C41" s="17">
        <f t="shared" ref="C41:G41" si="13">SUM(C39:C40)</f>
        <v>3526837067.25</v>
      </c>
      <c r="D41" s="17">
        <f t="shared" si="13"/>
        <v>3703178920.6125002</v>
      </c>
      <c r="E41" s="17">
        <f t="shared" si="13"/>
        <v>3888337866.6431251</v>
      </c>
      <c r="F41" s="17">
        <f t="shared" si="13"/>
        <v>4082754759.9752812</v>
      </c>
      <c r="G41" s="29">
        <f t="shared" si="13"/>
        <v>18560001059.480904</v>
      </c>
    </row>
    <row r="43" spans="1:7" x14ac:dyDescent="0.25">
      <c r="A43" s="13" t="s">
        <v>29</v>
      </c>
    </row>
  </sheetData>
  <mergeCells count="7">
    <mergeCell ref="A36:G36"/>
    <mergeCell ref="A27:C27"/>
    <mergeCell ref="F27:H27"/>
    <mergeCell ref="H1:N1"/>
    <mergeCell ref="A17:F17"/>
    <mergeCell ref="A9:F9"/>
    <mergeCell ref="A1:F1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K16"/>
  <sheetViews>
    <sheetView zoomScaleNormal="100" workbookViewId="0">
      <selection activeCell="H16" sqref="H16"/>
    </sheetView>
  </sheetViews>
  <sheetFormatPr baseColWidth="10" defaultColWidth="9.140625" defaultRowHeight="15" x14ac:dyDescent="0.25"/>
  <cols>
    <col min="1" max="1" width="21.85546875" customWidth="1"/>
    <col min="2" max="2" width="22.28515625" customWidth="1"/>
    <col min="3" max="3" width="18" customWidth="1"/>
    <col min="4" max="4" width="13.7109375" customWidth="1"/>
    <col min="5" max="5" width="13.140625" customWidth="1"/>
    <col min="6" max="6" width="12.85546875" customWidth="1"/>
    <col min="7" max="7" width="12.5703125" customWidth="1"/>
    <col min="8" max="8" width="12.7109375" bestFit="1" customWidth="1"/>
  </cols>
  <sheetData>
    <row r="3" spans="1:11" ht="18.75" x14ac:dyDescent="0.3">
      <c r="A3" s="50" t="s">
        <v>17</v>
      </c>
      <c r="B3" s="50"/>
      <c r="C3" s="50"/>
      <c r="D3" s="50"/>
      <c r="E3" s="50"/>
      <c r="F3" s="50"/>
      <c r="G3" s="50"/>
      <c r="H3" s="50"/>
      <c r="I3" s="22"/>
      <c r="J3" s="22"/>
      <c r="K3" s="22"/>
    </row>
    <row r="5" spans="1:11" x14ac:dyDescent="0.25">
      <c r="A5" s="48"/>
      <c r="B5" s="49"/>
      <c r="C5" s="2">
        <v>2024</v>
      </c>
      <c r="D5" s="2">
        <v>2025</v>
      </c>
      <c r="E5" s="2">
        <v>2026</v>
      </c>
      <c r="F5" s="2">
        <v>2027</v>
      </c>
      <c r="G5" s="2">
        <v>2028</v>
      </c>
      <c r="H5" s="3" t="s">
        <v>2</v>
      </c>
    </row>
    <row r="6" spans="1:11" x14ac:dyDescent="0.25">
      <c r="A6" s="42" t="s">
        <v>6</v>
      </c>
      <c r="B6" s="3" t="s">
        <v>18</v>
      </c>
      <c r="C6" s="4">
        <v>1067</v>
      </c>
      <c r="D6" s="4">
        <v>1067</v>
      </c>
      <c r="E6" s="4">
        <v>1067</v>
      </c>
      <c r="F6" s="4">
        <v>1067</v>
      </c>
      <c r="G6" s="4">
        <v>1067</v>
      </c>
      <c r="H6" s="4">
        <f>SUM(C6:G6)</f>
        <v>5335</v>
      </c>
    </row>
    <row r="7" spans="1:11" x14ac:dyDescent="0.25">
      <c r="A7" s="43"/>
      <c r="B7" s="3" t="s">
        <v>0</v>
      </c>
      <c r="C7" s="4">
        <v>2519</v>
      </c>
      <c r="D7" s="4">
        <v>2519</v>
      </c>
      <c r="E7" s="4">
        <v>2519</v>
      </c>
      <c r="F7" s="4">
        <v>2519</v>
      </c>
      <c r="G7" s="4">
        <v>2519</v>
      </c>
      <c r="H7" s="4">
        <f>SUM(C7:G7)</f>
        <v>12595</v>
      </c>
    </row>
    <row r="8" spans="1:11" x14ac:dyDescent="0.25">
      <c r="A8" s="44"/>
      <c r="B8" s="3" t="s">
        <v>19</v>
      </c>
      <c r="C8" s="4">
        <f>SUM(C6:C7)</f>
        <v>3586</v>
      </c>
      <c r="D8" s="4">
        <f t="shared" ref="D8:G8" si="0">SUM(D6:D7)</f>
        <v>3586</v>
      </c>
      <c r="E8" s="4">
        <f t="shared" si="0"/>
        <v>3586</v>
      </c>
      <c r="F8" s="4">
        <f t="shared" si="0"/>
        <v>3586</v>
      </c>
      <c r="G8" s="4">
        <f t="shared" si="0"/>
        <v>3586</v>
      </c>
      <c r="H8" s="4">
        <f>SUM(C8:G8)</f>
        <v>17930</v>
      </c>
      <c r="J8" t="s">
        <v>27</v>
      </c>
    </row>
    <row r="9" spans="1:11" x14ac:dyDescent="0.25">
      <c r="A9" s="45" t="s">
        <v>8</v>
      </c>
      <c r="B9" s="3" t="s">
        <v>18</v>
      </c>
      <c r="C9" s="4">
        <f>+C12*C6</f>
        <v>341546700</v>
      </c>
      <c r="D9" s="4">
        <f t="shared" ref="D9:G9" si="1">+D12*D6</f>
        <v>358624035</v>
      </c>
      <c r="E9" s="4">
        <f t="shared" si="1"/>
        <v>376555236.75</v>
      </c>
      <c r="F9" s="4">
        <f t="shared" si="1"/>
        <v>395382998.58750004</v>
      </c>
      <c r="G9" s="4">
        <f t="shared" si="1"/>
        <v>415152148.51687503</v>
      </c>
      <c r="H9" s="4">
        <f t="shared" ref="H9:H10" si="2">SUM(C9:G9)</f>
        <v>1887261118.8543751</v>
      </c>
    </row>
    <row r="10" spans="1:11" x14ac:dyDescent="0.25">
      <c r="A10" s="46"/>
      <c r="B10" s="3" t="s">
        <v>0</v>
      </c>
      <c r="C10" s="4">
        <f>+C12*C7</f>
        <v>806331900</v>
      </c>
      <c r="D10" s="4">
        <f t="shared" ref="D10:G10" si="3">+D12*D7</f>
        <v>846648495</v>
      </c>
      <c r="E10" s="4">
        <f t="shared" si="3"/>
        <v>888980919.75</v>
      </c>
      <c r="F10" s="4">
        <f t="shared" si="3"/>
        <v>933429965.73750007</v>
      </c>
      <c r="G10" s="4">
        <f t="shared" si="3"/>
        <v>980101464.02437508</v>
      </c>
      <c r="H10" s="4">
        <f t="shared" si="2"/>
        <v>4455492744.5118752</v>
      </c>
    </row>
    <row r="11" spans="1:11" x14ac:dyDescent="0.25">
      <c r="A11" s="47"/>
      <c r="B11" s="3" t="s">
        <v>20</v>
      </c>
      <c r="C11" s="4">
        <f>+C9+C10</f>
        <v>1147878600</v>
      </c>
      <c r="D11" s="4">
        <f t="shared" ref="D11:G11" si="4">+D9+D10</f>
        <v>1205272530</v>
      </c>
      <c r="E11" s="4">
        <f t="shared" si="4"/>
        <v>1265536156.5</v>
      </c>
      <c r="F11" s="4">
        <f t="shared" si="4"/>
        <v>1328812964.325</v>
      </c>
      <c r="G11" s="4">
        <f t="shared" si="4"/>
        <v>1395253612.5412502</v>
      </c>
      <c r="H11" s="4">
        <f>SUM(C11:G11)</f>
        <v>6342753863.36625</v>
      </c>
    </row>
    <row r="12" spans="1:11" x14ac:dyDescent="0.25">
      <c r="A12" s="3" t="s">
        <v>10</v>
      </c>
      <c r="B12" s="3"/>
      <c r="C12" s="4">
        <v>320100</v>
      </c>
      <c r="D12" s="4">
        <f>C12+(C12*5%)</f>
        <v>336105</v>
      </c>
      <c r="E12" s="4">
        <f t="shared" ref="E12:G12" si="5">D12+(D12*5%)</f>
        <v>352910.25</v>
      </c>
      <c r="F12" s="4">
        <f t="shared" si="5"/>
        <v>370555.76250000001</v>
      </c>
      <c r="G12" s="4">
        <f t="shared" si="5"/>
        <v>389083.55062500003</v>
      </c>
      <c r="H12" s="4"/>
    </row>
    <row r="15" spans="1:11" x14ac:dyDescent="0.25">
      <c r="C15" s="5"/>
    </row>
    <row r="16" spans="1:11" x14ac:dyDescent="0.25">
      <c r="A16" s="13" t="s">
        <v>21</v>
      </c>
    </row>
  </sheetData>
  <mergeCells count="4">
    <mergeCell ref="A6:A8"/>
    <mergeCell ref="A9:A11"/>
    <mergeCell ref="A5:B5"/>
    <mergeCell ref="A3:H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23F03-477A-4743-8F05-B476E41B0F95}">
  <dimension ref="A5:K18"/>
  <sheetViews>
    <sheetView topLeftCell="A4" workbookViewId="0">
      <selection activeCell="H17" sqref="H17"/>
    </sheetView>
  </sheetViews>
  <sheetFormatPr baseColWidth="10" defaultColWidth="9.140625" defaultRowHeight="15" x14ac:dyDescent="0.25"/>
  <cols>
    <col min="1" max="1" width="21.85546875" customWidth="1"/>
    <col min="2" max="2" width="24.7109375" customWidth="1"/>
    <col min="3" max="3" width="18" customWidth="1"/>
    <col min="4" max="4" width="12.7109375" customWidth="1"/>
    <col min="5" max="5" width="13.140625" customWidth="1"/>
    <col min="6" max="6" width="12.85546875" customWidth="1"/>
    <col min="7" max="7" width="12.5703125" customWidth="1"/>
    <col min="8" max="8" width="12.7109375" bestFit="1" customWidth="1"/>
  </cols>
  <sheetData>
    <row r="5" spans="1:11" ht="18.75" x14ac:dyDescent="0.3">
      <c r="A5" s="50" t="s">
        <v>17</v>
      </c>
      <c r="B5" s="50"/>
      <c r="C5" s="50"/>
      <c r="D5" s="50"/>
      <c r="E5" s="50"/>
      <c r="F5" s="50"/>
      <c r="G5" s="50"/>
      <c r="H5" s="50"/>
      <c r="I5" s="22"/>
      <c r="J5" s="22"/>
      <c r="K5" s="22"/>
    </row>
    <row r="7" spans="1:11" x14ac:dyDescent="0.25">
      <c r="A7" s="48"/>
      <c r="B7" s="49"/>
      <c r="C7" s="2">
        <v>2024</v>
      </c>
      <c r="D7" s="2">
        <v>2025</v>
      </c>
      <c r="E7" s="2">
        <v>2026</v>
      </c>
      <c r="F7" s="2">
        <v>2027</v>
      </c>
      <c r="G7" s="2">
        <v>2028</v>
      </c>
      <c r="H7" s="3" t="s">
        <v>2</v>
      </c>
    </row>
    <row r="8" spans="1:11" x14ac:dyDescent="0.25">
      <c r="A8" s="42" t="s">
        <v>6</v>
      </c>
      <c r="B8" s="3" t="s">
        <v>18</v>
      </c>
      <c r="C8" s="4">
        <v>820</v>
      </c>
      <c r="D8" s="4">
        <v>820</v>
      </c>
      <c r="E8" s="4">
        <v>820</v>
      </c>
      <c r="F8" s="4">
        <v>820</v>
      </c>
      <c r="G8" s="4">
        <v>820</v>
      </c>
      <c r="H8" s="4">
        <f>SUM(C8:G8)</f>
        <v>4100</v>
      </c>
    </row>
    <row r="9" spans="1:11" x14ac:dyDescent="0.25">
      <c r="A9" s="43"/>
      <c r="B9" s="3" t="s">
        <v>0</v>
      </c>
      <c r="C9" s="4">
        <v>349</v>
      </c>
      <c r="D9" s="4">
        <v>349</v>
      </c>
      <c r="E9" s="4">
        <v>349</v>
      </c>
      <c r="F9" s="4">
        <v>349</v>
      </c>
      <c r="G9" s="4">
        <v>349</v>
      </c>
      <c r="H9" s="4">
        <f>SUM(C9:G9)</f>
        <v>1745</v>
      </c>
    </row>
    <row r="10" spans="1:11" x14ac:dyDescent="0.25">
      <c r="A10" s="44"/>
      <c r="B10" s="3" t="s">
        <v>19</v>
      </c>
      <c r="C10" s="4">
        <f>SUM(C8:C9)</f>
        <v>1169</v>
      </c>
      <c r="D10" s="4">
        <f t="shared" ref="D10:G10" si="0">SUM(D8:D9)</f>
        <v>1169</v>
      </c>
      <c r="E10" s="4">
        <f t="shared" si="0"/>
        <v>1169</v>
      </c>
      <c r="F10" s="4">
        <f t="shared" si="0"/>
        <v>1169</v>
      </c>
      <c r="G10" s="4">
        <f t="shared" si="0"/>
        <v>1169</v>
      </c>
      <c r="H10" s="4">
        <f>SUM(C10:G10)</f>
        <v>5845</v>
      </c>
    </row>
    <row r="11" spans="1:11" x14ac:dyDescent="0.25">
      <c r="A11" s="45" t="s">
        <v>8</v>
      </c>
      <c r="B11" s="3" t="s">
        <v>18</v>
      </c>
      <c r="C11" s="4">
        <f>+C14*C8</f>
        <v>262482000</v>
      </c>
      <c r="D11" s="4">
        <f t="shared" ref="D11:G11" si="1">+D14*D8</f>
        <v>275606100</v>
      </c>
      <c r="E11" s="4">
        <f t="shared" si="1"/>
        <v>289386405</v>
      </c>
      <c r="F11" s="4">
        <f t="shared" si="1"/>
        <v>303855725.25</v>
      </c>
      <c r="G11" s="4">
        <f t="shared" si="1"/>
        <v>319048511.51250005</v>
      </c>
      <c r="H11" s="4">
        <f t="shared" ref="H11:H12" si="2">SUM(C11:G11)</f>
        <v>1450378741.7625</v>
      </c>
    </row>
    <row r="12" spans="1:11" x14ac:dyDescent="0.25">
      <c r="A12" s="46"/>
      <c r="B12" s="3" t="s">
        <v>0</v>
      </c>
      <c r="C12" s="4">
        <f>+C14*C9</f>
        <v>111714900</v>
      </c>
      <c r="D12" s="4">
        <f t="shared" ref="D12:G12" si="3">+D14*D9</f>
        <v>117300645</v>
      </c>
      <c r="E12" s="4">
        <f t="shared" si="3"/>
        <v>123165677.25</v>
      </c>
      <c r="F12" s="4">
        <f t="shared" si="3"/>
        <v>129323961.1125</v>
      </c>
      <c r="G12" s="4">
        <f t="shared" si="3"/>
        <v>135790159.168125</v>
      </c>
      <c r="H12" s="4">
        <f t="shared" si="2"/>
        <v>617295342.53062499</v>
      </c>
    </row>
    <row r="13" spans="1:11" x14ac:dyDescent="0.25">
      <c r="A13" s="47"/>
      <c r="B13" s="3" t="s">
        <v>20</v>
      </c>
      <c r="C13" s="4">
        <f>+C11+C12</f>
        <v>374196900</v>
      </c>
      <c r="D13" s="4">
        <f t="shared" ref="D13:G13" si="4">+D11+D12</f>
        <v>392906745</v>
      </c>
      <c r="E13" s="4">
        <f t="shared" si="4"/>
        <v>412552082.25</v>
      </c>
      <c r="F13" s="4">
        <f t="shared" si="4"/>
        <v>433179686.36250001</v>
      </c>
      <c r="G13" s="4">
        <f t="shared" si="4"/>
        <v>454838670.68062508</v>
      </c>
      <c r="H13" s="4">
        <f>SUM(C13:G13)</f>
        <v>2067674084.2931252</v>
      </c>
    </row>
    <row r="14" spans="1:11" x14ac:dyDescent="0.25">
      <c r="A14" s="3" t="s">
        <v>10</v>
      </c>
      <c r="B14" s="3"/>
      <c r="C14" s="4">
        <v>320100</v>
      </c>
      <c r="D14" s="4">
        <f>C14+(C14*5%)</f>
        <v>336105</v>
      </c>
      <c r="E14" s="4">
        <f t="shared" ref="E14:G14" si="5">D14+(D14*5%)</f>
        <v>352910.25</v>
      </c>
      <c r="F14" s="4">
        <f t="shared" si="5"/>
        <v>370555.76250000001</v>
      </c>
      <c r="G14" s="4">
        <f t="shared" si="5"/>
        <v>389083.55062500003</v>
      </c>
      <c r="H14" s="4"/>
    </row>
    <row r="17" spans="1:3" x14ac:dyDescent="0.25">
      <c r="C17" s="5"/>
    </row>
    <row r="18" spans="1:3" x14ac:dyDescent="0.25">
      <c r="A18" s="13" t="s">
        <v>21</v>
      </c>
    </row>
  </sheetData>
  <mergeCells count="4">
    <mergeCell ref="A7:B7"/>
    <mergeCell ref="A8:A10"/>
    <mergeCell ref="A11:A13"/>
    <mergeCell ref="A5:H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C00E1-265E-4AEC-A94C-0EBFFFC4BA3D}">
  <dimension ref="A5:K18"/>
  <sheetViews>
    <sheetView tabSelected="1" zoomScale="90" zoomScaleNormal="90" workbookViewId="0">
      <selection activeCell="D20" sqref="D20"/>
    </sheetView>
  </sheetViews>
  <sheetFormatPr baseColWidth="10" defaultColWidth="9.140625" defaultRowHeight="15" x14ac:dyDescent="0.25"/>
  <cols>
    <col min="1" max="1" width="21.85546875" customWidth="1"/>
    <col min="2" max="2" width="24.7109375" customWidth="1"/>
    <col min="3" max="3" width="18" customWidth="1"/>
    <col min="4" max="4" width="12.7109375" customWidth="1"/>
    <col min="5" max="5" width="13.140625" customWidth="1"/>
    <col min="6" max="6" width="12.85546875" customWidth="1"/>
    <col min="7" max="7" width="12.5703125" customWidth="1"/>
    <col min="8" max="8" width="14.140625" customWidth="1"/>
  </cols>
  <sheetData>
    <row r="5" spans="1:11" ht="15.75" x14ac:dyDescent="0.25">
      <c r="A5" s="50" t="s">
        <v>17</v>
      </c>
      <c r="B5" s="50"/>
      <c r="C5" s="50"/>
      <c r="D5" s="50"/>
      <c r="E5" s="50"/>
      <c r="F5" s="50"/>
      <c r="G5" s="50"/>
      <c r="H5" s="50"/>
      <c r="I5" s="23"/>
      <c r="J5" s="23"/>
      <c r="K5" s="23"/>
    </row>
    <row r="7" spans="1:11" x14ac:dyDescent="0.25">
      <c r="A7" s="48"/>
      <c r="B7" s="49"/>
      <c r="C7" s="2">
        <v>2024</v>
      </c>
      <c r="D7" s="2">
        <v>2025</v>
      </c>
      <c r="E7" s="2">
        <v>2026</v>
      </c>
      <c r="F7" s="2">
        <v>2027</v>
      </c>
      <c r="G7" s="2">
        <v>2028</v>
      </c>
      <c r="H7" s="3" t="s">
        <v>2</v>
      </c>
    </row>
    <row r="8" spans="1:11" x14ac:dyDescent="0.25">
      <c r="A8" s="42" t="s">
        <v>6</v>
      </c>
      <c r="B8" s="3" t="s">
        <v>18</v>
      </c>
      <c r="C8" s="4">
        <v>715</v>
      </c>
      <c r="D8" s="4">
        <v>715</v>
      </c>
      <c r="E8" s="4">
        <v>715</v>
      </c>
      <c r="F8" s="4">
        <v>715</v>
      </c>
      <c r="G8" s="4">
        <v>715</v>
      </c>
      <c r="H8" s="4">
        <f>SUM(C8:G8)</f>
        <v>3575</v>
      </c>
    </row>
    <row r="9" spans="1:11" x14ac:dyDescent="0.25">
      <c r="A9" s="43"/>
      <c r="B9" s="3" t="s">
        <v>0</v>
      </c>
      <c r="C9" s="4">
        <v>243</v>
      </c>
      <c r="D9" s="4">
        <v>243</v>
      </c>
      <c r="E9" s="4">
        <v>243</v>
      </c>
      <c r="F9" s="4">
        <v>243</v>
      </c>
      <c r="G9" s="4">
        <v>243</v>
      </c>
      <c r="H9" s="4">
        <f>SUM(C9:G9)</f>
        <v>1215</v>
      </c>
    </row>
    <row r="10" spans="1:11" x14ac:dyDescent="0.25">
      <c r="A10" s="44"/>
      <c r="B10" s="3" t="s">
        <v>19</v>
      </c>
      <c r="C10" s="4">
        <f>SUM(C8:C9)</f>
        <v>958</v>
      </c>
      <c r="D10" s="4">
        <f t="shared" ref="D10:G10" si="0">SUM(D8:D9)</f>
        <v>958</v>
      </c>
      <c r="E10" s="4">
        <f t="shared" si="0"/>
        <v>958</v>
      </c>
      <c r="F10" s="4">
        <f t="shared" si="0"/>
        <v>958</v>
      </c>
      <c r="G10" s="4">
        <f t="shared" si="0"/>
        <v>958</v>
      </c>
      <c r="H10" s="4">
        <f>SUM(C10:G10)</f>
        <v>4790</v>
      </c>
    </row>
    <row r="11" spans="1:11" x14ac:dyDescent="0.25">
      <c r="A11" s="45" t="s">
        <v>8</v>
      </c>
      <c r="B11" s="3" t="s">
        <v>18</v>
      </c>
      <c r="C11" s="4">
        <f>+C14*C8</f>
        <v>228871500</v>
      </c>
      <c r="D11" s="4">
        <f t="shared" ref="D11:G11" si="1">+D14*D8</f>
        <v>240315075</v>
      </c>
      <c r="E11" s="4">
        <f t="shared" si="1"/>
        <v>252330828.75</v>
      </c>
      <c r="F11" s="4">
        <f t="shared" si="1"/>
        <v>264947370.1875</v>
      </c>
      <c r="G11" s="4">
        <f t="shared" si="1"/>
        <v>278194738.69687504</v>
      </c>
      <c r="H11" s="4">
        <f t="shared" ref="H11:H12" si="2">SUM(C11:G11)</f>
        <v>1264659512.6343751</v>
      </c>
    </row>
    <row r="12" spans="1:11" x14ac:dyDescent="0.25">
      <c r="A12" s="46"/>
      <c r="B12" s="3" t="s">
        <v>0</v>
      </c>
      <c r="C12" s="4">
        <f>+C14*C9</f>
        <v>77784300</v>
      </c>
      <c r="D12" s="4">
        <f t="shared" ref="D12:G12" si="3">+D14*D9</f>
        <v>81673515</v>
      </c>
      <c r="E12" s="4">
        <f t="shared" si="3"/>
        <v>85757190.75</v>
      </c>
      <c r="F12" s="4">
        <f t="shared" si="3"/>
        <v>90045050.287500009</v>
      </c>
      <c r="G12" s="4">
        <f t="shared" si="3"/>
        <v>94547302.80187501</v>
      </c>
      <c r="H12" s="4">
        <f t="shared" si="2"/>
        <v>429807358.83937502</v>
      </c>
    </row>
    <row r="13" spans="1:11" x14ac:dyDescent="0.25">
      <c r="A13" s="47"/>
      <c r="B13" s="3" t="s">
        <v>20</v>
      </c>
      <c r="C13" s="4">
        <f>+C11+C12</f>
        <v>306655800</v>
      </c>
      <c r="D13" s="4">
        <f t="shared" ref="D13:G13" si="4">+D11+D12</f>
        <v>321988590</v>
      </c>
      <c r="E13" s="4">
        <f t="shared" si="4"/>
        <v>338088019.5</v>
      </c>
      <c r="F13" s="4">
        <f t="shared" si="4"/>
        <v>354992420.47500002</v>
      </c>
      <c r="G13" s="4">
        <f t="shared" si="4"/>
        <v>372742041.49875003</v>
      </c>
      <c r="H13" s="4">
        <f>SUM(C13:G13)</f>
        <v>1694466871.4737499</v>
      </c>
    </row>
    <row r="14" spans="1:11" x14ac:dyDescent="0.25">
      <c r="A14" s="3" t="s">
        <v>10</v>
      </c>
      <c r="B14" s="3"/>
      <c r="C14" s="4">
        <v>320100</v>
      </c>
      <c r="D14" s="4">
        <f>C14+(C14*5%)</f>
        <v>336105</v>
      </c>
      <c r="E14" s="4">
        <f t="shared" ref="E14:G14" si="5">D14+(D14*5%)</f>
        <v>352910.25</v>
      </c>
      <c r="F14" s="4">
        <f t="shared" si="5"/>
        <v>370555.76250000001</v>
      </c>
      <c r="G14" s="4">
        <f t="shared" si="5"/>
        <v>389083.55062500003</v>
      </c>
      <c r="H14" s="4"/>
    </row>
    <row r="17" spans="1:3" x14ac:dyDescent="0.25">
      <c r="C17" s="5"/>
    </row>
    <row r="18" spans="1:3" x14ac:dyDescent="0.25">
      <c r="A18" s="13" t="s">
        <v>21</v>
      </c>
    </row>
  </sheetData>
  <mergeCells count="4">
    <mergeCell ref="A7:B7"/>
    <mergeCell ref="A8:A10"/>
    <mergeCell ref="A11:A13"/>
    <mergeCell ref="A5:H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95A65-FB88-4A58-AB3B-E099E888836E}">
  <dimension ref="A5:K18"/>
  <sheetViews>
    <sheetView topLeftCell="B1" zoomScale="80" zoomScaleNormal="80" workbookViewId="0">
      <selection activeCell="F20" sqref="F20"/>
    </sheetView>
  </sheetViews>
  <sheetFormatPr baseColWidth="10" defaultColWidth="9.140625" defaultRowHeight="15" x14ac:dyDescent="0.25"/>
  <cols>
    <col min="1" max="1" width="21.85546875" customWidth="1"/>
    <col min="2" max="2" width="24.7109375" customWidth="1"/>
    <col min="3" max="3" width="18" customWidth="1"/>
    <col min="4" max="4" width="12.7109375" customWidth="1"/>
    <col min="5" max="5" width="13.140625" customWidth="1"/>
    <col min="6" max="6" width="12.85546875" customWidth="1"/>
    <col min="7" max="7" width="12.5703125" customWidth="1"/>
    <col min="8" max="8" width="15" customWidth="1"/>
  </cols>
  <sheetData>
    <row r="5" spans="1:11" ht="18.75" x14ac:dyDescent="0.3">
      <c r="A5" s="50" t="s">
        <v>17</v>
      </c>
      <c r="B5" s="50"/>
      <c r="C5" s="50"/>
      <c r="D5" s="50"/>
      <c r="E5" s="50"/>
      <c r="F5" s="50"/>
      <c r="G5" s="50"/>
      <c r="H5" s="50"/>
      <c r="I5" s="22"/>
      <c r="J5" s="22"/>
      <c r="K5" s="22"/>
    </row>
    <row r="7" spans="1:11" x14ac:dyDescent="0.25">
      <c r="A7" s="48"/>
      <c r="B7" s="49"/>
      <c r="C7" s="2">
        <v>2024</v>
      </c>
      <c r="D7" s="2">
        <v>2025</v>
      </c>
      <c r="E7" s="2">
        <v>2026</v>
      </c>
      <c r="F7" s="2">
        <v>2027</v>
      </c>
      <c r="G7" s="2">
        <v>2028</v>
      </c>
      <c r="H7" s="3" t="s">
        <v>2</v>
      </c>
    </row>
    <row r="8" spans="1:11" x14ac:dyDescent="0.25">
      <c r="A8" s="42" t="s">
        <v>6</v>
      </c>
      <c r="B8" s="3" t="s">
        <v>18</v>
      </c>
      <c r="C8" s="4">
        <v>289</v>
      </c>
      <c r="D8" s="4">
        <v>289</v>
      </c>
      <c r="E8" s="4">
        <v>289</v>
      </c>
      <c r="F8" s="4">
        <v>289</v>
      </c>
      <c r="G8" s="4">
        <v>289</v>
      </c>
      <c r="H8" s="4">
        <f>SUM(C8:G8)</f>
        <v>1445</v>
      </c>
    </row>
    <row r="9" spans="1:11" x14ac:dyDescent="0.25">
      <c r="A9" s="43"/>
      <c r="B9" s="3" t="s">
        <v>0</v>
      </c>
      <c r="C9" s="4">
        <v>1089</v>
      </c>
      <c r="D9" s="4">
        <v>1089</v>
      </c>
      <c r="E9" s="4">
        <v>1089</v>
      </c>
      <c r="F9" s="4">
        <v>1089</v>
      </c>
      <c r="G9" s="4">
        <v>1089</v>
      </c>
      <c r="H9" s="4">
        <f>SUM(C9:G9)</f>
        <v>5445</v>
      </c>
    </row>
    <row r="10" spans="1:11" x14ac:dyDescent="0.25">
      <c r="A10" s="44"/>
      <c r="B10" s="3" t="s">
        <v>19</v>
      </c>
      <c r="C10" s="4">
        <f>SUM(C8:C9)</f>
        <v>1378</v>
      </c>
      <c r="D10" s="4">
        <f t="shared" ref="D10:G10" si="0">SUM(D8:D9)</f>
        <v>1378</v>
      </c>
      <c r="E10" s="4">
        <f t="shared" si="0"/>
        <v>1378</v>
      </c>
      <c r="F10" s="4">
        <f t="shared" si="0"/>
        <v>1378</v>
      </c>
      <c r="G10" s="4">
        <f t="shared" si="0"/>
        <v>1378</v>
      </c>
      <c r="H10" s="4">
        <f>SUM(C10:G10)</f>
        <v>6890</v>
      </c>
    </row>
    <row r="11" spans="1:11" x14ac:dyDescent="0.25">
      <c r="A11" s="45" t="s">
        <v>8</v>
      </c>
      <c r="B11" s="3" t="s">
        <v>18</v>
      </c>
      <c r="C11" s="4">
        <f>+C14*C8</f>
        <v>92508900</v>
      </c>
      <c r="D11" s="4">
        <f t="shared" ref="D11:G11" si="1">+D14*D8</f>
        <v>97134345</v>
      </c>
      <c r="E11" s="4">
        <f t="shared" si="1"/>
        <v>101991062.25</v>
      </c>
      <c r="F11" s="4">
        <f t="shared" si="1"/>
        <v>107090615.3625</v>
      </c>
      <c r="G11" s="4">
        <f t="shared" si="1"/>
        <v>112445146.13062501</v>
      </c>
      <c r="H11" s="4">
        <f t="shared" ref="H11:H12" si="2">SUM(C11:G11)</f>
        <v>511170068.74312502</v>
      </c>
    </row>
    <row r="12" spans="1:11" x14ac:dyDescent="0.25">
      <c r="A12" s="46"/>
      <c r="B12" s="3" t="s">
        <v>0</v>
      </c>
      <c r="C12" s="4">
        <f>+C14*C9</f>
        <v>348588900</v>
      </c>
      <c r="D12" s="4">
        <f t="shared" ref="D12:G12" si="3">+D14*D9</f>
        <v>366018345</v>
      </c>
      <c r="E12" s="4">
        <f t="shared" si="3"/>
        <v>384319262.25</v>
      </c>
      <c r="F12" s="4">
        <f t="shared" si="3"/>
        <v>403535225.36250001</v>
      </c>
      <c r="G12" s="4">
        <f t="shared" si="3"/>
        <v>423711986.63062501</v>
      </c>
      <c r="H12" s="4">
        <f t="shared" si="2"/>
        <v>1926173719.243125</v>
      </c>
    </row>
    <row r="13" spans="1:11" x14ac:dyDescent="0.25">
      <c r="A13" s="47"/>
      <c r="B13" s="3" t="s">
        <v>20</v>
      </c>
      <c r="C13" s="4">
        <f>+C11+C12</f>
        <v>441097800</v>
      </c>
      <c r="D13" s="4">
        <f t="shared" ref="D13:G13" si="4">+D11+D12</f>
        <v>463152690</v>
      </c>
      <c r="E13" s="4">
        <f t="shared" si="4"/>
        <v>486310324.5</v>
      </c>
      <c r="F13" s="4">
        <f t="shared" si="4"/>
        <v>510625840.72500002</v>
      </c>
      <c r="G13" s="4">
        <f t="shared" si="4"/>
        <v>536157132.76125002</v>
      </c>
      <c r="H13" s="4">
        <f>SUM(C13:G13)</f>
        <v>2437343787.9862499</v>
      </c>
    </row>
    <row r="14" spans="1:11" x14ac:dyDescent="0.25">
      <c r="A14" s="3" t="s">
        <v>10</v>
      </c>
      <c r="B14" s="3"/>
      <c r="C14" s="4">
        <v>320100</v>
      </c>
      <c r="D14" s="4">
        <f>C14+(C14*5%)</f>
        <v>336105</v>
      </c>
      <c r="E14" s="4">
        <f t="shared" ref="E14:G14" si="5">D14+(D14*5%)</f>
        <v>352910.25</v>
      </c>
      <c r="F14" s="4">
        <f t="shared" si="5"/>
        <v>370555.76250000001</v>
      </c>
      <c r="G14" s="4">
        <f t="shared" si="5"/>
        <v>389083.55062500003</v>
      </c>
      <c r="H14" s="4"/>
    </row>
    <row r="17" spans="1:3" x14ac:dyDescent="0.25">
      <c r="C17" s="5"/>
    </row>
    <row r="18" spans="1:3" x14ac:dyDescent="0.25">
      <c r="A18" s="13" t="s">
        <v>21</v>
      </c>
    </row>
  </sheetData>
  <mergeCells count="4">
    <mergeCell ref="A7:B7"/>
    <mergeCell ref="A8:A10"/>
    <mergeCell ref="A11:A13"/>
    <mergeCell ref="A5:H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PPTO CONSOLIDADO</vt:lpstr>
      <vt:lpstr>DPTO GUAJIRA</vt:lpstr>
      <vt:lpstr>RIOHACHA</vt:lpstr>
      <vt:lpstr>MAICAO </vt:lpstr>
      <vt:lpstr>URIBIA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Jaime Alfonso Cuello Cuello</dc:creator>
  <cp:keywords/>
  <dc:description/>
  <cp:lastModifiedBy>Liley Magdaniel Amaya</cp:lastModifiedBy>
  <cp:revision/>
  <dcterms:created xsi:type="dcterms:W3CDTF">2015-06-05T18:19:34Z</dcterms:created>
  <dcterms:modified xsi:type="dcterms:W3CDTF">2024-03-01T03:19:46Z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2022-11-10T15:34:48Z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2fa912ec-b65a-4086-b55b-f3016abe5870</vt:lpwstr>
  </property>
  <property fmtid="{D5CDD505-2E9C-101B-9397-08002B2CF9AE}" pid="8" name="MSIP_Label_1299739c-ad3d-4908-806e-4d91151a6e13_ContentBits">
    <vt:lpwstr>0</vt:lpwstr>
  </property>
</Properties>
</file>