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https://d.docs.live.net/61b4589b5b74e9bd/Rama Judicial/Cartagena/Dirección Seccional/Administrativa/Contratación/Contratación 2025/En trámite/Psicosocial/Estudio de mercado/"/>
    </mc:Choice>
  </mc:AlternateContent>
  <xr:revisionPtr revIDLastSave="427" documentId="8_{7CDEEDA8-BD01-4665-B19F-D28A4B415087}" xr6:coauthVersionLast="47" xr6:coauthVersionMax="47" xr10:uidLastSave="{26F69CA1-3B46-44B5-AFF1-35FA80436D2E}"/>
  <bookViews>
    <workbookView xWindow="-120" yWindow="-120" windowWidth="29040" windowHeight="15840" xr2:uid="{00000000-000D-0000-FFFF-FFFF00000000}"/>
  </bookViews>
  <sheets>
    <sheet name="Estudio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 i="1" l="1"/>
  <c r="L5" i="1"/>
  <c r="L6" i="1"/>
  <c r="L7" i="1"/>
  <c r="L8" i="1"/>
  <c r="L3" i="1"/>
  <c r="L12" i="1" l="1"/>
  <c r="M12" i="1" s="1"/>
  <c r="L13" i="1"/>
  <c r="M13" i="1" s="1"/>
  <c r="L14" i="1"/>
  <c r="M14" i="1" s="1"/>
  <c r="L15" i="1"/>
  <c r="M15" i="1" s="1"/>
  <c r="L16" i="1"/>
  <c r="M16" i="1" s="1"/>
  <c r="L11" i="1"/>
  <c r="M6" i="1"/>
  <c r="M4" i="1"/>
  <c r="M5" i="1"/>
  <c r="M7" i="1"/>
  <c r="M8" i="1"/>
  <c r="M3" i="1"/>
  <c r="K12" i="1"/>
  <c r="K13" i="1"/>
  <c r="K14" i="1"/>
  <c r="K15" i="1"/>
  <c r="K16" i="1"/>
  <c r="K11" i="1"/>
  <c r="K4" i="1"/>
  <c r="K5" i="1"/>
  <c r="K6" i="1"/>
  <c r="K7" i="1"/>
  <c r="K8" i="1"/>
  <c r="K3" i="1"/>
  <c r="L17" i="1" l="1"/>
  <c r="M9" i="1"/>
  <c r="M11" i="1"/>
  <c r="M17" i="1" s="1"/>
  <c r="L9" i="1"/>
  <c r="I12" i="1"/>
  <c r="I13" i="1"/>
  <c r="I14" i="1"/>
  <c r="I15" i="1"/>
  <c r="I16" i="1"/>
  <c r="I11" i="1"/>
  <c r="I4" i="1"/>
  <c r="I5" i="1"/>
  <c r="I6" i="1"/>
  <c r="I7" i="1"/>
  <c r="I8" i="1"/>
  <c r="I3" i="1"/>
  <c r="L19" i="1" l="1"/>
  <c r="M19" i="1"/>
  <c r="G12" i="1"/>
  <c r="G13" i="1"/>
  <c r="G14" i="1"/>
  <c r="G15" i="1"/>
  <c r="G16" i="1"/>
  <c r="G11" i="1"/>
  <c r="G4" i="1"/>
  <c r="G5" i="1"/>
  <c r="G6" i="1"/>
  <c r="G7" i="1"/>
  <c r="G8" i="1"/>
  <c r="G3" i="1"/>
  <c r="E12" i="1" l="1"/>
  <c r="E13" i="1"/>
  <c r="E14" i="1"/>
  <c r="E15" i="1"/>
  <c r="E16" i="1"/>
  <c r="E11" i="1"/>
  <c r="E4" i="1"/>
  <c r="E5" i="1"/>
  <c r="E6" i="1"/>
  <c r="E7" i="1"/>
  <c r="E8" i="1"/>
  <c r="E3" i="1"/>
  <c r="K17" i="1" l="1"/>
  <c r="J17" i="1"/>
  <c r="K9" i="1"/>
  <c r="J9" i="1"/>
  <c r="J19" i="1" l="1"/>
  <c r="K19" i="1"/>
  <c r="F9" i="1"/>
  <c r="G9" i="1"/>
  <c r="H9" i="1"/>
  <c r="I9" i="1"/>
  <c r="F17" i="1"/>
  <c r="G17" i="1"/>
  <c r="H17" i="1"/>
  <c r="I17" i="1"/>
  <c r="D17" i="1"/>
  <c r="D9" i="1"/>
  <c r="E9" i="1"/>
  <c r="D19" i="1" l="1"/>
  <c r="I19" i="1"/>
  <c r="G19" i="1"/>
  <c r="H19" i="1"/>
  <c r="F19" i="1"/>
  <c r="E17" i="1"/>
  <c r="E19" i="1" s="1"/>
</calcChain>
</file>

<file path=xl/sharedStrings.xml><?xml version="1.0" encoding="utf-8"?>
<sst xmlns="http://schemas.openxmlformats.org/spreadsheetml/2006/main" count="49" uniqueCount="28">
  <si>
    <t>CANTIDADES</t>
  </si>
  <si>
    <t>VALOR UNITARIO INCLUIDO IMPUESTOS</t>
  </si>
  <si>
    <t>VALOR TOTAL</t>
  </si>
  <si>
    <t>ACTIVIDAD</t>
  </si>
  <si>
    <t>LOGÍSTICA: SALONES, MEDIOS AUDIOVISUALES Y ALIMENTACIÓN.</t>
  </si>
  <si>
    <t>TOTAL</t>
  </si>
  <si>
    <r>
      <rPr>
        <b/>
        <sz val="12"/>
        <color rgb="FF000000"/>
        <rFont val="Arial"/>
        <family val="2"/>
      </rPr>
      <t>Refrigerio A.M:</t>
    </r>
    <r>
      <rPr>
        <sz val="12"/>
        <color rgb="FF000000"/>
        <rFont val="Arial"/>
        <family val="2"/>
      </rPr>
      <t xml:space="preserve"> Enviar al supervisor minimo 3 opciones de refigerio con bebida el cual debe contener (hojaldrados de sal o dulce, wraps, sandwich de pollo, Yogur con granola, frutas, entre otros).</t>
    </r>
  </si>
  <si>
    <t>TALLER CAMBIO DE PARADIGMAS.
CIUDAD A REALIZAR: CARTAGENA DE INDIAS
FECHA TENTATIVA DE REALIZACIÓN: De febrero a junio  2025 (Sujeta a cambios)</t>
  </si>
  <si>
    <t>Los talleres se van a desarrollar en 2 fechas diferentes ,cada taller tendrá una duración de 6 horas,  la asistencia de los  talleres es de 40 servidores judiciales, para un total de 80 servidores.</t>
  </si>
  <si>
    <r>
      <rPr>
        <b/>
        <sz val="12"/>
        <color rgb="FF000000"/>
        <rFont val="Arial"/>
        <family val="2"/>
      </rPr>
      <t xml:space="preserve">Material Formativo: </t>
    </r>
    <r>
      <rPr>
        <sz val="12"/>
        <color rgb="FF000000"/>
        <rFont val="Arial"/>
        <family val="2"/>
      </rPr>
      <t>Entregar al servidor una libreta de apuntes y una cartilla guía para la orientación general de los temas presentados, y una guía de trabajo para la aplicación en su vida diaria, al final de cada taller.</t>
    </r>
  </si>
  <si>
    <r>
      <t xml:space="preserve">Material Formativo: </t>
    </r>
    <r>
      <rPr>
        <sz val="12"/>
        <color rgb="FF000000"/>
        <rFont val="Arial"/>
        <family val="2"/>
      </rPr>
      <t>Entregar al servidor una libreta de apuntes y una cartilla guía para la orientación general de los temas presentados, y una guía de trabajo para la aplicación en su vida diaria, al final de cada taller.</t>
    </r>
  </si>
  <si>
    <r>
      <rPr>
        <b/>
        <sz val="12"/>
        <color rgb="FF000000"/>
        <rFont val="Arial"/>
        <family val="2"/>
      </rPr>
      <t>Estación de café</t>
    </r>
    <r>
      <rPr>
        <sz val="12"/>
        <color rgb="FF000000"/>
        <rFont val="Arial"/>
        <family val="2"/>
      </rPr>
      <t>: café, aromaticas, galletas, agua.
Nota: La estación de café debe estar completamente equipada con lo anterior descrito y debe permanecer durante toda la jornada de ejecución del taller y debe estar dentro del auditorio.</t>
    </r>
  </si>
  <si>
    <r>
      <rPr>
        <b/>
        <sz val="12"/>
        <color rgb="FF000000"/>
        <rFont val="Arial"/>
        <family val="2"/>
      </rPr>
      <t>Estación de café</t>
    </r>
    <r>
      <rPr>
        <sz val="12"/>
        <color rgb="FF000000"/>
        <rFont val="Arial"/>
        <family val="2"/>
      </rPr>
      <t>: café, aromaticas, galletas, agua. Nota: La estación de café debe estar completamente equipada con lo anterior descrito y debe permanecer durante toda la jornada de ejecución del taller y debe estar dentro del auditorio.</t>
    </r>
  </si>
  <si>
    <r>
      <rPr>
        <b/>
        <sz val="12"/>
        <color rgb="FF000000"/>
        <rFont val="Arial"/>
        <family val="2"/>
      </rPr>
      <t>Lugar, instalaciones y Equipos:</t>
    </r>
    <r>
      <rPr>
        <sz val="12"/>
        <color rgb="FF000000"/>
        <rFont val="Arial"/>
        <family val="2"/>
      </rPr>
      <t xml:space="preserve"> El taller se llevará a cabo en un hotel de categoría cinco (5) estrellas, ubicado en la Avenida Colón. El hotel deberá contar con un auditorio totalmente equipado, que incluya videobeam, mesas, sillas, un mínimo de dos micrófonos y menaje básico general.</t>
    </r>
  </si>
  <si>
    <r>
      <rPr>
        <b/>
        <sz val="12"/>
        <rFont val="Arial"/>
        <family val="2"/>
      </rPr>
      <t>Almuerzo tipo buffet:</t>
    </r>
    <r>
      <rPr>
        <sz val="12"/>
        <rFont val="Arial"/>
        <family val="2"/>
      </rPr>
      <t xml:space="preserve"> Al supervisor se le deberán enviar, con un mínimo de cinco días de anticipación, al menos dos opciones de almuerzo. Cada opción deberá incluir:
Dos tipos de entrada.
Dos tipos de carne (res, cerdo, salmón o pollo), con un peso de 220 g por porción.
Dos tipos de arroz, con una porción de 100 g cada uno.
Una porción de puré de papas gratinado.
Dos tipos de ensalada.
Dos opciones de bebida (gaseosa o jugo natural).
Un postre.</t>
    </r>
  </si>
  <si>
    <r>
      <rPr>
        <b/>
        <sz val="12"/>
        <color rgb="FF000000"/>
        <rFont val="Arial"/>
        <family val="2"/>
      </rPr>
      <t>Lugar, instalaciones y Equipos:</t>
    </r>
    <r>
      <rPr>
        <sz val="12"/>
        <color rgb="FF000000"/>
        <rFont val="Arial"/>
        <family val="2"/>
      </rPr>
      <t xml:space="preserve"> El taller se llevará a cabo en un hotel de categoría cinco (5) estrellas, ubicado en la zona norte de Cartagena, en el barrio Bocagrande o el centro histórico. El hotel deberá contar con un auditorio totalmente equipado, que incluya videobeam, mesas, sillas, un mínimo de dos micrófonos y menaje básico general.</t>
    </r>
  </si>
  <si>
    <r>
      <t>TALLER CAMBIO DE PARADIGMAS.
CIUDAD A REALIZAR: SAN ANDRES ISLAS
FECHA TENTATIVA DE REALIZACIÓN: De</t>
    </r>
    <r>
      <rPr>
        <b/>
        <sz val="12"/>
        <rFont val="Arial"/>
        <family val="2"/>
      </rPr>
      <t xml:space="preserve"> febrero a junio  2025</t>
    </r>
    <r>
      <rPr>
        <b/>
        <sz val="12"/>
        <color rgb="FFFF0000"/>
        <rFont val="Arial"/>
        <family val="2"/>
      </rPr>
      <t xml:space="preserve"> </t>
    </r>
    <r>
      <rPr>
        <b/>
        <sz val="12"/>
        <color theme="1"/>
        <rFont val="Arial"/>
        <family val="2"/>
      </rPr>
      <t>(Sujeta a cambios)</t>
    </r>
  </si>
  <si>
    <r>
      <t xml:space="preserve">TALLER IN DOOR Y OUT DOOR PARA SERVIDORES JUDICIALES
</t>
    </r>
    <r>
      <rPr>
        <sz val="10"/>
        <color rgb="FF000000"/>
        <rFont val="Arial"/>
        <family val="2"/>
      </rPr>
      <t xml:space="preserve">
</t>
    </r>
    <r>
      <rPr>
        <b/>
        <sz val="10"/>
        <color rgb="FF000000"/>
        <rFont val="Arial"/>
        <family val="2"/>
      </rPr>
      <t>TEMA FOCO</t>
    </r>
    <r>
      <rPr>
        <sz val="10"/>
        <color rgb="FF000000"/>
        <rFont val="Arial"/>
        <family val="2"/>
      </rPr>
      <t xml:space="preserve">: Desarrollar taller presencial a través de la utilización de herramientas como la programación neurolingüística (PNL), la Inteligencia Emocional y Liderazgo Transpersonal, recordando la importancia del reconocimiento y cuidado de cada una de sus dimensiones mental, espiritual, física y psicológica desde una visión holística, lo cual permitirá el logro del bienestar que ha venido siendo alterado, por las diferentes circunstancias, a las que se ve enfrentado el servidor de la Entidad.
</t>
    </r>
    <r>
      <rPr>
        <b/>
        <sz val="10"/>
        <color rgb="FF000000"/>
        <rFont val="Arial"/>
        <family val="2"/>
      </rPr>
      <t>Los temas a tratar son los siguientes</t>
    </r>
    <r>
      <rPr>
        <sz val="10"/>
        <color rgb="FF000000"/>
        <rFont val="Arial"/>
        <family val="2"/>
      </rPr>
      <t xml:space="preserve">:
1. Mental: cambio de paradigmas
2. Espiritual: Reconciliación – paz
3. Físico: Autocuidado – cuidado de la salud
4. Psicológico – Emocional: Salud mental
</t>
    </r>
    <r>
      <rPr>
        <b/>
        <sz val="10"/>
        <color rgb="FF000000"/>
        <rFont val="Arial"/>
        <family val="2"/>
      </rPr>
      <t>Es obligatorio contar con la presencia del Director del Proyecto</t>
    </r>
    <r>
      <rPr>
        <sz val="10"/>
        <color rgb="FF000000"/>
        <rFont val="Arial"/>
        <family val="2"/>
      </rPr>
      <t xml:space="preserve">
Requisitos mínimos Director del Proyecto: 
a) Formación Académica: Médico Psiquiatra o Psicólogo(a) especialista en Medicina laboral y/o Seguridad y Salud en el Trabajo y/o psicología organizacional y/o neuropsicología clínica. 
b)  Acreditar licencia de seguridad y salud en el trabajo.
c) Experiencia: Seis (6) años de experiencia profesional relacionada. 
d) Registro en Rethus (Registro Único Nacional de Talento Humano en Salud) 
e) presentar  Tarjeta Profesional.
</t>
    </r>
    <r>
      <rPr>
        <b/>
        <sz val="10"/>
        <color rgb="FF000000"/>
        <rFont val="Arial"/>
        <family val="2"/>
      </rPr>
      <t>PROFESIONALES PARA EL DESARROLLO DE LOS TALLERES: MENTAL, ESPIRITUAL, PSICOLÓGICO Y EMOCIONAL</t>
    </r>
    <r>
      <rPr>
        <sz val="10"/>
        <color rgb="FF000000"/>
        <rFont val="Arial"/>
        <family val="2"/>
      </rPr>
      <t xml:space="preserve">
Requisitos mínimos: 
a) Formación académica: Profesional en ciencias sociales o humanas, certificado en coaching o mindfulness o programación neurolingüística (PNL), o psicoeducación o neuropsicología laboral f) Experiencia: Cuatro (4) años de experiencia profesional relacionada 
b) Registro en Rethus (Registro Único Nacional de Talento Humano en Salud) 
c) Presentar Tarjeta Profesional.
</t>
    </r>
    <r>
      <rPr>
        <b/>
        <sz val="10"/>
        <color rgb="FF000000"/>
        <rFont val="Arial"/>
        <family val="2"/>
      </rPr>
      <t>AUXILIAR DE CONVOCATORIA</t>
    </r>
    <r>
      <rPr>
        <sz val="10"/>
        <color rgb="FF000000"/>
        <rFont val="Arial"/>
        <family val="2"/>
      </rPr>
      <t xml:space="preserve">
Requisitos mínimos: 
a) Formación Académica: Técnico en gestión de salud, administración en salud, auxiliar de enfermería o áreas de la salud o administrativas afines. 
b) Experiencia: Un (1) año de experiencia laboral. 
c) Registro en Rethus. 
Deben acreditar título universitario y experiencia mínima de seis (6) años en los temas a tratar. El oferente ganador debe estar habilitación en el REPS – Registro Especial de Prestadores de Salud (o la que lo modifique o sustituya)</t>
    </r>
  </si>
  <si>
    <r>
      <t>TALLER IN DOOR Y OUT DOOR PARA SERVIDORES JUDICIALES</t>
    </r>
    <r>
      <rPr>
        <sz val="8"/>
        <color rgb="FF000000"/>
        <rFont val="Arial"/>
        <family val="2"/>
      </rPr>
      <t xml:space="preserve">
</t>
    </r>
    <r>
      <rPr>
        <b/>
        <sz val="8"/>
        <color rgb="FF000000"/>
        <rFont val="Arial"/>
        <family val="2"/>
      </rPr>
      <t xml:space="preserve">TEMA FOCO: </t>
    </r>
    <r>
      <rPr>
        <sz val="8"/>
        <color rgb="FF000000"/>
        <rFont val="Arial"/>
        <family val="2"/>
      </rPr>
      <t xml:space="preserve">Desarrollar taller presencial a través de la utilización de herramientas como la programación neurolingüística (PNL), la Inteligencia Emocional y Liderazgo Transpersonal,
recordando la importancia del reconocimiento y cuidado de cada una de sus dimensiones mental, espiritual, física y psicológica desde una visión holística, lo cual permitirá el logro del bienestar que ha venido siendo alterado, por las diferentes circunstancias, a las que se ve enfrentado el servidor de la Entidad.
Loa temas a tratar son los siguientes:
1. Mental: cambio de paradigmas
2. Espiritual: Reconciliación – paz
3. Físico: Autocuidado – cuidado de la salud
4. Psicológico – Emocional: Salud mental
Es obligatorio contar con la presencia del </t>
    </r>
    <r>
      <rPr>
        <b/>
        <sz val="8"/>
        <color rgb="FF000000"/>
        <rFont val="Arial"/>
        <family val="2"/>
      </rPr>
      <t>Director del Proyecto</t>
    </r>
    <r>
      <rPr>
        <sz val="8"/>
        <color rgb="FF000000"/>
        <rFont val="Arial"/>
        <family val="2"/>
      </rPr>
      <t xml:space="preserve">
Requisitos mínimos Director del Proyecto: 
a) Formación Académica: Médico Psiquiatra o Psicólogo(a) especialista en Medicina laboral y/o Seguridad y Salud en el Trabajo y/o psicología organizacional y/o neuropsicología clínica. 
b) </t>
    </r>
    <r>
      <rPr>
        <sz val="8"/>
        <color rgb="FFFF0000"/>
        <rFont val="Arial"/>
        <family val="2"/>
      </rPr>
      <t xml:space="preserve"> </t>
    </r>
    <r>
      <rPr>
        <sz val="8"/>
        <rFont val="Arial"/>
        <family val="2"/>
      </rPr>
      <t>Acreditar licencia de seguridad y salud en el trabajo</t>
    </r>
    <r>
      <rPr>
        <sz val="8"/>
        <color rgb="FF000000"/>
        <rFont val="Arial"/>
        <family val="2"/>
      </rPr>
      <t xml:space="preserve">.
c) Experiencia: Seis (6) años de experiencia profesional relacionada. 
d) Registro en Rethus (Registro Único Nacional de Talento Humano en Salud) 
</t>
    </r>
    <r>
      <rPr>
        <sz val="8"/>
        <rFont val="Arial"/>
        <family val="2"/>
      </rPr>
      <t>e) presentar  Tarjeta Profesional</t>
    </r>
    <r>
      <rPr>
        <sz val="8"/>
        <color rgb="FF000000"/>
        <rFont val="Arial"/>
        <family val="2"/>
      </rPr>
      <t xml:space="preserve">.
</t>
    </r>
    <r>
      <rPr>
        <b/>
        <sz val="8"/>
        <color rgb="FF000000"/>
        <rFont val="Arial"/>
        <family val="2"/>
      </rPr>
      <t>PROFESIONALES PARA EL DESARROLLO DE LOS TALLERES: MENTAL, ESPIRITUAL, PSICOLÓGICO Y EMOCIONAL</t>
    </r>
    <r>
      <rPr>
        <sz val="8"/>
        <color rgb="FF000000"/>
        <rFont val="Arial"/>
        <family val="2"/>
      </rPr>
      <t xml:space="preserve">
Requisitos mínimos: 
a) Formación académica: Profesional en ciencias sociales o humanas, certificado en coaching o mindfulness o programación neurolingüística (PNL), o psicoeducación o neuropsicología laboral f) Experiencia: Cuatro (4) años de experiencia profesional relacionada 
b) Registro en Rethus (Registro Único Nacional de Talento Humano en Salud) 
c)</t>
    </r>
    <r>
      <rPr>
        <sz val="8"/>
        <rFont val="Arial"/>
        <family val="2"/>
      </rPr>
      <t xml:space="preserve"> Presentar Tarjeta Profesional</t>
    </r>
    <r>
      <rPr>
        <sz val="8"/>
        <color rgb="FF000000"/>
        <rFont val="Arial"/>
        <family val="2"/>
      </rPr>
      <t xml:space="preserve">.
</t>
    </r>
    <r>
      <rPr>
        <b/>
        <sz val="8"/>
        <color rgb="FF000000"/>
        <rFont val="Arial"/>
        <family val="2"/>
      </rPr>
      <t>AUXILIAR DE CONVOCATORIA</t>
    </r>
    <r>
      <rPr>
        <sz val="8"/>
        <color rgb="FF000000"/>
        <rFont val="Arial"/>
        <family val="2"/>
      </rPr>
      <t xml:space="preserve">
Requisitos mínimos: a) Formación Académica: Técnico en gestión de salud, administración en salud, auxiliar de enfermería o áreas de la salud o administrativas afines. b) Experiencia: Un (1) año de experiencia laboral. c) Registro en Rethus. </t>
    </r>
    <r>
      <rPr>
        <b/>
        <sz val="8"/>
        <color rgb="FF000000"/>
        <rFont val="Arial"/>
        <family val="2"/>
      </rPr>
      <t xml:space="preserve">Deben acreditar título universitario y experiencia mínima de seis (6) años en los temas a tratar. El oferente ganador debe estar habilitación en el REPS – Registro Especial de Prestadores de Salud (o la que lo modifique o sustituya)
JORNADA: </t>
    </r>
    <r>
      <rPr>
        <sz val="8"/>
        <color rgb="FF000000"/>
        <rFont val="Arial"/>
        <family val="2"/>
      </rPr>
      <t>Jornada a ejecutarse en (6) ocho horas.  Con dos (2) facilitadores permanentes en toda la jornada + equipo de apoyo en campo.</t>
    </r>
  </si>
  <si>
    <t>ESTUDIO DE MERCADO</t>
  </si>
  <si>
    <t>SUBTOTAL CARTAGENA</t>
  </si>
  <si>
    <t>SUBTOTAL SAN ANDRÉS</t>
  </si>
  <si>
    <t xml:space="preserve">VALOR UNITARIO </t>
  </si>
  <si>
    <t>LAURA CAMPO</t>
  </si>
  <si>
    <t>SOLFAC</t>
  </si>
  <si>
    <t>TECNOINNSOFT SAS</t>
  </si>
  <si>
    <t>CRL COLOMBIA</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</si>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</sst>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_-;\-&quot;$&quot;* #,##0_-;_-&quot;$&quot;* &quot;-&quot;_-;_-@_-"/>
    <numFmt numFmtId="165" formatCode="_-&quot;$&quot;\ * #,##0_-;\-&quot;$&quot;\ * #,##0_-;_-&quot;$&quot;\ * &quot;-&quot;??_-;_-@_-"/>
  </numFmts>
  <fonts count="23" x14ac:knownFonts="1">
    <font>
      <sz val="11"/>
      <color theme="1"/>
      <name val="Calibri"/>
      <family val="2"/>
      <scheme val="minor"/>
    </font>
    <font>
      <b/>
      <sz val="12"/>
      <name val="Arial"/>
      <family val="2"/>
    </font>
    <font>
      <b/>
      <sz val="12"/>
      <color theme="1"/>
      <name val="Arial"/>
      <family val="2"/>
    </font>
    <font>
      <sz val="12"/>
      <color rgb="FF000000"/>
      <name val="Arial"/>
      <family val="2"/>
    </font>
    <font>
      <b/>
      <sz val="12"/>
      <color rgb="FF000000"/>
      <name val="Arial"/>
      <family val="2"/>
    </font>
    <font>
      <b/>
      <sz val="14"/>
      <color theme="1"/>
      <name val="Arial"/>
      <family val="2"/>
    </font>
    <font>
      <sz val="14"/>
      <color theme="1"/>
      <name val="Arial"/>
      <family val="2"/>
    </font>
    <font>
      <sz val="11"/>
      <color theme="1"/>
      <name val="Calibri"/>
      <family val="2"/>
      <scheme val="minor"/>
    </font>
    <font>
      <sz val="12"/>
      <color theme="1"/>
      <name val="Arial"/>
      <family val="2"/>
    </font>
    <font>
      <sz val="11"/>
      <color theme="1"/>
      <name val="Arial"/>
      <family val="2"/>
    </font>
    <font>
      <b/>
      <sz val="11"/>
      <color theme="1"/>
      <name val="Arial"/>
      <family val="2"/>
    </font>
    <font>
      <b/>
      <sz val="28"/>
      <color rgb="FF000000"/>
      <name val="Arial"/>
      <family val="2"/>
    </font>
    <font>
      <b/>
      <sz val="12"/>
      <color rgb="FFFF0000"/>
      <name val="Arial"/>
      <family val="2"/>
    </font>
    <font>
      <sz val="12"/>
      <name val="Arial"/>
      <family val="2"/>
    </font>
    <font>
      <b/>
      <sz val="8"/>
      <color rgb="FF000000"/>
      <name val="Arial"/>
      <family val="2"/>
    </font>
    <font>
      <sz val="8"/>
      <color rgb="FF000000"/>
      <name val="Arial"/>
      <family val="2"/>
    </font>
    <font>
      <b/>
      <sz val="10"/>
      <color rgb="FF000000"/>
      <name val="Arial"/>
      <family val="2"/>
    </font>
    <font>
      <sz val="10"/>
      <color rgb="FF000000"/>
      <name val="Arial"/>
      <family val="2"/>
    </font>
    <font>
      <sz val="8"/>
      <color rgb="FFFF0000"/>
      <name val="Arial"/>
      <family val="2"/>
    </font>
    <font>
      <sz val="8"/>
      <name val="Arial"/>
      <family val="2"/>
    </font>
    <font>
      <b/>
      <sz val="12"/>
      <color theme="0"/>
      <name val="Arial"/>
      <family val="2"/>
    </font>
    <font>
      <b/>
      <sz val="11"/>
      <color rgb="FF000000"/>
      <name val="Arial"/>
      <family val="2"/>
    </font>
    <font>
      <sz val="11"/>
      <color rgb="FF000000"/>
      <name val="Arial"/>
      <family val="2"/>
    </font>
  </fonts>
  <fills count="14">
    <fill>
      <patternFill patternType="none"/>
    </fill>
    <fill>
      <patternFill patternType="gray125"/>
    </fill>
    <fill>
      <patternFill patternType="solid">
        <fgColor rgb="FF00B050"/>
        <bgColor indexed="64"/>
      </patternFill>
    </fill>
    <fill>
      <patternFill patternType="solid">
        <fgColor theme="9" tint="0.59999389629810485"/>
        <bgColor indexed="64"/>
      </patternFill>
    </fill>
    <fill>
      <patternFill patternType="solid">
        <fgColor theme="9" tint="0.59999389629810485"/>
        <bgColor rgb="FF000000"/>
      </patternFill>
    </fill>
    <fill>
      <patternFill patternType="solid">
        <fgColor rgb="FF00B0F0"/>
        <bgColor indexed="64"/>
      </patternFill>
    </fill>
    <fill>
      <patternFill patternType="solid">
        <fgColor theme="4" tint="0.79998168889431442"/>
        <bgColor rgb="FF000000"/>
      </patternFill>
    </fill>
    <fill>
      <patternFill patternType="solid">
        <fgColor theme="4" tint="0.79998168889431442"/>
        <bgColor indexed="64"/>
      </patternFill>
    </fill>
    <fill>
      <patternFill patternType="solid">
        <fgColor theme="0" tint="-0.249977111117893"/>
        <bgColor indexed="64"/>
      </patternFill>
    </fill>
    <fill>
      <patternFill patternType="solid">
        <fgColor rgb="FF002060"/>
        <bgColor indexed="64"/>
      </patternFill>
    </fill>
    <fill>
      <patternFill patternType="solid">
        <fgColor rgb="FF00B050"/>
        <bgColor rgb="FF000000"/>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s>
  <borders count="8">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7" fillId="0" borderId="0" applyFont="0" applyFill="0" applyBorder="0" applyAlignment="0" applyProtection="0"/>
  </cellStyleXfs>
  <cellXfs count="65">
    <xf numFmtId="0" fontId="0" fillId="0" borderId="0" xfId="0"/>
    <xf numFmtId="0" fontId="6" fillId="0" borderId="0" xfId="0" applyFont="1"/>
    <xf numFmtId="49" fontId="6" fillId="0" borderId="0" xfId="0" applyNumberFormat="1" applyFont="1"/>
    <xf numFmtId="0" fontId="4" fillId="4" borderId="2" xfId="0" applyFont="1" applyFill="1" applyBorder="1" applyAlignment="1">
      <alignment horizontal="center" vertical="center" wrapText="1"/>
    </xf>
    <xf numFmtId="0" fontId="3" fillId="3" borderId="2" xfId="0" applyFont="1" applyFill="1" applyBorder="1" applyAlignment="1">
      <alignment vertical="center" wrapText="1"/>
    </xf>
    <xf numFmtId="0" fontId="3" fillId="3"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2" xfId="0" applyFont="1" applyFill="1" applyBorder="1" applyAlignment="1">
      <alignment horizontal="left" vertical="center" wrapText="1"/>
    </xf>
    <xf numFmtId="44" fontId="8" fillId="0" borderId="0" xfId="1" applyFont="1"/>
    <xf numFmtId="0" fontId="9" fillId="0" borderId="0" xfId="0" applyFont="1"/>
    <xf numFmtId="0" fontId="9" fillId="3" borderId="2" xfId="0" applyFont="1" applyFill="1" applyBorder="1" applyAlignment="1">
      <alignment horizontal="center" vertical="center"/>
    </xf>
    <xf numFmtId="165" fontId="10" fillId="0" borderId="0" xfId="1" applyNumberFormat="1" applyFont="1"/>
    <xf numFmtId="49" fontId="9" fillId="0" borderId="0" xfId="0" applyNumberFormat="1" applyFont="1"/>
    <xf numFmtId="165" fontId="9" fillId="0" borderId="0" xfId="1" applyNumberFormat="1" applyFont="1"/>
    <xf numFmtId="3" fontId="9" fillId="0" borderId="0" xfId="0" applyNumberFormat="1" applyFont="1"/>
    <xf numFmtId="164" fontId="9" fillId="0" borderId="0" xfId="0" applyNumberFormat="1" applyFont="1"/>
    <xf numFmtId="0" fontId="13" fillId="3" borderId="2" xfId="0" applyFont="1" applyFill="1" applyBorder="1" applyAlignment="1">
      <alignment vertical="center" wrapText="1"/>
    </xf>
    <xf numFmtId="0" fontId="2" fillId="2" borderId="2" xfId="0" applyFont="1" applyFill="1" applyBorder="1" applyAlignment="1">
      <alignment horizontal="center" vertical="center"/>
    </xf>
    <xf numFmtId="0" fontId="14" fillId="3" borderId="2" xfId="0" applyFont="1" applyFill="1" applyBorder="1" applyAlignment="1">
      <alignment vertical="center" wrapText="1"/>
    </xf>
    <xf numFmtId="0" fontId="4" fillId="6" borderId="2" xfId="0" applyFont="1" applyFill="1" applyBorder="1" applyAlignment="1">
      <alignment horizontal="center" vertical="center" wrapText="1"/>
    </xf>
    <xf numFmtId="0" fontId="16" fillId="7" borderId="2" xfId="0" applyFont="1" applyFill="1" applyBorder="1" applyAlignment="1">
      <alignment vertical="center" wrapText="1"/>
    </xf>
    <xf numFmtId="0" fontId="3" fillId="7" borderId="2" xfId="0" applyFont="1" applyFill="1" applyBorder="1" applyAlignment="1">
      <alignment vertical="center" wrapText="1"/>
    </xf>
    <xf numFmtId="0" fontId="13" fillId="7" borderId="2" xfId="0" applyFont="1" applyFill="1" applyBorder="1" applyAlignment="1">
      <alignment vertical="center" wrapText="1"/>
    </xf>
    <xf numFmtId="0" fontId="4" fillId="7" borderId="2" xfId="0" applyFont="1" applyFill="1" applyBorder="1" applyAlignment="1">
      <alignment horizontal="left" vertical="center" wrapText="1"/>
    </xf>
    <xf numFmtId="165" fontId="2" fillId="8" borderId="2" xfId="1" applyNumberFormat="1" applyFont="1" applyFill="1" applyBorder="1" applyAlignment="1">
      <alignment horizontal="center" vertical="center" wrapText="1"/>
    </xf>
    <xf numFmtId="165" fontId="21" fillId="2" borderId="2" xfId="1" applyNumberFormat="1" applyFont="1" applyFill="1" applyBorder="1" applyAlignment="1">
      <alignment horizontal="center" vertical="center"/>
    </xf>
    <xf numFmtId="49" fontId="10" fillId="5" borderId="4" xfId="0" applyNumberFormat="1" applyFont="1" applyFill="1" applyBorder="1" applyAlignment="1">
      <alignment horizontal="center" vertical="center"/>
    </xf>
    <xf numFmtId="0" fontId="3" fillId="7" borderId="2" xfId="0" applyFont="1" applyFill="1" applyBorder="1" applyAlignment="1">
      <alignment horizontal="center" vertical="center"/>
    </xf>
    <xf numFmtId="0" fontId="3" fillId="7" borderId="2" xfId="0" applyFont="1" applyFill="1" applyBorder="1" applyAlignment="1">
      <alignment horizontal="center" vertical="center" wrapText="1"/>
    </xf>
    <xf numFmtId="0" fontId="9" fillId="7" borderId="2" xfId="0" applyFont="1" applyFill="1" applyBorder="1" applyAlignment="1">
      <alignment horizontal="center" vertical="center"/>
    </xf>
    <xf numFmtId="49" fontId="10" fillId="5" borderId="2" xfId="0" applyNumberFormat="1" applyFont="1" applyFill="1" applyBorder="1" applyAlignment="1">
      <alignment horizontal="center" vertical="center" wrapText="1"/>
    </xf>
    <xf numFmtId="165" fontId="21" fillId="5" borderId="2" xfId="1" applyNumberFormat="1" applyFont="1" applyFill="1" applyBorder="1" applyAlignment="1">
      <alignment horizontal="center" vertical="center" wrapText="1"/>
    </xf>
    <xf numFmtId="165" fontId="9" fillId="11" borderId="2" xfId="1" applyNumberFormat="1" applyFont="1" applyFill="1" applyBorder="1" applyAlignment="1">
      <alignment horizontal="center" vertical="center"/>
    </xf>
    <xf numFmtId="165" fontId="9" fillId="11" borderId="2" xfId="0" applyNumberFormat="1" applyFont="1" applyFill="1" applyBorder="1" applyAlignment="1">
      <alignment vertical="center"/>
    </xf>
    <xf numFmtId="165" fontId="9" fillId="11" borderId="2" xfId="0" applyNumberFormat="1" applyFont="1" applyFill="1" applyBorder="1" applyAlignment="1">
      <alignment horizontal="center" vertical="center"/>
    </xf>
    <xf numFmtId="165" fontId="9" fillId="0" borderId="2" xfId="1" applyNumberFormat="1" applyFont="1" applyBorder="1" applyAlignment="1">
      <alignment vertical="center"/>
    </xf>
    <xf numFmtId="165" fontId="9" fillId="0" borderId="2" xfId="0" applyNumberFormat="1" applyFont="1" applyBorder="1" applyAlignment="1">
      <alignment vertical="center"/>
    </xf>
    <xf numFmtId="165" fontId="9" fillId="0" borderId="2" xfId="1" applyNumberFormat="1" applyFont="1" applyBorder="1"/>
    <xf numFmtId="165" fontId="22" fillId="0" borderId="2" xfId="1" applyNumberFormat="1" applyFont="1" applyFill="1" applyBorder="1" applyAlignment="1">
      <alignment horizontal="center" vertical="center"/>
    </xf>
    <xf numFmtId="165" fontId="9" fillId="11" borderId="2" xfId="1" applyNumberFormat="1" applyFont="1" applyFill="1" applyBorder="1" applyAlignment="1">
      <alignment vertical="center"/>
    </xf>
    <xf numFmtId="165" fontId="2" fillId="13" borderId="2" xfId="1" applyNumberFormat="1" applyFont="1" applyFill="1" applyBorder="1" applyAlignment="1">
      <alignment horizontal="center" vertical="center" wrapText="1"/>
    </xf>
    <xf numFmtId="165" fontId="9" fillId="13" borderId="2" xfId="1" applyNumberFormat="1" applyFont="1" applyFill="1" applyBorder="1" applyAlignment="1">
      <alignment vertical="center"/>
    </xf>
    <xf numFmtId="165" fontId="9" fillId="13" borderId="2" xfId="0" applyNumberFormat="1" applyFont="1" applyFill="1" applyBorder="1" applyAlignment="1">
      <alignment vertical="center"/>
    </xf>
    <xf numFmtId="0" fontId="11" fillId="11" borderId="2" xfId="0" applyFont="1" applyFill="1" applyBorder="1" applyAlignment="1">
      <alignment horizontal="center"/>
    </xf>
    <xf numFmtId="165" fontId="22" fillId="11" borderId="2" xfId="0" applyNumberFormat="1" applyFont="1" applyFill="1" applyBorder="1" applyAlignment="1">
      <alignment horizontal="center" vertical="center"/>
    </xf>
    <xf numFmtId="165" fontId="21" fillId="11" borderId="2" xfId="0" applyNumberFormat="1" applyFont="1" applyFill="1" applyBorder="1" applyAlignment="1">
      <alignment horizontal="center" vertical="center"/>
    </xf>
    <xf numFmtId="165" fontId="10" fillId="5" borderId="2" xfId="1" applyNumberFormat="1" applyFont="1" applyFill="1" applyBorder="1" applyAlignment="1">
      <alignment vertical="center"/>
    </xf>
    <xf numFmtId="165" fontId="10" fillId="5" borderId="2" xfId="0" applyNumberFormat="1" applyFont="1" applyFill="1" applyBorder="1" applyAlignment="1">
      <alignment vertical="center"/>
    </xf>
    <xf numFmtId="0" fontId="5" fillId="11" borderId="2" xfId="0" applyFont="1" applyFill="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20" fillId="9" borderId="6" xfId="0" applyFont="1" applyFill="1" applyBorder="1" applyAlignment="1">
      <alignment horizontal="center" vertical="center"/>
    </xf>
    <xf numFmtId="0" fontId="20" fillId="9" borderId="5" xfId="0" applyFont="1" applyFill="1" applyBorder="1" applyAlignment="1">
      <alignment horizontal="center" vertical="center"/>
    </xf>
    <xf numFmtId="0" fontId="20" fillId="9" borderId="7" xfId="0" applyFont="1" applyFill="1" applyBorder="1" applyAlignment="1">
      <alignment horizontal="center" vertical="center"/>
    </xf>
    <xf numFmtId="0" fontId="4" fillId="6" borderId="2" xfId="0" applyFont="1" applyFill="1" applyBorder="1" applyAlignment="1">
      <alignment horizontal="center" vertical="center" wrapText="1"/>
    </xf>
    <xf numFmtId="0" fontId="5" fillId="11" borderId="3" xfId="0" applyFont="1" applyFill="1" applyBorder="1" applyAlignment="1">
      <alignment horizontal="center" vertical="center"/>
    </xf>
    <xf numFmtId="0" fontId="5" fillId="11" borderId="4" xfId="0" applyFont="1" applyFill="1" applyBorder="1" applyAlignment="1">
      <alignment horizontal="center" vertical="center"/>
    </xf>
    <xf numFmtId="49" fontId="2" fillId="2" borderId="2" xfId="0" applyNumberFormat="1" applyFont="1" applyFill="1" applyBorder="1" applyAlignment="1">
      <alignment horizontal="center" vertical="center" wrapText="1"/>
    </xf>
    <xf numFmtId="0" fontId="4" fillId="4" borderId="2" xfId="0" applyFont="1" applyFill="1" applyBorder="1" applyAlignment="1">
      <alignment horizontal="center" vertical="center" wrapText="1"/>
    </xf>
    <xf numFmtId="49" fontId="2" fillId="5" borderId="2" xfId="0" applyNumberFormat="1" applyFont="1" applyFill="1" applyBorder="1" applyAlignment="1">
      <alignment horizontal="center" vertical="center" wrapText="1"/>
    </xf>
    <xf numFmtId="0" fontId="5" fillId="12" borderId="2" xfId="0" applyFont="1" applyFill="1" applyBorder="1" applyAlignment="1">
      <alignment horizontal="center" vertical="center"/>
    </xf>
    <xf numFmtId="0" fontId="5" fillId="5" borderId="2" xfId="0" applyFont="1" applyFill="1" applyBorder="1" applyAlignment="1">
      <alignment horizontal="center" vertical="center"/>
    </xf>
    <xf numFmtId="0" fontId="4" fillId="10" borderId="3"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4"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5"/>
  <sheetViews>
    <sheetView tabSelected="1" view="pageBreakPreview" zoomScaleNormal="100" zoomScaleSheetLayoutView="100" workbookViewId="0">
      <selection sqref="A1:C1"/>
    </sheetView>
  </sheetViews>
  <sheetFormatPr baseColWidth="10" defaultColWidth="11.42578125" defaultRowHeight="15" x14ac:dyDescent="0.2"/>
  <cols>
    <col min="1" max="1" width="25.42578125" style="9" customWidth="1"/>
    <col min="2" max="2" width="212.42578125" style="9" customWidth="1"/>
    <col min="3" max="3" width="20" style="9" customWidth="1"/>
    <col min="4" max="4" width="17.85546875" style="13" customWidth="1"/>
    <col min="5" max="5" width="16.28515625" style="13" customWidth="1"/>
    <col min="6" max="6" width="16.28515625" style="8" customWidth="1"/>
    <col min="7" max="7" width="16.28515625" style="9" customWidth="1"/>
    <col min="8" max="8" width="18" style="9" customWidth="1"/>
    <col min="9" max="9" width="16.28515625" style="9" customWidth="1"/>
    <col min="10" max="10" width="18.140625" style="9" customWidth="1"/>
    <col min="11" max="11" width="19.5703125" style="9" customWidth="1"/>
    <col min="12" max="12" width="17" style="9" customWidth="1"/>
    <col min="13" max="13" width="18.28515625" style="9" customWidth="1"/>
    <col min="14" max="16384" width="11.42578125" style="9"/>
  </cols>
  <sheetData>
    <row r="1" spans="1:13" ht="45" customHeight="1" x14ac:dyDescent="0.2">
      <c r="A1" s="51" t="s">
        <v>19</v>
      </c>
      <c r="B1" s="52"/>
      <c r="C1" s="53"/>
      <c r="D1" s="49" t="s">
        <v>23</v>
      </c>
      <c r="E1" s="50"/>
      <c r="F1" s="55" t="s">
        <v>24</v>
      </c>
      <c r="G1" s="56"/>
      <c r="H1" s="49" t="s">
        <v>25</v>
      </c>
      <c r="I1" s="50"/>
      <c r="J1" s="55" t="s">
        <v>26</v>
      </c>
      <c r="K1" s="56"/>
      <c r="L1" s="60" t="s">
        <v>27</v>
      </c>
      <c r="M1" s="60"/>
    </row>
    <row r="2" spans="1:13" ht="82.5" customHeight="1" x14ac:dyDescent="0.2">
      <c r="A2" s="57" t="s">
        <v>7</v>
      </c>
      <c r="B2" s="57"/>
      <c r="C2" s="17" t="s">
        <v>0</v>
      </c>
      <c r="D2" s="24" t="s">
        <v>1</v>
      </c>
      <c r="E2" s="24" t="s">
        <v>2</v>
      </c>
      <c r="F2" s="24" t="s">
        <v>1</v>
      </c>
      <c r="G2" s="24" t="s">
        <v>2</v>
      </c>
      <c r="H2" s="24" t="s">
        <v>1</v>
      </c>
      <c r="I2" s="24" t="s">
        <v>2</v>
      </c>
      <c r="J2" s="24" t="s">
        <v>1</v>
      </c>
      <c r="K2" s="24" t="s">
        <v>2</v>
      </c>
      <c r="L2" s="40" t="s">
        <v>1</v>
      </c>
      <c r="M2" s="40" t="s">
        <v>2</v>
      </c>
    </row>
    <row r="3" spans="1:13" ht="358.5" customHeight="1" x14ac:dyDescent="0.2">
      <c r="A3" s="3" t="s">
        <v>8</v>
      </c>
      <c r="B3" s="18" t="s">
        <v>18</v>
      </c>
      <c r="C3" s="6">
        <v>2</v>
      </c>
      <c r="D3" s="38">
        <v>8500000</v>
      </c>
      <c r="E3" s="38">
        <f>C3*D3</f>
        <v>17000000</v>
      </c>
      <c r="F3" s="32">
        <v>8100000</v>
      </c>
      <c r="G3" s="34">
        <f>F3*C3</f>
        <v>16200000</v>
      </c>
      <c r="H3" s="35">
        <v>4284000</v>
      </c>
      <c r="I3" s="36">
        <f>H3*C3</f>
        <v>8568000</v>
      </c>
      <c r="J3" s="39">
        <v>4165000</v>
      </c>
      <c r="K3" s="33">
        <f>J3*C3</f>
        <v>8330000</v>
      </c>
      <c r="L3" s="41">
        <f>ROUND(((D3+F3+H3+J3)/4),0)</f>
        <v>6262250</v>
      </c>
      <c r="M3" s="42">
        <f t="shared" ref="M3:M8" si="0">L3*C3</f>
        <v>12524500</v>
      </c>
    </row>
    <row r="4" spans="1:13" ht="54" customHeight="1" x14ac:dyDescent="0.2">
      <c r="A4" s="58" t="s">
        <v>4</v>
      </c>
      <c r="B4" s="4" t="s">
        <v>15</v>
      </c>
      <c r="C4" s="5">
        <v>2</v>
      </c>
      <c r="D4" s="38">
        <v>7100000</v>
      </c>
      <c r="E4" s="38">
        <f t="shared" ref="E4:E8" si="1">C4*D4</f>
        <v>14200000</v>
      </c>
      <c r="F4" s="32">
        <v>6500000</v>
      </c>
      <c r="G4" s="34">
        <f t="shared" ref="G4:G8" si="2">F4*C4</f>
        <v>13000000</v>
      </c>
      <c r="H4" s="35">
        <v>2800000</v>
      </c>
      <c r="I4" s="36">
        <f t="shared" ref="I4:I8" si="3">H4*C4</f>
        <v>5600000</v>
      </c>
      <c r="J4" s="39">
        <v>1200000</v>
      </c>
      <c r="K4" s="33">
        <f t="shared" ref="K4:K8" si="4">J4*C4</f>
        <v>2400000</v>
      </c>
      <c r="L4" s="41">
        <f t="shared" ref="L4:L8" si="5">ROUND(((D4+F4+H4+J4)/4),0)</f>
        <v>4400000</v>
      </c>
      <c r="M4" s="42">
        <f t="shared" si="0"/>
        <v>8800000</v>
      </c>
    </row>
    <row r="5" spans="1:13" ht="55.5" customHeight="1" x14ac:dyDescent="0.2">
      <c r="A5" s="58"/>
      <c r="B5" s="4" t="s">
        <v>11</v>
      </c>
      <c r="C5" s="5">
        <v>2</v>
      </c>
      <c r="D5" s="38">
        <v>1800000</v>
      </c>
      <c r="E5" s="38">
        <f t="shared" si="1"/>
        <v>3600000</v>
      </c>
      <c r="F5" s="32">
        <v>1500000</v>
      </c>
      <c r="G5" s="34">
        <f t="shared" si="2"/>
        <v>3000000</v>
      </c>
      <c r="H5" s="35">
        <v>800000</v>
      </c>
      <c r="I5" s="36">
        <f t="shared" si="3"/>
        <v>1600000</v>
      </c>
      <c r="J5" s="39">
        <v>450000</v>
      </c>
      <c r="K5" s="33">
        <f t="shared" si="4"/>
        <v>900000</v>
      </c>
      <c r="L5" s="41">
        <f t="shared" si="5"/>
        <v>1137500</v>
      </c>
      <c r="M5" s="42">
        <f t="shared" si="0"/>
        <v>2275000</v>
      </c>
    </row>
    <row r="6" spans="1:13" ht="138" customHeight="1" x14ac:dyDescent="0.2">
      <c r="A6" s="58"/>
      <c r="B6" s="16" t="s">
        <v>14</v>
      </c>
      <c r="C6" s="5">
        <v>80</v>
      </c>
      <c r="D6" s="38">
        <v>181000</v>
      </c>
      <c r="E6" s="38">
        <f t="shared" si="1"/>
        <v>14480000</v>
      </c>
      <c r="F6" s="32">
        <v>175000</v>
      </c>
      <c r="G6" s="34">
        <f t="shared" si="2"/>
        <v>14000000</v>
      </c>
      <c r="H6" s="35">
        <v>80000</v>
      </c>
      <c r="I6" s="36">
        <f t="shared" si="3"/>
        <v>6400000</v>
      </c>
      <c r="J6" s="39">
        <v>65000</v>
      </c>
      <c r="K6" s="33">
        <f t="shared" si="4"/>
        <v>5200000</v>
      </c>
      <c r="L6" s="41">
        <f t="shared" si="5"/>
        <v>125250</v>
      </c>
      <c r="M6" s="42">
        <f t="shared" si="0"/>
        <v>10020000</v>
      </c>
    </row>
    <row r="7" spans="1:13" ht="29.25" customHeight="1" x14ac:dyDescent="0.2">
      <c r="A7" s="58"/>
      <c r="B7" s="4" t="s">
        <v>6</v>
      </c>
      <c r="C7" s="5">
        <v>80</v>
      </c>
      <c r="D7" s="38">
        <v>80000</v>
      </c>
      <c r="E7" s="38">
        <f t="shared" si="1"/>
        <v>6400000</v>
      </c>
      <c r="F7" s="32">
        <v>75000</v>
      </c>
      <c r="G7" s="34">
        <f t="shared" si="2"/>
        <v>6000000</v>
      </c>
      <c r="H7" s="35">
        <v>45000</v>
      </c>
      <c r="I7" s="36">
        <f t="shared" si="3"/>
        <v>3600000</v>
      </c>
      <c r="J7" s="39">
        <v>25000</v>
      </c>
      <c r="K7" s="33">
        <f t="shared" si="4"/>
        <v>2000000</v>
      </c>
      <c r="L7" s="41">
        <f t="shared" si="5"/>
        <v>56250</v>
      </c>
      <c r="M7" s="42">
        <f t="shared" si="0"/>
        <v>4500000</v>
      </c>
    </row>
    <row r="8" spans="1:13" ht="55.5" customHeight="1" x14ac:dyDescent="0.2">
      <c r="A8" s="58"/>
      <c r="B8" s="7" t="s">
        <v>9</v>
      </c>
      <c r="C8" s="10">
        <v>80</v>
      </c>
      <c r="D8" s="38">
        <v>300000</v>
      </c>
      <c r="E8" s="38">
        <f t="shared" si="1"/>
        <v>24000000</v>
      </c>
      <c r="F8" s="32">
        <v>250000</v>
      </c>
      <c r="G8" s="34">
        <f t="shared" si="2"/>
        <v>20000000</v>
      </c>
      <c r="H8" s="35">
        <v>60000</v>
      </c>
      <c r="I8" s="36">
        <f t="shared" si="3"/>
        <v>4800000</v>
      </c>
      <c r="J8" s="39">
        <v>80000</v>
      </c>
      <c r="K8" s="33">
        <f t="shared" si="4"/>
        <v>6400000</v>
      </c>
      <c r="L8" s="41">
        <f t="shared" si="5"/>
        <v>172500</v>
      </c>
      <c r="M8" s="42">
        <f t="shared" si="0"/>
        <v>13800000</v>
      </c>
    </row>
    <row r="9" spans="1:13" ht="25.5" customHeight="1" x14ac:dyDescent="0.2">
      <c r="A9" s="62" t="s">
        <v>20</v>
      </c>
      <c r="B9" s="63"/>
      <c r="C9" s="64"/>
      <c r="D9" s="25">
        <f>SUM(D3:D8)</f>
        <v>17961000</v>
      </c>
      <c r="E9" s="25">
        <f>SUM(E3:E8)</f>
        <v>79680000</v>
      </c>
      <c r="F9" s="25">
        <f t="shared" ref="F9:I9" si="6">SUM(F3:F8)</f>
        <v>16600000</v>
      </c>
      <c r="G9" s="25">
        <f t="shared" si="6"/>
        <v>72200000</v>
      </c>
      <c r="H9" s="25">
        <f t="shared" si="6"/>
        <v>8069000</v>
      </c>
      <c r="I9" s="25">
        <f t="shared" si="6"/>
        <v>30568000</v>
      </c>
      <c r="J9" s="25">
        <f t="shared" ref="J9" si="7">SUM(J3:J8)</f>
        <v>5985000</v>
      </c>
      <c r="K9" s="25">
        <f t="shared" ref="K9:M9" si="8">SUM(K3:K8)</f>
        <v>25230000</v>
      </c>
      <c r="L9" s="25">
        <f t="shared" si="8"/>
        <v>12153750</v>
      </c>
      <c r="M9" s="25">
        <f t="shared" si="8"/>
        <v>51919500</v>
      </c>
    </row>
    <row r="10" spans="1:13" ht="92.25" customHeight="1" x14ac:dyDescent="0.2">
      <c r="A10" s="59" t="s">
        <v>16</v>
      </c>
      <c r="B10" s="59"/>
      <c r="C10" s="26" t="s">
        <v>0</v>
      </c>
      <c r="D10" s="30" t="s">
        <v>22</v>
      </c>
      <c r="E10" s="31" t="s">
        <v>2</v>
      </c>
      <c r="F10" s="30" t="s">
        <v>22</v>
      </c>
      <c r="G10" s="31" t="s">
        <v>2</v>
      </c>
      <c r="H10" s="30" t="s">
        <v>22</v>
      </c>
      <c r="I10" s="31" t="s">
        <v>2</v>
      </c>
      <c r="J10" s="30" t="s">
        <v>22</v>
      </c>
      <c r="K10" s="31" t="s">
        <v>2</v>
      </c>
      <c r="L10" s="30" t="s">
        <v>22</v>
      </c>
      <c r="M10" s="31" t="s">
        <v>2</v>
      </c>
    </row>
    <row r="11" spans="1:13" ht="408" x14ac:dyDescent="0.2">
      <c r="A11" s="19" t="s">
        <v>3</v>
      </c>
      <c r="B11" s="20" t="s">
        <v>17</v>
      </c>
      <c r="C11" s="27">
        <v>1</v>
      </c>
      <c r="D11" s="35">
        <v>8500000</v>
      </c>
      <c r="E11" s="38">
        <f>D11*C11</f>
        <v>8500000</v>
      </c>
      <c r="F11" s="32">
        <v>8600000</v>
      </c>
      <c r="G11" s="34">
        <f>F11*C11</f>
        <v>8600000</v>
      </c>
      <c r="H11" s="35">
        <v>3600000</v>
      </c>
      <c r="I11" s="36">
        <f>H11*C11</f>
        <v>3600000</v>
      </c>
      <c r="J11" s="39">
        <v>3900000</v>
      </c>
      <c r="K11" s="33">
        <f>J11*C11</f>
        <v>3900000</v>
      </c>
      <c r="L11" s="41">
        <f t="shared" ref="L11:L16" si="9">ROUND(((D11+F11+H11+J11)/4),0)</f>
        <v>6150000</v>
      </c>
      <c r="M11" s="42">
        <f t="shared" ref="M11:M16" si="10">L11*C11</f>
        <v>6150000</v>
      </c>
    </row>
    <row r="12" spans="1:13" ht="30.75" x14ac:dyDescent="0.2">
      <c r="A12" s="54" t="s">
        <v>4</v>
      </c>
      <c r="B12" s="21" t="s">
        <v>13</v>
      </c>
      <c r="C12" s="28">
        <v>1</v>
      </c>
      <c r="D12" s="35">
        <v>7100000</v>
      </c>
      <c r="E12" s="38">
        <f t="shared" ref="E12:E16" si="11">D12*C12</f>
        <v>7100000</v>
      </c>
      <c r="F12" s="32">
        <v>7100000</v>
      </c>
      <c r="G12" s="34">
        <f t="shared" ref="G12:G16" si="12">F12*C12</f>
        <v>7100000</v>
      </c>
      <c r="H12" s="35">
        <v>2350000</v>
      </c>
      <c r="I12" s="36">
        <f t="shared" ref="I12:I16" si="13">H12*C12</f>
        <v>2350000</v>
      </c>
      <c r="J12" s="39">
        <v>1800000</v>
      </c>
      <c r="K12" s="33">
        <f t="shared" ref="K12:K16" si="14">J12*C12</f>
        <v>1800000</v>
      </c>
      <c r="L12" s="41">
        <f t="shared" si="9"/>
        <v>4587500</v>
      </c>
      <c r="M12" s="42">
        <f t="shared" si="10"/>
        <v>4587500</v>
      </c>
    </row>
    <row r="13" spans="1:13" ht="30.75" x14ac:dyDescent="0.2">
      <c r="A13" s="54"/>
      <c r="B13" s="21" t="s">
        <v>12</v>
      </c>
      <c r="C13" s="28">
        <v>1</v>
      </c>
      <c r="D13" s="35">
        <v>1800000</v>
      </c>
      <c r="E13" s="38">
        <f t="shared" si="11"/>
        <v>1800000</v>
      </c>
      <c r="F13" s="32">
        <v>1800000</v>
      </c>
      <c r="G13" s="34">
        <f t="shared" si="12"/>
        <v>1800000</v>
      </c>
      <c r="H13" s="35">
        <v>672300</v>
      </c>
      <c r="I13" s="36">
        <f t="shared" si="13"/>
        <v>672300</v>
      </c>
      <c r="J13" s="39">
        <v>450000</v>
      </c>
      <c r="K13" s="33">
        <f t="shared" si="14"/>
        <v>450000</v>
      </c>
      <c r="L13" s="41">
        <f t="shared" si="9"/>
        <v>1180575</v>
      </c>
      <c r="M13" s="42">
        <f t="shared" si="10"/>
        <v>1180575</v>
      </c>
    </row>
    <row r="14" spans="1:13" ht="135.75" x14ac:dyDescent="0.2">
      <c r="A14" s="54"/>
      <c r="B14" s="22" t="s">
        <v>14</v>
      </c>
      <c r="C14" s="28">
        <v>39</v>
      </c>
      <c r="D14" s="35">
        <v>181000</v>
      </c>
      <c r="E14" s="38">
        <f t="shared" si="11"/>
        <v>7059000</v>
      </c>
      <c r="F14" s="32">
        <v>190000</v>
      </c>
      <c r="G14" s="34">
        <f t="shared" si="12"/>
        <v>7410000</v>
      </c>
      <c r="H14" s="35">
        <v>67300</v>
      </c>
      <c r="I14" s="36">
        <f t="shared" si="13"/>
        <v>2624700</v>
      </c>
      <c r="J14" s="39">
        <v>65000</v>
      </c>
      <c r="K14" s="33">
        <f t="shared" si="14"/>
        <v>2535000</v>
      </c>
      <c r="L14" s="41">
        <f t="shared" si="9"/>
        <v>125825</v>
      </c>
      <c r="M14" s="42">
        <f t="shared" si="10"/>
        <v>4907175</v>
      </c>
    </row>
    <row r="15" spans="1:13" ht="15.75" x14ac:dyDescent="0.2">
      <c r="A15" s="54"/>
      <c r="B15" s="21" t="s">
        <v>6</v>
      </c>
      <c r="C15" s="28">
        <v>39</v>
      </c>
      <c r="D15" s="35">
        <v>80000</v>
      </c>
      <c r="E15" s="38">
        <f t="shared" si="11"/>
        <v>3120000</v>
      </c>
      <c r="F15" s="32">
        <v>85000</v>
      </c>
      <c r="G15" s="34">
        <f t="shared" si="12"/>
        <v>3315000</v>
      </c>
      <c r="H15" s="35">
        <v>37800</v>
      </c>
      <c r="I15" s="36">
        <f t="shared" si="13"/>
        <v>1474200</v>
      </c>
      <c r="J15" s="39">
        <v>25000</v>
      </c>
      <c r="K15" s="33">
        <f t="shared" si="14"/>
        <v>975000</v>
      </c>
      <c r="L15" s="41">
        <f t="shared" si="9"/>
        <v>56950</v>
      </c>
      <c r="M15" s="42">
        <f t="shared" si="10"/>
        <v>2221050</v>
      </c>
    </row>
    <row r="16" spans="1:13" ht="30.75" x14ac:dyDescent="0.2">
      <c r="A16" s="54"/>
      <c r="B16" s="23" t="s">
        <v>10</v>
      </c>
      <c r="C16" s="29">
        <v>39</v>
      </c>
      <c r="D16" s="37">
        <v>300000</v>
      </c>
      <c r="E16" s="38">
        <f t="shared" si="11"/>
        <v>11700000</v>
      </c>
      <c r="F16" s="32">
        <v>210000</v>
      </c>
      <c r="G16" s="34">
        <f t="shared" si="12"/>
        <v>8190000</v>
      </c>
      <c r="H16" s="35">
        <v>60000</v>
      </c>
      <c r="I16" s="36">
        <f t="shared" si="13"/>
        <v>2340000</v>
      </c>
      <c r="J16" s="39">
        <v>80000</v>
      </c>
      <c r="K16" s="33">
        <f t="shared" si="14"/>
        <v>3120000</v>
      </c>
      <c r="L16" s="41">
        <f t="shared" si="9"/>
        <v>162500</v>
      </c>
      <c r="M16" s="42">
        <f t="shared" si="10"/>
        <v>6337500</v>
      </c>
    </row>
    <row r="17" spans="1:13" ht="25.5" customHeight="1" x14ac:dyDescent="0.2">
      <c r="A17" s="61" t="s">
        <v>21</v>
      </c>
      <c r="B17" s="61"/>
      <c r="C17" s="61"/>
      <c r="D17" s="46">
        <f>SUM(D11:D16)</f>
        <v>17961000</v>
      </c>
      <c r="E17" s="46">
        <f>SUM(E11:E16)</f>
        <v>39279000</v>
      </c>
      <c r="F17" s="46">
        <f t="shared" ref="F17:I17" si="15">SUM(F11:F16)</f>
        <v>17985000</v>
      </c>
      <c r="G17" s="46">
        <f t="shared" si="15"/>
        <v>36415000</v>
      </c>
      <c r="H17" s="46">
        <f t="shared" si="15"/>
        <v>6787400</v>
      </c>
      <c r="I17" s="46">
        <f t="shared" si="15"/>
        <v>13061200</v>
      </c>
      <c r="J17" s="46">
        <f t="shared" ref="J17" si="16">SUM(J11:J16)</f>
        <v>6320000</v>
      </c>
      <c r="K17" s="46">
        <f t="shared" ref="K17" si="17">SUM(K11:K16)</f>
        <v>12780000</v>
      </c>
      <c r="L17" s="47">
        <f>SUM(L11:L16)</f>
        <v>12263350</v>
      </c>
      <c r="M17" s="47">
        <f>SUM(M11:M16)</f>
        <v>25383800</v>
      </c>
    </row>
    <row r="18" spans="1:13" ht="18" x14ac:dyDescent="0.25">
      <c r="A18" s="1"/>
      <c r="B18" s="2"/>
      <c r="D18" s="11"/>
      <c r="E18" s="11"/>
    </row>
    <row r="19" spans="1:13" ht="35.25" x14ac:dyDescent="0.5">
      <c r="A19" s="48" t="s">
        <v>5</v>
      </c>
      <c r="B19" s="48"/>
      <c r="C19" s="43"/>
      <c r="D19" s="44">
        <f>D9+D17</f>
        <v>35922000</v>
      </c>
      <c r="E19" s="45">
        <f t="shared" ref="E19:I19" si="18">E9+E17</f>
        <v>118959000</v>
      </c>
      <c r="F19" s="44">
        <f t="shared" si="18"/>
        <v>34585000</v>
      </c>
      <c r="G19" s="45">
        <f t="shared" si="18"/>
        <v>108615000</v>
      </c>
      <c r="H19" s="45">
        <f t="shared" si="18"/>
        <v>14856400</v>
      </c>
      <c r="I19" s="45">
        <f t="shared" si="18"/>
        <v>43629200</v>
      </c>
      <c r="J19" s="45">
        <f t="shared" ref="J19:M19" si="19">J9+J17</f>
        <v>12305000</v>
      </c>
      <c r="K19" s="45">
        <f t="shared" si="19"/>
        <v>38010000</v>
      </c>
      <c r="L19" s="45">
        <f t="shared" si="19"/>
        <v>24417100</v>
      </c>
      <c r="M19" s="45">
        <f t="shared" si="19"/>
        <v>77303300</v>
      </c>
    </row>
    <row r="20" spans="1:13" x14ac:dyDescent="0.2">
      <c r="B20" s="12"/>
    </row>
    <row r="34" spans="3:3" x14ac:dyDescent="0.2">
      <c r="C34" s="14"/>
    </row>
    <row r="35" spans="3:3" x14ac:dyDescent="0.2">
      <c r="C35" s="15"/>
    </row>
  </sheetData>
  <mergeCells count="13">
    <mergeCell ref="L1:M1"/>
    <mergeCell ref="H1:I1"/>
    <mergeCell ref="J1:K1"/>
    <mergeCell ref="A17:C17"/>
    <mergeCell ref="A9:C9"/>
    <mergeCell ref="A19:B19"/>
    <mergeCell ref="D1:E1"/>
    <mergeCell ref="A1:C1"/>
    <mergeCell ref="A12:A16"/>
    <mergeCell ref="F1:G1"/>
    <mergeCell ref="A2:B2"/>
    <mergeCell ref="A4:A8"/>
    <mergeCell ref="A10:B10"/>
  </mergeCells>
  <pageMargins left="0.25" right="0.25" top="0.75" bottom="0.75" header="0.3" footer="0.3"/>
  <pageSetup paperSize="122" scale="36" fitToHeight="0" orientation="landscape"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3FB5EB47207B64991CCA84DBD75B0C9" ma:contentTypeVersion="16" ma:contentTypeDescription="Crear nuevo documento." ma:contentTypeScope="" ma:versionID="7b71b294b484d8e15fa0c31021d45fc9">
  <xsd:schema xmlns:xsd="http://www.w3.org/2001/XMLSchema" xmlns:xs="http://www.w3.org/2001/XMLSchema" xmlns:p="http://schemas.microsoft.com/office/2006/metadata/properties" xmlns:ns3="1ceb51ce-a113-49e3-a7a8-9330a010585e" xmlns:ns4="13c665bf-6782-4342-ba0e-02d32fe199cf" targetNamespace="http://schemas.microsoft.com/office/2006/metadata/properties" ma:root="true" ma:fieldsID="af89e6d4901486a778019e1ffd0b31bb" ns3:_="" ns4:_="">
    <xsd:import namespace="1ceb51ce-a113-49e3-a7a8-9330a010585e"/>
    <xsd:import namespace="13c665bf-6782-4342-ba0e-02d32fe199c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_activity" minOccurs="0"/>
                <xsd:element ref="ns4:SharedWithUsers" minOccurs="0"/>
                <xsd:element ref="ns4:SharedWithDetails" minOccurs="0"/>
                <xsd:element ref="ns4:SharingHintHash"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eb51ce-a113-49e3-a7a8-9330a010585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c665bf-6782-4342-ba0e-02d32fe199cf"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ceb51ce-a113-49e3-a7a8-9330a010585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FD533E-43CF-4623-B356-2DBC1C01FC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eb51ce-a113-49e3-a7a8-9330a010585e"/>
    <ds:schemaRef ds:uri="13c665bf-6782-4342-ba0e-02d32fe199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422B4C3-E803-4A0C-B733-DBD9D2DA3200}">
  <ds:schemaRefs>
    <ds:schemaRef ds:uri="http://schemas.microsoft.com/office/infopath/2007/PartnerControls"/>
    <ds:schemaRef ds:uri="http://purl.org/dc/elements/1.1/"/>
    <ds:schemaRef ds:uri="http://schemas.microsoft.com/office/2006/documentManagement/types"/>
    <ds:schemaRef ds:uri="http://www.w3.org/XML/1998/namespace"/>
    <ds:schemaRef ds:uri="http://schemas.openxmlformats.org/package/2006/metadata/core-properties"/>
    <ds:schemaRef ds:uri="http://purl.org/dc/dcmitype/"/>
    <ds:schemaRef ds:uri="http://schemas.microsoft.com/office/2006/metadata/properties"/>
    <ds:schemaRef ds:uri="13c665bf-6782-4342-ba0e-02d32fe199cf"/>
    <ds:schemaRef ds:uri="1ceb51ce-a113-49e3-a7a8-9330a010585e"/>
    <ds:schemaRef ds:uri="http://purl.org/dc/terms/"/>
  </ds:schemaRefs>
</ds:datastoreItem>
</file>

<file path=customXml/itemProps3.xml><?xml version="1.0" encoding="utf-8"?>
<ds:datastoreItem xmlns:ds="http://schemas.openxmlformats.org/officeDocument/2006/customXml" ds:itemID="{92AE68F4-A7EB-41B2-B141-AE1DD7608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Mercado</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PAULA FRIERI ROMERO</dc:creator>
  <cp:keywords/>
  <dc:description/>
  <cp:lastModifiedBy>Miguel Zuleta Carrasquilla</cp:lastModifiedBy>
  <cp:revision/>
  <cp:lastPrinted>2025-03-11T20:55:31Z</cp:lastPrinted>
  <dcterms:created xsi:type="dcterms:W3CDTF">2023-05-17T18:50:09Z</dcterms:created>
  <dcterms:modified xsi:type="dcterms:W3CDTF">2025-03-11T20:58:33Z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0x01010053FB5EB47207B64991CCA84DBD75B0C9</vt:lpwstr>
  </property>
</Properties>
</file>