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6"/>
  <workbookPr/>
  <mc:AlternateContent xmlns:mc="http://schemas.openxmlformats.org/markup-compatibility/2006">
    <mc:Choice Requires="x15">
      <x15ac:absPath xmlns:x15ac="http://schemas.microsoft.com/office/spreadsheetml/2010/11/ac" url="https://etb4-my.sharepoint.com/personal/jennrod2_etb_com_co/Documents/Carpetas ETB/EJECUTIVO PREMIUM/CSJ/Oferta 8M-Nuevo CTO/Versión 250425/"/>
    </mc:Choice>
  </mc:AlternateContent>
  <xr:revisionPtr revIDLastSave="285" documentId="8_{56664D2A-F7C8-440F-833D-4876F65B25F3}" xr6:coauthVersionLast="47" xr6:coauthVersionMax="47" xr10:uidLastSave="{21F92C3C-210B-46FC-A5EC-CB2733964E25}"/>
  <bookViews>
    <workbookView xWindow="-110" yWindow="-110" windowWidth="19420" windowHeight="10420" xr2:uid="{60586952-077B-426D-A5B7-C07CFD4343CD}"/>
  </bookViews>
  <sheets>
    <sheet name="ComparaciónServiciosTH" sheetId="1" r:id="rId1"/>
  </sheets>
  <definedNames>
    <definedName name="_xlnm._FilterDatabase" localSheetId="0" hidden="1">ComparaciónServiciosTH!$A$1:$N$57</definedName>
    <definedName name="_uno1">#REF!</definedName>
    <definedName name="a">#REF!</definedName>
    <definedName name="AnexoLigia">#REF!</definedName>
    <definedName name="CERTIFICADO_DE_EXPERIENCIA_SIMILAR">#REF!</definedName>
    <definedName name="SERVIDORES">#REF!</definedName>
    <definedName name="x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8" i="1" l="1"/>
  <c r="L32" i="1" l="1"/>
  <c r="M32" i="1" s="1"/>
  <c r="J57" i="1" l="1"/>
  <c r="L56" i="1"/>
  <c r="M56" i="1" s="1"/>
  <c r="N56" i="1" s="1"/>
  <c r="L55" i="1"/>
  <c r="M55" i="1" s="1"/>
  <c r="L54" i="1"/>
  <c r="M54" i="1" s="1"/>
  <c r="N54" i="1" s="1"/>
  <c r="L53" i="1"/>
  <c r="M53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N38" i="1" s="1"/>
  <c r="L37" i="1"/>
  <c r="M37" i="1" s="1"/>
  <c r="L36" i="1"/>
  <c r="M36" i="1" s="1"/>
  <c r="L35" i="1"/>
  <c r="M35" i="1" s="1"/>
  <c r="N35" i="1" s="1"/>
  <c r="L34" i="1"/>
  <c r="M34" i="1" s="1"/>
  <c r="L33" i="1"/>
  <c r="M33" i="1" s="1"/>
  <c r="L31" i="1"/>
  <c r="M31" i="1" s="1"/>
  <c r="N31" i="1" s="1"/>
  <c r="L30" i="1"/>
  <c r="M30" i="1" s="1"/>
  <c r="L29" i="1"/>
  <c r="M29" i="1" s="1"/>
  <c r="L28" i="1"/>
  <c r="M28" i="1" s="1"/>
  <c r="N28" i="1" s="1"/>
  <c r="L27" i="1"/>
  <c r="M27" i="1" s="1"/>
  <c r="N27" i="1" s="1"/>
  <c r="L26" i="1"/>
  <c r="M26" i="1" s="1"/>
  <c r="N26" i="1" s="1"/>
  <c r="L25" i="1"/>
  <c r="M25" i="1" s="1"/>
  <c r="L24" i="1"/>
  <c r="M24" i="1" s="1"/>
  <c r="N24" i="1" s="1"/>
  <c r="L23" i="1"/>
  <c r="M23" i="1" s="1"/>
  <c r="L22" i="1"/>
  <c r="M22" i="1" s="1"/>
  <c r="N22" i="1" s="1"/>
  <c r="L21" i="1"/>
  <c r="M21" i="1" s="1"/>
  <c r="N21" i="1" s="1"/>
  <c r="L20" i="1"/>
  <c r="M20" i="1" s="1"/>
  <c r="L19" i="1"/>
  <c r="M19" i="1" s="1"/>
  <c r="N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N9" i="1" s="1"/>
  <c r="L8" i="1"/>
  <c r="M8" i="1" s="1"/>
  <c r="L7" i="1"/>
  <c r="M7" i="1" s="1"/>
  <c r="N7" i="1" s="1"/>
  <c r="L6" i="1"/>
  <c r="M6" i="1" s="1"/>
  <c r="L5" i="1"/>
  <c r="M5" i="1" s="1"/>
  <c r="L4" i="1"/>
  <c r="M4" i="1" s="1"/>
  <c r="L3" i="1"/>
  <c r="M3" i="1" s="1"/>
  <c r="L2" i="1"/>
  <c r="M2" i="1" s="1"/>
  <c r="N39" i="1" l="1"/>
  <c r="N37" i="1"/>
  <c r="N29" i="1"/>
  <c r="N36" i="1"/>
  <c r="N18" i="1"/>
  <c r="N53" i="1"/>
  <c r="N3" i="1"/>
  <c r="N8" i="1"/>
  <c r="N5" i="1"/>
  <c r="N14" i="1"/>
  <c r="N13" i="1"/>
  <c r="N32" i="1"/>
  <c r="N11" i="1"/>
  <c r="N12" i="1"/>
  <c r="N34" i="1"/>
  <c r="N10" i="1"/>
  <c r="N17" i="1"/>
  <c r="N6" i="1"/>
  <c r="N2" i="1"/>
  <c r="N4" i="1"/>
  <c r="N15" i="1"/>
  <c r="N16" i="1"/>
  <c r="N20" i="1"/>
  <c r="N23" i="1"/>
  <c r="N25" i="1"/>
  <c r="N30" i="1"/>
  <c r="N42" i="1"/>
  <c r="N33" i="1"/>
  <c r="N41" i="1"/>
  <c r="N43" i="1"/>
  <c r="N47" i="1"/>
  <c r="N40" i="1"/>
  <c r="N50" i="1"/>
  <c r="N48" i="1"/>
  <c r="N44" i="1"/>
  <c r="N45" i="1"/>
  <c r="N46" i="1"/>
  <c r="N49" i="1"/>
  <c r="N55" i="1"/>
  <c r="N52" i="1"/>
  <c r="N51" i="1"/>
  <c r="N57" i="1" l="1"/>
  <c r="N60" i="1" l="1"/>
  <c r="N62" i="1" s="1"/>
</calcChain>
</file>

<file path=xl/sharedStrings.xml><?xml version="1.0" encoding="utf-8"?>
<sst xmlns="http://schemas.openxmlformats.org/spreadsheetml/2006/main" count="515" uniqueCount="198">
  <si>
    <t>Código del registro</t>
  </si>
  <si>
    <t>Código Rol</t>
  </si>
  <si>
    <t>Nombre del Servicio/Categoría (151-2023)</t>
  </si>
  <si>
    <t>Rol</t>
  </si>
  <si>
    <t>Nivel de soporte</t>
  </si>
  <si>
    <t>Ubicación del personal</t>
  </si>
  <si>
    <t>Grupo de municipios</t>
  </si>
  <si>
    <t>Unidad de Facturación</t>
  </si>
  <si>
    <t>Horario prestación del servicio</t>
  </si>
  <si>
    <t>Cantidad de personas en LB estimada</t>
  </si>
  <si>
    <t>Valor Ofertado Sin IVA
Abril 25 de 2025</t>
  </si>
  <si>
    <t>IVA del Valor Ofertado
Abril 25 de 2025</t>
  </si>
  <si>
    <t>Valor Ofertado Con IVA
Abril 25 de 2025</t>
  </si>
  <si>
    <t>Total Linea Base</t>
  </si>
  <si>
    <t>LS04-STB-ATC-1</t>
  </si>
  <si>
    <t>LS04-STB-ATC</t>
  </si>
  <si>
    <t>SERVICIO TÉCNICO BASE</t>
  </si>
  <si>
    <t>APOYO AL TÉCNICO COORDINADOR</t>
  </si>
  <si>
    <t>Nivel 2</t>
  </si>
  <si>
    <t xml:space="preserve">En sitio (Instalaciones de la Entidad) </t>
  </si>
  <si>
    <t>Grupo No.1</t>
  </si>
  <si>
    <t>Mensual</t>
  </si>
  <si>
    <t>Jornada Única</t>
  </si>
  <si>
    <t>LS01-STB-AAMS-29</t>
  </si>
  <si>
    <t>LS01-STB-AAMS</t>
  </si>
  <si>
    <t>AGENTE/ANALISTA DE MESA DE SERVICIOS (Nivel 1)</t>
  </si>
  <si>
    <t>Nivel 1</t>
  </si>
  <si>
    <t>En sitio (instalaciones del contratista)</t>
  </si>
  <si>
    <t>General</t>
  </si>
  <si>
    <t>LS01-STB-TSUC-49</t>
  </si>
  <si>
    <t>LS01-STB-TSUC</t>
  </si>
  <si>
    <t>SERVICIO TÉCNICO ESPECIALIZADO</t>
  </si>
  <si>
    <t>TÉCNICOS DE SOPORTE DE PRIMER NIVEL A USUARIOS DE CORREO</t>
  </si>
  <si>
    <t>LS04-STA-TS-73</t>
  </si>
  <si>
    <t>LS04-STA-TS</t>
  </si>
  <si>
    <t>SERVICIO TÉCNICO AVANZADO</t>
  </si>
  <si>
    <t>TÉCNICO DE SOPORTE</t>
  </si>
  <si>
    <t>LS04-STA-TS-81</t>
  </si>
  <si>
    <t>Grupo No.2</t>
  </si>
  <si>
    <t>LS04-STA-TFV-97</t>
  </si>
  <si>
    <t>LS04-STA-TFV</t>
  </si>
  <si>
    <t>TÉCNICO DE SOPORTE FLOTANTE O VIAJERO</t>
  </si>
  <si>
    <t>LS04-STA-TFV-105</t>
  </si>
  <si>
    <t>LS04-STA-TFV-109</t>
  </si>
  <si>
    <t>En sitio (instalaciones de la Entidad)</t>
  </si>
  <si>
    <t>Grupo No.3</t>
  </si>
  <si>
    <t>LS03-STA-TAP-121</t>
  </si>
  <si>
    <t>LS03-STA-TAP</t>
  </si>
  <si>
    <t>TÉCNICO DE APLICACIONES</t>
  </si>
  <si>
    <t>LS06-STE-LCDU-145</t>
  </si>
  <si>
    <t>LS06-STE-LCDU</t>
  </si>
  <si>
    <t>LÍDER DE CALIDAD Y DEFENSORÍA DEL USUARIO</t>
  </si>
  <si>
    <t>LS04-STE-TRC-169</t>
  </si>
  <si>
    <t>LS04-STE-TRC</t>
  </si>
  <si>
    <t>TÉCNICO DE APOYO A REDES Y CABLEADO ESTRUCTURADO</t>
  </si>
  <si>
    <t>LS04-STE-TSA-193</t>
  </si>
  <si>
    <t>LS04-STE-TSA</t>
  </si>
  <si>
    <t>TÉCNICO DE SALAS DE AUDIENCIAS</t>
  </si>
  <si>
    <t>LS04-STE-TEI-217</t>
  </si>
  <si>
    <t>LS04-STE-TEI</t>
  </si>
  <si>
    <t>TÉCNICO DE ESCANERS E IMPRESORAS</t>
  </si>
  <si>
    <t>LS04-STE-TC-241</t>
  </si>
  <si>
    <t>LS04-STE-TC</t>
  </si>
  <si>
    <t>TÉCNICO COORDINADOR</t>
  </si>
  <si>
    <t>LS04-STE-TC-245</t>
  </si>
  <si>
    <t>LS04-SPB-ARC-265</t>
  </si>
  <si>
    <t>LS04-SPB-ARC</t>
  </si>
  <si>
    <t>SERVICIO PROFESIONAL BÁSICO</t>
  </si>
  <si>
    <t>APOYO A REDES E INFRAESTRUCTURA Y CABLEADO ESTRUCTURADO</t>
  </si>
  <si>
    <t>LS03-SPB-TSPW-289</t>
  </si>
  <si>
    <t>LS03-SPB-TSPW</t>
  </si>
  <si>
    <t>TÉCNICO DE SOPORTE AL PORTAL WEB</t>
  </si>
  <si>
    <t>LS04-SPB-EDA-313</t>
  </si>
  <si>
    <t>LS04-SPB-EDA</t>
  </si>
  <si>
    <t>ESPECIALISTA EN DIRECTORIO ACTIVO</t>
  </si>
  <si>
    <t>LS01-SPB-SBAM-337</t>
  </si>
  <si>
    <t>LS01-SPB-SBAM</t>
  </si>
  <si>
    <t>SOPORTE BÁSICO - APLICATIVOS MISIONALES</t>
  </si>
  <si>
    <t>LS01-SPA-SAC-361</t>
  </si>
  <si>
    <t>LS01-SPA-SAC</t>
  </si>
  <si>
    <t>SERVICIO PROFESIONAL AVANZADO</t>
  </si>
  <si>
    <t>SOPORTE ATENCIÓN AL CIUDADANO</t>
  </si>
  <si>
    <t>LS03-SPA-SAAM-385</t>
  </si>
  <si>
    <t>LS03-SPA-SAAM</t>
  </si>
  <si>
    <t>SOPORTE AVANZADO - APLICATIVOS MISIONALES</t>
  </si>
  <si>
    <t>LS04-SPE-ESER-409</t>
  </si>
  <si>
    <t>LS04-SPE-ESER</t>
  </si>
  <si>
    <t>SERVICIO PROFESIONAL ESPECIALIZADO</t>
  </si>
  <si>
    <t>ESPECIALISTA EN SERVIDORES</t>
  </si>
  <si>
    <t>LS04-SPE-ESA-433</t>
  </si>
  <si>
    <t>LS04-SPE-ESA</t>
  </si>
  <si>
    <t>ESPECIALISTA EN SOPORTE DE ANTIVIRUS</t>
  </si>
  <si>
    <t>LS06-SPE-EITIL-481</t>
  </si>
  <si>
    <t>LS06-SPE-EITIL</t>
  </si>
  <si>
    <t>ESPECIALISTA EN ITIL</t>
  </si>
  <si>
    <t>LS01-SPC-CMS-505</t>
  </si>
  <si>
    <t>LS01-SPC-CMS</t>
  </si>
  <si>
    <t>SERVICIO PROFESIONAL DE COORDINACIÓN</t>
  </si>
  <si>
    <t>COORDINADOR DE MESA DE SERVICIOS</t>
  </si>
  <si>
    <t>LS04-SPC-LREI-529</t>
  </si>
  <si>
    <t>LS04-SPC-LREI</t>
  </si>
  <si>
    <t>LÍDER DE REDES E INFRAESTRUCTURA</t>
  </si>
  <si>
    <t>LS04-SPC-ACD-553</t>
  </si>
  <si>
    <t>LS04-SPC-ACD</t>
  </si>
  <si>
    <t>ADMINISTRADOR CENTRO DE DATOS Y SOLUCIÓN DE RESPALDO DEL CENTRO DE DATOS</t>
  </si>
  <si>
    <t>LS03-SPC-IAPW-577</t>
  </si>
  <si>
    <t>LS03-SPC-IAPW</t>
  </si>
  <si>
    <t>INGENIERO DE APLICACIONES WEB</t>
  </si>
  <si>
    <t>LS03-SPC-ISPN3-601</t>
  </si>
  <si>
    <t>LS03-SPC-ISPN3</t>
  </si>
  <si>
    <t>INGENIERO SOPORTE DE APLICACIONES NIVEL 3</t>
  </si>
  <si>
    <t>Nivel 3</t>
  </si>
  <si>
    <t>LS06-SPAT-AH-625</t>
  </si>
  <si>
    <t>LS06-SPAT-AH</t>
  </si>
  <si>
    <t>SERVICIO PROFESIONAL DE ADMINISTRACIÓN TÉCNICA</t>
  </si>
  <si>
    <t>ADMINISTRADOR DE HERRAMIENTAS ITSM</t>
  </si>
  <si>
    <t>LS04-SPAT-ISHP-649</t>
  </si>
  <si>
    <t>LS04-SPAT-ISHP</t>
  </si>
  <si>
    <t>INGENIERO DE MS SHAREPOINT</t>
  </si>
  <si>
    <t>LS04-SPAT-DBASQL-721</t>
  </si>
  <si>
    <t>LS04-SPAT-DBASQL</t>
  </si>
  <si>
    <t>ADMINISTRADOR DE BASES DE DATOS MS SQL SERVER</t>
  </si>
  <si>
    <t>LS03-SPAT-ILAP-753</t>
  </si>
  <si>
    <t>LS03-SPAT-ILAP</t>
  </si>
  <si>
    <t>INGENIERO LÍDER DE APLICACIONES</t>
  </si>
  <si>
    <t>LS06-SPAT-GI-769</t>
  </si>
  <si>
    <t>LS06-SPAT-GI</t>
  </si>
  <si>
    <t>GESTOR DE INTEGRACIÓN</t>
  </si>
  <si>
    <t>LS04-SPAT-ICPT-793</t>
  </si>
  <si>
    <t>LS04-SPAT-ICPT</t>
  </si>
  <si>
    <t>IMPLEMENTADOR Y COORDINADOR DE PLATAFORMAS TECNOLÓGICAS</t>
  </si>
  <si>
    <t>LS06-SGP-GP-817</t>
  </si>
  <si>
    <t>LS06-SGP-GP</t>
  </si>
  <si>
    <t>SERVICIO GERENCIA DE PROYECTO</t>
  </si>
  <si>
    <t xml:space="preserve">GERENTE DE PROYECTO </t>
  </si>
  <si>
    <t>LS02-AV-AD-CAV-841</t>
  </si>
  <si>
    <t>LS02-AV-AD-CAV</t>
  </si>
  <si>
    <t>COORDINADOR AUDIENCIAS VIRTUALES</t>
  </si>
  <si>
    <t>LS02-AV-APSEU-865</t>
  </si>
  <si>
    <t>LS02-AV-APSEU</t>
  </si>
  <si>
    <t>AGENTE PROMOCIÓN DEL SERVICIO Y EXPERIENCIA DEL USUARIO</t>
  </si>
  <si>
    <t>LS02-AV-LTAVAS-889</t>
  </si>
  <si>
    <t>LS02-AV-LTAVAS</t>
  </si>
  <si>
    <t>LÍDER TÉCNICO DE AUDIENCIAS VIRTUALES, AGENDAMIENTOS Y STREAMING</t>
  </si>
  <si>
    <t>LS02-AV-CSTRE-913</t>
  </si>
  <si>
    <t>LS02-AV-CSTRE</t>
  </si>
  <si>
    <t>COORDINADOR DE STREAMING</t>
  </si>
  <si>
    <t>LS02-AV-ILS-937</t>
  </si>
  <si>
    <t>LS02-AV-ILS</t>
  </si>
  <si>
    <t>INTÉRPRETE DE LENGUAJE DE SEÑAS</t>
  </si>
  <si>
    <t>LS02-AV-AEAV-961</t>
  </si>
  <si>
    <t>LS02-AV-AEAV</t>
  </si>
  <si>
    <t>AGENTE ESPECIALISTA EN AUDIENCIAS VIRTUALES</t>
  </si>
  <si>
    <t>LS02-AV-ASTA-985</t>
  </si>
  <si>
    <t>LS02-AV-ASTA</t>
  </si>
  <si>
    <t>ASISTENTE DE SOPORTE TÉCNICO DE AGENDAMIENTO</t>
  </si>
  <si>
    <t>LS02-AV-AST-1009</t>
  </si>
  <si>
    <t>LS02-AV-AST</t>
  </si>
  <si>
    <t>AGENTE DE SOPORTE TÉCNICO</t>
  </si>
  <si>
    <t>LS02-AV-GG-LTGG-1033</t>
  </si>
  <si>
    <t>LS02-AV-GG-LTGG</t>
  </si>
  <si>
    <t>LÍDER TÉCNICO DE GESTIÓN DE GRABACIONES</t>
  </si>
  <si>
    <t>LS02-AV-GG-PDC-1061</t>
  </si>
  <si>
    <t>LS02-AV-GG-PDC</t>
  </si>
  <si>
    <t>PROFESIONAL DE CATALOGACIÓN</t>
  </si>
  <si>
    <t>LS02-AV-GG-CDC-1085</t>
  </si>
  <si>
    <t>LS02-AV-GG-CDC</t>
  </si>
  <si>
    <t>COORDINADOR DE CATALOGACIÓN</t>
  </si>
  <si>
    <t>LS02-AV-GG-ADC-1109</t>
  </si>
  <si>
    <t>LS02-AV-GG-ADC</t>
  </si>
  <si>
    <t>ASISTENTE DE CATALOGACIÓN</t>
  </si>
  <si>
    <t>LS02-AV-GG-ASGG-1129</t>
  </si>
  <si>
    <t>LS02-AV-GG-ASGG</t>
  </si>
  <si>
    <t>AGENTE DE SOPORTE TÉCNICO GESTIÓN DE GRABACIONES</t>
  </si>
  <si>
    <t>LS01-GG-ASAV-1565</t>
  </si>
  <si>
    <t>LS01-GG-ASAV</t>
  </si>
  <si>
    <t>ASISTENTE DE SOPORTE TÉCNICO AUDIENCIAS VIRTUALES (Nivel 1)</t>
  </si>
  <si>
    <t>LS02-AV-APMO-1585</t>
  </si>
  <si>
    <t>LS02-AV-APMO</t>
  </si>
  <si>
    <t>ADMINISTRADOR DE LA PLATAFORMA MS OFFICE 365</t>
  </si>
  <si>
    <t>LS04-SPAT-APMO-1609</t>
  </si>
  <si>
    <t>LS04-SPAT-APMO</t>
  </si>
  <si>
    <t>LS06-OSP-AGRC-1633</t>
  </si>
  <si>
    <t>LS06-OSP-AGRC</t>
  </si>
  <si>
    <t>APOYO A GESTIÓN DE REDES E INFRAESTRUCTURA Y CABLEADO ESTRUCTURADO</t>
  </si>
  <si>
    <t>LS06-OSP-AGMS-1657</t>
  </si>
  <si>
    <t>LS06-OSP-AGMS</t>
  </si>
  <si>
    <t>APOYO A GESTIÓN DE MESA DE SERVICIOS</t>
  </si>
  <si>
    <t>LS02-AV-ASTS-1681</t>
  </si>
  <si>
    <t>LS02-AV-ASTS</t>
  </si>
  <si>
    <t>ROL NO EXISTENTE EN EL 151-2023</t>
  </si>
  <si>
    <t>AGENTE DE SOPORTE TÉCNICO STREAMING</t>
  </si>
  <si>
    <t xml:space="preserve">SERVICIOS LÍNEA </t>
  </si>
  <si>
    <t>EQUIPOS DE CONTINUIDAD CON IVA</t>
  </si>
  <si>
    <t xml:space="preserve">SERVICIO DE ATENCIÓN Y COMUNICACIONES CON IVA </t>
  </si>
  <si>
    <t>TOTAL RECURRENTE MENSUAL CON IVA</t>
  </si>
  <si>
    <t>TOTAL BOLSAS CON IVA</t>
  </si>
  <si>
    <t>VALOR TOTAL CONTRATO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</si>
</sst>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4" borderId="1" xfId="1" applyNumberFormat="1" applyFont="1" applyFill="1" applyBorder="1" applyAlignment="1">
      <alignment horizontal="center" vertical="center" wrapText="1"/>
    </xf>
    <xf numFmtId="164" fontId="2" fillId="4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64" fontId="0" fillId="0" borderId="1" xfId="1" applyFont="1" applyBorder="1"/>
    <xf numFmtId="165" fontId="0" fillId="0" borderId="1" xfId="1" applyNumberFormat="1" applyFont="1" applyBorder="1"/>
    <xf numFmtId="165" fontId="0" fillId="0" borderId="0" xfId="1" applyNumberFormat="1" applyFont="1"/>
    <xf numFmtId="164" fontId="0" fillId="0" borderId="0" xfId="1" applyFont="1"/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/>
    </xf>
    <xf numFmtId="164" fontId="2" fillId="0" borderId="1" xfId="1" applyFont="1" applyBorder="1"/>
    <xf numFmtId="164" fontId="4" fillId="0" borderId="1" xfId="1" applyFont="1" applyBorder="1"/>
    <xf numFmtId="0" fontId="4" fillId="0" borderId="1" xfId="0" applyFont="1" applyBorder="1" applyAlignment="1">
      <alignment horizontal="center"/>
    </xf>
    <xf numFmtId="164" fontId="2" fillId="4" borderId="3" xfId="1" applyFont="1" applyFill="1" applyBorder="1" applyAlignment="1">
      <alignment horizontal="center" vertical="center" wrapText="1"/>
    </xf>
    <xf numFmtId="164" fontId="0" fillId="0" borderId="3" xfId="1" applyFont="1" applyBorder="1"/>
    <xf numFmtId="164" fontId="4" fillId="5" borderId="1" xfId="1" applyFont="1" applyFill="1" applyBorder="1"/>
    <xf numFmtId="165" fontId="2" fillId="0" borderId="1" xfId="1" applyNumberFormat="1" applyFont="1" applyBorder="1" applyAlignment="1">
      <alignment horizontal="center"/>
    </xf>
    <xf numFmtId="165" fontId="2" fillId="0" borderId="3" xfId="1" applyNumberFormat="1" applyFont="1" applyBorder="1" applyAlignment="1">
      <alignment horizontal="center"/>
    </xf>
    <xf numFmtId="165" fontId="4" fillId="0" borderId="1" xfId="1" applyNumberFormat="1" applyFont="1" applyBorder="1" applyAlignment="1">
      <alignment horizontal="center"/>
    </xf>
    <xf numFmtId="165" fontId="4" fillId="0" borderId="3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65" fontId="4" fillId="0" borderId="2" xfId="1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1B1D-8596-43C0-BFCD-AA01C4AAAFF3}">
  <dimension ref="A1:N62"/>
  <sheetViews>
    <sheetView showGridLines="0" tabSelected="1" topLeftCell="D1" zoomScale="89" zoomScaleNormal="89" workbookViewId="0">
      <pane ySplit="1" topLeftCell="A56" activePane="bottomLeft" state="frozenSplit"/>
      <selection pane="bottomLeft" activeCell="O1" sqref="O1:O1048576"/>
      <selection activeCell="A2" sqref="A2"/>
    </sheetView>
  </sheetViews>
  <sheetFormatPr defaultColWidth="11.42578125" defaultRowHeight="14.45"/>
  <cols>
    <col min="1" max="1" width="23" customWidth="1"/>
    <col min="2" max="2" width="22.5703125" customWidth="1"/>
    <col min="3" max="3" width="31.140625" customWidth="1"/>
    <col min="4" max="4" width="30" customWidth="1"/>
    <col min="5" max="5" width="8.42578125" bestFit="1" customWidth="1"/>
    <col min="6" max="6" width="23.140625" customWidth="1"/>
    <col min="7" max="7" width="11" bestFit="1" customWidth="1"/>
    <col min="8" max="8" width="11.140625" bestFit="1" customWidth="1"/>
    <col min="9" max="9" width="11.28515625" customWidth="1"/>
    <col min="10" max="10" width="11.28515625" style="11" customWidth="1"/>
    <col min="11" max="11" width="18.85546875" style="8" customWidth="1"/>
    <col min="12" max="12" width="14.5703125" style="9" bestFit="1" customWidth="1"/>
    <col min="13" max="13" width="15.5703125" style="9" bestFit="1" customWidth="1"/>
    <col min="14" max="14" width="20.5703125" style="9" customWidth="1"/>
  </cols>
  <sheetData>
    <row r="1" spans="1:14" ht="43.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4" t="s">
        <v>11</v>
      </c>
      <c r="M1" s="15" t="s">
        <v>12</v>
      </c>
      <c r="N1" s="4" t="s">
        <v>13</v>
      </c>
    </row>
    <row r="2" spans="1:14" ht="29.1">
      <c r="A2" s="5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5" t="s">
        <v>22</v>
      </c>
      <c r="J2" s="10">
        <v>3</v>
      </c>
      <c r="K2" s="7">
        <v>6545380.6451612897</v>
      </c>
      <c r="L2" s="6">
        <f>+K2*19%</f>
        <v>1243622.3225806451</v>
      </c>
      <c r="M2" s="16">
        <f>+K2+L2</f>
        <v>7789002.9677419346</v>
      </c>
      <c r="N2" s="6">
        <f t="shared" ref="N2:N33" si="0">+M2*J2</f>
        <v>23367008.903225802</v>
      </c>
    </row>
    <row r="3" spans="1:14" ht="29.1">
      <c r="A3" s="5" t="s">
        <v>23</v>
      </c>
      <c r="B3" s="5" t="s">
        <v>24</v>
      </c>
      <c r="C3" s="5" t="s">
        <v>16</v>
      </c>
      <c r="D3" s="5" t="s">
        <v>25</v>
      </c>
      <c r="E3" s="5" t="s">
        <v>26</v>
      </c>
      <c r="F3" s="5" t="s">
        <v>27</v>
      </c>
      <c r="G3" s="5" t="s">
        <v>28</v>
      </c>
      <c r="H3" s="5" t="s">
        <v>21</v>
      </c>
      <c r="I3" s="5" t="s">
        <v>22</v>
      </c>
      <c r="J3" s="10">
        <v>25</v>
      </c>
      <c r="K3" s="7">
        <v>6545445.1612903224</v>
      </c>
      <c r="L3" s="6">
        <f t="shared" ref="L3:L4" si="1">+K3*19%</f>
        <v>1243634.5806451612</v>
      </c>
      <c r="M3" s="16">
        <f t="shared" ref="M3:M4" si="2">+K3+L3</f>
        <v>7789079.7419354841</v>
      </c>
      <c r="N3" s="6">
        <f t="shared" si="0"/>
        <v>194726993.54838711</v>
      </c>
    </row>
    <row r="4" spans="1:14" ht="29.1">
      <c r="A4" s="5" t="s">
        <v>29</v>
      </c>
      <c r="B4" s="5" t="s">
        <v>30</v>
      </c>
      <c r="C4" s="5" t="s">
        <v>31</v>
      </c>
      <c r="D4" s="5" t="s">
        <v>32</v>
      </c>
      <c r="E4" s="5" t="s">
        <v>26</v>
      </c>
      <c r="F4" s="5" t="s">
        <v>19</v>
      </c>
      <c r="G4" s="5" t="s">
        <v>20</v>
      </c>
      <c r="H4" s="5" t="s">
        <v>21</v>
      </c>
      <c r="I4" s="5" t="s">
        <v>22</v>
      </c>
      <c r="J4" s="10">
        <v>7</v>
      </c>
      <c r="K4" s="7">
        <v>9923974.1935483869</v>
      </c>
      <c r="L4" s="6">
        <f t="shared" si="1"/>
        <v>1885555.0967741935</v>
      </c>
      <c r="M4" s="16">
        <f t="shared" si="2"/>
        <v>11809529.290322579</v>
      </c>
      <c r="N4" s="6">
        <f t="shared" si="0"/>
        <v>82666705.032258064</v>
      </c>
    </row>
    <row r="5" spans="1:14" ht="29.1">
      <c r="A5" s="5" t="s">
        <v>33</v>
      </c>
      <c r="B5" s="5" t="s">
        <v>34</v>
      </c>
      <c r="C5" s="5" t="s">
        <v>35</v>
      </c>
      <c r="D5" s="5" t="s">
        <v>36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0">
        <v>130</v>
      </c>
      <c r="K5" s="7">
        <v>8910412.9032258056</v>
      </c>
      <c r="L5" s="6">
        <f t="shared" ref="L5:L10" si="3">+K5*19%</f>
        <v>1692978.451612903</v>
      </c>
      <c r="M5" s="16">
        <f t="shared" ref="M5:M10" si="4">+K5+L5</f>
        <v>10603391.354838708</v>
      </c>
      <c r="N5" s="6">
        <f t="shared" si="0"/>
        <v>1378440876.1290321</v>
      </c>
    </row>
    <row r="6" spans="1:14" ht="29.1">
      <c r="A6" s="5" t="s">
        <v>37</v>
      </c>
      <c r="B6" s="5" t="s">
        <v>34</v>
      </c>
      <c r="C6" s="5" t="s">
        <v>35</v>
      </c>
      <c r="D6" s="5" t="s">
        <v>36</v>
      </c>
      <c r="E6" s="5" t="s">
        <v>18</v>
      </c>
      <c r="F6" s="5" t="s">
        <v>19</v>
      </c>
      <c r="G6" s="5" t="s">
        <v>38</v>
      </c>
      <c r="H6" s="5" t="s">
        <v>21</v>
      </c>
      <c r="I6" s="5" t="s">
        <v>22</v>
      </c>
      <c r="J6" s="10">
        <v>1</v>
      </c>
      <c r="K6" s="7">
        <v>8910412.9032258056</v>
      </c>
      <c r="L6" s="6">
        <f t="shared" si="3"/>
        <v>1692978.451612903</v>
      </c>
      <c r="M6" s="16">
        <f t="shared" si="4"/>
        <v>10603391.354838708</v>
      </c>
      <c r="N6" s="6">
        <f t="shared" si="0"/>
        <v>10603391.354838708</v>
      </c>
    </row>
    <row r="7" spans="1:14" ht="29.1">
      <c r="A7" s="5" t="s">
        <v>39</v>
      </c>
      <c r="B7" s="5" t="s">
        <v>40</v>
      </c>
      <c r="C7" s="5" t="s">
        <v>35</v>
      </c>
      <c r="D7" s="5" t="s">
        <v>41</v>
      </c>
      <c r="E7" s="5" t="s">
        <v>18</v>
      </c>
      <c r="F7" s="5" t="s">
        <v>19</v>
      </c>
      <c r="G7" s="5" t="s">
        <v>20</v>
      </c>
      <c r="H7" s="5" t="s">
        <v>21</v>
      </c>
      <c r="I7" s="5" t="s">
        <v>22</v>
      </c>
      <c r="J7" s="10">
        <v>35</v>
      </c>
      <c r="K7" s="7">
        <v>8910412.9032258056</v>
      </c>
      <c r="L7" s="6">
        <f t="shared" si="3"/>
        <v>1692978.451612903</v>
      </c>
      <c r="M7" s="16">
        <f t="shared" si="4"/>
        <v>10603391.354838708</v>
      </c>
      <c r="N7" s="6">
        <f t="shared" si="0"/>
        <v>371118697.4193548</v>
      </c>
    </row>
    <row r="8" spans="1:14" ht="29.1">
      <c r="A8" s="5" t="s">
        <v>42</v>
      </c>
      <c r="B8" s="5" t="s">
        <v>40</v>
      </c>
      <c r="C8" s="5" t="s">
        <v>35</v>
      </c>
      <c r="D8" s="5" t="s">
        <v>41</v>
      </c>
      <c r="E8" s="5" t="s">
        <v>18</v>
      </c>
      <c r="F8" s="5" t="s">
        <v>19</v>
      </c>
      <c r="G8" s="5" t="s">
        <v>38</v>
      </c>
      <c r="H8" s="5" t="s">
        <v>21</v>
      </c>
      <c r="I8" s="5" t="s">
        <v>22</v>
      </c>
      <c r="J8" s="10">
        <v>12</v>
      </c>
      <c r="K8" s="7">
        <v>8910412.9032258056</v>
      </c>
      <c r="L8" s="6">
        <f t="shared" si="3"/>
        <v>1692978.451612903</v>
      </c>
      <c r="M8" s="16">
        <f t="shared" si="4"/>
        <v>10603391.354838708</v>
      </c>
      <c r="N8" s="6">
        <f t="shared" si="0"/>
        <v>127240696.25806451</v>
      </c>
    </row>
    <row r="9" spans="1:14" ht="29.1">
      <c r="A9" s="5" t="s">
        <v>43</v>
      </c>
      <c r="B9" s="5" t="s">
        <v>40</v>
      </c>
      <c r="C9" s="5" t="s">
        <v>35</v>
      </c>
      <c r="D9" s="5" t="s">
        <v>41</v>
      </c>
      <c r="E9" s="5" t="s">
        <v>18</v>
      </c>
      <c r="F9" s="5" t="s">
        <v>44</v>
      </c>
      <c r="G9" s="5" t="s">
        <v>45</v>
      </c>
      <c r="H9" s="5" t="s">
        <v>21</v>
      </c>
      <c r="I9" s="5" t="s">
        <v>22</v>
      </c>
      <c r="J9" s="10">
        <v>2</v>
      </c>
      <c r="K9" s="7">
        <v>8910412.9032258056</v>
      </c>
      <c r="L9" s="6">
        <f t="shared" si="3"/>
        <v>1692978.451612903</v>
      </c>
      <c r="M9" s="16">
        <f t="shared" si="4"/>
        <v>10603391.354838708</v>
      </c>
      <c r="N9" s="6">
        <f t="shared" si="0"/>
        <v>21206782.709677417</v>
      </c>
    </row>
    <row r="10" spans="1:14" ht="29.1">
      <c r="A10" s="5" t="s">
        <v>46</v>
      </c>
      <c r="B10" s="5" t="s">
        <v>47</v>
      </c>
      <c r="C10" s="5" t="s">
        <v>35</v>
      </c>
      <c r="D10" s="5" t="s">
        <v>48</v>
      </c>
      <c r="E10" s="5" t="s">
        <v>18</v>
      </c>
      <c r="F10" s="5" t="s">
        <v>19</v>
      </c>
      <c r="G10" s="5" t="s">
        <v>20</v>
      </c>
      <c r="H10" s="5" t="s">
        <v>21</v>
      </c>
      <c r="I10" s="5" t="s">
        <v>22</v>
      </c>
      <c r="J10" s="10">
        <v>1</v>
      </c>
      <c r="K10" s="7">
        <v>8910412.9032258056</v>
      </c>
      <c r="L10" s="6">
        <f t="shared" si="3"/>
        <v>1692978.451612903</v>
      </c>
      <c r="M10" s="16">
        <f t="shared" si="4"/>
        <v>10603391.354838708</v>
      </c>
      <c r="N10" s="6">
        <f t="shared" si="0"/>
        <v>10603391.354838708</v>
      </c>
    </row>
    <row r="11" spans="1:14" ht="29.1">
      <c r="A11" s="5" t="s">
        <v>49</v>
      </c>
      <c r="B11" s="5" t="s">
        <v>50</v>
      </c>
      <c r="C11" s="5" t="s">
        <v>31</v>
      </c>
      <c r="D11" s="5" t="s">
        <v>51</v>
      </c>
      <c r="E11" s="5" t="s">
        <v>18</v>
      </c>
      <c r="F11" s="5" t="s">
        <v>19</v>
      </c>
      <c r="G11" s="5" t="s">
        <v>20</v>
      </c>
      <c r="H11" s="5" t="s">
        <v>21</v>
      </c>
      <c r="I11" s="5" t="s">
        <v>22</v>
      </c>
      <c r="J11" s="10">
        <v>1</v>
      </c>
      <c r="K11" s="7">
        <v>9923974.1935483869</v>
      </c>
      <c r="L11" s="6">
        <f t="shared" ref="L11:L13" si="5">+K11*19%</f>
        <v>1885555.0967741935</v>
      </c>
      <c r="M11" s="16">
        <f t="shared" ref="M11:M13" si="6">+K11+L11</f>
        <v>11809529.290322579</v>
      </c>
      <c r="N11" s="6">
        <f t="shared" si="0"/>
        <v>11809529.290322579</v>
      </c>
    </row>
    <row r="12" spans="1:14" ht="29.1">
      <c r="A12" s="5" t="s">
        <v>52</v>
      </c>
      <c r="B12" s="5" t="s">
        <v>53</v>
      </c>
      <c r="C12" s="5" t="s">
        <v>31</v>
      </c>
      <c r="D12" s="5" t="s">
        <v>54</v>
      </c>
      <c r="E12" s="5" t="s">
        <v>18</v>
      </c>
      <c r="F12" s="5" t="s">
        <v>19</v>
      </c>
      <c r="G12" s="5" t="s">
        <v>20</v>
      </c>
      <c r="H12" s="5" t="s">
        <v>21</v>
      </c>
      <c r="I12" s="5" t="s">
        <v>22</v>
      </c>
      <c r="J12" s="10">
        <v>28</v>
      </c>
      <c r="K12" s="7">
        <v>9923974.1935483869</v>
      </c>
      <c r="L12" s="6">
        <f t="shared" si="5"/>
        <v>1885555.0967741935</v>
      </c>
      <c r="M12" s="16">
        <f t="shared" si="6"/>
        <v>11809529.290322579</v>
      </c>
      <c r="N12" s="6">
        <f t="shared" si="0"/>
        <v>330666820.12903225</v>
      </c>
    </row>
    <row r="13" spans="1:14" ht="29.1">
      <c r="A13" s="5" t="s">
        <v>55</v>
      </c>
      <c r="B13" s="5" t="s">
        <v>56</v>
      </c>
      <c r="C13" s="5" t="s">
        <v>31</v>
      </c>
      <c r="D13" s="5" t="s">
        <v>57</v>
      </c>
      <c r="E13" s="5" t="s">
        <v>18</v>
      </c>
      <c r="F13" s="5" t="s">
        <v>19</v>
      </c>
      <c r="G13" s="5" t="s">
        <v>20</v>
      </c>
      <c r="H13" s="5" t="s">
        <v>21</v>
      </c>
      <c r="I13" s="5" t="s">
        <v>22</v>
      </c>
      <c r="J13" s="10">
        <v>27</v>
      </c>
      <c r="K13" s="7">
        <v>9923974.1935483869</v>
      </c>
      <c r="L13" s="6">
        <f t="shared" si="5"/>
        <v>1885555.0967741935</v>
      </c>
      <c r="M13" s="16">
        <f t="shared" si="6"/>
        <v>11809529.290322579</v>
      </c>
      <c r="N13" s="6">
        <f t="shared" si="0"/>
        <v>318857290.83870965</v>
      </c>
    </row>
    <row r="14" spans="1:14" ht="29.1">
      <c r="A14" s="5" t="s">
        <v>58</v>
      </c>
      <c r="B14" s="5" t="s">
        <v>59</v>
      </c>
      <c r="C14" s="5" t="s">
        <v>31</v>
      </c>
      <c r="D14" s="5" t="s">
        <v>60</v>
      </c>
      <c r="E14" s="5" t="s">
        <v>18</v>
      </c>
      <c r="F14" s="5" t="s">
        <v>19</v>
      </c>
      <c r="G14" s="5" t="s">
        <v>20</v>
      </c>
      <c r="H14" s="5" t="s">
        <v>21</v>
      </c>
      <c r="I14" s="5" t="s">
        <v>22</v>
      </c>
      <c r="J14" s="10">
        <v>9</v>
      </c>
      <c r="K14" s="7">
        <v>9923974.1935483869</v>
      </c>
      <c r="L14" s="6">
        <f t="shared" ref="L14:L16" si="7">+K14*19%</f>
        <v>1885555.0967741935</v>
      </c>
      <c r="M14" s="16">
        <f t="shared" ref="M14:M16" si="8">+K14+L14</f>
        <v>11809529.290322579</v>
      </c>
      <c r="N14" s="6">
        <f t="shared" si="0"/>
        <v>106285763.61290321</v>
      </c>
    </row>
    <row r="15" spans="1:14" ht="29.1">
      <c r="A15" s="5" t="s">
        <v>61</v>
      </c>
      <c r="B15" s="5" t="s">
        <v>62</v>
      </c>
      <c r="C15" s="5" t="s">
        <v>31</v>
      </c>
      <c r="D15" s="5" t="s">
        <v>63</v>
      </c>
      <c r="E15" s="5" t="s">
        <v>18</v>
      </c>
      <c r="F15" s="5" t="s">
        <v>19</v>
      </c>
      <c r="G15" s="5" t="s">
        <v>20</v>
      </c>
      <c r="H15" s="5" t="s">
        <v>21</v>
      </c>
      <c r="I15" s="5" t="s">
        <v>22</v>
      </c>
      <c r="J15" s="10">
        <v>28</v>
      </c>
      <c r="K15" s="7">
        <v>9923974.1935483869</v>
      </c>
      <c r="L15" s="6">
        <f t="shared" si="7"/>
        <v>1885555.0967741935</v>
      </c>
      <c r="M15" s="16">
        <f t="shared" si="8"/>
        <v>11809529.290322579</v>
      </c>
      <c r="N15" s="6">
        <f t="shared" si="0"/>
        <v>330666820.12903225</v>
      </c>
    </row>
    <row r="16" spans="1:14" ht="29.1">
      <c r="A16" s="5" t="s">
        <v>64</v>
      </c>
      <c r="B16" s="5" t="s">
        <v>62</v>
      </c>
      <c r="C16" s="5" t="s">
        <v>31</v>
      </c>
      <c r="D16" s="5" t="s">
        <v>63</v>
      </c>
      <c r="E16" s="5" t="s">
        <v>18</v>
      </c>
      <c r="F16" s="5" t="s">
        <v>27</v>
      </c>
      <c r="G16" s="5" t="s">
        <v>28</v>
      </c>
      <c r="H16" s="5" t="s">
        <v>21</v>
      </c>
      <c r="I16" s="5" t="s">
        <v>22</v>
      </c>
      <c r="J16" s="10">
        <v>2</v>
      </c>
      <c r="K16" s="7">
        <v>9923974.1935483869</v>
      </c>
      <c r="L16" s="6">
        <f t="shared" si="7"/>
        <v>1885555.0967741935</v>
      </c>
      <c r="M16" s="16">
        <f t="shared" si="8"/>
        <v>11809529.290322579</v>
      </c>
      <c r="N16" s="6">
        <f t="shared" si="0"/>
        <v>23619058.580645159</v>
      </c>
    </row>
    <row r="17" spans="1:14" ht="43.5">
      <c r="A17" s="5" t="s">
        <v>65</v>
      </c>
      <c r="B17" s="5" t="s">
        <v>66</v>
      </c>
      <c r="C17" s="5" t="s">
        <v>67</v>
      </c>
      <c r="D17" s="5" t="s">
        <v>68</v>
      </c>
      <c r="E17" s="5" t="s">
        <v>18</v>
      </c>
      <c r="F17" s="5" t="s">
        <v>19</v>
      </c>
      <c r="G17" s="5" t="s">
        <v>20</v>
      </c>
      <c r="H17" s="5" t="s">
        <v>21</v>
      </c>
      <c r="I17" s="5" t="s">
        <v>22</v>
      </c>
      <c r="J17" s="10">
        <v>1</v>
      </c>
      <c r="K17" s="7">
        <v>11599122.580645161</v>
      </c>
      <c r="L17" s="6">
        <f t="shared" ref="L17:L19" si="9">+K17*19%</f>
        <v>2203833.2903225804</v>
      </c>
      <c r="M17" s="16">
        <f t="shared" ref="M17:M19" si="10">+K17+L17</f>
        <v>13802955.870967742</v>
      </c>
      <c r="N17" s="6">
        <f t="shared" si="0"/>
        <v>13802955.870967742</v>
      </c>
    </row>
    <row r="18" spans="1:14" ht="29.1">
      <c r="A18" s="5" t="s">
        <v>69</v>
      </c>
      <c r="B18" s="5" t="s">
        <v>70</v>
      </c>
      <c r="C18" s="5" t="s">
        <v>67</v>
      </c>
      <c r="D18" s="5" t="s">
        <v>71</v>
      </c>
      <c r="E18" s="5" t="s">
        <v>18</v>
      </c>
      <c r="F18" s="5" t="s">
        <v>19</v>
      </c>
      <c r="G18" s="5" t="s">
        <v>20</v>
      </c>
      <c r="H18" s="5" t="s">
        <v>21</v>
      </c>
      <c r="I18" s="5" t="s">
        <v>22</v>
      </c>
      <c r="J18" s="10">
        <v>5</v>
      </c>
      <c r="K18" s="7">
        <v>11599122.580645161</v>
      </c>
      <c r="L18" s="6">
        <f t="shared" si="9"/>
        <v>2203833.2903225804</v>
      </c>
      <c r="M18" s="16">
        <f t="shared" si="10"/>
        <v>13802955.870967742</v>
      </c>
      <c r="N18" s="6">
        <f t="shared" si="0"/>
        <v>69014779.354838714</v>
      </c>
    </row>
    <row r="19" spans="1:14" ht="29.1">
      <c r="A19" s="5" t="s">
        <v>72</v>
      </c>
      <c r="B19" s="5" t="s">
        <v>73</v>
      </c>
      <c r="C19" s="5" t="s">
        <v>67</v>
      </c>
      <c r="D19" s="5" t="s">
        <v>74</v>
      </c>
      <c r="E19" s="5" t="s">
        <v>18</v>
      </c>
      <c r="F19" s="5" t="s">
        <v>19</v>
      </c>
      <c r="G19" s="5" t="s">
        <v>20</v>
      </c>
      <c r="H19" s="5" t="s">
        <v>21</v>
      </c>
      <c r="I19" s="5" t="s">
        <v>22</v>
      </c>
      <c r="J19" s="10">
        <v>1</v>
      </c>
      <c r="K19" s="7">
        <v>11599122.580645161</v>
      </c>
      <c r="L19" s="6">
        <f t="shared" si="9"/>
        <v>2203833.2903225804</v>
      </c>
      <c r="M19" s="16">
        <f t="shared" si="10"/>
        <v>13802955.870967742</v>
      </c>
      <c r="N19" s="6">
        <f t="shared" si="0"/>
        <v>13802955.870967742</v>
      </c>
    </row>
    <row r="20" spans="1:14" ht="29.1">
      <c r="A20" s="5" t="s">
        <v>75</v>
      </c>
      <c r="B20" s="5" t="s">
        <v>76</v>
      </c>
      <c r="C20" s="5" t="s">
        <v>67</v>
      </c>
      <c r="D20" s="5" t="s">
        <v>77</v>
      </c>
      <c r="E20" s="5" t="s">
        <v>26</v>
      </c>
      <c r="F20" s="5" t="s">
        <v>19</v>
      </c>
      <c r="G20" s="5" t="s">
        <v>20</v>
      </c>
      <c r="H20" s="5" t="s">
        <v>21</v>
      </c>
      <c r="I20" s="5" t="s">
        <v>22</v>
      </c>
      <c r="J20" s="10">
        <v>8</v>
      </c>
      <c r="K20" s="7">
        <v>11599122.580645161</v>
      </c>
      <c r="L20" s="6">
        <f t="shared" ref="L20:L22" si="11">+K20*19%</f>
        <v>2203833.2903225804</v>
      </c>
      <c r="M20" s="16">
        <f t="shared" ref="M20:M22" si="12">+K20+L20</f>
        <v>13802955.870967742</v>
      </c>
      <c r="N20" s="6">
        <f t="shared" si="0"/>
        <v>110423646.96774194</v>
      </c>
    </row>
    <row r="21" spans="1:14" ht="29.1">
      <c r="A21" s="5" t="s">
        <v>78</v>
      </c>
      <c r="B21" s="5" t="s">
        <v>79</v>
      </c>
      <c r="C21" s="5" t="s">
        <v>80</v>
      </c>
      <c r="D21" s="5" t="s">
        <v>81</v>
      </c>
      <c r="E21" s="5" t="s">
        <v>26</v>
      </c>
      <c r="F21" s="5" t="s">
        <v>19</v>
      </c>
      <c r="G21" s="5" t="s">
        <v>20</v>
      </c>
      <c r="H21" s="5" t="s">
        <v>21</v>
      </c>
      <c r="I21" s="5" t="s">
        <v>22</v>
      </c>
      <c r="J21" s="10">
        <v>1</v>
      </c>
      <c r="K21" s="7">
        <v>14977729.032258064</v>
      </c>
      <c r="L21" s="6">
        <f t="shared" si="11"/>
        <v>2845768.5161290322</v>
      </c>
      <c r="M21" s="16">
        <f t="shared" si="12"/>
        <v>17823497.548387095</v>
      </c>
      <c r="N21" s="6">
        <f t="shared" si="0"/>
        <v>17823497.548387095</v>
      </c>
    </row>
    <row r="22" spans="1:14" ht="29.1">
      <c r="A22" s="5" t="s">
        <v>82</v>
      </c>
      <c r="B22" s="5" t="s">
        <v>83</v>
      </c>
      <c r="C22" s="5" t="s">
        <v>80</v>
      </c>
      <c r="D22" s="5" t="s">
        <v>84</v>
      </c>
      <c r="E22" s="5" t="s">
        <v>18</v>
      </c>
      <c r="F22" s="5" t="s">
        <v>19</v>
      </c>
      <c r="G22" s="5" t="s">
        <v>20</v>
      </c>
      <c r="H22" s="5" t="s">
        <v>21</v>
      </c>
      <c r="I22" s="5" t="s">
        <v>22</v>
      </c>
      <c r="J22" s="10">
        <v>5</v>
      </c>
      <c r="K22" s="7">
        <v>14977729.032258064</v>
      </c>
      <c r="L22" s="6">
        <f t="shared" si="11"/>
        <v>2845768.5161290322</v>
      </c>
      <c r="M22" s="16">
        <f t="shared" si="12"/>
        <v>17823497.548387095</v>
      </c>
      <c r="N22" s="6">
        <f t="shared" si="0"/>
        <v>89117487.741935477</v>
      </c>
    </row>
    <row r="23" spans="1:14" ht="29.1">
      <c r="A23" s="5" t="s">
        <v>85</v>
      </c>
      <c r="B23" s="5" t="s">
        <v>86</v>
      </c>
      <c r="C23" s="5" t="s">
        <v>87</v>
      </c>
      <c r="D23" s="5" t="s">
        <v>88</v>
      </c>
      <c r="E23" s="5" t="s">
        <v>18</v>
      </c>
      <c r="F23" s="5" t="s">
        <v>19</v>
      </c>
      <c r="G23" s="5" t="s">
        <v>20</v>
      </c>
      <c r="H23" s="5" t="s">
        <v>21</v>
      </c>
      <c r="I23" s="5" t="s">
        <v>22</v>
      </c>
      <c r="J23" s="10">
        <v>1</v>
      </c>
      <c r="K23" s="7">
        <v>17680632.258064516</v>
      </c>
      <c r="L23" s="6">
        <f t="shared" ref="L23:L24" si="13">+K23*19%</f>
        <v>3359320.1290322579</v>
      </c>
      <c r="M23" s="16">
        <f t="shared" ref="M23:M24" si="14">+K23+L23</f>
        <v>21039952.387096774</v>
      </c>
      <c r="N23" s="6">
        <f t="shared" si="0"/>
        <v>21039952.387096774</v>
      </c>
    </row>
    <row r="24" spans="1:14" ht="29.1">
      <c r="A24" s="5" t="s">
        <v>89</v>
      </c>
      <c r="B24" s="5" t="s">
        <v>90</v>
      </c>
      <c r="C24" s="5" t="s">
        <v>87</v>
      </c>
      <c r="D24" s="5" t="s">
        <v>91</v>
      </c>
      <c r="E24" s="5" t="s">
        <v>18</v>
      </c>
      <c r="F24" s="5" t="s">
        <v>19</v>
      </c>
      <c r="G24" s="5" t="s">
        <v>20</v>
      </c>
      <c r="H24" s="5" t="s">
        <v>21</v>
      </c>
      <c r="I24" s="5" t="s">
        <v>22</v>
      </c>
      <c r="J24" s="10">
        <v>1</v>
      </c>
      <c r="K24" s="7">
        <v>17680632.258064516</v>
      </c>
      <c r="L24" s="6">
        <f t="shared" si="13"/>
        <v>3359320.1290322579</v>
      </c>
      <c r="M24" s="16">
        <f t="shared" si="14"/>
        <v>21039952.387096774</v>
      </c>
      <c r="N24" s="6">
        <f t="shared" si="0"/>
        <v>21039952.387096774</v>
      </c>
    </row>
    <row r="25" spans="1:14" ht="29.1">
      <c r="A25" s="5" t="s">
        <v>92</v>
      </c>
      <c r="B25" s="5" t="s">
        <v>93</v>
      </c>
      <c r="C25" s="5" t="s">
        <v>87</v>
      </c>
      <c r="D25" s="5" t="s">
        <v>94</v>
      </c>
      <c r="E25" s="5" t="s">
        <v>18</v>
      </c>
      <c r="F25" s="5" t="s">
        <v>19</v>
      </c>
      <c r="G25" s="5" t="s">
        <v>20</v>
      </c>
      <c r="H25" s="5" t="s">
        <v>21</v>
      </c>
      <c r="I25" s="5" t="s">
        <v>22</v>
      </c>
      <c r="J25" s="10">
        <v>1</v>
      </c>
      <c r="K25" s="7">
        <v>17680632.258064516</v>
      </c>
      <c r="L25" s="6">
        <f t="shared" ref="L25:L27" si="15">+K25*19%</f>
        <v>3359320.1290322579</v>
      </c>
      <c r="M25" s="16">
        <f t="shared" ref="M25:M27" si="16">+K25+L25</f>
        <v>21039952.387096774</v>
      </c>
      <c r="N25" s="6">
        <f t="shared" si="0"/>
        <v>21039952.387096774</v>
      </c>
    </row>
    <row r="26" spans="1:14" ht="29.1">
      <c r="A26" s="5" t="s">
        <v>95</v>
      </c>
      <c r="B26" s="5" t="s">
        <v>96</v>
      </c>
      <c r="C26" s="5" t="s">
        <v>97</v>
      </c>
      <c r="D26" s="5" t="s">
        <v>98</v>
      </c>
      <c r="E26" s="5" t="s">
        <v>26</v>
      </c>
      <c r="F26" s="5" t="s">
        <v>19</v>
      </c>
      <c r="G26" s="5" t="s">
        <v>20</v>
      </c>
      <c r="H26" s="5" t="s">
        <v>21</v>
      </c>
      <c r="I26" s="5" t="s">
        <v>22</v>
      </c>
      <c r="J26" s="10">
        <v>1</v>
      </c>
      <c r="K26" s="7">
        <v>21734890.322580643</v>
      </c>
      <c r="L26" s="6">
        <f t="shared" si="15"/>
        <v>4129629.1612903224</v>
      </c>
      <c r="M26" s="16">
        <f t="shared" si="16"/>
        <v>25864519.483870964</v>
      </c>
      <c r="N26" s="6">
        <f t="shared" si="0"/>
        <v>25864519.483870964</v>
      </c>
    </row>
    <row r="27" spans="1:14" ht="29.1">
      <c r="A27" s="5" t="s">
        <v>99</v>
      </c>
      <c r="B27" s="5" t="s">
        <v>100</v>
      </c>
      <c r="C27" s="5" t="s">
        <v>97</v>
      </c>
      <c r="D27" s="5" t="s">
        <v>101</v>
      </c>
      <c r="E27" s="5" t="s">
        <v>18</v>
      </c>
      <c r="F27" s="5" t="s">
        <v>19</v>
      </c>
      <c r="G27" s="5" t="s">
        <v>20</v>
      </c>
      <c r="H27" s="5" t="s">
        <v>21</v>
      </c>
      <c r="I27" s="5" t="s">
        <v>22</v>
      </c>
      <c r="J27" s="10">
        <v>1</v>
      </c>
      <c r="K27" s="7">
        <v>21734890.322580643</v>
      </c>
      <c r="L27" s="6">
        <f t="shared" si="15"/>
        <v>4129629.1612903224</v>
      </c>
      <c r="M27" s="16">
        <f t="shared" si="16"/>
        <v>25864519.483870964</v>
      </c>
      <c r="N27" s="6">
        <f t="shared" si="0"/>
        <v>25864519.483870964</v>
      </c>
    </row>
    <row r="28" spans="1:14" ht="43.5">
      <c r="A28" s="5" t="s">
        <v>102</v>
      </c>
      <c r="B28" s="5" t="s">
        <v>103</v>
      </c>
      <c r="C28" s="5" t="s">
        <v>97</v>
      </c>
      <c r="D28" s="5" t="s">
        <v>104</v>
      </c>
      <c r="E28" s="5" t="s">
        <v>18</v>
      </c>
      <c r="F28" s="5" t="s">
        <v>19</v>
      </c>
      <c r="G28" s="5" t="s">
        <v>20</v>
      </c>
      <c r="H28" s="5" t="s">
        <v>21</v>
      </c>
      <c r="I28" s="5" t="s">
        <v>22</v>
      </c>
      <c r="J28" s="10">
        <v>2</v>
      </c>
      <c r="K28" s="7">
        <v>21734890.322580643</v>
      </c>
      <c r="L28" s="6">
        <f t="shared" ref="L28:L30" si="17">+K28*19%</f>
        <v>4129629.1612903224</v>
      </c>
      <c r="M28" s="16">
        <f t="shared" ref="M28:M30" si="18">+K28+L28</f>
        <v>25864519.483870964</v>
      </c>
      <c r="N28" s="6">
        <f t="shared" si="0"/>
        <v>51729038.967741929</v>
      </c>
    </row>
    <row r="29" spans="1:14" ht="29.1">
      <c r="A29" s="5" t="s">
        <v>105</v>
      </c>
      <c r="B29" s="5" t="s">
        <v>106</v>
      </c>
      <c r="C29" s="5" t="s">
        <v>97</v>
      </c>
      <c r="D29" s="5" t="s">
        <v>107</v>
      </c>
      <c r="E29" s="5" t="s">
        <v>18</v>
      </c>
      <c r="F29" s="5" t="s">
        <v>19</v>
      </c>
      <c r="G29" s="5" t="s">
        <v>20</v>
      </c>
      <c r="H29" s="5" t="s">
        <v>21</v>
      </c>
      <c r="I29" s="5" t="s">
        <v>22</v>
      </c>
      <c r="J29" s="10">
        <v>3</v>
      </c>
      <c r="K29" s="7">
        <v>21734890.322580643</v>
      </c>
      <c r="L29" s="6">
        <f t="shared" si="17"/>
        <v>4129629.1612903224</v>
      </c>
      <c r="M29" s="16">
        <f t="shared" si="18"/>
        <v>25864519.483870964</v>
      </c>
      <c r="N29" s="6">
        <f t="shared" si="0"/>
        <v>77593558.45161289</v>
      </c>
    </row>
    <row r="30" spans="1:14" ht="29.1">
      <c r="A30" s="5" t="s">
        <v>108</v>
      </c>
      <c r="B30" s="5" t="s">
        <v>109</v>
      </c>
      <c r="C30" s="5" t="s">
        <v>97</v>
      </c>
      <c r="D30" s="5" t="s">
        <v>110</v>
      </c>
      <c r="E30" s="5" t="s">
        <v>111</v>
      </c>
      <c r="F30" s="5" t="s">
        <v>19</v>
      </c>
      <c r="G30" s="5" t="s">
        <v>20</v>
      </c>
      <c r="H30" s="5" t="s">
        <v>21</v>
      </c>
      <c r="I30" s="5" t="s">
        <v>22</v>
      </c>
      <c r="J30" s="10">
        <v>1</v>
      </c>
      <c r="K30" s="7">
        <v>21734890.322580643</v>
      </c>
      <c r="L30" s="6">
        <f t="shared" si="17"/>
        <v>4129629.1612903224</v>
      </c>
      <c r="M30" s="16">
        <f t="shared" si="18"/>
        <v>25864519.483870964</v>
      </c>
      <c r="N30" s="6">
        <f t="shared" si="0"/>
        <v>25864519.483870964</v>
      </c>
    </row>
    <row r="31" spans="1:14" ht="29.1">
      <c r="A31" s="5" t="s">
        <v>112</v>
      </c>
      <c r="B31" s="5" t="s">
        <v>113</v>
      </c>
      <c r="C31" s="5" t="s">
        <v>114</v>
      </c>
      <c r="D31" s="5" t="s">
        <v>115</v>
      </c>
      <c r="E31" s="5" t="s">
        <v>18</v>
      </c>
      <c r="F31" s="5" t="s">
        <v>19</v>
      </c>
      <c r="G31" s="5" t="s">
        <v>20</v>
      </c>
      <c r="H31" s="5" t="s">
        <v>21</v>
      </c>
      <c r="I31" s="5" t="s">
        <v>22</v>
      </c>
      <c r="J31" s="10">
        <v>1</v>
      </c>
      <c r="K31" s="7">
        <v>26127083.870967742</v>
      </c>
      <c r="L31" s="6">
        <f t="shared" ref="L31" si="19">+K31*19%</f>
        <v>4964145.935483871</v>
      </c>
      <c r="M31" s="16">
        <f t="shared" ref="M31" si="20">+K31+L31</f>
        <v>31091229.806451611</v>
      </c>
      <c r="N31" s="6">
        <f t="shared" si="0"/>
        <v>31091229.806451611</v>
      </c>
    </row>
    <row r="32" spans="1:14" ht="29.1">
      <c r="A32" s="5" t="s">
        <v>116</v>
      </c>
      <c r="B32" s="5" t="s">
        <v>117</v>
      </c>
      <c r="C32" s="5" t="s">
        <v>114</v>
      </c>
      <c r="D32" s="5" t="s">
        <v>118</v>
      </c>
      <c r="E32" s="5" t="s">
        <v>18</v>
      </c>
      <c r="F32" s="5" t="s">
        <v>19</v>
      </c>
      <c r="G32" s="5" t="s">
        <v>20</v>
      </c>
      <c r="H32" s="5" t="s">
        <v>21</v>
      </c>
      <c r="I32" s="5" t="s">
        <v>22</v>
      </c>
      <c r="J32" s="10">
        <v>1</v>
      </c>
      <c r="K32" s="7">
        <v>26127083.870967742</v>
      </c>
      <c r="L32" s="6">
        <f>+K32*19%</f>
        <v>4964145.935483871</v>
      </c>
      <c r="M32" s="16">
        <f>+K32+L32</f>
        <v>31091229.806451611</v>
      </c>
      <c r="N32" s="6">
        <f t="shared" si="0"/>
        <v>31091229.806451611</v>
      </c>
    </row>
    <row r="33" spans="1:14" ht="29.1">
      <c r="A33" s="5" t="s">
        <v>119</v>
      </c>
      <c r="B33" s="5" t="s">
        <v>120</v>
      </c>
      <c r="C33" s="5" t="s">
        <v>114</v>
      </c>
      <c r="D33" s="5" t="s">
        <v>121</v>
      </c>
      <c r="E33" s="5" t="s">
        <v>18</v>
      </c>
      <c r="F33" s="5" t="s">
        <v>19</v>
      </c>
      <c r="G33" s="5" t="s">
        <v>20</v>
      </c>
      <c r="H33" s="5" t="s">
        <v>21</v>
      </c>
      <c r="I33" s="5" t="s">
        <v>22</v>
      </c>
      <c r="J33" s="10">
        <v>1</v>
      </c>
      <c r="K33" s="7">
        <v>26127083.870967742</v>
      </c>
      <c r="L33" s="6">
        <f t="shared" ref="L33" si="21">+K33*19%</f>
        <v>4964145.935483871</v>
      </c>
      <c r="M33" s="16">
        <f t="shared" ref="M33" si="22">+K33+L33</f>
        <v>31091229.806451611</v>
      </c>
      <c r="N33" s="6">
        <f t="shared" si="0"/>
        <v>31091229.806451611</v>
      </c>
    </row>
    <row r="34" spans="1:14" ht="29.1">
      <c r="A34" s="5" t="s">
        <v>122</v>
      </c>
      <c r="B34" s="5" t="s">
        <v>123</v>
      </c>
      <c r="C34" s="5" t="s">
        <v>114</v>
      </c>
      <c r="D34" s="5" t="s">
        <v>124</v>
      </c>
      <c r="E34" s="5" t="s">
        <v>18</v>
      </c>
      <c r="F34" s="5" t="s">
        <v>19</v>
      </c>
      <c r="G34" s="5" t="s">
        <v>38</v>
      </c>
      <c r="H34" s="5" t="s">
        <v>21</v>
      </c>
      <c r="I34" s="5" t="s">
        <v>22</v>
      </c>
      <c r="J34" s="10">
        <v>1</v>
      </c>
      <c r="K34" s="7">
        <v>26127083.870967742</v>
      </c>
      <c r="L34" s="6">
        <f t="shared" ref="L34:L36" si="23">+K34*19%</f>
        <v>4964145.935483871</v>
      </c>
      <c r="M34" s="16">
        <f t="shared" ref="M34:M36" si="24">+K34+L34</f>
        <v>31091229.806451611</v>
      </c>
      <c r="N34" s="6">
        <f t="shared" ref="N34:N55" si="25">+M34*J34</f>
        <v>31091229.806451611</v>
      </c>
    </row>
    <row r="35" spans="1:14" ht="29.1">
      <c r="A35" s="5" t="s">
        <v>125</v>
      </c>
      <c r="B35" s="5" t="s">
        <v>126</v>
      </c>
      <c r="C35" s="5" t="s">
        <v>114</v>
      </c>
      <c r="D35" s="5" t="s">
        <v>127</v>
      </c>
      <c r="E35" s="5" t="s">
        <v>18</v>
      </c>
      <c r="F35" s="5" t="s">
        <v>19</v>
      </c>
      <c r="G35" s="5" t="s">
        <v>20</v>
      </c>
      <c r="H35" s="5" t="s">
        <v>21</v>
      </c>
      <c r="I35" s="5" t="s">
        <v>22</v>
      </c>
      <c r="J35" s="10">
        <v>2</v>
      </c>
      <c r="K35" s="7">
        <v>26127083.870967742</v>
      </c>
      <c r="L35" s="6">
        <f t="shared" si="23"/>
        <v>4964145.935483871</v>
      </c>
      <c r="M35" s="16">
        <f t="shared" si="24"/>
        <v>31091229.806451611</v>
      </c>
      <c r="N35" s="6">
        <f t="shared" si="25"/>
        <v>62182459.612903222</v>
      </c>
    </row>
    <row r="36" spans="1:14" ht="43.5">
      <c r="A36" s="5" t="s">
        <v>128</v>
      </c>
      <c r="B36" s="5" t="s">
        <v>129</v>
      </c>
      <c r="C36" s="5" t="s">
        <v>114</v>
      </c>
      <c r="D36" s="5" t="s">
        <v>130</v>
      </c>
      <c r="E36" s="5" t="s">
        <v>18</v>
      </c>
      <c r="F36" s="5" t="s">
        <v>19</v>
      </c>
      <c r="G36" s="5" t="s">
        <v>20</v>
      </c>
      <c r="H36" s="5" t="s">
        <v>21</v>
      </c>
      <c r="I36" s="5" t="s">
        <v>22</v>
      </c>
      <c r="J36" s="10">
        <v>1</v>
      </c>
      <c r="K36" s="7">
        <v>26127083.870967742</v>
      </c>
      <c r="L36" s="6">
        <f t="shared" si="23"/>
        <v>4964145.935483871</v>
      </c>
      <c r="M36" s="16">
        <f t="shared" si="24"/>
        <v>31091229.806451611</v>
      </c>
      <c r="N36" s="6">
        <f t="shared" si="25"/>
        <v>31091229.806451611</v>
      </c>
    </row>
    <row r="37" spans="1:14" ht="29.1">
      <c r="A37" s="5" t="s">
        <v>131</v>
      </c>
      <c r="B37" s="5" t="s">
        <v>132</v>
      </c>
      <c r="C37" s="5" t="s">
        <v>133</v>
      </c>
      <c r="D37" s="5" t="s">
        <v>134</v>
      </c>
      <c r="E37" s="5" t="s">
        <v>18</v>
      </c>
      <c r="F37" s="5" t="s">
        <v>19</v>
      </c>
      <c r="G37" s="5" t="s">
        <v>20</v>
      </c>
      <c r="H37" s="5" t="s">
        <v>21</v>
      </c>
      <c r="I37" s="5" t="s">
        <v>22</v>
      </c>
      <c r="J37" s="10">
        <v>1</v>
      </c>
      <c r="K37" s="7">
        <v>27816412.903225806</v>
      </c>
      <c r="L37" s="6">
        <f t="shared" ref="L37:L38" si="26">+K37*19%</f>
        <v>5285118.4516129028</v>
      </c>
      <c r="M37" s="16">
        <f t="shared" ref="M37:M38" si="27">+K37+L37</f>
        <v>33101531.354838707</v>
      </c>
      <c r="N37" s="6">
        <f t="shared" si="25"/>
        <v>33101531.354838707</v>
      </c>
    </row>
    <row r="38" spans="1:14" ht="29.1">
      <c r="A38" s="5" t="s">
        <v>135</v>
      </c>
      <c r="B38" s="5" t="s">
        <v>136</v>
      </c>
      <c r="C38" s="5" t="s">
        <v>97</v>
      </c>
      <c r="D38" s="5" t="s">
        <v>137</v>
      </c>
      <c r="E38" s="5" t="s">
        <v>18</v>
      </c>
      <c r="F38" s="5" t="s">
        <v>19</v>
      </c>
      <c r="G38" s="5" t="s">
        <v>20</v>
      </c>
      <c r="H38" s="5" t="s">
        <v>21</v>
      </c>
      <c r="I38" s="5" t="s">
        <v>22</v>
      </c>
      <c r="J38" s="10">
        <v>1</v>
      </c>
      <c r="K38" s="7">
        <v>21734890.322580643</v>
      </c>
      <c r="L38" s="6">
        <f t="shared" si="26"/>
        <v>4129629.1612903224</v>
      </c>
      <c r="M38" s="16">
        <f t="shared" si="27"/>
        <v>25864519.483870964</v>
      </c>
      <c r="N38" s="6">
        <f t="shared" si="25"/>
        <v>25864519.483870964</v>
      </c>
    </row>
    <row r="39" spans="1:14" ht="43.5">
      <c r="A39" s="5" t="s">
        <v>138</v>
      </c>
      <c r="B39" s="5" t="s">
        <v>139</v>
      </c>
      <c r="C39" s="5" t="s">
        <v>35</v>
      </c>
      <c r="D39" s="5" t="s">
        <v>140</v>
      </c>
      <c r="E39" s="5" t="s">
        <v>18</v>
      </c>
      <c r="F39" s="5" t="s">
        <v>19</v>
      </c>
      <c r="G39" s="5" t="s">
        <v>20</v>
      </c>
      <c r="H39" s="5" t="s">
        <v>21</v>
      </c>
      <c r="I39" s="5" t="s">
        <v>22</v>
      </c>
      <c r="J39" s="10">
        <v>2</v>
      </c>
      <c r="K39" s="7">
        <v>8910412.9032258056</v>
      </c>
      <c r="L39" s="6">
        <f t="shared" ref="L39:L41" si="28">+K39*19%</f>
        <v>1692978.451612903</v>
      </c>
      <c r="M39" s="16">
        <f t="shared" ref="M39:M41" si="29">+K39+L39</f>
        <v>10603391.354838708</v>
      </c>
      <c r="N39" s="6">
        <f t="shared" si="25"/>
        <v>21206782.709677417</v>
      </c>
    </row>
    <row r="40" spans="1:14" ht="43.5">
      <c r="A40" s="5" t="s">
        <v>141</v>
      </c>
      <c r="B40" s="5" t="s">
        <v>142</v>
      </c>
      <c r="C40" s="5" t="s">
        <v>97</v>
      </c>
      <c r="D40" s="5" t="s">
        <v>143</v>
      </c>
      <c r="E40" s="5" t="s">
        <v>18</v>
      </c>
      <c r="F40" s="5" t="s">
        <v>19</v>
      </c>
      <c r="G40" s="5" t="s">
        <v>20</v>
      </c>
      <c r="H40" s="5" t="s">
        <v>21</v>
      </c>
      <c r="I40" s="5" t="s">
        <v>22</v>
      </c>
      <c r="J40" s="10">
        <v>1</v>
      </c>
      <c r="K40" s="7">
        <v>21734890.322580643</v>
      </c>
      <c r="L40" s="6">
        <f t="shared" si="28"/>
        <v>4129629.1612903224</v>
      </c>
      <c r="M40" s="16">
        <f t="shared" si="29"/>
        <v>25864519.483870964</v>
      </c>
      <c r="N40" s="6">
        <f t="shared" si="25"/>
        <v>25864519.483870964</v>
      </c>
    </row>
    <row r="41" spans="1:14" ht="29.1">
      <c r="A41" s="5" t="s">
        <v>144</v>
      </c>
      <c r="B41" s="5" t="s">
        <v>145</v>
      </c>
      <c r="C41" s="5" t="s">
        <v>80</v>
      </c>
      <c r="D41" s="5" t="s">
        <v>146</v>
      </c>
      <c r="E41" s="5" t="s">
        <v>18</v>
      </c>
      <c r="F41" s="5" t="s">
        <v>19</v>
      </c>
      <c r="G41" s="5" t="s">
        <v>20</v>
      </c>
      <c r="H41" s="5" t="s">
        <v>21</v>
      </c>
      <c r="I41" s="5" t="s">
        <v>22</v>
      </c>
      <c r="J41" s="10">
        <v>1</v>
      </c>
      <c r="K41" s="7">
        <v>14977729.032258064</v>
      </c>
      <c r="L41" s="6">
        <f t="shared" si="28"/>
        <v>2845768.5161290322</v>
      </c>
      <c r="M41" s="16">
        <f t="shared" si="29"/>
        <v>17823497.548387095</v>
      </c>
      <c r="N41" s="6">
        <f t="shared" si="25"/>
        <v>17823497.548387095</v>
      </c>
    </row>
    <row r="42" spans="1:14" ht="29.1">
      <c r="A42" s="5" t="s">
        <v>147</v>
      </c>
      <c r="B42" s="5" t="s">
        <v>148</v>
      </c>
      <c r="C42" s="5" t="s">
        <v>35</v>
      </c>
      <c r="D42" s="5" t="s">
        <v>149</v>
      </c>
      <c r="E42" s="5" t="s">
        <v>18</v>
      </c>
      <c r="F42" s="5" t="s">
        <v>19</v>
      </c>
      <c r="G42" s="5" t="s">
        <v>20</v>
      </c>
      <c r="H42" s="5" t="s">
        <v>21</v>
      </c>
      <c r="I42" s="5" t="s">
        <v>22</v>
      </c>
      <c r="J42" s="10">
        <v>2</v>
      </c>
      <c r="K42" s="7">
        <v>8910412.9032258056</v>
      </c>
      <c r="L42" s="6">
        <f t="shared" ref="L42:L44" si="30">+K42*19%</f>
        <v>1692978.451612903</v>
      </c>
      <c r="M42" s="16">
        <f t="shared" ref="M42:M44" si="31">+K42+L42</f>
        <v>10603391.354838708</v>
      </c>
      <c r="N42" s="6">
        <f t="shared" si="25"/>
        <v>21206782.709677417</v>
      </c>
    </row>
    <row r="43" spans="1:14" ht="29.1">
      <c r="A43" s="5" t="s">
        <v>150</v>
      </c>
      <c r="B43" s="5" t="s">
        <v>151</v>
      </c>
      <c r="C43" s="5" t="s">
        <v>35</v>
      </c>
      <c r="D43" s="5" t="s">
        <v>152</v>
      </c>
      <c r="E43" s="5" t="s">
        <v>18</v>
      </c>
      <c r="F43" s="5" t="s">
        <v>19</v>
      </c>
      <c r="G43" s="5" t="s">
        <v>20</v>
      </c>
      <c r="H43" s="5" t="s">
        <v>21</v>
      </c>
      <c r="I43" s="5" t="s">
        <v>22</v>
      </c>
      <c r="J43" s="10">
        <v>4</v>
      </c>
      <c r="K43" s="7">
        <v>8910412.9032258056</v>
      </c>
      <c r="L43" s="6">
        <f t="shared" si="30"/>
        <v>1692978.451612903</v>
      </c>
      <c r="M43" s="16">
        <f t="shared" si="31"/>
        <v>10603391.354838708</v>
      </c>
      <c r="N43" s="6">
        <f t="shared" si="25"/>
        <v>42413565.419354834</v>
      </c>
    </row>
    <row r="44" spans="1:14" ht="29.1">
      <c r="A44" s="5" t="s">
        <v>153</v>
      </c>
      <c r="B44" s="5" t="s">
        <v>154</v>
      </c>
      <c r="C44" s="5" t="s">
        <v>16</v>
      </c>
      <c r="D44" s="5" t="s">
        <v>155</v>
      </c>
      <c r="E44" s="5" t="s">
        <v>18</v>
      </c>
      <c r="F44" s="5" t="s">
        <v>19</v>
      </c>
      <c r="G44" s="5" t="s">
        <v>20</v>
      </c>
      <c r="H44" s="5" t="s">
        <v>21</v>
      </c>
      <c r="I44" s="5" t="s">
        <v>22</v>
      </c>
      <c r="J44" s="10">
        <v>2</v>
      </c>
      <c r="K44" s="7">
        <v>6545367.7419354841</v>
      </c>
      <c r="L44" s="6">
        <f t="shared" si="30"/>
        <v>1243619.8709677421</v>
      </c>
      <c r="M44" s="16">
        <f t="shared" si="31"/>
        <v>7788987.6129032262</v>
      </c>
      <c r="N44" s="6">
        <f t="shared" si="25"/>
        <v>15577975.225806452</v>
      </c>
    </row>
    <row r="45" spans="1:14" ht="29.1">
      <c r="A45" s="5" t="s">
        <v>156</v>
      </c>
      <c r="B45" s="5" t="s">
        <v>157</v>
      </c>
      <c r="C45" s="5" t="s">
        <v>16</v>
      </c>
      <c r="D45" s="5" t="s">
        <v>158</v>
      </c>
      <c r="E45" s="5" t="s">
        <v>18</v>
      </c>
      <c r="F45" s="5" t="s">
        <v>19</v>
      </c>
      <c r="G45" s="5" t="s">
        <v>20</v>
      </c>
      <c r="H45" s="5" t="s">
        <v>21</v>
      </c>
      <c r="I45" s="5" t="s">
        <v>22</v>
      </c>
      <c r="J45" s="10">
        <v>44</v>
      </c>
      <c r="K45" s="7">
        <v>6545367.7419354841</v>
      </c>
      <c r="L45" s="6">
        <f t="shared" ref="L45:L46" si="32">+K45*19%</f>
        <v>1243619.8709677421</v>
      </c>
      <c r="M45" s="16">
        <f t="shared" ref="M45:M46" si="33">+K45+L45</f>
        <v>7788987.6129032262</v>
      </c>
      <c r="N45" s="6">
        <f t="shared" si="25"/>
        <v>342715454.96774197</v>
      </c>
    </row>
    <row r="46" spans="1:14" ht="29.1">
      <c r="A46" s="5" t="s">
        <v>159</v>
      </c>
      <c r="B46" s="5" t="s">
        <v>160</v>
      </c>
      <c r="C46" s="5" t="s">
        <v>97</v>
      </c>
      <c r="D46" s="5" t="s">
        <v>161</v>
      </c>
      <c r="E46" s="5" t="s">
        <v>18</v>
      </c>
      <c r="F46" s="5" t="s">
        <v>19</v>
      </c>
      <c r="G46" s="5" t="s">
        <v>20</v>
      </c>
      <c r="H46" s="5" t="s">
        <v>21</v>
      </c>
      <c r="I46" s="5" t="s">
        <v>22</v>
      </c>
      <c r="J46" s="10">
        <v>1</v>
      </c>
      <c r="K46" s="7">
        <v>21734890.322580643</v>
      </c>
      <c r="L46" s="6">
        <f t="shared" si="32"/>
        <v>4129629.1612903224</v>
      </c>
      <c r="M46" s="16">
        <f t="shared" si="33"/>
        <v>25864519.483870964</v>
      </c>
      <c r="N46" s="6">
        <f t="shared" si="25"/>
        <v>25864519.483870964</v>
      </c>
    </row>
    <row r="47" spans="1:14" ht="29.1">
      <c r="A47" s="5" t="s">
        <v>162</v>
      </c>
      <c r="B47" s="5" t="s">
        <v>163</v>
      </c>
      <c r="C47" s="5" t="s">
        <v>80</v>
      </c>
      <c r="D47" s="5" t="s">
        <v>164</v>
      </c>
      <c r="E47" s="5" t="s">
        <v>18</v>
      </c>
      <c r="F47" s="5" t="s">
        <v>27</v>
      </c>
      <c r="G47" s="5" t="s">
        <v>28</v>
      </c>
      <c r="H47" s="5" t="s">
        <v>21</v>
      </c>
      <c r="I47" s="5" t="s">
        <v>22</v>
      </c>
      <c r="J47" s="10">
        <v>1</v>
      </c>
      <c r="K47" s="7">
        <v>14977729.032258064</v>
      </c>
      <c r="L47" s="6">
        <f t="shared" ref="L47:L49" si="34">+K47*19%</f>
        <v>2845768.5161290322</v>
      </c>
      <c r="M47" s="16">
        <f t="shared" ref="M47:M49" si="35">+K47+L47</f>
        <v>17823497.548387095</v>
      </c>
      <c r="N47" s="6">
        <f t="shared" si="25"/>
        <v>17823497.548387095</v>
      </c>
    </row>
    <row r="48" spans="1:14" ht="29.1">
      <c r="A48" s="5" t="s">
        <v>165</v>
      </c>
      <c r="B48" s="5" t="s">
        <v>166</v>
      </c>
      <c r="C48" s="5" t="s">
        <v>35</v>
      </c>
      <c r="D48" s="5" t="s">
        <v>167</v>
      </c>
      <c r="E48" s="5" t="s">
        <v>18</v>
      </c>
      <c r="F48" s="5" t="s">
        <v>27</v>
      </c>
      <c r="G48" s="5" t="s">
        <v>28</v>
      </c>
      <c r="H48" s="5" t="s">
        <v>21</v>
      </c>
      <c r="I48" s="5" t="s">
        <v>22</v>
      </c>
      <c r="J48" s="10">
        <v>1</v>
      </c>
      <c r="K48" s="7">
        <v>8910412.9032258056</v>
      </c>
      <c r="L48" s="6">
        <f t="shared" si="34"/>
        <v>1692978.451612903</v>
      </c>
      <c r="M48" s="16">
        <f t="shared" si="35"/>
        <v>10603391.354838708</v>
      </c>
      <c r="N48" s="6">
        <f t="shared" si="25"/>
        <v>10603391.354838708</v>
      </c>
    </row>
    <row r="49" spans="1:14" ht="29.1">
      <c r="A49" s="5" t="s">
        <v>168</v>
      </c>
      <c r="B49" s="5" t="s">
        <v>169</v>
      </c>
      <c r="C49" s="5" t="s">
        <v>16</v>
      </c>
      <c r="D49" s="5" t="s">
        <v>170</v>
      </c>
      <c r="E49" s="5" t="s">
        <v>18</v>
      </c>
      <c r="F49" s="5" t="s">
        <v>27</v>
      </c>
      <c r="G49" s="5" t="s">
        <v>28</v>
      </c>
      <c r="H49" s="5" t="s">
        <v>21</v>
      </c>
      <c r="I49" s="5" t="s">
        <v>22</v>
      </c>
      <c r="J49" s="10">
        <v>5</v>
      </c>
      <c r="K49" s="7">
        <v>6545367.7419354841</v>
      </c>
      <c r="L49" s="6">
        <f t="shared" si="34"/>
        <v>1243619.8709677421</v>
      </c>
      <c r="M49" s="16">
        <f t="shared" si="35"/>
        <v>7788987.6129032262</v>
      </c>
      <c r="N49" s="6">
        <f t="shared" si="25"/>
        <v>38944938.064516127</v>
      </c>
    </row>
    <row r="50" spans="1:14" ht="29.1">
      <c r="A50" s="5" t="s">
        <v>171</v>
      </c>
      <c r="B50" s="5" t="s">
        <v>172</v>
      </c>
      <c r="C50" s="5" t="s">
        <v>35</v>
      </c>
      <c r="D50" s="5" t="s">
        <v>173</v>
      </c>
      <c r="E50" s="5" t="s">
        <v>18</v>
      </c>
      <c r="F50" s="5" t="s">
        <v>19</v>
      </c>
      <c r="G50" s="5" t="s">
        <v>20</v>
      </c>
      <c r="H50" s="5" t="s">
        <v>21</v>
      </c>
      <c r="I50" s="5" t="s">
        <v>22</v>
      </c>
      <c r="J50" s="10">
        <v>4</v>
      </c>
      <c r="K50" s="7">
        <v>8910412.9032258056</v>
      </c>
      <c r="L50" s="6">
        <f t="shared" ref="L50" si="36">+K50*19%</f>
        <v>1692978.451612903</v>
      </c>
      <c r="M50" s="16">
        <f t="shared" ref="M50" si="37">+K50+L50</f>
        <v>10603391.354838708</v>
      </c>
      <c r="N50" s="6">
        <f t="shared" si="25"/>
        <v>42413565.419354834</v>
      </c>
    </row>
    <row r="51" spans="1:14" ht="29.1">
      <c r="A51" s="5" t="s">
        <v>174</v>
      </c>
      <c r="B51" s="5" t="s">
        <v>175</v>
      </c>
      <c r="C51" s="5" t="s">
        <v>16</v>
      </c>
      <c r="D51" s="5" t="s">
        <v>176</v>
      </c>
      <c r="E51" s="5" t="s">
        <v>26</v>
      </c>
      <c r="F51" s="5" t="s">
        <v>27</v>
      </c>
      <c r="G51" s="5" t="s">
        <v>28</v>
      </c>
      <c r="H51" s="5" t="s">
        <v>21</v>
      </c>
      <c r="I51" s="5" t="s">
        <v>22</v>
      </c>
      <c r="J51" s="10">
        <v>3</v>
      </c>
      <c r="K51" s="7">
        <v>6545367.7419354841</v>
      </c>
      <c r="L51" s="6">
        <f t="shared" ref="L51:L53" si="38">+K51*19%</f>
        <v>1243619.8709677421</v>
      </c>
      <c r="M51" s="16">
        <f t="shared" ref="M51:M53" si="39">+K51+L51</f>
        <v>7788987.6129032262</v>
      </c>
      <c r="N51" s="6">
        <f t="shared" si="25"/>
        <v>23366962.838709679</v>
      </c>
    </row>
    <row r="52" spans="1:14" ht="29.1">
      <c r="A52" s="5" t="s">
        <v>177</v>
      </c>
      <c r="B52" s="5" t="s">
        <v>178</v>
      </c>
      <c r="C52" s="5" t="s">
        <v>80</v>
      </c>
      <c r="D52" s="5" t="s">
        <v>179</v>
      </c>
      <c r="E52" s="5" t="s">
        <v>18</v>
      </c>
      <c r="F52" s="5" t="s">
        <v>19</v>
      </c>
      <c r="G52" s="5" t="s">
        <v>20</v>
      </c>
      <c r="H52" s="5" t="s">
        <v>21</v>
      </c>
      <c r="I52" s="5" t="s">
        <v>22</v>
      </c>
      <c r="J52" s="10">
        <v>1</v>
      </c>
      <c r="K52" s="7">
        <v>14977729.032258064</v>
      </c>
      <c r="L52" s="6">
        <f t="shared" si="38"/>
        <v>2845768.5161290322</v>
      </c>
      <c r="M52" s="16">
        <f t="shared" si="39"/>
        <v>17823497.548387095</v>
      </c>
      <c r="N52" s="6">
        <f t="shared" si="25"/>
        <v>17823497.548387095</v>
      </c>
    </row>
    <row r="53" spans="1:14" ht="29.1">
      <c r="A53" s="5" t="s">
        <v>180</v>
      </c>
      <c r="B53" s="5" t="s">
        <v>181</v>
      </c>
      <c r="C53" s="5" t="s">
        <v>87</v>
      </c>
      <c r="D53" s="5" t="s">
        <v>179</v>
      </c>
      <c r="E53" s="5" t="s">
        <v>18</v>
      </c>
      <c r="F53" s="5" t="s">
        <v>19</v>
      </c>
      <c r="G53" s="5" t="s">
        <v>20</v>
      </c>
      <c r="H53" s="5" t="s">
        <v>21</v>
      </c>
      <c r="I53" s="5" t="s">
        <v>22</v>
      </c>
      <c r="J53" s="10">
        <v>1</v>
      </c>
      <c r="K53" s="7">
        <v>17680632.258064516</v>
      </c>
      <c r="L53" s="6">
        <f t="shared" si="38"/>
        <v>3359320.1290322579</v>
      </c>
      <c r="M53" s="16">
        <f t="shared" si="39"/>
        <v>21039952.387096774</v>
      </c>
      <c r="N53" s="6">
        <f t="shared" si="25"/>
        <v>21039952.387096774</v>
      </c>
    </row>
    <row r="54" spans="1:14" ht="43.5">
      <c r="A54" s="5" t="s">
        <v>182</v>
      </c>
      <c r="B54" s="5" t="s">
        <v>183</v>
      </c>
      <c r="C54" s="5" t="s">
        <v>80</v>
      </c>
      <c r="D54" s="5" t="s">
        <v>184</v>
      </c>
      <c r="E54" s="5" t="s">
        <v>18</v>
      </c>
      <c r="F54" s="5" t="s">
        <v>19</v>
      </c>
      <c r="G54" s="5" t="s">
        <v>20</v>
      </c>
      <c r="H54" s="5" t="s">
        <v>21</v>
      </c>
      <c r="I54" s="5" t="s">
        <v>22</v>
      </c>
      <c r="J54" s="10">
        <v>2</v>
      </c>
      <c r="K54" s="7">
        <v>14977729.032258064</v>
      </c>
      <c r="L54" s="6">
        <f t="shared" ref="L54:L56" si="40">+K54*19%</f>
        <v>2845768.5161290322</v>
      </c>
      <c r="M54" s="16">
        <f t="shared" ref="M54:M56" si="41">+K54+L54</f>
        <v>17823497.548387095</v>
      </c>
      <c r="N54" s="6">
        <f t="shared" si="25"/>
        <v>35646995.096774191</v>
      </c>
    </row>
    <row r="55" spans="1:14" ht="29.1">
      <c r="A55" s="5" t="s">
        <v>185</v>
      </c>
      <c r="B55" s="5" t="s">
        <v>186</v>
      </c>
      <c r="C55" s="5" t="s">
        <v>80</v>
      </c>
      <c r="D55" s="5" t="s">
        <v>187</v>
      </c>
      <c r="E55" s="5" t="s">
        <v>18</v>
      </c>
      <c r="F55" s="5" t="s">
        <v>19</v>
      </c>
      <c r="G55" s="5" t="s">
        <v>20</v>
      </c>
      <c r="H55" s="5" t="s">
        <v>21</v>
      </c>
      <c r="I55" s="5" t="s">
        <v>22</v>
      </c>
      <c r="J55" s="10">
        <v>2</v>
      </c>
      <c r="K55" s="7">
        <v>14977729.032258064</v>
      </c>
      <c r="L55" s="6">
        <f t="shared" si="40"/>
        <v>2845768.5161290322</v>
      </c>
      <c r="M55" s="16">
        <f t="shared" si="41"/>
        <v>17823497.548387095</v>
      </c>
      <c r="N55" s="6">
        <f t="shared" si="25"/>
        <v>35646995.096774191</v>
      </c>
    </row>
    <row r="56" spans="1:14" ht="29.1">
      <c r="A56" s="5" t="s">
        <v>188</v>
      </c>
      <c r="B56" s="5" t="s">
        <v>189</v>
      </c>
      <c r="C56" s="5" t="s">
        <v>190</v>
      </c>
      <c r="D56" s="5" t="s">
        <v>191</v>
      </c>
      <c r="E56" s="5" t="s">
        <v>18</v>
      </c>
      <c r="F56" s="5" t="s">
        <v>19</v>
      </c>
      <c r="G56" s="5" t="s">
        <v>20</v>
      </c>
      <c r="H56" s="5" t="s">
        <v>21</v>
      </c>
      <c r="I56" s="5" t="s">
        <v>22</v>
      </c>
      <c r="J56" s="10">
        <v>5</v>
      </c>
      <c r="K56" s="7">
        <v>8910412.9032258056</v>
      </c>
      <c r="L56" s="6">
        <f t="shared" si="40"/>
        <v>1692978.451612903</v>
      </c>
      <c r="M56" s="16">
        <f t="shared" si="41"/>
        <v>10603391.354838708</v>
      </c>
      <c r="N56" s="6">
        <f>+M56*J56</f>
        <v>53016956.77419354</v>
      </c>
    </row>
    <row r="57" spans="1:14" ht="15.95">
      <c r="J57" s="14">
        <f>SUM(J2:J56)</f>
        <v>434</v>
      </c>
      <c r="K57" s="18" t="s">
        <v>192</v>
      </c>
      <c r="L57" s="18"/>
      <c r="M57" s="19"/>
      <c r="N57" s="12">
        <f>SUM(N2:N56)</f>
        <v>5011505670.8387089</v>
      </c>
    </row>
    <row r="58" spans="1:14">
      <c r="K58" s="18" t="s">
        <v>193</v>
      </c>
      <c r="L58" s="18"/>
      <c r="M58" s="19"/>
      <c r="N58" s="12">
        <f>280420658.064516*1.19</f>
        <v>333700583.09677404</v>
      </c>
    </row>
    <row r="59" spans="1:14">
      <c r="K59" s="18" t="s">
        <v>194</v>
      </c>
      <c r="L59" s="18"/>
      <c r="M59" s="19"/>
      <c r="N59" s="12">
        <v>47954979.529020488</v>
      </c>
    </row>
    <row r="60" spans="1:14" ht="15.95">
      <c r="K60" s="20" t="s">
        <v>195</v>
      </c>
      <c r="L60" s="20"/>
      <c r="M60" s="21"/>
      <c r="N60" s="17">
        <f>+N57+N58+N59</f>
        <v>5393161233.4645033</v>
      </c>
    </row>
    <row r="61" spans="1:14" ht="15.95">
      <c r="K61" s="21" t="s">
        <v>196</v>
      </c>
      <c r="L61" s="22"/>
      <c r="M61" s="23"/>
      <c r="N61" s="13">
        <v>18573702116</v>
      </c>
    </row>
    <row r="62" spans="1:14" ht="15.95">
      <c r="K62" s="20" t="s">
        <v>197</v>
      </c>
      <c r="L62" s="20"/>
      <c r="M62" s="21"/>
      <c r="N62" s="13">
        <f>+(N60*8)+N61</f>
        <v>61718991983.716026</v>
      </c>
    </row>
  </sheetData>
  <autoFilter ref="A1:N57" xr:uid="{23EE586C-2CBE-4501-9253-5B5086C040BA}"/>
  <mergeCells count="6">
    <mergeCell ref="K57:M57"/>
    <mergeCell ref="K58:M58"/>
    <mergeCell ref="K59:M59"/>
    <mergeCell ref="K60:M60"/>
    <mergeCell ref="K62:M62"/>
    <mergeCell ref="K61:M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MARCELA RODRIGUEZ GIRALDO</dc:creator>
  <cp:keywords/>
  <dc:description/>
  <cp:lastModifiedBy>Doris Beatriz Reyes Rios</cp:lastModifiedBy>
  <cp:revision/>
  <dcterms:created xsi:type="dcterms:W3CDTF">2025-04-26T03:31:16Z</dcterms:created>
  <dcterms:modified xsi:type="dcterms:W3CDTF">2025-04-30T20:00:13Z</dcterms:modified>
  <cp:category/>
  <cp:contentStatus/>
</cp:coreProperties>
</file>