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52931682c\Desktop\SOFWARE ARANDA\"/>
    </mc:Choice>
  </mc:AlternateContent>
  <xr:revisionPtr revIDLastSave="0" documentId="8_{95F0E085-FF9D-4BB5-A79C-ECAEE594E532}" xr6:coauthVersionLast="47" xr6:coauthVersionMax="47" xr10:uidLastSave="{00000000-0000-0000-0000-000000000000}"/>
  <bookViews>
    <workbookView xWindow="7200" yWindow="4185" windowWidth="21600" windowHeight="11295" xr2:uid="{00000000-000D-0000-FFFF-FFFF00000000}"/>
  </bookViews>
  <sheets>
    <sheet name=" Cotizaciones -comaprativo" sheetId="10" r:id="rId1"/>
    <sheet name="Hoja1" sheetId="1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11" l="1"/>
  <c r="M11" i="11"/>
  <c r="L11" i="11"/>
  <c r="J11" i="11"/>
  <c r="H11" i="11"/>
  <c r="L10" i="11"/>
  <c r="J10" i="11"/>
  <c r="H10" i="11"/>
  <c r="N10" i="11" s="1"/>
  <c r="N9" i="11"/>
  <c r="J9" i="11"/>
  <c r="H9" i="11"/>
  <c r="M9" i="11" s="1"/>
  <c r="J8" i="11"/>
  <c r="M8" i="11" s="1"/>
  <c r="H8" i="11"/>
  <c r="J7" i="11"/>
  <c r="H7" i="11"/>
  <c r="N7" i="11" s="1"/>
  <c r="J12" i="11" l="1"/>
  <c r="H12" i="11"/>
  <c r="N8" i="11"/>
  <c r="N12" i="11" s="1"/>
  <c r="M10" i="11"/>
  <c r="M7" i="11"/>
  <c r="L8" i="11"/>
  <c r="L7" i="11"/>
  <c r="L12" i="11" s="1"/>
  <c r="L9" i="11"/>
  <c r="G18" i="10"/>
  <c r="G17" i="10"/>
  <c r="G16" i="10"/>
  <c r="G15" i="10"/>
  <c r="G14" i="10"/>
  <c r="M12" i="11" l="1"/>
  <c r="G19" i="10"/>
  <c r="E15" i="10"/>
  <c r="E16" i="10"/>
  <c r="E17" i="10"/>
  <c r="E18" i="10"/>
  <c r="K15" i="10"/>
  <c r="E14" i="10"/>
  <c r="E19" i="10" l="1"/>
  <c r="J14" i="10"/>
  <c r="I14" i="10"/>
  <c r="K14" i="10"/>
  <c r="I18" i="10"/>
  <c r="J18" i="10"/>
  <c r="K16" i="10"/>
  <c r="J16" i="10"/>
  <c r="I16" i="10"/>
  <c r="K17" i="10"/>
  <c r="J17" i="10"/>
  <c r="I17" i="10"/>
  <c r="J15" i="10"/>
  <c r="I15" i="10"/>
  <c r="K18" i="10"/>
  <c r="I19" i="10" l="1"/>
  <c r="J19" i="10"/>
  <c r="K19" i="10"/>
</calcChain>
</file>

<file path=xl/sharedStrings.xml><?xml version="1.0" encoding="utf-8"?>
<sst xmlns="http://schemas.openxmlformats.org/spreadsheetml/2006/main" count="52" uniqueCount="26">
  <si>
    <t>Cant.</t>
  </si>
  <si>
    <t>Total</t>
  </si>
  <si>
    <t>ITEMS- Descripción</t>
  </si>
  <si>
    <t xml:space="preserve">Condiciones </t>
  </si>
  <si>
    <t>Ficha Técnica</t>
  </si>
  <si>
    <t xml:space="preserve">Vr. Unitario con IVA </t>
  </si>
  <si>
    <t>Vr. Unitario con IVA</t>
  </si>
  <si>
    <t>Análisis de precios TOTALES con IVA</t>
  </si>
  <si>
    <t>PROMEDIO</t>
  </si>
  <si>
    <t>Renovación, actualización y soporte x 12 meses, Aranda Service Desk (11 Procesos - RF, IM, KM, SACM, SLM, SCM, CHG, PM, REL, SPM, AM) - U. Concurrente</t>
  </si>
  <si>
    <t>Renovación, actualización y soporte x 12 meses, Aranda Service Desk (11 Procesos - RF, IM, KM, SACM, SLM, SCM, CHG, PM, REL, SPM, AM) - U. Nombrado</t>
  </si>
  <si>
    <t>Renovación, actualización y soporte x 12 meses, Aranda CMDB 5,000 CI's adicionales</t>
  </si>
  <si>
    <t>Renovación, actualización y soporte x 12 meses, Aranda CLIENT Management; Incluye Asst Management, Delivery; Power Mgmt y LOM, Tres (3) consolas de administración, Query, Mgr.</t>
  </si>
  <si>
    <t>Servicio Profesional para implementación, parametrización y puesta en funcionamiento nuevo proyecto</t>
  </si>
  <si>
    <t>Tipo</t>
  </si>
  <si>
    <t>Usuario</t>
  </si>
  <si>
    <t>Servidor</t>
  </si>
  <si>
    <t>Licenciamiento Máquina</t>
  </si>
  <si>
    <t>Servicios</t>
  </si>
  <si>
    <t>KGV SERVICIOS S.A.S.</t>
  </si>
  <si>
    <t>BAG S.A.S.</t>
  </si>
  <si>
    <t>MINIMO</t>
  </si>
  <si>
    <t>MAXIMO</t>
  </si>
  <si>
    <t>Paabs V9 2025
 Línea 430</t>
  </si>
  <si>
    <r>
      <t xml:space="preserve">PROCESO DE CONTRATACIÓN SUBASTA INVERSA ELECTRONICA O PRESENCIAL
</t>
    </r>
    <r>
      <rPr>
        <b/>
        <sz val="12"/>
        <color theme="1"/>
        <rFont val="Calibri"/>
        <family val="2"/>
        <scheme val="minor"/>
      </rPr>
      <t>OBJETO</t>
    </r>
    <r>
      <rPr>
        <sz val="12"/>
        <color theme="1"/>
        <rFont val="Calibri"/>
        <family val="2"/>
        <scheme val="minor"/>
      </rPr>
      <t>: "</t>
    </r>
    <r>
      <rPr>
        <i/>
        <sz val="12"/>
        <color theme="1"/>
        <rFont val="Calibri"/>
        <family val="2"/>
        <scheme val="minor"/>
      </rPr>
      <t>ADQUIRIR LA SUSCRIPCIÓN, RENOVACIÓN, ACTUALIZACIÓN Y SOPORTE DEL LICENCIAMIENTO ARANDA, SERVICIOS ASOCIADOS SAAS E IMPLEMENTACIÓN DEL NUEVO PROYECTO DE GESTIÓN DEL TALENTO HUMANO DE LA ENTIDAD."</t>
    </r>
    <r>
      <rPr>
        <sz val="12"/>
        <color theme="1"/>
        <rFont val="Calibri"/>
        <family val="2"/>
        <scheme val="minor"/>
      </rPr>
      <t xml:space="preserve">.
</t>
    </r>
  </si>
  <si>
    <r>
      <rPr>
        <b/>
        <sz val="11"/>
        <color theme="1"/>
        <rFont val="Calibri"/>
        <family val="2"/>
        <scheme val="minor"/>
      </rPr>
      <t xml:space="preserve">
ANÁLISIS DEL COMPARATIVO DE PRECIOS DEL MERCADO: </t>
    </r>
    <r>
      <rPr>
        <sz val="11"/>
        <color theme="1"/>
        <rFont val="Calibri"/>
        <family val="2"/>
        <scheme val="minor"/>
      </rPr>
      <t xml:space="preserve">Teniendo en cuenta que este es un producto de características técnicas uniformes y que a las empresas se les solicitó cotización en el marco del estudio de mercado bajo las mismas condiciones de cantidad, especificaciones técnicas y obligaciones,  una vez recibidas las cotizaciones de las firmas KGV S.A.S., y BAG S.A.S., se procedió </t>
    </r>
    <r>
      <rPr>
        <sz val="11"/>
        <rFont val="Calibri"/>
        <family val="2"/>
        <scheme val="minor"/>
      </rPr>
      <t xml:space="preserve">a </t>
    </r>
    <r>
      <rPr>
        <b/>
        <sz val="11"/>
        <rFont val="Calibri"/>
        <family val="2"/>
        <scheme val="minor"/>
      </rPr>
      <t>calcular las métricas estadísticas MINIMO, MAXIMO y PROMEDIO</t>
    </r>
    <r>
      <rPr>
        <sz val="11"/>
        <rFont val="Calibri"/>
        <family val="2"/>
        <scheme val="minor"/>
      </rPr>
      <t xml:space="preserve"> de cada ítem de las cotizaciones aportadas y se determinó que el presupuesto para el presente proceso de contratación será por la suma de:  </t>
    </r>
    <r>
      <rPr>
        <b/>
        <sz val="11"/>
        <rFont val="Calibri"/>
        <family val="2"/>
        <scheme val="minor"/>
      </rPr>
      <t>CUATROCIENTOS VEINTICINCO MILLONES CIENTO QUINCE MIL QUINIENTOS SESENTA Y SEIS PESOS  M/L ($425.115.566)</t>
    </r>
    <r>
      <rPr>
        <sz val="11"/>
        <rFont val="Calibri"/>
        <family val="2"/>
        <scheme val="minor"/>
      </rPr>
      <t xml:space="preserve"> incluidos los impuestos a que haya lugar.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</si>
</sst>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#,##0;[Red]#,##0"/>
    <numFmt numFmtId="165" formatCode="[$$-240A]\ #,##0"/>
    <numFmt numFmtId="166" formatCode="_-&quot;$&quot;\ * #,##0_-;\-&quot;$&quot;\ * #,##0_-;_-&quot;$&quot;\ * &quot;-&quot;??_-;_-@_-"/>
    <numFmt numFmtId="167" formatCode="[$$-240A]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4" borderId="0" applyNumberFormat="0" applyBorder="0" applyAlignment="0" applyProtection="0"/>
  </cellStyleXfs>
  <cellXfs count="10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44" fontId="3" fillId="2" borderId="0" xfId="0" applyNumberFormat="1" applyFont="1" applyFill="1" applyAlignment="1">
      <alignment vertical="center"/>
    </xf>
    <xf numFmtId="0" fontId="0" fillId="0" borderId="10" xfId="0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6" fontId="1" fillId="0" borderId="12" xfId="1" applyNumberFormat="1" applyFont="1" applyFill="1" applyBorder="1" applyAlignment="1">
      <alignment vertical="center" wrapText="1"/>
    </xf>
    <xf numFmtId="0" fontId="2" fillId="8" borderId="8" xfId="0" applyFont="1" applyFill="1" applyBorder="1" applyAlignment="1">
      <alignment horizontal="center" vertical="center" wrapText="1"/>
    </xf>
    <xf numFmtId="165" fontId="3" fillId="6" borderId="8" xfId="0" applyNumberFormat="1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165" fontId="3" fillId="7" borderId="8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166" fontId="4" fillId="0" borderId="22" xfId="2" applyNumberFormat="1" applyFont="1" applyFill="1" applyBorder="1" applyAlignment="1">
      <alignment horizontal="center" vertical="center" wrapText="1"/>
    </xf>
    <xf numFmtId="165" fontId="3" fillId="9" borderId="8" xfId="0" applyNumberFormat="1" applyFont="1" applyFill="1" applyBorder="1" applyAlignment="1">
      <alignment horizontal="center" vertical="center"/>
    </xf>
    <xf numFmtId="166" fontId="3" fillId="0" borderId="20" xfId="0" applyNumberFormat="1" applyFont="1" applyBorder="1" applyAlignment="1">
      <alignment vertical="center"/>
    </xf>
    <xf numFmtId="165" fontId="3" fillId="0" borderId="20" xfId="0" applyNumberFormat="1" applyFont="1" applyBorder="1" applyAlignment="1">
      <alignment vertical="center"/>
    </xf>
    <xf numFmtId="167" fontId="4" fillId="0" borderId="10" xfId="0" applyNumberFormat="1" applyFont="1" applyBorder="1" applyAlignment="1">
      <alignment horizontal="center" vertical="center" wrapText="1"/>
    </xf>
    <xf numFmtId="167" fontId="4" fillId="0" borderId="10" xfId="2" applyNumberFormat="1" applyFont="1" applyFill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165" fontId="3" fillId="9" borderId="20" xfId="0" applyNumberFormat="1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vertical="center"/>
    </xf>
    <xf numFmtId="166" fontId="0" fillId="0" borderId="3" xfId="0" applyNumberFormat="1" applyBorder="1" applyAlignment="1">
      <alignment vertical="center"/>
    </xf>
    <xf numFmtId="0" fontId="9" fillId="0" borderId="0" xfId="0" applyFont="1" applyAlignment="1">
      <alignment vertical="center"/>
    </xf>
    <xf numFmtId="167" fontId="4" fillId="0" borderId="21" xfId="2" applyNumberFormat="1" applyFont="1" applyFill="1" applyBorder="1" applyAlignment="1">
      <alignment horizontal="center" vertical="center" wrapText="1"/>
    </xf>
    <xf numFmtId="167" fontId="4" fillId="0" borderId="3" xfId="2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3" fillId="2" borderId="0" xfId="0" applyFont="1" applyFill="1" applyAlignment="1">
      <alignment vertical="center"/>
    </xf>
    <xf numFmtId="0" fontId="14" fillId="5" borderId="18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166" fontId="13" fillId="0" borderId="3" xfId="0" applyNumberFormat="1" applyFont="1" applyBorder="1" applyAlignment="1">
      <alignment vertical="center"/>
    </xf>
    <xf numFmtId="166" fontId="13" fillId="2" borderId="1" xfId="0" applyNumberFormat="1" applyFont="1" applyFill="1" applyBorder="1" applyAlignment="1">
      <alignment vertical="center"/>
    </xf>
    <xf numFmtId="165" fontId="13" fillId="0" borderId="24" xfId="0" applyNumberFormat="1" applyFont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66" fontId="14" fillId="0" borderId="20" xfId="0" applyNumberFormat="1" applyFont="1" applyBorder="1" applyAlignment="1">
      <alignment vertical="center"/>
    </xf>
    <xf numFmtId="44" fontId="14" fillId="2" borderId="0" xfId="0" applyNumberFormat="1" applyFont="1" applyFill="1" applyAlignment="1">
      <alignment vertical="center"/>
    </xf>
    <xf numFmtId="165" fontId="14" fillId="0" borderId="20" xfId="0" applyNumberFormat="1" applyFont="1" applyBorder="1" applyAlignment="1">
      <alignment vertical="center"/>
    </xf>
    <xf numFmtId="165" fontId="14" fillId="9" borderId="20" xfId="0" applyNumberFormat="1" applyFont="1" applyFill="1" applyBorder="1" applyAlignment="1">
      <alignment horizontal="center" vertical="center"/>
    </xf>
    <xf numFmtId="165" fontId="14" fillId="9" borderId="8" xfId="0" applyNumberFormat="1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165" fontId="14" fillId="6" borderId="8" xfId="0" applyNumberFormat="1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165" fontId="14" fillId="7" borderId="8" xfId="0" applyNumberFormat="1" applyFont="1" applyFill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164" fontId="14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7" fontId="15" fillId="0" borderId="10" xfId="0" applyNumberFormat="1" applyFont="1" applyBorder="1" applyAlignment="1">
      <alignment horizontal="center" vertical="center"/>
    </xf>
    <xf numFmtId="166" fontId="13" fillId="0" borderId="12" xfId="1" applyNumberFormat="1" applyFont="1" applyFill="1" applyBorder="1" applyAlignment="1">
      <alignment vertical="center"/>
    </xf>
    <xf numFmtId="167" fontId="15" fillId="0" borderId="21" xfId="2" applyNumberFormat="1" applyFont="1" applyFill="1" applyBorder="1" applyAlignment="1">
      <alignment horizontal="center" vertical="center"/>
    </xf>
    <xf numFmtId="166" fontId="15" fillId="0" borderId="22" xfId="2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167" fontId="15" fillId="0" borderId="10" xfId="2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7" fontId="15" fillId="0" borderId="3" xfId="2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</cellXfs>
  <cellStyles count="3">
    <cellStyle name="Bueno" xfId="2" builtinId="26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CCD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518583</xdr:colOff>
      <xdr:row>1</xdr:row>
      <xdr:rowOff>81493</xdr:rowOff>
    </xdr:from>
    <xdr:to>
      <xdr:col>0</xdr:col>
      <xdr:colOff>1839951</xdr:colOff>
      <xdr:row>3</xdr:row>
      <xdr:rowOff>14817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B5ACCA5D-8B77-4E83-84C4-F8289763CC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848" b="22603"/>
        <a:stretch/>
      </xdr:blipFill>
      <xdr:spPr>
        <a:xfrm>
          <a:off x="1629833" y="271993"/>
          <a:ext cx="1321368" cy="3143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R60"/>
  <sheetViews>
    <sheetView tabSelected="1" topLeftCell="A22" zoomScale="90" zoomScaleNormal="90" workbookViewId="0">
      <selection activeCell="A22" sqref="A22:J30"/>
    </sheetView>
  </sheetViews>
  <sheetFormatPr baseColWidth="10" defaultRowHeight="15" x14ac:dyDescent="0.25"/>
  <cols>
    <col min="1" max="1" width="35.85546875" style="1" customWidth="1"/>
    <col min="2" max="2" width="11.7109375" style="2" customWidth="1"/>
    <col min="3" max="3" width="16.140625" style="2" customWidth="1"/>
    <col min="4" max="4" width="21.7109375" style="1" customWidth="1"/>
    <col min="5" max="5" width="15.42578125" style="1" customWidth="1"/>
    <col min="6" max="6" width="15.42578125" style="1" bestFit="1" customWidth="1"/>
    <col min="7" max="7" width="14.5703125" style="1" customWidth="1"/>
    <col min="8" max="8" width="3.7109375" style="6" customWidth="1"/>
    <col min="9" max="10" width="14.85546875" style="1" bestFit="1" customWidth="1"/>
    <col min="11" max="11" width="18" style="1" customWidth="1"/>
    <col min="12" max="16384" width="11.42578125" style="1"/>
  </cols>
  <sheetData>
    <row r="1" spans="1:18" ht="15" customHeight="1" x14ac:dyDescent="0.25">
      <c r="A1" s="64"/>
      <c r="B1" s="67" t="s">
        <v>24</v>
      </c>
      <c r="C1" s="68"/>
      <c r="D1" s="68"/>
      <c r="E1" s="68"/>
      <c r="F1" s="68"/>
      <c r="G1" s="68"/>
      <c r="H1" s="68"/>
      <c r="I1" s="69"/>
      <c r="J1" s="6"/>
    </row>
    <row r="2" spans="1:18" x14ac:dyDescent="0.25">
      <c r="A2" s="65"/>
      <c r="B2" s="70"/>
      <c r="C2" s="71"/>
      <c r="D2" s="71"/>
      <c r="E2" s="71"/>
      <c r="F2" s="71"/>
      <c r="G2" s="71"/>
      <c r="H2" s="71"/>
      <c r="I2" s="72"/>
      <c r="J2" s="6"/>
      <c r="K2" s="6"/>
    </row>
    <row r="3" spans="1:18" x14ac:dyDescent="0.25">
      <c r="A3" s="65"/>
      <c r="B3" s="70"/>
      <c r="C3" s="71"/>
      <c r="D3" s="71"/>
      <c r="E3" s="71"/>
      <c r="F3" s="71"/>
      <c r="G3" s="71"/>
      <c r="H3" s="71"/>
      <c r="I3" s="72"/>
      <c r="J3" s="6"/>
      <c r="K3" s="6"/>
    </row>
    <row r="4" spans="1:18" ht="15.75" thickBot="1" x14ac:dyDescent="0.3">
      <c r="A4" s="66"/>
      <c r="B4" s="73"/>
      <c r="C4" s="74"/>
      <c r="D4" s="74"/>
      <c r="E4" s="74"/>
      <c r="F4" s="74"/>
      <c r="G4" s="74"/>
      <c r="H4" s="74"/>
      <c r="I4" s="75"/>
      <c r="J4" s="6"/>
      <c r="K4" s="6"/>
    </row>
    <row r="5" spans="1:18" x14ac:dyDescent="0.25">
      <c r="A5" s="85"/>
      <c r="B5" s="85"/>
      <c r="C5" s="85"/>
      <c r="D5" s="85"/>
      <c r="E5" s="6"/>
      <c r="F5" s="6"/>
      <c r="G5" s="6"/>
      <c r="I5" s="6"/>
      <c r="J5" s="6"/>
      <c r="K5" s="6"/>
    </row>
    <row r="6" spans="1:18" ht="15.75" thickBot="1" x14ac:dyDescent="0.3">
      <c r="A6" s="6"/>
      <c r="B6" s="6"/>
      <c r="C6" s="6"/>
      <c r="D6" s="6"/>
      <c r="E6" s="6"/>
      <c r="F6" s="6"/>
      <c r="G6" s="6"/>
      <c r="I6" s="6"/>
      <c r="J6" s="6"/>
      <c r="K6" s="6"/>
    </row>
    <row r="7" spans="1:18" ht="15.75" thickBot="1" x14ac:dyDescent="0.3">
      <c r="A7" s="6"/>
      <c r="B7" s="6"/>
      <c r="C7" s="6"/>
      <c r="D7" s="94" t="s">
        <v>4</v>
      </c>
      <c r="E7" s="95"/>
      <c r="F7" s="6"/>
      <c r="G7" s="6"/>
      <c r="I7" s="6"/>
      <c r="J7" s="6"/>
      <c r="K7" s="6"/>
    </row>
    <row r="8" spans="1:18" ht="23.25" customHeight="1" x14ac:dyDescent="0.25">
      <c r="A8" s="6"/>
      <c r="B8" s="6"/>
      <c r="C8" s="6"/>
      <c r="D8" s="86" t="s">
        <v>23</v>
      </c>
      <c r="E8" s="87"/>
      <c r="F8" s="6"/>
      <c r="G8" s="6"/>
      <c r="I8" s="6"/>
      <c r="J8" s="6"/>
      <c r="K8" s="6"/>
    </row>
    <row r="9" spans="1:18" ht="24" customHeight="1" thickBot="1" x14ac:dyDescent="0.3">
      <c r="A9" s="6"/>
      <c r="B9" s="6"/>
      <c r="C9" s="6"/>
      <c r="D9" s="88">
        <v>525147881</v>
      </c>
      <c r="E9" s="89"/>
      <c r="F9" s="6"/>
      <c r="G9" s="6"/>
      <c r="I9" s="6"/>
      <c r="J9" s="6"/>
      <c r="K9" s="6"/>
    </row>
    <row r="10" spans="1:18" x14ac:dyDescent="0.25">
      <c r="A10" s="6"/>
      <c r="B10" s="6"/>
      <c r="C10" s="6"/>
      <c r="D10" s="6"/>
      <c r="E10" s="6"/>
      <c r="F10" s="6"/>
      <c r="G10" s="6"/>
      <c r="I10" s="6"/>
      <c r="J10" s="6"/>
      <c r="K10" s="6"/>
    </row>
    <row r="11" spans="1:18" ht="15.75" thickBot="1" x14ac:dyDescent="0.3">
      <c r="A11" s="6"/>
      <c r="B11" s="7"/>
      <c r="C11" s="7"/>
      <c r="D11" s="6"/>
      <c r="E11" s="6"/>
      <c r="F11" s="6"/>
      <c r="G11" s="6"/>
      <c r="I11" s="6"/>
      <c r="J11" s="6"/>
      <c r="K11" s="6"/>
    </row>
    <row r="12" spans="1:18" ht="36" customHeight="1" thickBot="1" x14ac:dyDescent="0.3">
      <c r="A12" s="93" t="s">
        <v>3</v>
      </c>
      <c r="B12" s="93"/>
      <c r="C12" s="93"/>
      <c r="D12" s="92" t="s">
        <v>19</v>
      </c>
      <c r="E12" s="92"/>
      <c r="F12" s="90" t="s">
        <v>20</v>
      </c>
      <c r="G12" s="91"/>
      <c r="I12" s="61" t="s">
        <v>7</v>
      </c>
      <c r="J12" s="62"/>
      <c r="K12" s="62"/>
    </row>
    <row r="13" spans="1:18" ht="35.25" customHeight="1" thickBot="1" x14ac:dyDescent="0.3">
      <c r="A13" s="13" t="s">
        <v>2</v>
      </c>
      <c r="B13" s="13" t="s">
        <v>0</v>
      </c>
      <c r="C13" s="13" t="s">
        <v>14</v>
      </c>
      <c r="D13" s="14" t="s">
        <v>6</v>
      </c>
      <c r="E13" s="15" t="s">
        <v>1</v>
      </c>
      <c r="F13" s="16" t="s">
        <v>5</v>
      </c>
      <c r="G13" s="16" t="s">
        <v>1</v>
      </c>
      <c r="I13" s="25" t="s">
        <v>21</v>
      </c>
      <c r="J13" s="25" t="s">
        <v>22</v>
      </c>
      <c r="K13" s="17" t="s">
        <v>8</v>
      </c>
      <c r="M13" s="29"/>
    </row>
    <row r="14" spans="1:18" ht="75.75" thickBot="1" x14ac:dyDescent="0.3">
      <c r="A14" s="9" t="s">
        <v>9</v>
      </c>
      <c r="B14" s="10">
        <v>35</v>
      </c>
      <c r="C14" s="11" t="s">
        <v>15</v>
      </c>
      <c r="D14" s="22">
        <v>3485123</v>
      </c>
      <c r="E14" s="12">
        <f>D14*B14</f>
        <v>121979305</v>
      </c>
      <c r="F14" s="30">
        <v>4482530</v>
      </c>
      <c r="G14" s="18">
        <f>F14*B14</f>
        <v>156888550</v>
      </c>
      <c r="I14" s="28">
        <f>MIN(E14,G14)</f>
        <v>121979305</v>
      </c>
      <c r="J14" s="27">
        <f>MAX(E14,G14)</f>
        <v>156888550</v>
      </c>
      <c r="K14" s="24">
        <f>AVERAGE(E14,G14)</f>
        <v>139433927.5</v>
      </c>
    </row>
    <row r="15" spans="1:18" ht="75.75" customHeight="1" thickBot="1" x14ac:dyDescent="0.3">
      <c r="A15" s="5" t="s">
        <v>10</v>
      </c>
      <c r="B15" s="10">
        <v>36</v>
      </c>
      <c r="C15" s="11" t="s">
        <v>15</v>
      </c>
      <c r="D15" s="22">
        <v>3217037</v>
      </c>
      <c r="E15" s="12">
        <f t="shared" ref="E15:E18" si="0">D15*B15</f>
        <v>115813332</v>
      </c>
      <c r="F15" s="23">
        <v>4137720</v>
      </c>
      <c r="G15" s="18">
        <f>F15*B15</f>
        <v>148957920</v>
      </c>
      <c r="I15" s="28">
        <f t="shared" ref="I15:I18" si="1">MIN(E15,G15)</f>
        <v>115813332</v>
      </c>
      <c r="J15" s="27">
        <f t="shared" ref="J15:J18" si="2">MAX(E15,G15)</f>
        <v>148957920</v>
      </c>
      <c r="K15" s="24">
        <f>AVERAGE(E15,G15)</f>
        <v>132385626</v>
      </c>
      <c r="M15" s="63"/>
      <c r="N15" s="63"/>
      <c r="O15" s="63"/>
      <c r="P15" s="63"/>
      <c r="Q15" s="63"/>
      <c r="R15" s="63"/>
    </row>
    <row r="16" spans="1:18" ht="45.75" thickBot="1" x14ac:dyDescent="0.3">
      <c r="A16" s="9" t="s">
        <v>11</v>
      </c>
      <c r="B16" s="10">
        <v>1</v>
      </c>
      <c r="C16" s="11" t="s">
        <v>16</v>
      </c>
      <c r="D16" s="22">
        <v>10629815</v>
      </c>
      <c r="E16" s="12">
        <f t="shared" si="0"/>
        <v>10629815</v>
      </c>
      <c r="F16" s="23">
        <v>8489460</v>
      </c>
      <c r="G16" s="18">
        <f>F16*B16</f>
        <v>8489460</v>
      </c>
      <c r="I16" s="28">
        <f t="shared" si="1"/>
        <v>8489460</v>
      </c>
      <c r="J16" s="27">
        <f t="shared" si="2"/>
        <v>10629815</v>
      </c>
      <c r="K16" s="24">
        <f>AVERAGE(E16,G16)</f>
        <v>9559637.5</v>
      </c>
    </row>
    <row r="17" spans="1:12" ht="90.75" thickBot="1" x14ac:dyDescent="0.3">
      <c r="A17" s="9" t="s">
        <v>12</v>
      </c>
      <c r="B17" s="10">
        <v>1750</v>
      </c>
      <c r="C17" s="11" t="s">
        <v>17</v>
      </c>
      <c r="D17" s="22">
        <v>69333</v>
      </c>
      <c r="E17" s="12">
        <f t="shared" si="0"/>
        <v>121332750</v>
      </c>
      <c r="F17" s="23">
        <v>73800</v>
      </c>
      <c r="G17" s="18">
        <f>F17*B17</f>
        <v>129150000</v>
      </c>
      <c r="I17" s="28">
        <f t="shared" si="1"/>
        <v>121332750</v>
      </c>
      <c r="J17" s="27">
        <f t="shared" si="2"/>
        <v>129150000</v>
      </c>
      <c r="K17" s="24">
        <f>AVERAGE(E17,G17)</f>
        <v>125241375</v>
      </c>
    </row>
    <row r="18" spans="1:12" ht="60.75" thickBot="1" x14ac:dyDescent="0.3">
      <c r="A18" s="5" t="s">
        <v>13</v>
      </c>
      <c r="B18" s="3">
        <v>1</v>
      </c>
      <c r="C18" s="4" t="s">
        <v>18</v>
      </c>
      <c r="D18" s="22">
        <v>12000000</v>
      </c>
      <c r="E18" s="12">
        <f t="shared" si="0"/>
        <v>12000000</v>
      </c>
      <c r="F18" s="31">
        <v>24990000</v>
      </c>
      <c r="G18" s="18">
        <f>F18*B18</f>
        <v>24990000</v>
      </c>
      <c r="I18" s="28">
        <f t="shared" si="1"/>
        <v>12000000</v>
      </c>
      <c r="J18" s="27">
        <f t="shared" si="2"/>
        <v>24990000</v>
      </c>
      <c r="K18" s="24">
        <f>AVERAGE(E18,G18)</f>
        <v>18495000</v>
      </c>
    </row>
    <row r="19" spans="1:12" ht="15.75" thickBot="1" x14ac:dyDescent="0.3">
      <c r="A19" s="6"/>
      <c r="B19" s="7"/>
      <c r="C19" s="7"/>
      <c r="D19" s="6"/>
      <c r="E19" s="20">
        <f>SUM(E14:E18)</f>
        <v>381755202</v>
      </c>
      <c r="F19" s="8"/>
      <c r="G19" s="21">
        <f>SUM(G14:G18)</f>
        <v>468475930</v>
      </c>
      <c r="I19" s="26">
        <f>SUM(I14:I18)</f>
        <v>379614847</v>
      </c>
      <c r="J19" s="26">
        <f>SUM(J14:J18)</f>
        <v>470616285</v>
      </c>
      <c r="K19" s="19">
        <f>SUM(K14:K18)</f>
        <v>425115566</v>
      </c>
    </row>
    <row r="20" spans="1:12" x14ac:dyDescent="0.25">
      <c r="A20" s="6"/>
      <c r="B20" s="7"/>
      <c r="C20" s="7"/>
      <c r="D20" s="6"/>
      <c r="E20" s="6"/>
      <c r="F20" s="6"/>
      <c r="G20" s="6"/>
      <c r="I20" s="6"/>
      <c r="J20" s="6"/>
    </row>
    <row r="21" spans="1:12" ht="15.75" thickBot="1" x14ac:dyDescent="0.3">
      <c r="A21" s="6"/>
      <c r="B21" s="7"/>
      <c r="C21" s="7"/>
      <c r="D21" s="6"/>
      <c r="E21" s="6"/>
      <c r="F21" s="6"/>
      <c r="G21" s="6"/>
      <c r="I21" s="6"/>
      <c r="J21" s="6"/>
    </row>
    <row r="22" spans="1:12" ht="15" customHeight="1" x14ac:dyDescent="0.25">
      <c r="A22" s="76" t="s">
        <v>25</v>
      </c>
      <c r="B22" s="77"/>
      <c r="C22" s="77"/>
      <c r="D22" s="77"/>
      <c r="E22" s="77"/>
      <c r="F22" s="77"/>
      <c r="G22" s="77"/>
      <c r="H22" s="77"/>
      <c r="I22" s="77"/>
      <c r="J22" s="78"/>
    </row>
    <row r="23" spans="1:12" x14ac:dyDescent="0.25">
      <c r="A23" s="79"/>
      <c r="B23" s="80"/>
      <c r="C23" s="80"/>
      <c r="D23" s="80"/>
      <c r="E23" s="80"/>
      <c r="F23" s="80"/>
      <c r="G23" s="80"/>
      <c r="H23" s="80"/>
      <c r="I23" s="80"/>
      <c r="J23" s="81"/>
    </row>
    <row r="24" spans="1:12" x14ac:dyDescent="0.25">
      <c r="A24" s="79"/>
      <c r="B24" s="80"/>
      <c r="C24" s="80"/>
      <c r="D24" s="80"/>
      <c r="E24" s="80"/>
      <c r="F24" s="80"/>
      <c r="G24" s="80"/>
      <c r="H24" s="80"/>
      <c r="I24" s="80"/>
      <c r="J24" s="81"/>
    </row>
    <row r="25" spans="1:12" x14ac:dyDescent="0.25">
      <c r="A25" s="79"/>
      <c r="B25" s="80"/>
      <c r="C25" s="80"/>
      <c r="D25" s="80"/>
      <c r="E25" s="80"/>
      <c r="F25" s="80"/>
      <c r="G25" s="80"/>
      <c r="H25" s="80"/>
      <c r="I25" s="80"/>
      <c r="J25" s="81"/>
    </row>
    <row r="26" spans="1:12" x14ac:dyDescent="0.25">
      <c r="A26" s="79"/>
      <c r="B26" s="80"/>
      <c r="C26" s="80"/>
      <c r="D26" s="80"/>
      <c r="E26" s="80"/>
      <c r="F26" s="80"/>
      <c r="G26" s="80"/>
      <c r="H26" s="80"/>
      <c r="I26" s="80"/>
      <c r="J26" s="81"/>
    </row>
    <row r="27" spans="1:12" x14ac:dyDescent="0.25">
      <c r="A27" s="79"/>
      <c r="B27" s="80"/>
      <c r="C27" s="80"/>
      <c r="D27" s="80"/>
      <c r="E27" s="80"/>
      <c r="F27" s="80"/>
      <c r="G27" s="80"/>
      <c r="H27" s="80"/>
      <c r="I27" s="80"/>
      <c r="J27" s="81"/>
    </row>
    <row r="28" spans="1:12" x14ac:dyDescent="0.25">
      <c r="A28" s="79"/>
      <c r="B28" s="80"/>
      <c r="C28" s="80"/>
      <c r="D28" s="80"/>
      <c r="E28" s="80"/>
      <c r="F28" s="80"/>
      <c r="G28" s="80"/>
      <c r="H28" s="80"/>
      <c r="I28" s="80"/>
      <c r="J28" s="81"/>
      <c r="L28" s="29"/>
    </row>
    <row r="29" spans="1:12" ht="45.75" customHeight="1" x14ac:dyDescent="0.25">
      <c r="A29" s="79"/>
      <c r="B29" s="80"/>
      <c r="C29" s="80"/>
      <c r="D29" s="80"/>
      <c r="E29" s="80"/>
      <c r="F29" s="80"/>
      <c r="G29" s="80"/>
      <c r="H29" s="80"/>
      <c r="I29" s="80"/>
      <c r="J29" s="81"/>
    </row>
    <row r="30" spans="1:12" ht="91.5" customHeight="1" thickBot="1" x14ac:dyDescent="0.3">
      <c r="A30" s="82"/>
      <c r="B30" s="83"/>
      <c r="C30" s="83"/>
      <c r="D30" s="83"/>
      <c r="E30" s="83"/>
      <c r="F30" s="83"/>
      <c r="G30" s="83"/>
      <c r="H30" s="83"/>
      <c r="I30" s="83"/>
      <c r="J30" s="84"/>
      <c r="L30" s="29"/>
    </row>
    <row r="31" spans="1:12" ht="33.75" customHeight="1" x14ac:dyDescent="0.25">
      <c r="A31" s="6"/>
      <c r="B31" s="7"/>
      <c r="C31" s="7"/>
      <c r="D31" s="6"/>
      <c r="E31" s="6"/>
      <c r="F31" s="6"/>
      <c r="G31" s="6"/>
      <c r="I31" s="6"/>
    </row>
    <row r="32" spans="1:12" x14ac:dyDescent="0.25">
      <c r="A32" s="6"/>
      <c r="B32" s="7"/>
      <c r="C32" s="7"/>
      <c r="D32" s="6"/>
      <c r="E32" s="6"/>
      <c r="F32" s="6"/>
      <c r="G32" s="6"/>
      <c r="I32" s="6"/>
    </row>
    <row r="33" spans="1:10" x14ac:dyDescent="0.25">
      <c r="A33" s="6"/>
      <c r="B33" s="7"/>
      <c r="C33" s="7"/>
      <c r="D33" s="6"/>
      <c r="E33" s="6"/>
      <c r="F33" s="6"/>
      <c r="G33" s="6"/>
      <c r="I33" s="6"/>
    </row>
    <row r="34" spans="1:10" x14ac:dyDescent="0.25">
      <c r="A34" s="6"/>
      <c r="B34" s="7"/>
      <c r="C34" s="7"/>
      <c r="D34" s="6"/>
      <c r="E34" s="6"/>
      <c r="F34" s="6"/>
      <c r="G34" s="6"/>
      <c r="I34" s="6"/>
    </row>
    <row r="35" spans="1:10" x14ac:dyDescent="0.25">
      <c r="A35" s="6"/>
      <c r="B35" s="7"/>
      <c r="C35" s="7"/>
      <c r="D35" s="6"/>
      <c r="E35" s="6"/>
      <c r="F35" s="6"/>
      <c r="G35" s="6"/>
      <c r="I35" s="6"/>
    </row>
    <row r="36" spans="1:10" x14ac:dyDescent="0.25">
      <c r="A36" s="6"/>
      <c r="B36" s="7"/>
      <c r="C36" s="7"/>
      <c r="D36" s="6"/>
      <c r="E36" s="6"/>
      <c r="F36" s="6"/>
      <c r="G36" s="6"/>
      <c r="I36" s="6"/>
    </row>
    <row r="37" spans="1:10" x14ac:dyDescent="0.25">
      <c r="A37" s="6"/>
      <c r="B37" s="7"/>
      <c r="C37" s="7"/>
      <c r="D37" s="6"/>
      <c r="E37" s="6"/>
      <c r="F37" s="6"/>
      <c r="G37" s="6"/>
      <c r="I37" s="6"/>
    </row>
    <row r="38" spans="1:10" x14ac:dyDescent="0.25">
      <c r="A38" s="6"/>
      <c r="B38" s="7"/>
      <c r="C38" s="7"/>
      <c r="D38" s="6"/>
      <c r="E38" s="6"/>
      <c r="F38" s="6"/>
      <c r="G38" s="6"/>
      <c r="I38" s="6"/>
    </row>
    <row r="39" spans="1:10" x14ac:dyDescent="0.25">
      <c r="A39" s="6"/>
      <c r="B39" s="7"/>
      <c r="C39" s="7"/>
      <c r="D39" s="6"/>
      <c r="E39" s="6"/>
      <c r="F39" s="6"/>
      <c r="G39" s="6"/>
      <c r="I39" s="6"/>
    </row>
    <row r="40" spans="1:10" x14ac:dyDescent="0.25">
      <c r="A40" s="6"/>
      <c r="B40" s="7"/>
      <c r="C40" s="7"/>
      <c r="D40" s="6"/>
      <c r="E40" s="6"/>
      <c r="F40" s="6"/>
      <c r="G40" s="6"/>
      <c r="I40" s="6"/>
    </row>
    <row r="41" spans="1:10" x14ac:dyDescent="0.25">
      <c r="A41" s="6"/>
      <c r="B41" s="7"/>
      <c r="C41" s="7"/>
      <c r="D41" s="6"/>
      <c r="E41" s="6"/>
      <c r="F41" s="6"/>
      <c r="G41" s="6"/>
      <c r="I41" s="6"/>
    </row>
    <row r="42" spans="1:10" x14ac:dyDescent="0.25">
      <c r="D42" s="6"/>
      <c r="E42" s="6"/>
      <c r="F42" s="6"/>
      <c r="G42" s="6"/>
      <c r="I42" s="6"/>
    </row>
    <row r="43" spans="1:10" x14ac:dyDescent="0.25">
      <c r="D43" s="6"/>
      <c r="E43" s="6"/>
      <c r="F43" s="6"/>
      <c r="G43" s="6"/>
      <c r="I43" s="6"/>
    </row>
    <row r="44" spans="1:10" x14ac:dyDescent="0.25">
      <c r="D44" s="6"/>
      <c r="E44" s="6"/>
      <c r="F44" s="6"/>
      <c r="G44" s="6"/>
      <c r="I44" s="6"/>
    </row>
    <row r="46" spans="1:10" x14ac:dyDescent="0.25">
      <c r="J46" s="6"/>
    </row>
    <row r="47" spans="1:10" x14ac:dyDescent="0.25">
      <c r="J47" s="6"/>
    </row>
    <row r="48" spans="1:10" x14ac:dyDescent="0.25">
      <c r="J48" s="6"/>
    </row>
    <row r="49" spans="10:10" x14ac:dyDescent="0.25">
      <c r="J49" s="6"/>
    </row>
    <row r="50" spans="10:10" x14ac:dyDescent="0.25">
      <c r="J50" s="6"/>
    </row>
    <row r="51" spans="10:10" x14ac:dyDescent="0.25">
      <c r="J51" s="6"/>
    </row>
    <row r="52" spans="10:10" x14ac:dyDescent="0.25">
      <c r="J52" s="6"/>
    </row>
    <row r="53" spans="10:10" x14ac:dyDescent="0.25">
      <c r="J53" s="6"/>
    </row>
    <row r="54" spans="10:10" x14ac:dyDescent="0.25">
      <c r="J54" s="6"/>
    </row>
    <row r="55" spans="10:10" x14ac:dyDescent="0.25">
      <c r="J55" s="6"/>
    </row>
    <row r="56" spans="10:10" x14ac:dyDescent="0.25">
      <c r="J56" s="6"/>
    </row>
    <row r="57" spans="10:10" x14ac:dyDescent="0.25">
      <c r="J57" s="6"/>
    </row>
    <row r="58" spans="10:10" x14ac:dyDescent="0.25">
      <c r="J58" s="6"/>
    </row>
    <row r="59" spans="10:10" x14ac:dyDescent="0.25">
      <c r="J59" s="6"/>
    </row>
    <row r="60" spans="10:10" x14ac:dyDescent="0.25">
      <c r="J60" s="6"/>
    </row>
  </sheetData>
  <mergeCells count="12">
    <mergeCell ref="I12:K12"/>
    <mergeCell ref="M15:R15"/>
    <mergeCell ref="A1:A4"/>
    <mergeCell ref="B1:I4"/>
    <mergeCell ref="A22:J30"/>
    <mergeCell ref="A5:D5"/>
    <mergeCell ref="D8:E8"/>
    <mergeCell ref="D9:E9"/>
    <mergeCell ref="F12:G12"/>
    <mergeCell ref="D12:E12"/>
    <mergeCell ref="A12:C12"/>
    <mergeCell ref="D7:E7"/>
  </mergeCells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99E8-D9C5-4CD2-B83A-DD95EEDB254D}">
  <dimension ref="D4:N12"/>
  <sheetViews>
    <sheetView topLeftCell="B2" zoomScale="110" zoomScaleNormal="110" workbookViewId="0">
      <selection activeCell="L5" sqref="L5:N12"/>
    </sheetView>
  </sheetViews>
  <sheetFormatPr baseColWidth="10" defaultColWidth="15.5703125" defaultRowHeight="9" x14ac:dyDescent="0.15"/>
  <cols>
    <col min="1" max="3" width="15.5703125" style="32"/>
    <col min="4" max="4" width="5.7109375" style="32" customWidth="1"/>
    <col min="5" max="5" width="5.28515625" style="32" bestFit="1" customWidth="1"/>
    <col min="6" max="6" width="3.85546875" style="32" customWidth="1"/>
    <col min="7" max="7" width="9.28515625" style="32" customWidth="1"/>
    <col min="8" max="8" width="11.42578125" style="32" bestFit="1" customWidth="1"/>
    <col min="9" max="10" width="10.28515625" style="32" customWidth="1"/>
    <col min="11" max="16384" width="15.5703125" style="32"/>
  </cols>
  <sheetData>
    <row r="4" spans="4:14" ht="9.75" thickBot="1" x14ac:dyDescent="0.2"/>
    <row r="5" spans="4:14" ht="9.75" thickBot="1" x14ac:dyDescent="0.2">
      <c r="D5" s="96" t="s">
        <v>3</v>
      </c>
      <c r="E5" s="96"/>
      <c r="F5" s="96"/>
      <c r="G5" s="97" t="s">
        <v>19</v>
      </c>
      <c r="H5" s="97"/>
      <c r="I5" s="98" t="s">
        <v>20</v>
      </c>
      <c r="J5" s="99"/>
      <c r="K5" s="33"/>
      <c r="L5" s="100" t="s">
        <v>7</v>
      </c>
      <c r="M5" s="101"/>
      <c r="N5" s="101"/>
    </row>
    <row r="6" spans="4:14" ht="9.75" thickBot="1" x14ac:dyDescent="0.2">
      <c r="D6" s="45" t="s">
        <v>2</v>
      </c>
      <c r="E6" s="45" t="s">
        <v>0</v>
      </c>
      <c r="F6" s="45" t="s">
        <v>14</v>
      </c>
      <c r="G6" s="46" t="s">
        <v>6</v>
      </c>
      <c r="H6" s="47" t="s">
        <v>1</v>
      </c>
      <c r="I6" s="48" t="s">
        <v>5</v>
      </c>
      <c r="J6" s="48" t="s">
        <v>1</v>
      </c>
      <c r="K6" s="33"/>
      <c r="L6" s="34" t="s">
        <v>21</v>
      </c>
      <c r="M6" s="34" t="s">
        <v>22</v>
      </c>
      <c r="N6" s="35" t="s">
        <v>8</v>
      </c>
    </row>
    <row r="7" spans="4:14" ht="9.75" thickBot="1" x14ac:dyDescent="0.2">
      <c r="D7" s="49" t="s">
        <v>9</v>
      </c>
      <c r="E7" s="50">
        <v>35</v>
      </c>
      <c r="F7" s="51" t="s">
        <v>15</v>
      </c>
      <c r="G7" s="52">
        <v>3485123</v>
      </c>
      <c r="H7" s="53">
        <f>G7*E7</f>
        <v>121979305</v>
      </c>
      <c r="I7" s="54">
        <v>4482530</v>
      </c>
      <c r="J7" s="55">
        <f>I7*E7</f>
        <v>156888550</v>
      </c>
      <c r="K7" s="33"/>
      <c r="L7" s="36">
        <f>MIN(H7,J7)</f>
        <v>121979305</v>
      </c>
      <c r="M7" s="37">
        <f>MAX(H7,J7)</f>
        <v>156888550</v>
      </c>
      <c r="N7" s="38">
        <f>AVERAGE(H7,J7)</f>
        <v>139433927.5</v>
      </c>
    </row>
    <row r="8" spans="4:14" ht="9.75" thickBot="1" x14ac:dyDescent="0.2">
      <c r="D8" s="56" t="s">
        <v>10</v>
      </c>
      <c r="E8" s="50">
        <v>36</v>
      </c>
      <c r="F8" s="51" t="s">
        <v>15</v>
      </c>
      <c r="G8" s="52">
        <v>3217037</v>
      </c>
      <c r="H8" s="53">
        <f t="shared" ref="H8:H11" si="0">G8*E8</f>
        <v>115813332</v>
      </c>
      <c r="I8" s="57">
        <v>4137720</v>
      </c>
      <c r="J8" s="55">
        <f>I8*E8</f>
        <v>148957920</v>
      </c>
      <c r="K8" s="33"/>
      <c r="L8" s="36">
        <f t="shared" ref="L8:L11" si="1">MIN(H8,J8)</f>
        <v>115813332</v>
      </c>
      <c r="M8" s="37">
        <f t="shared" ref="M8:M11" si="2">MAX(H8,J8)</f>
        <v>148957920</v>
      </c>
      <c r="N8" s="38">
        <f>AVERAGE(H8,J8)</f>
        <v>132385626</v>
      </c>
    </row>
    <row r="9" spans="4:14" ht="9.75" thickBot="1" x14ac:dyDescent="0.2">
      <c r="D9" s="49" t="s">
        <v>11</v>
      </c>
      <c r="E9" s="50">
        <v>1</v>
      </c>
      <c r="F9" s="51" t="s">
        <v>16</v>
      </c>
      <c r="G9" s="52">
        <v>10629815</v>
      </c>
      <c r="H9" s="53">
        <f t="shared" si="0"/>
        <v>10629815</v>
      </c>
      <c r="I9" s="57">
        <v>8489460</v>
      </c>
      <c r="J9" s="55">
        <f>I9*E9</f>
        <v>8489460</v>
      </c>
      <c r="K9" s="33"/>
      <c r="L9" s="36">
        <f t="shared" si="1"/>
        <v>8489460</v>
      </c>
      <c r="M9" s="37">
        <f t="shared" si="2"/>
        <v>10629815</v>
      </c>
      <c r="N9" s="38">
        <f>AVERAGE(H9,J9)</f>
        <v>9559637.5</v>
      </c>
    </row>
    <row r="10" spans="4:14" ht="9.75" thickBot="1" x14ac:dyDescent="0.2">
      <c r="D10" s="49" t="s">
        <v>12</v>
      </c>
      <c r="E10" s="50">
        <v>1750</v>
      </c>
      <c r="F10" s="51" t="s">
        <v>17</v>
      </c>
      <c r="G10" s="52">
        <v>69333</v>
      </c>
      <c r="H10" s="53">
        <f t="shared" si="0"/>
        <v>121332750</v>
      </c>
      <c r="I10" s="57">
        <v>73800</v>
      </c>
      <c r="J10" s="55">
        <f>I10*E10</f>
        <v>129150000</v>
      </c>
      <c r="K10" s="33"/>
      <c r="L10" s="36">
        <f t="shared" si="1"/>
        <v>121332750</v>
      </c>
      <c r="M10" s="37">
        <f t="shared" si="2"/>
        <v>129150000</v>
      </c>
      <c r="N10" s="38">
        <f>AVERAGE(H10,J10)</f>
        <v>125241375</v>
      </c>
    </row>
    <row r="11" spans="4:14" ht="9.75" thickBot="1" x14ac:dyDescent="0.2">
      <c r="D11" s="56" t="s">
        <v>13</v>
      </c>
      <c r="E11" s="58">
        <v>1</v>
      </c>
      <c r="F11" s="59" t="s">
        <v>18</v>
      </c>
      <c r="G11" s="52">
        <v>12000000</v>
      </c>
      <c r="H11" s="53">
        <f t="shared" si="0"/>
        <v>12000000</v>
      </c>
      <c r="I11" s="60">
        <v>24990000</v>
      </c>
      <c r="J11" s="55">
        <f>I11*E11</f>
        <v>24990000</v>
      </c>
      <c r="K11" s="33"/>
      <c r="L11" s="36">
        <f t="shared" si="1"/>
        <v>12000000</v>
      </c>
      <c r="M11" s="37">
        <f t="shared" si="2"/>
        <v>24990000</v>
      </c>
      <c r="N11" s="38">
        <f>AVERAGE(H11,J11)</f>
        <v>18495000</v>
      </c>
    </row>
    <row r="12" spans="4:14" ht="9.75" thickBot="1" x14ac:dyDescent="0.2">
      <c r="D12" s="33"/>
      <c r="E12" s="39"/>
      <c r="F12" s="39"/>
      <c r="G12" s="33"/>
      <c r="H12" s="40">
        <f>SUM(H7:H11)</f>
        <v>381755202</v>
      </c>
      <c r="I12" s="41"/>
      <c r="J12" s="42">
        <f>SUM(J7:J11)</f>
        <v>468475930</v>
      </c>
      <c r="K12" s="33"/>
      <c r="L12" s="43">
        <f>SUM(L7:L11)</f>
        <v>379614847</v>
      </c>
      <c r="M12" s="43">
        <f>SUM(M7:M11)</f>
        <v>470616285</v>
      </c>
      <c r="N12" s="44">
        <f>SUM(N7:N11)</f>
        <v>425115566</v>
      </c>
    </row>
  </sheetData>
  <mergeCells count="4">
    <mergeCell ref="D5:F5"/>
    <mergeCell ref="G5:H5"/>
    <mergeCell ref="I5:J5"/>
    <mergeCell ref="L5:N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Cotizaciones -comaprativo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Ilvis Patricia Serrano Bonacelly</dc:creator>
  <cp:lastModifiedBy>Claudia Patricia Vargas Izquierdo</cp:lastModifiedBy>
  <cp:lastPrinted>2023-02-08T21:33:33Z</cp:lastPrinted>
  <dcterms:created xsi:type="dcterms:W3CDTF">2022-11-04T16:41:37Z</dcterms:created>
  <dcterms:modified xsi:type="dcterms:W3CDTF">2025-04-10T13:36:05Z</dcterms:modified>
</cp:coreProperties>
</file>