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C:\Users\SENA\Downloads\"/>
    </mc:Choice>
  </mc:AlternateContent>
  <xr:revisionPtr revIDLastSave="0" documentId="13_ncr:1_{CBBBAB30-CA44-4074-9231-EDD738994825}" xr6:coauthVersionLast="47" xr6:coauthVersionMax="47" xr10:uidLastSave="{00000000-0000-0000-0000-000000000000}"/>
  <bookViews>
    <workbookView xWindow="-120" yWindow="-120" windowWidth="29040" windowHeight="15840" tabRatio="598" xr2:uid="{00000000-000D-0000-FFFF-FFFF00000000}"/>
  </bookViews>
  <sheets>
    <sheet name="TITULADA ACM" sheetId="20" r:id="rId1"/>
    <sheet name="Hoja1" sheetId="24" state="hidden" r:id="rId2"/>
    <sheet name="CONSOLIDADO" sheetId="23" state="hidden" r:id="rId3"/>
    <sheet name="Instrucciones" sheetId="18" r:id="rId4"/>
  </sheets>
  <definedNames>
    <definedName name="_xlnm._FilterDatabase" localSheetId="2" hidden="1">CONSOLIDADO!$J$14:$K$84</definedName>
    <definedName name="_xlnm._FilterDatabase" localSheetId="0" hidden="1">'TITULADA ACM'!$A$13:$P$52</definedName>
    <definedName name="_xlnm.Print_Area" localSheetId="2">CONSOLIDADO!$A$1:$Q$92</definedName>
    <definedName name="_xlnm.Print_Area" localSheetId="0">'TITULADA ACM'!$A$1:$O$58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1" i="20" l="1"/>
  <c r="K44" i="20"/>
  <c r="J51" i="20"/>
  <c r="J50" i="20" l="1"/>
  <c r="J19" i="20"/>
  <c r="K48" i="24"/>
  <c r="J51" i="24" l="1"/>
  <c r="K51" i="24" s="1"/>
  <c r="M52" i="24"/>
  <c r="E52" i="24"/>
  <c r="J50" i="24"/>
  <c r="K50" i="24" s="1"/>
  <c r="K49" i="24"/>
  <c r="K47" i="24"/>
  <c r="K46" i="24"/>
  <c r="K45" i="24"/>
  <c r="K44" i="24"/>
  <c r="K43" i="24"/>
  <c r="K42" i="24"/>
  <c r="K41" i="24"/>
  <c r="K40" i="24"/>
  <c r="K39" i="24"/>
  <c r="K38" i="24"/>
  <c r="K37" i="24"/>
  <c r="K36" i="24"/>
  <c r="K35" i="24"/>
  <c r="K34" i="24"/>
  <c r="K33" i="24"/>
  <c r="K31" i="24"/>
  <c r="K30" i="24"/>
  <c r="K29" i="24"/>
  <c r="K52" i="24" s="1"/>
  <c r="K28" i="24"/>
  <c r="K27" i="24"/>
  <c r="K26" i="24"/>
  <c r="K25" i="24"/>
  <c r="K24" i="24"/>
  <c r="K23" i="24"/>
  <c r="K22" i="24"/>
  <c r="K21" i="24"/>
  <c r="K20" i="24"/>
  <c r="J19" i="24"/>
  <c r="K19" i="24" s="1"/>
  <c r="K18" i="24"/>
  <c r="K17" i="24"/>
  <c r="K16" i="24"/>
  <c r="K19" i="20"/>
  <c r="K18" i="20"/>
  <c r="D9" i="24" l="1"/>
  <c r="D11" i="24" s="1"/>
  <c r="K16" i="20"/>
  <c r="E52" i="20"/>
  <c r="K48" i="20"/>
  <c r="K47" i="20"/>
  <c r="K49" i="20"/>
  <c r="K45" i="20"/>
  <c r="K40" i="20"/>
  <c r="K41" i="20"/>
  <c r="K35" i="20"/>
  <c r="K34" i="20"/>
  <c r="K33" i="20"/>
  <c r="K32" i="20"/>
  <c r="K37" i="20"/>
  <c r="K36" i="20"/>
  <c r="K28" i="20"/>
  <c r="K26" i="20"/>
  <c r="K24" i="20"/>
  <c r="K23" i="20"/>
  <c r="K25" i="20"/>
  <c r="K21" i="20"/>
  <c r="K17" i="20"/>
  <c r="K22" i="20"/>
  <c r="K20" i="20"/>
  <c r="D12" i="24" l="1"/>
  <c r="M52" i="20"/>
  <c r="K27" i="20"/>
  <c r="K29" i="20"/>
  <c r="K30" i="20"/>
  <c r="K38" i="20"/>
  <c r="K39" i="20"/>
  <c r="K42" i="20"/>
  <c r="K43" i="20"/>
  <c r="K46" i="20"/>
  <c r="K50" i="20"/>
  <c r="K51" i="20"/>
  <c r="K52" i="20" l="1"/>
  <c r="D9" i="20" s="1"/>
  <c r="M73" i="23"/>
  <c r="M75" i="23"/>
  <c r="D12" i="20" l="1"/>
  <c r="D11" i="20"/>
  <c r="M26" i="23"/>
  <c r="B16" i="23" l="1"/>
  <c r="C16" i="23" s="1"/>
  <c r="D16" i="23" s="1"/>
  <c r="E16" i="23" s="1"/>
  <c r="F16" i="23" s="1"/>
  <c r="G16" i="23" s="1"/>
  <c r="H16" i="23" s="1"/>
  <c r="I16" i="23" s="1"/>
  <c r="J16" i="23" s="1"/>
  <c r="K16" i="23" s="1"/>
  <c r="L16" i="23" s="1"/>
  <c r="M16" i="23" s="1"/>
  <c r="N16" i="23" s="1"/>
  <c r="O16" i="23" s="1"/>
  <c r="P16" i="23" s="1"/>
  <c r="Q16" i="23" s="1"/>
  <c r="O60" i="23"/>
  <c r="G84" i="23"/>
  <c r="M35" i="23"/>
  <c r="M61" i="23"/>
  <c r="M78" i="23"/>
  <c r="M59" i="23"/>
  <c r="M58" i="23"/>
  <c r="M72" i="23"/>
  <c r="M71" i="23"/>
  <c r="M21" i="23"/>
  <c r="M41" i="23"/>
  <c r="M43" i="23"/>
  <c r="M49" i="23"/>
  <c r="M48" i="23"/>
  <c r="M83" i="23"/>
  <c r="M46" i="23"/>
  <c r="M52" i="23"/>
  <c r="M51" i="23"/>
  <c r="M50" i="23"/>
  <c r="M57" i="23"/>
  <c r="M56" i="23"/>
  <c r="M27" i="23"/>
  <c r="M25" i="23"/>
  <c r="M55" i="23"/>
  <c r="M54" i="23"/>
  <c r="M82" i="23"/>
  <c r="M81" i="23"/>
  <c r="M34" i="23"/>
  <c r="M33" i="23"/>
  <c r="M70" i="23"/>
  <c r="M69" i="23"/>
  <c r="M20" i="23"/>
  <c r="M19" i="23"/>
  <c r="M62" i="23"/>
  <c r="M38" i="23"/>
  <c r="M39" i="23"/>
  <c r="M47" i="23"/>
  <c r="M45" i="23"/>
  <c r="M29" i="23"/>
  <c r="M68" i="23"/>
  <c r="M74" i="23"/>
  <c r="O65" i="23"/>
  <c r="M64" i="23"/>
  <c r="M63" i="23"/>
  <c r="O53" i="23"/>
  <c r="M18" i="23"/>
  <c r="M44" i="23"/>
  <c r="M77" i="23"/>
  <c r="M66" i="23"/>
  <c r="M76" i="23"/>
  <c r="M30" i="23"/>
  <c r="M24" i="23"/>
  <c r="M23" i="23"/>
  <c r="M28" i="23"/>
  <c r="M22" i="23"/>
  <c r="M40" i="23"/>
  <c r="M42" i="23"/>
  <c r="M80" i="23"/>
  <c r="M79" i="23"/>
  <c r="M67" i="23"/>
  <c r="M17" i="23"/>
  <c r="M37" i="23"/>
  <c r="M36" i="23"/>
  <c r="M32" i="23"/>
  <c r="M31" i="23"/>
  <c r="M84" i="23" l="1"/>
  <c r="O84" i="23"/>
  <c r="F11" i="23" l="1"/>
  <c r="F12" i="2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tc={73782F5C-C1C8-424F-9E31-2965895D79D2}</author>
    <author>tc={6BBDE1F8-8341-4945-84A3-8B969C80E57A}</author>
    <author>tc={A68D6F9B-642D-4BE3-86F3-59C19302FD13}</author>
    <author>tc={21ADF9AC-3070-4414-B79A-C2BBBDA67015}</author>
    <author>tc={F1203AD9-6A5E-42DF-967C-D90565224F72}</author>
    <author>tc={90D7A509-45AC-43E9-BEBA-A8716EF1DC50}</author>
  </authors>
  <commentList>
    <comment ref="E18" authorId="0" shapeId="0" xr:uid="{73782F5C-C1C8-424F-9E31-2965895D79D2}">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Sistema: 1
Mantenimiento de Equipos de Cómputo: 1.
Redes de Fibra Óptica: 1.</t>
        </r>
      </text>
    </comment>
    <comment ref="E36" authorId="1" shapeId="0" xr:uid="{6BBDE1F8-8341-4945-84A3-8B969C80E57A}">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Actividad Física: 1.
Ejecución de Programas Deportivos: 1.</t>
        </r>
      </text>
    </comment>
    <comment ref="E39" authorId="2" shapeId="0" xr:uid="{A68D6F9B-642D-4BE3-86F3-59C19302FD13}">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Presencial: 2.
Virtual: 1.</t>
        </r>
      </text>
    </comment>
    <comment ref="E45" authorId="3" shapeId="0" xr:uid="{21ADF9AC-3070-4414-B79A-C2BBBDA67015}">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Presencial: 4.
Virtual: 3.</t>
        </r>
      </text>
    </comment>
    <comment ref="E47" authorId="4" shapeId="0" xr:uid="{F1203AD9-6A5E-42DF-967C-D90565224F72}">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Presencial: 2.
Virtual: 0.</t>
        </r>
      </text>
    </comment>
    <comment ref="E79" authorId="5" shapeId="0" xr:uid="{90D7A509-45AC-43E9-BEBA-A8716EF1DC5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Dirección de Ventas: 2.
Comunicación Comercial: 1.
Asesoria Comercial: 2.
Servicio al Cliente: 1.
Operaciones Comerciales: 1.</t>
        </r>
      </text>
    </comment>
  </commentList>
</comments>
</file>

<file path=xl/sharedStrings.xml><?xml version="1.0" encoding="utf-8"?>
<sst xmlns="http://schemas.openxmlformats.org/spreadsheetml/2006/main" count="859" uniqueCount="238">
  <si>
    <t>Versión: 01</t>
  </si>
  <si>
    <t>Código: 
GFPI-F-139</t>
  </si>
  <si>
    <t>GESTIÓN DE FORMACIÓN PROFESIONAL INTEGRAL</t>
  </si>
  <si>
    <t>TOPE GLOBAL PROGRAMADO</t>
  </si>
  <si>
    <t>PRESUPUESTO ASIGNADO</t>
  </si>
  <si>
    <t xml:space="preserve">ELABORADO POR:  </t>
  </si>
  <si>
    <t>SALDO</t>
  </si>
  <si>
    <t>Nombre:</t>
  </si>
  <si>
    <t xml:space="preserve">% UTILIZADO: </t>
  </si>
  <si>
    <t>Teléfono:</t>
  </si>
  <si>
    <t>LUGAR</t>
  </si>
  <si>
    <t>NIVEL</t>
  </si>
  <si>
    <t>PERFIL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</si>
  <si>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</si>
  <si>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</si>
  <si>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</si>
  <si>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</si>
  <si>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</si>
  <si>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</si>
  <si>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</si>
  <si>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</si>
  <si>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</si>
  <si>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</si>
  <si>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</si>
  <si>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</si>
  <si>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</si>
  <si>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DÍAS</t>
  </si>
  <si>
    <t>PROFESIONALES Y/O TECNÓLOGOS</t>
  </si>
  <si>
    <t xml:space="preserve">TÉCNICOS </t>
  </si>
  <si>
    <t>MAGDALENA - CLPEM</t>
  </si>
  <si>
    <t>TECNICO</t>
  </si>
  <si>
    <t>CONTRATO DE PRESTACIÓN DE SERVICIOS</t>
  </si>
  <si>
    <t>ENFERMERIA</t>
  </si>
  <si>
    <t>COCINA</t>
  </si>
  <si>
    <t>SERVICIOS FARMACEUTICOS</t>
  </si>
  <si>
    <t>PELUQUERIA</t>
  </si>
  <si>
    <t>SERVICIO DE RESTAURANTE Y BAR</t>
  </si>
  <si>
    <t>ASESORIA COMERCIAL</t>
  </si>
  <si>
    <t>OPERACION TURISTICA LOCAL</t>
  </si>
  <si>
    <t>APOYO ADMINISTRATIVO EN SALUD</t>
  </si>
  <si>
    <t>ASISTENCIA ADMINISTRATIVA</t>
  </si>
  <si>
    <t>EJECUCIÓN DE INSTRUMENTOS FUNCIONALES</t>
  </si>
  <si>
    <t>ASISTENCIA EN ORGANIZACIÓN DE ARCHIVOS</t>
  </si>
  <si>
    <t>GESTION DE REDES DE DATOS</t>
  </si>
  <si>
    <t>GESTION DE LA SEGURIDAD Y SALUD EN EL TRABAJO</t>
  </si>
  <si>
    <t>TOTALES</t>
  </si>
  <si>
    <t>Subdirector del Centro de Logística Y Promoción Ecoturística del Magdalena</t>
  </si>
  <si>
    <t>ANEXO 2: PLAN DE CONTRATACIÓN DE INSTRUCTORES  -  APOYOS ADMINISTRATIVOS Y OTROS PERFILES RELACIONADOS CON LA FORMACIÓN PROFESIONAL</t>
  </si>
  <si>
    <t>MAGDALENA -CLPEM</t>
  </si>
  <si>
    <t>COMPLEMETARIA</t>
  </si>
  <si>
    <t>CONTRATO DE PRESTACION DE SERVICIOS</t>
  </si>
  <si>
    <t>CONTABILIDAD</t>
  </si>
  <si>
    <t>MERCADEO Y VENTAS</t>
  </si>
  <si>
    <t>SISTEMAS</t>
  </si>
  <si>
    <t>PRIMERA OFERTA - SEGUNDA OFERTA - TERCERA OFERTA - CUARTA OFERTA</t>
  </si>
  <si>
    <t>PERIODO : AÑO 2022</t>
  </si>
  <si>
    <t>PROGAMA 2</t>
  </si>
  <si>
    <t>PROFESIONALES</t>
  </si>
  <si>
    <t>TÉCNICOS Y/O TECNÓLOGOS</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</si>
  <si>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</si>
  <si>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PROGRAMACION DE SOFTWARE</t>
  </si>
  <si>
    <t>TECNOLOGO</t>
  </si>
  <si>
    <t>ADSI - VIRTUAL</t>
  </si>
  <si>
    <t>SISTEMA</t>
  </si>
  <si>
    <t>"Requisitos académicos: profesional en ingeniería de sistemas, ingeniería en informática, ingeniería electrónica, ingeniería de telecomunicaciones, con conocimiento y experiencia comprobada en redes de datos, instalación, configuración y administración de equipos activos de redes, telefónica, telefonía para la competencia se requiere preferiblemente que el instructor cuente con especialización profesional o tecnológica relacionados con la especialidad objeto de formación o al menos una de las siguientes certificaciones internacionales: cisco ccna certificaciones de fabricantes de dispositivos voip experiencia laboral: dieciocho (18) meses de experienciade los cuales doce (12) meses estarán relacionados con el ejercicio de la profesión u oficio con la competencia a orientar y seis (6) meses en labores de docencia"</t>
  </si>
  <si>
    <t>PROGRAMACION DE SOFTWARE Y SISTEMAS</t>
  </si>
  <si>
    <t>GESTIÓN DOCUMENTAL</t>
  </si>
  <si>
    <t>"Requisitos academicos: El Programa Requiere De Un Equipo De Instructores Técnicos, Conformado Por Profesionales Formados En Alguna De Las Siguientes ÁreasCiencias De La Información Y La Documentación O ArchivísticaAdministración De Empresas Ingeniería IndustrialPsicologíaIngeniería De Sistemas Licenciatura En LingüísticaCarreras Afines Al Programa De Formación.Alternativa 1. Título De Tecnólogo O Cuatro (4) Años Estudios Universitarios Enciencias De La Información Y La Documentación O Archivística, Administración De Empresas, Ingeniería Industrial, Psicología, Ingeniería De Sistemas, Licenciatura En Lingüística O Afines.Alternativa 2. Título De Técnico Profesional O Tres (3) Años Estudios Universitarios Enciencias De La Información Y La Documentación O Archivística, Administración De Empresas, Ingeniería Industrial, Psicología, Ingeniería De Sistemas, Licenciatura En Lingüística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</si>
  <si>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ELABORACION DE AUDIOVISUALES.</t>
  </si>
  <si>
    <t>Requisitos académicos: tecnólogo/profesional en escritura para productos audiovisuales /o tecnólogo/profesional en producción de medios audiovisuales digitales /o tecnólogo/profesional en cámara y fotografía para cine /o tecnólogo/profesional en diseño gráfico /o tecnólogo/profesional en producción de cine y televisión /o tecnólogo/profesional en comunicación y lenguajes audiovisuales /o tecnólogo/profesional realizador de cine y audiovisuales /o tecnólogo/profesional realizador de cine y televisión. Experiencia laboral: mínimo doce meses de experiencia en el desarrollo de producciones audiovisuales, en las diferentes fases que contemplan la preproducción, producción y postproducciónmínimo 6 meses como docente del área de medios audiovisuales</t>
  </si>
  <si>
    <t>AUDIOVISUALES</t>
  </si>
  <si>
    <t>DESARROLLO MULTIMEDIA Y WEB</t>
  </si>
  <si>
    <t>MULTIMEDIA - VIRTUAL</t>
  </si>
  <si>
    <t>Requisitos academicos: PROFESIONAL O TECNÓLOGO EN PRODUCCIÓN DE MULTIMEDIA, DESARROLLO MULTIMEDIA Y WEB, DISEÑO GRÁFICO, DISEÑO VISUAL, COMUNICACIÓN VISUAL, PUBLICIDAD, PUBLICIDAD Y MERCADEO, ARTES PLÁSTICAS, ARTES VISUALES, BELLAS ARTES, LICENCIADOS EN DISEÑO TECNOLÓGICO, INGENIEROS MULTIMEDIA, INGENIEROS DE SISTEMAS, TECNÓLOGOS EN ANIMACIÓN 3D O DIGITAL Y ÁREAS AFINES, PREFERIBLEMENTE CON CERTIFICACIÓN INTERNACIONAL DE ADOBE O AUTODESK. Experiencia Laboral;VEINTICUATRO (24) MESES DE EXPERIENCIA: DE LOS CUALES DIECIOCHO (18) MESES ESTARÁN RELACIONADOS CON EL EJERCICIO DE LA PROFESIÓN U OFICIO OBJETO DE LA FORMACIÓN PROFESIONAL Y SEIS (6) MESES EN LABORES DE DOCENCIA.</t>
  </si>
  <si>
    <t>COCINA BÁSICA</t>
  </si>
  <si>
    <t>MANIPULAR ALIMENTOS DE ACUERDO CON NORMATIVIDAD VIGENTE.</t>
  </si>
  <si>
    <t>TRANSVERAL</t>
  </si>
  <si>
    <t>Institucional de Pedagogía - Comunicación</t>
  </si>
  <si>
    <t>Título profesional en los núcleos de conocimiento de Sociología, trabajo social y afines, o Lenguas modernas, literatura, lingüística y afines, o Comunicación social, periodismo y afines, o Educación, Tarjeta Profesional en los Casos Exigidos por la Ley Veinticuatro (24) meses de experiencia distribuida así: Doce (12) meses de experiencia laboral relacionada con el desempeño en el área y doce (12) meses en docencia o instrucción.</t>
  </si>
  <si>
    <t>INSTITUCIONAL DE PEDAGOGÍA - COMUNICACIÓN</t>
  </si>
  <si>
    <t>CONFECCION DE ROPA HOGAR EN TECNICA DE  PATCHWORK</t>
  </si>
  <si>
    <t>"Requisitos académicos: título de técnico laboral en disciplina académica del núcleo básico de conocimiento eningeniería industrial y afines, o diseño alternativa 1 título de técnico profesional en disciplina académica del núcleo básico de conocimiento eningeniería industrial y afines, o diseño. Alternativa 2 título de tecnólogo en disciplina académica del núcleo básico de conocimiento eningeniería industrial y afines, o diseño alternativa 3 título profesional en disciplina académica del núcleo básico de conocimiento eningeniería industrial y afines; o diseño. Estas profesiones deben estar asociadas a los programas de formación que impartirá en su desempeño. Experiencia laboral: treinta y seis (36) meses de experienciade los cuales veintiocho (28) meses estarán relacionados con el ejercicio de la profesión u oficio objeto de la formación profesional y ocho (8) meses en labores de docencia alternativa 1 treinta y seis (36) meses de experienciade los cuales veintiocho (28) meses estarán relacionados con el ejercicio de la profesión u oficio objeto de la formación profesional y ocho (8) meses en labores de docenciaalternativa 2  treinta y seis (36) meses de experienciade los cuales veintiocho (28) meses estarán relacionados con el ejercicio de la profesión u oficio objeto de la formación profesional y ocho (8) meses en labores de docenciaalternativa 3 veinticuatro (24) meses de experienciade los cuales dieciocho (18) meses estarán relacionados con el ejercicio de la profesión u oficio objeto de la formación profesional y seis (6) meses en labores de docencia"</t>
  </si>
  <si>
    <t>ELABORACIÓN DE PRENDAS DE VESTIR</t>
  </si>
  <si>
    <t>GESTION CONTABLE Y DE INFORMACION FINANCIERA</t>
  </si>
  <si>
    <t>"Requisitos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</si>
  <si>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CONTABILIZACION DE OPERACIONES COMERCIALES</t>
  </si>
  <si>
    <t>CONTABILIZACION DE OPERACIONES COMERCIALES - VIRTUAL</t>
  </si>
  <si>
    <t>EJECUCION DE PROGRAMAS DEPORTIVOS</t>
  </si>
  <si>
    <t>"Requisitos académicos: ¿tecnólogo en entrenamiento deportivo o afines. ¿profesional licenciado en educación física ó profesional en cultura física, deporte y recreación ó profesional en ciencias del deporte o afines. Experiencia laboral: experiencia laboral tecnólogoveinticuatro (24) meses de experiencia relacionadas con el ejercicio de la profesión u oficio objeto de la formación profesional profesional ó licenciadodoce (12) meses de experiencia relacionadas con el ejercicio de la profesión u oficio objeto de la formación profesionalexperiencia docente: tecnólogomínimo doce (12) meses en labores de docencia profesional o licenciadomínimo seis (6) meses en labores de docencia"</t>
  </si>
  <si>
    <t xml:space="preserve">INSTITUCIONAL DE PEDAGOGÍA - ACTIVIDAD FÍSICA Y HÁBITOS DE VIDA SALUDABLES </t>
  </si>
  <si>
    <t>Institucional de Integralidad de la Formación - 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</si>
  <si>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</si>
  <si>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 xml:space="preserve">INSTITUCIONAL DE INTEGRALIDAD DE LA FORMACIÓN - INTERACCIÓN CONSIGO MISMO, CON LOS DEMÁS, CON LA NATURALEZA Y CON LA TRASCENDENCIA </t>
  </si>
  <si>
    <t>ASISTENCIA EN LA FUNCION PUBLICA</t>
  </si>
  <si>
    <t>Requisitos académicos: alternativa 1profesional en administración pública, derecho, economista, ciencias políticas, contador público titulado con conocimiento en la administración pública o afines alternativa 2tecnólogo en gobierno local, tecnólogo en gestión empresarial, administración empresarial o afines. Experiencia laboral: requisitos de experiencia laboral alternativa 1veinticuatro (24) meses de experienciade los cuales dieciocho (18) meses estarán relacionados con el ejercicio de la profesión u oficio objeto de la formación profesional y seis (6) meses en labores de docencia, preferiblemente experiencia en el sector público alternativa 2treinta y seis (36) meses de experienciade los cuales treinta (30) meses estarán relacionados con el ejercicio de la profesión u oficio objeto de la formación profesional y seis (6) meses de labores en docencia, preferiblemente experiencia en el sector público</t>
  </si>
  <si>
    <t>ASISTENCIA A LA FUNCION PUBLICA</t>
  </si>
  <si>
    <t>ASISTENCIA ADMINISTRATIVA .</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</si>
  <si>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 Experiencia laboral: veinticuatro (24) meses de experiencia de los cuales doce (12) meses estarán relacionados con el ejercicio de la profesión u oficio objeto de la formación profesional y doce (12) meses en labores de docencia."</t>
  </si>
  <si>
    <t>EMPRENDIMIENTO</t>
  </si>
  <si>
    <t>GESTION ADMINISTRATIVA</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</si>
  <si>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</si>
  <si>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Institucional de la Enseñanza de Idiomas - Ingles Presencial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</si>
  <si>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</si>
  <si>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INSTITUCIONAL DE LA ENSEÑANZA DE IDIOMAS - IDIOMAS</t>
  </si>
  <si>
    <t>Institucional de la Enseñanza de Idiomas - Ingles Virtual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</si>
  <si>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</si>
  <si>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INSTITUCIONAL DE LA ENSEÑANZA DE IDIOMAS - IDIOMAS VIRTUAL</t>
  </si>
  <si>
    <t>Institucional de Pedagogía - Protección Ambiental, Seguridad y Salud en el Trabajo</t>
  </si>
  <si>
    <t>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</si>
  <si>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 xml:space="preserve">INSTITUCIONAL DE PEDAGOGÍA - PROTECCIÓN AMBIENTAL, SEGURIDAD Y SALUD EN EL TRABAJO </t>
  </si>
  <si>
    <t>SALUD OCUPACIONAL</t>
  </si>
  <si>
    <t>Formación Complementaria Virtual sin idiomas</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</si>
  <si>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</si>
  <si>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t>GASTRONOMIA VIRTUAL</t>
  </si>
  <si>
    <t>MERCADEO Y LOGISTICA VRITUAL</t>
  </si>
  <si>
    <t>SEGURUDAD Y SALUD EN EL TRABAJO - VIRTUAL</t>
  </si>
  <si>
    <t>ASISTENCIA AL MAQUINISTA DE LOCOMOTORAS.</t>
  </si>
  <si>
    <t>"Requisitos académicos: alternativa 1 certificado de aptitud profesional en el área ocupacional 84oficios y ocupaciones en transporte, operación de equipo, instalación y mantenimiento. Grupo 846maquinista y operación de transporte ferroviario 8462guardafrenos y otros operadores ferroviarios. (ver anexo c. N. O). Licencia o certificado por autoridad competente. Alternativa 2 certificado de técnico en el área ocupacional 84oficios y ocupaciones en transporte, operación de equipo, instalación y mantenimiento. Grupo 846maquinista y operación de transporte ferroviario. (ver anexo c. N. O). Licencia o certificado por autoridad competente. Alternativa 3 título de técnico profesional en el núcleo básico de conocimientoingeniería mecánica y afines; ver anexos(n. B. C. ), (titulos sena) licencia o certificado por autoridad competente. Alternativa 4 título de tecnólogo en el núcleo básico de conocimientoingeniería mecánica y afines; ver anexos(n. B. C. ), (titulos sena) licencia o certificado por autoridad competente. Alternativa 5 título profesional universitario en el núcleo básico de conocimientoingeniería mecánica y afines; o ingeniería civil y afines (ver anexo n. B. C). Licencia o certificado por autoridad competente. Tarjeta profesional en los casos exigidos por la ley. Experiencia laboral: para alternativa 1cuarenta y ocho (48) meses de experiencia relacionada distribuida así:treinta y seis (36) meses de experiencia relacionada con el ejercicio de operación detransporte ferroviario y doce (12) meses en docencia y/o instrucción certificada porentidad legalmente reconocidapara alternativa 2cuarenta y dos (42) meses de experiencia relacionada distribuida así:treinta (30) meses de experiencia relacionada con el ejercicio de operación de transporteferroviario y doce (12) meses en docencia y/o instrucción certificada por entidadlegalmente reconocidapara alternativa 3treinta y seis (36) meses de experiencia relacionada distribuida así:veinticuatro (24) meses de experiencia relacionada con el ejercicio de operación detransporte ferroviario y doce (12) meses en docencia y/o instrucción certificada porentidad legalmente reconocidapara alternativa 4treinta (30) meses de experiencia relacionada distribuida así:dieciocho (18) meses de experiencia relacionada con el ejercicio de operación de transporteferroviario y doce (12) meses en docencia y/o instrucción certificada por entidadlegalmente reconocidapara alternativa 5veinticuatro (24) meses de experiencia relacionada distribuida así:doce (12) meses de experiencia relacionada con el ejercicio de operación de transporteferroviario y doce (12) meses en docencia y/o instrucción certificada por entidadlegalmente reconocida"</t>
  </si>
  <si>
    <t>MAQUINISTA DE LOCOMOTORA</t>
  </si>
  <si>
    <t>DISTRIBUCIÓN FÍSICA INTERNACIONAL</t>
  </si>
  <si>
    <t>"Requisitos academicos: El Programa Requiere De Un Equipo De Instructores Técnicos, Conformado Por:Profesional En Áreas Relacionadas Con Los Procesos De Distribución Física Internacional, Tales Comoingeniero Industrial, De Alimentos, Administradores De Empresa Y Ciencias Afines (Opción1). Tecnólogo En Logística O Mercadeo, Negocios Internacionales (Opción 2), Seis Semestres O Su Equivalente En Ingeniería Industrial. (Opción 3) Experiencia Laboral Con Experiencia Laboral En El Desarrollo De Actividades Relacionadas Con Procesos De Distribución Física Internacional, De Acuerdo Con Las Siguientes Opciones:Opción 1Veinticuatro (24) Meses De ExperienciaDe Los Cuales Dieciocho (18) Meses Estarán Relacionados Con El Ejercicio De La Profesión U Oficio Objeto De La Formación Profesional Y Seis (6) Meses En Labores De Docencia En Gestión Logística De La Distribución Física InternacionalOpción 2Treinta Y Seis (36) Meses De ExperienciaDe Los Cuales Treinta (30) Meses Estarán Relacionados Con El Ejercicio De La Profesión U Oficio Objeto De La Formación Profesional Y Seis (6) Meses En Labores De Docencia En Gestión Logística De La Distribución Física Internacional"</t>
  </si>
  <si>
    <t>GESTION LOGISTICA - VIRTUAL</t>
  </si>
  <si>
    <t>NEGOCIACION INTERNACIONAL</t>
  </si>
  <si>
    <t>DISTRIBUCION FISICA</t>
  </si>
  <si>
    <t>MANIPULACION DE ALIMENTOS</t>
  </si>
  <si>
    <t>Requisitos académicos: Alternativa1. Título profesional en disciplina académica del núcleo básico de conocimiento en: ingeniería agroindustrial, alimentos y afines. alternativa 2. Título de tecnólogo en disciplina académica del núcleo básico de conocimiento en: ingeniería agroindustrial, alimentos y afines. Experiencia laboral: Alternativa 1. Diez y ocho (18) meses de experiencia: de los cuales doce (12) meses estarán relacionados con el ejercicio de la profesión u oficio objeto de la formación profesional y seis (6) meses en labores de docencia. alternativa 2. Veinticuatro (24) meses de experiencia: de los cuales diez y ocho (18) meses estarán relacionados con el ejercicio de la profesión u oficio objeto de la formación profesional y seis (6) meses en labores de docencia.</t>
  </si>
  <si>
    <t>INOCUIDAD (MANIPULACION DE ALIMENTOS)</t>
  </si>
  <si>
    <t>CONDUCCIÓN VEHÍCULO LIVIANO DE TRANSPORTE DE CARGA</t>
  </si>
  <si>
    <t>"Requisitos académicos: certificado en la norma de competencia laboral. Bachiller académico. Formación pedagógica básica sena para docentes. Experiencia laboral: un año de experiencia en la norma certificadamínimo 6 meses de experiencia docente"</t>
  </si>
  <si>
    <t>MAQUINARIA PESADA</t>
  </si>
  <si>
    <t>MARINERO COSTANERO DE CUBIERTA.</t>
  </si>
  <si>
    <t>"Requisitos académicos: alternativa 1: título profesional en disciplina académica del núcleo básico de conocimiento en otras ingenieríasingeniería náutica, ingeniería pesquera, otras ingenierías relacionadas con la navegación marítima alternativa 2: título de tecnólogo, o técnico profesional, en disciplina académica de los núcleos básicos de conocimiento enotras ingenierías relacionadas con la navegación fluvial o marítima, con título entecnología pesquera, tecnología en navegación. Alternativa 3: título de técnico, cap en disciplina académica de los núcleos básicos de conocimiento enotras ingenierías relacionadas con la navegación marítima. Nota: cualquiera de los perfiles anteriores debe presentar licencia de navegación o título de navegación mínimo de marinero de cubierta o marinero pesca igualmente debe presentar certificación de los cursos modelo omi 6. 09 y 3. 12 experiencia laboral: veinticuatro (24) meses de experiencia relacionados con el ejercicio de la profesión en embarcación fluvialseis (6) meses en labores de docencia"</t>
  </si>
  <si>
    <t>MARINERO EN CUBIERTA</t>
  </si>
  <si>
    <t>FORTALECIMIENTO EN RAZONAMIENTO CUANTITATIVO PARA ARTICULACION CON LA MEDIA</t>
  </si>
  <si>
    <t>"Requisitos academicos: Requisitos Académicos :Para El Desarrollo Integral De Esta Competencia Se Requiere La Participación De Profesionales Asociados A Perfiles Académicos Relacionados Con Los Resultados De Aprendizajes Específicos, Así:Opcion 1Licenciado En Matemáticas O Licenciado En Física.Opcion 2Licenciado En Educación Básica Con Énfasis En Matemáticas.Opcion 3Profesionales En Las Áreas De Ingeniería, Matemáticas O Física, Con Formación Pedagógica. Experiencia Laboral Tener Experiencia Mínima De 12 Meses En Procesos De Formación O Actividades Laborales En Docencia"</t>
  </si>
  <si>
    <t xml:space="preserve">INSTITUCIONAL DE PEDAGOGÍA - MATEMÁTICAS </t>
  </si>
  <si>
    <t>"Requisitos académicos: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servicios de barismo o servicio de mesa, bar y cocina. Experiencia laboral: alternativa 1profesional enadministración turística y hotelera, administración de empresas turísticas y hoteleras, administración hotelera, hotelería y turismo o gastronomíaalternativa 2tecnólogo enadministración hotelera, administración turística y hotelera, gestión hotelera y turística, gestión para establecimientos de alimentos y bebidas, hotelería y turismo, hotelería turismo y relaciones públicas, gastronomía o gestión hoteleraalternativa 3 técnica profesional enadministración turística y hotelera, operación de servicios gastronómicos, procesos hoteleros y de servicio, mesa y bar, gestión de bares y restaurantes, administración de bares y restaurantes, procesos gastronómicos y de bebidas o administración hoteleraalternativa 4técnico enmesa y bar, servicios de mesa y bar, servicios de barismo o servicio de mesa, bar y cocina"</t>
  </si>
  <si>
    <t>EJECUCION MUSICAL CON INSTRUMENTOS FUNCIONALES</t>
  </si>
  <si>
    <t>"Requisitos académicos: ¿el programa requiere de un equipo de instructores conformado por ¿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t>
  </si>
  <si>
    <t>"Requisitos academicos: TÉCNICO EN PELUQUERÍA O TÉCNICO EN BELLEZA INTEGRAL. Experiencia Laboral;MINIMO 24 MESES DE VINCULACIÓN LABORAL CON EL ÁREA DE SU PROFESIÓNMÍNIMO 6 MESES DE EXPERIENCIA DOCENTE"</t>
  </si>
  <si>
    <t>GESTIÓN DE REDES DE DATOS</t>
  </si>
  <si>
    <t>APOYO ADMINISTRATIVO EN SALUD.</t>
  </si>
  <si>
    <t>Requisitos académicos: 1. Opcióntítulo profesional en áreas de la salud con postgrado en administración en salud o gerencia en salud u hospitalaria o auditoría en salud. 2. Opcióntítulo profesional en administración de empresas o administración pública, o administración en salud, o contaduría pública o economía con postgrado en áreas administrativas en salud, gerenciales en salud o de auditoría en salud. Experiencia laboral: mínimo 24 meses de experiencia certificada en procesos de facturación de servicios de salud, o en procesos de admisión y afiliación de usuarios en la red de servicios de salud mínimo 6 meses de experiencia docente</t>
  </si>
  <si>
    <t>"Requisitos académicos: profesional en enfermería experiencia laboral: mínimo 24 meses de experiencia con vinculación laboral en áreas de desempeño con funciones asistencialesmínimo 6 meses de experiencia en procesos de formación y/o capacitación"</t>
  </si>
  <si>
    <t>APOYO ADMINISTRATIVO EN SALUD - VIRTUAL</t>
  </si>
  <si>
    <t>"Requisitos académicos: profesional en enfermería. Experiencia laboral: mínimo 24 meses de vinculación laboral en el desempeño de funciones asistencialesmínimo 6 meses de experiencia en formación y/o educación"</t>
  </si>
  <si>
    <t>"Requisitos académicos: químico farmacéutico o regente de farmacia experiencia laboral: ¿ mínimo 24 meses de vinculación laboral en el desempeño de funciones relacionadas con el proceso farmacéutico¿ mínimo 6 meses de experiencia en formación y/o educación"</t>
  </si>
  <si>
    <t>SERVICIO FARMACEUTICO</t>
  </si>
  <si>
    <t>CONTROL DE MOVILIDAD, TRANSPORTE Y SEGURIDAD VIAL</t>
  </si>
  <si>
    <t>"Requisitos académicos: alternativa 1: nivel académico título de tecnólogo en el núcleo básico de conocimiento deingeniería mecánica y afines. Ver anexos(n. B. C. ), (titulos sena) licencia de instructor de conducción emitida por el ministerio del transporte alternativa 2: nivel académico título profesional universitario en el núcleo básico de conocimiento deingeniería mecánica y afines; o ingeniería civil y afines, administración , seguridad y afines. (ver anexo n. B. C) licencia de instructor de conducción emitida por el ministerio del transporte. Tarjeta profesional en los casos exigidos por la ley. Experiencia laboral: alternativa 1:treinta (30) meses de experiencia relacionada distribuida asídieciocho (18) meses de experiencia relacionada con el ejercicio de operación de transporte terrestre por carretera y doce (12) meses en docenciaalternativa 2:veinticuatro (24) meses de experiencia relacionada distribuida asídoce (12) meses de experiencia relacionada con el ejercicio de operación de transporte terrestre por carretera y doce (12) meses en docencia"</t>
  </si>
  <si>
    <t>CONTROL DE MOVILIDAD Y SEGURIDAD VIAL</t>
  </si>
  <si>
    <t>"Requisitos académicos: profesionales en las áreas de: ingenierías administración sector salud y social experiencia laboral: mínimo 24 meses de experiencia laboral en salud ocupacionalespecialista en salud ocupacional, con licencia de prestación de servicios de salud ocupacional"</t>
  </si>
  <si>
    <t>GESTIÓN DE LA SEGURIDAD Y SALUD EN EL TRABAJO</t>
  </si>
  <si>
    <t>TALENTO HUMANO</t>
  </si>
  <si>
    <t>"Requisitos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</si>
  <si>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GESTION DE TALENTO HUMANO</t>
  </si>
  <si>
    <t>Requisitos académicos: tecnico en ventas de productos y servicios tecnologos y/o profesionales en programas de formacion relacionados con procesos de negociacion y exhibicion de productos y servicios. Experiencia laboral: 2 años ejerciendo la actividad</t>
  </si>
  <si>
    <t>GESTION DE MERCADO - VIRTUAL</t>
  </si>
  <si>
    <t>BICHARA JOSÉ ZABLEH HASBUN</t>
  </si>
  <si>
    <r>
      <t xml:space="preserve">GESTIÓN DE FORMACIÓN PROFESIONAL INTEGRAL 
</t>
    </r>
    <r>
      <rPr>
        <b/>
        <sz val="12"/>
        <rFont val="Arial"/>
        <family val="2"/>
      </rPr>
      <t>ANEXO 2: PLAN DE CONTRATACIÓN DE INSTRUCTORES  -  APOYOS ADMINISTRATIVOS Y OTROS PERFILES RELACIONADOS CON LA FORMACIÓN PROFESIONAL</t>
    </r>
  </si>
  <si>
    <t>Código: 
GFPI-F139</t>
  </si>
  <si>
    <t>INSTRUCCIONES PARA EL DILIGENCIAMIENTO DEL FORMATO</t>
  </si>
  <si>
    <t>NO IMPRIMIR</t>
  </si>
  <si>
    <t xml:space="preserve">1. Generalidades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</si>
  <si>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</si>
  <si>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b) Si hay un procedimiento que refiera este formato (Nombre y código).</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</si>
  <si>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</si>
  <si>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</si>
  <si>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</si>
  <si>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f) Si se requiere imprimir (en lo posible no)</t>
  </si>
  <si>
    <t xml:space="preserve">g) Quíén lo guarda: Las Direcciones Regionales y la Dirección de Formación </t>
  </si>
  <si>
    <t>h) Otros, según se requiera</t>
  </si>
  <si>
    <t>2. Instrucciones para diligenciar las casillas</t>
  </si>
  <si>
    <t>NOMBRE DE LA CASILLA</t>
  </si>
  <si>
    <t>INSTRUCCIONES</t>
  </si>
  <si>
    <t>TENER EN CUENTA</t>
  </si>
  <si>
    <t>PERIODO</t>
  </si>
  <si>
    <t xml:space="preserve">Señalar el año en el que se va hacer la solicitud </t>
  </si>
  <si>
    <t xml:space="preserve">TOPE GLOBAL PROGRAMADO </t>
  </si>
  <si>
    <t xml:space="preserve">Señalar el numero total de contratos que se pretende contratar </t>
  </si>
  <si>
    <t xml:space="preserve">SALDO: </t>
  </si>
  <si>
    <t xml:space="preserve">Señalar el presupuesto que se tiene disponible para la contratación </t>
  </si>
  <si>
    <t>% UTILIZADO:</t>
  </si>
  <si>
    <t xml:space="preserve"> Señalar el presupuesto utilizado </t>
  </si>
  <si>
    <t>ELABORADO POR:</t>
  </si>
  <si>
    <t xml:space="preserve">  Señalar el nombre de  la persona que realizo el documento, asi como su numero telefonico o IP. </t>
  </si>
  <si>
    <t>LUGAR:</t>
  </si>
  <si>
    <t xml:space="preserve"> Señalar la Regional y Centro de formación que realiza la solicitud. </t>
  </si>
  <si>
    <t xml:space="preserve">NIVEL: </t>
  </si>
  <si>
    <t>Señalar el nivel de formación con el que se relaciona la contratación</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</si>
  <si>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</si>
  <si>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</si>
  <si>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</si>
  <si>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</si>
  <si>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</si>
  <si>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</si>
  <si>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</si>
  <si>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</si>
  <si>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</si>
  <si>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</si>
  <si>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 xml:space="preserve">DURACION DEL PROGRAMA: </t>
  </si>
  <si>
    <t>Señalar la duracion del programa con la que se relaciona la contratacion</t>
  </si>
  <si>
    <t>OBSERVACIONES:</t>
  </si>
  <si>
    <t xml:space="preserve">Señalar las observaciones que tenga el Centro de Formación o Regional </t>
  </si>
  <si>
    <t>LOS QUE PASAN - PRIMERA, SEGUNDA Y TERCERA OFERTA</t>
  </si>
  <si>
    <t>TÉCNICO</t>
  </si>
  <si>
    <t>ELABORACION DE AUDIOVISULES</t>
  </si>
  <si>
    <t>ASESORÍA COMERCIAL</t>
  </si>
  <si>
    <t>CONTABILIZACION DE OPERACIONES COMERCIALES Y FINANCIERAS.</t>
  </si>
  <si>
    <t>ARIGUANI</t>
  </si>
  <si>
    <t>CHIVOLO</t>
  </si>
  <si>
    <t>BANCO</t>
  </si>
  <si>
    <t>FUNDACIÓN Y ZONA BANANERA</t>
  </si>
  <si>
    <t>PUEBLO VIEJO Y CIENAGA</t>
  </si>
  <si>
    <t>SANTA MARTA</t>
  </si>
  <si>
    <t>OPERACIÓN DE ALOJAMIENTO RURAL</t>
  </si>
  <si>
    <t>FUNDACION</t>
  </si>
  <si>
    <t>SITIO NUEVO</t>
  </si>
  <si>
    <t>PLATO</t>
  </si>
  <si>
    <t>ALGARROBO</t>
  </si>
  <si>
    <t>CIENAGA</t>
  </si>
  <si>
    <t>,CIENAGA</t>
  </si>
  <si>
    <t>ASISTENCIA EN ORGANIZACIÓN DE ARCHIVO</t>
  </si>
  <si>
    <t>FUNDACIÓN</t>
  </si>
  <si>
    <t>EL BANCO</t>
  </si>
  <si>
    <t>OPERACIÓN TURISTICA LOCAL</t>
  </si>
  <si>
    <t>SISTEMAS TELEINFORMATICOS</t>
  </si>
  <si>
    <t>SAN SEBASTIAN</t>
  </si>
  <si>
    <t>FUNDACION Y ARACATACA</t>
  </si>
  <si>
    <t>PANIFICACIÓN</t>
  </si>
  <si>
    <t>CONTRATACION POR HORAS PARA LA ATENCIÓN DE 4 FICHAS</t>
  </si>
  <si>
    <t>CONTRATACION POR HORAS PARA LA ATENCIÓN DE 2 FICHAS</t>
  </si>
  <si>
    <t>JULIO DEL CASTILLO LOZANO</t>
  </si>
  <si>
    <t>PERIODO : AÑO 2025</t>
  </si>
  <si>
    <t>Gina Paola Caviedes Martínez</t>
  </si>
  <si>
    <t>NUEVA GRANADA Y PLATO</t>
  </si>
  <si>
    <t>ESTE QUEDA PARA DESPUES DE MATRICULAS A TRAVÉS DE SOLICITAR ADICION AL PRESUPUESTO</t>
  </si>
  <si>
    <t>CONTRATACION POR HORAS PARA LA ATENCIÓN DE 3 FICHAS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</si>
</sst>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240A]\ #,##0;\-[$$-240A]\ #,##0"/>
    <numFmt numFmtId="167" formatCode="_-&quot;$&quot;\ * #,##0_-;\-&quot;$&quot;\ * #,##0_-;_-&quot;$&quot;\ * &quot;-&quot;??_-;_-@_-"/>
  </numFmts>
  <fonts count="41" x14ac:knownFonts="1">
    <font>
      <sz val="11"/>
      <color theme="1"/>
      <name val="Calibri"/>
      <family val="2"/>
      <scheme val="minor"/>
    </font>
    <font>
      <sz val="11"/>
      <color theme="1"/>
      <name val="Calibri"/>
      <family val="2"/>
      <scheme val="minor"/>
    </font>
    <font>
      <sz val="10"/>
      <name val="Arial"/>
      <family val="2"/>
    </font>
    <font>
      <sz val="8"/>
      <name val="Arial"/>
      <family val="2"/>
    </font>
    <font>
      <sz val="11"/>
      <color theme="1"/>
      <name val="Arial"/>
      <family val="2"/>
    </font>
    <font>
      <sz val="9"/>
      <name val="Arial"/>
      <family val="2"/>
    </font>
    <font>
      <sz val="9"/>
      <color theme="1"/>
      <name val="Arial"/>
      <family val="2"/>
    </font>
    <font>
      <sz val="1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000000"/>
      <name val="Calibri"/>
      <family val="2"/>
    </font>
    <font>
      <b/>
      <sz val="9"/>
      <color theme="1"/>
      <name val="Arial"/>
      <family val="2"/>
    </font>
    <font>
      <b/>
      <sz val="9"/>
      <name val="Arial"/>
      <family val="2"/>
    </font>
    <font>
      <b/>
      <sz val="9"/>
      <color indexed="8"/>
      <name val="Arial"/>
      <family val="2"/>
    </font>
    <font>
      <sz val="9"/>
      <color theme="9"/>
      <name val="Arial"/>
      <family val="2"/>
    </font>
    <font>
      <sz val="9"/>
      <color rgb="FFFF0000"/>
      <name val="Arial"/>
      <family val="2"/>
    </font>
  </fonts>
  <fills count="42">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92D05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3">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9" fillId="0" borderId="0"/>
    <xf numFmtId="0" fontId="19" fillId="0" borderId="0" applyNumberFormat="0" applyFill="0" applyBorder="0" applyAlignment="0" applyProtection="0"/>
    <xf numFmtId="0" fontId="20" fillId="0" borderId="12" applyNumberFormat="0" applyFill="0" applyAlignment="0" applyProtection="0"/>
    <xf numFmtId="0" fontId="21" fillId="0" borderId="13" applyNumberFormat="0" applyFill="0" applyAlignment="0" applyProtection="0"/>
    <xf numFmtId="0" fontId="22" fillId="0" borderId="14" applyNumberFormat="0" applyFill="0" applyAlignment="0" applyProtection="0"/>
    <xf numFmtId="0" fontId="22" fillId="0" borderId="0" applyNumberFormat="0" applyFill="0" applyBorder="0" applyAlignment="0" applyProtection="0"/>
    <xf numFmtId="0" fontId="23" fillId="6" borderId="0" applyNumberFormat="0" applyBorder="0" applyAlignment="0" applyProtection="0"/>
    <xf numFmtId="0" fontId="24" fillId="7" borderId="0" applyNumberFormat="0" applyBorder="0" applyAlignment="0" applyProtection="0"/>
    <xf numFmtId="0" fontId="25" fillId="8" borderId="0" applyNumberFormat="0" applyBorder="0" applyAlignment="0" applyProtection="0"/>
    <xf numFmtId="0" fontId="26" fillId="9" borderId="15" applyNumberFormat="0" applyAlignment="0" applyProtection="0"/>
    <xf numFmtId="0" fontId="27" fillId="10" borderId="16" applyNumberFormat="0" applyAlignment="0" applyProtection="0"/>
    <xf numFmtId="0" fontId="28" fillId="10" borderId="15" applyNumberFormat="0" applyAlignment="0" applyProtection="0"/>
    <xf numFmtId="0" fontId="29" fillId="0" borderId="17" applyNumberFormat="0" applyFill="0" applyAlignment="0" applyProtection="0"/>
    <xf numFmtId="0" fontId="30" fillId="11" borderId="18" applyNumberFormat="0" applyAlignment="0" applyProtection="0"/>
    <xf numFmtId="0" fontId="31" fillId="0" borderId="0" applyNumberFormat="0" applyFill="0" applyBorder="0" applyAlignment="0" applyProtection="0"/>
    <xf numFmtId="0" fontId="1" fillId="12" borderId="19" applyNumberFormat="0" applyFont="0" applyAlignment="0" applyProtection="0"/>
    <xf numFmtId="0" fontId="32" fillId="0" borderId="0" applyNumberFormat="0" applyFill="0" applyBorder="0" applyAlignment="0" applyProtection="0"/>
    <xf numFmtId="0" fontId="33" fillId="0" borderId="20" applyNumberFormat="0" applyFill="0" applyAlignment="0" applyProtection="0"/>
    <xf numFmtId="0" fontId="3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3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3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3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3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3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35" fillId="0" borderId="0"/>
    <xf numFmtId="0" fontId="1" fillId="0" borderId="0"/>
    <xf numFmtId="0" fontId="1" fillId="0" borderId="0"/>
    <xf numFmtId="9" fontId="1" fillId="0" borderId="0" applyFont="0" applyFill="0" applyBorder="0" applyAlignment="0" applyProtection="0"/>
    <xf numFmtId="44" fontId="1" fillId="0" borderId="0" applyFont="0" applyFill="0" applyBorder="0" applyAlignment="0" applyProtection="0"/>
  </cellStyleXfs>
  <cellXfs count="211">
    <xf numFmtId="0" fontId="0" fillId="0" borderId="0" xfId="0"/>
    <xf numFmtId="0" fontId="4" fillId="0" borderId="1" xfId="0" applyFont="1" applyBorder="1"/>
    <xf numFmtId="3" fontId="5" fillId="0" borderId="1" xfId="3" applyNumberFormat="1" applyFont="1" applyBorder="1" applyAlignment="1">
      <alignment horizontal="center" vertical="center" wrapText="1"/>
    </xf>
    <xf numFmtId="0" fontId="6" fillId="0" borderId="0" xfId="0" applyFont="1" applyAlignment="1">
      <alignment horizontal="center"/>
    </xf>
    <xf numFmtId="0" fontId="10" fillId="0" borderId="0" xfId="6" applyFont="1"/>
    <xf numFmtId="0" fontId="10" fillId="4" borderId="0" xfId="6" applyFont="1" applyFill="1"/>
    <xf numFmtId="0" fontId="8" fillId="0" borderId="1" xfId="6" applyFont="1" applyBorder="1" applyAlignment="1">
      <alignment horizontal="center" vertical="center"/>
    </xf>
    <xf numFmtId="0" fontId="8" fillId="0" borderId="0" xfId="6" applyFont="1"/>
    <xf numFmtId="0" fontId="8" fillId="4" borderId="0" xfId="6" applyFont="1" applyFill="1"/>
    <xf numFmtId="0" fontId="15" fillId="0" borderId="0" xfId="6" applyFont="1" applyAlignment="1">
      <alignment horizontal="center" vertical="center"/>
    </xf>
    <xf numFmtId="0" fontId="16" fillId="0" borderId="0" xfId="6" applyFont="1" applyAlignment="1">
      <alignment vertical="center"/>
    </xf>
    <xf numFmtId="0" fontId="16" fillId="0" borderId="0" xfId="6" applyFont="1"/>
    <xf numFmtId="0" fontId="18" fillId="0" borderId="0" xfId="6" applyFont="1"/>
    <xf numFmtId="0" fontId="2" fillId="0" borderId="1" xfId="6" applyFont="1" applyBorder="1" applyAlignment="1">
      <alignment horizontal="center" vertical="center" wrapText="1"/>
    </xf>
    <xf numFmtId="3" fontId="5" fillId="0" borderId="0" xfId="3" applyNumberFormat="1" applyFont="1" applyAlignment="1">
      <alignment horizontal="center" vertical="center" wrapText="1"/>
    </xf>
    <xf numFmtId="0" fontId="6" fillId="0" borderId="0" xfId="0" applyFont="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xf>
    <xf numFmtId="0" fontId="6" fillId="0" borderId="0" xfId="0" applyFont="1"/>
    <xf numFmtId="0" fontId="5" fillId="0" borderId="1" xfId="0" applyFont="1" applyBorder="1" applyAlignment="1">
      <alignment horizontal="center" vertical="center" wrapText="1"/>
    </xf>
    <xf numFmtId="0" fontId="37" fillId="0" borderId="0" xfId="3" applyFont="1" applyAlignment="1">
      <alignment horizontal="left"/>
    </xf>
    <xf numFmtId="0" fontId="5" fillId="0" borderId="1" xfId="3" applyFont="1" applyBorder="1" applyAlignment="1">
      <alignment horizontal="center" vertical="center"/>
    </xf>
    <xf numFmtId="165" fontId="37" fillId="0" borderId="1" xfId="4" applyNumberFormat="1" applyFont="1" applyFill="1" applyBorder="1" applyAlignment="1">
      <alignment horizontal="center" vertical="center" wrapText="1"/>
    </xf>
    <xf numFmtId="165" fontId="37" fillId="0" borderId="0" xfId="4" applyNumberFormat="1" applyFont="1" applyFill="1" applyBorder="1" applyAlignment="1">
      <alignment horizontal="center" vertical="center" wrapText="1"/>
    </xf>
    <xf numFmtId="3" fontId="37" fillId="0" borderId="1" xfId="3" applyNumberFormat="1" applyFont="1" applyBorder="1" applyAlignment="1">
      <alignment horizontal="center" vertical="center" wrapText="1"/>
    </xf>
    <xf numFmtId="165" fontId="37" fillId="0" borderId="5" xfId="4" applyNumberFormat="1" applyFont="1" applyFill="1" applyBorder="1" applyAlignment="1">
      <alignment horizontal="center" vertical="center" wrapText="1"/>
    </xf>
    <xf numFmtId="9" fontId="37" fillId="0" borderId="1" xfId="3" applyNumberFormat="1" applyFont="1" applyBorder="1" applyAlignment="1">
      <alignment horizontal="center" vertical="center" wrapText="1"/>
    </xf>
    <xf numFmtId="3" fontId="37" fillId="3" borderId="5" xfId="3" applyNumberFormat="1" applyFont="1" applyFill="1" applyBorder="1" applyAlignment="1">
      <alignment horizontal="center" vertical="center" wrapText="1"/>
    </xf>
    <xf numFmtId="3" fontId="5" fillId="2" borderId="1" xfId="3" applyNumberFormat="1" applyFont="1" applyFill="1" applyBorder="1" applyAlignment="1">
      <alignment horizontal="center" vertical="center" wrapText="1"/>
    </xf>
    <xf numFmtId="0" fontId="5" fillId="0" borderId="0" xfId="0" applyFont="1" applyAlignment="1">
      <alignment wrapText="1"/>
    </xf>
    <xf numFmtId="14" fontId="5" fillId="0" borderId="0" xfId="3" applyNumberFormat="1" applyFont="1" applyAlignment="1">
      <alignment horizontal="center" vertical="center" wrapText="1"/>
    </xf>
    <xf numFmtId="3" fontId="37" fillId="0" borderId="0" xfId="3" applyNumberFormat="1" applyFont="1" applyAlignment="1">
      <alignment horizontal="center" vertical="center" wrapText="1"/>
    </xf>
    <xf numFmtId="43" fontId="6" fillId="0" borderId="0" xfId="1" applyFont="1" applyFill="1" applyBorder="1"/>
    <xf numFmtId="3" fontId="6" fillId="0" borderId="0" xfId="0" applyNumberFormat="1" applyFont="1"/>
    <xf numFmtId="41" fontId="6" fillId="0" borderId="0" xfId="2" applyFont="1" applyFill="1" applyBorder="1"/>
    <xf numFmtId="41" fontId="6" fillId="0" borderId="0" xfId="2" applyFont="1"/>
    <xf numFmtId="0" fontId="37" fillId="0" borderId="1" xfId="0" applyFont="1" applyBorder="1" applyAlignment="1">
      <alignment horizontal="center"/>
    </xf>
    <xf numFmtId="0" fontId="37" fillId="0" borderId="1" xfId="0" applyFont="1" applyBorder="1" applyAlignment="1">
      <alignment wrapText="1"/>
    </xf>
    <xf numFmtId="14" fontId="37" fillId="0" borderId="1" xfId="3" applyNumberFormat="1" applyFont="1" applyBorder="1" applyAlignment="1">
      <alignment horizontal="center" vertical="center" wrapText="1"/>
    </xf>
    <xf numFmtId="0" fontId="36" fillId="0" borderId="1" xfId="0" applyFont="1" applyBorder="1"/>
    <xf numFmtId="43" fontId="36" fillId="0" borderId="1" xfId="1" applyFont="1" applyFill="1" applyBorder="1"/>
    <xf numFmtId="166" fontId="37" fillId="0" borderId="1" xfId="2" applyNumberFormat="1" applyFont="1" applyFill="1" applyBorder="1" applyAlignment="1">
      <alignment vertical="center"/>
    </xf>
    <xf numFmtId="0" fontId="36" fillId="0" borderId="0" xfId="0" applyFont="1"/>
    <xf numFmtId="166" fontId="5" fillId="0" borderId="1" xfId="1" applyNumberFormat="1" applyFont="1" applyFill="1" applyBorder="1" applyAlignment="1">
      <alignment horizontal="right" vertical="center"/>
    </xf>
    <xf numFmtId="10" fontId="5" fillId="0" borderId="1" xfId="51" applyNumberFormat="1" applyFont="1" applyFill="1" applyBorder="1" applyAlignment="1">
      <alignment horizontal="right" vertical="center"/>
    </xf>
    <xf numFmtId="165" fontId="3" fillId="0" borderId="1" xfId="4" applyNumberFormat="1" applyFont="1" applyFill="1" applyBorder="1" applyAlignment="1">
      <alignment horizontal="left" vertical="center" wrapText="1"/>
    </xf>
    <xf numFmtId="0" fontId="37" fillId="2" borderId="1" xfId="3" applyFont="1" applyFill="1" applyBorder="1" applyAlignment="1">
      <alignment horizontal="center" vertical="center" wrapText="1"/>
    </xf>
    <xf numFmtId="0" fontId="6" fillId="0" borderId="1" xfId="0" applyFont="1" applyBorder="1" applyAlignment="1">
      <alignment horizontal="center" vertical="center" wrapText="1"/>
    </xf>
    <xf numFmtId="0" fontId="36" fillId="0" borderId="1" xfId="0" applyFont="1" applyBorder="1" applyAlignment="1">
      <alignment horizontal="center" vertical="center" wrapText="1"/>
    </xf>
    <xf numFmtId="166" fontId="5" fillId="0" borderId="1" xfId="2" applyNumberFormat="1" applyFont="1" applyFill="1" applyBorder="1" applyAlignment="1">
      <alignment horizontal="center" vertical="center"/>
    </xf>
    <xf numFmtId="0" fontId="6" fillId="0" borderId="0" xfId="0" applyFont="1" applyAlignment="1">
      <alignment horizontal="center" vertical="center"/>
    </xf>
    <xf numFmtId="166" fontId="5" fillId="0" borderId="0" xfId="2" applyNumberFormat="1" applyFont="1" applyFill="1" applyBorder="1" applyAlignment="1">
      <alignment horizontal="center" vertical="center"/>
    </xf>
    <xf numFmtId="0" fontId="6" fillId="2" borderId="1" xfId="0" applyFont="1" applyFill="1" applyBorder="1" applyAlignment="1">
      <alignment horizontal="center" vertical="center"/>
    </xf>
    <xf numFmtId="0" fontId="6" fillId="0" borderId="10" xfId="0" applyFont="1" applyBorder="1" applyAlignment="1">
      <alignment horizontal="center" vertical="center"/>
    </xf>
    <xf numFmtId="0" fontId="5" fillId="0" borderId="10" xfId="3" applyFont="1" applyBorder="1" applyAlignment="1">
      <alignment horizontal="center" vertical="center" wrapText="1"/>
    </xf>
    <xf numFmtId="0" fontId="5" fillId="0" borderId="1" xfId="3" applyFont="1" applyBorder="1" applyAlignment="1">
      <alignment horizontal="center" vertical="center" wrapText="1"/>
    </xf>
    <xf numFmtId="3" fontId="5" fillId="0" borderId="5" xfId="3" applyNumberFormat="1" applyFont="1" applyBorder="1" applyAlignment="1">
      <alignment horizontal="center" vertical="center" wrapText="1"/>
    </xf>
    <xf numFmtId="3" fontId="5" fillId="0" borderId="3" xfId="3" applyNumberFormat="1" applyFont="1" applyBorder="1" applyAlignment="1">
      <alignment horizontal="center" vertical="center" wrapText="1"/>
    </xf>
    <xf numFmtId="15" fontId="5" fillId="0" borderId="10" xfId="3" applyNumberFormat="1" applyFont="1" applyBorder="1" applyAlignment="1">
      <alignment horizontal="center" vertical="center" wrapText="1"/>
    </xf>
    <xf numFmtId="0" fontId="6" fillId="0" borderId="1" xfId="0" applyFont="1" applyBorder="1" applyAlignment="1">
      <alignment horizontal="right" vertical="center"/>
    </xf>
    <xf numFmtId="0" fontId="6" fillId="0" borderId="4" xfId="0" applyFont="1" applyBorder="1" applyAlignment="1">
      <alignment horizontal="center" vertical="center"/>
    </xf>
    <xf numFmtId="3" fontId="37" fillId="3" borderId="1" xfId="3" applyNumberFormat="1" applyFont="1" applyFill="1" applyBorder="1" applyAlignment="1">
      <alignment horizontal="center" vertical="center" wrapText="1"/>
    </xf>
    <xf numFmtId="165" fontId="37" fillId="0" borderId="1" xfId="4" applyNumberFormat="1" applyFont="1" applyFill="1" applyBorder="1" applyAlignment="1">
      <alignment horizontal="left" vertical="center" wrapText="1"/>
    </xf>
    <xf numFmtId="0" fontId="14" fillId="5" borderId="1" xfId="6" applyFont="1" applyFill="1" applyBorder="1" applyAlignment="1">
      <alignment horizontal="center" vertical="center"/>
    </xf>
    <xf numFmtId="0" fontId="4" fillId="0" borderId="1" xfId="6" applyFont="1" applyBorder="1" applyAlignment="1">
      <alignment horizontal="left" vertical="center" wrapText="1"/>
    </xf>
    <xf numFmtId="0" fontId="10" fillId="0" borderId="1" xfId="6" applyFont="1" applyBorder="1" applyAlignment="1">
      <alignment horizontal="left" vertical="center" wrapText="1"/>
    </xf>
    <xf numFmtId="0" fontId="6" fillId="37" borderId="10" xfId="3" applyFont="1" applyFill="1" applyBorder="1" applyAlignment="1">
      <alignment horizontal="center" vertical="center" wrapText="1"/>
    </xf>
    <xf numFmtId="0" fontId="5" fillId="38" borderId="10" xfId="3" applyFont="1" applyFill="1" applyBorder="1" applyAlignment="1">
      <alignment horizontal="center" vertical="center" wrapText="1"/>
    </xf>
    <xf numFmtId="0" fontId="37" fillId="3" borderId="10" xfId="3" applyFont="1" applyFill="1" applyBorder="1" applyAlignment="1">
      <alignment horizontal="center" vertical="center" wrapText="1"/>
    </xf>
    <xf numFmtId="0" fontId="36" fillId="3" borderId="10" xfId="0" applyFont="1" applyFill="1" applyBorder="1" applyAlignment="1">
      <alignment horizontal="center" vertical="center"/>
    </xf>
    <xf numFmtId="0" fontId="5" fillId="38" borderId="1" xfId="3" applyFont="1" applyFill="1" applyBorder="1" applyAlignment="1">
      <alignment horizontal="center" vertical="center" wrapText="1"/>
    </xf>
    <xf numFmtId="0" fontId="6" fillId="0" borderId="10" xfId="0" applyFont="1" applyBorder="1" applyAlignment="1">
      <alignment horizontal="center" vertical="center" wrapText="1"/>
    </xf>
    <xf numFmtId="14" fontId="5" fillId="0" borderId="1" xfId="5"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166" fontId="5" fillId="0" borderId="1" xfId="2" applyNumberFormat="1" applyFont="1" applyFill="1" applyBorder="1" applyAlignment="1">
      <alignment horizontal="center" vertical="center" wrapText="1"/>
    </xf>
    <xf numFmtId="0" fontId="5" fillId="4" borderId="1" xfId="5" applyFont="1" applyFill="1" applyBorder="1" applyAlignment="1">
      <alignment horizontal="center" vertical="center" wrapText="1"/>
    </xf>
    <xf numFmtId="0" fontId="5" fillId="0" borderId="1" xfId="5" applyFont="1" applyBorder="1" applyAlignment="1">
      <alignment horizontal="center" vertical="center" wrapText="1"/>
    </xf>
    <xf numFmtId="0" fontId="5" fillId="0" borderId="0" xfId="0" applyFont="1" applyAlignment="1">
      <alignment horizontal="center" vertical="center" wrapText="1"/>
    </xf>
    <xf numFmtId="14" fontId="5" fillId="0" borderId="0" xfId="0" applyNumberFormat="1" applyFont="1" applyAlignment="1">
      <alignment horizontal="center" vertical="center" wrapText="1"/>
    </xf>
    <xf numFmtId="166" fontId="5" fillId="0" borderId="0" xfId="2" applyNumberFormat="1" applyFont="1" applyFill="1" applyBorder="1" applyAlignment="1">
      <alignment horizontal="center" vertical="center" wrapText="1"/>
    </xf>
    <xf numFmtId="15" fontId="5" fillId="0" borderId="1" xfId="3" applyNumberFormat="1" applyFont="1" applyBorder="1" applyAlignment="1">
      <alignment horizontal="center" vertical="center" wrapText="1"/>
    </xf>
    <xf numFmtId="0" fontId="5" fillId="37" borderId="1" xfId="3" applyFont="1" applyFill="1" applyBorder="1" applyAlignment="1">
      <alignment horizontal="center" vertical="center" wrapText="1"/>
    </xf>
    <xf numFmtId="0" fontId="5" fillId="0" borderId="10" xfId="0" applyFont="1" applyBorder="1" applyAlignment="1">
      <alignment horizontal="center" vertical="center" wrapText="1"/>
    </xf>
    <xf numFmtId="0" fontId="5" fillId="38" borderId="10" xfId="5" applyFont="1" applyFill="1" applyBorder="1" applyAlignment="1">
      <alignment horizontal="center" vertical="center" wrapText="1"/>
    </xf>
    <xf numFmtId="0" fontId="5" fillId="0" borderId="10" xfId="5" applyFont="1" applyBorder="1" applyAlignment="1">
      <alignment horizontal="center" vertical="center" wrapText="1"/>
    </xf>
    <xf numFmtId="0" fontId="0" fillId="38" borderId="10" xfId="0" applyFill="1" applyBorder="1" applyAlignment="1">
      <alignment horizontal="center" vertical="center" wrapText="1"/>
    </xf>
    <xf numFmtId="14" fontId="5" fillId="0" borderId="10" xfId="5" applyNumberFormat="1" applyFont="1" applyBorder="1" applyAlignment="1">
      <alignment horizontal="center" vertical="center" wrapText="1"/>
    </xf>
    <xf numFmtId="14" fontId="5" fillId="0" borderId="10" xfId="0" applyNumberFormat="1" applyFont="1" applyBorder="1" applyAlignment="1">
      <alignment horizontal="center" vertical="center" wrapText="1"/>
    </xf>
    <xf numFmtId="166" fontId="5" fillId="0" borderId="5" xfId="2" applyNumberFormat="1" applyFont="1" applyFill="1" applyBorder="1" applyAlignment="1">
      <alignment horizontal="center" vertical="center" wrapText="1"/>
    </xf>
    <xf numFmtId="0" fontId="39" fillId="0" borderId="10" xfId="3" applyFont="1" applyBorder="1" applyAlignment="1">
      <alignment horizontal="center" vertical="center" wrapText="1"/>
    </xf>
    <xf numFmtId="0" fontId="6" fillId="0" borderId="10" xfId="3" applyFont="1" applyBorder="1" applyAlignment="1">
      <alignment horizontal="center" vertical="center" wrapText="1"/>
    </xf>
    <xf numFmtId="0" fontId="36" fillId="0" borderId="1" xfId="0" applyFont="1" applyBorder="1" applyAlignment="1">
      <alignment vertical="center"/>
    </xf>
    <xf numFmtId="43" fontId="36" fillId="0" borderId="1" xfId="1" applyFont="1" applyFill="1" applyBorder="1" applyAlignment="1">
      <alignment vertical="center"/>
    </xf>
    <xf numFmtId="0" fontId="36" fillId="0" borderId="0" xfId="0" applyFont="1" applyAlignment="1">
      <alignment vertical="center"/>
    </xf>
    <xf numFmtId="0" fontId="6" fillId="0" borderId="0" xfId="0" applyFont="1" applyAlignment="1">
      <alignment vertical="center"/>
    </xf>
    <xf numFmtId="3" fontId="40" fillId="0" borderId="5" xfId="3" applyNumberFormat="1" applyFont="1" applyBorder="1" applyAlignment="1">
      <alignment horizontal="center" vertical="center" wrapText="1"/>
    </xf>
    <xf numFmtId="3" fontId="40" fillId="0" borderId="1" xfId="3" applyNumberFormat="1" applyFont="1" applyBorder="1" applyAlignment="1">
      <alignment horizontal="center" vertical="center" wrapText="1"/>
    </xf>
    <xf numFmtId="0" fontId="40" fillId="0" borderId="0" xfId="0" applyFont="1" applyAlignment="1">
      <alignment horizontal="center" vertical="center"/>
    </xf>
    <xf numFmtId="165" fontId="37" fillId="38" borderId="1" xfId="4" applyNumberFormat="1" applyFont="1" applyFill="1" applyBorder="1" applyAlignment="1">
      <alignment horizontal="left" vertical="center" wrapText="1"/>
    </xf>
    <xf numFmtId="165" fontId="3" fillId="38" borderId="1" xfId="4" applyNumberFormat="1" applyFont="1" applyFill="1" applyBorder="1" applyAlignment="1">
      <alignment horizontal="left" vertical="center" wrapText="1"/>
    </xf>
    <xf numFmtId="0" fontId="4" fillId="38" borderId="1" xfId="0" applyFont="1" applyFill="1" applyBorder="1" applyAlignment="1">
      <alignment vertical="center"/>
    </xf>
    <xf numFmtId="0" fontId="6" fillId="38" borderId="0" xfId="0" applyFont="1" applyFill="1" applyAlignment="1">
      <alignment vertical="center"/>
    </xf>
    <xf numFmtId="0" fontId="37" fillId="38" borderId="0" xfId="3" applyFont="1" applyFill="1" applyAlignment="1">
      <alignment horizontal="left" vertical="center"/>
    </xf>
    <xf numFmtId="0" fontId="5" fillId="38" borderId="1" xfId="3" applyFont="1" applyFill="1" applyBorder="1" applyAlignment="1">
      <alignment horizontal="center" vertical="center"/>
    </xf>
    <xf numFmtId="165" fontId="37" fillId="38" borderId="1" xfId="4" applyNumberFormat="1" applyFont="1" applyFill="1" applyBorder="1" applyAlignment="1">
      <alignment horizontal="center" vertical="center" wrapText="1"/>
    </xf>
    <xf numFmtId="165" fontId="37" fillId="38" borderId="0" xfId="4" applyNumberFormat="1" applyFont="1" applyFill="1" applyBorder="1" applyAlignment="1">
      <alignment horizontal="center" vertical="center" wrapText="1"/>
    </xf>
    <xf numFmtId="166" fontId="5" fillId="38" borderId="1" xfId="1" applyNumberFormat="1" applyFont="1" applyFill="1" applyBorder="1" applyAlignment="1">
      <alignment horizontal="right" vertical="center"/>
    </xf>
    <xf numFmtId="3" fontId="37" fillId="38" borderId="1" xfId="3" applyNumberFormat="1" applyFont="1" applyFill="1" applyBorder="1" applyAlignment="1">
      <alignment horizontal="center" vertical="center" wrapText="1"/>
    </xf>
    <xf numFmtId="165" fontId="37" fillId="38" borderId="5" xfId="4" applyNumberFormat="1" applyFont="1" applyFill="1" applyBorder="1" applyAlignment="1">
      <alignment horizontal="center" vertical="center" wrapText="1"/>
    </xf>
    <xf numFmtId="9" fontId="37" fillId="38" borderId="1" xfId="3" applyNumberFormat="1" applyFont="1" applyFill="1" applyBorder="1" applyAlignment="1">
      <alignment horizontal="center" vertical="center" wrapText="1"/>
    </xf>
    <xf numFmtId="0" fontId="6" fillId="39" borderId="10" xfId="0" applyFont="1" applyFill="1" applyBorder="1" applyAlignment="1">
      <alignment horizontal="center" vertical="center"/>
    </xf>
    <xf numFmtId="0" fontId="5" fillId="39" borderId="10" xfId="3" applyFont="1" applyFill="1" applyBorder="1" applyAlignment="1">
      <alignment horizontal="center" vertical="center" wrapText="1"/>
    </xf>
    <xf numFmtId="0" fontId="5" fillId="39" borderId="1" xfId="3" applyFont="1" applyFill="1" applyBorder="1" applyAlignment="1">
      <alignment horizontal="center" vertical="center" wrapText="1"/>
    </xf>
    <xf numFmtId="15" fontId="5" fillId="39" borderId="10" xfId="3" applyNumberFormat="1" applyFont="1" applyFill="1" applyBorder="1" applyAlignment="1">
      <alignment horizontal="center" vertical="center" wrapText="1"/>
    </xf>
    <xf numFmtId="3" fontId="5" fillId="39" borderId="5" xfId="3" applyNumberFormat="1" applyFont="1" applyFill="1" applyBorder="1" applyAlignment="1">
      <alignment horizontal="center" vertical="center" wrapText="1"/>
    </xf>
    <xf numFmtId="166" fontId="5" fillId="39" borderId="1" xfId="2" applyNumberFormat="1" applyFont="1" applyFill="1" applyBorder="1" applyAlignment="1">
      <alignment horizontal="center" vertical="center"/>
    </xf>
    <xf numFmtId="3" fontId="5" fillId="39" borderId="1" xfId="3" applyNumberFormat="1" applyFont="1" applyFill="1" applyBorder="1" applyAlignment="1">
      <alignment horizontal="center" vertical="center" wrapText="1"/>
    </xf>
    <xf numFmtId="0" fontId="6" fillId="39" borderId="1" xfId="0" applyFont="1" applyFill="1" applyBorder="1" applyAlignment="1">
      <alignment horizontal="center" vertical="center" wrapText="1"/>
    </xf>
    <xf numFmtId="167" fontId="6" fillId="38" borderId="1" xfId="52" applyNumberFormat="1" applyFont="1" applyFill="1" applyBorder="1" applyAlignment="1">
      <alignment horizontal="right" vertical="center"/>
    </xf>
    <xf numFmtId="9" fontId="5" fillId="38" borderId="1" xfId="51" applyFont="1" applyFill="1" applyBorder="1" applyAlignment="1">
      <alignment horizontal="right" vertical="center"/>
    </xf>
    <xf numFmtId="1" fontId="5" fillId="0" borderId="1" xfId="3" applyNumberFormat="1" applyFont="1" applyBorder="1" applyAlignment="1">
      <alignment horizontal="center" vertical="center" wrapText="1"/>
    </xf>
    <xf numFmtId="1" fontId="5" fillId="39" borderId="1" xfId="3" applyNumberFormat="1" applyFont="1" applyFill="1" applyBorder="1" applyAlignment="1">
      <alignment horizontal="center" vertical="center" wrapText="1"/>
    </xf>
    <xf numFmtId="166" fontId="37" fillId="0" borderId="1" xfId="2" applyNumberFormat="1" applyFont="1" applyFill="1" applyBorder="1" applyAlignment="1">
      <alignment horizontal="center" vertical="center"/>
    </xf>
    <xf numFmtId="0" fontId="5" fillId="39" borderId="10" xfId="0" applyFont="1" applyFill="1" applyBorder="1" applyAlignment="1">
      <alignment horizontal="center" vertical="center"/>
    </xf>
    <xf numFmtId="0" fontId="40" fillId="0" borderId="10" xfId="0" applyFont="1" applyBorder="1" applyAlignment="1">
      <alignment horizontal="center" vertical="center"/>
    </xf>
    <xf numFmtId="0" fontId="40" fillId="0" borderId="10" xfId="3" applyFont="1" applyBorder="1" applyAlignment="1">
      <alignment horizontal="center" vertical="center" wrapText="1"/>
    </xf>
    <xf numFmtId="1" fontId="40" fillId="0" borderId="1" xfId="3" applyNumberFormat="1" applyFont="1" applyBorder="1" applyAlignment="1">
      <alignment horizontal="center" vertical="center" wrapText="1"/>
    </xf>
    <xf numFmtId="0" fontId="40" fillId="0" borderId="1" xfId="3" applyFont="1" applyBorder="1" applyAlignment="1">
      <alignment horizontal="center" vertical="center" wrapText="1"/>
    </xf>
    <xf numFmtId="15" fontId="40" fillId="0" borderId="10" xfId="3" applyNumberFormat="1" applyFont="1" applyBorder="1" applyAlignment="1">
      <alignment horizontal="center" vertical="center" wrapText="1"/>
    </xf>
    <xf numFmtId="166" fontId="40" fillId="0" borderId="1" xfId="2" applyNumberFormat="1" applyFont="1" applyFill="1" applyBorder="1" applyAlignment="1">
      <alignment horizontal="center" vertical="center"/>
    </xf>
    <xf numFmtId="0" fontId="37" fillId="0" borderId="0" xfId="3" applyFont="1" applyAlignment="1">
      <alignment horizontal="left" vertical="center"/>
    </xf>
    <xf numFmtId="167" fontId="6" fillId="0" borderId="1" xfId="52" applyNumberFormat="1" applyFont="1" applyFill="1" applyBorder="1" applyAlignment="1">
      <alignment horizontal="right" vertical="center"/>
    </xf>
    <xf numFmtId="9" fontId="5" fillId="0" borderId="1" xfId="51" applyFont="1" applyFill="1" applyBorder="1" applyAlignment="1">
      <alignment horizontal="right" vertical="center"/>
    </xf>
    <xf numFmtId="0" fontId="4" fillId="0" borderId="1" xfId="0" applyFont="1" applyBorder="1" applyAlignment="1">
      <alignment vertical="center"/>
    </xf>
    <xf numFmtId="0" fontId="6" fillId="40" borderId="10" xfId="0" applyFont="1" applyFill="1" applyBorder="1" applyAlignment="1">
      <alignment horizontal="center" vertical="center"/>
    </xf>
    <xf numFmtId="0" fontId="5" fillId="40" borderId="10" xfId="3" applyFont="1" applyFill="1" applyBorder="1" applyAlignment="1">
      <alignment horizontal="center" vertical="center" wrapText="1"/>
    </xf>
    <xf numFmtId="1" fontId="5" fillId="40" borderId="1" xfId="3" applyNumberFormat="1" applyFont="1" applyFill="1" applyBorder="1" applyAlignment="1">
      <alignment horizontal="center" vertical="center" wrapText="1"/>
    </xf>
    <xf numFmtId="0" fontId="5" fillId="40" borderId="1" xfId="3" applyFont="1" applyFill="1" applyBorder="1" applyAlignment="1">
      <alignment horizontal="center" vertical="center" wrapText="1"/>
    </xf>
    <xf numFmtId="15" fontId="5" fillId="40" borderId="10" xfId="3" applyNumberFormat="1" applyFont="1" applyFill="1" applyBorder="1" applyAlignment="1">
      <alignment horizontal="center" vertical="center" wrapText="1"/>
    </xf>
    <xf numFmtId="3" fontId="5" fillId="40" borderId="5" xfId="3" applyNumberFormat="1" applyFont="1" applyFill="1" applyBorder="1" applyAlignment="1">
      <alignment horizontal="center" vertical="center" wrapText="1"/>
    </xf>
    <xf numFmtId="166" fontId="5" fillId="40" borderId="1" xfId="2" applyNumberFormat="1" applyFont="1" applyFill="1" applyBorder="1" applyAlignment="1">
      <alignment horizontal="center" vertical="center"/>
    </xf>
    <xf numFmtId="3" fontId="5" fillId="40" borderId="1" xfId="3" applyNumberFormat="1" applyFont="1" applyFill="1" applyBorder="1" applyAlignment="1">
      <alignment horizontal="center" vertical="center" wrapText="1"/>
    </xf>
    <xf numFmtId="0" fontId="6" fillId="40" borderId="1" xfId="0" applyFont="1" applyFill="1" applyBorder="1" applyAlignment="1">
      <alignment horizontal="center" vertical="center" wrapText="1"/>
    </xf>
    <xf numFmtId="0" fontId="6" fillId="41" borderId="10" xfId="0" applyFont="1" applyFill="1" applyBorder="1" applyAlignment="1">
      <alignment horizontal="center" vertical="center"/>
    </xf>
    <xf numFmtId="0" fontId="5" fillId="41" borderId="10" xfId="3" applyFont="1" applyFill="1" applyBorder="1" applyAlignment="1">
      <alignment horizontal="center" vertical="center" wrapText="1"/>
    </xf>
    <xf numFmtId="1" fontId="5" fillId="41" borderId="1" xfId="3" applyNumberFormat="1" applyFont="1" applyFill="1" applyBorder="1" applyAlignment="1">
      <alignment horizontal="center" vertical="center" wrapText="1"/>
    </xf>
    <xf numFmtId="0" fontId="5" fillId="41" borderId="1" xfId="3" applyFont="1" applyFill="1" applyBorder="1" applyAlignment="1">
      <alignment horizontal="center" vertical="center" wrapText="1"/>
    </xf>
    <xf numFmtId="15" fontId="5" fillId="41" borderId="10" xfId="3" applyNumberFormat="1" applyFont="1" applyFill="1" applyBorder="1" applyAlignment="1">
      <alignment horizontal="center" vertical="center" wrapText="1"/>
    </xf>
    <xf numFmtId="3" fontId="5" fillId="41" borderId="5" xfId="3" applyNumberFormat="1" applyFont="1" applyFill="1" applyBorder="1" applyAlignment="1">
      <alignment horizontal="center" vertical="center" wrapText="1"/>
    </xf>
    <xf numFmtId="166" fontId="5" fillId="41" borderId="1" xfId="2" applyNumberFormat="1" applyFont="1" applyFill="1" applyBorder="1" applyAlignment="1">
      <alignment horizontal="center" vertical="center"/>
    </xf>
    <xf numFmtId="3" fontId="5" fillId="41" borderId="1" xfId="3" applyNumberFormat="1" applyFont="1" applyFill="1" applyBorder="1" applyAlignment="1">
      <alignment horizontal="center" vertical="center" wrapText="1"/>
    </xf>
    <xf numFmtId="0" fontId="6" fillId="41" borderId="1" xfId="0" applyFont="1" applyFill="1" applyBorder="1" applyAlignment="1">
      <alignment horizontal="center" vertical="center" wrapText="1"/>
    </xf>
    <xf numFmtId="0" fontId="6" fillId="41" borderId="10" xfId="3" applyFont="1" applyFill="1" applyBorder="1" applyAlignment="1">
      <alignment horizontal="center" vertical="center" wrapText="1"/>
    </xf>
    <xf numFmtId="3" fontId="40" fillId="41" borderId="5" xfId="3" applyNumberFormat="1" applyFont="1" applyFill="1" applyBorder="1" applyAlignment="1">
      <alignment horizontal="center" vertical="center" wrapText="1"/>
    </xf>
    <xf numFmtId="3" fontId="40" fillId="41" borderId="1" xfId="3" applyNumberFormat="1" applyFont="1" applyFill="1" applyBorder="1" applyAlignment="1">
      <alignment horizontal="center" vertical="center" wrapText="1"/>
    </xf>
    <xf numFmtId="0" fontId="36" fillId="0" borderId="0" xfId="0" applyFont="1" applyAlignment="1">
      <alignment horizontal="center"/>
    </xf>
    <xf numFmtId="165" fontId="37" fillId="3" borderId="1" xfId="4" applyNumberFormat="1" applyFont="1" applyFill="1" applyBorder="1" applyAlignment="1">
      <alignment horizontal="center" vertical="center" wrapText="1"/>
    </xf>
    <xf numFmtId="3" fontId="37" fillId="3" borderId="10" xfId="3" applyNumberFormat="1" applyFont="1" applyFill="1" applyBorder="1" applyAlignment="1">
      <alignment horizontal="center" vertical="center" wrapText="1"/>
    </xf>
    <xf numFmtId="3" fontId="37" fillId="3" borderId="1" xfId="3" applyNumberFormat="1"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1" xfId="0" applyFont="1" applyFill="1" applyBorder="1" applyAlignment="1">
      <alignment horizontal="center" vertical="center"/>
    </xf>
    <xf numFmtId="0" fontId="37" fillId="3" borderId="4" xfId="3" applyFont="1" applyFill="1" applyBorder="1" applyAlignment="1">
      <alignment horizontal="center" vertical="center" wrapText="1"/>
    </xf>
    <xf numFmtId="0" fontId="37" fillId="3" borderId="10" xfId="3" applyFont="1" applyFill="1" applyBorder="1" applyAlignment="1">
      <alignment horizontal="center" vertical="center" wrapText="1"/>
    </xf>
    <xf numFmtId="3" fontId="37" fillId="2" borderId="5" xfId="3" applyNumberFormat="1" applyFont="1" applyFill="1" applyBorder="1" applyAlignment="1">
      <alignment horizontal="center" vertical="center" wrapText="1"/>
    </xf>
    <xf numFmtId="3" fontId="37" fillId="2" borderId="3" xfId="3" applyNumberFormat="1" applyFont="1" applyFill="1" applyBorder="1" applyAlignment="1">
      <alignment horizontal="center" vertical="center" wrapText="1"/>
    </xf>
    <xf numFmtId="0" fontId="36" fillId="3" borderId="4" xfId="0" applyFont="1" applyFill="1" applyBorder="1" applyAlignment="1">
      <alignment horizontal="center" vertical="center"/>
    </xf>
    <xf numFmtId="0" fontId="36" fillId="3" borderId="2" xfId="0" applyFont="1" applyFill="1" applyBorder="1" applyAlignment="1">
      <alignment horizontal="center" vertical="center"/>
    </xf>
    <xf numFmtId="0" fontId="37" fillId="3" borderId="2" xfId="3" applyFont="1" applyFill="1" applyBorder="1" applyAlignment="1">
      <alignment horizontal="center" vertical="center" wrapText="1"/>
    </xf>
    <xf numFmtId="0" fontId="37" fillId="0" borderId="5" xfId="0" applyFont="1" applyBorder="1" applyAlignment="1">
      <alignment horizontal="center" vertical="center"/>
    </xf>
    <xf numFmtId="0" fontId="37" fillId="0" borderId="11" xfId="0" applyFont="1" applyBorder="1" applyAlignment="1">
      <alignment horizontal="center" vertical="center"/>
    </xf>
    <xf numFmtId="0" fontId="37" fillId="0" borderId="3" xfId="0" applyFont="1" applyBorder="1" applyAlignment="1">
      <alignment horizontal="center" vertical="center"/>
    </xf>
    <xf numFmtId="0" fontId="37" fillId="0" borderId="1" xfId="3" applyFont="1" applyBorder="1" applyAlignment="1">
      <alignment horizontal="left" vertical="center"/>
    </xf>
    <xf numFmtId="0" fontId="6" fillId="0" borderId="1" xfId="0" applyFont="1" applyBorder="1" applyAlignment="1">
      <alignment horizontal="center"/>
    </xf>
    <xf numFmtId="0" fontId="37" fillId="3" borderId="1" xfId="3" applyFont="1" applyFill="1" applyBorder="1" applyAlignment="1">
      <alignment horizontal="center" vertical="center"/>
    </xf>
    <xf numFmtId="0" fontId="37" fillId="0" borderId="3" xfId="3" applyFont="1" applyBorder="1" applyAlignment="1">
      <alignment horizontal="center" vertical="center"/>
    </xf>
    <xf numFmtId="0" fontId="37" fillId="0" borderId="1" xfId="3" applyFont="1" applyBorder="1" applyAlignment="1">
      <alignment horizontal="center" vertical="center"/>
    </xf>
    <xf numFmtId="0" fontId="37" fillId="0" borderId="5" xfId="3" applyFont="1" applyBorder="1" applyAlignment="1">
      <alignment horizontal="center" vertical="center"/>
    </xf>
    <xf numFmtId="0" fontId="38" fillId="0" borderId="1" xfId="0" applyFont="1" applyBorder="1" applyAlignment="1">
      <alignment horizontal="center" vertical="center"/>
    </xf>
    <xf numFmtId="0" fontId="37" fillId="0" borderId="1" xfId="3" applyFont="1" applyBorder="1" applyAlignment="1">
      <alignment horizontal="left" vertical="center" wrapText="1"/>
    </xf>
    <xf numFmtId="165" fontId="37" fillId="0" borderId="1" xfId="4" applyNumberFormat="1" applyFont="1" applyFill="1" applyBorder="1" applyAlignment="1">
      <alignment horizontal="left" vertical="center" wrapText="1"/>
    </xf>
    <xf numFmtId="0" fontId="5" fillId="0" borderId="1" xfId="3" applyFont="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0" fontId="3" fillId="0" borderId="5" xfId="4" applyNumberFormat="1" applyFont="1" applyFill="1" applyBorder="1" applyAlignment="1">
      <alignment horizontal="left" vertical="center" wrapText="1"/>
    </xf>
    <xf numFmtId="0" fontId="3" fillId="0" borderId="3" xfId="4" applyNumberFormat="1" applyFont="1" applyFill="1" applyBorder="1" applyAlignment="1">
      <alignment horizontal="left" vertical="center" wrapText="1"/>
    </xf>
    <xf numFmtId="0" fontId="37" fillId="3" borderId="6" xfId="3" applyFont="1" applyFill="1" applyBorder="1" applyAlignment="1">
      <alignment horizontal="center" vertical="center" wrapText="1"/>
    </xf>
    <xf numFmtId="0" fontId="37" fillId="3" borderId="7" xfId="3" applyFont="1" applyFill="1" applyBorder="1" applyAlignment="1">
      <alignment horizontal="center" vertical="center" wrapText="1"/>
    </xf>
    <xf numFmtId="0" fontId="37" fillId="3" borderId="8" xfId="3" applyFont="1" applyFill="1" applyBorder="1" applyAlignment="1">
      <alignment horizontal="center" vertical="center" wrapText="1"/>
    </xf>
    <xf numFmtId="0" fontId="37" fillId="3" borderId="9" xfId="3" applyFont="1" applyFill="1" applyBorder="1" applyAlignment="1">
      <alignment horizontal="center" vertical="center" wrapText="1"/>
    </xf>
    <xf numFmtId="0" fontId="37" fillId="38" borderId="1" xfId="3" applyFont="1" applyFill="1" applyBorder="1" applyAlignment="1">
      <alignment horizontal="left" vertical="center"/>
    </xf>
    <xf numFmtId="165" fontId="37" fillId="38" borderId="1" xfId="4" applyNumberFormat="1" applyFont="1" applyFill="1" applyBorder="1" applyAlignment="1">
      <alignment horizontal="left" vertical="center" wrapText="1"/>
    </xf>
    <xf numFmtId="0" fontId="37" fillId="38" borderId="1" xfId="3" applyFont="1" applyFill="1" applyBorder="1" applyAlignment="1">
      <alignment horizontal="left" vertical="center" wrapText="1"/>
    </xf>
    <xf numFmtId="0" fontId="5" fillId="38" borderId="1" xfId="3" applyFont="1" applyFill="1" applyBorder="1" applyAlignment="1">
      <alignment horizontal="left" vertical="center" wrapText="1"/>
    </xf>
    <xf numFmtId="165" fontId="3" fillId="38" borderId="11" xfId="4" applyNumberFormat="1" applyFont="1" applyFill="1" applyBorder="1" applyAlignment="1">
      <alignment horizontal="left" vertical="center" wrapText="1"/>
    </xf>
    <xf numFmtId="165" fontId="3" fillId="38" borderId="3" xfId="4" applyNumberFormat="1" applyFont="1" applyFill="1" applyBorder="1" applyAlignment="1">
      <alignment horizontal="left" vertical="center" wrapText="1"/>
    </xf>
    <xf numFmtId="0" fontId="3" fillId="38" borderId="5" xfId="4" applyNumberFormat="1" applyFont="1" applyFill="1" applyBorder="1" applyAlignment="1">
      <alignment horizontal="left" vertical="center" wrapText="1"/>
    </xf>
    <xf numFmtId="0" fontId="3" fillId="38" borderId="3" xfId="4" applyNumberFormat="1" applyFont="1" applyFill="1" applyBorder="1" applyAlignment="1">
      <alignment horizontal="left" vertical="center" wrapText="1"/>
    </xf>
    <xf numFmtId="0" fontId="37" fillId="0" borderId="1" xfId="3" applyFont="1" applyBorder="1" applyAlignment="1">
      <alignment horizontal="left"/>
    </xf>
    <xf numFmtId="0" fontId="37" fillId="0" borderId="3" xfId="3" applyFont="1" applyBorder="1" applyAlignment="1">
      <alignment horizontal="center"/>
    </xf>
    <xf numFmtId="0" fontId="37" fillId="0" borderId="1" xfId="3" applyFont="1" applyBorder="1" applyAlignment="1">
      <alignment horizontal="center"/>
    </xf>
    <xf numFmtId="0" fontId="37" fillId="0" borderId="5" xfId="3" applyFont="1" applyBorder="1" applyAlignment="1">
      <alignment horizontal="center"/>
    </xf>
    <xf numFmtId="0" fontId="38" fillId="0" borderId="1" xfId="0" applyFont="1" applyBorder="1" applyAlignment="1">
      <alignment horizontal="center"/>
    </xf>
    <xf numFmtId="0" fontId="7" fillId="0" borderId="1" xfId="6" applyFont="1" applyBorder="1" applyAlignment="1">
      <alignment horizontal="left"/>
    </xf>
    <xf numFmtId="0" fontId="11" fillId="0" borderId="1" xfId="6" applyFont="1" applyBorder="1" applyAlignment="1">
      <alignment horizontal="center" vertical="center" wrapText="1"/>
    </xf>
    <xf numFmtId="0" fontId="12" fillId="0" borderId="1" xfId="6" applyFont="1" applyBorder="1" applyAlignment="1">
      <alignment horizontal="center" vertical="center" wrapText="1"/>
    </xf>
    <xf numFmtId="0" fontId="13" fillId="5" borderId="1" xfId="6" applyFont="1" applyFill="1" applyBorder="1" applyAlignment="1">
      <alignment horizontal="center"/>
    </xf>
    <xf numFmtId="0" fontId="7" fillId="0" borderId="1" xfId="6" applyFont="1" applyBorder="1" applyAlignment="1">
      <alignment horizontal="left" wrapText="1"/>
    </xf>
    <xf numFmtId="0" fontId="13" fillId="0" borderId="1" xfId="6" applyFont="1" applyBorder="1" applyAlignment="1">
      <alignment horizontal="center"/>
    </xf>
    <xf numFmtId="0" fontId="14" fillId="5" borderId="1" xfId="6" applyFont="1" applyFill="1" applyBorder="1" applyAlignment="1">
      <alignment horizontal="center" vertical="center"/>
    </xf>
    <xf numFmtId="0" fontId="4" fillId="0" borderId="1" xfId="6" applyFont="1" applyBorder="1" applyAlignment="1">
      <alignment horizontal="left" vertical="center" wrapText="1"/>
    </xf>
    <xf numFmtId="0" fontId="10" fillId="0" borderId="1" xfId="6" applyFont="1" applyBorder="1" applyAlignment="1">
      <alignment horizontal="left" vertical="center" wrapText="1"/>
    </xf>
  </cellXfs>
  <cellStyles count="53">
    <cellStyle name="20% - Énfasis1" xfId="25" builtinId="30" customBuiltin="1"/>
    <cellStyle name="20% - Énfasis2" xfId="29" builtinId="34" customBuiltin="1"/>
    <cellStyle name="20% - Énfasis3" xfId="33" builtinId="38" customBuiltin="1"/>
    <cellStyle name="20% - Énfasis4" xfId="37" builtinId="42" customBuiltin="1"/>
    <cellStyle name="20% - Énfasis5" xfId="41" builtinId="46" customBuiltin="1"/>
    <cellStyle name="20% - Énfasis6" xfId="45" builtinId="50" customBuiltin="1"/>
    <cellStyle name="40% - Énfasis1" xfId="26" builtinId="31" customBuiltin="1"/>
    <cellStyle name="40% - Énfasis2" xfId="30" builtinId="35" customBuiltin="1"/>
    <cellStyle name="40% - Énfasis3" xfId="34" builtinId="39" customBuiltin="1"/>
    <cellStyle name="40% - Énfasis4" xfId="38" builtinId="43" customBuiltin="1"/>
    <cellStyle name="40% - Énfasis5" xfId="42" builtinId="47" customBuiltin="1"/>
    <cellStyle name="40% - Énfasis6" xfId="46" builtinId="51" customBuiltin="1"/>
    <cellStyle name="60% - Énfasis1" xfId="27" builtinId="32" customBuiltin="1"/>
    <cellStyle name="60% - Énfasis2" xfId="31" builtinId="36" customBuiltin="1"/>
    <cellStyle name="60% - Énfasis3" xfId="35" builtinId="40" customBuiltin="1"/>
    <cellStyle name="60% - Énfasis4" xfId="39" builtinId="44" customBuiltin="1"/>
    <cellStyle name="60% - Énfasis5" xfId="43" builtinId="48" customBuiltin="1"/>
    <cellStyle name="60% - Énfasis6" xfId="47" builtinId="52" customBuiltin="1"/>
    <cellStyle name="Bueno" xfId="12" builtinId="26" customBuiltin="1"/>
    <cellStyle name="Cálculo" xfId="17" builtinId="22" customBuiltin="1"/>
    <cellStyle name="Celda de comprobación" xfId="19" builtinId="23" customBuiltin="1"/>
    <cellStyle name="Celda vinculada" xfId="18" builtinId="24" customBuiltin="1"/>
    <cellStyle name="Encabezado 1" xfId="8" builtinId="16" customBuiltin="1"/>
    <cellStyle name="Encabezado 4" xfId="11" builtinId="19" customBuiltin="1"/>
    <cellStyle name="Énfasis1" xfId="24" builtinId="29" customBuiltin="1"/>
    <cellStyle name="Énfasis2" xfId="28" builtinId="33" customBuiltin="1"/>
    <cellStyle name="Énfasis3" xfId="32" builtinId="37" customBuiltin="1"/>
    <cellStyle name="Énfasis4" xfId="36" builtinId="41" customBuiltin="1"/>
    <cellStyle name="Énfasis5" xfId="40" builtinId="45" customBuiltin="1"/>
    <cellStyle name="Énfasis6" xfId="44" builtinId="49" customBuiltin="1"/>
    <cellStyle name="Entrada" xfId="15" builtinId="20" customBuiltin="1"/>
    <cellStyle name="Incorrecto" xfId="13" builtinId="27" customBuiltin="1"/>
    <cellStyle name="Millares" xfId="1" builtinId="3"/>
    <cellStyle name="Millares [0]" xfId="2" builtinId="6"/>
    <cellStyle name="Millares 10" xfId="4" xr:uid="{00000000-0005-0000-0000-000002000000}"/>
    <cellStyle name="Moneda" xfId="52" builtinId="4"/>
    <cellStyle name="Neutral" xfId="14" builtinId="28" customBuiltin="1"/>
    <cellStyle name="Normal" xfId="0" builtinId="0"/>
    <cellStyle name="Normal 10 2" xfId="5" xr:uid="{00000000-0005-0000-0000-000004000000}"/>
    <cellStyle name="Normal 14" xfId="3" xr:uid="{00000000-0005-0000-0000-000005000000}"/>
    <cellStyle name="Normal 2" xfId="6" xr:uid="{00000000-0005-0000-0000-000006000000}"/>
    <cellStyle name="Normal 2 2" xfId="48" xr:uid="{C27480EC-3BF7-4483-B048-6133D98ACE41}"/>
    <cellStyle name="Normal 3" xfId="49" xr:uid="{0F54FC8B-C711-47B3-819D-9C9362458558}"/>
    <cellStyle name="Normal 4" xfId="50" xr:uid="{7221005D-0F48-473A-A695-8E608684E43B}"/>
    <cellStyle name="Notas" xfId="21" builtinId="10" customBuiltin="1"/>
    <cellStyle name="Porcentaje" xfId="51" builtinId="5"/>
    <cellStyle name="Salida" xfId="16" builtinId="21" customBuiltin="1"/>
    <cellStyle name="Texto de advertencia" xfId="20" builtinId="11" customBuiltin="1"/>
    <cellStyle name="Texto explicativo" xfId="22" builtinId="53" customBuiltin="1"/>
    <cellStyle name="Título" xfId="7" builtinId="15" customBuiltin="1"/>
    <cellStyle name="Título 2" xfId="9" builtinId="17" customBuiltin="1"/>
    <cellStyle name="Título 3" xfId="10" builtinId="18" customBuiltin="1"/>
    <cellStyle name="Total" xfId="23"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0</xdr:rowOff>
    </xdr:from>
    <xdr:to>
      <xdr:col>7</xdr:col>
      <xdr:colOff>387859</xdr:colOff>
      <xdr:row>2</xdr:row>
      <xdr:rowOff>24544</xdr:rowOff>
    </xdr:to>
    <xdr:pic>
      <xdr:nvPicPr>
        <xdr:cNvPr id="2" name="Imagen 1" descr="Logotipo SENA">
          <a:extLst>
            <a:ext uri="{FF2B5EF4-FFF2-40B4-BE49-F238E27FC236}">
              <a16:creationId xmlns:a16="http://schemas.microsoft.com/office/drawing/2014/main" id="{5BF25B0C-504E-4AD1-95A9-E39458A0C42A}"/>
            </a:ext>
          </a:extLst>
        </xdr:cNvPr>
        <xdr:cNvPicPr>
          <a:picLocks noChangeAspect="1"/>
        </xdr:cNvPicPr>
      </xdr:nvPicPr>
      <xdr:blipFill>
        <a:blip xmlns:r="http://schemas.openxmlformats.org/officeDocument/2006/relationships" r:embed="rId1"/>
        <a:stretch>
          <a:fillRect/>
        </a:stretch>
      </xdr:blipFill>
      <xdr:spPr>
        <a:xfrm>
          <a:off x="9255087" y="0"/>
          <a:ext cx="702596" cy="6968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523463</xdr:colOff>
      <xdr:row>0</xdr:row>
      <xdr:rowOff>0</xdr:rowOff>
    </xdr:from>
    <xdr:to>
      <xdr:col>7</xdr:col>
      <xdr:colOff>502159</xdr:colOff>
      <xdr:row>1</xdr:row>
      <xdr:rowOff>311150</xdr:rowOff>
    </xdr:to>
    <xdr:pic>
      <xdr:nvPicPr>
        <xdr:cNvPr id="2" name="Imagen 1" descr="Logotipo SENA">
          <a:extLst>
            <a:ext uri="{FF2B5EF4-FFF2-40B4-BE49-F238E27FC236}">
              <a16:creationId xmlns:a16="http://schemas.microsoft.com/office/drawing/2014/main" id="{8580E6B7-E939-4F26-B336-C3995B902C9F}"/>
            </a:ext>
          </a:extLst>
        </xdr:cNvPr>
        <xdr:cNvPicPr>
          <a:picLocks noChangeAspect="1"/>
        </xdr:cNvPicPr>
      </xdr:nvPicPr>
      <xdr:blipFill>
        <a:blip xmlns:r="http://schemas.openxmlformats.org/officeDocument/2006/relationships" r:embed="rId1"/>
        <a:stretch>
          <a:fillRect/>
        </a:stretch>
      </xdr:blipFill>
      <xdr:spPr>
        <a:xfrm>
          <a:off x="9762713" y="0"/>
          <a:ext cx="778796" cy="584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447263</xdr:colOff>
      <xdr:row>0</xdr:row>
      <xdr:rowOff>41413</xdr:rowOff>
    </xdr:from>
    <xdr:to>
      <xdr:col>9</xdr:col>
      <xdr:colOff>387859</xdr:colOff>
      <xdr:row>2</xdr:row>
      <xdr:rowOff>65957</xdr:rowOff>
    </xdr:to>
    <xdr:pic>
      <xdr:nvPicPr>
        <xdr:cNvPr id="2" name="Imagen 1" descr="Logotipo SENA">
          <a:extLst>
            <a:ext uri="{FF2B5EF4-FFF2-40B4-BE49-F238E27FC236}">
              <a16:creationId xmlns:a16="http://schemas.microsoft.com/office/drawing/2014/main" id="{5787D618-429C-46E6-99CE-FD102815D323}"/>
            </a:ext>
          </a:extLst>
        </xdr:cNvPr>
        <xdr:cNvPicPr>
          <a:picLocks noChangeAspect="1"/>
        </xdr:cNvPicPr>
      </xdr:nvPicPr>
      <xdr:blipFill>
        <a:blip xmlns:r="http://schemas.openxmlformats.org/officeDocument/2006/relationships" r:embed="rId1"/>
        <a:stretch>
          <a:fillRect/>
        </a:stretch>
      </xdr:blipFill>
      <xdr:spPr>
        <a:xfrm>
          <a:off x="12553538" y="41413"/>
          <a:ext cx="702596" cy="6912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Víctor Hugo Narváez Rosado" id="{FE505D84-33CE-4A87-B5D9-D06DD59B6FD2}" userId="S::narvaezr@sena.edu.co::2e8a4c5d-6112-4bc9-86b2-440bf9c51bd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8" dT="2021-09-15T21:45:24.37" personId="{FE505D84-33CE-4A87-B5D9-D06DD59B6FD2}" id="{73782F5C-C1C8-424F-9E31-2965895D79D2}">
    <text>Sistema: 1
Mantenimiento de Equipos de Cómputo: 1.
Redes de Fibra Óptica: 1.</text>
  </threadedComment>
  <threadedComment ref="E36" dT="2021-09-15T20:01:46.82" personId="{FE505D84-33CE-4A87-B5D9-D06DD59B6FD2}" id="{6BBDE1F8-8341-4945-84A3-8B969C80E57A}">
    <text>Actividad Física: 1.
Ejecución de Programas Deportivos: 1.</text>
  </threadedComment>
  <threadedComment ref="E39" dT="2021-09-15T22:44:59.23" personId="{FE505D84-33CE-4A87-B5D9-D06DD59B6FD2}" id="{A68D6F9B-642D-4BE3-86F3-59C19302FD13}">
    <text>Presencial: 2.
Virtual: 1.</text>
  </threadedComment>
  <threadedComment ref="E45" dT="2021-09-15T22:45:27.16" personId="{FE505D84-33CE-4A87-B5D9-D06DD59B6FD2}" id="{21ADF9AC-3070-4414-B79A-C2BBBDA67015}">
    <text>Presencial: 4.
Virtual: 3.</text>
  </threadedComment>
  <threadedComment ref="E47" dT="2021-09-15T22:44:41.78" personId="{FE505D84-33CE-4A87-B5D9-D06DD59B6FD2}" id="{F1203AD9-6A5E-42DF-967C-D90565224F72}">
    <text>Presencial: 2.
Virtual: 0.</text>
  </threadedComment>
  <threadedComment ref="E79" dT="2021-09-15T20:01:02.04" personId="{FE505D84-33CE-4A87-B5D9-D06DD59B6FD2}" id="{90D7A509-45AC-43E9-BEBA-A8716EF1DC50}">
    <text>Dirección de Ventas: 2.
Comunicación Comercial: 1.
Asesoria Comercial: 2.
Servicio al Cliente: 1.
Operaciones Comerciales: 1.</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2C5A0-8299-414F-B19B-020AA7EAAF2E}">
  <sheetPr>
    <pageSetUpPr fitToPage="1"/>
  </sheetPr>
  <dimension ref="A1:O61"/>
  <sheetViews>
    <sheetView showGridLines="0" tabSelected="1" view="pageBreakPreview" topLeftCell="A38" zoomScale="75" zoomScaleNormal="75" zoomScaleSheetLayoutView="75" workbookViewId="0">
      <selection activeCell="M48" sqref="M48"/>
    </sheetView>
  </sheetViews>
  <sheetFormatPr baseColWidth="10" defaultColWidth="11.42578125" defaultRowHeight="12" x14ac:dyDescent="0.2"/>
  <cols>
    <col min="1" max="1" width="23" style="18" customWidth="1"/>
    <col min="2" max="2" width="15.85546875" style="18" customWidth="1"/>
    <col min="3" max="3" width="44.42578125" style="18" customWidth="1"/>
    <col min="4" max="4" width="21.42578125" style="18" customWidth="1"/>
    <col min="5" max="5" width="16.140625" style="18" customWidth="1"/>
    <col min="6" max="7" width="11.42578125" style="18"/>
    <col min="8" max="8" width="15.42578125" style="18" customWidth="1"/>
    <col min="9" max="9" width="13.85546875" style="18" customWidth="1"/>
    <col min="10" max="10" width="17.85546875" style="18" customWidth="1"/>
    <col min="11" max="11" width="18.5703125" style="18" bestFit="1" customWidth="1"/>
    <col min="12" max="12" width="17.42578125" style="18" customWidth="1"/>
    <col min="13" max="13" width="16.5703125" style="18" customWidth="1"/>
    <col min="14" max="14" width="16.85546875" style="18" customWidth="1"/>
    <col min="15" max="15" width="32.5703125" style="18" customWidth="1"/>
    <col min="16" max="16384" width="11.42578125" style="18"/>
  </cols>
  <sheetData>
    <row r="1" spans="1:15" ht="21.75" customHeight="1" x14ac:dyDescent="0.2">
      <c r="A1" s="172"/>
      <c r="B1" s="172"/>
      <c r="C1" s="172"/>
      <c r="D1" s="172"/>
      <c r="E1" s="172"/>
      <c r="F1" s="172"/>
      <c r="G1" s="172"/>
      <c r="H1" s="172"/>
      <c r="I1" s="172"/>
      <c r="J1" s="172"/>
      <c r="K1" s="172"/>
      <c r="L1" s="172"/>
      <c r="M1" s="172"/>
      <c r="N1" s="172"/>
      <c r="O1" s="17" t="s">
        <v>0</v>
      </c>
    </row>
    <row r="2" spans="1:15" ht="30.75" customHeight="1" x14ac:dyDescent="0.2">
      <c r="A2" s="172"/>
      <c r="B2" s="172"/>
      <c r="C2" s="172"/>
      <c r="D2" s="172"/>
      <c r="E2" s="172"/>
      <c r="F2" s="172"/>
      <c r="G2" s="172"/>
      <c r="H2" s="172"/>
      <c r="I2" s="172"/>
      <c r="J2" s="172"/>
      <c r="K2" s="172"/>
      <c r="L2" s="172"/>
      <c r="M2" s="172"/>
      <c r="N2" s="172"/>
      <c r="O2" s="19" t="s">
        <v>1</v>
      </c>
    </row>
    <row r="3" spans="1:15" ht="34.5" customHeight="1" x14ac:dyDescent="0.2">
      <c r="A3" s="160" t="s">
        <v>2</v>
      </c>
      <c r="B3" s="160"/>
      <c r="C3" s="160"/>
      <c r="D3" s="160"/>
      <c r="E3" s="160"/>
      <c r="F3" s="160"/>
      <c r="G3" s="160"/>
      <c r="H3" s="160"/>
      <c r="I3" s="160"/>
      <c r="J3" s="160"/>
      <c r="K3" s="160"/>
      <c r="L3" s="160"/>
      <c r="M3" s="160"/>
      <c r="N3" s="160"/>
      <c r="O3" s="160"/>
    </row>
    <row r="4" spans="1:15" x14ac:dyDescent="0.2">
      <c r="A4" s="173" t="s">
        <v>47</v>
      </c>
      <c r="B4" s="173"/>
      <c r="C4" s="173"/>
      <c r="D4" s="173"/>
      <c r="E4" s="173"/>
      <c r="F4" s="173"/>
      <c r="G4" s="173"/>
      <c r="H4" s="173"/>
      <c r="I4" s="173"/>
      <c r="J4" s="173"/>
      <c r="K4" s="173"/>
      <c r="L4" s="173"/>
      <c r="M4" s="173"/>
      <c r="N4" s="173"/>
      <c r="O4" s="173"/>
    </row>
    <row r="5" spans="1:15" s="94" customFormat="1" x14ac:dyDescent="0.25">
      <c r="A5" s="174"/>
      <c r="B5" s="175"/>
      <c r="C5" s="175"/>
      <c r="D5" s="175"/>
      <c r="E5" s="175"/>
      <c r="F5" s="175"/>
      <c r="G5" s="175"/>
      <c r="H5" s="175"/>
      <c r="I5" s="175"/>
      <c r="J5" s="175"/>
      <c r="K5" s="175"/>
      <c r="L5" s="175"/>
      <c r="M5" s="175"/>
      <c r="N5" s="175"/>
      <c r="O5" s="176"/>
    </row>
    <row r="6" spans="1:15" s="94" customFormat="1" x14ac:dyDescent="0.25">
      <c r="A6" s="177" t="s">
        <v>204</v>
      </c>
      <c r="B6" s="177"/>
      <c r="C6" s="177"/>
      <c r="D6" s="177"/>
      <c r="E6" s="177"/>
      <c r="F6" s="177"/>
      <c r="G6" s="177"/>
      <c r="H6" s="177"/>
      <c r="I6" s="177"/>
      <c r="J6" s="177"/>
      <c r="K6" s="177"/>
      <c r="L6" s="177"/>
      <c r="M6" s="177"/>
      <c r="N6" s="177"/>
      <c r="O6" s="177"/>
    </row>
    <row r="7" spans="1:15" s="94" customFormat="1" x14ac:dyDescent="0.25"/>
    <row r="8" spans="1:15" s="94" customFormat="1" x14ac:dyDescent="0.25">
      <c r="A8" s="171" t="s">
        <v>233</v>
      </c>
      <c r="B8" s="171"/>
      <c r="C8" s="171"/>
      <c r="D8" s="171"/>
      <c r="E8" s="171"/>
      <c r="F8" s="171"/>
      <c r="G8" s="171"/>
      <c r="H8" s="171"/>
      <c r="I8" s="171"/>
      <c r="J8" s="171"/>
      <c r="K8" s="130"/>
      <c r="L8" s="130"/>
      <c r="M8" s="130"/>
      <c r="N8" s="130"/>
    </row>
    <row r="9" spans="1:15" s="94" customFormat="1" x14ac:dyDescent="0.25">
      <c r="A9" s="171" t="s">
        <v>3</v>
      </c>
      <c r="B9" s="171"/>
      <c r="C9" s="171"/>
      <c r="D9" s="131">
        <f>K52</f>
        <v>1993479332</v>
      </c>
      <c r="E9" s="21"/>
      <c r="F9" s="22"/>
      <c r="G9" s="22"/>
      <c r="H9" s="22"/>
      <c r="I9" s="22"/>
      <c r="J9" s="22"/>
      <c r="K9" s="23"/>
      <c r="L9" s="23"/>
      <c r="M9" s="23"/>
      <c r="N9" s="23"/>
    </row>
    <row r="10" spans="1:15" s="94" customFormat="1" x14ac:dyDescent="0.25">
      <c r="A10" s="178" t="s">
        <v>4</v>
      </c>
      <c r="B10" s="178"/>
      <c r="C10" s="178"/>
      <c r="D10" s="131">
        <v>2023095067</v>
      </c>
      <c r="E10" s="24"/>
      <c r="F10" s="22"/>
      <c r="G10" s="22"/>
      <c r="H10" s="21"/>
      <c r="I10" s="25"/>
      <c r="J10" s="179" t="s">
        <v>5</v>
      </c>
      <c r="K10" s="179"/>
      <c r="L10" s="179"/>
      <c r="M10" s="179"/>
      <c r="N10" s="179"/>
      <c r="O10" s="179"/>
    </row>
    <row r="11" spans="1:15" s="94" customFormat="1" x14ac:dyDescent="0.25">
      <c r="A11" s="178" t="s">
        <v>6</v>
      </c>
      <c r="B11" s="180"/>
      <c r="C11" s="180"/>
      <c r="D11" s="43">
        <f>D10-D9</f>
        <v>29615735</v>
      </c>
      <c r="E11" s="24"/>
      <c r="F11" s="22"/>
      <c r="G11" s="22"/>
      <c r="H11" s="22"/>
      <c r="I11" s="25"/>
      <c r="J11" s="62" t="s">
        <v>7</v>
      </c>
      <c r="K11" s="181" t="s">
        <v>234</v>
      </c>
      <c r="L11" s="181"/>
      <c r="M11" s="181"/>
      <c r="N11" s="181"/>
      <c r="O11" s="182"/>
    </row>
    <row r="12" spans="1:15" s="94" customFormat="1" ht="14.25" x14ac:dyDescent="0.25">
      <c r="A12" s="178" t="s">
        <v>8</v>
      </c>
      <c r="B12" s="180"/>
      <c r="C12" s="180"/>
      <c r="D12" s="132">
        <f>D9/D10</f>
        <v>0.98536117482411911</v>
      </c>
      <c r="E12" s="26"/>
      <c r="F12" s="22"/>
      <c r="G12" s="22"/>
      <c r="H12" s="22"/>
      <c r="I12" s="25"/>
      <c r="J12" s="62" t="s">
        <v>9</v>
      </c>
      <c r="K12" s="183">
        <v>3173246771</v>
      </c>
      <c r="L12" s="184"/>
      <c r="M12" s="45"/>
      <c r="N12" s="45"/>
      <c r="O12" s="133"/>
    </row>
    <row r="13" spans="1:15" s="50" customFormat="1" ht="42.75" customHeight="1" x14ac:dyDescent="0.25">
      <c r="A13" s="165" t="s">
        <v>10</v>
      </c>
      <c r="B13" s="161" t="s">
        <v>11</v>
      </c>
      <c r="C13" s="161" t="s">
        <v>13</v>
      </c>
      <c r="D13" s="161" t="s">
        <v>14</v>
      </c>
      <c r="E13" s="161" t="s">
        <v>15</v>
      </c>
      <c r="F13" s="185" t="s">
        <v>16</v>
      </c>
      <c r="G13" s="186"/>
      <c r="H13" s="156" t="s">
        <v>17</v>
      </c>
      <c r="I13" s="156"/>
      <c r="J13" s="157" t="s">
        <v>18</v>
      </c>
      <c r="K13" s="157" t="s">
        <v>19</v>
      </c>
      <c r="L13" s="157" t="s">
        <v>18</v>
      </c>
      <c r="M13" s="157" t="s">
        <v>19</v>
      </c>
      <c r="N13" s="27" t="s">
        <v>20</v>
      </c>
      <c r="O13" s="159" t="s">
        <v>21</v>
      </c>
    </row>
    <row r="14" spans="1:15" s="50" customFormat="1" ht="30.75" customHeight="1" x14ac:dyDescent="0.25">
      <c r="A14" s="166"/>
      <c r="B14" s="167"/>
      <c r="C14" s="167"/>
      <c r="D14" s="167"/>
      <c r="E14" s="167"/>
      <c r="F14" s="187"/>
      <c r="G14" s="188"/>
      <c r="H14" s="161" t="s">
        <v>22</v>
      </c>
      <c r="I14" s="161" t="s">
        <v>23</v>
      </c>
      <c r="J14" s="158"/>
      <c r="K14" s="158"/>
      <c r="L14" s="158"/>
      <c r="M14" s="158"/>
      <c r="N14" s="61" t="s">
        <v>24</v>
      </c>
      <c r="O14" s="160"/>
    </row>
    <row r="15" spans="1:15" s="50" customFormat="1" ht="15.75" customHeight="1" x14ac:dyDescent="0.25">
      <c r="A15" s="159"/>
      <c r="B15" s="162"/>
      <c r="C15" s="162"/>
      <c r="D15" s="162"/>
      <c r="E15" s="162"/>
      <c r="F15" s="46" t="s">
        <v>25</v>
      </c>
      <c r="G15" s="46" t="s">
        <v>26</v>
      </c>
      <c r="H15" s="162"/>
      <c r="I15" s="162"/>
      <c r="J15" s="163" t="s">
        <v>27</v>
      </c>
      <c r="K15" s="164"/>
      <c r="L15" s="163" t="s">
        <v>28</v>
      </c>
      <c r="M15" s="164"/>
      <c r="N15" s="28"/>
      <c r="O15" s="52"/>
    </row>
    <row r="16" spans="1:15" s="50" customFormat="1" ht="36" x14ac:dyDescent="0.25">
      <c r="A16" s="53" t="s">
        <v>209</v>
      </c>
      <c r="B16" s="54" t="s">
        <v>205</v>
      </c>
      <c r="C16" s="54" t="s">
        <v>208</v>
      </c>
      <c r="D16" s="54" t="s">
        <v>31</v>
      </c>
      <c r="E16" s="54">
        <v>1</v>
      </c>
      <c r="F16" s="120">
        <v>10</v>
      </c>
      <c r="G16" s="55">
        <v>0</v>
      </c>
      <c r="H16" s="58">
        <v>45698</v>
      </c>
      <c r="I16" s="58">
        <v>46001</v>
      </c>
      <c r="J16" s="56">
        <v>4599511</v>
      </c>
      <c r="K16" s="49">
        <f>+((F16*J16)+((J16/30)*G16))*E16</f>
        <v>45995110</v>
      </c>
      <c r="L16" s="56"/>
      <c r="M16" s="2"/>
      <c r="N16" s="2"/>
      <c r="O16" s="47"/>
    </row>
    <row r="17" spans="1:15" s="50" customFormat="1" ht="36" x14ac:dyDescent="0.25">
      <c r="A17" s="53" t="s">
        <v>210</v>
      </c>
      <c r="B17" s="54" t="s">
        <v>205</v>
      </c>
      <c r="C17" s="54" t="s">
        <v>208</v>
      </c>
      <c r="D17" s="54" t="s">
        <v>31</v>
      </c>
      <c r="E17" s="54">
        <v>1</v>
      </c>
      <c r="F17" s="120">
        <v>10</v>
      </c>
      <c r="G17" s="55">
        <v>0</v>
      </c>
      <c r="H17" s="58">
        <v>45698</v>
      </c>
      <c r="I17" s="58">
        <v>46001</v>
      </c>
      <c r="J17" s="56">
        <v>4599511</v>
      </c>
      <c r="K17" s="49">
        <f t="shared" ref="K17:K51" si="0">+((F17*J17)+((J17/30)*G17))*E17</f>
        <v>45995110</v>
      </c>
      <c r="L17" s="56"/>
      <c r="M17" s="2"/>
      <c r="N17" s="2"/>
      <c r="O17" s="47"/>
    </row>
    <row r="18" spans="1:15" s="50" customFormat="1" ht="36" x14ac:dyDescent="0.25">
      <c r="A18" s="53" t="s">
        <v>235</v>
      </c>
      <c r="B18" s="54" t="s">
        <v>205</v>
      </c>
      <c r="C18" s="54" t="s">
        <v>208</v>
      </c>
      <c r="D18" s="54" t="s">
        <v>31</v>
      </c>
      <c r="E18" s="54">
        <v>1</v>
      </c>
      <c r="F18" s="120">
        <v>10</v>
      </c>
      <c r="G18" s="55">
        <v>0</v>
      </c>
      <c r="H18" s="58">
        <v>45698</v>
      </c>
      <c r="I18" s="58">
        <v>46001</v>
      </c>
      <c r="J18" s="56">
        <v>4599511</v>
      </c>
      <c r="K18" s="49">
        <f t="shared" ref="K18" si="1">+((F18*J18)+((J18/30)*G18))*E18</f>
        <v>45995110</v>
      </c>
      <c r="L18" s="56"/>
      <c r="M18" s="2"/>
      <c r="N18" s="2"/>
      <c r="O18" s="47"/>
    </row>
    <row r="19" spans="1:15" s="50" customFormat="1" ht="36" x14ac:dyDescent="0.25">
      <c r="A19" s="134" t="s">
        <v>211</v>
      </c>
      <c r="B19" s="135" t="s">
        <v>205</v>
      </c>
      <c r="C19" s="135" t="s">
        <v>208</v>
      </c>
      <c r="D19" s="135" t="s">
        <v>31</v>
      </c>
      <c r="E19" s="135">
        <v>1</v>
      </c>
      <c r="F19" s="136">
        <v>10</v>
      </c>
      <c r="G19" s="137">
        <v>0</v>
      </c>
      <c r="H19" s="138">
        <v>45698</v>
      </c>
      <c r="I19" s="138">
        <v>46001</v>
      </c>
      <c r="J19" s="139">
        <f>39710*100</f>
        <v>3971000</v>
      </c>
      <c r="K19" s="140">
        <f>+((F19*J19)+((J19/30)*G19))*E19</f>
        <v>39710000</v>
      </c>
      <c r="L19" s="139"/>
      <c r="M19" s="141"/>
      <c r="N19" s="141"/>
      <c r="O19" s="142" t="s">
        <v>230</v>
      </c>
    </row>
    <row r="20" spans="1:15" s="50" customFormat="1" ht="36" x14ac:dyDescent="0.25">
      <c r="A20" s="71" t="s">
        <v>212</v>
      </c>
      <c r="B20" s="54" t="s">
        <v>205</v>
      </c>
      <c r="C20" s="54" t="s">
        <v>208</v>
      </c>
      <c r="D20" s="54" t="s">
        <v>31</v>
      </c>
      <c r="E20" s="54">
        <v>2</v>
      </c>
      <c r="F20" s="120">
        <v>10</v>
      </c>
      <c r="G20" s="55">
        <v>0</v>
      </c>
      <c r="H20" s="58">
        <v>45698</v>
      </c>
      <c r="I20" s="58">
        <v>46001</v>
      </c>
      <c r="J20" s="56">
        <v>4599511</v>
      </c>
      <c r="K20" s="49">
        <f t="shared" si="0"/>
        <v>91990220</v>
      </c>
      <c r="L20" s="56"/>
      <c r="M20" s="2"/>
      <c r="N20" s="2"/>
      <c r="O20" s="47"/>
    </row>
    <row r="21" spans="1:15" s="50" customFormat="1" ht="36" x14ac:dyDescent="0.25">
      <c r="A21" s="71" t="s">
        <v>213</v>
      </c>
      <c r="B21" s="54" t="s">
        <v>205</v>
      </c>
      <c r="C21" s="54" t="s">
        <v>208</v>
      </c>
      <c r="D21" s="54" t="s">
        <v>31</v>
      </c>
      <c r="E21" s="54">
        <v>1</v>
      </c>
      <c r="F21" s="120">
        <v>10</v>
      </c>
      <c r="G21" s="55">
        <v>0</v>
      </c>
      <c r="H21" s="58">
        <v>45698</v>
      </c>
      <c r="I21" s="58">
        <v>46001</v>
      </c>
      <c r="J21" s="56">
        <v>4599511</v>
      </c>
      <c r="K21" s="49">
        <f t="shared" si="0"/>
        <v>45995110</v>
      </c>
      <c r="L21" s="56"/>
      <c r="M21" s="2"/>
      <c r="N21" s="2"/>
      <c r="O21" s="47"/>
    </row>
    <row r="22" spans="1:15" s="50" customFormat="1" ht="36" x14ac:dyDescent="0.25">
      <c r="A22" s="71" t="s">
        <v>213</v>
      </c>
      <c r="B22" s="54" t="s">
        <v>205</v>
      </c>
      <c r="C22" s="54" t="s">
        <v>208</v>
      </c>
      <c r="D22" s="54" t="s">
        <v>31</v>
      </c>
      <c r="E22" s="54">
        <v>1</v>
      </c>
      <c r="F22" s="120">
        <v>10</v>
      </c>
      <c r="G22" s="55">
        <v>0</v>
      </c>
      <c r="H22" s="58">
        <v>45698</v>
      </c>
      <c r="I22" s="58">
        <v>46001</v>
      </c>
      <c r="J22" s="56">
        <v>4599511</v>
      </c>
      <c r="K22" s="49">
        <f t="shared" si="0"/>
        <v>45995110</v>
      </c>
      <c r="L22" s="56"/>
      <c r="M22" s="2"/>
      <c r="N22" s="2"/>
      <c r="O22" s="47"/>
    </row>
    <row r="23" spans="1:15" s="50" customFormat="1" ht="36" x14ac:dyDescent="0.25">
      <c r="A23" s="53" t="s">
        <v>214</v>
      </c>
      <c r="B23" s="54" t="s">
        <v>205</v>
      </c>
      <c r="C23" s="54" t="s">
        <v>208</v>
      </c>
      <c r="D23" s="54" t="s">
        <v>31</v>
      </c>
      <c r="E23" s="54">
        <v>1</v>
      </c>
      <c r="F23" s="120">
        <v>10</v>
      </c>
      <c r="G23" s="55">
        <v>0</v>
      </c>
      <c r="H23" s="58">
        <v>45698</v>
      </c>
      <c r="I23" s="58">
        <v>46001</v>
      </c>
      <c r="J23" s="56">
        <v>4599511</v>
      </c>
      <c r="K23" s="49">
        <f t="shared" si="0"/>
        <v>45995110</v>
      </c>
      <c r="L23" s="56"/>
      <c r="M23" s="2"/>
      <c r="N23" s="2"/>
      <c r="O23" s="47"/>
    </row>
    <row r="24" spans="1:15" s="50" customFormat="1" ht="36" x14ac:dyDescent="0.25">
      <c r="A24" s="53" t="s">
        <v>214</v>
      </c>
      <c r="B24" s="54" t="s">
        <v>205</v>
      </c>
      <c r="C24" s="54" t="s">
        <v>208</v>
      </c>
      <c r="D24" s="54" t="s">
        <v>31</v>
      </c>
      <c r="E24" s="54">
        <v>1</v>
      </c>
      <c r="F24" s="120">
        <v>10</v>
      </c>
      <c r="G24" s="55">
        <v>0</v>
      </c>
      <c r="H24" s="58">
        <v>45698</v>
      </c>
      <c r="I24" s="58">
        <v>46001</v>
      </c>
      <c r="J24" s="56">
        <v>4599511</v>
      </c>
      <c r="K24" s="49">
        <f t="shared" si="0"/>
        <v>45995110</v>
      </c>
      <c r="L24" s="56"/>
      <c r="M24" s="2"/>
      <c r="N24" s="2"/>
      <c r="O24" s="47"/>
    </row>
    <row r="25" spans="1:15" s="50" customFormat="1" ht="36" x14ac:dyDescent="0.25">
      <c r="A25" s="53" t="s">
        <v>214</v>
      </c>
      <c r="B25" s="54" t="s">
        <v>205</v>
      </c>
      <c r="C25" s="54" t="s">
        <v>208</v>
      </c>
      <c r="D25" s="54" t="s">
        <v>31</v>
      </c>
      <c r="E25" s="54">
        <v>1</v>
      </c>
      <c r="F25" s="120">
        <v>10</v>
      </c>
      <c r="G25" s="55">
        <v>0</v>
      </c>
      <c r="H25" s="58">
        <v>45698</v>
      </c>
      <c r="I25" s="58">
        <v>46001</v>
      </c>
      <c r="J25" s="56">
        <v>4599511</v>
      </c>
      <c r="K25" s="49">
        <f t="shared" si="0"/>
        <v>45995110</v>
      </c>
      <c r="L25" s="56"/>
      <c r="M25" s="2"/>
      <c r="N25" s="2"/>
      <c r="O25" s="47"/>
    </row>
    <row r="26" spans="1:15" s="50" customFormat="1" ht="36" x14ac:dyDescent="0.25">
      <c r="A26" s="53" t="s">
        <v>214</v>
      </c>
      <c r="B26" s="54" t="s">
        <v>205</v>
      </c>
      <c r="C26" s="54" t="s">
        <v>208</v>
      </c>
      <c r="D26" s="54" t="s">
        <v>31</v>
      </c>
      <c r="E26" s="54">
        <v>1</v>
      </c>
      <c r="F26" s="120">
        <v>10</v>
      </c>
      <c r="G26" s="55">
        <v>0</v>
      </c>
      <c r="H26" s="58">
        <v>45698</v>
      </c>
      <c r="I26" s="58">
        <v>46001</v>
      </c>
      <c r="J26" s="56">
        <v>4599511</v>
      </c>
      <c r="K26" s="49">
        <f t="shared" si="0"/>
        <v>45995110</v>
      </c>
      <c r="L26" s="56"/>
      <c r="M26" s="2"/>
      <c r="N26" s="2"/>
      <c r="O26" s="47"/>
    </row>
    <row r="27" spans="1:15" s="50" customFormat="1" ht="36" x14ac:dyDescent="0.25">
      <c r="A27" s="53" t="s">
        <v>214</v>
      </c>
      <c r="B27" s="54" t="s">
        <v>205</v>
      </c>
      <c r="C27" s="54" t="s">
        <v>208</v>
      </c>
      <c r="D27" s="54" t="s">
        <v>31</v>
      </c>
      <c r="E27" s="54">
        <v>1</v>
      </c>
      <c r="F27" s="120">
        <v>10</v>
      </c>
      <c r="G27" s="55">
        <v>0</v>
      </c>
      <c r="H27" s="58">
        <v>45698</v>
      </c>
      <c r="I27" s="58">
        <v>46001</v>
      </c>
      <c r="J27" s="56">
        <v>4599511</v>
      </c>
      <c r="K27" s="49">
        <f t="shared" si="0"/>
        <v>45995110</v>
      </c>
      <c r="L27" s="56"/>
      <c r="M27" s="2"/>
      <c r="N27" s="2"/>
      <c r="O27" s="47"/>
    </row>
    <row r="28" spans="1:15" s="50" customFormat="1" ht="36" x14ac:dyDescent="0.25">
      <c r="A28" s="143" t="s">
        <v>214</v>
      </c>
      <c r="B28" s="144" t="s">
        <v>205</v>
      </c>
      <c r="C28" s="144" t="s">
        <v>215</v>
      </c>
      <c r="D28" s="144" t="s">
        <v>31</v>
      </c>
      <c r="E28" s="144">
        <v>1</v>
      </c>
      <c r="F28" s="145">
        <v>8</v>
      </c>
      <c r="G28" s="146">
        <v>0</v>
      </c>
      <c r="H28" s="147">
        <v>45779</v>
      </c>
      <c r="I28" s="147">
        <v>46001</v>
      </c>
      <c r="J28" s="148">
        <v>4599511</v>
      </c>
      <c r="K28" s="149">
        <f t="shared" si="0"/>
        <v>36796088</v>
      </c>
      <c r="L28" s="148"/>
      <c r="M28" s="150"/>
      <c r="N28" s="150"/>
      <c r="O28" s="151"/>
    </row>
    <row r="29" spans="1:15" s="50" customFormat="1" ht="36" x14ac:dyDescent="0.25">
      <c r="A29" s="53" t="s">
        <v>214</v>
      </c>
      <c r="B29" s="54" t="s">
        <v>205</v>
      </c>
      <c r="C29" s="54" t="s">
        <v>215</v>
      </c>
      <c r="D29" s="54" t="s">
        <v>31</v>
      </c>
      <c r="E29" s="54">
        <v>2</v>
      </c>
      <c r="F29" s="120">
        <v>9</v>
      </c>
      <c r="G29" s="55">
        <v>0</v>
      </c>
      <c r="H29" s="58">
        <v>45698</v>
      </c>
      <c r="I29" s="58">
        <v>46001</v>
      </c>
      <c r="J29" s="56">
        <v>4599511</v>
      </c>
      <c r="K29" s="49">
        <f t="shared" si="0"/>
        <v>82791198</v>
      </c>
      <c r="L29" s="56"/>
      <c r="M29" s="2"/>
      <c r="N29" s="2"/>
      <c r="O29" s="47"/>
    </row>
    <row r="30" spans="1:15" s="50" customFormat="1" ht="36" x14ac:dyDescent="0.25">
      <c r="A30" s="53" t="s">
        <v>216</v>
      </c>
      <c r="B30" s="54" t="s">
        <v>205</v>
      </c>
      <c r="C30" s="54" t="s">
        <v>207</v>
      </c>
      <c r="D30" s="54" t="s">
        <v>31</v>
      </c>
      <c r="E30" s="54">
        <v>2</v>
      </c>
      <c r="F30" s="120">
        <v>10</v>
      </c>
      <c r="G30" s="55">
        <v>0</v>
      </c>
      <c r="H30" s="58">
        <v>45698</v>
      </c>
      <c r="I30" s="58">
        <v>46001</v>
      </c>
      <c r="J30" s="56">
        <v>4599511</v>
      </c>
      <c r="K30" s="49">
        <f t="shared" si="0"/>
        <v>91990220</v>
      </c>
      <c r="L30" s="56"/>
      <c r="M30" s="2"/>
      <c r="N30" s="2"/>
      <c r="O30" s="47"/>
    </row>
    <row r="31" spans="1:15" s="97" customFormat="1" ht="36" x14ac:dyDescent="0.25">
      <c r="A31" s="143" t="s">
        <v>218</v>
      </c>
      <c r="B31" s="144" t="s">
        <v>205</v>
      </c>
      <c r="C31" s="144" t="s">
        <v>40</v>
      </c>
      <c r="D31" s="152" t="s">
        <v>31</v>
      </c>
      <c r="E31" s="144">
        <v>1</v>
      </c>
      <c r="F31" s="145">
        <v>8</v>
      </c>
      <c r="G31" s="146">
        <v>0</v>
      </c>
      <c r="H31" s="147">
        <v>45779</v>
      </c>
      <c r="I31" s="147">
        <v>46001</v>
      </c>
      <c r="J31" s="148">
        <v>4599511</v>
      </c>
      <c r="K31" s="149">
        <f t="shared" ref="K31" si="2">+((F31*J31)+((J31/30)*G31))*E31</f>
        <v>36796088</v>
      </c>
      <c r="L31" s="153"/>
      <c r="M31" s="154"/>
      <c r="N31" s="154"/>
      <c r="O31" s="151"/>
    </row>
    <row r="32" spans="1:15" s="97" customFormat="1" ht="36" x14ac:dyDescent="0.25">
      <c r="A32" s="53" t="s">
        <v>218</v>
      </c>
      <c r="B32" s="54" t="s">
        <v>205</v>
      </c>
      <c r="C32" s="54" t="s">
        <v>40</v>
      </c>
      <c r="D32" s="90" t="s">
        <v>31</v>
      </c>
      <c r="E32" s="54">
        <v>1</v>
      </c>
      <c r="F32" s="120">
        <v>10</v>
      </c>
      <c r="G32" s="55">
        <v>0</v>
      </c>
      <c r="H32" s="58">
        <v>45698</v>
      </c>
      <c r="I32" s="58">
        <v>46001</v>
      </c>
      <c r="J32" s="56">
        <v>4599511</v>
      </c>
      <c r="K32" s="49">
        <f t="shared" si="0"/>
        <v>45995110</v>
      </c>
      <c r="L32" s="95"/>
      <c r="M32" s="96"/>
      <c r="N32" s="96"/>
      <c r="O32" s="47"/>
    </row>
    <row r="33" spans="1:15" s="50" customFormat="1" ht="36" x14ac:dyDescent="0.25">
      <c r="A33" s="53" t="s">
        <v>211</v>
      </c>
      <c r="B33" s="54" t="s">
        <v>205</v>
      </c>
      <c r="C33" s="54" t="s">
        <v>40</v>
      </c>
      <c r="D33" s="54" t="s">
        <v>31</v>
      </c>
      <c r="E33" s="54">
        <v>1</v>
      </c>
      <c r="F33" s="120">
        <v>10</v>
      </c>
      <c r="G33" s="55">
        <v>0</v>
      </c>
      <c r="H33" s="58">
        <v>45698</v>
      </c>
      <c r="I33" s="58">
        <v>46001</v>
      </c>
      <c r="J33" s="56">
        <v>4599511</v>
      </c>
      <c r="K33" s="49">
        <f t="shared" si="0"/>
        <v>45995110</v>
      </c>
      <c r="L33" s="56"/>
      <c r="M33" s="2"/>
      <c r="N33" s="2"/>
      <c r="O33" s="17"/>
    </row>
    <row r="34" spans="1:15" s="97" customFormat="1" ht="36" x14ac:dyDescent="0.25">
      <c r="A34" s="53" t="s">
        <v>219</v>
      </c>
      <c r="B34" s="54" t="s">
        <v>205</v>
      </c>
      <c r="C34" s="54" t="s">
        <v>40</v>
      </c>
      <c r="D34" s="90" t="s">
        <v>31</v>
      </c>
      <c r="E34" s="54">
        <v>1</v>
      </c>
      <c r="F34" s="120">
        <v>10</v>
      </c>
      <c r="G34" s="55">
        <v>0</v>
      </c>
      <c r="H34" s="58">
        <v>45698</v>
      </c>
      <c r="I34" s="58">
        <v>46001</v>
      </c>
      <c r="J34" s="56">
        <v>4599511</v>
      </c>
      <c r="K34" s="49">
        <f t="shared" si="0"/>
        <v>45995110</v>
      </c>
      <c r="L34" s="95"/>
      <c r="M34" s="96"/>
      <c r="N34" s="96"/>
      <c r="O34" s="47"/>
    </row>
    <row r="35" spans="1:15" s="50" customFormat="1" ht="36" x14ac:dyDescent="0.25">
      <c r="A35" s="53" t="s">
        <v>219</v>
      </c>
      <c r="B35" s="54" t="s">
        <v>205</v>
      </c>
      <c r="C35" s="54" t="s">
        <v>40</v>
      </c>
      <c r="D35" s="54" t="s">
        <v>31</v>
      </c>
      <c r="E35" s="54">
        <v>1</v>
      </c>
      <c r="F35" s="120">
        <v>10</v>
      </c>
      <c r="G35" s="55">
        <v>0</v>
      </c>
      <c r="H35" s="58">
        <v>45698</v>
      </c>
      <c r="I35" s="58">
        <v>46001</v>
      </c>
      <c r="J35" s="56">
        <v>4599511</v>
      </c>
      <c r="K35" s="49">
        <f t="shared" si="0"/>
        <v>45995110</v>
      </c>
      <c r="L35" s="56"/>
      <c r="M35" s="2"/>
      <c r="N35" s="2"/>
      <c r="O35" s="17"/>
    </row>
    <row r="36" spans="1:15" s="97" customFormat="1" ht="36" x14ac:dyDescent="0.25">
      <c r="A36" s="53" t="s">
        <v>220</v>
      </c>
      <c r="B36" s="54" t="s">
        <v>205</v>
      </c>
      <c r="C36" s="54" t="s">
        <v>40</v>
      </c>
      <c r="D36" s="90" t="s">
        <v>31</v>
      </c>
      <c r="E36" s="54">
        <v>1</v>
      </c>
      <c r="F36" s="120">
        <v>10</v>
      </c>
      <c r="G36" s="55">
        <v>0</v>
      </c>
      <c r="H36" s="58">
        <v>45698</v>
      </c>
      <c r="I36" s="58">
        <v>46001</v>
      </c>
      <c r="J36" s="56">
        <v>4599511</v>
      </c>
      <c r="K36" s="49">
        <f t="shared" si="0"/>
        <v>45995110</v>
      </c>
      <c r="L36" s="95"/>
      <c r="M36" s="96"/>
      <c r="N36" s="96"/>
      <c r="O36" s="47"/>
    </row>
    <row r="37" spans="1:15" s="50" customFormat="1" ht="36" x14ac:dyDescent="0.25">
      <c r="A37" s="53" t="s">
        <v>221</v>
      </c>
      <c r="B37" s="54" t="s">
        <v>205</v>
      </c>
      <c r="C37" s="54" t="s">
        <v>40</v>
      </c>
      <c r="D37" s="54" t="s">
        <v>31</v>
      </c>
      <c r="E37" s="54">
        <v>1</v>
      </c>
      <c r="F37" s="120">
        <v>10</v>
      </c>
      <c r="G37" s="55">
        <v>0</v>
      </c>
      <c r="H37" s="58">
        <v>45698</v>
      </c>
      <c r="I37" s="58">
        <v>46001</v>
      </c>
      <c r="J37" s="56">
        <v>4599511</v>
      </c>
      <c r="K37" s="49">
        <f t="shared" si="0"/>
        <v>45995110</v>
      </c>
      <c r="L37" s="56"/>
      <c r="M37" s="2"/>
      <c r="N37" s="2"/>
      <c r="O37" s="17"/>
    </row>
    <row r="38" spans="1:15" s="97" customFormat="1" ht="36" x14ac:dyDescent="0.25">
      <c r="A38" s="53" t="s">
        <v>214</v>
      </c>
      <c r="B38" s="54" t="s">
        <v>205</v>
      </c>
      <c r="C38" s="54" t="s">
        <v>40</v>
      </c>
      <c r="D38" s="90" t="s">
        <v>31</v>
      </c>
      <c r="E38" s="54">
        <v>1</v>
      </c>
      <c r="F38" s="120">
        <v>10</v>
      </c>
      <c r="G38" s="55">
        <v>0</v>
      </c>
      <c r="H38" s="58">
        <v>45698</v>
      </c>
      <c r="I38" s="58">
        <v>46001</v>
      </c>
      <c r="J38" s="56">
        <v>4599511</v>
      </c>
      <c r="K38" s="49">
        <f t="shared" si="0"/>
        <v>45995110</v>
      </c>
      <c r="L38" s="95"/>
      <c r="M38" s="96"/>
      <c r="N38" s="96"/>
      <c r="O38" s="47"/>
    </row>
    <row r="39" spans="1:15" s="50" customFormat="1" ht="36" x14ac:dyDescent="0.25">
      <c r="A39" s="53" t="s">
        <v>214</v>
      </c>
      <c r="B39" s="54" t="s">
        <v>205</v>
      </c>
      <c r="C39" s="54" t="s">
        <v>40</v>
      </c>
      <c r="D39" s="54" t="s">
        <v>31</v>
      </c>
      <c r="E39" s="54">
        <v>1</v>
      </c>
      <c r="F39" s="120">
        <v>10</v>
      </c>
      <c r="G39" s="55">
        <v>0</v>
      </c>
      <c r="H39" s="58">
        <v>45698</v>
      </c>
      <c r="I39" s="58">
        <v>46001</v>
      </c>
      <c r="J39" s="56">
        <v>4599511</v>
      </c>
      <c r="K39" s="49">
        <f t="shared" si="0"/>
        <v>45995110</v>
      </c>
      <c r="L39" s="56"/>
      <c r="M39" s="2"/>
      <c r="N39" s="2"/>
      <c r="O39" s="17"/>
    </row>
    <row r="40" spans="1:15" s="50" customFormat="1" ht="36" x14ac:dyDescent="0.25">
      <c r="A40" s="53" t="s">
        <v>223</v>
      </c>
      <c r="B40" s="54" t="s">
        <v>205</v>
      </c>
      <c r="C40" s="54" t="s">
        <v>222</v>
      </c>
      <c r="D40" s="54" t="s">
        <v>31</v>
      </c>
      <c r="E40" s="54">
        <v>1</v>
      </c>
      <c r="F40" s="120">
        <v>10</v>
      </c>
      <c r="G40" s="55">
        <v>0</v>
      </c>
      <c r="H40" s="58">
        <v>45698</v>
      </c>
      <c r="I40" s="58">
        <v>46001</v>
      </c>
      <c r="J40" s="56">
        <v>4599511</v>
      </c>
      <c r="K40" s="49">
        <f t="shared" si="0"/>
        <v>45995110</v>
      </c>
      <c r="L40" s="56"/>
      <c r="M40" s="2"/>
      <c r="N40" s="2"/>
      <c r="O40" s="47"/>
    </row>
    <row r="41" spans="1:15" s="50" customFormat="1" ht="36" x14ac:dyDescent="0.25">
      <c r="A41" s="53" t="s">
        <v>217</v>
      </c>
      <c r="B41" s="54" t="s">
        <v>205</v>
      </c>
      <c r="C41" s="54" t="s">
        <v>222</v>
      </c>
      <c r="D41" s="54" t="s">
        <v>31</v>
      </c>
      <c r="E41" s="54">
        <v>1</v>
      </c>
      <c r="F41" s="120">
        <v>10</v>
      </c>
      <c r="G41" s="55">
        <v>0</v>
      </c>
      <c r="H41" s="58">
        <v>45698</v>
      </c>
      <c r="I41" s="58">
        <v>46001</v>
      </c>
      <c r="J41" s="56">
        <v>4599511</v>
      </c>
      <c r="K41" s="49">
        <f t="shared" si="0"/>
        <v>45995110</v>
      </c>
      <c r="L41" s="56"/>
      <c r="M41" s="2"/>
      <c r="N41" s="2"/>
      <c r="O41" s="47"/>
    </row>
    <row r="42" spans="1:15" s="50" customFormat="1" ht="36" x14ac:dyDescent="0.25">
      <c r="A42" s="53" t="s">
        <v>218</v>
      </c>
      <c r="B42" s="54" t="s">
        <v>205</v>
      </c>
      <c r="C42" s="54" t="s">
        <v>222</v>
      </c>
      <c r="D42" s="54" t="s">
        <v>31</v>
      </c>
      <c r="E42" s="54">
        <v>1</v>
      </c>
      <c r="F42" s="120">
        <v>10</v>
      </c>
      <c r="G42" s="55">
        <v>0</v>
      </c>
      <c r="H42" s="58">
        <v>45698</v>
      </c>
      <c r="I42" s="58">
        <v>46001</v>
      </c>
      <c r="J42" s="56">
        <v>4599511</v>
      </c>
      <c r="K42" s="49">
        <f t="shared" si="0"/>
        <v>45995110</v>
      </c>
      <c r="L42" s="56"/>
      <c r="M42" s="2"/>
      <c r="N42" s="2"/>
      <c r="O42" s="47"/>
    </row>
    <row r="43" spans="1:15" s="50" customFormat="1" ht="36" x14ac:dyDescent="0.25">
      <c r="A43" s="53" t="s">
        <v>224</v>
      </c>
      <c r="B43" s="54" t="s">
        <v>205</v>
      </c>
      <c r="C43" s="54" t="s">
        <v>206</v>
      </c>
      <c r="D43" s="54" t="s">
        <v>31</v>
      </c>
      <c r="E43" s="54">
        <v>1</v>
      </c>
      <c r="F43" s="120">
        <v>10</v>
      </c>
      <c r="G43" s="55">
        <v>0</v>
      </c>
      <c r="H43" s="58">
        <v>45698</v>
      </c>
      <c r="I43" s="58">
        <v>46001</v>
      </c>
      <c r="J43" s="56">
        <v>4599511</v>
      </c>
      <c r="K43" s="49">
        <f t="shared" si="0"/>
        <v>45995110</v>
      </c>
      <c r="L43" s="56"/>
      <c r="M43" s="2"/>
      <c r="N43" s="2"/>
      <c r="O43" s="17"/>
    </row>
    <row r="44" spans="1:15" s="50" customFormat="1" ht="36" x14ac:dyDescent="0.25">
      <c r="A44" s="53" t="s">
        <v>214</v>
      </c>
      <c r="B44" s="54" t="s">
        <v>205</v>
      </c>
      <c r="C44" s="54" t="s">
        <v>225</v>
      </c>
      <c r="D44" s="54" t="s">
        <v>31</v>
      </c>
      <c r="E44" s="54">
        <v>7</v>
      </c>
      <c r="F44" s="120">
        <v>10</v>
      </c>
      <c r="G44" s="55">
        <v>0</v>
      </c>
      <c r="H44" s="58">
        <v>45698</v>
      </c>
      <c r="I44" s="58">
        <v>46001</v>
      </c>
      <c r="J44" s="56">
        <v>4599511</v>
      </c>
      <c r="K44" s="49">
        <f t="shared" ref="K44" si="3">+((F44*J44)+((J44/30)*G44))*E44</f>
        <v>321965770</v>
      </c>
      <c r="L44" s="56"/>
      <c r="M44" s="2"/>
      <c r="N44" s="2"/>
      <c r="O44" s="47"/>
    </row>
    <row r="45" spans="1:15" s="50" customFormat="1" ht="36" x14ac:dyDescent="0.25">
      <c r="A45" s="143" t="s">
        <v>214</v>
      </c>
      <c r="B45" s="144" t="s">
        <v>205</v>
      </c>
      <c r="C45" s="144" t="s">
        <v>225</v>
      </c>
      <c r="D45" s="144" t="s">
        <v>31</v>
      </c>
      <c r="E45" s="144">
        <v>1</v>
      </c>
      <c r="F45" s="145">
        <v>8</v>
      </c>
      <c r="G45" s="146">
        <v>0</v>
      </c>
      <c r="H45" s="147">
        <v>45779</v>
      </c>
      <c r="I45" s="147">
        <v>46001</v>
      </c>
      <c r="J45" s="148">
        <v>4599511</v>
      </c>
      <c r="K45" s="149">
        <f t="shared" si="0"/>
        <v>36796088</v>
      </c>
      <c r="L45" s="148"/>
      <c r="M45" s="150"/>
      <c r="N45" s="150"/>
      <c r="O45" s="151"/>
    </row>
    <row r="46" spans="1:15" s="50" customFormat="1" ht="36" x14ac:dyDescent="0.25">
      <c r="A46" s="53" t="s">
        <v>213</v>
      </c>
      <c r="B46" s="54" t="s">
        <v>205</v>
      </c>
      <c r="C46" s="54" t="s">
        <v>225</v>
      </c>
      <c r="D46" s="54" t="s">
        <v>31</v>
      </c>
      <c r="E46" s="54">
        <v>0</v>
      </c>
      <c r="F46" s="120">
        <v>0</v>
      </c>
      <c r="G46" s="55">
        <v>0</v>
      </c>
      <c r="H46" s="58">
        <v>45698</v>
      </c>
      <c r="I46" s="58">
        <v>46001</v>
      </c>
      <c r="J46" s="56">
        <v>4599511</v>
      </c>
      <c r="K46" s="49">
        <f t="shared" si="0"/>
        <v>0</v>
      </c>
      <c r="L46" s="56"/>
      <c r="M46" s="2"/>
      <c r="N46" s="2"/>
      <c r="O46" s="47"/>
    </row>
    <row r="47" spans="1:15" s="50" customFormat="1" ht="36" x14ac:dyDescent="0.25">
      <c r="A47" s="53" t="s">
        <v>227</v>
      </c>
      <c r="B47" s="54" t="s">
        <v>205</v>
      </c>
      <c r="C47" s="54" t="s">
        <v>226</v>
      </c>
      <c r="D47" s="54" t="s">
        <v>31</v>
      </c>
      <c r="E47" s="54">
        <v>1</v>
      </c>
      <c r="F47" s="120">
        <v>10</v>
      </c>
      <c r="G47" s="55">
        <v>0</v>
      </c>
      <c r="H47" s="58">
        <v>45698</v>
      </c>
      <c r="I47" s="58">
        <v>46001</v>
      </c>
      <c r="J47" s="56">
        <v>4599511</v>
      </c>
      <c r="K47" s="49">
        <f t="shared" si="0"/>
        <v>45995110</v>
      </c>
      <c r="L47" s="56"/>
      <c r="M47" s="2"/>
      <c r="N47" s="2"/>
      <c r="O47" s="47"/>
    </row>
    <row r="48" spans="1:15" s="50" customFormat="1" ht="36" x14ac:dyDescent="0.25">
      <c r="A48" s="53" t="s">
        <v>228</v>
      </c>
      <c r="B48" s="54" t="s">
        <v>205</v>
      </c>
      <c r="C48" s="54" t="s">
        <v>226</v>
      </c>
      <c r="D48" s="54" t="s">
        <v>31</v>
      </c>
      <c r="E48" s="54">
        <v>1</v>
      </c>
      <c r="F48" s="120">
        <v>10</v>
      </c>
      <c r="G48" s="55">
        <v>0</v>
      </c>
      <c r="H48" s="58">
        <v>45698</v>
      </c>
      <c r="I48" s="58">
        <v>46001</v>
      </c>
      <c r="J48" s="56">
        <v>4599511</v>
      </c>
      <c r="K48" s="49">
        <f t="shared" si="0"/>
        <v>45995110</v>
      </c>
      <c r="L48" s="56"/>
      <c r="M48" s="2"/>
      <c r="N48" s="2"/>
      <c r="O48" s="47"/>
    </row>
    <row r="49" spans="1:15" s="50" customFormat="1" ht="36" x14ac:dyDescent="0.25">
      <c r="A49" s="53" t="s">
        <v>214</v>
      </c>
      <c r="B49" s="54" t="s">
        <v>205</v>
      </c>
      <c r="C49" s="54" t="s">
        <v>226</v>
      </c>
      <c r="D49" s="54" t="s">
        <v>31</v>
      </c>
      <c r="E49" s="54">
        <v>2</v>
      </c>
      <c r="F49" s="120">
        <v>10</v>
      </c>
      <c r="G49" s="55">
        <v>0</v>
      </c>
      <c r="H49" s="58">
        <v>45698</v>
      </c>
      <c r="I49" s="58">
        <v>46001</v>
      </c>
      <c r="J49" s="56">
        <v>4599511</v>
      </c>
      <c r="K49" s="49">
        <f t="shared" si="0"/>
        <v>91990220</v>
      </c>
      <c r="L49" s="56"/>
      <c r="M49" s="2"/>
      <c r="N49" s="2"/>
      <c r="O49" s="47"/>
    </row>
    <row r="50" spans="1:15" s="50" customFormat="1" ht="36" x14ac:dyDescent="0.25">
      <c r="A50" s="134" t="s">
        <v>224</v>
      </c>
      <c r="B50" s="135" t="s">
        <v>205</v>
      </c>
      <c r="C50" s="135" t="s">
        <v>226</v>
      </c>
      <c r="D50" s="135" t="s">
        <v>31</v>
      </c>
      <c r="E50" s="135">
        <v>1</v>
      </c>
      <c r="F50" s="136">
        <v>10</v>
      </c>
      <c r="G50" s="137">
        <v>0</v>
      </c>
      <c r="H50" s="138">
        <v>45698</v>
      </c>
      <c r="I50" s="138">
        <v>46001</v>
      </c>
      <c r="J50" s="139">
        <f>39710*100</f>
        <v>3971000</v>
      </c>
      <c r="K50" s="140">
        <f t="shared" si="0"/>
        <v>39710000</v>
      </c>
      <c r="L50" s="139"/>
      <c r="M50" s="141"/>
      <c r="N50" s="141"/>
      <c r="O50" s="142" t="s">
        <v>230</v>
      </c>
    </row>
    <row r="51" spans="1:15" s="50" customFormat="1" ht="36" x14ac:dyDescent="0.25">
      <c r="A51" s="143" t="s">
        <v>216</v>
      </c>
      <c r="B51" s="144" t="s">
        <v>205</v>
      </c>
      <c r="C51" s="144" t="s">
        <v>229</v>
      </c>
      <c r="D51" s="144" t="s">
        <v>31</v>
      </c>
      <c r="E51" s="144">
        <v>1</v>
      </c>
      <c r="F51" s="145">
        <v>8</v>
      </c>
      <c r="G51" s="146">
        <v>0</v>
      </c>
      <c r="H51" s="147">
        <v>45779</v>
      </c>
      <c r="I51" s="147">
        <v>46001</v>
      </c>
      <c r="J51" s="148">
        <f>39710*60</f>
        <v>2382600</v>
      </c>
      <c r="K51" s="149">
        <f t="shared" si="0"/>
        <v>19060800</v>
      </c>
      <c r="L51" s="148"/>
      <c r="M51" s="150"/>
      <c r="N51" s="150"/>
      <c r="O51" s="151" t="s">
        <v>237</v>
      </c>
    </row>
    <row r="52" spans="1:15" s="93" customFormat="1" ht="22.5" customHeight="1" x14ac:dyDescent="0.25">
      <c r="A52" s="168" t="s">
        <v>45</v>
      </c>
      <c r="B52" s="169"/>
      <c r="C52" s="169"/>
      <c r="D52" s="170"/>
      <c r="E52" s="24">
        <f>SUM(E16:E51)</f>
        <v>45</v>
      </c>
      <c r="F52" s="38"/>
      <c r="G52" s="24"/>
      <c r="H52" s="24"/>
      <c r="I52" s="91"/>
      <c r="J52" s="92"/>
      <c r="K52" s="122">
        <f>SUM(K16:K51)</f>
        <v>1993479332</v>
      </c>
      <c r="L52" s="41"/>
      <c r="M52" s="41">
        <f>SUM(M27:M51)</f>
        <v>0</v>
      </c>
      <c r="N52" s="91"/>
      <c r="O52" s="48"/>
    </row>
    <row r="53" spans="1:15" x14ac:dyDescent="0.2">
      <c r="A53" s="3"/>
      <c r="B53" s="29"/>
      <c r="C53" s="3"/>
      <c r="D53" s="3"/>
      <c r="E53" s="14"/>
      <c r="F53" s="30"/>
      <c r="G53" s="14"/>
      <c r="H53" s="31"/>
      <c r="J53" s="32"/>
      <c r="K53" s="33"/>
      <c r="L53" s="33"/>
      <c r="M53" s="33"/>
    </row>
    <row r="54" spans="1:15" x14ac:dyDescent="0.2">
      <c r="A54" s="3"/>
      <c r="B54" s="29"/>
      <c r="D54" s="3"/>
      <c r="F54" s="30"/>
      <c r="G54" s="14"/>
      <c r="H54" s="31"/>
      <c r="J54" s="32"/>
      <c r="O54" s="34"/>
    </row>
    <row r="55" spans="1:15" x14ac:dyDescent="0.2">
      <c r="O55" s="35"/>
    </row>
    <row r="56" spans="1:15" x14ac:dyDescent="0.2">
      <c r="A56" s="155" t="s">
        <v>232</v>
      </c>
      <c r="B56" s="155"/>
      <c r="C56" s="155"/>
      <c r="D56" s="155"/>
      <c r="E56" s="155"/>
      <c r="F56" s="155"/>
      <c r="G56" s="155"/>
      <c r="H56" s="155"/>
      <c r="I56" s="155"/>
      <c r="J56" s="155"/>
      <c r="K56" s="155"/>
      <c r="L56" s="155"/>
      <c r="M56" s="155"/>
      <c r="N56" s="155"/>
      <c r="O56" s="155"/>
    </row>
    <row r="57" spans="1:15" x14ac:dyDescent="0.2">
      <c r="A57" s="155" t="s">
        <v>46</v>
      </c>
      <c r="B57" s="155"/>
      <c r="C57" s="155"/>
      <c r="D57" s="155"/>
      <c r="E57" s="155"/>
      <c r="F57" s="155"/>
      <c r="G57" s="155"/>
      <c r="H57" s="155"/>
      <c r="I57" s="155"/>
      <c r="J57" s="155"/>
      <c r="K57" s="155"/>
      <c r="L57" s="155"/>
      <c r="M57" s="155"/>
      <c r="N57" s="155"/>
      <c r="O57" s="155"/>
    </row>
    <row r="59" spans="1:15" x14ac:dyDescent="0.2">
      <c r="B59" s="3"/>
      <c r="C59" s="3"/>
    </row>
    <row r="60" spans="1:15" x14ac:dyDescent="0.2">
      <c r="B60" s="3"/>
    </row>
    <row r="61" spans="1:15" x14ac:dyDescent="0.2">
      <c r="B61" s="3"/>
    </row>
  </sheetData>
  <autoFilter ref="A13:P52" xr:uid="{CB92C5A0-8299-414F-B19B-020AA7EAAF2E}">
    <filterColumn colId="5" showButton="0"/>
    <filterColumn colId="7" showButton="0"/>
  </autoFilter>
  <mergeCells count="32">
    <mergeCell ref="A12:C12"/>
    <mergeCell ref="K12:L12"/>
    <mergeCell ref="C13:C15"/>
    <mergeCell ref="D13:D15"/>
    <mergeCell ref="F13:G14"/>
    <mergeCell ref="A9:C9"/>
    <mergeCell ref="A10:C10"/>
    <mergeCell ref="J10:O10"/>
    <mergeCell ref="A11:C11"/>
    <mergeCell ref="K11:O11"/>
    <mergeCell ref="A8:J8"/>
    <mergeCell ref="A1:N2"/>
    <mergeCell ref="A3:O3"/>
    <mergeCell ref="A4:O4"/>
    <mergeCell ref="A5:O5"/>
    <mergeCell ref="A6:O6"/>
    <mergeCell ref="A56:O56"/>
    <mergeCell ref="A57:O57"/>
    <mergeCell ref="H13:I13"/>
    <mergeCell ref="J13:J14"/>
    <mergeCell ref="K13:K14"/>
    <mergeCell ref="L13:L14"/>
    <mergeCell ref="M13:M14"/>
    <mergeCell ref="O13:O14"/>
    <mergeCell ref="H14:H15"/>
    <mergeCell ref="I14:I15"/>
    <mergeCell ref="J15:K15"/>
    <mergeCell ref="L15:M15"/>
    <mergeCell ref="A13:A15"/>
    <mergeCell ref="B13:B15"/>
    <mergeCell ref="E13:E15"/>
    <mergeCell ref="A52:D52"/>
  </mergeCells>
  <pageMargins left="0.7" right="0.7" top="0.75" bottom="0.75" header="0.3" footer="0.3"/>
  <pageSetup paperSize="120" scale="44" fitToHeight="0"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F5796-962F-45CC-BAD3-C9E2695FDD17}">
  <dimension ref="A1:O61"/>
  <sheetViews>
    <sheetView topLeftCell="A22" zoomScale="69" zoomScaleNormal="69" workbookViewId="0">
      <selection activeCell="L33" sqref="L33"/>
    </sheetView>
  </sheetViews>
  <sheetFormatPr baseColWidth="10" defaultColWidth="11.42578125" defaultRowHeight="12" x14ac:dyDescent="0.2"/>
  <cols>
    <col min="1" max="1" width="23" style="18" customWidth="1"/>
    <col min="2" max="2" width="15.85546875" style="18" customWidth="1"/>
    <col min="3" max="3" width="44.42578125" style="18" customWidth="1"/>
    <col min="4" max="4" width="21.42578125" style="18" customWidth="1"/>
    <col min="5" max="5" width="16.140625" style="18" customWidth="1"/>
    <col min="6" max="7" width="11.42578125" style="18"/>
    <col min="8" max="8" width="15.42578125" style="18" customWidth="1"/>
    <col min="9" max="9" width="13.85546875" style="18" customWidth="1"/>
    <col min="10" max="10" width="17.85546875" style="18" customWidth="1"/>
    <col min="11" max="11" width="18.5703125" style="18" bestFit="1" customWidth="1"/>
    <col min="12" max="12" width="17.42578125" style="18" customWidth="1"/>
    <col min="13" max="13" width="16.5703125" style="18" customWidth="1"/>
    <col min="14" max="14" width="16.85546875" style="18" customWidth="1"/>
    <col min="15" max="15" width="32.5703125" style="18" customWidth="1"/>
    <col min="16" max="16384" width="11.42578125" style="18"/>
  </cols>
  <sheetData>
    <row r="1" spans="1:15" ht="21.75" customHeight="1" x14ac:dyDescent="0.2">
      <c r="A1" s="172"/>
      <c r="B1" s="172"/>
      <c r="C1" s="172"/>
      <c r="D1" s="172"/>
      <c r="E1" s="172"/>
      <c r="F1" s="172"/>
      <c r="G1" s="172"/>
      <c r="H1" s="172"/>
      <c r="I1" s="172"/>
      <c r="J1" s="172"/>
      <c r="K1" s="172"/>
      <c r="L1" s="172"/>
      <c r="M1" s="172"/>
      <c r="N1" s="172"/>
      <c r="O1" s="17" t="s">
        <v>0</v>
      </c>
    </row>
    <row r="2" spans="1:15" ht="30.75" customHeight="1" x14ac:dyDescent="0.2">
      <c r="A2" s="172"/>
      <c r="B2" s="172"/>
      <c r="C2" s="172"/>
      <c r="D2" s="172"/>
      <c r="E2" s="172"/>
      <c r="F2" s="172"/>
      <c r="G2" s="172"/>
      <c r="H2" s="172"/>
      <c r="I2" s="172"/>
      <c r="J2" s="172"/>
      <c r="K2" s="172"/>
      <c r="L2" s="172"/>
      <c r="M2" s="172"/>
      <c r="N2" s="172"/>
      <c r="O2" s="19" t="s">
        <v>1</v>
      </c>
    </row>
    <row r="3" spans="1:15" ht="34.5" customHeight="1" x14ac:dyDescent="0.2">
      <c r="A3" s="160" t="s">
        <v>2</v>
      </c>
      <c r="B3" s="160"/>
      <c r="C3" s="160"/>
      <c r="D3" s="160"/>
      <c r="E3" s="160"/>
      <c r="F3" s="160"/>
      <c r="G3" s="160"/>
      <c r="H3" s="160"/>
      <c r="I3" s="160"/>
      <c r="J3" s="160"/>
      <c r="K3" s="160"/>
      <c r="L3" s="160"/>
      <c r="M3" s="160"/>
      <c r="N3" s="160"/>
      <c r="O3" s="160"/>
    </row>
    <row r="4" spans="1:15" x14ac:dyDescent="0.2">
      <c r="A4" s="173" t="s">
        <v>47</v>
      </c>
      <c r="B4" s="173"/>
      <c r="C4" s="173"/>
      <c r="D4" s="173"/>
      <c r="E4" s="173"/>
      <c r="F4" s="173"/>
      <c r="G4" s="173"/>
      <c r="H4" s="173"/>
      <c r="I4" s="173"/>
      <c r="J4" s="173"/>
      <c r="K4" s="173"/>
      <c r="L4" s="173"/>
      <c r="M4" s="173"/>
      <c r="N4" s="173"/>
      <c r="O4" s="173"/>
    </row>
    <row r="5" spans="1:15" s="94" customFormat="1" x14ac:dyDescent="0.25">
      <c r="A5" s="174"/>
      <c r="B5" s="175"/>
      <c r="C5" s="175"/>
      <c r="D5" s="175"/>
      <c r="E5" s="175"/>
      <c r="F5" s="175"/>
      <c r="G5" s="175"/>
      <c r="H5" s="175"/>
      <c r="I5" s="175"/>
      <c r="J5" s="175"/>
      <c r="K5" s="175"/>
      <c r="L5" s="175"/>
      <c r="M5" s="175"/>
      <c r="N5" s="175"/>
      <c r="O5" s="176"/>
    </row>
    <row r="6" spans="1:15" s="94" customFormat="1" x14ac:dyDescent="0.25">
      <c r="A6" s="177" t="s">
        <v>204</v>
      </c>
      <c r="B6" s="177"/>
      <c r="C6" s="177"/>
      <c r="D6" s="177"/>
      <c r="E6" s="177"/>
      <c r="F6" s="177"/>
      <c r="G6" s="177"/>
      <c r="H6" s="177"/>
      <c r="I6" s="177"/>
      <c r="J6" s="177"/>
      <c r="K6" s="177"/>
      <c r="L6" s="177"/>
      <c r="M6" s="177"/>
      <c r="N6" s="177"/>
      <c r="O6" s="177"/>
    </row>
    <row r="7" spans="1:15" s="94" customFormat="1" x14ac:dyDescent="0.25">
      <c r="A7" s="101"/>
      <c r="B7" s="101"/>
      <c r="C7" s="101"/>
      <c r="D7" s="101"/>
      <c r="E7" s="101"/>
      <c r="F7" s="101"/>
      <c r="G7" s="101"/>
      <c r="H7" s="101"/>
      <c r="I7" s="101"/>
      <c r="J7" s="101"/>
      <c r="K7" s="101"/>
      <c r="L7" s="101"/>
      <c r="M7" s="101"/>
      <c r="N7" s="101"/>
      <c r="O7" s="101"/>
    </row>
    <row r="8" spans="1:15" s="94" customFormat="1" x14ac:dyDescent="0.25">
      <c r="A8" s="189" t="s">
        <v>233</v>
      </c>
      <c r="B8" s="189"/>
      <c r="C8" s="189"/>
      <c r="D8" s="189"/>
      <c r="E8" s="189"/>
      <c r="F8" s="189"/>
      <c r="G8" s="189"/>
      <c r="H8" s="189"/>
      <c r="I8" s="189"/>
      <c r="J8" s="189"/>
      <c r="K8" s="102"/>
      <c r="L8" s="102"/>
      <c r="M8" s="102"/>
      <c r="N8" s="102"/>
      <c r="O8" s="101"/>
    </row>
    <row r="9" spans="1:15" s="94" customFormat="1" x14ac:dyDescent="0.25">
      <c r="A9" s="189" t="s">
        <v>3</v>
      </c>
      <c r="B9" s="189"/>
      <c r="C9" s="189"/>
      <c r="D9" s="118">
        <f>K52</f>
        <v>2015185620</v>
      </c>
      <c r="E9" s="103"/>
      <c r="F9" s="104"/>
      <c r="G9" s="104"/>
      <c r="H9" s="104"/>
      <c r="I9" s="104"/>
      <c r="J9" s="104"/>
      <c r="K9" s="105"/>
      <c r="L9" s="105"/>
      <c r="M9" s="105"/>
      <c r="N9" s="105"/>
      <c r="O9" s="101"/>
    </row>
    <row r="10" spans="1:15" s="94" customFormat="1" x14ac:dyDescent="0.25">
      <c r="A10" s="191" t="s">
        <v>4</v>
      </c>
      <c r="B10" s="191"/>
      <c r="C10" s="191"/>
      <c r="D10" s="118">
        <v>2023095067</v>
      </c>
      <c r="E10" s="107"/>
      <c r="F10" s="104"/>
      <c r="G10" s="104"/>
      <c r="H10" s="103"/>
      <c r="I10" s="108"/>
      <c r="J10" s="190" t="s">
        <v>5</v>
      </c>
      <c r="K10" s="190"/>
      <c r="L10" s="190"/>
      <c r="M10" s="190"/>
      <c r="N10" s="190"/>
      <c r="O10" s="190"/>
    </row>
    <row r="11" spans="1:15" s="94" customFormat="1" x14ac:dyDescent="0.25">
      <c r="A11" s="191" t="s">
        <v>6</v>
      </c>
      <c r="B11" s="192"/>
      <c r="C11" s="192"/>
      <c r="D11" s="106">
        <f>D10-D9</f>
        <v>7909447</v>
      </c>
      <c r="E11" s="107"/>
      <c r="F11" s="104"/>
      <c r="G11" s="104"/>
      <c r="H11" s="104"/>
      <c r="I11" s="108"/>
      <c r="J11" s="98" t="s">
        <v>7</v>
      </c>
      <c r="K11" s="193" t="s">
        <v>234</v>
      </c>
      <c r="L11" s="193"/>
      <c r="M11" s="193"/>
      <c r="N11" s="193"/>
      <c r="O11" s="194"/>
    </row>
    <row r="12" spans="1:15" s="94" customFormat="1" ht="14.25" x14ac:dyDescent="0.25">
      <c r="A12" s="191" t="s">
        <v>8</v>
      </c>
      <c r="B12" s="192"/>
      <c r="C12" s="192"/>
      <c r="D12" s="119">
        <f>D9/D10</f>
        <v>0.99609042247741297</v>
      </c>
      <c r="E12" s="109"/>
      <c r="F12" s="104"/>
      <c r="G12" s="104"/>
      <c r="H12" s="104"/>
      <c r="I12" s="108"/>
      <c r="J12" s="98" t="s">
        <v>9</v>
      </c>
      <c r="K12" s="195">
        <v>3173246771</v>
      </c>
      <c r="L12" s="196"/>
      <c r="M12" s="99"/>
      <c r="N12" s="99"/>
      <c r="O12" s="100"/>
    </row>
    <row r="13" spans="1:15" s="50" customFormat="1" ht="42.75" customHeight="1" x14ac:dyDescent="0.25">
      <c r="A13" s="165" t="s">
        <v>10</v>
      </c>
      <c r="B13" s="161" t="s">
        <v>11</v>
      </c>
      <c r="C13" s="161" t="s">
        <v>13</v>
      </c>
      <c r="D13" s="161" t="s">
        <v>14</v>
      </c>
      <c r="E13" s="161" t="s">
        <v>15</v>
      </c>
      <c r="F13" s="185" t="s">
        <v>16</v>
      </c>
      <c r="G13" s="186"/>
      <c r="H13" s="156" t="s">
        <v>17</v>
      </c>
      <c r="I13" s="156"/>
      <c r="J13" s="157" t="s">
        <v>18</v>
      </c>
      <c r="K13" s="157" t="s">
        <v>19</v>
      </c>
      <c r="L13" s="157" t="s">
        <v>18</v>
      </c>
      <c r="M13" s="157" t="s">
        <v>19</v>
      </c>
      <c r="N13" s="27" t="s">
        <v>20</v>
      </c>
      <c r="O13" s="159" t="s">
        <v>21</v>
      </c>
    </row>
    <row r="14" spans="1:15" s="50" customFormat="1" ht="30.75" customHeight="1" x14ac:dyDescent="0.25">
      <c r="A14" s="166"/>
      <c r="B14" s="167"/>
      <c r="C14" s="167"/>
      <c r="D14" s="167"/>
      <c r="E14" s="167"/>
      <c r="F14" s="187"/>
      <c r="G14" s="188"/>
      <c r="H14" s="161" t="s">
        <v>22</v>
      </c>
      <c r="I14" s="161" t="s">
        <v>23</v>
      </c>
      <c r="J14" s="158"/>
      <c r="K14" s="158"/>
      <c r="L14" s="158"/>
      <c r="M14" s="158"/>
      <c r="N14" s="61" t="s">
        <v>24</v>
      </c>
      <c r="O14" s="160"/>
    </row>
    <row r="15" spans="1:15" s="50" customFormat="1" ht="15.75" customHeight="1" x14ac:dyDescent="0.25">
      <c r="A15" s="159"/>
      <c r="B15" s="162"/>
      <c r="C15" s="162"/>
      <c r="D15" s="162"/>
      <c r="E15" s="162"/>
      <c r="F15" s="46" t="s">
        <v>25</v>
      </c>
      <c r="G15" s="46" t="s">
        <v>26</v>
      </c>
      <c r="H15" s="162"/>
      <c r="I15" s="162"/>
      <c r="J15" s="163" t="s">
        <v>27</v>
      </c>
      <c r="K15" s="164"/>
      <c r="L15" s="163" t="s">
        <v>28</v>
      </c>
      <c r="M15" s="164"/>
      <c r="N15" s="28"/>
      <c r="O15" s="52"/>
    </row>
    <row r="16" spans="1:15" s="50" customFormat="1" ht="36" x14ac:dyDescent="0.25">
      <c r="A16" s="53" t="s">
        <v>209</v>
      </c>
      <c r="B16" s="54" t="s">
        <v>205</v>
      </c>
      <c r="C16" s="54" t="s">
        <v>208</v>
      </c>
      <c r="D16" s="54" t="s">
        <v>31</v>
      </c>
      <c r="E16" s="54">
        <v>1</v>
      </c>
      <c r="F16" s="120">
        <v>10</v>
      </c>
      <c r="G16" s="55">
        <v>0</v>
      </c>
      <c r="H16" s="58">
        <v>45689</v>
      </c>
      <c r="I16" s="58">
        <v>45991</v>
      </c>
      <c r="J16" s="56">
        <v>4599511</v>
      </c>
      <c r="K16" s="49">
        <f>+((F16*J16)+((J16/30)*G16))*E16</f>
        <v>45995110</v>
      </c>
      <c r="L16" s="56"/>
      <c r="M16" s="2"/>
      <c r="N16" s="2"/>
      <c r="O16" s="47"/>
    </row>
    <row r="17" spans="1:15" s="50" customFormat="1" ht="36" x14ac:dyDescent="0.25">
      <c r="A17" s="53" t="s">
        <v>210</v>
      </c>
      <c r="B17" s="54" t="s">
        <v>205</v>
      </c>
      <c r="C17" s="54" t="s">
        <v>208</v>
      </c>
      <c r="D17" s="54" t="s">
        <v>31</v>
      </c>
      <c r="E17" s="54">
        <v>1</v>
      </c>
      <c r="F17" s="120">
        <v>10</v>
      </c>
      <c r="G17" s="55">
        <v>0</v>
      </c>
      <c r="H17" s="58">
        <v>45689</v>
      </c>
      <c r="I17" s="58">
        <v>45991</v>
      </c>
      <c r="J17" s="56">
        <v>4599511</v>
      </c>
      <c r="K17" s="49">
        <f t="shared" ref="K17:K51" si="0">+((F17*J17)+((J17/30)*G17))*E17</f>
        <v>45995110</v>
      </c>
      <c r="L17" s="56"/>
      <c r="M17" s="2"/>
      <c r="N17" s="2"/>
      <c r="O17" s="47"/>
    </row>
    <row r="18" spans="1:15" s="50" customFormat="1" ht="36" x14ac:dyDescent="0.25">
      <c r="A18" s="53" t="s">
        <v>235</v>
      </c>
      <c r="B18" s="54" t="s">
        <v>205</v>
      </c>
      <c r="C18" s="54" t="s">
        <v>208</v>
      </c>
      <c r="D18" s="54" t="s">
        <v>31</v>
      </c>
      <c r="E18" s="54">
        <v>1</v>
      </c>
      <c r="F18" s="120">
        <v>10</v>
      </c>
      <c r="G18" s="55">
        <v>0</v>
      </c>
      <c r="H18" s="58">
        <v>45689</v>
      </c>
      <c r="I18" s="58">
        <v>45991</v>
      </c>
      <c r="J18" s="56">
        <v>4599511</v>
      </c>
      <c r="K18" s="49">
        <f t="shared" si="0"/>
        <v>45995110</v>
      </c>
      <c r="L18" s="56"/>
      <c r="M18" s="2"/>
      <c r="N18" s="2"/>
      <c r="O18" s="47"/>
    </row>
    <row r="19" spans="1:15" s="50" customFormat="1" ht="36" x14ac:dyDescent="0.25">
      <c r="A19" s="123" t="s">
        <v>211</v>
      </c>
      <c r="B19" s="111" t="s">
        <v>205</v>
      </c>
      <c r="C19" s="111" t="s">
        <v>208</v>
      </c>
      <c r="D19" s="111" t="s">
        <v>31</v>
      </c>
      <c r="E19" s="111">
        <v>1</v>
      </c>
      <c r="F19" s="121">
        <v>10</v>
      </c>
      <c r="G19" s="112">
        <v>0</v>
      </c>
      <c r="H19" s="113">
        <v>45689</v>
      </c>
      <c r="I19" s="113">
        <v>45991</v>
      </c>
      <c r="J19" s="114">
        <f>39710*80</f>
        <v>3176800</v>
      </c>
      <c r="K19" s="115">
        <f t="shared" si="0"/>
        <v>31768000</v>
      </c>
      <c r="L19" s="114"/>
      <c r="M19" s="116"/>
      <c r="N19" s="116"/>
      <c r="O19" s="117" t="s">
        <v>230</v>
      </c>
    </row>
    <row r="20" spans="1:15" s="50" customFormat="1" ht="36" x14ac:dyDescent="0.25">
      <c r="A20" s="71" t="s">
        <v>212</v>
      </c>
      <c r="B20" s="54" t="s">
        <v>205</v>
      </c>
      <c r="C20" s="54" t="s">
        <v>208</v>
      </c>
      <c r="D20" s="54" t="s">
        <v>31</v>
      </c>
      <c r="E20" s="54">
        <v>2</v>
      </c>
      <c r="F20" s="120">
        <v>10</v>
      </c>
      <c r="G20" s="55">
        <v>0</v>
      </c>
      <c r="H20" s="58">
        <v>45689</v>
      </c>
      <c r="I20" s="58">
        <v>45991</v>
      </c>
      <c r="J20" s="56">
        <v>4599511</v>
      </c>
      <c r="K20" s="49">
        <f t="shared" si="0"/>
        <v>91990220</v>
      </c>
      <c r="L20" s="56"/>
      <c r="M20" s="2"/>
      <c r="N20" s="2"/>
      <c r="O20" s="47"/>
    </row>
    <row r="21" spans="1:15" s="50" customFormat="1" ht="36" x14ac:dyDescent="0.25">
      <c r="A21" s="71" t="s">
        <v>213</v>
      </c>
      <c r="B21" s="54" t="s">
        <v>205</v>
      </c>
      <c r="C21" s="54" t="s">
        <v>208</v>
      </c>
      <c r="D21" s="54" t="s">
        <v>31</v>
      </c>
      <c r="E21" s="54">
        <v>1</v>
      </c>
      <c r="F21" s="120">
        <v>10</v>
      </c>
      <c r="G21" s="55">
        <v>0</v>
      </c>
      <c r="H21" s="58">
        <v>45689</v>
      </c>
      <c r="I21" s="58">
        <v>45991</v>
      </c>
      <c r="J21" s="56">
        <v>4599511</v>
      </c>
      <c r="K21" s="49">
        <f t="shared" si="0"/>
        <v>45995110</v>
      </c>
      <c r="L21" s="56"/>
      <c r="M21" s="2"/>
      <c r="N21" s="2"/>
      <c r="O21" s="47"/>
    </row>
    <row r="22" spans="1:15" s="50" customFormat="1" ht="36" x14ac:dyDescent="0.25">
      <c r="A22" s="71" t="s">
        <v>213</v>
      </c>
      <c r="B22" s="54" t="s">
        <v>205</v>
      </c>
      <c r="C22" s="54" t="s">
        <v>208</v>
      </c>
      <c r="D22" s="54" t="s">
        <v>31</v>
      </c>
      <c r="E22" s="54">
        <v>1</v>
      </c>
      <c r="F22" s="120">
        <v>10</v>
      </c>
      <c r="G22" s="55">
        <v>0</v>
      </c>
      <c r="H22" s="58">
        <v>45689</v>
      </c>
      <c r="I22" s="58">
        <v>45991</v>
      </c>
      <c r="J22" s="56">
        <v>4599511</v>
      </c>
      <c r="K22" s="49">
        <f t="shared" si="0"/>
        <v>45995110</v>
      </c>
      <c r="L22" s="56"/>
      <c r="M22" s="2"/>
      <c r="N22" s="2"/>
      <c r="O22" s="47"/>
    </row>
    <row r="23" spans="1:15" s="50" customFormat="1" ht="36" x14ac:dyDescent="0.25">
      <c r="A23" s="53" t="s">
        <v>214</v>
      </c>
      <c r="B23" s="54" t="s">
        <v>205</v>
      </c>
      <c r="C23" s="54" t="s">
        <v>208</v>
      </c>
      <c r="D23" s="54" t="s">
        <v>31</v>
      </c>
      <c r="E23" s="54">
        <v>1</v>
      </c>
      <c r="F23" s="120">
        <v>10</v>
      </c>
      <c r="G23" s="55">
        <v>0</v>
      </c>
      <c r="H23" s="58">
        <v>45689</v>
      </c>
      <c r="I23" s="58">
        <v>45991</v>
      </c>
      <c r="J23" s="56">
        <v>4599511</v>
      </c>
      <c r="K23" s="49">
        <f t="shared" si="0"/>
        <v>45995110</v>
      </c>
      <c r="L23" s="56"/>
      <c r="M23" s="2"/>
      <c r="N23" s="2"/>
      <c r="O23" s="47"/>
    </row>
    <row r="24" spans="1:15" s="50" customFormat="1" ht="36" x14ac:dyDescent="0.25">
      <c r="A24" s="53" t="s">
        <v>214</v>
      </c>
      <c r="B24" s="54" t="s">
        <v>205</v>
      </c>
      <c r="C24" s="54" t="s">
        <v>208</v>
      </c>
      <c r="D24" s="54" t="s">
        <v>31</v>
      </c>
      <c r="E24" s="54">
        <v>1</v>
      </c>
      <c r="F24" s="120">
        <v>10</v>
      </c>
      <c r="G24" s="55">
        <v>0</v>
      </c>
      <c r="H24" s="58">
        <v>45689</v>
      </c>
      <c r="I24" s="58">
        <v>45991</v>
      </c>
      <c r="J24" s="56">
        <v>4599511</v>
      </c>
      <c r="K24" s="49">
        <f t="shared" si="0"/>
        <v>45995110</v>
      </c>
      <c r="L24" s="56"/>
      <c r="M24" s="2"/>
      <c r="N24" s="2"/>
      <c r="O24" s="47"/>
    </row>
    <row r="25" spans="1:15" s="50" customFormat="1" ht="36" x14ac:dyDescent="0.25">
      <c r="A25" s="53" t="s">
        <v>214</v>
      </c>
      <c r="B25" s="54" t="s">
        <v>205</v>
      </c>
      <c r="C25" s="54" t="s">
        <v>208</v>
      </c>
      <c r="D25" s="54" t="s">
        <v>31</v>
      </c>
      <c r="E25" s="54">
        <v>1</v>
      </c>
      <c r="F25" s="120">
        <v>10</v>
      </c>
      <c r="G25" s="55">
        <v>0</v>
      </c>
      <c r="H25" s="58">
        <v>45689</v>
      </c>
      <c r="I25" s="58">
        <v>45991</v>
      </c>
      <c r="J25" s="56">
        <v>4599511</v>
      </c>
      <c r="K25" s="49">
        <f t="shared" si="0"/>
        <v>45995110</v>
      </c>
      <c r="L25" s="56"/>
      <c r="M25" s="2"/>
      <c r="N25" s="2"/>
      <c r="O25" s="47"/>
    </row>
    <row r="26" spans="1:15" s="50" customFormat="1" ht="36" x14ac:dyDescent="0.25">
      <c r="A26" s="53" t="s">
        <v>214</v>
      </c>
      <c r="B26" s="54" t="s">
        <v>205</v>
      </c>
      <c r="C26" s="54" t="s">
        <v>208</v>
      </c>
      <c r="D26" s="54" t="s">
        <v>31</v>
      </c>
      <c r="E26" s="54">
        <v>1</v>
      </c>
      <c r="F26" s="120">
        <v>10</v>
      </c>
      <c r="G26" s="55">
        <v>0</v>
      </c>
      <c r="H26" s="58">
        <v>45689</v>
      </c>
      <c r="I26" s="58">
        <v>45991</v>
      </c>
      <c r="J26" s="56">
        <v>4599511</v>
      </c>
      <c r="K26" s="49">
        <f t="shared" si="0"/>
        <v>45995110</v>
      </c>
      <c r="L26" s="56"/>
      <c r="M26" s="2"/>
      <c r="N26" s="2"/>
      <c r="O26" s="47"/>
    </row>
    <row r="27" spans="1:15" s="50" customFormat="1" ht="36" x14ac:dyDescent="0.25">
      <c r="A27" s="53" t="s">
        <v>214</v>
      </c>
      <c r="B27" s="54" t="s">
        <v>205</v>
      </c>
      <c r="C27" s="54" t="s">
        <v>208</v>
      </c>
      <c r="D27" s="54" t="s">
        <v>31</v>
      </c>
      <c r="E27" s="54">
        <v>1</v>
      </c>
      <c r="F27" s="120">
        <v>10</v>
      </c>
      <c r="G27" s="55">
        <v>0</v>
      </c>
      <c r="H27" s="58">
        <v>45689</v>
      </c>
      <c r="I27" s="58">
        <v>45991</v>
      </c>
      <c r="J27" s="56">
        <v>4599511</v>
      </c>
      <c r="K27" s="49">
        <f t="shared" si="0"/>
        <v>45995110</v>
      </c>
      <c r="L27" s="56"/>
      <c r="M27" s="2"/>
      <c r="N27" s="2"/>
      <c r="O27" s="47"/>
    </row>
    <row r="28" spans="1:15" s="50" customFormat="1" ht="36" x14ac:dyDescent="0.25">
      <c r="A28" s="53" t="s">
        <v>214</v>
      </c>
      <c r="B28" s="54" t="s">
        <v>205</v>
      </c>
      <c r="C28" s="54" t="s">
        <v>215</v>
      </c>
      <c r="D28" s="54" t="s">
        <v>31</v>
      </c>
      <c r="E28" s="54">
        <v>1</v>
      </c>
      <c r="F28" s="120">
        <v>10</v>
      </c>
      <c r="G28" s="55">
        <v>0</v>
      </c>
      <c r="H28" s="58">
        <v>45689</v>
      </c>
      <c r="I28" s="58">
        <v>45991</v>
      </c>
      <c r="J28" s="56">
        <v>4599511</v>
      </c>
      <c r="K28" s="49">
        <f t="shared" si="0"/>
        <v>45995110</v>
      </c>
      <c r="L28" s="56"/>
      <c r="M28" s="2"/>
      <c r="N28" s="2"/>
      <c r="O28" s="47"/>
    </row>
    <row r="29" spans="1:15" s="50" customFormat="1" ht="36" x14ac:dyDescent="0.25">
      <c r="A29" s="53" t="s">
        <v>214</v>
      </c>
      <c r="B29" s="54" t="s">
        <v>205</v>
      </c>
      <c r="C29" s="54" t="s">
        <v>215</v>
      </c>
      <c r="D29" s="54" t="s">
        <v>31</v>
      </c>
      <c r="E29" s="54">
        <v>1</v>
      </c>
      <c r="F29" s="120">
        <v>10</v>
      </c>
      <c r="G29" s="55">
        <v>0</v>
      </c>
      <c r="H29" s="58">
        <v>45689</v>
      </c>
      <c r="I29" s="58">
        <v>45991</v>
      </c>
      <c r="J29" s="56">
        <v>4599511</v>
      </c>
      <c r="K29" s="49">
        <f t="shared" si="0"/>
        <v>45995110</v>
      </c>
      <c r="L29" s="56"/>
      <c r="M29" s="2"/>
      <c r="N29" s="2"/>
      <c r="O29" s="47"/>
    </row>
    <row r="30" spans="1:15" s="50" customFormat="1" ht="36" x14ac:dyDescent="0.25">
      <c r="A30" s="53" t="s">
        <v>214</v>
      </c>
      <c r="B30" s="54" t="s">
        <v>205</v>
      </c>
      <c r="C30" s="54" t="s">
        <v>215</v>
      </c>
      <c r="D30" s="54" t="s">
        <v>31</v>
      </c>
      <c r="E30" s="54">
        <v>2</v>
      </c>
      <c r="F30" s="120">
        <v>10</v>
      </c>
      <c r="G30" s="55">
        <v>0</v>
      </c>
      <c r="H30" s="58">
        <v>45689</v>
      </c>
      <c r="I30" s="58">
        <v>45991</v>
      </c>
      <c r="J30" s="56">
        <v>4599511</v>
      </c>
      <c r="K30" s="49">
        <f t="shared" si="0"/>
        <v>91990220</v>
      </c>
      <c r="L30" s="56"/>
      <c r="M30" s="2"/>
      <c r="N30" s="2"/>
      <c r="O30" s="47"/>
    </row>
    <row r="31" spans="1:15" s="50" customFormat="1" ht="36" x14ac:dyDescent="0.25">
      <c r="A31" s="53" t="s">
        <v>216</v>
      </c>
      <c r="B31" s="54" t="s">
        <v>205</v>
      </c>
      <c r="C31" s="54" t="s">
        <v>207</v>
      </c>
      <c r="D31" s="54" t="s">
        <v>31</v>
      </c>
      <c r="E31" s="54">
        <v>1</v>
      </c>
      <c r="F31" s="120">
        <v>10</v>
      </c>
      <c r="G31" s="55">
        <v>0</v>
      </c>
      <c r="H31" s="58">
        <v>45689</v>
      </c>
      <c r="I31" s="58">
        <v>45991</v>
      </c>
      <c r="J31" s="56">
        <v>4599511</v>
      </c>
      <c r="K31" s="49">
        <f t="shared" si="0"/>
        <v>45995110</v>
      </c>
      <c r="L31" s="56"/>
      <c r="M31" s="2"/>
      <c r="N31" s="2"/>
      <c r="O31" s="47"/>
    </row>
    <row r="32" spans="1:15" s="50" customFormat="1" ht="72" x14ac:dyDescent="0.25">
      <c r="A32" s="124" t="s">
        <v>217</v>
      </c>
      <c r="B32" s="125" t="s">
        <v>205</v>
      </c>
      <c r="C32" s="125" t="s">
        <v>207</v>
      </c>
      <c r="D32" s="125" t="s">
        <v>31</v>
      </c>
      <c r="E32" s="125">
        <v>1</v>
      </c>
      <c r="F32" s="126">
        <v>10</v>
      </c>
      <c r="G32" s="127">
        <v>0</v>
      </c>
      <c r="H32" s="128">
        <v>45689</v>
      </c>
      <c r="I32" s="128">
        <v>45991</v>
      </c>
      <c r="J32" s="95">
        <v>4599511</v>
      </c>
      <c r="K32" s="129">
        <v>0</v>
      </c>
      <c r="L32" s="56" t="s">
        <v>236</v>
      </c>
      <c r="M32" s="2"/>
      <c r="N32" s="2"/>
      <c r="O32" s="17"/>
    </row>
    <row r="33" spans="1:15" s="97" customFormat="1" ht="36" x14ac:dyDescent="0.25">
      <c r="A33" s="53" t="s">
        <v>218</v>
      </c>
      <c r="B33" s="54" t="s">
        <v>205</v>
      </c>
      <c r="C33" s="54" t="s">
        <v>40</v>
      </c>
      <c r="D33" s="90" t="s">
        <v>31</v>
      </c>
      <c r="E33" s="54">
        <v>1</v>
      </c>
      <c r="F33" s="120">
        <v>10</v>
      </c>
      <c r="G33" s="55">
        <v>0</v>
      </c>
      <c r="H33" s="58">
        <v>45689</v>
      </c>
      <c r="I33" s="58">
        <v>45991</v>
      </c>
      <c r="J33" s="56">
        <v>4599511</v>
      </c>
      <c r="K33" s="49">
        <f t="shared" si="0"/>
        <v>45995110</v>
      </c>
      <c r="L33" s="95"/>
      <c r="M33" s="96"/>
      <c r="N33" s="96"/>
      <c r="O33" s="47"/>
    </row>
    <row r="34" spans="1:15" s="50" customFormat="1" ht="36" x14ac:dyDescent="0.25">
      <c r="A34" s="53" t="s">
        <v>211</v>
      </c>
      <c r="B34" s="54" t="s">
        <v>205</v>
      </c>
      <c r="C34" s="54" t="s">
        <v>40</v>
      </c>
      <c r="D34" s="54" t="s">
        <v>31</v>
      </c>
      <c r="E34" s="54">
        <v>1</v>
      </c>
      <c r="F34" s="120">
        <v>10</v>
      </c>
      <c r="G34" s="55">
        <v>0</v>
      </c>
      <c r="H34" s="58">
        <v>45689</v>
      </c>
      <c r="I34" s="58">
        <v>45991</v>
      </c>
      <c r="J34" s="56">
        <v>4599511</v>
      </c>
      <c r="K34" s="49">
        <f t="shared" si="0"/>
        <v>45995110</v>
      </c>
      <c r="L34" s="56"/>
      <c r="M34" s="2"/>
      <c r="N34" s="2"/>
      <c r="O34" s="17"/>
    </row>
    <row r="35" spans="1:15" s="97" customFormat="1" ht="36" x14ac:dyDescent="0.25">
      <c r="A35" s="53" t="s">
        <v>219</v>
      </c>
      <c r="B35" s="54" t="s">
        <v>205</v>
      </c>
      <c r="C35" s="54" t="s">
        <v>40</v>
      </c>
      <c r="D35" s="90" t="s">
        <v>31</v>
      </c>
      <c r="E35" s="54">
        <v>1</v>
      </c>
      <c r="F35" s="120">
        <v>10</v>
      </c>
      <c r="G35" s="55">
        <v>0</v>
      </c>
      <c r="H35" s="58">
        <v>45689</v>
      </c>
      <c r="I35" s="58">
        <v>45991</v>
      </c>
      <c r="J35" s="56">
        <v>4599511</v>
      </c>
      <c r="K35" s="49">
        <f t="shared" si="0"/>
        <v>45995110</v>
      </c>
      <c r="L35" s="95"/>
      <c r="M35" s="96"/>
      <c r="N35" s="96"/>
      <c r="O35" s="47"/>
    </row>
    <row r="36" spans="1:15" s="50" customFormat="1" ht="36" x14ac:dyDescent="0.25">
      <c r="A36" s="53" t="s">
        <v>219</v>
      </c>
      <c r="B36" s="54" t="s">
        <v>205</v>
      </c>
      <c r="C36" s="54" t="s">
        <v>40</v>
      </c>
      <c r="D36" s="54" t="s">
        <v>31</v>
      </c>
      <c r="E36" s="54">
        <v>1</v>
      </c>
      <c r="F36" s="120">
        <v>10</v>
      </c>
      <c r="G36" s="55">
        <v>0</v>
      </c>
      <c r="H36" s="58">
        <v>45689</v>
      </c>
      <c r="I36" s="58">
        <v>45991</v>
      </c>
      <c r="J36" s="56">
        <v>4599511</v>
      </c>
      <c r="K36" s="49">
        <f t="shared" si="0"/>
        <v>45995110</v>
      </c>
      <c r="L36" s="56"/>
      <c r="M36" s="2"/>
      <c r="N36" s="2"/>
      <c r="O36" s="17"/>
    </row>
    <row r="37" spans="1:15" s="97" customFormat="1" ht="36" x14ac:dyDescent="0.25">
      <c r="A37" s="53" t="s">
        <v>220</v>
      </c>
      <c r="B37" s="54" t="s">
        <v>205</v>
      </c>
      <c r="C37" s="54" t="s">
        <v>40</v>
      </c>
      <c r="D37" s="90" t="s">
        <v>31</v>
      </c>
      <c r="E37" s="54">
        <v>1</v>
      </c>
      <c r="F37" s="120">
        <v>10</v>
      </c>
      <c r="G37" s="55">
        <v>0</v>
      </c>
      <c r="H37" s="58">
        <v>45689</v>
      </c>
      <c r="I37" s="58">
        <v>45991</v>
      </c>
      <c r="J37" s="56">
        <v>4599511</v>
      </c>
      <c r="K37" s="49">
        <f t="shared" si="0"/>
        <v>45995110</v>
      </c>
      <c r="L37" s="95"/>
      <c r="M37" s="96"/>
      <c r="N37" s="96"/>
      <c r="O37" s="47"/>
    </row>
    <row r="38" spans="1:15" s="50" customFormat="1" ht="36" x14ac:dyDescent="0.25">
      <c r="A38" s="53" t="s">
        <v>221</v>
      </c>
      <c r="B38" s="54" t="s">
        <v>205</v>
      </c>
      <c r="C38" s="54" t="s">
        <v>40</v>
      </c>
      <c r="D38" s="54" t="s">
        <v>31</v>
      </c>
      <c r="E38" s="54">
        <v>1</v>
      </c>
      <c r="F38" s="120">
        <v>10</v>
      </c>
      <c r="G38" s="55">
        <v>0</v>
      </c>
      <c r="H38" s="58">
        <v>45689</v>
      </c>
      <c r="I38" s="58">
        <v>45991</v>
      </c>
      <c r="J38" s="56">
        <v>4599511</v>
      </c>
      <c r="K38" s="49">
        <f t="shared" si="0"/>
        <v>45995110</v>
      </c>
      <c r="L38" s="56"/>
      <c r="M38" s="2"/>
      <c r="N38" s="2"/>
      <c r="O38" s="17"/>
    </row>
    <row r="39" spans="1:15" s="97" customFormat="1" ht="36" x14ac:dyDescent="0.25">
      <c r="A39" s="53" t="s">
        <v>214</v>
      </c>
      <c r="B39" s="54" t="s">
        <v>205</v>
      </c>
      <c r="C39" s="54" t="s">
        <v>40</v>
      </c>
      <c r="D39" s="90" t="s">
        <v>31</v>
      </c>
      <c r="E39" s="54">
        <v>1</v>
      </c>
      <c r="F39" s="120">
        <v>10</v>
      </c>
      <c r="G39" s="55">
        <v>0</v>
      </c>
      <c r="H39" s="58">
        <v>45689</v>
      </c>
      <c r="I39" s="58">
        <v>45991</v>
      </c>
      <c r="J39" s="56">
        <v>4599511</v>
      </c>
      <c r="K39" s="49">
        <f t="shared" si="0"/>
        <v>45995110</v>
      </c>
      <c r="L39" s="95"/>
      <c r="M39" s="96"/>
      <c r="N39" s="96"/>
      <c r="O39" s="47"/>
    </row>
    <row r="40" spans="1:15" s="50" customFormat="1" ht="36" x14ac:dyDescent="0.25">
      <c r="A40" s="53" t="s">
        <v>214</v>
      </c>
      <c r="B40" s="54" t="s">
        <v>205</v>
      </c>
      <c r="C40" s="54" t="s">
        <v>40</v>
      </c>
      <c r="D40" s="54" t="s">
        <v>31</v>
      </c>
      <c r="E40" s="54">
        <v>1</v>
      </c>
      <c r="F40" s="120">
        <v>10</v>
      </c>
      <c r="G40" s="55">
        <v>0</v>
      </c>
      <c r="H40" s="58">
        <v>45689</v>
      </c>
      <c r="I40" s="58">
        <v>45991</v>
      </c>
      <c r="J40" s="56">
        <v>4599511</v>
      </c>
      <c r="K40" s="49">
        <f t="shared" si="0"/>
        <v>45995110</v>
      </c>
      <c r="L40" s="56"/>
      <c r="M40" s="2"/>
      <c r="N40" s="2"/>
      <c r="O40" s="17"/>
    </row>
    <row r="41" spans="1:15" s="50" customFormat="1" ht="36" x14ac:dyDescent="0.25">
      <c r="A41" s="53" t="s">
        <v>223</v>
      </c>
      <c r="B41" s="54" t="s">
        <v>205</v>
      </c>
      <c r="C41" s="54" t="s">
        <v>222</v>
      </c>
      <c r="D41" s="54" t="s">
        <v>31</v>
      </c>
      <c r="E41" s="54">
        <v>1</v>
      </c>
      <c r="F41" s="120">
        <v>10</v>
      </c>
      <c r="G41" s="55">
        <v>0</v>
      </c>
      <c r="H41" s="58">
        <v>45689</v>
      </c>
      <c r="I41" s="58">
        <v>45991</v>
      </c>
      <c r="J41" s="56">
        <v>4599511</v>
      </c>
      <c r="K41" s="49">
        <f t="shared" si="0"/>
        <v>45995110</v>
      </c>
      <c r="L41" s="56"/>
      <c r="M41" s="2"/>
      <c r="N41" s="2"/>
      <c r="O41" s="47"/>
    </row>
    <row r="42" spans="1:15" s="50" customFormat="1" ht="36" x14ac:dyDescent="0.25">
      <c r="A42" s="53" t="s">
        <v>217</v>
      </c>
      <c r="B42" s="54" t="s">
        <v>205</v>
      </c>
      <c r="C42" s="54" t="s">
        <v>222</v>
      </c>
      <c r="D42" s="54" t="s">
        <v>31</v>
      </c>
      <c r="E42" s="54">
        <v>1</v>
      </c>
      <c r="F42" s="120">
        <v>10</v>
      </c>
      <c r="G42" s="55">
        <v>0</v>
      </c>
      <c r="H42" s="58">
        <v>45689</v>
      </c>
      <c r="I42" s="58">
        <v>45991</v>
      </c>
      <c r="J42" s="56">
        <v>4599511</v>
      </c>
      <c r="K42" s="49">
        <f t="shared" si="0"/>
        <v>45995110</v>
      </c>
      <c r="L42" s="56"/>
      <c r="M42" s="2"/>
      <c r="N42" s="2"/>
      <c r="O42" s="47"/>
    </row>
    <row r="43" spans="1:15" s="50" customFormat="1" ht="36" x14ac:dyDescent="0.25">
      <c r="A43" s="53" t="s">
        <v>218</v>
      </c>
      <c r="B43" s="54" t="s">
        <v>205</v>
      </c>
      <c r="C43" s="54" t="s">
        <v>222</v>
      </c>
      <c r="D43" s="54" t="s">
        <v>31</v>
      </c>
      <c r="E43" s="54">
        <v>1</v>
      </c>
      <c r="F43" s="120">
        <v>10</v>
      </c>
      <c r="G43" s="55">
        <v>0</v>
      </c>
      <c r="H43" s="58">
        <v>45689</v>
      </c>
      <c r="I43" s="58">
        <v>45991</v>
      </c>
      <c r="J43" s="56">
        <v>4599511</v>
      </c>
      <c r="K43" s="49">
        <f t="shared" si="0"/>
        <v>45995110</v>
      </c>
      <c r="L43" s="56"/>
      <c r="M43" s="2"/>
      <c r="N43" s="2"/>
      <c r="O43" s="47"/>
    </row>
    <row r="44" spans="1:15" s="50" customFormat="1" ht="36" x14ac:dyDescent="0.25">
      <c r="A44" s="53" t="s">
        <v>224</v>
      </c>
      <c r="B44" s="54" t="s">
        <v>205</v>
      </c>
      <c r="C44" s="54" t="s">
        <v>206</v>
      </c>
      <c r="D44" s="54" t="s">
        <v>31</v>
      </c>
      <c r="E44" s="54">
        <v>1</v>
      </c>
      <c r="F44" s="120">
        <v>10</v>
      </c>
      <c r="G44" s="55">
        <v>0</v>
      </c>
      <c r="H44" s="58">
        <v>45689</v>
      </c>
      <c r="I44" s="58">
        <v>45991</v>
      </c>
      <c r="J44" s="56">
        <v>4599511</v>
      </c>
      <c r="K44" s="49">
        <f t="shared" si="0"/>
        <v>45995110</v>
      </c>
      <c r="L44" s="56"/>
      <c r="M44" s="2"/>
      <c r="N44" s="2"/>
      <c r="O44" s="17"/>
    </row>
    <row r="45" spans="1:15" s="50" customFormat="1" ht="36" x14ac:dyDescent="0.25">
      <c r="A45" s="53" t="s">
        <v>214</v>
      </c>
      <c r="B45" s="54" t="s">
        <v>205</v>
      </c>
      <c r="C45" s="54" t="s">
        <v>225</v>
      </c>
      <c r="D45" s="54" t="s">
        <v>31</v>
      </c>
      <c r="E45" s="54">
        <v>8</v>
      </c>
      <c r="F45" s="120">
        <v>10</v>
      </c>
      <c r="G45" s="55">
        <v>0</v>
      </c>
      <c r="H45" s="58">
        <v>45689</v>
      </c>
      <c r="I45" s="58">
        <v>45991</v>
      </c>
      <c r="J45" s="56">
        <v>4599511</v>
      </c>
      <c r="K45" s="49">
        <f t="shared" si="0"/>
        <v>367960880</v>
      </c>
      <c r="L45" s="56"/>
      <c r="M45" s="2"/>
      <c r="N45" s="2"/>
      <c r="O45" s="47"/>
    </row>
    <row r="46" spans="1:15" s="50" customFormat="1" ht="36" x14ac:dyDescent="0.25">
      <c r="A46" s="53" t="s">
        <v>213</v>
      </c>
      <c r="B46" s="54" t="s">
        <v>205</v>
      </c>
      <c r="C46" s="54" t="s">
        <v>225</v>
      </c>
      <c r="D46" s="54" t="s">
        <v>31</v>
      </c>
      <c r="E46" s="54">
        <v>1</v>
      </c>
      <c r="F46" s="120">
        <v>10</v>
      </c>
      <c r="G46" s="55">
        <v>0</v>
      </c>
      <c r="H46" s="58">
        <v>45689</v>
      </c>
      <c r="I46" s="58">
        <v>45991</v>
      </c>
      <c r="J46" s="56">
        <v>4599511</v>
      </c>
      <c r="K46" s="49">
        <f t="shared" si="0"/>
        <v>45995110</v>
      </c>
      <c r="L46" s="56"/>
      <c r="M46" s="2"/>
      <c r="N46" s="2"/>
      <c r="O46" s="47"/>
    </row>
    <row r="47" spans="1:15" s="50" customFormat="1" ht="36" x14ac:dyDescent="0.25">
      <c r="A47" s="53" t="s">
        <v>227</v>
      </c>
      <c r="B47" s="54" t="s">
        <v>205</v>
      </c>
      <c r="C47" s="54" t="s">
        <v>226</v>
      </c>
      <c r="D47" s="54" t="s">
        <v>31</v>
      </c>
      <c r="E47" s="54">
        <v>1</v>
      </c>
      <c r="F47" s="120">
        <v>10</v>
      </c>
      <c r="G47" s="55">
        <v>0</v>
      </c>
      <c r="H47" s="58">
        <v>45689</v>
      </c>
      <c r="I47" s="58">
        <v>45991</v>
      </c>
      <c r="J47" s="56">
        <v>4599511</v>
      </c>
      <c r="K47" s="49">
        <f t="shared" si="0"/>
        <v>45995110</v>
      </c>
      <c r="L47" s="56"/>
      <c r="M47" s="2"/>
      <c r="N47" s="2"/>
      <c r="O47" s="47"/>
    </row>
    <row r="48" spans="1:15" s="50" customFormat="1" ht="36" x14ac:dyDescent="0.25">
      <c r="A48" s="53" t="s">
        <v>228</v>
      </c>
      <c r="B48" s="54" t="s">
        <v>205</v>
      </c>
      <c r="C48" s="54" t="s">
        <v>226</v>
      </c>
      <c r="D48" s="54" t="s">
        <v>31</v>
      </c>
      <c r="E48" s="54">
        <v>1</v>
      </c>
      <c r="F48" s="120">
        <v>10</v>
      </c>
      <c r="G48" s="55">
        <v>0</v>
      </c>
      <c r="H48" s="58">
        <v>45689</v>
      </c>
      <c r="I48" s="58">
        <v>45991</v>
      </c>
      <c r="J48" s="56">
        <v>4599511</v>
      </c>
      <c r="K48" s="49">
        <f t="shared" si="0"/>
        <v>45995110</v>
      </c>
      <c r="L48" s="56"/>
      <c r="M48" s="2"/>
      <c r="N48" s="2"/>
      <c r="O48" s="47"/>
    </row>
    <row r="49" spans="1:15" s="50" customFormat="1" ht="36" x14ac:dyDescent="0.25">
      <c r="A49" s="53" t="s">
        <v>214</v>
      </c>
      <c r="B49" s="54" t="s">
        <v>205</v>
      </c>
      <c r="C49" s="54" t="s">
        <v>226</v>
      </c>
      <c r="D49" s="54" t="s">
        <v>31</v>
      </c>
      <c r="E49" s="54">
        <v>2</v>
      </c>
      <c r="F49" s="120">
        <v>10</v>
      </c>
      <c r="G49" s="55">
        <v>0</v>
      </c>
      <c r="H49" s="58">
        <v>45689</v>
      </c>
      <c r="I49" s="58">
        <v>45991</v>
      </c>
      <c r="J49" s="56">
        <v>4599511</v>
      </c>
      <c r="K49" s="49">
        <f t="shared" si="0"/>
        <v>91990220</v>
      </c>
      <c r="L49" s="56"/>
      <c r="M49" s="2"/>
      <c r="N49" s="2"/>
      <c r="O49" s="47"/>
    </row>
    <row r="50" spans="1:15" s="50" customFormat="1" ht="36" x14ac:dyDescent="0.25">
      <c r="A50" s="110" t="s">
        <v>224</v>
      </c>
      <c r="B50" s="111" t="s">
        <v>205</v>
      </c>
      <c r="C50" s="111" t="s">
        <v>226</v>
      </c>
      <c r="D50" s="111" t="s">
        <v>31</v>
      </c>
      <c r="E50" s="111">
        <v>1</v>
      </c>
      <c r="F50" s="121">
        <v>10</v>
      </c>
      <c r="G50" s="112">
        <v>0</v>
      </c>
      <c r="H50" s="113">
        <v>45689</v>
      </c>
      <c r="I50" s="113">
        <v>45991</v>
      </c>
      <c r="J50" s="114">
        <f t="shared" ref="J50" si="1">39710*80</f>
        <v>3176800</v>
      </c>
      <c r="K50" s="115">
        <f t="shared" si="0"/>
        <v>31768000</v>
      </c>
      <c r="L50" s="114"/>
      <c r="M50" s="116"/>
      <c r="N50" s="116"/>
      <c r="O50" s="117" t="s">
        <v>230</v>
      </c>
    </row>
    <row r="51" spans="1:15" s="50" customFormat="1" ht="36" x14ac:dyDescent="0.25">
      <c r="A51" s="123" t="s">
        <v>216</v>
      </c>
      <c r="B51" s="111" t="s">
        <v>205</v>
      </c>
      <c r="C51" s="111" t="s">
        <v>229</v>
      </c>
      <c r="D51" s="111" t="s">
        <v>31</v>
      </c>
      <c r="E51" s="111">
        <v>1</v>
      </c>
      <c r="F51" s="121">
        <v>10</v>
      </c>
      <c r="G51" s="112">
        <v>0</v>
      </c>
      <c r="H51" s="113">
        <v>45689</v>
      </c>
      <c r="I51" s="113">
        <v>45991</v>
      </c>
      <c r="J51" s="114">
        <f>39710*50</f>
        <v>1985500</v>
      </c>
      <c r="K51" s="115">
        <f t="shared" si="0"/>
        <v>19855000</v>
      </c>
      <c r="L51" s="114"/>
      <c r="M51" s="116"/>
      <c r="N51" s="116"/>
      <c r="O51" s="117" t="s">
        <v>231</v>
      </c>
    </row>
    <row r="52" spans="1:15" s="93" customFormat="1" ht="22.5" customHeight="1" x14ac:dyDescent="0.25">
      <c r="A52" s="168" t="s">
        <v>45</v>
      </c>
      <c r="B52" s="169"/>
      <c r="C52" s="169"/>
      <c r="D52" s="170"/>
      <c r="E52" s="24">
        <f>SUM(E16:E51)</f>
        <v>46</v>
      </c>
      <c r="F52" s="38"/>
      <c r="G52" s="24"/>
      <c r="H52" s="24"/>
      <c r="I52" s="91"/>
      <c r="J52" s="92"/>
      <c r="K52" s="122">
        <f>SUM(K16:K51)</f>
        <v>2015185620</v>
      </c>
      <c r="L52" s="41"/>
      <c r="M52" s="41">
        <f>SUM(M27:M51)</f>
        <v>0</v>
      </c>
      <c r="N52" s="91"/>
      <c r="O52" s="48"/>
    </row>
    <row r="53" spans="1:15" x14ac:dyDescent="0.2">
      <c r="A53" s="3"/>
      <c r="B53" s="29"/>
      <c r="C53" s="3"/>
      <c r="D53" s="3"/>
      <c r="E53" s="14"/>
      <c r="F53" s="30"/>
      <c r="G53" s="14"/>
      <c r="H53" s="31"/>
      <c r="J53" s="32"/>
      <c r="K53" s="33"/>
      <c r="L53" s="33"/>
      <c r="M53" s="33"/>
    </row>
    <row r="54" spans="1:15" x14ac:dyDescent="0.2">
      <c r="A54" s="3"/>
      <c r="B54" s="29"/>
      <c r="D54" s="3"/>
      <c r="F54" s="30"/>
      <c r="G54" s="14"/>
      <c r="H54" s="31"/>
      <c r="J54" s="32"/>
      <c r="O54" s="34"/>
    </row>
    <row r="55" spans="1:15" x14ac:dyDescent="0.2">
      <c r="O55" s="35"/>
    </row>
    <row r="56" spans="1:15" x14ac:dyDescent="0.2">
      <c r="A56" s="155" t="s">
        <v>232</v>
      </c>
      <c r="B56" s="155"/>
      <c r="C56" s="155"/>
      <c r="D56" s="155"/>
      <c r="E56" s="155"/>
      <c r="F56" s="155"/>
      <c r="G56" s="155"/>
      <c r="H56" s="155"/>
      <c r="I56" s="155"/>
      <c r="J56" s="155"/>
      <c r="K56" s="155"/>
      <c r="L56" s="155"/>
      <c r="M56" s="155"/>
      <c r="N56" s="155"/>
      <c r="O56" s="155"/>
    </row>
    <row r="57" spans="1:15" x14ac:dyDescent="0.2">
      <c r="A57" s="155" t="s">
        <v>46</v>
      </c>
      <c r="B57" s="155"/>
      <c r="C57" s="155"/>
      <c r="D57" s="155"/>
      <c r="E57" s="155"/>
      <c r="F57" s="155"/>
      <c r="G57" s="155"/>
      <c r="H57" s="155"/>
      <c r="I57" s="155"/>
      <c r="J57" s="155"/>
      <c r="K57" s="155"/>
      <c r="L57" s="155"/>
      <c r="M57" s="155"/>
      <c r="N57" s="155"/>
      <c r="O57" s="155"/>
    </row>
    <row r="59" spans="1:15" x14ac:dyDescent="0.2">
      <c r="B59" s="3"/>
      <c r="C59" s="3"/>
    </row>
    <row r="60" spans="1:15" x14ac:dyDescent="0.2">
      <c r="B60" s="3"/>
    </row>
    <row r="61" spans="1:15" x14ac:dyDescent="0.2">
      <c r="B61" s="3"/>
    </row>
  </sheetData>
  <mergeCells count="32">
    <mergeCell ref="A52:D52"/>
    <mergeCell ref="A56:O56"/>
    <mergeCell ref="A57:O57"/>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K12:L12"/>
    <mergeCell ref="A8:J8"/>
    <mergeCell ref="A1:N2"/>
    <mergeCell ref="A3:O3"/>
    <mergeCell ref="A4:O4"/>
    <mergeCell ref="A5:O5"/>
    <mergeCell ref="A6:O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5F68F-0ED3-4CDA-9CAD-A9CA746BAB60}">
  <sheetPr>
    <pageSetUpPr fitToPage="1"/>
  </sheetPr>
  <dimension ref="A1:AA91"/>
  <sheetViews>
    <sheetView showGridLines="0" view="pageBreakPreview" zoomScale="109" zoomScaleNormal="75" zoomScaleSheetLayoutView="75" workbookViewId="0">
      <selection activeCell="M12" sqref="M12:N12"/>
    </sheetView>
  </sheetViews>
  <sheetFormatPr baseColWidth="10" defaultColWidth="11.42578125" defaultRowHeight="12" x14ac:dyDescent="0.2"/>
  <cols>
    <col min="1" max="1" width="23" style="18" customWidth="1"/>
    <col min="2" max="2" width="15.85546875" style="18" customWidth="1"/>
    <col min="3" max="4" width="24.5703125" style="18" customWidth="1"/>
    <col min="5" max="5" width="44.42578125" style="18" customWidth="1"/>
    <col min="6" max="6" width="21.42578125" style="18" customWidth="1"/>
    <col min="7" max="7" width="16.140625" style="18" customWidth="1"/>
    <col min="8" max="9" width="11.42578125" style="18"/>
    <col min="10" max="10" width="15.42578125" style="18" customWidth="1"/>
    <col min="11" max="11" width="13.85546875" style="18" customWidth="1"/>
    <col min="12" max="12" width="17.85546875" style="18" customWidth="1"/>
    <col min="13" max="13" width="18.5703125" style="18" bestFit="1" customWidth="1"/>
    <col min="14" max="14" width="17.42578125" style="18" customWidth="1"/>
    <col min="15" max="15" width="16.5703125" style="18" customWidth="1"/>
    <col min="16" max="16" width="16.85546875" style="18" customWidth="1"/>
    <col min="17" max="17" width="32.5703125" style="18" customWidth="1"/>
    <col min="18" max="16384" width="11.42578125" style="18"/>
  </cols>
  <sheetData>
    <row r="1" spans="1:17" ht="21.75" customHeight="1" x14ac:dyDescent="0.2">
      <c r="A1" s="172"/>
      <c r="B1" s="172"/>
      <c r="C1" s="172"/>
      <c r="D1" s="172"/>
      <c r="E1" s="172"/>
      <c r="F1" s="172"/>
      <c r="G1" s="172"/>
      <c r="H1" s="172"/>
      <c r="I1" s="172"/>
      <c r="J1" s="172"/>
      <c r="K1" s="172"/>
      <c r="L1" s="172"/>
      <c r="M1" s="172"/>
      <c r="N1" s="172"/>
      <c r="O1" s="172"/>
      <c r="P1" s="172"/>
      <c r="Q1" s="17" t="s">
        <v>0</v>
      </c>
    </row>
    <row r="2" spans="1:17" ht="30.75" customHeight="1" x14ac:dyDescent="0.2">
      <c r="A2" s="172"/>
      <c r="B2" s="172"/>
      <c r="C2" s="172"/>
      <c r="D2" s="172"/>
      <c r="E2" s="172"/>
      <c r="F2" s="172"/>
      <c r="G2" s="172"/>
      <c r="H2" s="172"/>
      <c r="I2" s="172"/>
      <c r="J2" s="172"/>
      <c r="K2" s="172"/>
      <c r="L2" s="172"/>
      <c r="M2" s="172"/>
      <c r="N2" s="172"/>
      <c r="O2" s="172"/>
      <c r="P2" s="172"/>
      <c r="Q2" s="19" t="s">
        <v>1</v>
      </c>
    </row>
    <row r="3" spans="1:17" ht="34.5" customHeight="1" x14ac:dyDescent="0.2">
      <c r="A3" s="160" t="s">
        <v>2</v>
      </c>
      <c r="B3" s="160"/>
      <c r="C3" s="160"/>
      <c r="D3" s="160"/>
      <c r="E3" s="160"/>
      <c r="F3" s="160"/>
      <c r="G3" s="160"/>
      <c r="H3" s="160"/>
      <c r="I3" s="160"/>
      <c r="J3" s="160"/>
      <c r="K3" s="160"/>
      <c r="L3" s="160"/>
      <c r="M3" s="160"/>
      <c r="N3" s="160"/>
      <c r="O3" s="160"/>
      <c r="P3" s="160"/>
      <c r="Q3" s="160"/>
    </row>
    <row r="4" spans="1:17" x14ac:dyDescent="0.2">
      <c r="A4" s="173" t="s">
        <v>47</v>
      </c>
      <c r="B4" s="173"/>
      <c r="C4" s="173"/>
      <c r="D4" s="173"/>
      <c r="E4" s="173"/>
      <c r="F4" s="173"/>
      <c r="G4" s="173"/>
      <c r="H4" s="173"/>
      <c r="I4" s="173"/>
      <c r="J4" s="173"/>
      <c r="K4" s="173"/>
      <c r="L4" s="173"/>
      <c r="M4" s="173"/>
      <c r="N4" s="173"/>
      <c r="O4" s="173"/>
      <c r="P4" s="173"/>
      <c r="Q4" s="173"/>
    </row>
    <row r="5" spans="1:17" x14ac:dyDescent="0.2">
      <c r="A5" s="198"/>
      <c r="B5" s="199"/>
      <c r="C5" s="199"/>
      <c r="D5" s="199"/>
      <c r="E5" s="199"/>
      <c r="F5" s="199"/>
      <c r="G5" s="199"/>
      <c r="H5" s="199"/>
      <c r="I5" s="199"/>
      <c r="J5" s="199"/>
      <c r="K5" s="199"/>
      <c r="L5" s="199"/>
      <c r="M5" s="199"/>
      <c r="N5" s="199"/>
      <c r="O5" s="199"/>
      <c r="P5" s="199"/>
      <c r="Q5" s="200"/>
    </row>
    <row r="6" spans="1:17" x14ac:dyDescent="0.2">
      <c r="A6" s="201" t="s">
        <v>54</v>
      </c>
      <c r="B6" s="201"/>
      <c r="C6" s="201"/>
      <c r="D6" s="201"/>
      <c r="E6" s="201"/>
      <c r="F6" s="201"/>
      <c r="G6" s="201"/>
      <c r="H6" s="201"/>
      <c r="I6" s="201"/>
      <c r="J6" s="201"/>
      <c r="K6" s="201"/>
      <c r="L6" s="201"/>
      <c r="M6" s="201"/>
      <c r="N6" s="201"/>
      <c r="O6" s="201"/>
      <c r="P6" s="201"/>
      <c r="Q6" s="201"/>
    </row>
    <row r="8" spans="1:17" x14ac:dyDescent="0.2">
      <c r="A8" s="197" t="s">
        <v>55</v>
      </c>
      <c r="B8" s="197"/>
      <c r="C8" s="197"/>
      <c r="D8" s="197"/>
      <c r="E8" s="197"/>
      <c r="F8" s="197"/>
      <c r="G8" s="197"/>
      <c r="H8" s="197"/>
      <c r="I8" s="197"/>
      <c r="J8" s="197"/>
      <c r="K8" s="197"/>
      <c r="L8" s="197"/>
      <c r="M8" s="20"/>
      <c r="N8" s="20"/>
      <c r="O8" s="20"/>
      <c r="P8" s="20"/>
    </row>
    <row r="9" spans="1:17" x14ac:dyDescent="0.2">
      <c r="A9" s="171" t="s">
        <v>3</v>
      </c>
      <c r="B9" s="171"/>
      <c r="C9" s="171"/>
      <c r="D9" s="171"/>
      <c r="E9" s="171"/>
      <c r="F9" s="59">
        <v>101</v>
      </c>
      <c r="G9" s="21"/>
      <c r="H9" s="22"/>
      <c r="I9" s="22"/>
      <c r="J9" s="22"/>
      <c r="K9" s="22"/>
      <c r="L9" s="22"/>
      <c r="M9" s="23"/>
      <c r="N9" s="23"/>
      <c r="O9" s="23"/>
      <c r="P9" s="23"/>
    </row>
    <row r="10" spans="1:17" x14ac:dyDescent="0.2">
      <c r="A10" s="178" t="s">
        <v>4</v>
      </c>
      <c r="B10" s="178"/>
      <c r="C10" s="178"/>
      <c r="D10" s="178"/>
      <c r="E10" s="178"/>
      <c r="F10" s="43">
        <v>3809161303</v>
      </c>
      <c r="G10" s="24"/>
      <c r="H10" s="22"/>
      <c r="I10" s="22"/>
      <c r="J10" s="21"/>
      <c r="K10" s="25"/>
      <c r="L10" s="179" t="s">
        <v>5</v>
      </c>
      <c r="M10" s="179"/>
      <c r="N10" s="179"/>
      <c r="O10" s="179"/>
      <c r="P10" s="179"/>
      <c r="Q10" s="179"/>
    </row>
    <row r="11" spans="1:17" x14ac:dyDescent="0.2">
      <c r="A11" s="178" t="s">
        <v>6</v>
      </c>
      <c r="B11" s="180"/>
      <c r="C11" s="180"/>
      <c r="D11" s="180"/>
      <c r="E11" s="180"/>
      <c r="F11" s="43">
        <f>+F10-M84-O84</f>
        <v>10561303</v>
      </c>
      <c r="G11" s="24"/>
      <c r="H11" s="22"/>
      <c r="I11" s="22"/>
      <c r="J11" s="22"/>
      <c r="K11" s="25"/>
      <c r="L11" s="62" t="s">
        <v>7</v>
      </c>
      <c r="M11" s="181"/>
      <c r="N11" s="181"/>
      <c r="O11" s="181"/>
      <c r="P11" s="181"/>
      <c r="Q11" s="182"/>
    </row>
    <row r="12" spans="1:17" ht="14.25" x14ac:dyDescent="0.2">
      <c r="A12" s="178" t="s">
        <v>8</v>
      </c>
      <c r="B12" s="180"/>
      <c r="C12" s="180"/>
      <c r="D12" s="180"/>
      <c r="E12" s="180"/>
      <c r="F12" s="44">
        <f>+(M84+O84)/F10</f>
        <v>0.99722739412697425</v>
      </c>
      <c r="G12" s="26"/>
      <c r="H12" s="22"/>
      <c r="I12" s="22"/>
      <c r="J12" s="22"/>
      <c r="K12" s="25"/>
      <c r="L12" s="62" t="s">
        <v>9</v>
      </c>
      <c r="M12" s="183"/>
      <c r="N12" s="184"/>
      <c r="O12" s="45"/>
      <c r="P12" s="45"/>
      <c r="Q12" s="1"/>
    </row>
    <row r="13" spans="1:17" s="50" customFormat="1" ht="42.75" customHeight="1" x14ac:dyDescent="0.25">
      <c r="A13" s="165" t="s">
        <v>10</v>
      </c>
      <c r="B13" s="161" t="s">
        <v>11</v>
      </c>
      <c r="C13" s="161" t="s">
        <v>56</v>
      </c>
      <c r="D13" s="161" t="s">
        <v>12</v>
      </c>
      <c r="E13" s="161" t="s">
        <v>13</v>
      </c>
      <c r="F13" s="161" t="s">
        <v>14</v>
      </c>
      <c r="G13" s="161" t="s">
        <v>15</v>
      </c>
      <c r="H13" s="185" t="s">
        <v>16</v>
      </c>
      <c r="I13" s="186"/>
      <c r="J13" s="156" t="s">
        <v>17</v>
      </c>
      <c r="K13" s="156"/>
      <c r="L13" s="157" t="s">
        <v>18</v>
      </c>
      <c r="M13" s="157" t="s">
        <v>19</v>
      </c>
      <c r="N13" s="157" t="s">
        <v>18</v>
      </c>
      <c r="O13" s="157" t="s">
        <v>19</v>
      </c>
      <c r="P13" s="27" t="s">
        <v>20</v>
      </c>
      <c r="Q13" s="159" t="s">
        <v>21</v>
      </c>
    </row>
    <row r="14" spans="1:17" s="50" customFormat="1" ht="30.75" customHeight="1" x14ac:dyDescent="0.25">
      <c r="A14" s="166"/>
      <c r="B14" s="167"/>
      <c r="C14" s="167"/>
      <c r="D14" s="167"/>
      <c r="E14" s="167"/>
      <c r="F14" s="167"/>
      <c r="G14" s="167"/>
      <c r="H14" s="187"/>
      <c r="I14" s="188"/>
      <c r="J14" s="161" t="s">
        <v>22</v>
      </c>
      <c r="K14" s="161" t="s">
        <v>23</v>
      </c>
      <c r="L14" s="158"/>
      <c r="M14" s="158"/>
      <c r="N14" s="158"/>
      <c r="O14" s="158"/>
      <c r="P14" s="61" t="s">
        <v>24</v>
      </c>
      <c r="Q14" s="160"/>
    </row>
    <row r="15" spans="1:17" s="50" customFormat="1" ht="15.75" customHeight="1" x14ac:dyDescent="0.25">
      <c r="A15" s="159"/>
      <c r="B15" s="162"/>
      <c r="C15" s="162"/>
      <c r="D15" s="162"/>
      <c r="E15" s="162"/>
      <c r="F15" s="162"/>
      <c r="G15" s="162"/>
      <c r="H15" s="46" t="s">
        <v>25</v>
      </c>
      <c r="I15" s="46" t="s">
        <v>26</v>
      </c>
      <c r="J15" s="162"/>
      <c r="K15" s="162"/>
      <c r="L15" s="163" t="s">
        <v>57</v>
      </c>
      <c r="M15" s="164"/>
      <c r="N15" s="163" t="s">
        <v>58</v>
      </c>
      <c r="O15" s="164"/>
      <c r="P15" s="28"/>
      <c r="Q15" s="52"/>
    </row>
    <row r="16" spans="1:17" s="50" customFormat="1" ht="15.75" customHeight="1" x14ac:dyDescent="0.25">
      <c r="A16" s="69">
        <v>1</v>
      </c>
      <c r="B16" s="68">
        <f t="shared" ref="B16:Q16" si="0">+A16+1</f>
        <v>2</v>
      </c>
      <c r="C16" s="68">
        <f t="shared" si="0"/>
        <v>3</v>
      </c>
      <c r="D16" s="68">
        <f t="shared" si="0"/>
        <v>4</v>
      </c>
      <c r="E16" s="68">
        <f t="shared" si="0"/>
        <v>5</v>
      </c>
      <c r="F16" s="68">
        <f t="shared" si="0"/>
        <v>6</v>
      </c>
      <c r="G16" s="68">
        <f t="shared" si="0"/>
        <v>7</v>
      </c>
      <c r="H16" s="68">
        <f t="shared" si="0"/>
        <v>8</v>
      </c>
      <c r="I16" s="68">
        <f t="shared" si="0"/>
        <v>9</v>
      </c>
      <c r="J16" s="68">
        <f t="shared" si="0"/>
        <v>10</v>
      </c>
      <c r="K16" s="68">
        <f t="shared" si="0"/>
        <v>11</v>
      </c>
      <c r="L16" s="68">
        <f t="shared" si="0"/>
        <v>12</v>
      </c>
      <c r="M16" s="68">
        <f t="shared" si="0"/>
        <v>13</v>
      </c>
      <c r="N16" s="68">
        <f t="shared" si="0"/>
        <v>14</v>
      </c>
      <c r="O16" s="68">
        <f t="shared" si="0"/>
        <v>15</v>
      </c>
      <c r="P16" s="68">
        <f t="shared" si="0"/>
        <v>16</v>
      </c>
      <c r="Q16" s="68">
        <f t="shared" si="0"/>
        <v>17</v>
      </c>
    </row>
    <row r="17" spans="1:17" s="50" customFormat="1" ht="45.75" customHeight="1" x14ac:dyDescent="0.25">
      <c r="A17" s="53" t="s">
        <v>29</v>
      </c>
      <c r="B17" s="54" t="s">
        <v>30</v>
      </c>
      <c r="C17" s="54" t="s">
        <v>53</v>
      </c>
      <c r="D17" s="54" t="s">
        <v>59</v>
      </c>
      <c r="E17" s="54" t="s">
        <v>60</v>
      </c>
      <c r="F17" s="54" t="s">
        <v>31</v>
      </c>
      <c r="G17" s="54">
        <v>1</v>
      </c>
      <c r="H17" s="70">
        <v>9</v>
      </c>
      <c r="I17" s="70"/>
      <c r="J17" s="58">
        <v>44593</v>
      </c>
      <c r="K17" s="58">
        <v>44912</v>
      </c>
      <c r="L17" s="56">
        <v>3900000</v>
      </c>
      <c r="M17" s="49">
        <f t="shared" ref="M17:M52" si="1">+((H17*L17)+((L17/30)*I17))*G17</f>
        <v>35100000</v>
      </c>
      <c r="N17" s="56"/>
      <c r="O17" s="2"/>
      <c r="P17" s="2"/>
      <c r="Q17" s="17"/>
    </row>
    <row r="18" spans="1:17" s="50" customFormat="1" ht="45.75" customHeight="1" x14ac:dyDescent="0.25">
      <c r="A18" s="53" t="s">
        <v>29</v>
      </c>
      <c r="B18" s="54" t="s">
        <v>30</v>
      </c>
      <c r="C18" s="54" t="s">
        <v>53</v>
      </c>
      <c r="D18" s="54" t="s">
        <v>59</v>
      </c>
      <c r="E18" s="54" t="s">
        <v>53</v>
      </c>
      <c r="F18" s="54" t="s">
        <v>31</v>
      </c>
      <c r="G18" s="54">
        <v>3</v>
      </c>
      <c r="H18" s="70">
        <v>9</v>
      </c>
      <c r="I18" s="70"/>
      <c r="J18" s="58">
        <v>44593</v>
      </c>
      <c r="K18" s="58">
        <v>44912</v>
      </c>
      <c r="L18" s="56">
        <v>3900000</v>
      </c>
      <c r="M18" s="49">
        <f t="shared" si="1"/>
        <v>105300000</v>
      </c>
      <c r="N18" s="56"/>
      <c r="O18" s="2"/>
      <c r="P18" s="2"/>
      <c r="Q18" s="17"/>
    </row>
    <row r="19" spans="1:17" s="50" customFormat="1" ht="45.75" customHeight="1" x14ac:dyDescent="0.25">
      <c r="A19" s="53" t="s">
        <v>29</v>
      </c>
      <c r="B19" s="54" t="s">
        <v>61</v>
      </c>
      <c r="C19" s="54" t="s">
        <v>53</v>
      </c>
      <c r="D19" s="54" t="s">
        <v>59</v>
      </c>
      <c r="E19" s="54" t="s">
        <v>62</v>
      </c>
      <c r="F19" s="54" t="s">
        <v>31</v>
      </c>
      <c r="G19" s="54">
        <v>3</v>
      </c>
      <c r="H19" s="70">
        <v>9</v>
      </c>
      <c r="I19" s="70"/>
      <c r="J19" s="58">
        <v>44593</v>
      </c>
      <c r="K19" s="58">
        <v>44912</v>
      </c>
      <c r="L19" s="56">
        <v>3900000</v>
      </c>
      <c r="M19" s="49">
        <f t="shared" si="1"/>
        <v>105300000</v>
      </c>
      <c r="N19" s="56"/>
      <c r="O19" s="2"/>
      <c r="P19" s="2"/>
      <c r="Q19" s="17"/>
    </row>
    <row r="20" spans="1:17" s="50" customFormat="1" ht="45.75" customHeight="1" x14ac:dyDescent="0.25">
      <c r="A20" s="53" t="s">
        <v>29</v>
      </c>
      <c r="B20" s="54" t="s">
        <v>61</v>
      </c>
      <c r="C20" s="54" t="s">
        <v>63</v>
      </c>
      <c r="D20" s="54" t="s">
        <v>59</v>
      </c>
      <c r="E20" s="54" t="s">
        <v>62</v>
      </c>
      <c r="F20" s="54" t="s">
        <v>31</v>
      </c>
      <c r="G20" s="54">
        <v>1</v>
      </c>
      <c r="H20" s="55">
        <v>8</v>
      </c>
      <c r="I20" s="55"/>
      <c r="J20" s="58">
        <v>44593</v>
      </c>
      <c r="K20" s="58">
        <v>44834</v>
      </c>
      <c r="L20" s="56">
        <v>3900000</v>
      </c>
      <c r="M20" s="49">
        <f t="shared" si="1"/>
        <v>31200000</v>
      </c>
      <c r="N20" s="56"/>
      <c r="O20" s="2"/>
      <c r="P20" s="2"/>
      <c r="Q20" s="17"/>
    </row>
    <row r="21" spans="1:17" s="50" customFormat="1" ht="45.75" customHeight="1" x14ac:dyDescent="0.25">
      <c r="A21" s="82" t="s">
        <v>48</v>
      </c>
      <c r="B21" s="82" t="s">
        <v>49</v>
      </c>
      <c r="C21" s="82" t="s">
        <v>43</v>
      </c>
      <c r="D21" s="82" t="s">
        <v>64</v>
      </c>
      <c r="E21" s="83" t="s">
        <v>65</v>
      </c>
      <c r="F21" s="82" t="s">
        <v>50</v>
      </c>
      <c r="G21" s="84">
        <v>1</v>
      </c>
      <c r="H21" s="19">
        <v>5</v>
      </c>
      <c r="I21" s="19"/>
      <c r="J21" s="86">
        <v>44621</v>
      </c>
      <c r="K21" s="87">
        <v>44895</v>
      </c>
      <c r="L21" s="88">
        <v>3900000</v>
      </c>
      <c r="M21" s="74">
        <f t="shared" si="1"/>
        <v>19500000</v>
      </c>
      <c r="N21" s="88"/>
      <c r="O21" s="74"/>
      <c r="P21" s="2"/>
      <c r="Q21" s="47"/>
    </row>
    <row r="22" spans="1:17" s="50" customFormat="1" ht="45.75" customHeight="1" x14ac:dyDescent="0.25">
      <c r="A22" s="53" t="s">
        <v>29</v>
      </c>
      <c r="B22" s="54" t="s">
        <v>30</v>
      </c>
      <c r="C22" s="54" t="s">
        <v>66</v>
      </c>
      <c r="D22" s="54" t="s">
        <v>67</v>
      </c>
      <c r="E22" s="54" t="s">
        <v>42</v>
      </c>
      <c r="F22" s="54" t="s">
        <v>31</v>
      </c>
      <c r="G22" s="54">
        <v>1</v>
      </c>
      <c r="H22" s="70">
        <v>9</v>
      </c>
      <c r="I22" s="70"/>
      <c r="J22" s="58">
        <v>44593</v>
      </c>
      <c r="K22" s="58">
        <v>44912</v>
      </c>
      <c r="L22" s="56">
        <v>3900000</v>
      </c>
      <c r="M22" s="49">
        <f t="shared" si="1"/>
        <v>35100000</v>
      </c>
      <c r="N22" s="56"/>
      <c r="O22" s="2"/>
      <c r="P22" s="2"/>
      <c r="Q22" s="17"/>
    </row>
    <row r="23" spans="1:17" s="50" customFormat="1" ht="45.75" customHeight="1" x14ac:dyDescent="0.25">
      <c r="A23" s="53" t="s">
        <v>29</v>
      </c>
      <c r="B23" s="54" t="s">
        <v>30</v>
      </c>
      <c r="C23" s="54" t="s">
        <v>68</v>
      </c>
      <c r="D23" s="54" t="s">
        <v>69</v>
      </c>
      <c r="E23" s="54" t="s">
        <v>70</v>
      </c>
      <c r="F23" s="54" t="s">
        <v>31</v>
      </c>
      <c r="G23" s="54">
        <v>1</v>
      </c>
      <c r="H23" s="70">
        <v>9</v>
      </c>
      <c r="I23" s="70"/>
      <c r="J23" s="58">
        <v>44593</v>
      </c>
      <c r="K23" s="58">
        <v>44912</v>
      </c>
      <c r="L23" s="56">
        <v>3900000</v>
      </c>
      <c r="M23" s="49">
        <f t="shared" si="1"/>
        <v>35100000</v>
      </c>
      <c r="N23" s="56"/>
      <c r="O23" s="2"/>
      <c r="P23" s="2"/>
      <c r="Q23" s="17"/>
    </row>
    <row r="24" spans="1:17" s="50" customFormat="1" ht="45.75" customHeight="1" x14ac:dyDescent="0.25">
      <c r="A24" s="53" t="s">
        <v>29</v>
      </c>
      <c r="B24" s="54" t="s">
        <v>30</v>
      </c>
      <c r="C24" s="54" t="s">
        <v>68</v>
      </c>
      <c r="D24" s="54" t="s">
        <v>69</v>
      </c>
      <c r="E24" s="54" t="s">
        <v>70</v>
      </c>
      <c r="F24" s="54" t="s">
        <v>31</v>
      </c>
      <c r="G24" s="54">
        <v>2</v>
      </c>
      <c r="H24" s="55">
        <v>8</v>
      </c>
      <c r="I24" s="55"/>
      <c r="J24" s="58">
        <v>44652</v>
      </c>
      <c r="K24" s="58">
        <v>44912</v>
      </c>
      <c r="L24" s="56">
        <v>3900000</v>
      </c>
      <c r="M24" s="49">
        <f t="shared" si="1"/>
        <v>62400000</v>
      </c>
      <c r="N24" s="56"/>
      <c r="O24" s="2"/>
      <c r="P24" s="2"/>
      <c r="Q24" s="17"/>
    </row>
    <row r="25" spans="1:17" s="50" customFormat="1" ht="45.75" customHeight="1" x14ac:dyDescent="0.25">
      <c r="A25" s="53" t="s">
        <v>29</v>
      </c>
      <c r="B25" s="54" t="s">
        <v>71</v>
      </c>
      <c r="C25" s="54" t="s">
        <v>68</v>
      </c>
      <c r="D25" s="54" t="s">
        <v>69</v>
      </c>
      <c r="E25" s="89" t="s">
        <v>72</v>
      </c>
      <c r="F25" s="54" t="s">
        <v>31</v>
      </c>
      <c r="G25" s="54">
        <v>2</v>
      </c>
      <c r="H25" s="70">
        <v>9</v>
      </c>
      <c r="I25" s="70">
        <v>15</v>
      </c>
      <c r="J25" s="58">
        <v>44593</v>
      </c>
      <c r="K25" s="58">
        <v>44912</v>
      </c>
      <c r="L25" s="56">
        <v>3900000</v>
      </c>
      <c r="M25" s="49">
        <f t="shared" si="1"/>
        <v>74100000</v>
      </c>
      <c r="N25" s="56"/>
      <c r="O25" s="2"/>
      <c r="P25" s="2"/>
      <c r="Q25" s="17"/>
    </row>
    <row r="26" spans="1:17" s="50" customFormat="1" ht="45.75" customHeight="1" x14ac:dyDescent="0.25">
      <c r="A26" s="53" t="s">
        <v>29</v>
      </c>
      <c r="B26" s="54" t="s">
        <v>71</v>
      </c>
      <c r="C26" s="54" t="s">
        <v>70</v>
      </c>
      <c r="D26" s="54" t="s">
        <v>73</v>
      </c>
      <c r="E26" s="89" t="s">
        <v>72</v>
      </c>
      <c r="F26" s="54" t="s">
        <v>31</v>
      </c>
      <c r="G26" s="54">
        <v>1</v>
      </c>
      <c r="H26" s="70">
        <v>9</v>
      </c>
      <c r="I26" s="70">
        <v>15</v>
      </c>
      <c r="J26" s="58">
        <v>44593</v>
      </c>
      <c r="K26" s="58">
        <v>44912</v>
      </c>
      <c r="L26" s="56">
        <v>3900000</v>
      </c>
      <c r="M26" s="49">
        <f t="shared" si="1"/>
        <v>37050000</v>
      </c>
      <c r="N26" s="56"/>
      <c r="O26" s="2"/>
      <c r="P26" s="2"/>
      <c r="Q26" s="17"/>
    </row>
    <row r="27" spans="1:17" s="50" customFormat="1" ht="45.75" customHeight="1" x14ac:dyDescent="0.25">
      <c r="A27" s="53" t="s">
        <v>29</v>
      </c>
      <c r="B27" s="54" t="s">
        <v>61</v>
      </c>
      <c r="C27" s="54" t="s">
        <v>70</v>
      </c>
      <c r="D27" s="54" t="s">
        <v>73</v>
      </c>
      <c r="E27" s="89" t="s">
        <v>72</v>
      </c>
      <c r="F27" s="54" t="s">
        <v>31</v>
      </c>
      <c r="G27" s="54">
        <v>1</v>
      </c>
      <c r="H27" s="55">
        <v>8</v>
      </c>
      <c r="I27" s="55"/>
      <c r="J27" s="58">
        <v>44593</v>
      </c>
      <c r="K27" s="58">
        <v>44834</v>
      </c>
      <c r="L27" s="56">
        <v>3900000</v>
      </c>
      <c r="M27" s="49">
        <f t="shared" si="1"/>
        <v>31200000</v>
      </c>
      <c r="N27" s="56"/>
      <c r="O27" s="2"/>
      <c r="P27" s="2"/>
      <c r="Q27" s="17"/>
    </row>
    <row r="28" spans="1:17" s="50" customFormat="1" ht="45.75" customHeight="1" x14ac:dyDescent="0.25">
      <c r="A28" s="53" t="s">
        <v>29</v>
      </c>
      <c r="B28" s="54" t="s">
        <v>30</v>
      </c>
      <c r="C28" s="54" t="s">
        <v>74</v>
      </c>
      <c r="D28" s="54" t="s">
        <v>75</v>
      </c>
      <c r="E28" s="54" t="s">
        <v>33</v>
      </c>
      <c r="F28" s="54" t="s">
        <v>31</v>
      </c>
      <c r="G28" s="66">
        <v>2</v>
      </c>
      <c r="H28" s="70">
        <v>9</v>
      </c>
      <c r="I28" s="70"/>
      <c r="J28" s="58">
        <v>44593</v>
      </c>
      <c r="K28" s="58">
        <v>44912</v>
      </c>
      <c r="L28" s="56">
        <v>3900000</v>
      </c>
      <c r="M28" s="49">
        <f t="shared" si="1"/>
        <v>70200000</v>
      </c>
      <c r="N28" s="56"/>
      <c r="O28" s="2"/>
      <c r="P28" s="2"/>
      <c r="Q28" s="17"/>
    </row>
    <row r="29" spans="1:17" s="50" customFormat="1" ht="45.75" customHeight="1" x14ac:dyDescent="0.25">
      <c r="A29" s="53" t="s">
        <v>29</v>
      </c>
      <c r="B29" s="54" t="s">
        <v>76</v>
      </c>
      <c r="C29" s="54" t="s">
        <v>77</v>
      </c>
      <c r="D29" s="54" t="s">
        <v>78</v>
      </c>
      <c r="E29" s="54" t="s">
        <v>79</v>
      </c>
      <c r="F29" s="54" t="s">
        <v>31</v>
      </c>
      <c r="G29" s="54">
        <v>2</v>
      </c>
      <c r="H29" s="70">
        <v>9</v>
      </c>
      <c r="I29" s="70"/>
      <c r="J29" s="58">
        <v>44593</v>
      </c>
      <c r="K29" s="58">
        <v>44912</v>
      </c>
      <c r="L29" s="56">
        <v>3900000</v>
      </c>
      <c r="M29" s="49">
        <f t="shared" si="1"/>
        <v>70200000</v>
      </c>
      <c r="N29" s="56"/>
      <c r="O29" s="2"/>
      <c r="P29" s="2"/>
      <c r="Q29" s="17"/>
    </row>
    <row r="30" spans="1:17" s="50" customFormat="1" ht="45.75" customHeight="1" x14ac:dyDescent="0.25">
      <c r="A30" s="53" t="s">
        <v>29</v>
      </c>
      <c r="B30" s="54" t="s">
        <v>30</v>
      </c>
      <c r="C30" s="54" t="s">
        <v>80</v>
      </c>
      <c r="D30" s="54" t="s">
        <v>81</v>
      </c>
      <c r="E30" s="54" t="s">
        <v>82</v>
      </c>
      <c r="F30" s="54" t="s">
        <v>31</v>
      </c>
      <c r="G30" s="54">
        <v>1</v>
      </c>
      <c r="H30" s="70">
        <v>9</v>
      </c>
      <c r="I30" s="70"/>
      <c r="J30" s="58">
        <v>44593</v>
      </c>
      <c r="K30" s="58">
        <v>44912</v>
      </c>
      <c r="L30" s="56">
        <v>3900000</v>
      </c>
      <c r="M30" s="49">
        <f t="shared" si="1"/>
        <v>35100000</v>
      </c>
      <c r="N30" s="56"/>
      <c r="O30" s="2"/>
      <c r="P30" s="2"/>
      <c r="Q30" s="17"/>
    </row>
    <row r="31" spans="1:17" s="50" customFormat="1" ht="45.75" customHeight="1" x14ac:dyDescent="0.25">
      <c r="A31" s="53" t="s">
        <v>29</v>
      </c>
      <c r="B31" s="54" t="s">
        <v>30</v>
      </c>
      <c r="C31" s="54" t="s">
        <v>83</v>
      </c>
      <c r="D31" s="54" t="s">
        <v>84</v>
      </c>
      <c r="E31" s="54" t="s">
        <v>85</v>
      </c>
      <c r="F31" s="54" t="s">
        <v>31</v>
      </c>
      <c r="G31" s="54">
        <v>7</v>
      </c>
      <c r="H31" s="70">
        <v>9</v>
      </c>
      <c r="I31" s="70"/>
      <c r="J31" s="58">
        <v>44593</v>
      </c>
      <c r="K31" s="58">
        <v>44912</v>
      </c>
      <c r="L31" s="56">
        <v>3900000</v>
      </c>
      <c r="M31" s="49">
        <f t="shared" si="1"/>
        <v>245700000</v>
      </c>
      <c r="N31" s="56"/>
      <c r="O31" s="2"/>
      <c r="P31" s="2"/>
      <c r="Q31" s="17"/>
    </row>
    <row r="32" spans="1:17" s="50" customFormat="1" ht="45.75" customHeight="1" x14ac:dyDescent="0.25">
      <c r="A32" s="53" t="s">
        <v>29</v>
      </c>
      <c r="B32" s="54" t="s">
        <v>30</v>
      </c>
      <c r="C32" s="54" t="s">
        <v>83</v>
      </c>
      <c r="D32" s="54" t="s">
        <v>84</v>
      </c>
      <c r="E32" s="54" t="s">
        <v>85</v>
      </c>
      <c r="F32" s="54" t="s">
        <v>31</v>
      </c>
      <c r="G32" s="54">
        <v>5</v>
      </c>
      <c r="H32" s="55">
        <v>6</v>
      </c>
      <c r="I32" s="55"/>
      <c r="J32" s="58">
        <v>44593</v>
      </c>
      <c r="K32" s="58">
        <v>44772</v>
      </c>
      <c r="L32" s="56">
        <v>3900000</v>
      </c>
      <c r="M32" s="49">
        <f t="shared" si="1"/>
        <v>117000000</v>
      </c>
      <c r="N32" s="56"/>
      <c r="O32" s="2"/>
      <c r="P32" s="2"/>
      <c r="Q32" s="17"/>
    </row>
    <row r="33" spans="1:18" s="50" customFormat="1" ht="45.75" customHeight="1" x14ac:dyDescent="0.25">
      <c r="A33" s="53" t="s">
        <v>29</v>
      </c>
      <c r="B33" s="54" t="s">
        <v>30</v>
      </c>
      <c r="C33" s="54" t="s">
        <v>83</v>
      </c>
      <c r="D33" s="54" t="s">
        <v>84</v>
      </c>
      <c r="E33" s="54" t="s">
        <v>86</v>
      </c>
      <c r="F33" s="54" t="s">
        <v>31</v>
      </c>
      <c r="G33" s="54">
        <v>2</v>
      </c>
      <c r="H33" s="70">
        <v>9</v>
      </c>
      <c r="I33" s="70"/>
      <c r="J33" s="58">
        <v>44593</v>
      </c>
      <c r="K33" s="58">
        <v>44912</v>
      </c>
      <c r="L33" s="56">
        <v>3900000</v>
      </c>
      <c r="M33" s="49">
        <f t="shared" si="1"/>
        <v>70200000</v>
      </c>
      <c r="N33" s="56"/>
      <c r="O33" s="2"/>
      <c r="P33" s="2"/>
      <c r="Q33" s="17"/>
    </row>
    <row r="34" spans="1:18" s="50" customFormat="1" ht="45.75" customHeight="1" x14ac:dyDescent="0.25">
      <c r="A34" s="53" t="s">
        <v>29</v>
      </c>
      <c r="B34" s="54" t="s">
        <v>30</v>
      </c>
      <c r="C34" s="54" t="s">
        <v>83</v>
      </c>
      <c r="D34" s="54" t="s">
        <v>84</v>
      </c>
      <c r="E34" s="54" t="s">
        <v>86</v>
      </c>
      <c r="F34" s="54" t="s">
        <v>31</v>
      </c>
      <c r="G34" s="54">
        <v>1</v>
      </c>
      <c r="H34" s="55">
        <v>5</v>
      </c>
      <c r="I34" s="55"/>
      <c r="J34" s="58">
        <v>44593</v>
      </c>
      <c r="K34" s="58">
        <v>44742</v>
      </c>
      <c r="L34" s="56">
        <v>3900000</v>
      </c>
      <c r="M34" s="49">
        <f t="shared" si="1"/>
        <v>19500000</v>
      </c>
      <c r="N34" s="56"/>
      <c r="O34" s="2"/>
      <c r="P34" s="2"/>
      <c r="Q34" s="17"/>
    </row>
    <row r="35" spans="1:18" s="50" customFormat="1" ht="45.75" customHeight="1" x14ac:dyDescent="0.25">
      <c r="A35" s="82" t="s">
        <v>48</v>
      </c>
      <c r="B35" s="82" t="s">
        <v>49</v>
      </c>
      <c r="C35" s="54" t="s">
        <v>83</v>
      </c>
      <c r="D35" s="54" t="s">
        <v>84</v>
      </c>
      <c r="E35" s="83" t="s">
        <v>51</v>
      </c>
      <c r="F35" s="82" t="s">
        <v>50</v>
      </c>
      <c r="G35" s="84">
        <v>1</v>
      </c>
      <c r="H35" s="19">
        <v>5</v>
      </c>
      <c r="I35" s="19"/>
      <c r="J35" s="86">
        <v>44621</v>
      </c>
      <c r="K35" s="87">
        <v>44895</v>
      </c>
      <c r="L35" s="88">
        <v>3900000</v>
      </c>
      <c r="M35" s="74">
        <f t="shared" si="1"/>
        <v>19500000</v>
      </c>
      <c r="N35" s="88"/>
      <c r="O35" s="74"/>
      <c r="P35" s="2"/>
      <c r="Q35" s="47"/>
    </row>
    <row r="36" spans="1:18" s="50" customFormat="1" ht="45.75" customHeight="1" x14ac:dyDescent="0.25">
      <c r="A36" s="53" t="s">
        <v>29</v>
      </c>
      <c r="B36" s="54" t="s">
        <v>30</v>
      </c>
      <c r="C36" s="54" t="s">
        <v>87</v>
      </c>
      <c r="D36" s="54" t="s">
        <v>88</v>
      </c>
      <c r="E36" s="54" t="s">
        <v>87</v>
      </c>
      <c r="F36" s="54" t="s">
        <v>31</v>
      </c>
      <c r="G36" s="54">
        <v>2</v>
      </c>
      <c r="H36" s="70">
        <v>9</v>
      </c>
      <c r="I36" s="70"/>
      <c r="J36" s="58">
        <v>44593</v>
      </c>
      <c r="K36" s="58">
        <v>44912</v>
      </c>
      <c r="L36" s="56">
        <v>3900000</v>
      </c>
      <c r="M36" s="49">
        <f t="shared" si="1"/>
        <v>70200000</v>
      </c>
      <c r="N36" s="56"/>
      <c r="O36" s="2"/>
      <c r="P36" s="2"/>
      <c r="Q36" s="17"/>
    </row>
    <row r="37" spans="1:18" s="50" customFormat="1" ht="45.75" customHeight="1" x14ac:dyDescent="0.25">
      <c r="A37" s="53" t="s">
        <v>29</v>
      </c>
      <c r="B37" s="54" t="s">
        <v>30</v>
      </c>
      <c r="C37" s="54" t="s">
        <v>87</v>
      </c>
      <c r="D37" s="54" t="s">
        <v>88</v>
      </c>
      <c r="E37" s="54" t="s">
        <v>87</v>
      </c>
      <c r="F37" s="54" t="s">
        <v>31</v>
      </c>
      <c r="G37" s="54">
        <v>1</v>
      </c>
      <c r="H37" s="55">
        <v>9</v>
      </c>
      <c r="I37" s="55"/>
      <c r="J37" s="58">
        <v>44652</v>
      </c>
      <c r="K37" s="58">
        <v>44912</v>
      </c>
      <c r="L37" s="56">
        <v>3900000</v>
      </c>
      <c r="M37" s="49">
        <f t="shared" si="1"/>
        <v>35100000</v>
      </c>
      <c r="N37" s="56"/>
      <c r="O37" s="2"/>
      <c r="P37" s="2"/>
      <c r="Q37" s="17"/>
    </row>
    <row r="38" spans="1:18" s="50" customFormat="1" ht="45.75" customHeight="1" x14ac:dyDescent="0.25">
      <c r="A38" s="53" t="s">
        <v>29</v>
      </c>
      <c r="B38" s="54" t="s">
        <v>76</v>
      </c>
      <c r="C38" s="54" t="s">
        <v>87</v>
      </c>
      <c r="D38" s="54" t="s">
        <v>88</v>
      </c>
      <c r="E38" s="54" t="s">
        <v>89</v>
      </c>
      <c r="F38" s="54" t="s">
        <v>31</v>
      </c>
      <c r="G38" s="54">
        <v>2</v>
      </c>
      <c r="H38" s="70">
        <v>9</v>
      </c>
      <c r="I38" s="70"/>
      <c r="J38" s="58">
        <v>44593</v>
      </c>
      <c r="K38" s="58">
        <v>44912</v>
      </c>
      <c r="L38" s="56">
        <v>3900000</v>
      </c>
      <c r="M38" s="49">
        <f t="shared" si="1"/>
        <v>70200000</v>
      </c>
      <c r="N38" s="56"/>
      <c r="O38" s="2"/>
      <c r="P38" s="2"/>
      <c r="Q38" s="17"/>
    </row>
    <row r="39" spans="1:18" s="50" customFormat="1" ht="45.75" customHeight="1" x14ac:dyDescent="0.25">
      <c r="A39" s="53" t="s">
        <v>29</v>
      </c>
      <c r="B39" s="54" t="s">
        <v>76</v>
      </c>
      <c r="C39" s="54" t="s">
        <v>90</v>
      </c>
      <c r="D39" s="54" t="s">
        <v>91</v>
      </c>
      <c r="E39" s="54" t="s">
        <v>92</v>
      </c>
      <c r="F39" s="54" t="s">
        <v>31</v>
      </c>
      <c r="G39" s="54">
        <v>3</v>
      </c>
      <c r="H39" s="70">
        <v>9</v>
      </c>
      <c r="I39" s="70"/>
      <c r="J39" s="58">
        <v>44593</v>
      </c>
      <c r="K39" s="58">
        <v>44912</v>
      </c>
      <c r="L39" s="56">
        <v>3900000</v>
      </c>
      <c r="M39" s="49">
        <f t="shared" si="1"/>
        <v>105300000</v>
      </c>
      <c r="N39" s="56"/>
      <c r="O39" s="2"/>
      <c r="P39" s="2"/>
      <c r="Q39" s="17"/>
    </row>
    <row r="40" spans="1:18" s="50" customFormat="1" ht="45.75" customHeight="1" x14ac:dyDescent="0.25">
      <c r="A40" s="53" t="s">
        <v>29</v>
      </c>
      <c r="B40" s="54" t="s">
        <v>30</v>
      </c>
      <c r="C40" s="54" t="s">
        <v>93</v>
      </c>
      <c r="D40" s="54" t="s">
        <v>94</v>
      </c>
      <c r="E40" s="54" t="s">
        <v>95</v>
      </c>
      <c r="F40" s="54" t="s">
        <v>31</v>
      </c>
      <c r="G40" s="54">
        <v>1</v>
      </c>
      <c r="H40" s="55">
        <v>5</v>
      </c>
      <c r="I40" s="55"/>
      <c r="J40" s="58">
        <v>44593</v>
      </c>
      <c r="K40" s="58">
        <v>44742</v>
      </c>
      <c r="L40" s="56">
        <v>3900000</v>
      </c>
      <c r="M40" s="49">
        <f t="shared" si="1"/>
        <v>19500000</v>
      </c>
      <c r="N40" s="56"/>
      <c r="O40" s="2"/>
      <c r="P40" s="2"/>
      <c r="Q40" s="17"/>
    </row>
    <row r="41" spans="1:18" s="50" customFormat="1" ht="45.75" customHeight="1" x14ac:dyDescent="0.25">
      <c r="A41" s="82" t="s">
        <v>48</v>
      </c>
      <c r="B41" s="82" t="s">
        <v>49</v>
      </c>
      <c r="C41" s="82" t="s">
        <v>96</v>
      </c>
      <c r="D41" s="54" t="s">
        <v>97</v>
      </c>
      <c r="E41" s="83" t="s">
        <v>98</v>
      </c>
      <c r="F41" s="82" t="s">
        <v>50</v>
      </c>
      <c r="G41" s="84">
        <v>1</v>
      </c>
      <c r="H41" s="19">
        <v>5</v>
      </c>
      <c r="I41" s="19"/>
      <c r="J41" s="86">
        <v>44621</v>
      </c>
      <c r="K41" s="87">
        <v>44910</v>
      </c>
      <c r="L41" s="88">
        <v>3900000</v>
      </c>
      <c r="M41" s="74">
        <f t="shared" si="1"/>
        <v>19500000</v>
      </c>
      <c r="N41" s="88"/>
      <c r="O41" s="74"/>
      <c r="P41" s="2"/>
      <c r="Q41" s="47"/>
    </row>
    <row r="42" spans="1:18" s="50" customFormat="1" ht="45.75" customHeight="1" x14ac:dyDescent="0.25">
      <c r="A42" s="53" t="s">
        <v>29</v>
      </c>
      <c r="B42" s="54" t="s">
        <v>30</v>
      </c>
      <c r="C42" s="82" t="s">
        <v>96</v>
      </c>
      <c r="D42" s="54" t="s">
        <v>97</v>
      </c>
      <c r="E42" s="54" t="s">
        <v>40</v>
      </c>
      <c r="F42" s="54" t="s">
        <v>31</v>
      </c>
      <c r="G42" s="54">
        <v>2</v>
      </c>
      <c r="H42" s="70">
        <v>9</v>
      </c>
      <c r="I42" s="70"/>
      <c r="J42" s="58">
        <v>44593</v>
      </c>
      <c r="K42" s="58">
        <v>44912</v>
      </c>
      <c r="L42" s="56">
        <v>3900000</v>
      </c>
      <c r="M42" s="49">
        <f t="shared" si="1"/>
        <v>70200000</v>
      </c>
      <c r="N42" s="56"/>
      <c r="O42" s="2"/>
      <c r="P42" s="2"/>
      <c r="Q42" s="17"/>
    </row>
    <row r="43" spans="1:18" s="50" customFormat="1" ht="45.75" customHeight="1" x14ac:dyDescent="0.25">
      <c r="A43" s="82" t="s">
        <v>48</v>
      </c>
      <c r="B43" s="82" t="s">
        <v>49</v>
      </c>
      <c r="C43" s="82" t="s">
        <v>96</v>
      </c>
      <c r="D43" s="54" t="s">
        <v>97</v>
      </c>
      <c r="E43" s="84" t="s">
        <v>99</v>
      </c>
      <c r="F43" s="82" t="s">
        <v>50</v>
      </c>
      <c r="G43" s="84">
        <v>1</v>
      </c>
      <c r="H43" s="19">
        <v>5</v>
      </c>
      <c r="I43" s="19"/>
      <c r="J43" s="86">
        <v>44621</v>
      </c>
      <c r="K43" s="87">
        <v>44895</v>
      </c>
      <c r="L43" s="88">
        <v>3900000</v>
      </c>
      <c r="M43" s="74">
        <f t="shared" si="1"/>
        <v>19500000</v>
      </c>
      <c r="N43" s="88"/>
      <c r="O43" s="74"/>
      <c r="P43" s="2"/>
      <c r="Q43" s="47"/>
    </row>
    <row r="44" spans="1:18" s="50" customFormat="1" ht="45.75" customHeight="1" x14ac:dyDescent="0.25">
      <c r="A44" s="53" t="s">
        <v>29</v>
      </c>
      <c r="B44" s="54" t="s">
        <v>30</v>
      </c>
      <c r="C44" s="54" t="s">
        <v>38</v>
      </c>
      <c r="D44" s="54" t="s">
        <v>100</v>
      </c>
      <c r="E44" s="54" t="s">
        <v>38</v>
      </c>
      <c r="F44" s="54" t="s">
        <v>31</v>
      </c>
      <c r="G44" s="54">
        <v>2</v>
      </c>
      <c r="H44" s="70">
        <v>9</v>
      </c>
      <c r="I44" s="70"/>
      <c r="J44" s="58">
        <v>44593</v>
      </c>
      <c r="K44" s="58">
        <v>44912</v>
      </c>
      <c r="L44" s="56">
        <v>3900000</v>
      </c>
      <c r="M44" s="49">
        <f t="shared" si="1"/>
        <v>70200000</v>
      </c>
      <c r="N44" s="56"/>
      <c r="O44" s="2"/>
      <c r="P44" s="2"/>
      <c r="Q44" s="17"/>
    </row>
    <row r="45" spans="1:18" s="50" customFormat="1" ht="45.75" customHeight="1" x14ac:dyDescent="0.25">
      <c r="A45" s="53" t="s">
        <v>29</v>
      </c>
      <c r="B45" s="54" t="s">
        <v>76</v>
      </c>
      <c r="C45" s="54" t="s">
        <v>101</v>
      </c>
      <c r="D45" s="54" t="s">
        <v>102</v>
      </c>
      <c r="E45" s="85" t="s">
        <v>103</v>
      </c>
      <c r="F45" s="54" t="s">
        <v>31</v>
      </c>
      <c r="G45" s="54">
        <v>6</v>
      </c>
      <c r="H45" s="70">
        <v>9</v>
      </c>
      <c r="I45" s="70"/>
      <c r="J45" s="58">
        <v>44593</v>
      </c>
      <c r="K45" s="58">
        <v>44912</v>
      </c>
      <c r="L45" s="56">
        <v>3900000</v>
      </c>
      <c r="M45" s="49">
        <f t="shared" si="1"/>
        <v>210600000</v>
      </c>
      <c r="N45" s="56"/>
      <c r="O45" s="2"/>
      <c r="P45" s="2"/>
      <c r="Q45" s="17"/>
    </row>
    <row r="46" spans="1:18" s="50" customFormat="1" ht="45.75" customHeight="1" x14ac:dyDescent="0.25">
      <c r="A46" s="71" t="s">
        <v>29</v>
      </c>
      <c r="B46" s="54" t="s">
        <v>49</v>
      </c>
      <c r="C46" s="54" t="s">
        <v>104</v>
      </c>
      <c r="D46" s="54" t="s">
        <v>105</v>
      </c>
      <c r="E46" s="55" t="s">
        <v>106</v>
      </c>
      <c r="F46" s="54" t="s">
        <v>31</v>
      </c>
      <c r="G46" s="54">
        <v>3</v>
      </c>
      <c r="H46" s="70">
        <v>9</v>
      </c>
      <c r="I46" s="55"/>
      <c r="J46" s="86">
        <v>44593</v>
      </c>
      <c r="K46" s="87">
        <v>44895</v>
      </c>
      <c r="L46" s="88">
        <v>3900000</v>
      </c>
      <c r="M46" s="74">
        <f t="shared" si="1"/>
        <v>105300000</v>
      </c>
      <c r="N46" s="56"/>
      <c r="O46" s="2"/>
      <c r="P46" s="2"/>
      <c r="Q46" s="47"/>
    </row>
    <row r="47" spans="1:18" s="50" customFormat="1" ht="45.75" customHeight="1" x14ac:dyDescent="0.25">
      <c r="A47" s="53" t="s">
        <v>29</v>
      </c>
      <c r="B47" s="54" t="s">
        <v>76</v>
      </c>
      <c r="C47" s="54" t="s">
        <v>107</v>
      </c>
      <c r="D47" s="54" t="s">
        <v>108</v>
      </c>
      <c r="E47" s="67" t="s">
        <v>109</v>
      </c>
      <c r="F47" s="54" t="s">
        <v>31</v>
      </c>
      <c r="G47" s="54">
        <v>2</v>
      </c>
      <c r="H47" s="70">
        <v>9</v>
      </c>
      <c r="I47" s="70"/>
      <c r="J47" s="58">
        <v>44593</v>
      </c>
      <c r="K47" s="58">
        <v>44912</v>
      </c>
      <c r="L47" s="56">
        <v>3900000</v>
      </c>
      <c r="M47" s="49">
        <f t="shared" si="1"/>
        <v>70200000</v>
      </c>
      <c r="N47" s="56"/>
      <c r="O47" s="2"/>
      <c r="P47" s="2"/>
      <c r="Q47" s="17"/>
    </row>
    <row r="48" spans="1:18" s="15" customFormat="1" ht="69" customHeight="1" x14ac:dyDescent="0.25">
      <c r="A48" s="19" t="s">
        <v>48</v>
      </c>
      <c r="B48" s="19" t="s">
        <v>49</v>
      </c>
      <c r="C48" s="54" t="s">
        <v>107</v>
      </c>
      <c r="D48" s="54" t="s">
        <v>108</v>
      </c>
      <c r="E48" s="76" t="s">
        <v>110</v>
      </c>
      <c r="F48" s="19" t="s">
        <v>50</v>
      </c>
      <c r="G48" s="76">
        <v>1</v>
      </c>
      <c r="H48" s="19">
        <v>5</v>
      </c>
      <c r="I48" s="19"/>
      <c r="J48" s="72">
        <v>44635</v>
      </c>
      <c r="K48" s="73">
        <v>44910</v>
      </c>
      <c r="L48" s="74">
        <v>3900000</v>
      </c>
      <c r="M48" s="74">
        <f t="shared" si="1"/>
        <v>19500000</v>
      </c>
      <c r="N48" s="74"/>
      <c r="O48" s="74"/>
      <c r="P48" s="2"/>
      <c r="Q48" s="47"/>
      <c r="R48" s="16"/>
    </row>
    <row r="49" spans="1:18" s="15" customFormat="1" ht="69" customHeight="1" x14ac:dyDescent="0.25">
      <c r="A49" s="19" t="s">
        <v>48</v>
      </c>
      <c r="B49" s="19" t="s">
        <v>49</v>
      </c>
      <c r="C49" s="54" t="s">
        <v>107</v>
      </c>
      <c r="D49" s="54" t="s">
        <v>108</v>
      </c>
      <c r="E49" s="76" t="s">
        <v>110</v>
      </c>
      <c r="F49" s="19" t="s">
        <v>50</v>
      </c>
      <c r="G49" s="76">
        <v>1</v>
      </c>
      <c r="H49" s="19">
        <v>5</v>
      </c>
      <c r="I49" s="19"/>
      <c r="J49" s="72">
        <v>44621</v>
      </c>
      <c r="K49" s="73">
        <v>44910</v>
      </c>
      <c r="L49" s="74">
        <v>3900000</v>
      </c>
      <c r="M49" s="74">
        <f t="shared" si="1"/>
        <v>19500000</v>
      </c>
      <c r="N49" s="74"/>
      <c r="O49" s="74"/>
      <c r="P49" s="2"/>
      <c r="Q49" s="47"/>
      <c r="R49" s="16"/>
    </row>
    <row r="50" spans="1:18" s="50" customFormat="1" ht="45.75" customHeight="1" x14ac:dyDescent="0.25">
      <c r="A50" s="71" t="s">
        <v>29</v>
      </c>
      <c r="B50" s="54" t="s">
        <v>49</v>
      </c>
      <c r="C50" s="54" t="s">
        <v>111</v>
      </c>
      <c r="D50" s="54" t="s">
        <v>112</v>
      </c>
      <c r="E50" s="54" t="s">
        <v>113</v>
      </c>
      <c r="F50" s="54" t="s">
        <v>31</v>
      </c>
      <c r="G50" s="54">
        <v>1</v>
      </c>
      <c r="H50" s="70">
        <v>9</v>
      </c>
      <c r="I50" s="55"/>
      <c r="J50" s="86">
        <v>44593</v>
      </c>
      <c r="K50" s="87">
        <v>44895</v>
      </c>
      <c r="L50" s="88">
        <v>3900000</v>
      </c>
      <c r="M50" s="74">
        <f t="shared" si="1"/>
        <v>35100000</v>
      </c>
      <c r="N50" s="56"/>
      <c r="O50" s="2"/>
      <c r="P50" s="2"/>
      <c r="Q50" s="47"/>
    </row>
    <row r="51" spans="1:18" s="50" customFormat="1" ht="45.75" customHeight="1" x14ac:dyDescent="0.25">
      <c r="A51" s="71" t="s">
        <v>29</v>
      </c>
      <c r="B51" s="54" t="s">
        <v>49</v>
      </c>
      <c r="C51" s="54" t="s">
        <v>111</v>
      </c>
      <c r="D51" s="54" t="s">
        <v>112</v>
      </c>
      <c r="E51" s="54" t="s">
        <v>114</v>
      </c>
      <c r="F51" s="54" t="s">
        <v>31</v>
      </c>
      <c r="G51" s="54">
        <v>2</v>
      </c>
      <c r="H51" s="70">
        <v>9</v>
      </c>
      <c r="I51" s="55"/>
      <c r="J51" s="86">
        <v>44593</v>
      </c>
      <c r="K51" s="87">
        <v>44895</v>
      </c>
      <c r="L51" s="88">
        <v>3900000</v>
      </c>
      <c r="M51" s="74">
        <f t="shared" si="1"/>
        <v>70200000</v>
      </c>
      <c r="N51" s="56"/>
      <c r="O51" s="2"/>
      <c r="P51" s="2"/>
      <c r="Q51" s="47"/>
    </row>
    <row r="52" spans="1:18" s="50" customFormat="1" ht="45.75" customHeight="1" x14ac:dyDescent="0.25">
      <c r="A52" s="71" t="s">
        <v>29</v>
      </c>
      <c r="B52" s="54" t="s">
        <v>49</v>
      </c>
      <c r="C52" s="54" t="s">
        <v>111</v>
      </c>
      <c r="D52" s="54" t="s">
        <v>112</v>
      </c>
      <c r="E52" s="54" t="s">
        <v>115</v>
      </c>
      <c r="F52" s="54" t="s">
        <v>31</v>
      </c>
      <c r="G52" s="54">
        <v>1</v>
      </c>
      <c r="H52" s="70">
        <v>9</v>
      </c>
      <c r="I52" s="55"/>
      <c r="J52" s="86">
        <v>44593</v>
      </c>
      <c r="K52" s="87">
        <v>44895</v>
      </c>
      <c r="L52" s="88">
        <v>3900000</v>
      </c>
      <c r="M52" s="74">
        <f t="shared" si="1"/>
        <v>35100000</v>
      </c>
      <c r="N52" s="56"/>
      <c r="O52" s="2"/>
      <c r="P52" s="2"/>
      <c r="Q52" s="47"/>
    </row>
    <row r="53" spans="1:18" s="50" customFormat="1" ht="45.75" customHeight="1" x14ac:dyDescent="0.25">
      <c r="A53" s="53" t="s">
        <v>29</v>
      </c>
      <c r="B53" s="54" t="s">
        <v>30</v>
      </c>
      <c r="C53" s="54" t="s">
        <v>116</v>
      </c>
      <c r="D53" s="54" t="s">
        <v>117</v>
      </c>
      <c r="E53" s="67" t="s">
        <v>118</v>
      </c>
      <c r="F53" s="54" t="s">
        <v>31</v>
      </c>
      <c r="G53" s="54">
        <v>1</v>
      </c>
      <c r="H53" s="55">
        <v>8</v>
      </c>
      <c r="I53" s="55"/>
      <c r="J53" s="58">
        <v>44593</v>
      </c>
      <c r="K53" s="58">
        <v>44912</v>
      </c>
      <c r="L53" s="56"/>
      <c r="M53" s="49"/>
      <c r="N53" s="56">
        <v>3000000</v>
      </c>
      <c r="O53" s="49">
        <f>+((H53*N53)+((N53/30)*I53))*G53</f>
        <v>24000000</v>
      </c>
      <c r="P53" s="2"/>
      <c r="Q53" s="17"/>
    </row>
    <row r="54" spans="1:18" s="50" customFormat="1" ht="45.75" customHeight="1" x14ac:dyDescent="0.25">
      <c r="A54" s="53" t="s">
        <v>29</v>
      </c>
      <c r="B54" s="54" t="s">
        <v>61</v>
      </c>
      <c r="C54" s="54" t="s">
        <v>119</v>
      </c>
      <c r="D54" s="54" t="s">
        <v>120</v>
      </c>
      <c r="E54" s="54" t="s">
        <v>121</v>
      </c>
      <c r="F54" s="54" t="s">
        <v>31</v>
      </c>
      <c r="G54" s="54">
        <v>2</v>
      </c>
      <c r="H54" s="70">
        <v>9</v>
      </c>
      <c r="I54" s="70"/>
      <c r="J54" s="58">
        <v>44593</v>
      </c>
      <c r="K54" s="58">
        <v>44912</v>
      </c>
      <c r="L54" s="56">
        <v>3900000</v>
      </c>
      <c r="M54" s="49">
        <f t="shared" ref="M54:M59" si="2">+((H54*L54)+((L54/30)*I54))*G54</f>
        <v>70200000</v>
      </c>
      <c r="N54" s="56"/>
      <c r="O54" s="2"/>
      <c r="P54" s="2"/>
      <c r="Q54" s="17"/>
    </row>
    <row r="55" spans="1:18" s="50" customFormat="1" ht="45.75" customHeight="1" x14ac:dyDescent="0.25">
      <c r="A55" s="53" t="s">
        <v>29</v>
      </c>
      <c r="B55" s="54" t="s">
        <v>61</v>
      </c>
      <c r="C55" s="54" t="s">
        <v>119</v>
      </c>
      <c r="D55" s="54" t="s">
        <v>120</v>
      </c>
      <c r="E55" s="54" t="s">
        <v>121</v>
      </c>
      <c r="F55" s="54" t="s">
        <v>31</v>
      </c>
      <c r="G55" s="54">
        <v>1</v>
      </c>
      <c r="H55" s="55">
        <v>9</v>
      </c>
      <c r="I55" s="55"/>
      <c r="J55" s="58">
        <v>44593</v>
      </c>
      <c r="K55" s="58">
        <v>44864</v>
      </c>
      <c r="L55" s="56">
        <v>3900000</v>
      </c>
      <c r="M55" s="49">
        <f t="shared" si="2"/>
        <v>35100000</v>
      </c>
      <c r="N55" s="56"/>
      <c r="O55" s="2"/>
      <c r="P55" s="2"/>
      <c r="Q55" s="17"/>
    </row>
    <row r="56" spans="1:18" s="50" customFormat="1" ht="45.75" customHeight="1" x14ac:dyDescent="0.25">
      <c r="A56" s="53" t="s">
        <v>29</v>
      </c>
      <c r="B56" s="54" t="s">
        <v>61</v>
      </c>
      <c r="C56" s="54" t="s">
        <v>119</v>
      </c>
      <c r="D56" s="54" t="s">
        <v>120</v>
      </c>
      <c r="E56" s="54" t="s">
        <v>122</v>
      </c>
      <c r="F56" s="54" t="s">
        <v>31</v>
      </c>
      <c r="G56" s="54">
        <v>1</v>
      </c>
      <c r="H56" s="70">
        <v>9</v>
      </c>
      <c r="I56" s="70">
        <v>15</v>
      </c>
      <c r="J56" s="58">
        <v>44593</v>
      </c>
      <c r="K56" s="58">
        <v>44912</v>
      </c>
      <c r="L56" s="56">
        <v>3900000</v>
      </c>
      <c r="M56" s="49">
        <f t="shared" si="2"/>
        <v>37050000</v>
      </c>
      <c r="N56" s="56"/>
      <c r="O56" s="2"/>
      <c r="P56" s="2"/>
      <c r="Q56" s="17"/>
    </row>
    <row r="57" spans="1:18" s="50" customFormat="1" ht="45.75" customHeight="1" x14ac:dyDescent="0.25">
      <c r="A57" s="53" t="s">
        <v>29</v>
      </c>
      <c r="B57" s="54" t="s">
        <v>61</v>
      </c>
      <c r="C57" s="54" t="s">
        <v>119</v>
      </c>
      <c r="D57" s="54" t="s">
        <v>120</v>
      </c>
      <c r="E57" s="67" t="s">
        <v>123</v>
      </c>
      <c r="F57" s="54" t="s">
        <v>31</v>
      </c>
      <c r="G57" s="54">
        <v>1</v>
      </c>
      <c r="H57" s="70">
        <v>9</v>
      </c>
      <c r="I57" s="70">
        <v>15</v>
      </c>
      <c r="J57" s="58">
        <v>44593</v>
      </c>
      <c r="K57" s="58">
        <v>44912</v>
      </c>
      <c r="L57" s="56">
        <v>3900000</v>
      </c>
      <c r="M57" s="49">
        <f t="shared" si="2"/>
        <v>37050000</v>
      </c>
      <c r="N57" s="56"/>
      <c r="O57" s="2"/>
      <c r="P57" s="2"/>
      <c r="Q57" s="17"/>
    </row>
    <row r="58" spans="1:18" s="50" customFormat="1" ht="45.75" customHeight="1" x14ac:dyDescent="0.25">
      <c r="A58" s="82" t="s">
        <v>48</v>
      </c>
      <c r="B58" s="82" t="s">
        <v>49</v>
      </c>
      <c r="C58" s="82" t="s">
        <v>124</v>
      </c>
      <c r="D58" s="82" t="s">
        <v>125</v>
      </c>
      <c r="E58" s="84" t="s">
        <v>126</v>
      </c>
      <c r="F58" s="82" t="s">
        <v>50</v>
      </c>
      <c r="G58" s="84">
        <v>1</v>
      </c>
      <c r="H58" s="19">
        <v>6</v>
      </c>
      <c r="I58" s="19"/>
      <c r="J58" s="86">
        <v>44607</v>
      </c>
      <c r="K58" s="87">
        <v>44910</v>
      </c>
      <c r="L58" s="88">
        <v>3900000</v>
      </c>
      <c r="M58" s="74">
        <f t="shared" si="2"/>
        <v>23400000</v>
      </c>
      <c r="N58" s="88"/>
      <c r="O58" s="74"/>
      <c r="P58" s="2"/>
      <c r="Q58" s="47"/>
    </row>
    <row r="59" spans="1:18" s="50" customFormat="1" ht="45.75" customHeight="1" x14ac:dyDescent="0.25">
      <c r="A59" s="82" t="s">
        <v>48</v>
      </c>
      <c r="B59" s="82" t="s">
        <v>49</v>
      </c>
      <c r="C59" s="82" t="s">
        <v>124</v>
      </c>
      <c r="D59" s="82" t="s">
        <v>125</v>
      </c>
      <c r="E59" s="84" t="s">
        <v>126</v>
      </c>
      <c r="F59" s="82" t="s">
        <v>50</v>
      </c>
      <c r="G59" s="84">
        <v>1</v>
      </c>
      <c r="H59" s="19">
        <v>5</v>
      </c>
      <c r="I59" s="19"/>
      <c r="J59" s="86">
        <v>44621</v>
      </c>
      <c r="K59" s="87">
        <v>44910</v>
      </c>
      <c r="L59" s="88">
        <v>3900000</v>
      </c>
      <c r="M59" s="74">
        <f t="shared" si="2"/>
        <v>19500000</v>
      </c>
      <c r="N59" s="88"/>
      <c r="O59" s="74"/>
      <c r="P59" s="2"/>
      <c r="Q59" s="47"/>
    </row>
    <row r="60" spans="1:18" s="50" customFormat="1" ht="45.75" customHeight="1" x14ac:dyDescent="0.25">
      <c r="A60" s="82" t="s">
        <v>48</v>
      </c>
      <c r="B60" s="82" t="s">
        <v>49</v>
      </c>
      <c r="C60" s="82" t="s">
        <v>127</v>
      </c>
      <c r="D60" s="82" t="s">
        <v>128</v>
      </c>
      <c r="E60" s="84" t="s">
        <v>129</v>
      </c>
      <c r="F60" s="82" t="s">
        <v>50</v>
      </c>
      <c r="G60" s="84">
        <v>1</v>
      </c>
      <c r="H60" s="19">
        <v>5</v>
      </c>
      <c r="I60" s="19">
        <v>3</v>
      </c>
      <c r="J60" s="86">
        <v>44621</v>
      </c>
      <c r="K60" s="87">
        <v>44910</v>
      </c>
      <c r="L60" s="88"/>
      <c r="M60" s="47"/>
      <c r="N60" s="88">
        <v>3000000</v>
      </c>
      <c r="O60" s="74">
        <f>+((H60*N60)+((N60/30)*I60))*G60</f>
        <v>15300000</v>
      </c>
      <c r="P60" s="2"/>
      <c r="Q60" s="47"/>
    </row>
    <row r="61" spans="1:18" s="50" customFormat="1" ht="45.75" customHeight="1" x14ac:dyDescent="0.25">
      <c r="A61" s="82" t="s">
        <v>48</v>
      </c>
      <c r="B61" s="82" t="s">
        <v>49</v>
      </c>
      <c r="C61" s="82" t="s">
        <v>130</v>
      </c>
      <c r="D61" s="82" t="s">
        <v>131</v>
      </c>
      <c r="E61" s="83" t="s">
        <v>132</v>
      </c>
      <c r="F61" s="82" t="s">
        <v>50</v>
      </c>
      <c r="G61" s="84">
        <v>1</v>
      </c>
      <c r="H61" s="19">
        <v>5</v>
      </c>
      <c r="I61" s="19"/>
      <c r="J61" s="86">
        <v>44621</v>
      </c>
      <c r="K61" s="87">
        <v>44895</v>
      </c>
      <c r="L61" s="88">
        <v>3900000</v>
      </c>
      <c r="M61" s="74">
        <f>+((H61*L61)+((L61/30)*I61))*G61</f>
        <v>19500000</v>
      </c>
      <c r="N61" s="88"/>
      <c r="O61" s="74"/>
      <c r="P61" s="2"/>
      <c r="Q61" s="47"/>
    </row>
    <row r="62" spans="1:18" s="50" customFormat="1" ht="45.75" customHeight="1" x14ac:dyDescent="0.25">
      <c r="A62" s="53" t="s">
        <v>29</v>
      </c>
      <c r="B62" s="54" t="s">
        <v>76</v>
      </c>
      <c r="C62" s="54" t="s">
        <v>133</v>
      </c>
      <c r="D62" s="54" t="s">
        <v>134</v>
      </c>
      <c r="E62" s="54" t="s">
        <v>135</v>
      </c>
      <c r="F62" s="54" t="s">
        <v>31</v>
      </c>
      <c r="G62" s="54">
        <v>1</v>
      </c>
      <c r="H62" s="70">
        <v>9</v>
      </c>
      <c r="I62" s="70">
        <v>15</v>
      </c>
      <c r="J62" s="58">
        <v>44593</v>
      </c>
      <c r="K62" s="58">
        <v>44912</v>
      </c>
      <c r="L62" s="56">
        <v>3900000</v>
      </c>
      <c r="M62" s="49">
        <f>+((H62*L62)+((L62/30)*I62))*G62</f>
        <v>37050000</v>
      </c>
      <c r="N62" s="56"/>
      <c r="O62" s="2"/>
      <c r="P62" s="2"/>
      <c r="Q62" s="17"/>
    </row>
    <row r="63" spans="1:18" s="50" customFormat="1" ht="45.75" customHeight="1" x14ac:dyDescent="0.25">
      <c r="A63" s="53" t="s">
        <v>29</v>
      </c>
      <c r="B63" s="54" t="s">
        <v>30</v>
      </c>
      <c r="C63" s="54" t="s">
        <v>36</v>
      </c>
      <c r="D63" s="54" t="s">
        <v>136</v>
      </c>
      <c r="E63" s="54" t="s">
        <v>36</v>
      </c>
      <c r="F63" s="54" t="s">
        <v>31</v>
      </c>
      <c r="G63" s="54">
        <v>1</v>
      </c>
      <c r="H63" s="70">
        <v>9</v>
      </c>
      <c r="I63" s="70"/>
      <c r="J63" s="58">
        <v>44593</v>
      </c>
      <c r="K63" s="58">
        <v>44912</v>
      </c>
      <c r="L63" s="56">
        <v>3900000</v>
      </c>
      <c r="M63" s="49">
        <f>+((H63*L63)+((L63/30)*I63))*G63</f>
        <v>35100000</v>
      </c>
      <c r="N63" s="56"/>
      <c r="O63" s="2"/>
      <c r="P63" s="2"/>
      <c r="Q63" s="17"/>
    </row>
    <row r="64" spans="1:18" s="50" customFormat="1" ht="45.75" customHeight="1" x14ac:dyDescent="0.25">
      <c r="A64" s="53" t="s">
        <v>29</v>
      </c>
      <c r="B64" s="54" t="s">
        <v>30</v>
      </c>
      <c r="C64" s="54" t="s">
        <v>137</v>
      </c>
      <c r="D64" s="54" t="s">
        <v>138</v>
      </c>
      <c r="E64" s="54" t="s">
        <v>41</v>
      </c>
      <c r="F64" s="54" t="s">
        <v>31</v>
      </c>
      <c r="G64" s="54">
        <v>1</v>
      </c>
      <c r="H64" s="70">
        <v>9</v>
      </c>
      <c r="I64" s="70"/>
      <c r="J64" s="58">
        <v>44593</v>
      </c>
      <c r="K64" s="58">
        <v>44912</v>
      </c>
      <c r="L64" s="56">
        <v>3900000</v>
      </c>
      <c r="M64" s="49">
        <f>+((H64*L64)+((L64/30)*I64))*G64</f>
        <v>35100000</v>
      </c>
      <c r="N64" s="56"/>
      <c r="O64" s="2"/>
      <c r="P64" s="2"/>
      <c r="Q64" s="17"/>
    </row>
    <row r="65" spans="1:18" s="50" customFormat="1" ht="45.75" customHeight="1" x14ac:dyDescent="0.25">
      <c r="A65" s="53" t="s">
        <v>29</v>
      </c>
      <c r="B65" s="54" t="s">
        <v>30</v>
      </c>
      <c r="C65" s="54" t="s">
        <v>35</v>
      </c>
      <c r="D65" s="54" t="s">
        <v>139</v>
      </c>
      <c r="E65" s="54" t="s">
        <v>35</v>
      </c>
      <c r="F65" s="54" t="s">
        <v>31</v>
      </c>
      <c r="G65" s="54">
        <v>1</v>
      </c>
      <c r="H65" s="70">
        <v>9</v>
      </c>
      <c r="I65" s="70"/>
      <c r="J65" s="58">
        <v>44593</v>
      </c>
      <c r="K65" s="58">
        <v>44912</v>
      </c>
      <c r="L65" s="56"/>
      <c r="M65" s="49"/>
      <c r="N65" s="56">
        <v>3000000</v>
      </c>
      <c r="O65" s="49">
        <f>+((H65*N65)+((N65/30)*I65))*G65</f>
        <v>27000000</v>
      </c>
      <c r="P65" s="2"/>
      <c r="Q65" s="17"/>
    </row>
    <row r="66" spans="1:18" s="50" customFormat="1" ht="45.75" customHeight="1" x14ac:dyDescent="0.25">
      <c r="A66" s="53" t="s">
        <v>29</v>
      </c>
      <c r="B66" s="54" t="s">
        <v>61</v>
      </c>
      <c r="C66" s="54" t="s">
        <v>43</v>
      </c>
      <c r="D66" s="54" t="s">
        <v>64</v>
      </c>
      <c r="E66" s="54" t="s">
        <v>140</v>
      </c>
      <c r="F66" s="54" t="s">
        <v>31</v>
      </c>
      <c r="G66" s="54">
        <v>1</v>
      </c>
      <c r="H66" s="70">
        <v>9</v>
      </c>
      <c r="I66" s="70"/>
      <c r="J66" s="58">
        <v>44593</v>
      </c>
      <c r="K66" s="58">
        <v>44912</v>
      </c>
      <c r="L66" s="56">
        <v>3900000</v>
      </c>
      <c r="M66" s="49">
        <f t="shared" ref="M66:M83" si="3">+((H66*L66)+((L66/30)*I66))*G66</f>
        <v>35100000</v>
      </c>
      <c r="N66" s="56"/>
      <c r="O66" s="2"/>
      <c r="P66" s="2"/>
      <c r="Q66" s="17"/>
    </row>
    <row r="67" spans="1:18" s="15" customFormat="1" ht="24.75" customHeight="1" x14ac:dyDescent="0.25">
      <c r="A67" s="53" t="s">
        <v>29</v>
      </c>
      <c r="B67" s="54" t="s">
        <v>30</v>
      </c>
      <c r="C67" s="54" t="s">
        <v>141</v>
      </c>
      <c r="D67" s="54" t="s">
        <v>142</v>
      </c>
      <c r="E67" s="54" t="s">
        <v>39</v>
      </c>
      <c r="F67" s="54" t="s">
        <v>31</v>
      </c>
      <c r="G67" s="54">
        <v>2</v>
      </c>
      <c r="H67" s="70">
        <v>9</v>
      </c>
      <c r="I67" s="70"/>
      <c r="J67" s="80">
        <v>44593</v>
      </c>
      <c r="K67" s="80">
        <v>44912</v>
      </c>
      <c r="L67" s="2">
        <v>3900000</v>
      </c>
      <c r="M67" s="49">
        <f t="shared" si="3"/>
        <v>70200000</v>
      </c>
      <c r="N67" s="2"/>
      <c r="O67" s="57"/>
      <c r="P67" s="2"/>
      <c r="Q67" s="60"/>
    </row>
    <row r="68" spans="1:18" s="15" customFormat="1" ht="24.75" customHeight="1" x14ac:dyDescent="0.25">
      <c r="A68" s="53" t="s">
        <v>29</v>
      </c>
      <c r="B68" s="54" t="s">
        <v>30</v>
      </c>
      <c r="C68" s="54" t="s">
        <v>32</v>
      </c>
      <c r="D68" s="54" t="s">
        <v>143</v>
      </c>
      <c r="E68" s="54" t="s">
        <v>32</v>
      </c>
      <c r="F68" s="54" t="s">
        <v>31</v>
      </c>
      <c r="G68" s="54">
        <v>6</v>
      </c>
      <c r="H68" s="70">
        <v>9</v>
      </c>
      <c r="I68" s="70"/>
      <c r="J68" s="80">
        <v>44593</v>
      </c>
      <c r="K68" s="80">
        <v>44912</v>
      </c>
      <c r="L68" s="2">
        <v>3900000</v>
      </c>
      <c r="M68" s="49">
        <f t="shared" si="3"/>
        <v>210600000</v>
      </c>
      <c r="N68" s="2"/>
      <c r="O68" s="57"/>
      <c r="P68" s="2"/>
      <c r="Q68" s="60"/>
    </row>
    <row r="69" spans="1:18" s="15" customFormat="1" ht="24.75" customHeight="1" x14ac:dyDescent="0.25">
      <c r="A69" s="53" t="s">
        <v>29</v>
      </c>
      <c r="B69" s="54" t="s">
        <v>30</v>
      </c>
      <c r="C69" s="54" t="s">
        <v>141</v>
      </c>
      <c r="D69" s="54" t="s">
        <v>142</v>
      </c>
      <c r="E69" s="54" t="s">
        <v>144</v>
      </c>
      <c r="F69" s="54" t="s">
        <v>31</v>
      </c>
      <c r="G69" s="54">
        <v>2</v>
      </c>
      <c r="H69" s="70">
        <v>9</v>
      </c>
      <c r="I69" s="70"/>
      <c r="J69" s="80">
        <v>44593</v>
      </c>
      <c r="K69" s="80">
        <v>44912</v>
      </c>
      <c r="L69" s="2">
        <v>3900000</v>
      </c>
      <c r="M69" s="49">
        <f t="shared" si="3"/>
        <v>70200000</v>
      </c>
      <c r="N69" s="2"/>
      <c r="O69" s="57"/>
      <c r="P69" s="2"/>
      <c r="Q69" s="60"/>
    </row>
    <row r="70" spans="1:18" s="15" customFormat="1" ht="27" customHeight="1" x14ac:dyDescent="0.25">
      <c r="A70" s="53" t="s">
        <v>29</v>
      </c>
      <c r="B70" s="54" t="s">
        <v>30</v>
      </c>
      <c r="C70" s="54" t="s">
        <v>141</v>
      </c>
      <c r="D70" s="54" t="s">
        <v>142</v>
      </c>
      <c r="E70" s="54" t="s">
        <v>144</v>
      </c>
      <c r="F70" s="54" t="s">
        <v>31</v>
      </c>
      <c r="G70" s="54">
        <v>1</v>
      </c>
      <c r="H70" s="55">
        <v>5</v>
      </c>
      <c r="I70" s="55"/>
      <c r="J70" s="80">
        <v>44593</v>
      </c>
      <c r="K70" s="80">
        <v>44742</v>
      </c>
      <c r="L70" s="2">
        <v>3900000</v>
      </c>
      <c r="M70" s="49">
        <f t="shared" si="3"/>
        <v>19500000</v>
      </c>
      <c r="N70" s="2"/>
      <c r="O70" s="57"/>
      <c r="P70" s="2"/>
      <c r="Q70" s="60"/>
    </row>
    <row r="71" spans="1:18" s="15" customFormat="1" ht="58.5" customHeight="1" x14ac:dyDescent="0.25">
      <c r="A71" s="19" t="s">
        <v>48</v>
      </c>
      <c r="B71" s="19" t="s">
        <v>49</v>
      </c>
      <c r="C71" s="54" t="s">
        <v>32</v>
      </c>
      <c r="D71" s="54" t="s">
        <v>143</v>
      </c>
      <c r="E71" s="76" t="s">
        <v>32</v>
      </c>
      <c r="F71" s="19" t="s">
        <v>50</v>
      </c>
      <c r="G71" s="76">
        <v>2</v>
      </c>
      <c r="H71" s="19">
        <v>5</v>
      </c>
      <c r="I71" s="19">
        <v>20</v>
      </c>
      <c r="J71" s="72">
        <v>44607</v>
      </c>
      <c r="K71" s="73">
        <v>44910</v>
      </c>
      <c r="L71" s="74">
        <v>3900000</v>
      </c>
      <c r="M71" s="74">
        <f t="shared" si="3"/>
        <v>44200000</v>
      </c>
      <c r="N71" s="74"/>
      <c r="O71" s="74"/>
      <c r="P71" s="2"/>
      <c r="Q71" s="47"/>
      <c r="R71" s="16"/>
    </row>
    <row r="72" spans="1:18" s="15" customFormat="1" ht="58.5" customHeight="1" x14ac:dyDescent="0.25">
      <c r="A72" s="19" t="s">
        <v>48</v>
      </c>
      <c r="B72" s="19" t="s">
        <v>49</v>
      </c>
      <c r="C72" s="54" t="s">
        <v>32</v>
      </c>
      <c r="D72" s="54" t="s">
        <v>143</v>
      </c>
      <c r="E72" s="76" t="s">
        <v>32</v>
      </c>
      <c r="F72" s="19" t="s">
        <v>50</v>
      </c>
      <c r="G72" s="76">
        <v>1</v>
      </c>
      <c r="H72" s="19">
        <v>5</v>
      </c>
      <c r="I72" s="19">
        <v>20</v>
      </c>
      <c r="J72" s="72">
        <v>44621</v>
      </c>
      <c r="K72" s="73">
        <v>44910</v>
      </c>
      <c r="L72" s="74">
        <v>3900000</v>
      </c>
      <c r="M72" s="74">
        <f t="shared" si="3"/>
        <v>22100000</v>
      </c>
      <c r="N72" s="74"/>
      <c r="O72" s="74"/>
      <c r="P72" s="2"/>
      <c r="Q72" s="47"/>
      <c r="R72" s="16"/>
    </row>
    <row r="73" spans="1:18" s="15" customFormat="1" ht="108" x14ac:dyDescent="0.25">
      <c r="A73" s="17" t="s">
        <v>29</v>
      </c>
      <c r="B73" s="55" t="s">
        <v>30</v>
      </c>
      <c r="C73" s="55" t="s">
        <v>34</v>
      </c>
      <c r="D73" s="55" t="s">
        <v>145</v>
      </c>
      <c r="E73" s="55" t="s">
        <v>32</v>
      </c>
      <c r="F73" s="55" t="s">
        <v>31</v>
      </c>
      <c r="G73" s="55">
        <v>1</v>
      </c>
      <c r="H73" s="70">
        <v>4</v>
      </c>
      <c r="I73" s="70">
        <v>15</v>
      </c>
      <c r="J73" s="80">
        <v>44593</v>
      </c>
      <c r="K73" s="80">
        <v>44912</v>
      </c>
      <c r="L73" s="2">
        <v>3900000</v>
      </c>
      <c r="M73" s="49">
        <f t="shared" si="3"/>
        <v>17550000</v>
      </c>
      <c r="N73" s="2"/>
      <c r="O73" s="49"/>
      <c r="P73" s="2"/>
      <c r="Q73" s="17"/>
      <c r="R73" s="16"/>
    </row>
    <row r="74" spans="1:18" s="15" customFormat="1" ht="132" x14ac:dyDescent="0.25">
      <c r="A74" s="17" t="s">
        <v>29</v>
      </c>
      <c r="B74" s="55" t="s">
        <v>30</v>
      </c>
      <c r="C74" s="55" t="s">
        <v>34</v>
      </c>
      <c r="D74" s="55" t="s">
        <v>146</v>
      </c>
      <c r="E74" s="55" t="s">
        <v>147</v>
      </c>
      <c r="F74" s="55" t="s">
        <v>31</v>
      </c>
      <c r="G74" s="55">
        <v>1</v>
      </c>
      <c r="H74" s="70">
        <v>4</v>
      </c>
      <c r="I74" s="70">
        <v>15</v>
      </c>
      <c r="J74" s="80">
        <v>44593</v>
      </c>
      <c r="K74" s="80">
        <v>44912</v>
      </c>
      <c r="L74" s="2">
        <v>3900000</v>
      </c>
      <c r="M74" s="49">
        <f t="shared" si="3"/>
        <v>17550000</v>
      </c>
      <c r="N74" s="2"/>
      <c r="O74" s="49"/>
      <c r="P74" s="2"/>
      <c r="Q74" s="17"/>
      <c r="R74" s="16"/>
    </row>
    <row r="75" spans="1:18" s="15" customFormat="1" ht="96.75" customHeight="1" x14ac:dyDescent="0.25">
      <c r="A75" s="17" t="s">
        <v>29</v>
      </c>
      <c r="B75" s="55" t="s">
        <v>30</v>
      </c>
      <c r="C75" s="55" t="s">
        <v>148</v>
      </c>
      <c r="D75" s="55" t="s">
        <v>149</v>
      </c>
      <c r="E75" s="55" t="s">
        <v>150</v>
      </c>
      <c r="F75" s="55" t="s">
        <v>31</v>
      </c>
      <c r="G75" s="81">
        <v>1</v>
      </c>
      <c r="H75" s="70">
        <v>9</v>
      </c>
      <c r="I75" s="70"/>
      <c r="J75" s="80">
        <v>44593</v>
      </c>
      <c r="K75" s="80">
        <v>44912</v>
      </c>
      <c r="L75" s="2">
        <v>3900000</v>
      </c>
      <c r="M75" s="49">
        <f t="shared" si="3"/>
        <v>35100000</v>
      </c>
      <c r="N75" s="2"/>
      <c r="O75" s="2"/>
      <c r="P75" s="2"/>
      <c r="Q75" s="17"/>
      <c r="R75" s="16"/>
    </row>
    <row r="76" spans="1:18" s="15" customFormat="1" ht="41.25" customHeight="1" x14ac:dyDescent="0.25">
      <c r="A76" s="17" t="s">
        <v>29</v>
      </c>
      <c r="B76" s="55" t="s">
        <v>61</v>
      </c>
      <c r="C76" s="55" t="s">
        <v>44</v>
      </c>
      <c r="D76" s="55" t="s">
        <v>151</v>
      </c>
      <c r="E76" s="55" t="s">
        <v>152</v>
      </c>
      <c r="F76" s="55" t="s">
        <v>31</v>
      </c>
      <c r="G76" s="55">
        <v>2</v>
      </c>
      <c r="H76" s="70">
        <v>9</v>
      </c>
      <c r="I76" s="70"/>
      <c r="J76" s="80">
        <v>44593</v>
      </c>
      <c r="K76" s="80">
        <v>44912</v>
      </c>
      <c r="L76" s="2">
        <v>3900000</v>
      </c>
      <c r="M76" s="49">
        <f t="shared" si="3"/>
        <v>70200000</v>
      </c>
      <c r="N76" s="2"/>
      <c r="O76" s="2"/>
      <c r="P76" s="2"/>
      <c r="Q76" s="17"/>
      <c r="R76" s="16"/>
    </row>
    <row r="77" spans="1:18" s="15" customFormat="1" ht="99" customHeight="1" x14ac:dyDescent="0.25">
      <c r="A77" s="17" t="s">
        <v>29</v>
      </c>
      <c r="B77" s="55" t="s">
        <v>61</v>
      </c>
      <c r="C77" s="55" t="s">
        <v>153</v>
      </c>
      <c r="D77" s="55" t="s">
        <v>154</v>
      </c>
      <c r="E77" s="55" t="s">
        <v>155</v>
      </c>
      <c r="F77" s="55" t="s">
        <v>31</v>
      </c>
      <c r="G77" s="55">
        <v>1</v>
      </c>
      <c r="H77" s="70">
        <v>9</v>
      </c>
      <c r="I77" s="70"/>
      <c r="J77" s="80">
        <v>44593</v>
      </c>
      <c r="K77" s="80">
        <v>44912</v>
      </c>
      <c r="L77" s="2">
        <v>3900000</v>
      </c>
      <c r="M77" s="49">
        <f t="shared" si="3"/>
        <v>35100000</v>
      </c>
      <c r="N77" s="2"/>
      <c r="O77" s="2"/>
      <c r="P77" s="2"/>
      <c r="Q77" s="17"/>
      <c r="R77" s="16"/>
    </row>
    <row r="78" spans="1:18" s="15" customFormat="1" ht="99" customHeight="1" x14ac:dyDescent="0.25">
      <c r="A78" s="19" t="s">
        <v>48</v>
      </c>
      <c r="B78" s="19" t="s">
        <v>49</v>
      </c>
      <c r="C78" s="19" t="s">
        <v>153</v>
      </c>
      <c r="D78" s="55" t="s">
        <v>154</v>
      </c>
      <c r="E78" s="76" t="s">
        <v>153</v>
      </c>
      <c r="F78" s="19" t="s">
        <v>50</v>
      </c>
      <c r="G78" s="76">
        <v>1</v>
      </c>
      <c r="H78" s="19">
        <v>5</v>
      </c>
      <c r="I78" s="19"/>
      <c r="J78" s="72">
        <v>44621</v>
      </c>
      <c r="K78" s="73">
        <v>44895</v>
      </c>
      <c r="L78" s="74">
        <v>3900000</v>
      </c>
      <c r="M78" s="74">
        <f t="shared" si="3"/>
        <v>19500000</v>
      </c>
      <c r="N78" s="74"/>
      <c r="O78" s="74"/>
      <c r="P78" s="2"/>
      <c r="Q78" s="47"/>
      <c r="R78" s="16"/>
    </row>
    <row r="79" spans="1:18" s="15" customFormat="1" ht="50.25" customHeight="1" x14ac:dyDescent="0.25">
      <c r="A79" s="17" t="s">
        <v>29</v>
      </c>
      <c r="B79" s="55" t="s">
        <v>30</v>
      </c>
      <c r="C79" s="55" t="s">
        <v>52</v>
      </c>
      <c r="D79" s="54" t="s">
        <v>156</v>
      </c>
      <c r="E79" s="55" t="s">
        <v>37</v>
      </c>
      <c r="F79" s="55" t="s">
        <v>31</v>
      </c>
      <c r="G79" s="55">
        <v>7</v>
      </c>
      <c r="H79" s="70">
        <v>9</v>
      </c>
      <c r="I79" s="70"/>
      <c r="J79" s="80">
        <v>44593</v>
      </c>
      <c r="K79" s="80">
        <v>44912</v>
      </c>
      <c r="L79" s="2">
        <v>3900000</v>
      </c>
      <c r="M79" s="49">
        <f t="shared" si="3"/>
        <v>245700000</v>
      </c>
      <c r="N79" s="2"/>
      <c r="O79" s="2"/>
      <c r="P79" s="2"/>
      <c r="Q79" s="17"/>
      <c r="R79" s="16"/>
    </row>
    <row r="80" spans="1:18" s="15" customFormat="1" ht="50.25" customHeight="1" x14ac:dyDescent="0.25">
      <c r="A80" s="17" t="s">
        <v>29</v>
      </c>
      <c r="B80" s="55" t="s">
        <v>30</v>
      </c>
      <c r="C80" s="55" t="s">
        <v>52</v>
      </c>
      <c r="D80" s="54" t="s">
        <v>156</v>
      </c>
      <c r="E80" s="55" t="s">
        <v>37</v>
      </c>
      <c r="F80" s="55" t="s">
        <v>31</v>
      </c>
      <c r="G80" s="55">
        <v>1</v>
      </c>
      <c r="H80" s="55">
        <v>4</v>
      </c>
      <c r="I80" s="70"/>
      <c r="J80" s="80">
        <v>44774</v>
      </c>
      <c r="K80" s="80">
        <v>44912</v>
      </c>
      <c r="L80" s="2">
        <v>3900000</v>
      </c>
      <c r="M80" s="51">
        <f t="shared" si="3"/>
        <v>15600000</v>
      </c>
      <c r="N80" s="2"/>
      <c r="O80" s="2"/>
      <c r="P80" s="2"/>
      <c r="Q80" s="17"/>
      <c r="R80" s="16"/>
    </row>
    <row r="81" spans="1:27" s="15" customFormat="1" ht="50.25" customHeight="1" x14ac:dyDescent="0.25">
      <c r="A81" s="17" t="s">
        <v>29</v>
      </c>
      <c r="B81" s="55" t="s">
        <v>61</v>
      </c>
      <c r="C81" s="55" t="s">
        <v>52</v>
      </c>
      <c r="D81" s="54" t="s">
        <v>156</v>
      </c>
      <c r="E81" s="55" t="s">
        <v>157</v>
      </c>
      <c r="F81" s="55" t="s">
        <v>31</v>
      </c>
      <c r="G81" s="55">
        <v>4</v>
      </c>
      <c r="H81" s="70">
        <v>9</v>
      </c>
      <c r="I81" s="70"/>
      <c r="J81" s="80">
        <v>44593</v>
      </c>
      <c r="K81" s="80">
        <v>44912</v>
      </c>
      <c r="L81" s="2">
        <v>3900000</v>
      </c>
      <c r="M81" s="49">
        <f t="shared" si="3"/>
        <v>140400000</v>
      </c>
      <c r="N81" s="2"/>
      <c r="O81" s="2"/>
      <c r="P81" s="2"/>
      <c r="Q81" s="17"/>
      <c r="R81" s="16"/>
    </row>
    <row r="82" spans="1:27" s="15" customFormat="1" ht="50.25" customHeight="1" x14ac:dyDescent="0.25">
      <c r="A82" s="17" t="s">
        <v>29</v>
      </c>
      <c r="B82" s="55" t="s">
        <v>61</v>
      </c>
      <c r="C82" s="55" t="s">
        <v>52</v>
      </c>
      <c r="D82" s="54" t="s">
        <v>156</v>
      </c>
      <c r="E82" s="55" t="s">
        <v>157</v>
      </c>
      <c r="F82" s="55" t="s">
        <v>31</v>
      </c>
      <c r="G82" s="55">
        <v>1</v>
      </c>
      <c r="H82" s="55">
        <v>8</v>
      </c>
      <c r="I82" s="55"/>
      <c r="J82" s="80">
        <v>44593</v>
      </c>
      <c r="K82" s="80">
        <v>44834</v>
      </c>
      <c r="L82" s="2">
        <v>3900000</v>
      </c>
      <c r="M82" s="49">
        <f t="shared" si="3"/>
        <v>31200000</v>
      </c>
      <c r="N82" s="2"/>
      <c r="O82" s="2"/>
      <c r="P82" s="2"/>
      <c r="Q82" s="17"/>
      <c r="R82" s="16"/>
      <c r="S82" s="77"/>
      <c r="T82" s="77"/>
      <c r="U82" s="78"/>
      <c r="V82" s="78"/>
      <c r="W82" s="79"/>
      <c r="X82" s="14"/>
      <c r="Y82" s="14"/>
      <c r="Z82" s="14"/>
      <c r="AA82" s="14"/>
    </row>
    <row r="83" spans="1:27" s="15" customFormat="1" ht="50.25" customHeight="1" x14ac:dyDescent="0.25">
      <c r="A83" s="19" t="s">
        <v>48</v>
      </c>
      <c r="B83" s="19" t="s">
        <v>49</v>
      </c>
      <c r="C83" s="55" t="s">
        <v>52</v>
      </c>
      <c r="D83" s="54" t="s">
        <v>156</v>
      </c>
      <c r="E83" s="76" t="s">
        <v>52</v>
      </c>
      <c r="F83" s="19" t="s">
        <v>50</v>
      </c>
      <c r="G83" s="75">
        <v>1</v>
      </c>
      <c r="H83" s="19">
        <v>5</v>
      </c>
      <c r="I83" s="19"/>
      <c r="J83" s="72">
        <v>44621</v>
      </c>
      <c r="K83" s="73">
        <v>44910</v>
      </c>
      <c r="L83" s="74">
        <v>3900000</v>
      </c>
      <c r="M83" s="74">
        <f t="shared" si="3"/>
        <v>19500000</v>
      </c>
      <c r="N83" s="74"/>
      <c r="O83" s="74"/>
      <c r="P83" s="2"/>
      <c r="Q83" s="47"/>
      <c r="R83" s="16"/>
    </row>
    <row r="84" spans="1:27" s="42" customFormat="1" x14ac:dyDescent="0.2">
      <c r="A84" s="36" t="s">
        <v>45</v>
      </c>
      <c r="B84" s="37"/>
      <c r="C84" s="37"/>
      <c r="D84" s="37"/>
      <c r="E84" s="36"/>
      <c r="F84" s="36"/>
      <c r="G84" s="24">
        <f>SUM(G17:G83)</f>
        <v>120</v>
      </c>
      <c r="H84" s="38"/>
      <c r="I84" s="24"/>
      <c r="J84" s="24"/>
      <c r="K84" s="39"/>
      <c r="L84" s="40"/>
      <c r="M84" s="41">
        <f>SUM(M17:M83)</f>
        <v>3732300000</v>
      </c>
      <c r="N84" s="41"/>
      <c r="O84" s="41">
        <f>SUM(O17:O83)</f>
        <v>66300000</v>
      </c>
      <c r="P84" s="39"/>
      <c r="Q84" s="48"/>
    </row>
    <row r="85" spans="1:27" x14ac:dyDescent="0.2">
      <c r="A85" s="3"/>
      <c r="B85" s="29"/>
      <c r="C85" s="29"/>
      <c r="D85" s="29"/>
      <c r="E85" s="3"/>
      <c r="F85" s="3"/>
      <c r="G85" s="14"/>
      <c r="H85" s="30"/>
      <c r="I85" s="14"/>
      <c r="J85" s="31"/>
      <c r="L85" s="32"/>
      <c r="M85" s="33"/>
      <c r="N85" s="33"/>
      <c r="O85" s="33"/>
    </row>
    <row r="86" spans="1:27" x14ac:dyDescent="0.2">
      <c r="A86" s="3"/>
      <c r="B86" s="29"/>
      <c r="C86" s="29"/>
      <c r="D86" s="29"/>
      <c r="F86" s="3"/>
      <c r="H86" s="30"/>
      <c r="I86" s="14"/>
      <c r="J86" s="31"/>
      <c r="L86" s="32"/>
      <c r="Q86" s="34"/>
    </row>
    <row r="87" spans="1:27" x14ac:dyDescent="0.2">
      <c r="A87" s="3"/>
      <c r="B87" s="29"/>
      <c r="C87" s="29"/>
      <c r="D87" s="29"/>
      <c r="F87" s="3"/>
      <c r="G87" s="30"/>
      <c r="H87" s="30"/>
      <c r="I87" s="14"/>
      <c r="J87" s="31"/>
      <c r="L87" s="32"/>
      <c r="Q87" s="34"/>
    </row>
    <row r="88" spans="1:27" x14ac:dyDescent="0.2">
      <c r="Q88" s="34"/>
    </row>
    <row r="89" spans="1:27" x14ac:dyDescent="0.2">
      <c r="Q89" s="35"/>
    </row>
    <row r="90" spans="1:27" x14ac:dyDescent="0.2">
      <c r="A90" s="155" t="s">
        <v>158</v>
      </c>
      <c r="B90" s="155"/>
      <c r="C90" s="155"/>
      <c r="D90" s="155"/>
      <c r="E90" s="155"/>
      <c r="F90" s="155"/>
      <c r="G90" s="155"/>
      <c r="H90" s="155"/>
      <c r="I90" s="155"/>
      <c r="J90" s="155"/>
      <c r="K90" s="155"/>
      <c r="L90" s="155"/>
      <c r="M90" s="155"/>
      <c r="N90" s="155"/>
      <c r="O90" s="155"/>
      <c r="P90" s="155"/>
      <c r="Q90" s="155"/>
    </row>
    <row r="91" spans="1:27" x14ac:dyDescent="0.2">
      <c r="A91" s="155" t="s">
        <v>46</v>
      </c>
      <c r="B91" s="155"/>
      <c r="C91" s="155"/>
      <c r="D91" s="155"/>
      <c r="E91" s="155"/>
      <c r="F91" s="155"/>
      <c r="G91" s="155"/>
      <c r="H91" s="155"/>
      <c r="I91" s="155"/>
      <c r="J91" s="155"/>
      <c r="K91" s="155"/>
      <c r="L91" s="155"/>
      <c r="M91" s="155"/>
      <c r="N91" s="155"/>
      <c r="O91" s="155"/>
      <c r="P91" s="155"/>
      <c r="Q91" s="155"/>
    </row>
  </sheetData>
  <sortState xmlns:xlrd2="http://schemas.microsoft.com/office/spreadsheetml/2017/richdata2" ref="A16:Q83">
    <sortCondition ref="C16:C83"/>
  </sortState>
  <mergeCells count="33">
    <mergeCell ref="A90:Q90"/>
    <mergeCell ref="A91:Q91"/>
    <mergeCell ref="O13:O14"/>
    <mergeCell ref="Q13:Q14"/>
    <mergeCell ref="J14:J15"/>
    <mergeCell ref="K14:K15"/>
    <mergeCell ref="L15:M15"/>
    <mergeCell ref="N15:O15"/>
    <mergeCell ref="G13:G15"/>
    <mergeCell ref="H13:I14"/>
    <mergeCell ref="J13:K13"/>
    <mergeCell ref="L13:L14"/>
    <mergeCell ref="M13:M14"/>
    <mergeCell ref="N13:N14"/>
    <mergeCell ref="A13:A15"/>
    <mergeCell ref="B13:B15"/>
    <mergeCell ref="C13:C15"/>
    <mergeCell ref="D13:D15"/>
    <mergeCell ref="E13:E15"/>
    <mergeCell ref="F13:F15"/>
    <mergeCell ref="A9:E9"/>
    <mergeCell ref="A10:E10"/>
    <mergeCell ref="L10:Q10"/>
    <mergeCell ref="A11:E11"/>
    <mergeCell ref="M11:Q11"/>
    <mergeCell ref="A12:E12"/>
    <mergeCell ref="M12:N12"/>
    <mergeCell ref="A8:L8"/>
    <mergeCell ref="A1:P2"/>
    <mergeCell ref="A3:Q3"/>
    <mergeCell ref="A4:Q4"/>
    <mergeCell ref="A5:Q5"/>
    <mergeCell ref="A6:Q6"/>
  </mergeCells>
  <pageMargins left="0.7" right="0.7" top="0.75" bottom="0.75" header="0.3" footer="0.3"/>
  <pageSetup paperSize="120" scale="38" fitToHeight="0" orientation="landscape" verticalDpi="120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B13" sqref="B13:K13"/>
    </sheetView>
  </sheetViews>
  <sheetFormatPr baseColWidth="10" defaultColWidth="11.42578125" defaultRowHeight="15" x14ac:dyDescent="0.2"/>
  <cols>
    <col min="1" max="1" width="5.42578125" style="4" customWidth="1"/>
    <col min="2" max="2" width="29" style="4" customWidth="1"/>
    <col min="3" max="3" width="16.42578125" style="4" customWidth="1"/>
    <col min="4" max="4" width="19.42578125" style="4" customWidth="1"/>
    <col min="5" max="6" width="11.42578125" style="4"/>
    <col min="7" max="7" width="6.42578125" style="4" customWidth="1"/>
    <col min="8" max="9" width="9.42578125" style="4" customWidth="1"/>
    <col min="10" max="10" width="12.42578125" style="4" customWidth="1"/>
    <col min="11" max="16384" width="11.42578125" style="4"/>
  </cols>
  <sheetData>
    <row r="1" spans="2:17" ht="10.5" customHeight="1" x14ac:dyDescent="0.2"/>
    <row r="2" spans="2:17" ht="30.75" customHeight="1" x14ac:dyDescent="0.2">
      <c r="B2" s="203"/>
      <c r="C2" s="203"/>
      <c r="D2" s="203"/>
      <c r="E2" s="203"/>
      <c r="F2" s="203"/>
      <c r="G2" s="203"/>
      <c r="H2" s="203"/>
      <c r="I2" s="203"/>
      <c r="J2" s="203"/>
      <c r="K2" s="203"/>
      <c r="L2" s="5"/>
      <c r="M2" s="5"/>
      <c r="N2" s="5"/>
      <c r="O2" s="5"/>
      <c r="P2" s="5"/>
    </row>
    <row r="3" spans="2:17" ht="40.5" customHeight="1" x14ac:dyDescent="0.2">
      <c r="B3" s="203"/>
      <c r="C3" s="203"/>
      <c r="D3" s="203"/>
      <c r="E3" s="203"/>
      <c r="F3" s="203"/>
      <c r="G3" s="203"/>
      <c r="H3" s="203"/>
      <c r="I3" s="203"/>
      <c r="J3" s="203"/>
      <c r="K3" s="203"/>
      <c r="L3" s="5"/>
      <c r="M3" s="5"/>
      <c r="N3" s="5"/>
      <c r="O3" s="5"/>
      <c r="P3" s="5"/>
    </row>
    <row r="4" spans="2:17" ht="25.5" customHeight="1" x14ac:dyDescent="0.2">
      <c r="B4" s="204" t="s">
        <v>159</v>
      </c>
      <c r="C4" s="204"/>
      <c r="D4" s="204"/>
      <c r="E4" s="204"/>
      <c r="F4" s="204"/>
      <c r="G4" s="204"/>
      <c r="H4" s="204"/>
      <c r="I4" s="204"/>
      <c r="J4" s="204"/>
      <c r="K4" s="6" t="s">
        <v>0</v>
      </c>
      <c r="L4" s="5"/>
      <c r="M4" s="5"/>
      <c r="N4" s="5"/>
      <c r="O4" s="5"/>
      <c r="P4" s="5"/>
    </row>
    <row r="5" spans="2:17" s="7" customFormat="1" ht="30" customHeight="1" x14ac:dyDescent="0.2">
      <c r="B5" s="204"/>
      <c r="C5" s="204"/>
      <c r="D5" s="204"/>
      <c r="E5" s="204"/>
      <c r="F5" s="204"/>
      <c r="G5" s="204"/>
      <c r="H5" s="204"/>
      <c r="I5" s="204"/>
      <c r="J5" s="204"/>
      <c r="K5" s="13" t="s">
        <v>160</v>
      </c>
      <c r="M5" s="8"/>
      <c r="N5" s="8"/>
      <c r="O5" s="8"/>
      <c r="P5" s="8"/>
      <c r="Q5" s="8"/>
    </row>
    <row r="6" spans="2:17" ht="23.25" customHeight="1" x14ac:dyDescent="0.2">
      <c r="B6" s="204" t="s">
        <v>161</v>
      </c>
      <c r="C6" s="204"/>
      <c r="D6" s="204"/>
      <c r="E6" s="204"/>
      <c r="F6" s="204"/>
      <c r="G6" s="204"/>
      <c r="H6" s="204"/>
      <c r="I6" s="204"/>
      <c r="J6" s="204"/>
      <c r="K6" s="204"/>
    </row>
    <row r="7" spans="2:17" ht="18" x14ac:dyDescent="0.2">
      <c r="B7" s="204" t="s">
        <v>162</v>
      </c>
      <c r="C7" s="204"/>
      <c r="D7" s="204"/>
      <c r="E7" s="204"/>
      <c r="F7" s="204"/>
      <c r="G7" s="204"/>
      <c r="H7" s="204"/>
      <c r="I7" s="204"/>
      <c r="J7" s="204"/>
      <c r="K7" s="204"/>
    </row>
    <row r="8" spans="2:17" ht="18" x14ac:dyDescent="0.25">
      <c r="B8" s="205" t="s">
        <v>163</v>
      </c>
      <c r="C8" s="205"/>
      <c r="D8" s="205"/>
      <c r="E8" s="205"/>
      <c r="F8" s="205"/>
      <c r="G8" s="205"/>
      <c r="H8" s="205"/>
      <c r="I8" s="205"/>
      <c r="J8" s="205"/>
      <c r="K8" s="205"/>
    </row>
    <row r="9" spans="2:17" x14ac:dyDescent="0.2">
      <c r="B9" s="202" t="s">
        <v>164</v>
      </c>
      <c r="C9" s="202"/>
      <c r="D9" s="202"/>
      <c r="E9" s="202"/>
      <c r="F9" s="202"/>
      <c r="G9" s="202"/>
      <c r="H9" s="202"/>
      <c r="I9" s="202"/>
      <c r="J9" s="202"/>
      <c r="K9" s="202"/>
    </row>
    <row r="10" spans="2:17" x14ac:dyDescent="0.2">
      <c r="B10" s="202" t="s">
        <v>165</v>
      </c>
      <c r="C10" s="202"/>
      <c r="D10" s="202"/>
      <c r="E10" s="202"/>
      <c r="F10" s="202"/>
      <c r="G10" s="202"/>
      <c r="H10" s="202"/>
      <c r="I10" s="202"/>
      <c r="J10" s="202"/>
      <c r="K10" s="202"/>
    </row>
    <row r="11" spans="2:17" x14ac:dyDescent="0.2">
      <c r="B11" s="206" t="s">
        <v>166</v>
      </c>
      <c r="C11" s="206"/>
      <c r="D11" s="206"/>
      <c r="E11" s="206"/>
      <c r="F11" s="206"/>
      <c r="G11" s="206"/>
      <c r="H11" s="206"/>
      <c r="I11" s="206"/>
      <c r="J11" s="206"/>
      <c r="K11" s="206"/>
    </row>
    <row r="12" spans="2:17" x14ac:dyDescent="0.2">
      <c r="B12" s="202" t="s">
        <v>167</v>
      </c>
      <c r="C12" s="202"/>
      <c r="D12" s="202"/>
      <c r="E12" s="202"/>
      <c r="F12" s="202"/>
      <c r="G12" s="202"/>
      <c r="H12" s="202"/>
      <c r="I12" s="202"/>
      <c r="J12" s="202"/>
      <c r="K12" s="202"/>
    </row>
    <row r="13" spans="2:17" x14ac:dyDescent="0.2">
      <c r="B13" s="202" t="s">
        <v>168</v>
      </c>
      <c r="C13" s="202"/>
      <c r="D13" s="202"/>
      <c r="E13" s="202"/>
      <c r="F13" s="202"/>
      <c r="G13" s="202"/>
      <c r="H13" s="202"/>
      <c r="I13" s="202"/>
      <c r="J13" s="202"/>
      <c r="K13" s="202"/>
    </row>
    <row r="14" spans="2:17" x14ac:dyDescent="0.2">
      <c r="B14" s="202" t="s">
        <v>169</v>
      </c>
      <c r="C14" s="202"/>
      <c r="D14" s="202"/>
      <c r="E14" s="202"/>
      <c r="F14" s="202"/>
      <c r="G14" s="202"/>
      <c r="H14" s="202"/>
      <c r="I14" s="202"/>
      <c r="J14" s="202"/>
      <c r="K14" s="202"/>
    </row>
    <row r="15" spans="2:17" x14ac:dyDescent="0.2">
      <c r="B15" s="202" t="s">
        <v>170</v>
      </c>
      <c r="C15" s="202"/>
      <c r="D15" s="202"/>
      <c r="E15" s="202"/>
      <c r="F15" s="202"/>
      <c r="G15" s="202"/>
      <c r="H15" s="202"/>
      <c r="I15" s="202"/>
      <c r="J15" s="202"/>
      <c r="K15" s="202"/>
    </row>
    <row r="16" spans="2:17" s="12" customFormat="1" x14ac:dyDescent="0.2">
      <c r="B16" s="202" t="s">
        <v>171</v>
      </c>
      <c r="C16" s="202"/>
      <c r="D16" s="202"/>
      <c r="E16" s="202"/>
      <c r="F16" s="202"/>
      <c r="G16" s="202"/>
      <c r="H16" s="202"/>
      <c r="I16" s="202"/>
      <c r="J16" s="202"/>
      <c r="K16" s="202"/>
    </row>
    <row r="17" spans="2:14" ht="18" x14ac:dyDescent="0.25">
      <c r="B17" s="205" t="s">
        <v>172</v>
      </c>
      <c r="C17" s="205"/>
      <c r="D17" s="205"/>
      <c r="E17" s="205"/>
      <c r="F17" s="205"/>
      <c r="G17" s="205"/>
      <c r="H17" s="205"/>
      <c r="I17" s="205"/>
      <c r="J17" s="205"/>
      <c r="K17" s="205"/>
    </row>
    <row r="18" spans="2:14" ht="4.5" customHeight="1" x14ac:dyDescent="0.25">
      <c r="B18" s="207"/>
      <c r="C18" s="207"/>
      <c r="D18" s="207"/>
      <c r="E18" s="207"/>
      <c r="F18" s="207"/>
      <c r="G18" s="207"/>
      <c r="H18" s="207"/>
      <c r="I18" s="207"/>
      <c r="J18" s="207"/>
      <c r="K18" s="207"/>
    </row>
    <row r="19" spans="2:14" ht="15.75" x14ac:dyDescent="0.2">
      <c r="B19" s="63" t="s">
        <v>173</v>
      </c>
      <c r="C19" s="208" t="s">
        <v>174</v>
      </c>
      <c r="D19" s="208"/>
      <c r="E19" s="208"/>
      <c r="F19" s="208"/>
      <c r="G19" s="208"/>
      <c r="H19" s="208" t="s">
        <v>175</v>
      </c>
      <c r="I19" s="208"/>
      <c r="J19" s="208"/>
      <c r="K19" s="208"/>
      <c r="L19" s="9"/>
      <c r="M19" s="9"/>
      <c r="N19" s="9"/>
    </row>
    <row r="20" spans="2:14" x14ac:dyDescent="0.2">
      <c r="B20" s="64" t="s">
        <v>176</v>
      </c>
      <c r="C20" s="209" t="s">
        <v>177</v>
      </c>
      <c r="D20" s="209"/>
      <c r="E20" s="209"/>
      <c r="F20" s="209"/>
      <c r="G20" s="209"/>
      <c r="H20" s="209"/>
      <c r="I20" s="209"/>
      <c r="J20" s="209"/>
      <c r="K20" s="209"/>
    </row>
    <row r="21" spans="2:14" ht="30" x14ac:dyDescent="0.2">
      <c r="B21" s="65" t="s">
        <v>178</v>
      </c>
      <c r="C21" s="210" t="s">
        <v>179</v>
      </c>
      <c r="D21" s="210"/>
      <c r="E21" s="210"/>
      <c r="F21" s="210"/>
      <c r="G21" s="210"/>
      <c r="H21" s="210"/>
      <c r="I21" s="210"/>
      <c r="J21" s="210"/>
      <c r="K21" s="210"/>
    </row>
    <row r="22" spans="2:14" x14ac:dyDescent="0.2">
      <c r="B22" s="65" t="s">
        <v>180</v>
      </c>
      <c r="C22" s="210" t="s">
        <v>181</v>
      </c>
      <c r="D22" s="210"/>
      <c r="E22" s="210"/>
      <c r="F22" s="210"/>
      <c r="G22" s="210"/>
      <c r="H22" s="210"/>
      <c r="I22" s="210"/>
      <c r="J22" s="210"/>
      <c r="K22" s="210"/>
    </row>
    <row r="23" spans="2:14" x14ac:dyDescent="0.2">
      <c r="B23" s="65" t="s">
        <v>182</v>
      </c>
      <c r="C23" s="210" t="s">
        <v>183</v>
      </c>
      <c r="D23" s="210"/>
      <c r="E23" s="210"/>
      <c r="F23" s="210"/>
      <c r="G23" s="210"/>
      <c r="H23" s="210"/>
      <c r="I23" s="210"/>
      <c r="J23" s="210"/>
      <c r="K23" s="210"/>
    </row>
    <row r="24" spans="2:14" ht="28.5" customHeight="1" x14ac:dyDescent="0.2">
      <c r="B24" s="65" t="s">
        <v>184</v>
      </c>
      <c r="C24" s="210" t="s">
        <v>185</v>
      </c>
      <c r="D24" s="210"/>
      <c r="E24" s="210"/>
      <c r="F24" s="210"/>
      <c r="G24" s="210"/>
      <c r="H24" s="210"/>
      <c r="I24" s="210"/>
      <c r="J24" s="210"/>
      <c r="K24" s="210"/>
    </row>
    <row r="25" spans="2:14" x14ac:dyDescent="0.2">
      <c r="B25" s="65" t="s">
        <v>186</v>
      </c>
      <c r="C25" s="210" t="s">
        <v>187</v>
      </c>
      <c r="D25" s="210"/>
      <c r="E25" s="210"/>
      <c r="F25" s="210"/>
      <c r="G25" s="210"/>
      <c r="H25" s="210"/>
      <c r="I25" s="210"/>
      <c r="J25" s="210"/>
      <c r="K25" s="210"/>
    </row>
    <row r="26" spans="2:14" ht="31.5" customHeight="1" x14ac:dyDescent="0.2">
      <c r="B26" s="65" t="s">
        <v>188</v>
      </c>
      <c r="C26" s="210" t="s">
        <v>189</v>
      </c>
      <c r="D26" s="210"/>
      <c r="E26" s="210"/>
      <c r="F26" s="210"/>
      <c r="G26" s="210"/>
      <c r="H26" s="210"/>
      <c r="I26" s="210"/>
      <c r="J26" s="210"/>
      <c r="K26" s="210"/>
    </row>
    <row r="27" spans="2:14" ht="30" x14ac:dyDescent="0.2">
      <c r="B27" s="65" t="s">
        <v>190</v>
      </c>
      <c r="C27" s="210" t="s">
        <v>191</v>
      </c>
      <c r="D27" s="210"/>
      <c r="E27" s="210"/>
      <c r="F27" s="210"/>
      <c r="G27" s="210"/>
      <c r="H27" s="210"/>
      <c r="I27" s="210"/>
      <c r="J27" s="210"/>
      <c r="K27" s="210"/>
    </row>
    <row r="28" spans="2:14" x14ac:dyDescent="0.2">
      <c r="B28" s="65" t="s">
        <v>192</v>
      </c>
      <c r="C28" s="210" t="s">
        <v>193</v>
      </c>
      <c r="D28" s="210"/>
      <c r="E28" s="210"/>
      <c r="F28" s="210"/>
      <c r="G28" s="210"/>
      <c r="H28" s="210"/>
      <c r="I28" s="210"/>
      <c r="J28" s="210"/>
      <c r="K28" s="210"/>
    </row>
    <row r="29" spans="2:14" x14ac:dyDescent="0.2">
      <c r="B29" s="65" t="s">
        <v>15</v>
      </c>
      <c r="C29" s="210" t="s">
        <v>194</v>
      </c>
      <c r="D29" s="210"/>
      <c r="E29" s="210"/>
      <c r="F29" s="210"/>
      <c r="G29" s="210"/>
      <c r="H29" s="210"/>
      <c r="I29" s="210"/>
      <c r="J29" s="210"/>
      <c r="K29" s="210"/>
    </row>
    <row r="30" spans="2:14" ht="30" x14ac:dyDescent="0.2">
      <c r="B30" s="65" t="s">
        <v>195</v>
      </c>
      <c r="C30" s="210" t="s">
        <v>196</v>
      </c>
      <c r="D30" s="210"/>
      <c r="E30" s="210"/>
      <c r="F30" s="210"/>
      <c r="G30" s="210"/>
      <c r="H30" s="210"/>
      <c r="I30" s="210"/>
      <c r="J30" s="210"/>
      <c r="K30" s="210"/>
    </row>
    <row r="31" spans="2:14" ht="45" x14ac:dyDescent="0.2">
      <c r="B31" s="65" t="s">
        <v>17</v>
      </c>
      <c r="C31" s="210" t="s">
        <v>197</v>
      </c>
      <c r="D31" s="210"/>
      <c r="E31" s="210"/>
      <c r="F31" s="210"/>
      <c r="G31" s="210"/>
      <c r="H31" s="210"/>
      <c r="I31" s="210"/>
      <c r="J31" s="210"/>
      <c r="K31" s="210"/>
    </row>
    <row r="32" spans="2:14" ht="30" x14ac:dyDescent="0.2">
      <c r="B32" s="65" t="s">
        <v>18</v>
      </c>
      <c r="C32" s="210" t="s">
        <v>198</v>
      </c>
      <c r="D32" s="210"/>
      <c r="E32" s="210"/>
      <c r="F32" s="210"/>
      <c r="G32" s="210"/>
      <c r="H32" s="210"/>
      <c r="I32" s="210"/>
      <c r="J32" s="210"/>
      <c r="K32" s="210"/>
    </row>
    <row r="33" spans="2:11" ht="30" x14ac:dyDescent="0.2">
      <c r="B33" s="65" t="s">
        <v>19</v>
      </c>
      <c r="C33" s="210" t="s">
        <v>199</v>
      </c>
      <c r="D33" s="210"/>
      <c r="E33" s="210"/>
      <c r="F33" s="210"/>
      <c r="G33" s="210"/>
      <c r="H33" s="210"/>
      <c r="I33" s="210"/>
      <c r="J33" s="210"/>
      <c r="K33" s="210"/>
    </row>
    <row r="34" spans="2:11" ht="30" x14ac:dyDescent="0.2">
      <c r="B34" s="65" t="s">
        <v>200</v>
      </c>
      <c r="C34" s="210" t="s">
        <v>201</v>
      </c>
      <c r="D34" s="210"/>
      <c r="E34" s="210"/>
      <c r="F34" s="210"/>
      <c r="G34" s="210"/>
      <c r="H34" s="210"/>
      <c r="I34" s="210"/>
      <c r="J34" s="210"/>
      <c r="K34" s="210"/>
    </row>
    <row r="35" spans="2:11" ht="31.5" customHeight="1" x14ac:dyDescent="0.2">
      <c r="B35" s="65" t="s">
        <v>202</v>
      </c>
      <c r="C35" s="210" t="s">
        <v>203</v>
      </c>
      <c r="D35" s="210"/>
      <c r="E35" s="210"/>
      <c r="F35" s="210"/>
      <c r="G35" s="210"/>
      <c r="H35" s="210"/>
      <c r="I35" s="210"/>
      <c r="J35" s="210"/>
      <c r="K35" s="210"/>
    </row>
    <row r="36" spans="2:11" x14ac:dyDescent="0.2">
      <c r="B36" s="10"/>
      <c r="C36" s="11"/>
      <c r="D36" s="11"/>
      <c r="E36" s="11"/>
      <c r="F36" s="11"/>
      <c r="G36" s="11"/>
      <c r="H36" s="11"/>
      <c r="I36" s="11"/>
      <c r="J36" s="11"/>
    </row>
    <row r="37" spans="2:11" x14ac:dyDescent="0.2">
      <c r="B37" s="11"/>
      <c r="C37" s="11"/>
      <c r="D37" s="11"/>
      <c r="E37" s="11"/>
      <c r="F37" s="11"/>
      <c r="G37" s="11"/>
      <c r="H37" s="11"/>
      <c r="I37" s="11"/>
      <c r="J37" s="11"/>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F23101A7AEBBE4A8B2D2B52C7B3229F" ma:contentTypeVersion="7" ma:contentTypeDescription="Create a new document." ma:contentTypeScope="" ma:versionID="7a8fc20363f782dbb7acf8fbd1d71557">
  <xsd:schema xmlns:xsd="http://www.w3.org/2001/XMLSchema" xmlns:xs="http://www.w3.org/2001/XMLSchema" xmlns:p="http://schemas.microsoft.com/office/2006/metadata/properties" xmlns:ns3="a21b39b1-9946-475d-a3bd-f99b506d3aef" xmlns:ns4="c8148d17-fc36-463f-8e41-44aeb0bd1906" targetNamespace="http://schemas.microsoft.com/office/2006/metadata/properties" ma:root="true" ma:fieldsID="1e738421a9e55bb80ef6cc2f9d99216f" ns3:_="" ns4:_="">
    <xsd:import namespace="a21b39b1-9946-475d-a3bd-f99b506d3aef"/>
    <xsd:import namespace="c8148d17-fc36-463f-8e41-44aeb0bd190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1b39b1-9946-475d-a3bd-f99b506d3ae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8148d17-fc36-463f-8e41-44aeb0bd190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C3B716C-EDEF-4413-A1F9-1A2DC820CA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1b39b1-9946-475d-a3bd-f99b506d3aef"/>
    <ds:schemaRef ds:uri="c8148d17-fc36-463f-8e41-44aeb0bd19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92370F-AA31-49A2-8B16-15BEE82A6E09}">
  <ds:schemaRefs>
    <ds:schemaRef ds:uri="http://schemas.microsoft.com/sharepoint/v3/contenttype/forms"/>
  </ds:schemaRefs>
</ds:datastoreItem>
</file>

<file path=customXml/itemProps3.xml><?xml version="1.0" encoding="utf-8"?>
<ds:datastoreItem xmlns:ds="http://schemas.openxmlformats.org/officeDocument/2006/customXml" ds:itemID="{DECC0AB9-9418-4EB1-9DBC-89DDC50E526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TITULADA ACM</vt:lpstr>
      <vt:lpstr>Hoja1</vt:lpstr>
      <vt:lpstr>CONSOLIDADO</vt:lpstr>
      <vt:lpstr>Instrucciones</vt:lpstr>
      <vt:lpstr>CONSOLIDADO!Área_de_impresión</vt:lpstr>
      <vt:lpstr>'TITULADA ACM'!Área_de_impresión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SENA</cp:lastModifiedBy>
  <cp:revision/>
  <dcterms:created xsi:type="dcterms:W3CDTF">2020-02-28T20:30:41Z</dcterms:created>
  <dcterms:modified xsi:type="dcterms:W3CDTF">2025-04-30T14:39:58Z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0x0101001F23101A7AEBBE4A8B2D2B52C7B3229F</vt:lpwstr>
  </property>
  <property fmtid="{D5CDD505-2E9C-101B-9397-08002B2CF9AE}" pid="3" name="MSIP_Label_fc111285-cafa-4fc9-8a9a-bd902089b24f_Enabled">
    <vt:lpwstr>true</vt:lpwstr>
  </property>
  <property fmtid="{D5CDD505-2E9C-101B-9397-08002B2CF9AE}" pid="4" name="MSIP_Label_fc111285-cafa-4fc9-8a9a-bd902089b24f_SetDate">
    <vt:lpwstr>2024-12-19T17:38:59Z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f54d69ae-6f8f-4b09-8c8b-8daa2c2d9693</vt:lpwstr>
  </property>
  <property fmtid="{D5CDD505-2E9C-101B-9397-08002B2CF9AE}" pid="9" name="MSIP_Label_fc111285-cafa-4fc9-8a9a-bd902089b24f_ContentBits">
    <vt:lpwstr>0</vt:lpwstr>
  </property>
</Properties>
</file>