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ideantioquia.sharepoint.com/sites/Contractual_SP/Documentos compartidos/CONTRATACIÓN/2. SELECCION ABREVIADA/MENOR CUANTÍA/2025/MANTENIMIENTO AIRES/"/>
    </mc:Choice>
  </mc:AlternateContent>
  <xr:revisionPtr revIDLastSave="0" documentId="8_{1D51BA61-63E6-45C7-9CDA-163A97C641B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opuesta económic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1" l="1"/>
  <c r="L21" i="1"/>
  <c r="K21" i="1"/>
  <c r="L22" i="1"/>
  <c r="L20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2" i="1"/>
  <c r="M23" i="1"/>
  <c r="M5" i="1"/>
  <c r="M4" i="1"/>
  <c r="M3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5" i="1"/>
  <c r="L4" i="1"/>
  <c r="L3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5" i="1"/>
  <c r="H4" i="1"/>
  <c r="H3" i="1"/>
  <c r="J4" i="1"/>
  <c r="J3" i="1"/>
  <c r="F4" i="1"/>
  <c r="F3" i="1"/>
  <c r="J24" i="1" l="1"/>
  <c r="J25" i="1" s="1"/>
  <c r="H24" i="1"/>
  <c r="H25" i="1" s="1"/>
  <c r="F24" i="1"/>
  <c r="F25" i="1" s="1"/>
  <c r="K23" i="1"/>
  <c r="K8" i="1"/>
  <c r="J26" i="1"/>
  <c r="K5" i="1"/>
  <c r="K11" i="1" l="1"/>
  <c r="K6" i="1"/>
  <c r="K7" i="1"/>
  <c r="K9" i="1"/>
  <c r="K22" i="1"/>
  <c r="K20" i="1"/>
  <c r="K19" i="1"/>
  <c r="K18" i="1"/>
  <c r="K17" i="1"/>
  <c r="K16" i="1"/>
  <c r="K13" i="1"/>
  <c r="K15" i="1"/>
  <c r="K14" i="1"/>
  <c r="K12" i="1"/>
  <c r="K10" i="1"/>
  <c r="K3" i="1"/>
  <c r="H27" i="1"/>
  <c r="K4" i="1"/>
  <c r="M24" i="1" l="1"/>
  <c r="F27" i="1"/>
  <c r="M25" i="1" l="1"/>
  <c r="M27" i="1" s="1"/>
  <c r="J2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Edison Torres Penagos</author>
  </authors>
  <commentList>
    <comment ref="B3" authorId="0" shapeId="0" xr:uid="{00000000-0006-0000-0000-000001000000}">
      <text/>
    </comment>
    <comment ref="B4" authorId="0" shapeId="0" xr:uid="{00000000-0006-0000-0000-000002000000}">
      <text/>
    </comment>
    <comment ref="B5" authorId="0" shapeId="0" xr:uid="{00000000-0006-0000-0000-000003000000}">
      <text/>
    </comment>
    <comment ref="B6" authorId="0" shapeId="0" xr:uid="{00000000-0006-0000-0000-000004000000}">
      <text/>
    </comment>
    <comment ref="B7" authorId="0" shapeId="0" xr:uid="{00000000-0006-0000-0000-000005000000}">
      <text/>
    </comment>
    <comment ref="B8" authorId="0" shapeId="0" xr:uid="{00000000-0006-0000-0000-000006000000}">
      <text/>
    </comment>
    <comment ref="B9" authorId="0" shapeId="0" xr:uid="{00000000-0006-0000-0000-000007000000}">
      <text/>
    </comment>
    <comment ref="B10" authorId="0" shapeId="0" xr:uid="{00000000-0006-0000-0000-000008000000}">
      <text/>
    </comment>
    <comment ref="B11" authorId="0" shapeId="0" xr:uid="{00000000-0006-0000-0000-000009000000}">
      <text/>
    </comment>
    <comment ref="B12" authorId="0" shapeId="0" xr:uid="{00000000-0006-0000-0000-00000A000000}">
      <text/>
    </comment>
    <comment ref="B13" authorId="0" shapeId="0" xr:uid="{00000000-0006-0000-0000-00000B000000}">
      <text/>
    </comment>
    <comment ref="B14" authorId="0" shapeId="0" xr:uid="{00000000-0006-0000-0000-00000C000000}">
      <text/>
    </comment>
    <comment ref="B15" authorId="0" shapeId="0" xr:uid="{00000000-0006-0000-0000-00000D000000}">
      <text/>
    </comment>
    <comment ref="B16" authorId="0" shapeId="0" xr:uid="{00000000-0006-0000-0000-00000E000000}">
      <text/>
    </comment>
    <comment ref="B18" authorId="0" shapeId="0" xr:uid="{00000000-0006-0000-0000-00000F000000}">
      <text/>
    </comment>
    <comment ref="B19" authorId="0" shapeId="0" xr:uid="{00000000-0006-0000-0000-000011000000}">
      <text/>
    </comment>
    <comment ref="B20" authorId="0" shapeId="0" xr:uid="{00000000-0006-0000-0000-000012000000}">
      <text/>
    </comment>
    <comment ref="B21" authorId="0" shapeId="0" xr:uid="{00000000-0006-0000-0000-000013000000}">
      <text/>
    </comment>
  </commentList>
</comments>
</file>

<file path=xl/sharedStrings.xml><?xml version="1.0" encoding="utf-8"?>
<sst xmlns="http://schemas.openxmlformats.org/spreadsheetml/2006/main" count="44" uniqueCount="38">
  <si>
    <t>Promedio</t>
  </si>
  <si>
    <t>ITEM</t>
  </si>
  <si>
    <t>DESCRIPCIÓN</t>
  </si>
  <si>
    <t>CANTIDAD DE
EQUIPOS</t>
  </si>
  <si>
    <t>CANTIDAD DE MANTENIMIENTOS</t>
  </si>
  <si>
    <t>VALOR UNITARIO</t>
  </si>
  <si>
    <t>VALOR TOTAL</t>
  </si>
  <si>
    <r>
      <t>Mantenimiento preventivo, verificación y limpieza de</t>
    </r>
    <r>
      <rPr>
        <b/>
        <sz val="10"/>
        <color theme="1"/>
        <rFont val="Calibri"/>
        <family val="2"/>
        <scheme val="minor"/>
      </rPr>
      <t xml:space="preserve"> setenta y un (71)</t>
    </r>
    <r>
      <rPr>
        <sz val="10"/>
        <color theme="1"/>
        <rFont val="Calibri"/>
        <family val="2"/>
        <scheme val="minor"/>
      </rPr>
      <t xml:space="preserve"> vigas frias marca TROX dimensiones 60 x 90, 60 x120, 60 x 150, 60 x 180, 60 x 270.</t>
    </r>
    <r>
      <rPr>
        <b/>
        <sz val="10"/>
        <color theme="1"/>
        <rFont val="Calibri"/>
        <family val="2"/>
        <scheme val="minor"/>
      </rPr>
      <t xml:space="preserve"> </t>
    </r>
  </si>
  <si>
    <r>
      <t xml:space="preserve">Mantenimiento preventivo, verificación y limpieza de </t>
    </r>
    <r>
      <rPr>
        <b/>
        <sz val="10"/>
        <color theme="1"/>
        <rFont val="Calibri"/>
        <family val="2"/>
        <scheme val="minor"/>
      </rPr>
      <t xml:space="preserve">noventa (90) difusores y rejillas </t>
    </r>
    <r>
      <rPr>
        <sz val="10"/>
        <color theme="1"/>
        <rFont val="Calibri"/>
        <family val="2"/>
        <scheme val="minor"/>
      </rPr>
      <t>de aire desde 6"x 6" hasta 15" x 15"</t>
    </r>
  </si>
  <si>
    <r>
      <t xml:space="preserve">Rutina de mantenimiento a </t>
    </r>
    <r>
      <rPr>
        <b/>
        <sz val="10"/>
        <color theme="1"/>
        <rFont val="Calibri"/>
        <family val="2"/>
        <scheme val="minor"/>
      </rPr>
      <t>un (1)</t>
    </r>
    <r>
      <rPr>
        <sz val="10"/>
        <color theme="1"/>
        <rFont val="Calibri"/>
        <family val="2"/>
        <scheme val="minor"/>
      </rPr>
      <t xml:space="preserve"> sistema de extracción de monoxido, motor Baldor trifásico de 3HP 1745 rpm, incluye variador y control eléctrico, ventilador, ducto y rejillas de ventilación, filtro, bandas y poleas.</t>
    </r>
  </si>
  <si>
    <r>
      <t xml:space="preserve">Mantenimiento de </t>
    </r>
    <r>
      <rPr>
        <b/>
        <sz val="10"/>
        <color theme="1"/>
        <rFont val="Calibri"/>
        <family val="2"/>
        <scheme val="minor"/>
      </rPr>
      <t>una (1)</t>
    </r>
    <r>
      <rPr>
        <sz val="10"/>
        <color theme="1"/>
        <rFont val="Calibri"/>
        <family val="2"/>
        <scheme val="minor"/>
      </rPr>
      <t xml:space="preserve"> Unidad manejadora de aire UMA de 1765 CFM incluye control eléctrico, válvulas, medidores, accesorios. (#101)</t>
    </r>
  </si>
  <si>
    <r>
      <t xml:space="preserve">Mantenimiento de </t>
    </r>
    <r>
      <rPr>
        <b/>
        <sz val="10"/>
        <color theme="1"/>
        <rFont val="Calibri"/>
        <family val="2"/>
        <scheme val="minor"/>
      </rPr>
      <t>una (1)</t>
    </r>
    <r>
      <rPr>
        <sz val="10"/>
        <color theme="1"/>
        <rFont val="Calibri"/>
        <family val="2"/>
        <scheme val="minor"/>
      </rPr>
      <t xml:space="preserve"> Unidad manejadora de aire UMA de 1505 CFM incluye control eléctrico, válvulas, medidores, accesorios. (#102)</t>
    </r>
  </si>
  <si>
    <r>
      <t xml:space="preserve">Mantenimiento de </t>
    </r>
    <r>
      <rPr>
        <b/>
        <sz val="10"/>
        <color theme="1"/>
        <rFont val="Calibri"/>
        <family val="2"/>
        <scheme val="minor"/>
      </rPr>
      <t>una (1)</t>
    </r>
    <r>
      <rPr>
        <sz val="10"/>
        <color theme="1"/>
        <rFont val="Calibri"/>
        <family val="2"/>
        <scheme val="minor"/>
      </rPr>
      <t xml:space="preserve"> Unidad manejadora de aire UMA de 6050 CFM incluye control eléctrico, válvulas, medidores, accesorios y tanque de alivio. (#201). Deben usar el equipo de alturas necesario para el acceso al recinto con el personal calificado.</t>
    </r>
  </si>
  <si>
    <r>
      <t xml:space="preserve">Mantenimiento de </t>
    </r>
    <r>
      <rPr>
        <b/>
        <sz val="10"/>
        <color theme="1"/>
        <rFont val="Calibri"/>
        <family val="2"/>
        <scheme val="minor"/>
      </rPr>
      <t>una (1)</t>
    </r>
    <r>
      <rPr>
        <sz val="10"/>
        <color theme="1"/>
        <rFont val="Calibri"/>
        <family val="2"/>
        <scheme val="minor"/>
      </rPr>
      <t xml:space="preserve"> Unidad manejadora de aire UMA de 4900 CFM incluye control eléctrico, válvulas, medidores, accesorios y tanque de alivio. (#202). Deben usar el equipo de alturas necesario para el acceso al recinto con el personal calificado.</t>
    </r>
  </si>
  <si>
    <r>
      <t xml:space="preserve">Mantenimiento de </t>
    </r>
    <r>
      <rPr>
        <b/>
        <sz val="10"/>
        <color theme="1"/>
        <rFont val="Calibri"/>
        <family val="2"/>
        <scheme val="minor"/>
      </rPr>
      <t>una (1)</t>
    </r>
    <r>
      <rPr>
        <sz val="10"/>
        <color theme="1"/>
        <rFont val="Calibri"/>
        <family val="2"/>
        <scheme val="minor"/>
      </rPr>
      <t xml:space="preserve"> Unidad manejadora de aire UMA de 5470 CFM incluye control eléctrico, válvulas, medidores, accesorios. (#203)</t>
    </r>
  </si>
  <si>
    <r>
      <t xml:space="preserve">Mantenimiento de </t>
    </r>
    <r>
      <rPr>
        <b/>
        <sz val="10"/>
        <color theme="1"/>
        <rFont val="Calibri"/>
        <family val="2"/>
        <scheme val="minor"/>
      </rPr>
      <t>una (1)</t>
    </r>
    <r>
      <rPr>
        <sz val="10"/>
        <color theme="1"/>
        <rFont val="Calibri"/>
        <family val="2"/>
        <scheme val="minor"/>
      </rPr>
      <t xml:space="preserve"> Unidad manejadoras de aire UMA de 4970 CFM incluye control eléctrico, válvulas, medidores, accesorios. (#301)</t>
    </r>
  </si>
  <si>
    <r>
      <t xml:space="preserve">Mantenimiento de </t>
    </r>
    <r>
      <rPr>
        <b/>
        <sz val="10"/>
        <color theme="1"/>
        <rFont val="Calibri"/>
        <family val="2"/>
        <scheme val="minor"/>
      </rPr>
      <t>una (1)</t>
    </r>
    <r>
      <rPr>
        <sz val="10"/>
        <color theme="1"/>
        <rFont val="Calibri"/>
        <family val="2"/>
        <scheme val="minor"/>
      </rPr>
      <t xml:space="preserve"> Unidad manejadora de aire UMA de 3030 CFM incluye control eléctrico, válvulas, medidores, accesorios. (sótano)</t>
    </r>
  </si>
  <si>
    <r>
      <t xml:space="preserve">Mantenimiento de </t>
    </r>
    <r>
      <rPr>
        <b/>
        <sz val="10"/>
        <color theme="1"/>
        <rFont val="Calibri"/>
        <family val="2"/>
        <scheme val="minor"/>
      </rPr>
      <t>una (1)</t>
    </r>
    <r>
      <rPr>
        <sz val="10"/>
        <color theme="1"/>
        <rFont val="Calibri"/>
        <family val="2"/>
        <scheme val="minor"/>
      </rPr>
      <t xml:space="preserve"> Unidad acondicionadora de precisión liebert  de 5TR, 18,3 Kw, 2800 CFM. (datacenter) incluye ventilador remoto de condensación</t>
    </r>
  </si>
  <si>
    <r>
      <t xml:space="preserve">Mantenimiento </t>
    </r>
    <r>
      <rPr>
        <b/>
        <sz val="10"/>
        <color theme="1"/>
        <rFont val="Calibri"/>
        <family val="2"/>
        <scheme val="minor"/>
      </rPr>
      <t xml:space="preserve">de una (1) </t>
    </r>
    <r>
      <rPr>
        <sz val="10"/>
        <color theme="1"/>
        <rFont val="Calibri"/>
        <family val="2"/>
        <scheme val="minor"/>
      </rPr>
      <t xml:space="preserve">Unidad manejadora de aire de expansión directa TRANE 5TR 2000 CFM, incluye Mantenimeinto de Unidad condensadora  TRANE 5TR  </t>
    </r>
  </si>
  <si>
    <r>
      <t xml:space="preserve">Mantenimiento de </t>
    </r>
    <r>
      <rPr>
        <b/>
        <sz val="10"/>
        <color theme="1"/>
        <rFont val="Calibri"/>
        <family val="2"/>
        <scheme val="minor"/>
      </rPr>
      <t>una (1)</t>
    </r>
    <r>
      <rPr>
        <sz val="10"/>
        <color theme="1"/>
        <rFont val="Calibri"/>
        <family val="2"/>
        <scheme val="minor"/>
      </rPr>
      <t xml:space="preserve"> Unidad acondicionadora mini split TRANE enfriada por aire 900 CFM 3TR, Incluye Mantenimeinto de Unidad condensadora TRANNE 3TR</t>
    </r>
  </si>
  <si>
    <r>
      <t xml:space="preserve">Mantenimiento de </t>
    </r>
    <r>
      <rPr>
        <b/>
        <sz val="10"/>
        <color theme="1"/>
        <rFont val="Calibri"/>
        <family val="2"/>
        <scheme val="minor"/>
      </rPr>
      <t>una (1)</t>
    </r>
    <r>
      <rPr>
        <sz val="10"/>
        <color theme="1"/>
        <rFont val="Calibri"/>
        <family val="2"/>
        <scheme val="minor"/>
      </rPr>
      <t xml:space="preserve"> Unidad acondicionadora mini split LG 1TR, Incluye Mantenimeinto de Unidad condensadora LG 1TR</t>
    </r>
  </si>
  <si>
    <r>
      <t xml:space="preserve">Mantenimiento de </t>
    </r>
    <r>
      <rPr>
        <b/>
        <sz val="10"/>
        <color theme="1"/>
        <rFont val="Calibri"/>
        <family val="2"/>
        <scheme val="minor"/>
      </rPr>
      <t xml:space="preserve">una (1) </t>
    </r>
    <r>
      <rPr>
        <sz val="10"/>
        <color theme="1"/>
        <rFont val="Calibri"/>
        <family val="2"/>
        <scheme val="minor"/>
      </rPr>
      <t>Unidad acondicionadora mini split LG 2TR, incluye  Mantenimiento de Unidad condensadora LG 2TR</t>
    </r>
  </si>
  <si>
    <r>
      <t xml:space="preserve">Mantenimiento de </t>
    </r>
    <r>
      <rPr>
        <b/>
        <sz val="10"/>
        <color theme="1"/>
        <rFont val="Calibri"/>
        <family val="2"/>
        <scheme val="minor"/>
      </rPr>
      <t>una (1)</t>
    </r>
    <r>
      <rPr>
        <sz val="10"/>
        <color theme="1"/>
        <rFont val="Calibri"/>
        <family val="2"/>
        <scheme val="minor"/>
      </rPr>
      <t xml:space="preserve"> Unidad acondicionadora mini split SAMSUNG 1TR INVERTER, Incluye Mantenimeinto de Unidad condensadora SAMSUNG 1TR</t>
    </r>
  </si>
  <si>
    <r>
      <t xml:space="preserve">Mantenimiento de </t>
    </r>
    <r>
      <rPr>
        <b/>
        <sz val="10"/>
        <color theme="1"/>
        <rFont val="Calibri"/>
        <family val="2"/>
        <scheme val="minor"/>
      </rPr>
      <t>dos (2)</t>
    </r>
    <r>
      <rPr>
        <sz val="10"/>
        <color theme="1"/>
        <rFont val="Calibri"/>
        <family val="2"/>
        <scheme val="minor"/>
      </rPr>
      <t xml:space="preserve"> Enfriador MCQUAY cuatro compresores scroll 40.2 TR,  incluye mantenimiento de 2 Bombas de agua helada enfriadores 1 y2 marca GRUNDFOS tipo dual arm, 2x3HP, Mantenimeinto de Bomba agua helada anillo marca GRUNDFOS tipo dual arm, 2x 10HP. Mantenimeinto de 2 Bombas de agua condensación enfriadores 1 y 2 marca GRUNDFOS tipo dual arm, 2x 7,5HP. </t>
    </r>
  </si>
  <si>
    <r>
      <t xml:space="preserve">Mantenimiento de </t>
    </r>
    <r>
      <rPr>
        <b/>
        <sz val="10"/>
        <color theme="1"/>
        <rFont val="Calibri"/>
        <family val="2"/>
        <scheme val="minor"/>
      </rPr>
      <t>un (1)</t>
    </r>
    <r>
      <rPr>
        <sz val="10"/>
        <color theme="1"/>
        <rFont val="Calibri"/>
        <family val="2"/>
        <scheme val="minor"/>
      </rPr>
      <t xml:space="preserve"> Enfriador NAPPS un compresor scroll 15,7 TR. Mantenimeinto de Bomba de agua helada enfriador 3 marca GRUNDFOS tipo dual arm, 2x7,5HP. Mantenimeinto de Bomba de agua condensación enfriador 3 marca GRUNDFOS tipo dual arm, 2x 7,5HP.</t>
    </r>
  </si>
  <si>
    <r>
      <t xml:space="preserve">Mantenimiento de </t>
    </r>
    <r>
      <rPr>
        <b/>
        <sz val="10"/>
        <color theme="1"/>
        <rFont val="Calibri"/>
        <family val="2"/>
        <scheme val="minor"/>
      </rPr>
      <t>una (1)</t>
    </r>
    <r>
      <rPr>
        <sz val="10"/>
        <color theme="1"/>
        <rFont val="Calibri"/>
        <family val="2"/>
        <scheme val="minor"/>
      </rPr>
      <t xml:space="preserve"> Torre de enfriamiento marca AMCOT ventilador axial de 70" motor de 7,5HP, altura 3,73m; ancho 3,18; profundidad 2,56 m.</t>
    </r>
  </si>
  <si>
    <r>
      <t xml:space="preserve">Verificación, limpieza de tableros, ajuste de bornes a </t>
    </r>
    <r>
      <rPr>
        <b/>
        <sz val="10"/>
        <color theme="1"/>
        <rFont val="Calibri"/>
        <family val="2"/>
        <scheme val="minor"/>
      </rPr>
      <t xml:space="preserve">once (11) </t>
    </r>
    <r>
      <rPr>
        <sz val="10"/>
        <color theme="1"/>
        <rFont val="Calibri"/>
        <family val="2"/>
        <scheme val="minor"/>
      </rPr>
      <t>tableros de control  y comunicaciones y un (1) tablero de control de la planta de agua helada.</t>
    </r>
  </si>
  <si>
    <t xml:space="preserve">SUBTOTAL </t>
  </si>
  <si>
    <t>IVA</t>
  </si>
  <si>
    <t xml:space="preserve">VALOR TOTAL </t>
  </si>
  <si>
    <t xml:space="preserve">Nota: El valor destinado para mantenimientos correctivos es inmodificable </t>
  </si>
  <si>
    <t>Mantenimientos Correctivos INMODIFICABLE</t>
  </si>
  <si>
    <t>Empresa 1</t>
  </si>
  <si>
    <t xml:space="preserve">Empresa 2                 </t>
  </si>
  <si>
    <t xml:space="preserve">Empresa 3               </t>
  </si>
  <si>
    <t>VALOR PROMEDIO</t>
  </si>
  <si>
    <t>Estudio de Mercado
 Aire Acondicionado 2025</t>
  </si>
  <si>
    <t>GLB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</si>
</sst>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 &quot;$&quot;\ * #,##0_ ;_ &quot;$&quot;\ * \-#,##0_ ;_ &quot;$&quot;\ * &quot;-&quot;??_ ;_ @_ "/>
    <numFmt numFmtId="167" formatCode="_(&quot;$&quot;\ * #,##0_);_(&quot;$&quot;\ * \(#,##0\);_(&quot;$&quot;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3" borderId="0" applyNumberFormat="0" applyBorder="0" applyAlignment="0" applyProtection="0"/>
    <xf numFmtId="165" fontId="1" fillId="0" borderId="0" applyFont="0" applyFill="0" applyBorder="0" applyAlignment="0" applyProtection="0"/>
    <xf numFmtId="0" fontId="8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1" xfId="0" applyBorder="1" applyAlignment="1">
      <alignment horizontal="center"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/>
    </xf>
    <xf numFmtId="9" fontId="0" fillId="0" borderId="0" xfId="0" applyNumberFormat="1"/>
    <xf numFmtId="164" fontId="0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7" fillId="3" borderId="1" xfId="3" applyNumberFormat="1" applyFont="1" applyBorder="1" applyAlignment="1">
      <alignment horizontal="left" vertical="center"/>
    </xf>
    <xf numFmtId="164" fontId="0" fillId="0" borderId="0" xfId="0" applyNumberFormat="1"/>
    <xf numFmtId="0" fontId="0" fillId="4" borderId="2" xfId="0" applyFill="1" applyBorder="1"/>
    <xf numFmtId="0" fontId="0" fillId="4" borderId="1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0" fillId="4" borderId="0" xfId="0" applyFill="1"/>
    <xf numFmtId="0" fontId="2" fillId="5" borderId="1" xfId="0" applyFont="1" applyFill="1" applyBorder="1" applyAlignment="1">
      <alignment horizontal="center" vertical="center"/>
    </xf>
    <xf numFmtId="166" fontId="0" fillId="0" borderId="0" xfId="0" applyNumberFormat="1"/>
    <xf numFmtId="167" fontId="0" fillId="0" borderId="1" xfId="1" applyNumberFormat="1" applyFont="1" applyFill="1" applyBorder="1" applyAlignment="1" applyProtection="1">
      <alignment horizontal="center" vertical="center"/>
      <protection hidden="1"/>
    </xf>
    <xf numFmtId="164" fontId="0" fillId="0" borderId="1" xfId="1" applyNumberFormat="1" applyFont="1" applyFill="1" applyBorder="1" applyAlignment="1">
      <alignment horizontal="center" vertical="center" wrapText="1"/>
    </xf>
    <xf numFmtId="167" fontId="0" fillId="0" borderId="1" xfId="1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164" fontId="0" fillId="0" borderId="2" xfId="1" applyNumberFormat="1" applyFont="1" applyBorder="1" applyAlignment="1">
      <alignment horizontal="center" vertical="center" wrapText="1"/>
    </xf>
    <xf numFmtId="164" fontId="2" fillId="7" borderId="2" xfId="0" applyNumberFormat="1" applyFont="1" applyFill="1" applyBorder="1" applyAlignment="1">
      <alignment horizontal="center" vertical="center"/>
    </xf>
    <xf numFmtId="164" fontId="0" fillId="7" borderId="2" xfId="1" applyNumberFormat="1" applyFont="1" applyFill="1" applyBorder="1" applyAlignment="1">
      <alignment horizontal="center" vertical="center" wrapText="1"/>
    </xf>
    <xf numFmtId="164" fontId="7" fillId="7" borderId="2" xfId="3" applyNumberFormat="1" applyFont="1" applyFill="1" applyBorder="1" applyAlignment="1">
      <alignment horizontal="left" vertical="center"/>
    </xf>
    <xf numFmtId="0" fontId="0" fillId="4" borderId="3" xfId="0" applyFill="1" applyBorder="1"/>
    <xf numFmtId="0" fontId="9" fillId="4" borderId="7" xfId="0" applyFon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9" fillId="0" borderId="3" xfId="0" applyFont="1" applyBorder="1" applyAlignment="1">
      <alignment horizontal="center" vertical="center" wrapText="1"/>
    </xf>
  </cellXfs>
  <cellStyles count="9">
    <cellStyle name="Moneda" xfId="1" builtinId="4"/>
    <cellStyle name="Moneda 2" xfId="2" xr:uid="{00000000-0005-0000-0000-00002F000000}"/>
    <cellStyle name="Moneda 2 2" xfId="8" xr:uid="{5E0978CE-97B2-470B-8843-6E53EF76EBA6}"/>
    <cellStyle name="Moneda 3" xfId="4" xr:uid="{00000000-0005-0000-0000-000030000000}"/>
    <cellStyle name="Moneda 3 2" xfId="7" xr:uid="{D5EF7753-75B2-4D31-B488-BF7402D1AE63}"/>
    <cellStyle name="Moneda 4" xfId="6" xr:uid="{955AB388-831D-4EB4-B0FD-D1304B44BD26}"/>
    <cellStyle name="Neutral" xfId="3" builtinId="28"/>
    <cellStyle name="Normal" xfId="0" builtinId="0"/>
    <cellStyle name="Normal 2 2" xfId="5" xr:uid="{C7D1B998-3A8A-421F-AD29-7F66D05CF6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4"/>
  <sheetViews>
    <sheetView showGridLines="0" tabSelected="1" view="pageBreakPreview" zoomScaleNormal="100" zoomScaleSheetLayoutView="100" workbookViewId="0">
      <selection activeCell="M3" sqref="M3"/>
    </sheetView>
  </sheetViews>
  <sheetFormatPr baseColWidth="10" defaultColWidth="11.453125" defaultRowHeight="14.5" x14ac:dyDescent="0.35"/>
  <cols>
    <col min="1" max="1" width="5.54296875" style="19" customWidth="1"/>
    <col min="2" max="2" width="50.26953125" style="7" customWidth="1"/>
    <col min="3" max="3" width="17.54296875" style="7" customWidth="1"/>
    <col min="4" max="4" width="16.81640625" customWidth="1"/>
    <col min="5" max="5" width="17.453125" customWidth="1"/>
    <col min="6" max="8" width="18.26953125" style="14" customWidth="1"/>
    <col min="9" max="9" width="19" customWidth="1"/>
    <col min="10" max="10" width="19.453125" style="14" customWidth="1"/>
    <col min="11" max="11" width="18.7265625" customWidth="1"/>
    <col min="12" max="12" width="17.1796875" style="14" customWidth="1"/>
    <col min="13" max="13" width="14.26953125" customWidth="1"/>
  </cols>
  <sheetData>
    <row r="1" spans="1:14" ht="54.75" customHeight="1" x14ac:dyDescent="0.35">
      <c r="A1" s="15"/>
      <c r="B1" s="42" t="s">
        <v>36</v>
      </c>
      <c r="C1" s="42"/>
      <c r="D1" s="42"/>
      <c r="E1" s="39" t="s">
        <v>32</v>
      </c>
      <c r="F1" s="40"/>
      <c r="G1" s="39" t="s">
        <v>33</v>
      </c>
      <c r="H1" s="40"/>
      <c r="I1" s="39" t="s">
        <v>34</v>
      </c>
      <c r="J1" s="40"/>
      <c r="K1" s="36" t="s">
        <v>0</v>
      </c>
      <c r="L1" s="37"/>
      <c r="M1" s="38"/>
      <c r="N1" s="34"/>
    </row>
    <row r="2" spans="1:14" ht="43.5" customHeight="1" x14ac:dyDescent="0.35">
      <c r="A2" s="20" t="s">
        <v>1</v>
      </c>
      <c r="B2" s="27" t="s">
        <v>2</v>
      </c>
      <c r="C2" s="25" t="s">
        <v>3</v>
      </c>
      <c r="D2" s="25" t="s">
        <v>4</v>
      </c>
      <c r="E2" s="25" t="s">
        <v>5</v>
      </c>
      <c r="F2" s="26" t="s">
        <v>6</v>
      </c>
      <c r="G2" s="25" t="s">
        <v>5</v>
      </c>
      <c r="H2" s="26" t="s">
        <v>6</v>
      </c>
      <c r="I2" s="25" t="s">
        <v>5</v>
      </c>
      <c r="J2" s="26" t="s">
        <v>6</v>
      </c>
      <c r="K2" s="25" t="s">
        <v>35</v>
      </c>
      <c r="L2" s="28" t="s">
        <v>5</v>
      </c>
      <c r="M2" s="28" t="s">
        <v>6</v>
      </c>
    </row>
    <row r="3" spans="1:14" ht="45" customHeight="1" x14ac:dyDescent="0.35">
      <c r="A3" s="16">
        <v>1</v>
      </c>
      <c r="B3" s="10" t="s">
        <v>7</v>
      </c>
      <c r="C3" s="11">
        <v>71</v>
      </c>
      <c r="D3" s="11">
        <v>1</v>
      </c>
      <c r="E3" s="2">
        <v>88900</v>
      </c>
      <c r="F3" s="9">
        <f>E3*C3</f>
        <v>6311900</v>
      </c>
      <c r="G3" s="22">
        <v>80000</v>
      </c>
      <c r="H3" s="23">
        <f>G3*C3</f>
        <v>5680000</v>
      </c>
      <c r="I3" s="22">
        <v>87200</v>
      </c>
      <c r="J3" s="23">
        <f>I3*C3</f>
        <v>6191200</v>
      </c>
      <c r="K3" s="2">
        <f>(F3+H3+J3)/3</f>
        <v>6061033.333333333</v>
      </c>
      <c r="L3" s="29">
        <f>K3/C3</f>
        <v>85366.666666666657</v>
      </c>
      <c r="M3" s="35">
        <f>L3*C3</f>
        <v>6061033.333333333</v>
      </c>
    </row>
    <row r="4" spans="1:14" ht="46.5" customHeight="1" x14ac:dyDescent="0.35">
      <c r="A4" s="16">
        <v>2</v>
      </c>
      <c r="B4" s="10" t="s">
        <v>8</v>
      </c>
      <c r="C4" s="11">
        <v>90</v>
      </c>
      <c r="D4" s="11">
        <v>1</v>
      </c>
      <c r="E4" s="2">
        <v>50800</v>
      </c>
      <c r="F4" s="9">
        <f>E4*C4</f>
        <v>4572000</v>
      </c>
      <c r="G4" s="24">
        <v>50000</v>
      </c>
      <c r="H4" s="23">
        <f t="shared" ref="H4" si="0">G4*C4</f>
        <v>4500000</v>
      </c>
      <c r="I4" s="24">
        <v>54500</v>
      </c>
      <c r="J4" s="23">
        <f>I4*C4</f>
        <v>4905000</v>
      </c>
      <c r="K4" s="2">
        <f t="shared" ref="K4:K22" si="1">(F4+H4+J4)/3</f>
        <v>4659000</v>
      </c>
      <c r="L4" s="29">
        <f>K4/C4</f>
        <v>51766.666666666664</v>
      </c>
      <c r="M4" s="35">
        <f>L4*C4</f>
        <v>4659000</v>
      </c>
    </row>
    <row r="5" spans="1:14" ht="60.75" customHeight="1" x14ac:dyDescent="0.35">
      <c r="A5" s="16">
        <v>3</v>
      </c>
      <c r="B5" s="10" t="s">
        <v>9</v>
      </c>
      <c r="C5" s="11">
        <v>1</v>
      </c>
      <c r="D5" s="11">
        <v>8</v>
      </c>
      <c r="E5" s="2">
        <v>508000</v>
      </c>
      <c r="F5" s="9">
        <f>E5*D5</f>
        <v>4064000</v>
      </c>
      <c r="G5" s="24">
        <v>650000</v>
      </c>
      <c r="H5" s="23">
        <f>G5*D5</f>
        <v>5200000</v>
      </c>
      <c r="I5" s="24">
        <v>708500</v>
      </c>
      <c r="J5" s="23">
        <f>I5*D5</f>
        <v>5668000</v>
      </c>
      <c r="K5" s="2">
        <f t="shared" si="1"/>
        <v>4977333.333333333</v>
      </c>
      <c r="L5" s="29">
        <f>K5/8</f>
        <v>622166.66666666663</v>
      </c>
      <c r="M5" s="35">
        <f>L5*D5</f>
        <v>4977333.333333333</v>
      </c>
    </row>
    <row r="6" spans="1:14" ht="42" customHeight="1" x14ac:dyDescent="0.35">
      <c r="A6" s="16">
        <v>4</v>
      </c>
      <c r="B6" s="10" t="s">
        <v>10</v>
      </c>
      <c r="C6" s="11">
        <v>1</v>
      </c>
      <c r="D6" s="11">
        <v>8</v>
      </c>
      <c r="E6" s="2">
        <v>469900</v>
      </c>
      <c r="F6" s="9">
        <f t="shared" ref="F6:F23" si="2">E6*D6</f>
        <v>3759200</v>
      </c>
      <c r="G6" s="24">
        <v>420000</v>
      </c>
      <c r="H6" s="23">
        <f t="shared" ref="H6:H23" si="3">G6*D6</f>
        <v>3360000</v>
      </c>
      <c r="I6" s="24">
        <v>457800</v>
      </c>
      <c r="J6" s="23">
        <f t="shared" ref="J6:J23" si="4">I6*D6</f>
        <v>3662400</v>
      </c>
      <c r="K6" s="2">
        <f t="shared" si="1"/>
        <v>3593866.6666666665</v>
      </c>
      <c r="L6" s="29">
        <f t="shared" ref="L6:L19" si="5">K6/8</f>
        <v>449233.33333333331</v>
      </c>
      <c r="M6" s="35">
        <f t="shared" ref="M6:M23" si="6">L6*D6</f>
        <v>3593866.6666666665</v>
      </c>
    </row>
    <row r="7" spans="1:14" ht="42.75" customHeight="1" x14ac:dyDescent="0.35">
      <c r="A7" s="16">
        <v>5</v>
      </c>
      <c r="B7" s="10" t="s">
        <v>11</v>
      </c>
      <c r="C7" s="11">
        <v>1</v>
      </c>
      <c r="D7" s="11">
        <v>8</v>
      </c>
      <c r="E7" s="2">
        <v>469900</v>
      </c>
      <c r="F7" s="9">
        <f t="shared" si="2"/>
        <v>3759200</v>
      </c>
      <c r="G7" s="24">
        <v>420000</v>
      </c>
      <c r="H7" s="23">
        <f t="shared" si="3"/>
        <v>3360000</v>
      </c>
      <c r="I7" s="24">
        <v>457800</v>
      </c>
      <c r="J7" s="23">
        <f t="shared" si="4"/>
        <v>3662400</v>
      </c>
      <c r="K7" s="2">
        <f t="shared" si="1"/>
        <v>3593866.6666666665</v>
      </c>
      <c r="L7" s="29">
        <f t="shared" si="5"/>
        <v>449233.33333333331</v>
      </c>
      <c r="M7" s="35">
        <f t="shared" si="6"/>
        <v>3593866.6666666665</v>
      </c>
    </row>
    <row r="8" spans="1:14" ht="73.5" customHeight="1" x14ac:dyDescent="0.35">
      <c r="A8" s="16">
        <v>6</v>
      </c>
      <c r="B8" s="10" t="s">
        <v>12</v>
      </c>
      <c r="C8" s="11">
        <v>1</v>
      </c>
      <c r="D8" s="11">
        <v>8</v>
      </c>
      <c r="E8" s="2">
        <v>469900</v>
      </c>
      <c r="F8" s="9">
        <f t="shared" si="2"/>
        <v>3759200</v>
      </c>
      <c r="G8" s="24">
        <v>420000</v>
      </c>
      <c r="H8" s="23">
        <f t="shared" si="3"/>
        <v>3360000</v>
      </c>
      <c r="I8" s="24">
        <v>457800</v>
      </c>
      <c r="J8" s="23">
        <f t="shared" si="4"/>
        <v>3662400</v>
      </c>
      <c r="K8" s="2">
        <f t="shared" si="1"/>
        <v>3593866.6666666665</v>
      </c>
      <c r="L8" s="29">
        <f t="shared" si="5"/>
        <v>449233.33333333331</v>
      </c>
      <c r="M8" s="35">
        <f t="shared" si="6"/>
        <v>3593866.6666666665</v>
      </c>
    </row>
    <row r="9" spans="1:14" ht="76.5" customHeight="1" x14ac:dyDescent="0.35">
      <c r="A9" s="16">
        <v>7</v>
      </c>
      <c r="B9" s="10" t="s">
        <v>13</v>
      </c>
      <c r="C9" s="11">
        <v>1</v>
      </c>
      <c r="D9" s="11">
        <v>8</v>
      </c>
      <c r="E9" s="2">
        <v>444500</v>
      </c>
      <c r="F9" s="9">
        <f t="shared" si="2"/>
        <v>3556000</v>
      </c>
      <c r="G9" s="24">
        <v>420000</v>
      </c>
      <c r="H9" s="23">
        <f t="shared" si="3"/>
        <v>3360000</v>
      </c>
      <c r="I9" s="24">
        <v>457800</v>
      </c>
      <c r="J9" s="23">
        <f t="shared" si="4"/>
        <v>3662400</v>
      </c>
      <c r="K9" s="2">
        <f t="shared" si="1"/>
        <v>3526133.3333333335</v>
      </c>
      <c r="L9" s="29">
        <f t="shared" si="5"/>
        <v>440766.66666666669</v>
      </c>
      <c r="M9" s="35">
        <f t="shared" si="6"/>
        <v>3526133.3333333335</v>
      </c>
    </row>
    <row r="10" spans="1:14" ht="45" customHeight="1" x14ac:dyDescent="0.35">
      <c r="A10" s="16">
        <v>8</v>
      </c>
      <c r="B10" s="10" t="s">
        <v>14</v>
      </c>
      <c r="C10" s="11">
        <v>1</v>
      </c>
      <c r="D10" s="11">
        <v>8</v>
      </c>
      <c r="E10" s="2">
        <v>444500</v>
      </c>
      <c r="F10" s="9">
        <f t="shared" si="2"/>
        <v>3556000</v>
      </c>
      <c r="G10" s="24">
        <v>420000</v>
      </c>
      <c r="H10" s="23">
        <f t="shared" si="3"/>
        <v>3360000</v>
      </c>
      <c r="I10" s="24">
        <v>457800</v>
      </c>
      <c r="J10" s="23">
        <f t="shared" si="4"/>
        <v>3662400</v>
      </c>
      <c r="K10" s="2">
        <f t="shared" si="1"/>
        <v>3526133.3333333335</v>
      </c>
      <c r="L10" s="29">
        <f t="shared" si="5"/>
        <v>440766.66666666669</v>
      </c>
      <c r="M10" s="35">
        <f t="shared" si="6"/>
        <v>3526133.3333333335</v>
      </c>
    </row>
    <row r="11" spans="1:14" ht="45" customHeight="1" x14ac:dyDescent="0.35">
      <c r="A11" s="16">
        <v>9</v>
      </c>
      <c r="B11" s="10" t="s">
        <v>15</v>
      </c>
      <c r="C11" s="11">
        <v>1</v>
      </c>
      <c r="D11" s="11">
        <v>8</v>
      </c>
      <c r="E11" s="2">
        <v>431800</v>
      </c>
      <c r="F11" s="9">
        <f t="shared" si="2"/>
        <v>3454400</v>
      </c>
      <c r="G11" s="24">
        <v>420000</v>
      </c>
      <c r="H11" s="23">
        <f t="shared" si="3"/>
        <v>3360000</v>
      </c>
      <c r="I11" s="24">
        <v>457800</v>
      </c>
      <c r="J11" s="23">
        <f t="shared" si="4"/>
        <v>3662400</v>
      </c>
      <c r="K11" s="2">
        <f t="shared" si="1"/>
        <v>3492266.6666666665</v>
      </c>
      <c r="L11" s="29">
        <f t="shared" si="5"/>
        <v>436533.33333333331</v>
      </c>
      <c r="M11" s="35">
        <f t="shared" si="6"/>
        <v>3492266.6666666665</v>
      </c>
    </row>
    <row r="12" spans="1:14" ht="43.5" customHeight="1" x14ac:dyDescent="0.35">
      <c r="A12" s="16">
        <v>10</v>
      </c>
      <c r="B12" s="10" t="s">
        <v>16</v>
      </c>
      <c r="C12" s="11">
        <v>1</v>
      </c>
      <c r="D12" s="11">
        <v>8</v>
      </c>
      <c r="E12" s="2">
        <v>431800</v>
      </c>
      <c r="F12" s="9">
        <f t="shared" si="2"/>
        <v>3454400</v>
      </c>
      <c r="G12" s="24">
        <v>420000</v>
      </c>
      <c r="H12" s="23">
        <f t="shared" si="3"/>
        <v>3360000</v>
      </c>
      <c r="I12" s="24">
        <v>457800</v>
      </c>
      <c r="J12" s="23">
        <f t="shared" si="4"/>
        <v>3662400</v>
      </c>
      <c r="K12" s="2">
        <f t="shared" si="1"/>
        <v>3492266.6666666665</v>
      </c>
      <c r="L12" s="29">
        <f t="shared" si="5"/>
        <v>436533.33333333331</v>
      </c>
      <c r="M12" s="35">
        <f t="shared" si="6"/>
        <v>3492266.6666666665</v>
      </c>
    </row>
    <row r="13" spans="1:14" ht="43.5" customHeight="1" x14ac:dyDescent="0.35">
      <c r="A13" s="16">
        <v>11</v>
      </c>
      <c r="B13" s="10" t="s">
        <v>17</v>
      </c>
      <c r="C13" s="11">
        <v>1</v>
      </c>
      <c r="D13" s="11">
        <v>8</v>
      </c>
      <c r="E13" s="2">
        <v>495300</v>
      </c>
      <c r="F13" s="9">
        <f t="shared" si="2"/>
        <v>3962400</v>
      </c>
      <c r="G13" s="24">
        <v>450000</v>
      </c>
      <c r="H13" s="23">
        <f t="shared" si="3"/>
        <v>3600000</v>
      </c>
      <c r="I13" s="24">
        <v>490500</v>
      </c>
      <c r="J13" s="23">
        <f t="shared" si="4"/>
        <v>3924000</v>
      </c>
      <c r="K13" s="2">
        <f t="shared" si="1"/>
        <v>3828800</v>
      </c>
      <c r="L13" s="29">
        <f t="shared" si="5"/>
        <v>478600</v>
      </c>
      <c r="M13" s="35">
        <f t="shared" si="6"/>
        <v>3828800</v>
      </c>
    </row>
    <row r="14" spans="1:14" ht="52.5" customHeight="1" x14ac:dyDescent="0.35">
      <c r="A14" s="16">
        <v>12</v>
      </c>
      <c r="B14" s="10" t="s">
        <v>18</v>
      </c>
      <c r="C14" s="11">
        <v>1</v>
      </c>
      <c r="D14" s="11">
        <v>8</v>
      </c>
      <c r="E14" s="2">
        <v>444500</v>
      </c>
      <c r="F14" s="9">
        <f t="shared" si="2"/>
        <v>3556000</v>
      </c>
      <c r="G14" s="24">
        <v>450000</v>
      </c>
      <c r="H14" s="23">
        <f t="shared" si="3"/>
        <v>3600000</v>
      </c>
      <c r="I14" s="24">
        <v>490500</v>
      </c>
      <c r="J14" s="23">
        <f t="shared" si="4"/>
        <v>3924000</v>
      </c>
      <c r="K14" s="2">
        <f t="shared" si="1"/>
        <v>3693333.3333333335</v>
      </c>
      <c r="L14" s="29">
        <f t="shared" si="5"/>
        <v>461666.66666666669</v>
      </c>
      <c r="M14" s="35">
        <f t="shared" si="6"/>
        <v>3693333.3333333335</v>
      </c>
    </row>
    <row r="15" spans="1:14" ht="53.25" customHeight="1" x14ac:dyDescent="0.35">
      <c r="A15" s="16">
        <v>13</v>
      </c>
      <c r="B15" s="10" t="s">
        <v>19</v>
      </c>
      <c r="C15" s="11">
        <v>1</v>
      </c>
      <c r="D15" s="11">
        <v>8</v>
      </c>
      <c r="E15" s="2">
        <v>444500</v>
      </c>
      <c r="F15" s="9">
        <f t="shared" si="2"/>
        <v>3556000</v>
      </c>
      <c r="G15" s="24">
        <v>420000</v>
      </c>
      <c r="H15" s="23">
        <f t="shared" si="3"/>
        <v>3360000</v>
      </c>
      <c r="I15" s="24">
        <v>457800</v>
      </c>
      <c r="J15" s="23">
        <f t="shared" si="4"/>
        <v>3662400</v>
      </c>
      <c r="K15" s="2">
        <f t="shared" si="1"/>
        <v>3526133.3333333335</v>
      </c>
      <c r="L15" s="29">
        <f t="shared" si="5"/>
        <v>440766.66666666669</v>
      </c>
      <c r="M15" s="35">
        <f t="shared" si="6"/>
        <v>3526133.3333333335</v>
      </c>
    </row>
    <row r="16" spans="1:14" ht="53.25" customHeight="1" x14ac:dyDescent="0.35">
      <c r="A16" s="16">
        <v>14</v>
      </c>
      <c r="B16" s="10" t="s">
        <v>20</v>
      </c>
      <c r="C16" s="11">
        <v>1</v>
      </c>
      <c r="D16" s="11">
        <v>8</v>
      </c>
      <c r="E16" s="2">
        <v>444500</v>
      </c>
      <c r="F16" s="9">
        <f t="shared" si="2"/>
        <v>3556000</v>
      </c>
      <c r="G16" s="24">
        <v>300000</v>
      </c>
      <c r="H16" s="23">
        <f t="shared" si="3"/>
        <v>2400000</v>
      </c>
      <c r="I16" s="24">
        <v>327000</v>
      </c>
      <c r="J16" s="23">
        <f t="shared" si="4"/>
        <v>2616000</v>
      </c>
      <c r="K16" s="2">
        <f t="shared" si="1"/>
        <v>2857333.3333333335</v>
      </c>
      <c r="L16" s="29">
        <f t="shared" si="5"/>
        <v>357166.66666666669</v>
      </c>
      <c r="M16" s="35">
        <f t="shared" si="6"/>
        <v>2857333.3333333335</v>
      </c>
    </row>
    <row r="17" spans="1:13" ht="53.25" customHeight="1" x14ac:dyDescent="0.35">
      <c r="A17" s="16">
        <v>15</v>
      </c>
      <c r="B17" s="10" t="s">
        <v>21</v>
      </c>
      <c r="C17" s="11">
        <v>1</v>
      </c>
      <c r="D17" s="11">
        <v>8</v>
      </c>
      <c r="E17" s="2">
        <v>444500</v>
      </c>
      <c r="F17" s="9">
        <f t="shared" si="2"/>
        <v>3556000</v>
      </c>
      <c r="G17" s="24">
        <v>300000</v>
      </c>
      <c r="H17" s="23">
        <f t="shared" si="3"/>
        <v>2400000</v>
      </c>
      <c r="I17" s="24">
        <v>327000</v>
      </c>
      <c r="J17" s="23">
        <f t="shared" si="4"/>
        <v>2616000</v>
      </c>
      <c r="K17" s="2">
        <f t="shared" si="1"/>
        <v>2857333.3333333335</v>
      </c>
      <c r="L17" s="29">
        <f t="shared" si="5"/>
        <v>357166.66666666669</v>
      </c>
      <c r="M17" s="35">
        <f t="shared" si="6"/>
        <v>2857333.3333333335</v>
      </c>
    </row>
    <row r="18" spans="1:13" ht="53.25" customHeight="1" x14ac:dyDescent="0.35">
      <c r="A18" s="16">
        <v>16</v>
      </c>
      <c r="B18" s="10" t="s">
        <v>22</v>
      </c>
      <c r="C18" s="11">
        <v>1</v>
      </c>
      <c r="D18" s="11">
        <v>8</v>
      </c>
      <c r="E18" s="2">
        <v>444500</v>
      </c>
      <c r="F18" s="9">
        <f t="shared" si="2"/>
        <v>3556000</v>
      </c>
      <c r="G18" s="24">
        <v>300000</v>
      </c>
      <c r="H18" s="23">
        <f t="shared" si="3"/>
        <v>2400000</v>
      </c>
      <c r="I18" s="24">
        <v>327000</v>
      </c>
      <c r="J18" s="23">
        <f t="shared" si="4"/>
        <v>2616000</v>
      </c>
      <c r="K18" s="2">
        <f t="shared" si="1"/>
        <v>2857333.3333333335</v>
      </c>
      <c r="L18" s="29">
        <f t="shared" si="5"/>
        <v>357166.66666666669</v>
      </c>
      <c r="M18" s="35">
        <f t="shared" si="6"/>
        <v>2857333.3333333335</v>
      </c>
    </row>
    <row r="19" spans="1:13" ht="109.5" customHeight="1" x14ac:dyDescent="0.35">
      <c r="A19" s="16">
        <v>17</v>
      </c>
      <c r="B19" s="10" t="s">
        <v>23</v>
      </c>
      <c r="C19" s="11">
        <v>2</v>
      </c>
      <c r="D19" s="11">
        <v>1</v>
      </c>
      <c r="E19" s="2">
        <v>635000</v>
      </c>
      <c r="F19" s="9">
        <f t="shared" si="2"/>
        <v>635000</v>
      </c>
      <c r="G19" s="24">
        <v>800000</v>
      </c>
      <c r="H19" s="23">
        <f t="shared" si="3"/>
        <v>800000</v>
      </c>
      <c r="I19" s="24">
        <v>872000</v>
      </c>
      <c r="J19" s="23">
        <f t="shared" si="4"/>
        <v>872000</v>
      </c>
      <c r="K19" s="2">
        <f t="shared" si="1"/>
        <v>769000</v>
      </c>
      <c r="L19" s="29">
        <f t="shared" si="5"/>
        <v>96125</v>
      </c>
      <c r="M19" s="35">
        <f t="shared" si="6"/>
        <v>96125</v>
      </c>
    </row>
    <row r="20" spans="1:13" ht="84" customHeight="1" x14ac:dyDescent="0.35">
      <c r="A20" s="16">
        <v>18</v>
      </c>
      <c r="B20" s="10" t="s">
        <v>24</v>
      </c>
      <c r="C20" s="11">
        <v>1</v>
      </c>
      <c r="D20" s="11">
        <v>1</v>
      </c>
      <c r="E20" s="2">
        <v>889000</v>
      </c>
      <c r="F20" s="9">
        <f t="shared" si="2"/>
        <v>889000</v>
      </c>
      <c r="G20" s="23">
        <v>800000</v>
      </c>
      <c r="H20" s="23">
        <f t="shared" si="3"/>
        <v>800000</v>
      </c>
      <c r="I20" s="23">
        <v>872000</v>
      </c>
      <c r="J20" s="23">
        <f t="shared" si="4"/>
        <v>872000</v>
      </c>
      <c r="K20" s="2">
        <f t="shared" si="1"/>
        <v>853666.66666666663</v>
      </c>
      <c r="L20" s="29">
        <f>K20</f>
        <v>853666.66666666663</v>
      </c>
      <c r="M20" s="35">
        <f t="shared" si="6"/>
        <v>853666.66666666663</v>
      </c>
    </row>
    <row r="21" spans="1:13" ht="51.75" customHeight="1" x14ac:dyDescent="0.35">
      <c r="A21" s="16">
        <v>19</v>
      </c>
      <c r="B21" s="10" t="s">
        <v>25</v>
      </c>
      <c r="C21" s="11">
        <v>1</v>
      </c>
      <c r="D21" s="11">
        <v>4</v>
      </c>
      <c r="E21" s="2">
        <v>889000</v>
      </c>
      <c r="F21" s="9">
        <f t="shared" si="2"/>
        <v>3556000</v>
      </c>
      <c r="G21" s="24">
        <v>450000</v>
      </c>
      <c r="H21" s="23">
        <f t="shared" si="3"/>
        <v>1800000</v>
      </c>
      <c r="I21" s="24">
        <v>490500</v>
      </c>
      <c r="J21" s="23">
        <f t="shared" si="4"/>
        <v>1962000</v>
      </c>
      <c r="K21" s="2">
        <f>(F21+H21+J21)/3</f>
        <v>2439333.3333333335</v>
      </c>
      <c r="L21" s="29">
        <f>K21/4</f>
        <v>609833.33333333337</v>
      </c>
      <c r="M21" s="35">
        <f>L21*D21</f>
        <v>2439333.3333333335</v>
      </c>
    </row>
    <row r="22" spans="1:13" ht="51.75" customHeight="1" x14ac:dyDescent="0.35">
      <c r="A22" s="16">
        <v>20</v>
      </c>
      <c r="B22" s="10" t="s">
        <v>26</v>
      </c>
      <c r="C22" s="11">
        <v>1</v>
      </c>
      <c r="D22" s="11">
        <v>1</v>
      </c>
      <c r="E22" s="2">
        <v>1400000</v>
      </c>
      <c r="F22" s="9">
        <f t="shared" si="2"/>
        <v>1400000</v>
      </c>
      <c r="G22" s="24">
        <v>480000</v>
      </c>
      <c r="H22" s="23">
        <f t="shared" si="3"/>
        <v>480000</v>
      </c>
      <c r="I22" s="24">
        <v>523200</v>
      </c>
      <c r="J22" s="23">
        <f t="shared" si="4"/>
        <v>523200</v>
      </c>
      <c r="K22" s="2">
        <f t="shared" si="1"/>
        <v>801066.66666666663</v>
      </c>
      <c r="L22" s="29">
        <f>K22</f>
        <v>801066.66666666663</v>
      </c>
      <c r="M22" s="35">
        <f t="shared" si="6"/>
        <v>801066.66666666663</v>
      </c>
    </row>
    <row r="23" spans="1:13" ht="51.75" customHeight="1" x14ac:dyDescent="0.35">
      <c r="A23" s="16">
        <v>21</v>
      </c>
      <c r="B23" s="6" t="s">
        <v>31</v>
      </c>
      <c r="C23" s="11" t="s">
        <v>37</v>
      </c>
      <c r="D23" s="1">
        <v>1</v>
      </c>
      <c r="E23" s="2">
        <v>20000000</v>
      </c>
      <c r="F23" s="9">
        <f t="shared" si="2"/>
        <v>20000000</v>
      </c>
      <c r="G23" s="24">
        <v>20000000</v>
      </c>
      <c r="H23" s="23">
        <f t="shared" si="3"/>
        <v>20000000</v>
      </c>
      <c r="I23" s="24">
        <v>20000000</v>
      </c>
      <c r="J23" s="23">
        <f t="shared" si="4"/>
        <v>20000000</v>
      </c>
      <c r="K23" s="2">
        <f t="shared" ref="K23" si="7">AVERAGE(E23,I23)</f>
        <v>20000000</v>
      </c>
      <c r="L23" s="29">
        <v>20000000</v>
      </c>
      <c r="M23" s="35">
        <f t="shared" si="6"/>
        <v>20000000</v>
      </c>
    </row>
    <row r="24" spans="1:13" x14ac:dyDescent="0.35">
      <c r="A24" s="17"/>
      <c r="B24" s="5"/>
      <c r="C24" s="5"/>
      <c r="D24" s="4" t="s">
        <v>27</v>
      </c>
      <c r="E24" s="12"/>
      <c r="F24" s="12">
        <f>SUM(F3:F23)</f>
        <v>88468700</v>
      </c>
      <c r="G24" s="12"/>
      <c r="H24" s="12">
        <f>SUM(H3:H23)</f>
        <v>80540000</v>
      </c>
      <c r="I24" s="12"/>
      <c r="J24" s="12">
        <f>SUM(J3:J23)</f>
        <v>85988600</v>
      </c>
      <c r="K24" s="12"/>
      <c r="L24" s="30"/>
      <c r="M24" s="30">
        <f>SUM(M3:M23)</f>
        <v>84326225</v>
      </c>
    </row>
    <row r="25" spans="1:13" x14ac:dyDescent="0.35">
      <c r="A25" s="17"/>
      <c r="B25" s="5"/>
      <c r="C25" s="5"/>
      <c r="D25" s="4" t="s">
        <v>28</v>
      </c>
      <c r="E25" s="3"/>
      <c r="F25" s="12">
        <f>F24*19%</f>
        <v>16809053</v>
      </c>
      <c r="G25" s="3"/>
      <c r="H25" s="12">
        <f>H24*19%</f>
        <v>15302600</v>
      </c>
      <c r="I25" s="3"/>
      <c r="J25" s="12">
        <f>J24*19%</f>
        <v>16337834</v>
      </c>
      <c r="K25" s="3"/>
      <c r="L25" s="30"/>
      <c r="M25" s="30">
        <f>M24*19%</f>
        <v>16021982.75</v>
      </c>
    </row>
    <row r="26" spans="1:13" x14ac:dyDescent="0.35">
      <c r="A26" s="16"/>
      <c r="B26" s="6"/>
      <c r="C26" s="6"/>
      <c r="D26" s="1"/>
      <c r="E26" s="2"/>
      <c r="F26" s="9"/>
      <c r="G26" s="9"/>
      <c r="H26" s="9"/>
      <c r="I26" s="9"/>
      <c r="J26" s="9">
        <f>+F26</f>
        <v>0</v>
      </c>
      <c r="K26" s="2"/>
      <c r="L26" s="31"/>
      <c r="M26" s="33"/>
    </row>
    <row r="27" spans="1:13" x14ac:dyDescent="0.35">
      <c r="A27" s="17"/>
      <c r="B27" s="5"/>
      <c r="C27" s="5"/>
      <c r="D27" s="4" t="s">
        <v>29</v>
      </c>
      <c r="E27" s="4"/>
      <c r="F27" s="13">
        <f>F24+F25</f>
        <v>105277753</v>
      </c>
      <c r="G27" s="4"/>
      <c r="H27" s="13">
        <f>H24+H25+H26</f>
        <v>95842600</v>
      </c>
      <c r="I27" s="4"/>
      <c r="J27" s="13">
        <f>J24+J25</f>
        <v>102326434</v>
      </c>
      <c r="K27" s="4"/>
      <c r="L27" s="32"/>
      <c r="M27" s="32">
        <f>M24+M25</f>
        <v>100348207.75</v>
      </c>
    </row>
    <row r="28" spans="1:13" x14ac:dyDescent="0.35">
      <c r="A28" s="41" t="s">
        <v>30</v>
      </c>
      <c r="B28" s="41"/>
      <c r="C28" s="41"/>
      <c r="D28" s="41"/>
    </row>
    <row r="31" spans="1:13" x14ac:dyDescent="0.35">
      <c r="E31" s="21"/>
    </row>
    <row r="35" spans="1:11" x14ac:dyDescent="0.35">
      <c r="A35" s="18"/>
      <c r="E35" s="8"/>
      <c r="I35" s="8"/>
      <c r="K35" s="8"/>
    </row>
    <row r="36" spans="1:11" x14ac:dyDescent="0.35">
      <c r="A36" s="18"/>
    </row>
    <row r="37" spans="1:11" x14ac:dyDescent="0.35">
      <c r="A37" s="18"/>
    </row>
    <row r="38" spans="1:11" x14ac:dyDescent="0.35">
      <c r="A38" s="18"/>
    </row>
    <row r="39" spans="1:11" x14ac:dyDescent="0.35">
      <c r="A39" s="18"/>
    </row>
    <row r="40" spans="1:11" x14ac:dyDescent="0.35">
      <c r="A40" s="18"/>
    </row>
    <row r="41" spans="1:11" x14ac:dyDescent="0.35">
      <c r="A41" s="18"/>
    </row>
    <row r="42" spans="1:11" x14ac:dyDescent="0.35">
      <c r="A42" s="18"/>
    </row>
    <row r="43" spans="1:11" x14ac:dyDescent="0.35">
      <c r="A43" s="18"/>
    </row>
    <row r="44" spans="1:11" x14ac:dyDescent="0.35">
      <c r="A44" s="18"/>
    </row>
    <row r="45" spans="1:11" x14ac:dyDescent="0.35">
      <c r="A45" s="18"/>
    </row>
    <row r="46" spans="1:11" x14ac:dyDescent="0.35">
      <c r="A46" s="18"/>
    </row>
    <row r="47" spans="1:11" x14ac:dyDescent="0.35">
      <c r="A47" s="18"/>
    </row>
    <row r="48" spans="1:11" x14ac:dyDescent="0.35">
      <c r="A48" s="18"/>
    </row>
    <row r="49" spans="1:1" x14ac:dyDescent="0.35">
      <c r="A49" s="18"/>
    </row>
    <row r="50" spans="1:1" x14ac:dyDescent="0.35">
      <c r="A50" s="18"/>
    </row>
    <row r="51" spans="1:1" x14ac:dyDescent="0.35">
      <c r="A51" s="18"/>
    </row>
    <row r="52" spans="1:1" x14ac:dyDescent="0.35">
      <c r="A52" s="18"/>
    </row>
    <row r="53" spans="1:1" x14ac:dyDescent="0.35">
      <c r="A53" s="18"/>
    </row>
    <row r="54" spans="1:1" x14ac:dyDescent="0.35">
      <c r="A54" s="18"/>
    </row>
  </sheetData>
  <mergeCells count="6">
    <mergeCell ref="K1:M1"/>
    <mergeCell ref="E1:F1"/>
    <mergeCell ref="A28:D28"/>
    <mergeCell ref="B1:D1"/>
    <mergeCell ref="I1:J1"/>
    <mergeCell ref="G1:H1"/>
  </mergeCells>
  <pageMargins left="0.7" right="0.7" top="0.75" bottom="0.75" header="0.3" footer="0.3"/>
  <pageSetup scale="3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43e2db86669b8fa03c5b836403297387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39a2468f27e19c0d59d5d3e753595615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797ABCA-7DFA-49B5-ACAF-FB5F38B3DC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87A2F00-DE21-4C9B-BCCD-B742222966EE}"/>
</file>

<file path=customXml/itemProps3.xml><?xml version="1.0" encoding="utf-8"?>
<ds:datastoreItem xmlns:ds="http://schemas.openxmlformats.org/officeDocument/2006/customXml" ds:itemID="{DB89938C-3452-48F5-B805-D938A7BA4518}"/>
</file>

<file path=docMetadata/LabelInfo.xml><?xml version="1.0" encoding="utf-8"?>
<clbl:labelList xmlns:clbl="http://schemas.microsoft.com/office/2020/mipLabelMetadata">
  <clbl:label id="{239d5f0a-3c77-4ff3-8641-28759e72950f}" enabled="0" method="" siteId="{239d5f0a-3c77-4ff3-8641-28759e72950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Edison Torres Penagos</dc:creator>
  <cp:keywords/>
  <dc:description/>
  <cp:lastModifiedBy>Marlly Gingliola Ordoñez Ramirez</cp:lastModifiedBy>
  <cp:revision/>
  <dcterms:created xsi:type="dcterms:W3CDTF">2017-02-02T19:38:03Z</dcterms:created>
  <dcterms:modified xsi:type="dcterms:W3CDTF">2025-03-21T15:48:22Z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