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r\OneDrive\Documentos\SENA\PROCESOS DE SELECCION\PAPELERIA\"/>
    </mc:Choice>
  </mc:AlternateContent>
  <xr:revisionPtr revIDLastSave="0" documentId="13_ncr:1_{C90DEAE5-B907-4C42-B891-5144B9046E3D}" xr6:coauthVersionLast="47" xr6:coauthVersionMax="47" xr10:uidLastSave="{00000000-0000-0000-0000-000000000000}"/>
  <bookViews>
    <workbookView xWindow="-120" yWindow="-120" windowWidth="20730" windowHeight="11040" xr2:uid="{9CF645C1-052D-4F5E-B921-F69890C59A5D}"/>
  </bookViews>
  <sheets>
    <sheet name="ANALISIS INICIAL" sheetId="1" r:id="rId1"/>
  </sheets>
  <definedNames>
    <definedName name="_xlnm._FilterDatabase" localSheetId="0" hidden="1">'ANALISIS INICIAL'!$A$6:$E$6</definedName>
    <definedName name="Print_Area" localSheetId="0">'ANALISIS INICIAL'!$A$5:$E$6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6" i="1" l="1"/>
  <c r="P66" i="1"/>
  <c r="N7" i="1"/>
  <c r="M7" i="1"/>
  <c r="O7" i="1" l="1"/>
  <c r="P67" i="1"/>
  <c r="O67" i="1"/>
  <c r="L67" i="1"/>
  <c r="I67" i="1"/>
  <c r="N67" i="1"/>
  <c r="K67" i="1"/>
  <c r="H6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K23" i="1" s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K55" i="1" s="1"/>
  <c r="J56" i="1"/>
  <c r="J57" i="1"/>
  <c r="J58" i="1"/>
  <c r="J59" i="1"/>
  <c r="J60" i="1"/>
  <c r="J61" i="1"/>
  <c r="J62" i="1"/>
  <c r="J63" i="1"/>
  <c r="K63" i="1" s="1"/>
  <c r="J64" i="1"/>
  <c r="J65" i="1"/>
  <c r="J66" i="1"/>
  <c r="J7" i="1"/>
  <c r="M8" i="1"/>
  <c r="M9" i="1"/>
  <c r="M10" i="1"/>
  <c r="M11" i="1"/>
  <c r="M12" i="1"/>
  <c r="M13" i="1"/>
  <c r="M14" i="1"/>
  <c r="M15" i="1"/>
  <c r="N15" i="1" s="1"/>
  <c r="M16" i="1"/>
  <c r="M17" i="1"/>
  <c r="M18" i="1"/>
  <c r="M19" i="1"/>
  <c r="M20" i="1"/>
  <c r="M21" i="1"/>
  <c r="M22" i="1"/>
  <c r="M23" i="1"/>
  <c r="N23" i="1" s="1"/>
  <c r="M24" i="1"/>
  <c r="M25" i="1"/>
  <c r="M26" i="1"/>
  <c r="M27" i="1"/>
  <c r="M28" i="1"/>
  <c r="M29" i="1"/>
  <c r="M30" i="1"/>
  <c r="M31" i="1"/>
  <c r="N31" i="1" s="1"/>
  <c r="M32" i="1"/>
  <c r="M33" i="1"/>
  <c r="M34" i="1"/>
  <c r="M35" i="1"/>
  <c r="M36" i="1"/>
  <c r="M37" i="1"/>
  <c r="M38" i="1"/>
  <c r="M39" i="1"/>
  <c r="N39" i="1" s="1"/>
  <c r="M40" i="1"/>
  <c r="M41" i="1"/>
  <c r="M42" i="1"/>
  <c r="M43" i="1"/>
  <c r="M44" i="1"/>
  <c r="M45" i="1"/>
  <c r="M46" i="1"/>
  <c r="M47" i="1"/>
  <c r="N47" i="1" s="1"/>
  <c r="M48" i="1"/>
  <c r="M49" i="1"/>
  <c r="M50" i="1"/>
  <c r="M51" i="1"/>
  <c r="M52" i="1"/>
  <c r="M53" i="1"/>
  <c r="M54" i="1"/>
  <c r="M55" i="1"/>
  <c r="N55" i="1" s="1"/>
  <c r="M56" i="1"/>
  <c r="M57" i="1"/>
  <c r="M58" i="1"/>
  <c r="M59" i="1"/>
  <c r="M60" i="1"/>
  <c r="M61" i="1"/>
  <c r="M62" i="1"/>
  <c r="M63" i="1"/>
  <c r="N63" i="1" s="1"/>
  <c r="M64" i="1"/>
  <c r="M65" i="1"/>
  <c r="M66" i="1"/>
  <c r="N8" i="1"/>
  <c r="G8" i="1"/>
  <c r="G7" i="1"/>
  <c r="H7" i="1"/>
  <c r="F6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N14" i="1"/>
  <c r="N16" i="1"/>
  <c r="N17" i="1"/>
  <c r="N18" i="1"/>
  <c r="N19" i="1"/>
  <c r="N20" i="1"/>
  <c r="N21" i="1"/>
  <c r="N22" i="1"/>
  <c r="N24" i="1"/>
  <c r="N25" i="1"/>
  <c r="N26" i="1"/>
  <c r="N27" i="1"/>
  <c r="N28" i="1"/>
  <c r="N29" i="1"/>
  <c r="N30" i="1"/>
  <c r="P30" i="1" s="1"/>
  <c r="N32" i="1"/>
  <c r="N33" i="1"/>
  <c r="N34" i="1"/>
  <c r="N35" i="1"/>
  <c r="N36" i="1"/>
  <c r="N37" i="1"/>
  <c r="N38" i="1"/>
  <c r="N40" i="1"/>
  <c r="N41" i="1"/>
  <c r="N42" i="1"/>
  <c r="N43" i="1"/>
  <c r="N44" i="1"/>
  <c r="N45" i="1"/>
  <c r="N46" i="1"/>
  <c r="N48" i="1"/>
  <c r="N49" i="1"/>
  <c r="P49" i="1" s="1"/>
  <c r="N50" i="1"/>
  <c r="N51" i="1"/>
  <c r="N52" i="1"/>
  <c r="N53" i="1"/>
  <c r="N54" i="1"/>
  <c r="N56" i="1"/>
  <c r="N57" i="1"/>
  <c r="N58" i="1"/>
  <c r="P58" i="1" s="1"/>
  <c r="N59" i="1"/>
  <c r="N60" i="1"/>
  <c r="N61" i="1"/>
  <c r="N62" i="1"/>
  <c r="P62" i="1" s="1"/>
  <c r="N64" i="1"/>
  <c r="N65" i="1"/>
  <c r="N66" i="1"/>
  <c r="N13" i="1"/>
  <c r="N11" i="1"/>
  <c r="N12" i="1"/>
  <c r="N9" i="1"/>
  <c r="N10" i="1"/>
  <c r="P10" i="1" s="1"/>
  <c r="K62" i="1"/>
  <c r="K61" i="1"/>
  <c r="K60" i="1"/>
  <c r="K59" i="1"/>
  <c r="K58" i="1"/>
  <c r="K57" i="1"/>
  <c r="K56" i="1"/>
  <c r="K54" i="1"/>
  <c r="K53" i="1"/>
  <c r="K52" i="1"/>
  <c r="K51" i="1"/>
  <c r="K50" i="1"/>
  <c r="K49" i="1"/>
  <c r="K48" i="1"/>
  <c r="K64" i="1"/>
  <c r="K65" i="1"/>
  <c r="K66" i="1"/>
  <c r="K41" i="1"/>
  <c r="K30" i="1"/>
  <c r="K26" i="1"/>
  <c r="K25" i="1"/>
  <c r="K24" i="1"/>
  <c r="K22" i="1"/>
  <c r="K21" i="1"/>
  <c r="G66" i="1"/>
  <c r="H66" i="1" s="1"/>
  <c r="G65" i="1"/>
  <c r="H65" i="1" s="1"/>
  <c r="G64" i="1"/>
  <c r="H64" i="1" s="1"/>
  <c r="G63" i="1"/>
  <c r="H63" i="1" s="1"/>
  <c r="G62" i="1"/>
  <c r="H62" i="1" s="1"/>
  <c r="G61" i="1"/>
  <c r="H61" i="1" s="1"/>
  <c r="G60" i="1"/>
  <c r="H60" i="1" s="1"/>
  <c r="G59" i="1"/>
  <c r="H59" i="1" s="1"/>
  <c r="G58" i="1"/>
  <c r="H58" i="1" s="1"/>
  <c r="G57" i="1"/>
  <c r="H57" i="1" s="1"/>
  <c r="G56" i="1"/>
  <c r="H56" i="1" s="1"/>
  <c r="G55" i="1"/>
  <c r="H55" i="1" s="1"/>
  <c r="G54" i="1"/>
  <c r="H54" i="1" s="1"/>
  <c r="G53" i="1"/>
  <c r="H53" i="1" s="1"/>
  <c r="G52" i="1"/>
  <c r="H52" i="1" s="1"/>
  <c r="G51" i="1"/>
  <c r="H51" i="1" s="1"/>
  <c r="G50" i="1"/>
  <c r="H50" i="1" s="1"/>
  <c r="G49" i="1"/>
  <c r="H49" i="1" s="1"/>
  <c r="G48" i="1"/>
  <c r="H48" i="1" s="1"/>
  <c r="G47" i="1"/>
  <c r="H47" i="1" s="1"/>
  <c r="G46" i="1"/>
  <c r="H46" i="1" s="1"/>
  <c r="G45" i="1"/>
  <c r="H45" i="1" s="1"/>
  <c r="G44" i="1"/>
  <c r="H44" i="1" s="1"/>
  <c r="G43" i="1"/>
  <c r="H43" i="1" s="1"/>
  <c r="G42" i="1"/>
  <c r="H42" i="1" s="1"/>
  <c r="G41" i="1"/>
  <c r="H41" i="1" s="1"/>
  <c r="G40" i="1"/>
  <c r="H40" i="1" s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H8" i="1"/>
  <c r="K44" i="1"/>
  <c r="K45" i="1"/>
  <c r="K35" i="1"/>
  <c r="K10" i="1"/>
  <c r="P69" i="1" l="1"/>
  <c r="P70" i="1"/>
  <c r="P68" i="1" s="1"/>
  <c r="P57" i="1"/>
  <c r="P48" i="1"/>
  <c r="P21" i="1"/>
  <c r="P65" i="1"/>
  <c r="P56" i="1"/>
  <c r="P64" i="1"/>
  <c r="P54" i="1"/>
  <c r="P45" i="1"/>
  <c r="P18" i="1"/>
  <c r="P53" i="1"/>
  <c r="P44" i="1"/>
  <c r="P35" i="1"/>
  <c r="P26" i="1"/>
  <c r="P63" i="1"/>
  <c r="P55" i="1"/>
  <c r="P23" i="1"/>
  <c r="P61" i="1"/>
  <c r="P52" i="1"/>
  <c r="P43" i="1"/>
  <c r="P25" i="1"/>
  <c r="P60" i="1"/>
  <c r="P51" i="1"/>
  <c r="P24" i="1"/>
  <c r="P59" i="1"/>
  <c r="P50" i="1"/>
  <c r="P41" i="1"/>
  <c r="P32" i="1"/>
  <c r="P22" i="1"/>
  <c r="P8" i="1"/>
  <c r="P7" i="1"/>
  <c r="K40" i="1"/>
  <c r="P40" i="1" s="1"/>
  <c r="K7" i="1"/>
  <c r="K20" i="1"/>
  <c r="P20" i="1" s="1"/>
  <c r="K31" i="1"/>
  <c r="P31" i="1" s="1"/>
  <c r="K11" i="1"/>
  <c r="P11" i="1" s="1"/>
  <c r="K8" i="1"/>
  <c r="K13" i="1"/>
  <c r="P13" i="1" s="1"/>
  <c r="K14" i="1"/>
  <c r="P14" i="1" s="1"/>
  <c r="K29" i="1"/>
  <c r="P29" i="1" s="1"/>
  <c r="K16" i="1"/>
  <c r="P16" i="1" s="1"/>
  <c r="K17" i="1"/>
  <c r="P17" i="1" s="1"/>
  <c r="K9" i="1"/>
  <c r="P9" i="1" s="1"/>
  <c r="K27" i="1"/>
  <c r="P27" i="1" s="1"/>
  <c r="K19" i="1"/>
  <c r="P19" i="1" s="1"/>
  <c r="K28" i="1"/>
  <c r="P28" i="1" s="1"/>
  <c r="K43" i="1"/>
  <c r="K12" i="1"/>
  <c r="P12" i="1" s="1"/>
  <c r="K15" i="1"/>
  <c r="P15" i="1" s="1"/>
  <c r="K18" i="1"/>
  <c r="K32" i="1"/>
  <c r="K33" i="1" l="1"/>
  <c r="P33" i="1" s="1"/>
  <c r="K38" i="1"/>
  <c r="P38" i="1" s="1"/>
  <c r="K36" i="1"/>
  <c r="P36" i="1" s="1"/>
  <c r="K42" i="1"/>
  <c r="P42" i="1" s="1"/>
  <c r="K34" i="1"/>
  <c r="P34" i="1" s="1"/>
  <c r="K39" i="1"/>
  <c r="P39" i="1" s="1"/>
  <c r="K47" i="1"/>
  <c r="P47" i="1" s="1"/>
  <c r="K46" i="1"/>
  <c r="P46" i="1" s="1"/>
  <c r="K37" i="1"/>
  <c r="P3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Adriana Janeth Vesga Maldonado</author>
  </authors>
  <commentList>
    <comment ref="D5" authorId="0" shapeId="0" xr:uid="{A745D7F7-AEE2-4673-AD53-19334B07E66F}">
      <text>
        <r>
          <rPr>
            <b/>
            <sz val="9"/>
            <color indexed="81"/>
            <rFont val="Tahoma"/>
            <family val="2"/>
          </rPr>
          <t>Adriana Janeth Vesga Maldonado:</t>
        </r>
        <r>
          <rPr>
            <sz val="9"/>
            <color indexed="81"/>
            <rFont val="Tahoma"/>
            <family val="2"/>
          </rPr>
          <t xml:space="preserve">
Si el elemento a solicitar pertenece al rubro de materiales de formación o a otro rubro del centro</t>
        </r>
      </text>
    </comment>
  </commentList>
</comments>
</file>

<file path=xl/sharedStrings.xml><?xml version="1.0" encoding="utf-8"?>
<sst xmlns="http://schemas.openxmlformats.org/spreadsheetml/2006/main" count="206" uniqueCount="146">
  <si>
    <t>ITEM</t>
  </si>
  <si>
    <t>BIEN O SERVICIO</t>
  </si>
  <si>
    <t>ESPECIFICACIONES
TECNICAS DEL BIEN
OSERVICIO</t>
  </si>
  <si>
    <t>UNIDAD</t>
  </si>
  <si>
    <t>CANTIDAD</t>
  </si>
  <si>
    <t>PROMEDIO</t>
  </si>
  <si>
    <t>VALOR UNITARIO</t>
  </si>
  <si>
    <t xml:space="preserve"> PROMEDIO VALOR UNITARIO </t>
  </si>
  <si>
    <t>PAQUETE</t>
  </si>
  <si>
    <t>RESMA OFICIO</t>
  </si>
  <si>
    <t>PAPEL BOND 75G OFICIO CAJA X 10 RESMAS EL MATERIAL DEBE CUMPLIR CON LA NTC 4436:1998 RESMAS DE 500 HOJAS</t>
  </si>
  <si>
    <t>CAJA</t>
  </si>
  <si>
    <t>RESMA CARTA</t>
  </si>
  <si>
    <t>PAPEL BOND 75G CARTA CAJA X 10 RESMAS EL MATERIAL DEBE CUMPLIR CON LA NTC 4436:1998 RESMAS DE 500 HOJAS</t>
  </si>
  <si>
    <t>CAJA DE ARCHIVO X200</t>
  </si>
  <si>
    <t>TIJERA ACERO INOXIDABLE</t>
  </si>
  <si>
    <t>TIJERA DE ACERO INOXIDABLE PARA PAPEL, CON MANGO EN PLASTICO Y FIBRA DE VIDRIO, ENTRE 17 - 21 CMS DE LARGO X UNIDAD</t>
  </si>
  <si>
    <t>RESALTADOR VERDE</t>
  </si>
  <si>
    <t>RESALTADOR DESECHABLE COLOR VERDE CON FILTRONA EN FELPA ACRILICA O RESINA TERMOPLASTICA, PUNTA BISELADA PARA REALIZAR 2 O 3 ANCHOS DE TRAZO, TINTA A BASE DE AGUA, SECADO RAPIDO CAJA X 12 UNIDADES</t>
  </si>
  <si>
    <t>RESALTADOR ROSADO</t>
  </si>
  <si>
    <t>RESALTADOR DESECHABLE COLOR ROSADO CON FILTRONA EN FELPA ACRILICA O RESINA TERMOPLASTICA, PUNTA BISELADA PARA REALIZAR 2 O 3 ANCHOS DE TRAZO, TINTA A BASE DE AGUA, SECADO RAPIDO CAJA X 12 UNIDADES</t>
  </si>
  <si>
    <t>RESALTADOR NARANJA</t>
  </si>
  <si>
    <t>RESALTADOR DESECHABLE COLOR NARANJA CON FILTRONA EN FELPA ACRILICA O RESINA TERMOPLASTICA, PUNTA BISELADA PARA REALIZAR 2 O 3 ANCHOS DE TRAZO, TINTA A BASE DE AGUA, SECADO RAPIDO CAJA X 12 UNIDADES</t>
  </si>
  <si>
    <t>RESALTADOR AZUL</t>
  </si>
  <si>
    <t>RESALTADOR DESECHABLE COLOR AZUL CON FILTRONA EN FELPA ACRILICA O RESINA TERMOPLASTICA, PUNTA BISELADA PARA REALIZAR 2 O 3 ANCHOS DE TRAZO, TINTA A BASE DE AGUA, SECADO RAPIDO CAJA X 12 UNIDADES</t>
  </si>
  <si>
    <t>RESALTADOR AMARILLO</t>
  </si>
  <si>
    <t>PILAS AAA</t>
  </si>
  <si>
    <t>PAR</t>
  </si>
  <si>
    <t>PILAS AA</t>
  </si>
  <si>
    <t>PEGANTE INSTANTANEO</t>
  </si>
  <si>
    <t>POST IT PEQUEÑO</t>
  </si>
  <si>
    <t>MEMORIA USB</t>
  </si>
  <si>
    <t>LAPIZ MINA 2H</t>
  </si>
  <si>
    <t>CLIP MARIPOSA</t>
  </si>
  <si>
    <t>CLIP JUMBO</t>
  </si>
  <si>
    <t>CLIP PEQUEÑO</t>
  </si>
  <si>
    <t>BANDA DE CAUCHO</t>
  </si>
  <si>
    <t>BOLSA</t>
  </si>
  <si>
    <t>BOLIGRAFOS</t>
  </si>
  <si>
    <t>BORRADOR PARA ESCRITURA</t>
  </si>
  <si>
    <t>MARCADOR PERMANENTE PUNTA DELGADA</t>
  </si>
  <si>
    <t>MARCADOR BORRABLE</t>
  </si>
  <si>
    <t>TINTA</t>
  </si>
  <si>
    <t>CINTA DOBLEFAZ 24MM</t>
  </si>
  <si>
    <t>CINTA ENMASCARAR ANCHA</t>
  </si>
  <si>
    <t>CINTA DE ENMASCARAR DELGADA</t>
  </si>
  <si>
    <t>CINTA ADHESIVA MEDIA</t>
  </si>
  <si>
    <t>CINTA TRANSPARENTE 12M</t>
  </si>
  <si>
    <t>TONER KYOCERA ECOSYS MA6000ifx</t>
  </si>
  <si>
    <t>TONER SAMSUNG</t>
  </si>
  <si>
    <t>UNIDAD DE IMAGEN</t>
  </si>
  <si>
    <t>UNIDAD FUSORA</t>
  </si>
  <si>
    <t>TOTALES</t>
  </si>
  <si>
    <t>SUBTOTAL</t>
  </si>
  <si>
    <t>IVA 19%</t>
  </si>
  <si>
    <t>TOTAL</t>
  </si>
  <si>
    <t>CARPETA CUATRO ALETAS</t>
  </si>
  <si>
    <t xml:space="preserve">
CARPETA TIPO 4 ALETAS EN CARTULINA BLANCA TIPO ESMALTADO /CPUCH (CIS) X UNIDAD CON LOGO SENA, ROTULADA SEDE, UNIDAD ADMINISTRATIVA, OFICINA PRODUCTORA, SERIE DOCUMENTAL, SERIE DOCUMENTAL SUBSERIE DOCUMENTAL, NOMBRE DEL EXPEDIENTE, FECHAS EXTERMAS, FOLIOS, CARPETA, TRANSFERENCIA, CAJA, DEPOSITO, ESTANTE. (VER IMAGEN ADJUNTA)</t>
  </si>
  <si>
    <t>SOBRE MANILA OFICIO</t>
  </si>
  <si>
    <t>SOBRE DE MANILA OFICIO PAQUETE X 100 PAPEL MANILA DE 75 G OFICIO TIPO SOLAPA UNIVERSAL SIN AUTOADHESIVO</t>
  </si>
  <si>
    <t>SOBRE MANILA CARTA</t>
  </si>
  <si>
    <t>SOBRE DE MANILA CARTA PAQUETE X 100 PAPEL MANILA DE 75 G CARTA TIPO</t>
  </si>
  <si>
    <t>SOBRE CON VENTANILLA</t>
  </si>
  <si>
    <t>SOBRE DE CORRESPONDENCIA CON VENTANILLA PAQUETE X 100 MATERIAL PAPEL BOND MINIMO DE 60G TAMANO OFICIO, 234 X 12 CM CARACTERISTICAS FISICAS: TIPO SOLAPA UNIVERSAL CON VENTANILLA</t>
  </si>
  <si>
    <t>SOBRE CORRESPONDENCIA</t>
  </si>
  <si>
    <t>SOBRE CORRESPONDENCIA PAQUETE X 100 MATERIAL: PAPEL BOND DE MINIMO DE 60G TAMANO: 234CM DE ANCHO X 105CM A 12 CM DE LARGO CARACTERISTICAS FISICAS: TIPO SOLAPA UNIVERSAL CON AUTOADHESIVO</t>
  </si>
  <si>
    <t>CAJAS PARA ARCHIVO CENTRAL PAQUETE X 20 UNIDADES REFERENCIA X-200 MEMBRETEADA LA ENTIDAD COMPRADORA DEBE SOLICITAR MINIMO 500 UNIDADES MATERIAL: CARTON CORRUGADO QUE CUMPLE CON LA NTC 4436:1998 Y LA NTC 5397 RESISTENCIA MINIMA A LA COMPRESION VERTICAL DE 790 KGF/M RESISTENCIA MINIMA AL APLASTAMIENTO HORIZONTAL DE 2 KGF/CM2 DIMENSION EXTERNA: 265 CM DE ALTO, 21 CM DE ANCHO Y 40 CM DE LARGO, PARED DE 4MM DE GROSOR CARACTERISTICAS FISICAS: CON APERTURA FRONTAL, PLIEGUE EN EL COSTADO IZQUIERDO  Y PESTANA PARA SU MANIPULACION TROQUELADA Y FACIL DE ARMAR, EN ALETA SUPERIOR IZQUIERDA PEGANTE PH NEUTRO O ALCALINO, SIN RESIDUO DE PEGANTE A LA VISTA RECUBRIMIENTO AL INTERIOR CON UNA PELICULA TRANSPARENTE DE MATERIAL INERTE PH DE 7 A 8 MEMBRETADO: IMPRESION A UNA   TINTA DEL LOGO DE LA ENTIDAD Y LA IDENTIFICACION DEL CONTENIDO DE LA CAJA: LOGO: / CAJA  NO: / DEPENDENCIA: / SERIE: / NO CARPETAS: FECHA: CAPACIDAD DE ALMACENAMIENTO: MINIMO 15 CARPETAS TAMANO OFICIO</t>
  </si>
  <si>
    <t>SACAGANCHO</t>
  </si>
  <si>
    <t>SACAGANCHOS PARA GRAPA, EN ACERO CROMADO COMBINADO CON PLASTICO ABS DE GRAN RESISTENCIA X UNIDAD</t>
  </si>
  <si>
    <t>SILICONA EN BARRA</t>
  </si>
  <si>
    <t>SILICONA TRANSPARENTE EN BARRA DELGADA DIAMETRO 7 MM X 30 CM DE LARGO ALTISIMA FUERZA ADHESIVA Y PEGADO RAPIDO; APARIENCIA TRASLUCIDA; RESISTENTE A LA HUMEDAD X UNIDAD</t>
  </si>
  <si>
    <t>RESALTADOR DESECHABLE COLOR AMARILLO CON FILTRONA EN FELPA ACRILICA O RESINA TERMOPLASTICA, PUNTA BISELADA PARA REALIZAR 2 O 3 ANCHOS DE TRAZO, TINTA A BASE DE AGUA, SECADO RAPIDO CAJA X 12 UNIDADES</t>
  </si>
  <si>
    <t>PORTA CARNET</t>
  </si>
  <si>
    <t>PORTA CARNET RIGIDO ELABORADO EN PLASTICO TAMANO ESTANDAR PARA USO HORIZONTAL Y VERTICAL, COLORES BASICOS DE ACUERDO A LO SOLICITADO POR LA ENTIDAD X UNIDAD</t>
  </si>
  <si>
    <t>YOYO PORTA CARNET</t>
  </si>
  <si>
    <t>YOYO PORTA CARNET PLASTICO, CON CLIP DE SUJECION EN CABEZA CON SEGURO METALICO INOXIDABLE DE PRESION O SEGURO PLASTICO, CABEZA EN FORMA DE DISCO, COLORES BASICOS, TAMANO MINIMO 3 CMS DE DIAMETRO X UNIDAD</t>
  </si>
  <si>
    <t>PISTOLA DE SILICONA</t>
  </si>
  <si>
    <r>
      <rPr>
        <sz val="11"/>
        <rFont val="Calibri"/>
        <family val="1"/>
      </rPr>
      <t>PISTOLA ELECTRICA PARA SILICONA, CON SOPORTE DOBLABLE, IDEAL PARA APLICACION DE SILICONA
DE 7 MM DE DIAMETRO DERRETIDA EN CALIENTE, DE 100V – 240V / 15 W X UNIDAD</t>
    </r>
  </si>
  <si>
    <r>
      <rPr>
        <sz val="11"/>
        <rFont val="Calibri"/>
        <family val="1"/>
      </rPr>
      <t>PILAS AAA RECARGABLES PAR, MINIMO 700 MAH - COMPATIBLE CON CARGADOR DE BATERIAS OFRECIDO X PARES</t>
    </r>
  </si>
  <si>
    <r>
      <rPr>
        <sz val="11"/>
        <rFont val="Calibri"/>
        <family val="1"/>
      </rPr>
      <t>PILAS AA RECARGABLES PAR, CON VOLTAJE 15V MINIMO 1500MAH -COMPATIBLE CON CARGADOR DE BATERIAS OFRECIDO X PARES</t>
    </r>
  </si>
  <si>
    <r>
      <rPr>
        <sz val="11"/>
        <rFont val="Calibri"/>
        <family val="1"/>
      </rPr>
      <t>PEGANTE ADHESIVO INSTANTANEO TRANSPARENTE DE 20 GRS, CON APLICADOR Y TAPA ALTA RESISTENCIA AL FRIO Y AL CALOR</t>
    </r>
  </si>
  <si>
    <r>
      <rPr>
        <sz val="11"/>
        <rFont val="Calibri"/>
        <family val="1"/>
      </rPr>
      <t>NOTAS ADHESIVAS PEQUENAS DE MINIMO 30 X 50 MM EN TACO, BLOQUE O CUBO DE MINIMO PAQUETE X 80 HOJAS COLORES SURTIDOS</t>
    </r>
  </si>
  <si>
    <t>POST IT</t>
  </si>
  <si>
    <r>
      <rPr>
        <sz val="11"/>
        <rFont val="Calibri"/>
        <family val="1"/>
      </rPr>
      <t>NOTAS ADHESIVAS  DE MINIMO 76 X 76 MM EN TACO, BLOQUE O CUBO DE MINIMO PAQUETE X 80 HOJAS COLORES NEON</t>
    </r>
  </si>
  <si>
    <r>
      <rPr>
        <sz val="11"/>
        <rFont val="Calibri"/>
        <family val="1"/>
      </rPr>
      <t>MEMORIAS USB DE 128 GB UNIDAD FLASH USB 31 COMPATIBLE CON PUERTOS USB 30, 20 Y VERSIONES ANTERIORES USB 20 X UNIDAD</t>
    </r>
  </si>
  <si>
    <r>
      <rPr>
        <sz val="11"/>
        <rFont val="Calibri"/>
        <family val="1"/>
      </rPr>
      <t>LAPIZ DE GRAFITO MINA 2H, FABRICADO EN MATERIAL CERAMICO,GRAFITO, GUARNICION DE ALUMUNIO Y GOMA SINTETICA, CON MICROPARTICULAS ACTIVAS Y TECNICA SEKURAL NEGRA CAJA X 12 LAPICES 2H</t>
    </r>
  </si>
  <si>
    <t>GANCHO COSEDORA</t>
  </si>
  <si>
    <r>
      <rPr>
        <sz val="11"/>
        <rFont val="Calibri"/>
        <family val="1"/>
      </rPr>
      <t>GANCHO COSEDORA ESTANDAR NO 26/6 EN ALAMBRE METALICO GALVANIZADO CAJA X 5000 UNIDADES</t>
    </r>
  </si>
  <si>
    <t>CORRECTOR LIQUIDO</t>
  </si>
  <si>
    <r>
      <rPr>
        <sz val="11"/>
        <rFont val="Calibri"/>
        <family val="1"/>
      </rPr>
      <t>CORRECTOR LIQUIDO EN LAPIZ DE SECADO RAPIDO, CUERPO FLEXIBLE Y PUNTA DE AGUJA PARA MAYOR PRECISION CONTENIDO MINIMO DE 7 A 12 X UNIDAD</t>
    </r>
  </si>
  <si>
    <r>
      <rPr>
        <sz val="11"/>
        <rFont val="Calibri"/>
        <family val="1"/>
      </rPr>
      <t>CLIP MARIPOSA GIGANTE EN ALAMBRE METALICO GALVANIZADO CAJA X 100 UNIDADES</t>
    </r>
  </si>
  <si>
    <r>
      <rPr>
        <sz val="11"/>
        <rFont val="Calibri"/>
        <family val="1"/>
      </rPr>
      <t>CLIP JUMBO EN ALAMBRE METALICO GALVANIZADO CAJA X 100 UNIDADES</t>
    </r>
  </si>
  <si>
    <r>
      <rPr>
        <sz val="11"/>
        <rFont val="Calibri"/>
        <family val="1"/>
      </rPr>
      <t>CLIP ESTANDAR PEQUENO DE ALAMBRE METALICO GALVANIZADO  PRESENTACION CAJA X 100 UNIDADES</t>
    </r>
  </si>
  <si>
    <r>
      <rPr>
        <sz val="11"/>
        <rFont val="Calibri"/>
        <family val="1"/>
      </rPr>
      <t>BANDA ELASTICA DE CAUCHO NO 22 CON EXCELENTE RESISTENCIA PARA SUJETAR, ARCHIVAR Y AMARRAR BOLSA POR 1000 GRAMOS</t>
    </r>
  </si>
  <si>
    <r>
      <rPr>
        <sz val="11"/>
        <rFont val="Calibri"/>
        <family val="1"/>
      </rPr>
      <t>BOLIGRAFO  TINTA NEGRA, CUERPO PLASTICO O POLIETILENO TRANSLUCIDO O COLOR PUNTA METALICA, RETRACTIL O CON TAPA CAJA X 12 UNIDADES</t>
    </r>
  </si>
  <si>
    <r>
      <rPr>
        <sz val="11"/>
        <rFont val="Calibri"/>
        <family val="1"/>
      </rPr>
      <t>BORRADOR PARA LAPIZ TIPO NATA DE COLOR BLANCO MEDIDAS APROXIMADAS 55 A 7 CM LARGO X 08 A 12 CM EN EL ESPESOR X 2 A 25 CM ANCHO CAJA X 20 UNIDADES</t>
    </r>
  </si>
  <si>
    <r>
      <rPr>
        <sz val="11"/>
        <rFont val="Calibri"/>
        <family val="1"/>
      </rPr>
      <t>MARCADOR PERMANENTE PUNTA DELGADA (COLORES SURTIDOS) X 12 UNIDADES</t>
    </r>
  </si>
  <si>
    <t>PEGANTE LIQUIDO 115G</t>
  </si>
  <si>
    <r>
      <rPr>
        <sz val="11"/>
        <rFont val="Calibri"/>
        <family val="1"/>
      </rPr>
      <t>PEGANTE LIQUIDO UNIVERSAL DE 115 GRS PARA TODO TIPO DE MATERIALES COMO CARTON, MADERA, TELA, CERAMICA Y PORCELANA TAPA DOSIFICADORA QUE GRADUA LA SALIDA DEL PEGANTE Y ENVASE ERGONOMICO PARA UN MEJOR AGARRE A BASE DE AGUA, LAVABLE, NO TOXICO</t>
    </r>
  </si>
  <si>
    <t>FRASCO</t>
  </si>
  <si>
    <t>PEGANTE EN BARRA</t>
  </si>
  <si>
    <r>
      <rPr>
        <sz val="11"/>
        <rFont val="Calibri"/>
        <family val="1"/>
      </rPr>
      <t>PEGANTE EN BARRA PRESENTACION DE 40 GR X UNIDAD</t>
    </r>
  </si>
  <si>
    <t>REGLA METALICA</t>
  </si>
  <si>
    <r>
      <rPr>
        <sz val="11"/>
        <rFont val="Calibri"/>
        <family val="1"/>
      </rPr>
      <t>REGLA PLANA METALICA DE ALUMINIO DE 30 CENTIMETROS, MEDIDAS EN MILIMETROS, CENTIMETROS Y PULGADAS</t>
    </r>
  </si>
  <si>
    <t>TABLA PANILLERA</t>
  </si>
  <si>
    <r>
      <rPr>
        <sz val="11"/>
        <rFont val="Calibri"/>
        <family val="1"/>
      </rPr>
      <t>TABLA PLANILLERA EN PLASTICO TAMANO OFICIO CON BORDES REDONDOS 35 CM ALTO X 23 CM LARGO, CLIP  8 CM ALTO X 20 CM LARGO</t>
    </r>
  </si>
  <si>
    <t>VINILO POLARIZADO</t>
  </si>
  <si>
    <r>
      <rPr>
        <sz val="11"/>
        <rFont val="Calibri"/>
        <family val="1"/>
      </rPr>
      <t>VINILO POLARIZADO PARA VIDRIOS AL 5 % ROLLO DE 120 CM X 50 MT</t>
    </r>
  </si>
  <si>
    <t>ROLLO</t>
  </si>
  <si>
    <r>
      <rPr>
        <sz val="11"/>
        <rFont val="Calibri"/>
        <family val="1"/>
      </rPr>
      <t>MARCADOR BORRABLE RECARGABLE SURTIDO A BASE DE ALCOHOL, NO MANCHA, CON CUERPO PLASTICO Y PUNTA BISELADA DE 3 ANCHOS PARA ESCRIBIR SOBRE TABLEROS DE ACRILICO, PORCELANIZADOS, VIDRIO O CUALQUIER SUPERFICIE LISA CAJA X 10</t>
    </r>
  </si>
  <si>
    <r>
      <rPr>
        <sz val="11"/>
        <rFont val="Calibri"/>
        <family val="1"/>
      </rPr>
      <t>TINTA PARA MARCADOR BORRABLE RECARGABLE COLORES SURTIDOS X UNIDAD (NEGRO, AZUL, ROJO Y VERDE)</t>
    </r>
  </si>
  <si>
    <t>BISTURI</t>
  </si>
  <si>
    <r>
      <rPr>
        <sz val="11"/>
        <rFont val="Calibri"/>
        <family val="1"/>
      </rPr>
      <t>BISTURI METALICO DE 18MM, CUERPO ERGONOMICO Y CUCHILLA METALICA (ACERO INOXIDABLE), CON CUCHILLA CORREDIZA Y CAMBIABLE, CON BLOQUEO DE CUCHILLA CON CAJA DE CUCHILLAS DE REPUESTOS</t>
    </r>
  </si>
  <si>
    <t>CARTULINA</t>
  </si>
  <si>
    <r>
      <rPr>
        <sz val="11"/>
        <rFont val="Calibri"/>
        <family val="1"/>
      </rPr>
      <t>CARTULINA PLIEGO COLORES SURTIDOS DE 150 A 165 G/M2 TAMANO 70 X 100 CMS</t>
    </r>
  </si>
  <si>
    <t>PLIEGO</t>
  </si>
  <si>
    <t>LIMPION</t>
  </si>
  <si>
    <r>
      <rPr>
        <sz val="11"/>
        <rFont val="Calibri"/>
        <family val="1"/>
      </rPr>
      <t>LIMPION TOALLA 30 X 50 CM X 6 UNIDADES 400 GRAMOS</t>
    </r>
  </si>
  <si>
    <r>
      <rPr>
        <sz val="11"/>
        <rFont val="Calibri"/>
        <family val="1"/>
      </rPr>
      <t>CINTA DOBLE FAZ 24MM X 50 MTRS</t>
    </r>
  </si>
  <si>
    <r>
      <rPr>
        <sz val="11"/>
        <rFont val="Calibri"/>
        <family val="1"/>
      </rPr>
      <t>CINTA PARA ENMASCARAR DE PAPEL CREPADO CON ADHESIVO DE CAUCHO NATURAL MEDIDA DE 48MM X 40 METROS</t>
    </r>
  </si>
  <si>
    <t>CINTA ENMASCARAR MEDIA</t>
  </si>
  <si>
    <r>
      <rPr>
        <sz val="11"/>
        <rFont val="Calibri"/>
        <family val="1"/>
      </rPr>
      <t>CINTA PARA ENMASCARAR DE PAPEL CREPADO CON ADHESIVO DE CAUCHO NATURAL MEDIDA DE 24MM X 40 METROS</t>
    </r>
  </si>
  <si>
    <r>
      <rPr>
        <sz val="11"/>
        <rFont val="Calibri"/>
        <family val="1"/>
      </rPr>
      <t>CINTA PARA ENMASCARAR DE PAPEL CREPADO CON ADHESIVO DE CAUCHO NATURAL MEDIDA DE 12MM X 40 METROS</t>
    </r>
  </si>
  <si>
    <t>CINTA ADHESIVA ANCHA EMPAQUE</t>
  </si>
  <si>
    <r>
      <rPr>
        <sz val="11"/>
        <rFont val="Calibri"/>
        <family val="1"/>
      </rPr>
      <t>CINTA ADHESIVA TRANSPARENTE DE POPLIPROPILENO PARA EMPAQUE RESISTENTE A LA TRACCION Y AL RASGADO DE 48MM X 100 MTS</t>
    </r>
  </si>
  <si>
    <r>
      <rPr>
        <sz val="11"/>
        <rFont val="Calibri"/>
        <family val="1"/>
      </rPr>
      <t>CINTA ADHESIVA TRANSPARENTE DE POPLIPROPILENO PARA EMPAQUE RESISTENTE A LA TRACCION Y AL RASGADO DE 24MM X 40 MTS</t>
    </r>
  </si>
  <si>
    <r>
      <rPr>
        <sz val="11"/>
        <rFont val="Calibri"/>
        <family val="1"/>
      </rPr>
      <t>CINTA ADHESIVA TRANSPARENTE DE POLIPROPILENO DE 12MM X 40MTS</t>
    </r>
  </si>
  <si>
    <t>CINTA MAGICA RESTAURADORA</t>
  </si>
  <si>
    <r>
      <rPr>
        <sz val="11"/>
        <rFont val="Calibri"/>
        <family val="1"/>
      </rPr>
      <t>CINTA MAGICA RESTAURADORA DE DOCUMENTOS X ROLLO</t>
    </r>
  </si>
  <si>
    <t>ETIQUETA ADHESIVA</t>
  </si>
  <si>
    <r>
      <rPr>
        <sz val="11"/>
        <rFont val="Calibri"/>
        <family val="1"/>
      </rPr>
      <t>ETIQUETA ADHESIVA PPL CON 100 MM X 25 MM X 2.000 UNIDADES</t>
    </r>
  </si>
  <si>
    <t>RIBBON SAT CERA</t>
  </si>
  <si>
    <r>
      <rPr>
        <sz val="11"/>
        <rFont val="Calibri"/>
        <family val="1"/>
      </rPr>
      <t>RIBBON SAT CERA 110 MM X 300 METROS</t>
    </r>
  </si>
  <si>
    <r>
      <rPr>
        <sz val="11"/>
        <rFont val="Calibri"/>
        <family val="1"/>
      </rPr>
      <t>TONER TK-3442 PARA IMPRESORA KYOCERA ECOSYS MA6000ifx</t>
    </r>
  </si>
  <si>
    <r>
      <rPr>
        <sz val="11"/>
        <rFont val="Calibri"/>
        <family val="1"/>
      </rPr>
      <t>TONER MLT-D111S PARA IMPRESORA SAMSUNG XPRESS MODELO SL-M2070FW</t>
    </r>
  </si>
  <si>
    <r>
      <rPr>
        <sz val="11"/>
        <rFont val="Calibri"/>
        <family val="1"/>
      </rPr>
      <t>TONER MLT-D358S PARA IMPRESORA SAMSUNG 5370LX</t>
    </r>
  </si>
  <si>
    <r>
      <rPr>
        <sz val="11"/>
        <rFont val="Calibri"/>
        <family val="1"/>
      </rPr>
      <t>UNIDAD DE IMAGEN MLT-R358/SEE IMPRESORA SAMSUNG MULTIEXPRESS M5370LX</t>
    </r>
  </si>
  <si>
    <r>
      <rPr>
        <sz val="11"/>
        <rFont val="Calibri"/>
        <family val="1"/>
      </rPr>
      <t>UNIDAD FUSORA JC91-01159A IMPRESORA SAMSUNG MULTIEXPRESS M5370LX</t>
    </r>
  </si>
  <si>
    <t xml:space="preserve">INNOVACION Y ESTRATEGIAS PARA EL DESARROLLO EMPRESARIAL S.A.S.- INDESAS </t>
  </si>
  <si>
    <t>PAPELERIA LA COROZA</t>
  </si>
  <si>
    <t>SOLUCIONES MAF S.A.S.</t>
  </si>
  <si>
    <t>VALOR TOTAL</t>
  </si>
  <si>
    <t>IVA</t>
  </si>
  <si>
    <t>PROMEDIO VALOR TOTAL</t>
  </si>
  <si>
    <t>OBJETO: Contratar el suministro de elementos de papelería, útiles de escritorio y oficina, así como tóner y recarga de tóner, para el consumo de las diversas dependencias del Despacho de la Regional Magdalena</t>
  </si>
  <si>
    <t>ANEXO 3.  ANALISIS DE PRECIOS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</si>
</sst>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6" formatCode="_-&quot;$&quot;\ * #,##0_-;\-&quot;$&quot;\ * #,##0_-;_-&quot;$&quot;\ * &quot;-&quot;??_-;_-@_-"/>
    <numFmt numFmtId="167" formatCode="_-[$$-240A]\ * #,##0.00_-;\-[$$-240A]\ * #,##0.00_-;_-[$$-240A]\ * &quot;-&quot;??_-;_-@_-"/>
    <numFmt numFmtId="168" formatCode="_-[$$-240A]\ * #,##0_-;\-[$$-240A]\ * #,##0_-;_-[$$-240A]\ 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4"/>
      <color theme="1"/>
      <name val="Calibri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name val="Calibri"/>
      <family val="1"/>
    </font>
    <font>
      <b/>
      <sz val="9"/>
      <color theme="1"/>
      <name val="Arial Narrow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83">
    <xf numFmtId="0" fontId="0" fillId="0" borderId="0" xfId="0"/>
    <xf numFmtId="0" fontId="2" fillId="0" borderId="0" xfId="0" applyFont="1"/>
    <xf numFmtId="0" fontId="8" fillId="0" borderId="0" xfId="0" applyFont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44" fontId="2" fillId="0" borderId="0" xfId="2" applyFont="1"/>
    <xf numFmtId="44" fontId="2" fillId="0" borderId="0" xfId="2" applyFont="1" applyFill="1"/>
    <xf numFmtId="0" fontId="11" fillId="0" borderId="0" xfId="0" applyFont="1"/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 indent="1"/>
    </xf>
    <xf numFmtId="0" fontId="16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 indent="2"/>
    </xf>
    <xf numFmtId="0" fontId="9" fillId="0" borderId="14" xfId="0" applyFont="1" applyBorder="1" applyAlignment="1">
      <alignment horizontal="center" vertical="center" wrapText="1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1" fontId="17" fillId="0" borderId="1" xfId="0" applyNumberFormat="1" applyFont="1" applyBorder="1" applyAlignment="1" applyProtection="1">
      <alignment horizontal="center" vertical="center" shrinkToFit="1"/>
      <protection locked="0"/>
    </xf>
    <xf numFmtId="0" fontId="8" fillId="0" borderId="0" xfId="0" applyFont="1" applyProtection="1">
      <protection locked="0"/>
    </xf>
    <xf numFmtId="0" fontId="10" fillId="0" borderId="16" xfId="0" applyFont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19" fillId="6" borderId="17" xfId="0" applyFont="1" applyFill="1" applyBorder="1" applyAlignment="1">
      <alignment horizontal="center" vertical="center"/>
    </xf>
    <xf numFmtId="168" fontId="20" fillId="0" borderId="1" xfId="1" applyNumberFormat="1" applyFont="1" applyBorder="1" applyAlignment="1" applyProtection="1">
      <alignment horizontal="center" vertical="center" shrinkToFit="1"/>
      <protection locked="0"/>
    </xf>
    <xf numFmtId="168" fontId="21" fillId="3" borderId="1" xfId="1" applyNumberFormat="1" applyFont="1" applyFill="1" applyBorder="1" applyAlignment="1" applyProtection="1">
      <alignment horizontal="center" vertical="center" wrapText="1"/>
      <protection locked="0"/>
    </xf>
    <xf numFmtId="168" fontId="5" fillId="0" borderId="4" xfId="2" applyNumberFormat="1" applyFont="1" applyFill="1" applyBorder="1" applyAlignment="1" applyProtection="1">
      <alignment horizontal="center" vertical="center"/>
      <protection locked="0"/>
    </xf>
    <xf numFmtId="168" fontId="5" fillId="0" borderId="5" xfId="2" applyNumberFormat="1" applyFont="1" applyFill="1" applyBorder="1" applyAlignment="1" applyProtection="1">
      <alignment horizontal="center" vertical="center"/>
      <protection locked="0"/>
    </xf>
    <xf numFmtId="168" fontId="5" fillId="0" borderId="11" xfId="2" applyNumberFormat="1" applyFont="1" applyFill="1" applyBorder="1" applyAlignment="1" applyProtection="1">
      <alignment horizontal="center" vertical="center"/>
      <protection locked="0"/>
    </xf>
    <xf numFmtId="168" fontId="22" fillId="0" borderId="4" xfId="2" applyNumberFormat="1" applyFont="1" applyBorder="1" applyAlignment="1" applyProtection="1">
      <alignment horizontal="center" vertical="center"/>
      <protection locked="0"/>
    </xf>
    <xf numFmtId="168" fontId="23" fillId="0" borderId="8" xfId="0" applyNumberFormat="1" applyFont="1" applyBorder="1" applyAlignment="1" applyProtection="1">
      <alignment horizontal="center" vertical="center" wrapText="1"/>
      <protection locked="0"/>
    </xf>
    <xf numFmtId="168" fontId="20" fillId="0" borderId="1" xfId="1" applyNumberFormat="1" applyFont="1" applyBorder="1" applyAlignment="1">
      <alignment horizontal="center" vertical="center" shrinkToFit="1"/>
    </xf>
    <xf numFmtId="168" fontId="21" fillId="3" borderId="1" xfId="1" applyNumberFormat="1" applyFont="1" applyFill="1" applyBorder="1" applyAlignment="1">
      <alignment horizontal="center" vertical="center" wrapText="1"/>
    </xf>
    <xf numFmtId="168" fontId="5" fillId="0" borderId="4" xfId="2" applyNumberFormat="1" applyFont="1" applyFill="1" applyBorder="1" applyAlignment="1">
      <alignment horizontal="center" vertical="center"/>
    </xf>
    <xf numFmtId="168" fontId="5" fillId="0" borderId="12" xfId="2" applyNumberFormat="1" applyFont="1" applyFill="1" applyBorder="1" applyAlignment="1">
      <alignment horizontal="center" vertical="center"/>
    </xf>
    <xf numFmtId="168" fontId="5" fillId="0" borderId="5" xfId="2" applyNumberFormat="1" applyFont="1" applyFill="1" applyBorder="1" applyAlignment="1">
      <alignment horizontal="center" vertical="center"/>
    </xf>
    <xf numFmtId="168" fontId="5" fillId="0" borderId="7" xfId="2" applyNumberFormat="1" applyFont="1" applyFill="1" applyBorder="1" applyAlignment="1">
      <alignment horizontal="center" vertical="center"/>
    </xf>
    <xf numFmtId="168" fontId="5" fillId="0" borderId="13" xfId="2" applyNumberFormat="1" applyFont="1" applyFill="1" applyBorder="1" applyAlignment="1">
      <alignment horizontal="center" vertical="center"/>
    </xf>
    <xf numFmtId="168" fontId="5" fillId="0" borderId="1" xfId="2" applyNumberFormat="1" applyFont="1" applyFill="1" applyBorder="1" applyAlignment="1">
      <alignment horizontal="center" vertical="center"/>
    </xf>
    <xf numFmtId="168" fontId="22" fillId="0" borderId="1" xfId="2" applyNumberFormat="1" applyFont="1" applyBorder="1" applyAlignment="1" applyProtection="1">
      <alignment horizontal="center" vertical="center"/>
      <protection locked="0"/>
    </xf>
    <xf numFmtId="168" fontId="22" fillId="0" borderId="0" xfId="2" applyNumberFormat="1" applyFont="1" applyAlignment="1">
      <alignment horizontal="center" vertical="center"/>
    </xf>
    <xf numFmtId="168" fontId="22" fillId="0" borderId="0" xfId="0" applyNumberFormat="1" applyFont="1" applyAlignment="1">
      <alignment horizontal="center" vertical="center"/>
    </xf>
    <xf numFmtId="168" fontId="22" fillId="0" borderId="1" xfId="0" applyNumberFormat="1" applyFont="1" applyBorder="1" applyAlignment="1">
      <alignment horizontal="center" vertical="center"/>
    </xf>
    <xf numFmtId="168" fontId="22" fillId="0" borderId="3" xfId="0" applyNumberFormat="1" applyFont="1" applyBorder="1" applyAlignment="1">
      <alignment horizontal="center" vertical="center"/>
    </xf>
    <xf numFmtId="168" fontId="22" fillId="0" borderId="1" xfId="2" applyNumberFormat="1" applyFont="1" applyBorder="1" applyAlignment="1">
      <alignment horizontal="center" vertical="center"/>
    </xf>
    <xf numFmtId="168" fontId="22" fillId="0" borderId="3" xfId="2" applyNumberFormat="1" applyFont="1" applyBorder="1" applyAlignment="1">
      <alignment horizontal="center" vertical="center"/>
    </xf>
    <xf numFmtId="168" fontId="22" fillId="0" borderId="1" xfId="1" applyNumberFormat="1" applyFont="1" applyBorder="1" applyAlignment="1">
      <alignment horizontal="center" vertical="center"/>
    </xf>
    <xf numFmtId="168" fontId="22" fillId="0" borderId="2" xfId="1" applyNumberFormat="1" applyFont="1" applyBorder="1" applyAlignment="1">
      <alignment horizontal="center" vertical="center"/>
    </xf>
    <xf numFmtId="168" fontId="21" fillId="3" borderId="2" xfId="1" applyNumberFormat="1" applyFont="1" applyFill="1" applyBorder="1" applyAlignment="1">
      <alignment horizontal="center" vertical="center" wrapText="1"/>
    </xf>
    <xf numFmtId="168" fontId="22" fillId="0" borderId="7" xfId="2" applyNumberFormat="1" applyFont="1" applyBorder="1" applyAlignment="1" applyProtection="1">
      <alignment horizontal="center" vertical="center"/>
      <protection locked="0"/>
    </xf>
    <xf numFmtId="168" fontId="23" fillId="0" borderId="19" xfId="0" applyNumberFormat="1" applyFont="1" applyBorder="1" applyAlignment="1" applyProtection="1">
      <alignment horizontal="center" vertical="center" wrapText="1"/>
      <protection locked="0"/>
    </xf>
    <xf numFmtId="166" fontId="11" fillId="7" borderId="1" xfId="2" applyNumberFormat="1" applyFont="1" applyFill="1" applyBorder="1" applyAlignment="1">
      <alignment horizontal="center" vertical="center"/>
    </xf>
    <xf numFmtId="166" fontId="11" fillId="6" borderId="1" xfId="2" applyNumberFormat="1" applyFont="1" applyFill="1" applyBorder="1" applyAlignment="1">
      <alignment horizontal="center" vertical="center"/>
    </xf>
    <xf numFmtId="168" fontId="2" fillId="7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68" fontId="2" fillId="6" borderId="1" xfId="0" applyNumberFormat="1" applyFont="1" applyFill="1" applyBorder="1" applyAlignment="1">
      <alignment horizontal="center" vertical="center"/>
    </xf>
    <xf numFmtId="44" fontId="2" fillId="7" borderId="1" xfId="2" applyFont="1" applyFill="1" applyBorder="1" applyAlignment="1">
      <alignment horizontal="center" vertical="center"/>
    </xf>
    <xf numFmtId="44" fontId="2" fillId="6" borderId="1" xfId="2" applyFont="1" applyFill="1" applyBorder="1" applyAlignment="1">
      <alignment horizontal="center" vertical="center"/>
    </xf>
    <xf numFmtId="44" fontId="2" fillId="7" borderId="1" xfId="0" applyNumberFormat="1" applyFont="1" applyFill="1" applyBorder="1" applyAlignment="1">
      <alignment horizontal="center" vertical="center"/>
    </xf>
    <xf numFmtId="167" fontId="2" fillId="0" borderId="0" xfId="0" applyNumberFormat="1" applyFont="1"/>
    <xf numFmtId="0" fontId="9" fillId="8" borderId="6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166" fontId="24" fillId="6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6" fillId="0" borderId="17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165" fontId="6" fillId="0" borderId="17" xfId="1" applyNumberFormat="1" applyFont="1" applyFill="1" applyBorder="1" applyAlignment="1">
      <alignment horizontal="center" vertical="center" wrapText="1"/>
    </xf>
    <xf numFmtId="165" fontId="6" fillId="0" borderId="1" xfId="1" applyNumberFormat="1" applyFont="1" applyFill="1" applyBorder="1" applyAlignment="1">
      <alignment horizontal="center" vertical="center" wrapText="1"/>
    </xf>
    <xf numFmtId="165" fontId="6" fillId="0" borderId="20" xfId="1" applyNumberFormat="1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Normal 2" xfId="3" xr:uid="{6CD36049-037F-4AB0-8698-6C37FB3043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66</xdr:row>
      <xdr:rowOff>0</xdr:rowOff>
    </xdr:from>
    <xdr:to>
      <xdr:col>0</xdr:col>
      <xdr:colOff>300953</xdr:colOff>
      <xdr:row>66</xdr:row>
      <xdr:rowOff>296160</xdr:rowOff>
    </xdr:to>
    <xdr:sp macro="" textlink="">
      <xdr:nvSpPr>
        <xdr:cNvPr id="2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F9D54394-4525-402A-82DE-9E45442FB75D}"/>
            </a:ext>
          </a:extLst>
        </xdr:cNvPr>
        <xdr:cNvSpPr>
          <a:spLocks noChangeAspect="1" noChangeArrowheads="1"/>
        </xdr:cNvSpPr>
      </xdr:nvSpPr>
      <xdr:spPr bwMode="auto">
        <a:xfrm>
          <a:off x="0" y="28163520"/>
          <a:ext cx="300953" cy="308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300953</xdr:colOff>
      <xdr:row>66</xdr:row>
      <xdr:rowOff>296160</xdr:rowOff>
    </xdr:to>
    <xdr:sp macro="" textlink="">
      <xdr:nvSpPr>
        <xdr:cNvPr id="3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BB392BE9-B356-4B81-9358-462E71B2B2F0}"/>
            </a:ext>
          </a:extLst>
        </xdr:cNvPr>
        <xdr:cNvSpPr>
          <a:spLocks noChangeAspect="1" noChangeArrowheads="1"/>
        </xdr:cNvSpPr>
      </xdr:nvSpPr>
      <xdr:spPr bwMode="auto">
        <a:xfrm>
          <a:off x="0" y="28163520"/>
          <a:ext cx="300953" cy="308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300953</xdr:colOff>
      <xdr:row>66</xdr:row>
      <xdr:rowOff>292798</xdr:rowOff>
    </xdr:to>
    <xdr:sp macro="" textlink="">
      <xdr:nvSpPr>
        <xdr:cNvPr id="4" name="AutoShape 29" descr="Resultado de imagen para KIT DE RESCATE EN ALTURAS">
          <a:extLst>
            <a:ext uri="{FF2B5EF4-FFF2-40B4-BE49-F238E27FC236}">
              <a16:creationId xmlns:a16="http://schemas.microsoft.com/office/drawing/2014/main" id="{2486F68F-9265-410A-8DB4-39165FE059B8}"/>
            </a:ext>
          </a:extLst>
        </xdr:cNvPr>
        <xdr:cNvSpPr>
          <a:spLocks noChangeAspect="1" noChangeArrowheads="1"/>
        </xdr:cNvSpPr>
      </xdr:nvSpPr>
      <xdr:spPr bwMode="auto">
        <a:xfrm>
          <a:off x="0" y="28163520"/>
          <a:ext cx="300953" cy="3054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0</xdr:col>
      <xdr:colOff>300953</xdr:colOff>
      <xdr:row>66</xdr:row>
      <xdr:rowOff>292798</xdr:rowOff>
    </xdr:to>
    <xdr:sp macro="" textlink="">
      <xdr:nvSpPr>
        <xdr:cNvPr id="5" name="AutoShape 30" descr="Resultado de imagen para KIT DE RESCATE EN ALTURAS">
          <a:extLst>
            <a:ext uri="{FF2B5EF4-FFF2-40B4-BE49-F238E27FC236}">
              <a16:creationId xmlns:a16="http://schemas.microsoft.com/office/drawing/2014/main" id="{41207A8E-5D8F-445A-9F84-2C9DC5247613}"/>
            </a:ext>
          </a:extLst>
        </xdr:cNvPr>
        <xdr:cNvSpPr>
          <a:spLocks noChangeAspect="1" noChangeArrowheads="1"/>
        </xdr:cNvSpPr>
      </xdr:nvSpPr>
      <xdr:spPr bwMode="auto">
        <a:xfrm>
          <a:off x="0" y="28163520"/>
          <a:ext cx="300953" cy="3054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4572000</xdr:colOff>
      <xdr:row>66</xdr:row>
      <xdr:rowOff>258536</xdr:rowOff>
    </xdr:from>
    <xdr:to>
      <xdr:col>2</xdr:col>
      <xdr:colOff>4876800</xdr:colOff>
      <xdr:row>67</xdr:row>
      <xdr:rowOff>90393</xdr:rowOff>
    </xdr:to>
    <xdr:sp macro="" textlink="">
      <xdr:nvSpPr>
        <xdr:cNvPr id="6" name="AutoShape 31" descr="Resultado de imagen para KIT DE RESCATE EN ALTURAS">
          <a:extLst>
            <a:ext uri="{FF2B5EF4-FFF2-40B4-BE49-F238E27FC236}">
              <a16:creationId xmlns:a16="http://schemas.microsoft.com/office/drawing/2014/main" id="{9E6AD8A3-0C62-48FE-A14A-AFFC4B1A0105}"/>
            </a:ext>
          </a:extLst>
        </xdr:cNvPr>
        <xdr:cNvSpPr>
          <a:spLocks noChangeAspect="1" noChangeArrowheads="1"/>
        </xdr:cNvSpPr>
      </xdr:nvSpPr>
      <xdr:spPr bwMode="auto">
        <a:xfrm>
          <a:off x="6898821" y="36957000"/>
          <a:ext cx="304800" cy="29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300953</xdr:colOff>
      <xdr:row>25</xdr:row>
      <xdr:rowOff>471420</xdr:rowOff>
    </xdr:to>
    <xdr:sp macro="" textlink="">
      <xdr:nvSpPr>
        <xdr:cNvPr id="7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68E392F-4564-42FF-BF20-F6C8C35FAD7E}"/>
            </a:ext>
          </a:extLst>
        </xdr:cNvPr>
        <xdr:cNvSpPr>
          <a:spLocks noChangeAspect="1" noChangeArrowheads="1"/>
        </xdr:cNvSpPr>
      </xdr:nvSpPr>
      <xdr:spPr bwMode="auto">
        <a:xfrm>
          <a:off x="228600" y="7894320"/>
          <a:ext cx="300953" cy="468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300953</xdr:colOff>
      <xdr:row>25</xdr:row>
      <xdr:rowOff>471420</xdr:rowOff>
    </xdr:to>
    <xdr:sp macro="" textlink="">
      <xdr:nvSpPr>
        <xdr:cNvPr id="8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5BB0E086-8FE4-4DC9-971A-0B73E5ABD547}"/>
            </a:ext>
          </a:extLst>
        </xdr:cNvPr>
        <xdr:cNvSpPr>
          <a:spLocks noChangeAspect="1" noChangeArrowheads="1"/>
        </xdr:cNvSpPr>
      </xdr:nvSpPr>
      <xdr:spPr bwMode="auto">
        <a:xfrm>
          <a:off x="228600" y="7894320"/>
          <a:ext cx="300953" cy="468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300953</xdr:colOff>
      <xdr:row>25</xdr:row>
      <xdr:rowOff>468058</xdr:rowOff>
    </xdr:to>
    <xdr:sp macro="" textlink="">
      <xdr:nvSpPr>
        <xdr:cNvPr id="9" name="AutoShape 29" descr="Resultado de imagen para KIT DE RESCATE EN ALTURAS">
          <a:extLst>
            <a:ext uri="{FF2B5EF4-FFF2-40B4-BE49-F238E27FC236}">
              <a16:creationId xmlns:a16="http://schemas.microsoft.com/office/drawing/2014/main" id="{FEF16494-E524-414F-A023-1E248F138BDC}"/>
            </a:ext>
          </a:extLst>
        </xdr:cNvPr>
        <xdr:cNvSpPr>
          <a:spLocks noChangeAspect="1" noChangeArrowheads="1"/>
        </xdr:cNvSpPr>
      </xdr:nvSpPr>
      <xdr:spPr bwMode="auto">
        <a:xfrm>
          <a:off x="228600" y="7894320"/>
          <a:ext cx="300953" cy="465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70358-A9E5-4FB7-94FB-AE3837D354CC}">
  <sheetPr>
    <pageSetUpPr fitToPage="1"/>
  </sheetPr>
  <dimension ref="A1:S73"/>
  <sheetViews>
    <sheetView tabSelected="1" zoomScale="90" zoomScaleNormal="90" workbookViewId="0">
      <selection sqref="A1:P1"/>
    </sheetView>
  </sheetViews>
  <sheetFormatPr baseColWidth="10" defaultColWidth="11.42578125" defaultRowHeight="12.75" x14ac:dyDescent="0.2"/>
  <cols>
    <col min="1" max="1" width="7.42578125" style="1" bestFit="1" customWidth="1"/>
    <col min="2" max="2" width="27.5703125" style="6" customWidth="1"/>
    <col min="3" max="3" width="94" style="6" customWidth="1"/>
    <col min="4" max="4" width="16.28515625" style="6" customWidth="1"/>
    <col min="5" max="5" width="14.42578125" style="1" customWidth="1"/>
    <col min="6" max="6" width="14.5703125" style="1" customWidth="1"/>
    <col min="7" max="7" width="12.7109375" style="1" customWidth="1"/>
    <col min="8" max="8" width="19.85546875" style="1" customWidth="1"/>
    <col min="9" max="9" width="15.42578125" style="1" customWidth="1"/>
    <col min="10" max="10" width="12.28515625" style="1" customWidth="1"/>
    <col min="11" max="11" width="17.28515625" style="1" customWidth="1"/>
    <col min="12" max="12" width="16.85546875" style="1" customWidth="1"/>
    <col min="13" max="13" width="14.5703125" style="1" customWidth="1"/>
    <col min="14" max="14" width="16.85546875" style="1" customWidth="1"/>
    <col min="15" max="15" width="16.5703125" style="1" customWidth="1"/>
    <col min="16" max="16" width="22.85546875" style="1" customWidth="1"/>
    <col min="17" max="17" width="13.28515625" style="1" bestFit="1" customWidth="1"/>
    <col min="18" max="18" width="13.42578125" style="1" bestFit="1" customWidth="1"/>
    <col min="19" max="16384" width="11.42578125" style="1"/>
  </cols>
  <sheetData>
    <row r="1" spans="1:19" ht="52.5" customHeight="1" x14ac:dyDescent="0.2">
      <c r="A1" s="65" t="s">
        <v>145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19" ht="12.75" customHeight="1" x14ac:dyDescent="0.2">
      <c r="A2" s="66" t="s">
        <v>144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pans="1:19" ht="12.75" customHeight="1" x14ac:dyDescent="0.2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</row>
    <row r="4" spans="1:19" ht="12.75" customHeight="1" x14ac:dyDescent="0.2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pans="1:19" ht="36" customHeight="1" x14ac:dyDescent="0.2">
      <c r="A5" s="72" t="s">
        <v>0</v>
      </c>
      <c r="B5" s="72" t="s">
        <v>1</v>
      </c>
      <c r="C5" s="72" t="s">
        <v>2</v>
      </c>
      <c r="D5" s="74" t="s">
        <v>3</v>
      </c>
      <c r="E5" s="76" t="s">
        <v>4</v>
      </c>
      <c r="F5" s="77" t="s">
        <v>138</v>
      </c>
      <c r="G5" s="78"/>
      <c r="H5" s="79"/>
      <c r="I5" s="67" t="s">
        <v>139</v>
      </c>
      <c r="J5" s="68"/>
      <c r="K5" s="69"/>
      <c r="L5" s="67" t="s">
        <v>140</v>
      </c>
      <c r="M5" s="70"/>
      <c r="N5" s="68"/>
      <c r="O5" s="81" t="s">
        <v>5</v>
      </c>
      <c r="P5" s="81"/>
    </row>
    <row r="6" spans="1:19" s="2" customFormat="1" ht="67.5" customHeight="1" x14ac:dyDescent="0.25">
      <c r="A6" s="73"/>
      <c r="B6" s="73"/>
      <c r="C6" s="73"/>
      <c r="D6" s="75"/>
      <c r="E6" s="75"/>
      <c r="F6" s="3" t="s">
        <v>6</v>
      </c>
      <c r="G6" s="62" t="s">
        <v>142</v>
      </c>
      <c r="H6" s="23" t="s">
        <v>141</v>
      </c>
      <c r="I6" s="3" t="s">
        <v>6</v>
      </c>
      <c r="J6" s="62" t="s">
        <v>142</v>
      </c>
      <c r="K6" s="23" t="s">
        <v>141</v>
      </c>
      <c r="L6" s="16" t="s">
        <v>6</v>
      </c>
      <c r="M6" s="63" t="s">
        <v>142</v>
      </c>
      <c r="N6" s="24" t="s">
        <v>141</v>
      </c>
      <c r="O6" s="22" t="s">
        <v>7</v>
      </c>
      <c r="P6" s="25" t="s">
        <v>143</v>
      </c>
    </row>
    <row r="7" spans="1:19" s="21" customFormat="1" ht="91.5" customHeight="1" x14ac:dyDescent="0.25">
      <c r="A7" s="17">
        <v>1</v>
      </c>
      <c r="B7" s="17" t="s">
        <v>56</v>
      </c>
      <c r="C7" s="18" t="s">
        <v>57</v>
      </c>
      <c r="D7" s="19" t="s">
        <v>3</v>
      </c>
      <c r="E7" s="20">
        <v>1</v>
      </c>
      <c r="F7" s="26">
        <v>3900</v>
      </c>
      <c r="G7" s="27">
        <f>+F7*19%</f>
        <v>741</v>
      </c>
      <c r="H7" s="27">
        <f>+F7+G7</f>
        <v>4641</v>
      </c>
      <c r="I7" s="28">
        <v>4368</v>
      </c>
      <c r="J7" s="28">
        <f>I7*0.19</f>
        <v>829.92</v>
      </c>
      <c r="K7" s="28">
        <f>+J7+I7</f>
        <v>5197.92</v>
      </c>
      <c r="L7" s="29">
        <v>3822</v>
      </c>
      <c r="M7" s="41">
        <f>L7*0.19</f>
        <v>726.18000000000006</v>
      </c>
      <c r="N7" s="30">
        <f>+L7+M7</f>
        <v>4548.18</v>
      </c>
      <c r="O7" s="31">
        <f>AVERAGE(F7,I7,L7)</f>
        <v>4030</v>
      </c>
      <c r="P7" s="32">
        <f>AVERAGE(H7,K7,N7)</f>
        <v>4795.7</v>
      </c>
    </row>
    <row r="8" spans="1:19" ht="44.25" customHeight="1" x14ac:dyDescent="0.2">
      <c r="A8" s="7">
        <v>2</v>
      </c>
      <c r="B8" s="7" t="s">
        <v>58</v>
      </c>
      <c r="C8" s="8" t="s">
        <v>59</v>
      </c>
      <c r="D8" s="9" t="s">
        <v>8</v>
      </c>
      <c r="E8" s="10">
        <v>1</v>
      </c>
      <c r="F8" s="33">
        <v>29200</v>
      </c>
      <c r="G8" s="34">
        <f>+F8*19%</f>
        <v>5548</v>
      </c>
      <c r="H8" s="34">
        <f t="shared" ref="H8:H66" si="0">(F8+G8)*E8</f>
        <v>34748</v>
      </c>
      <c r="I8" s="35">
        <v>32704</v>
      </c>
      <c r="J8" s="28">
        <f t="shared" ref="J8:J66" si="1">I8*0.19</f>
        <v>6213.76</v>
      </c>
      <c r="K8" s="35">
        <f t="shared" ref="K8:K26" si="2">+J8+I8</f>
        <v>38917.760000000002</v>
      </c>
      <c r="L8" s="35">
        <v>28616</v>
      </c>
      <c r="M8" s="41">
        <f t="shared" ref="M8:M66" si="3">L8*0.19</f>
        <v>5437.04</v>
      </c>
      <c r="N8" s="35">
        <f>+L8+M8</f>
        <v>34053.040000000001</v>
      </c>
      <c r="O8" s="31">
        <f t="shared" ref="O8:O65" si="4">AVERAGE(F8,I8,L8)</f>
        <v>30173.333333333332</v>
      </c>
      <c r="P8" s="32">
        <f t="shared" ref="P8:P65" si="5">AVERAGE(H8,K8,N8)</f>
        <v>35906.26666666667</v>
      </c>
      <c r="Q8" s="4"/>
      <c r="R8" s="4"/>
      <c r="S8" s="4"/>
    </row>
    <row r="9" spans="1:19" ht="74.25" customHeight="1" x14ac:dyDescent="0.2">
      <c r="A9" s="7">
        <v>3</v>
      </c>
      <c r="B9" s="7" t="s">
        <v>60</v>
      </c>
      <c r="C9" s="8" t="s">
        <v>61</v>
      </c>
      <c r="D9" s="9" t="s">
        <v>8</v>
      </c>
      <c r="E9" s="10">
        <v>1</v>
      </c>
      <c r="F9" s="33">
        <v>27900</v>
      </c>
      <c r="G9" s="34">
        <f t="shared" ref="G9:G66" si="6">+F9*19%</f>
        <v>5301</v>
      </c>
      <c r="H9" s="34">
        <f t="shared" si="0"/>
        <v>33201</v>
      </c>
      <c r="I9" s="35">
        <v>31248</v>
      </c>
      <c r="J9" s="28">
        <f t="shared" si="1"/>
        <v>5937.12</v>
      </c>
      <c r="K9" s="35">
        <f t="shared" si="2"/>
        <v>37185.120000000003</v>
      </c>
      <c r="L9" s="35">
        <v>27342</v>
      </c>
      <c r="M9" s="41">
        <f t="shared" si="3"/>
        <v>5194.9800000000005</v>
      </c>
      <c r="N9" s="35">
        <f t="shared" ref="N9:N11" si="7">+L9+M9</f>
        <v>32536.98</v>
      </c>
      <c r="O9" s="31">
        <f t="shared" si="4"/>
        <v>28830</v>
      </c>
      <c r="P9" s="32">
        <f t="shared" si="5"/>
        <v>34307.699999999997</v>
      </c>
      <c r="Q9" s="4"/>
      <c r="R9" s="4"/>
      <c r="S9" s="4"/>
    </row>
    <row r="10" spans="1:19" ht="48" customHeight="1" x14ac:dyDescent="0.2">
      <c r="A10" s="7">
        <v>4</v>
      </c>
      <c r="B10" s="11" t="s">
        <v>62</v>
      </c>
      <c r="C10" s="11" t="s">
        <v>63</v>
      </c>
      <c r="D10" s="11" t="s">
        <v>8</v>
      </c>
      <c r="E10" s="10">
        <v>1</v>
      </c>
      <c r="F10" s="33">
        <v>12800</v>
      </c>
      <c r="G10" s="34">
        <f t="shared" si="6"/>
        <v>2432</v>
      </c>
      <c r="H10" s="34">
        <f t="shared" si="0"/>
        <v>15232</v>
      </c>
      <c r="I10" s="35">
        <v>14336</v>
      </c>
      <c r="J10" s="28">
        <f t="shared" si="1"/>
        <v>2723.84</v>
      </c>
      <c r="K10" s="35">
        <f t="shared" si="2"/>
        <v>17059.84</v>
      </c>
      <c r="L10" s="35">
        <v>12544</v>
      </c>
      <c r="M10" s="41">
        <f t="shared" si="3"/>
        <v>2383.36</v>
      </c>
      <c r="N10" s="35">
        <f t="shared" si="7"/>
        <v>14927.36</v>
      </c>
      <c r="O10" s="31">
        <f t="shared" si="4"/>
        <v>13226.666666666666</v>
      </c>
      <c r="P10" s="32">
        <f t="shared" si="5"/>
        <v>15739.733333333332</v>
      </c>
      <c r="Q10" s="4"/>
      <c r="R10" s="4"/>
      <c r="S10" s="4"/>
    </row>
    <row r="11" spans="1:19" ht="69.75" customHeight="1" x14ac:dyDescent="0.2">
      <c r="A11" s="7">
        <v>5</v>
      </c>
      <c r="B11" s="11" t="s">
        <v>64</v>
      </c>
      <c r="C11" s="11" t="s">
        <v>65</v>
      </c>
      <c r="D11" s="11" t="s">
        <v>8</v>
      </c>
      <c r="E11" s="10">
        <v>1</v>
      </c>
      <c r="F11" s="33">
        <v>16600</v>
      </c>
      <c r="G11" s="34">
        <f t="shared" si="6"/>
        <v>3154</v>
      </c>
      <c r="H11" s="34">
        <f t="shared" si="0"/>
        <v>19754</v>
      </c>
      <c r="I11" s="35">
        <v>18592</v>
      </c>
      <c r="J11" s="28">
        <f t="shared" si="1"/>
        <v>3532.48</v>
      </c>
      <c r="K11" s="35">
        <f t="shared" si="2"/>
        <v>22124.48</v>
      </c>
      <c r="L11" s="42">
        <v>16268</v>
      </c>
      <c r="M11" s="41">
        <f t="shared" si="3"/>
        <v>3090.92</v>
      </c>
      <c r="N11" s="35">
        <f t="shared" si="7"/>
        <v>19358.919999999998</v>
      </c>
      <c r="O11" s="31">
        <f t="shared" si="4"/>
        <v>17153.333333333332</v>
      </c>
      <c r="P11" s="32">
        <f t="shared" si="5"/>
        <v>20412.466666666664</v>
      </c>
      <c r="Q11" s="4"/>
      <c r="R11" s="4"/>
      <c r="S11" s="4"/>
    </row>
    <row r="12" spans="1:19" ht="53.25" customHeight="1" x14ac:dyDescent="0.2">
      <c r="A12" s="7">
        <v>6</v>
      </c>
      <c r="B12" s="9" t="s">
        <v>9</v>
      </c>
      <c r="C12" s="12" t="s">
        <v>10</v>
      </c>
      <c r="D12" s="9" t="s">
        <v>11</v>
      </c>
      <c r="E12" s="10">
        <v>1</v>
      </c>
      <c r="F12" s="33">
        <v>326000</v>
      </c>
      <c r="G12" s="34">
        <f t="shared" si="6"/>
        <v>61940</v>
      </c>
      <c r="H12" s="34">
        <f t="shared" si="0"/>
        <v>387940</v>
      </c>
      <c r="I12" s="35">
        <v>365120</v>
      </c>
      <c r="J12" s="28">
        <f t="shared" si="1"/>
        <v>69372.800000000003</v>
      </c>
      <c r="K12" s="35">
        <f t="shared" si="2"/>
        <v>434492.8</v>
      </c>
      <c r="L12" s="35">
        <v>319480</v>
      </c>
      <c r="M12" s="41">
        <f t="shared" si="3"/>
        <v>60701.2</v>
      </c>
      <c r="N12" s="35">
        <f>+L12+M12</f>
        <v>380181.2</v>
      </c>
      <c r="O12" s="31">
        <f t="shared" si="4"/>
        <v>336866.66666666669</v>
      </c>
      <c r="P12" s="32">
        <f t="shared" si="5"/>
        <v>400871.33333333331</v>
      </c>
      <c r="Q12" s="4"/>
      <c r="R12" s="4"/>
      <c r="S12" s="4"/>
    </row>
    <row r="13" spans="1:19" ht="54.75" customHeight="1" x14ac:dyDescent="0.2">
      <c r="A13" s="7">
        <v>7</v>
      </c>
      <c r="B13" s="9" t="s">
        <v>12</v>
      </c>
      <c r="C13" s="12" t="s">
        <v>13</v>
      </c>
      <c r="D13" s="9" t="s">
        <v>11</v>
      </c>
      <c r="E13" s="10">
        <v>1</v>
      </c>
      <c r="F13" s="33">
        <v>238000</v>
      </c>
      <c r="G13" s="34">
        <f t="shared" si="6"/>
        <v>45220</v>
      </c>
      <c r="H13" s="34">
        <f t="shared" si="0"/>
        <v>283220</v>
      </c>
      <c r="I13" s="35">
        <v>266560</v>
      </c>
      <c r="J13" s="28">
        <f t="shared" si="1"/>
        <v>50646.400000000001</v>
      </c>
      <c r="K13" s="35">
        <f t="shared" si="2"/>
        <v>317206.40000000002</v>
      </c>
      <c r="L13" s="42">
        <v>233240</v>
      </c>
      <c r="M13" s="41">
        <f t="shared" si="3"/>
        <v>44315.6</v>
      </c>
      <c r="N13" s="35">
        <f>+L13+M13</f>
        <v>277555.59999999998</v>
      </c>
      <c r="O13" s="31">
        <f t="shared" si="4"/>
        <v>245933.33333333334</v>
      </c>
      <c r="P13" s="32">
        <f t="shared" si="5"/>
        <v>292660.66666666669</v>
      </c>
      <c r="Q13" s="4"/>
      <c r="R13" s="4"/>
      <c r="S13" s="4"/>
    </row>
    <row r="14" spans="1:19" ht="56.25" customHeight="1" x14ac:dyDescent="0.2">
      <c r="A14" s="7">
        <v>8</v>
      </c>
      <c r="B14" s="9" t="s">
        <v>14</v>
      </c>
      <c r="C14" s="11" t="s">
        <v>66</v>
      </c>
      <c r="D14" s="9" t="s">
        <v>8</v>
      </c>
      <c r="E14" s="10">
        <v>1</v>
      </c>
      <c r="F14" s="33">
        <v>285314</v>
      </c>
      <c r="G14" s="34">
        <f t="shared" si="6"/>
        <v>54209.66</v>
      </c>
      <c r="H14" s="34">
        <f t="shared" si="0"/>
        <v>339523.66000000003</v>
      </c>
      <c r="I14" s="35">
        <v>319551.68</v>
      </c>
      <c r="J14" s="28">
        <f t="shared" si="1"/>
        <v>60714.819199999998</v>
      </c>
      <c r="K14" s="35">
        <f t="shared" si="2"/>
        <v>380266.49919999996</v>
      </c>
      <c r="L14" s="43">
        <v>279607.71999999997</v>
      </c>
      <c r="M14" s="41">
        <f t="shared" si="3"/>
        <v>53125.466799999995</v>
      </c>
      <c r="N14" s="35">
        <f t="shared" ref="N14:N66" si="8">+L14+M14</f>
        <v>332733.18679999997</v>
      </c>
      <c r="O14" s="31">
        <f t="shared" si="4"/>
        <v>294824.46666666662</v>
      </c>
      <c r="P14" s="32">
        <f t="shared" si="5"/>
        <v>350841.11533333332</v>
      </c>
      <c r="Q14" s="4"/>
      <c r="R14" s="4"/>
      <c r="S14" s="4"/>
    </row>
    <row r="15" spans="1:19" ht="42" customHeight="1" x14ac:dyDescent="0.2">
      <c r="A15" s="7">
        <v>9</v>
      </c>
      <c r="B15" s="9" t="s">
        <v>15</v>
      </c>
      <c r="C15" s="13" t="s">
        <v>16</v>
      </c>
      <c r="D15" s="9" t="s">
        <v>3</v>
      </c>
      <c r="E15" s="10">
        <v>1</v>
      </c>
      <c r="F15" s="33">
        <v>9500</v>
      </c>
      <c r="G15" s="34">
        <f t="shared" si="6"/>
        <v>1805</v>
      </c>
      <c r="H15" s="34">
        <f t="shared" si="0"/>
        <v>11305</v>
      </c>
      <c r="I15" s="35">
        <v>10640</v>
      </c>
      <c r="J15" s="28">
        <f t="shared" si="1"/>
        <v>2021.6000000000001</v>
      </c>
      <c r="K15" s="37">
        <f t="shared" si="2"/>
        <v>12661.6</v>
      </c>
      <c r="L15" s="44">
        <v>9310</v>
      </c>
      <c r="M15" s="41">
        <f t="shared" si="3"/>
        <v>1768.9</v>
      </c>
      <c r="N15" s="35">
        <f t="shared" si="8"/>
        <v>11078.9</v>
      </c>
      <c r="O15" s="31">
        <f t="shared" si="4"/>
        <v>9816.6666666666661</v>
      </c>
      <c r="P15" s="32">
        <f t="shared" si="5"/>
        <v>11681.833333333334</v>
      </c>
      <c r="Q15" s="4"/>
      <c r="R15" s="4"/>
      <c r="S15" s="4"/>
    </row>
    <row r="16" spans="1:19" ht="59.25" customHeight="1" x14ac:dyDescent="0.2">
      <c r="A16" s="7">
        <v>10</v>
      </c>
      <c r="B16" s="9" t="s">
        <v>67</v>
      </c>
      <c r="C16" s="12" t="s">
        <v>68</v>
      </c>
      <c r="D16" s="9" t="s">
        <v>3</v>
      </c>
      <c r="E16" s="10">
        <v>1</v>
      </c>
      <c r="F16" s="33">
        <v>3520</v>
      </c>
      <c r="G16" s="34">
        <f t="shared" si="6"/>
        <v>668.8</v>
      </c>
      <c r="H16" s="34">
        <f t="shared" si="0"/>
        <v>4188.8</v>
      </c>
      <c r="I16" s="35">
        <v>3942.4</v>
      </c>
      <c r="J16" s="28">
        <f t="shared" si="1"/>
        <v>749.05600000000004</v>
      </c>
      <c r="K16" s="37">
        <f t="shared" si="2"/>
        <v>4691.4560000000001</v>
      </c>
      <c r="L16" s="44">
        <v>3449.6</v>
      </c>
      <c r="M16" s="41">
        <f t="shared" si="3"/>
        <v>655.42399999999998</v>
      </c>
      <c r="N16" s="35">
        <f t="shared" si="8"/>
        <v>4105.0239999999994</v>
      </c>
      <c r="O16" s="31">
        <f t="shared" si="4"/>
        <v>3637.3333333333335</v>
      </c>
      <c r="P16" s="32">
        <f t="shared" si="5"/>
        <v>4328.4266666666672</v>
      </c>
      <c r="Q16" s="4"/>
      <c r="R16" s="4"/>
      <c r="S16" s="4"/>
    </row>
    <row r="17" spans="1:19" ht="102" customHeight="1" x14ac:dyDescent="0.2">
      <c r="A17" s="7">
        <v>11</v>
      </c>
      <c r="B17" s="11" t="s">
        <v>69</v>
      </c>
      <c r="C17" s="11" t="s">
        <v>70</v>
      </c>
      <c r="D17" s="11" t="s">
        <v>3</v>
      </c>
      <c r="E17" s="10">
        <v>1</v>
      </c>
      <c r="F17" s="33">
        <v>486</v>
      </c>
      <c r="G17" s="34">
        <f t="shared" si="6"/>
        <v>92.34</v>
      </c>
      <c r="H17" s="34">
        <f t="shared" si="0"/>
        <v>578.34</v>
      </c>
      <c r="I17" s="35">
        <v>544.32000000000005</v>
      </c>
      <c r="J17" s="28">
        <f t="shared" si="1"/>
        <v>103.42080000000001</v>
      </c>
      <c r="K17" s="37">
        <f t="shared" si="2"/>
        <v>647.74080000000004</v>
      </c>
      <c r="L17" s="44">
        <v>476.9</v>
      </c>
      <c r="M17" s="41">
        <f t="shared" si="3"/>
        <v>90.61099999999999</v>
      </c>
      <c r="N17" s="35">
        <f t="shared" si="8"/>
        <v>567.51099999999997</v>
      </c>
      <c r="O17" s="31">
        <f t="shared" si="4"/>
        <v>502.40666666666675</v>
      </c>
      <c r="P17" s="32">
        <f t="shared" si="5"/>
        <v>597.86393333333342</v>
      </c>
      <c r="Q17" s="4"/>
      <c r="R17" s="4"/>
      <c r="S17" s="4"/>
    </row>
    <row r="18" spans="1:19" ht="61.5" customHeight="1" x14ac:dyDescent="0.2">
      <c r="A18" s="7">
        <v>12</v>
      </c>
      <c r="B18" s="11" t="s">
        <v>17</v>
      </c>
      <c r="C18" s="11" t="s">
        <v>18</v>
      </c>
      <c r="D18" s="11" t="s">
        <v>11</v>
      </c>
      <c r="E18" s="10">
        <v>1</v>
      </c>
      <c r="F18" s="33">
        <v>29500</v>
      </c>
      <c r="G18" s="34">
        <f t="shared" si="6"/>
        <v>5605</v>
      </c>
      <c r="H18" s="34">
        <f t="shared" si="0"/>
        <v>35105</v>
      </c>
      <c r="I18" s="35">
        <v>33040</v>
      </c>
      <c r="J18" s="28">
        <f t="shared" si="1"/>
        <v>6277.6</v>
      </c>
      <c r="K18" s="37">
        <f t="shared" si="2"/>
        <v>39317.599999999999</v>
      </c>
      <c r="L18" s="44">
        <v>28910</v>
      </c>
      <c r="M18" s="41">
        <f t="shared" si="3"/>
        <v>5492.9</v>
      </c>
      <c r="N18" s="35">
        <f t="shared" si="8"/>
        <v>34402.9</v>
      </c>
      <c r="O18" s="31">
        <f t="shared" si="4"/>
        <v>30483.333333333332</v>
      </c>
      <c r="P18" s="32">
        <f t="shared" si="5"/>
        <v>36275.166666666664</v>
      </c>
      <c r="Q18" s="4"/>
      <c r="R18" s="4"/>
      <c r="S18" s="4"/>
    </row>
    <row r="19" spans="1:19" ht="32.25" customHeight="1" x14ac:dyDescent="0.2">
      <c r="A19" s="7">
        <v>13</v>
      </c>
      <c r="B19" s="11" t="s">
        <v>19</v>
      </c>
      <c r="C19" s="11" t="s">
        <v>20</v>
      </c>
      <c r="D19" s="11" t="s">
        <v>11</v>
      </c>
      <c r="E19" s="10">
        <v>1</v>
      </c>
      <c r="F19" s="33">
        <v>29500</v>
      </c>
      <c r="G19" s="34">
        <f t="shared" si="6"/>
        <v>5605</v>
      </c>
      <c r="H19" s="34">
        <f t="shared" si="0"/>
        <v>35105</v>
      </c>
      <c r="I19" s="35">
        <v>33040</v>
      </c>
      <c r="J19" s="28">
        <f t="shared" si="1"/>
        <v>6277.6</v>
      </c>
      <c r="K19" s="37">
        <f t="shared" si="2"/>
        <v>39317.599999999999</v>
      </c>
      <c r="L19" s="44">
        <v>28910</v>
      </c>
      <c r="M19" s="41">
        <f t="shared" si="3"/>
        <v>5492.9</v>
      </c>
      <c r="N19" s="35">
        <f t="shared" si="8"/>
        <v>34402.9</v>
      </c>
      <c r="O19" s="31">
        <f t="shared" si="4"/>
        <v>30483.333333333332</v>
      </c>
      <c r="P19" s="32">
        <f t="shared" si="5"/>
        <v>36275.166666666664</v>
      </c>
      <c r="Q19" s="4"/>
      <c r="R19" s="4"/>
      <c r="S19" s="4"/>
    </row>
    <row r="20" spans="1:19" ht="47.25" customHeight="1" x14ac:dyDescent="0.2">
      <c r="A20" s="7">
        <v>14</v>
      </c>
      <c r="B20" s="11" t="s">
        <v>21</v>
      </c>
      <c r="C20" s="11" t="s">
        <v>22</v>
      </c>
      <c r="D20" s="11" t="s">
        <v>11</v>
      </c>
      <c r="E20" s="10">
        <v>1</v>
      </c>
      <c r="F20" s="33">
        <v>29500</v>
      </c>
      <c r="G20" s="34">
        <f t="shared" si="6"/>
        <v>5605</v>
      </c>
      <c r="H20" s="34">
        <f t="shared" si="0"/>
        <v>35105</v>
      </c>
      <c r="I20" s="38">
        <v>33040</v>
      </c>
      <c r="J20" s="28">
        <f t="shared" si="1"/>
        <v>6277.6</v>
      </c>
      <c r="K20" s="39">
        <f t="shared" si="2"/>
        <v>39317.599999999999</v>
      </c>
      <c r="L20" s="44">
        <v>28910</v>
      </c>
      <c r="M20" s="41">
        <f t="shared" si="3"/>
        <v>5492.9</v>
      </c>
      <c r="N20" s="35">
        <f t="shared" si="8"/>
        <v>34402.9</v>
      </c>
      <c r="O20" s="31">
        <f t="shared" si="4"/>
        <v>30483.333333333332</v>
      </c>
      <c r="P20" s="32">
        <f t="shared" si="5"/>
        <v>36275.166666666664</v>
      </c>
      <c r="Q20" s="4"/>
      <c r="R20" s="4"/>
      <c r="S20" s="4"/>
    </row>
    <row r="21" spans="1:19" ht="69.75" customHeight="1" x14ac:dyDescent="0.2">
      <c r="A21" s="7">
        <v>15</v>
      </c>
      <c r="B21" s="11" t="s">
        <v>23</v>
      </c>
      <c r="C21" s="11" t="s">
        <v>24</v>
      </c>
      <c r="D21" s="11" t="s">
        <v>11</v>
      </c>
      <c r="E21" s="10">
        <v>1</v>
      </c>
      <c r="F21" s="33">
        <v>29500</v>
      </c>
      <c r="G21" s="34">
        <f t="shared" si="6"/>
        <v>5605</v>
      </c>
      <c r="H21" s="34">
        <f t="shared" si="0"/>
        <v>35105</v>
      </c>
      <c r="I21" s="38">
        <v>33040</v>
      </c>
      <c r="J21" s="28">
        <f t="shared" si="1"/>
        <v>6277.6</v>
      </c>
      <c r="K21" s="45">
        <f t="shared" si="2"/>
        <v>39317.599999999999</v>
      </c>
      <c r="L21" s="44">
        <v>28910</v>
      </c>
      <c r="M21" s="41">
        <f t="shared" si="3"/>
        <v>5492.9</v>
      </c>
      <c r="N21" s="35">
        <f t="shared" si="8"/>
        <v>34402.9</v>
      </c>
      <c r="O21" s="31">
        <f t="shared" si="4"/>
        <v>30483.333333333332</v>
      </c>
      <c r="P21" s="32">
        <f t="shared" si="5"/>
        <v>36275.166666666664</v>
      </c>
      <c r="Q21" s="4"/>
      <c r="R21" s="4"/>
      <c r="S21" s="4"/>
    </row>
    <row r="22" spans="1:19" ht="48" customHeight="1" x14ac:dyDescent="0.2">
      <c r="A22" s="7">
        <v>16</v>
      </c>
      <c r="B22" s="11" t="s">
        <v>25</v>
      </c>
      <c r="C22" s="11" t="s">
        <v>71</v>
      </c>
      <c r="D22" s="11" t="s">
        <v>11</v>
      </c>
      <c r="E22" s="10">
        <v>1</v>
      </c>
      <c r="F22" s="33">
        <v>29500</v>
      </c>
      <c r="G22" s="34">
        <f t="shared" si="6"/>
        <v>5605</v>
      </c>
      <c r="H22" s="34">
        <f t="shared" si="0"/>
        <v>35105</v>
      </c>
      <c r="I22" s="38">
        <v>33040</v>
      </c>
      <c r="J22" s="28">
        <f t="shared" si="1"/>
        <v>6277.6</v>
      </c>
      <c r="K22" s="45">
        <f t="shared" si="2"/>
        <v>39317.599999999999</v>
      </c>
      <c r="L22" s="40">
        <v>28910</v>
      </c>
      <c r="M22" s="41">
        <f t="shared" si="3"/>
        <v>5492.9</v>
      </c>
      <c r="N22" s="35">
        <f t="shared" si="8"/>
        <v>34402.9</v>
      </c>
      <c r="O22" s="31">
        <f t="shared" si="4"/>
        <v>30483.333333333332</v>
      </c>
      <c r="P22" s="32">
        <f t="shared" si="5"/>
        <v>36275.166666666664</v>
      </c>
      <c r="Q22" s="4"/>
      <c r="R22" s="4"/>
      <c r="S22" s="4"/>
    </row>
    <row r="23" spans="1:19" ht="48" customHeight="1" x14ac:dyDescent="0.2">
      <c r="A23" s="7">
        <v>17</v>
      </c>
      <c r="B23" s="11" t="s">
        <v>72</v>
      </c>
      <c r="C23" s="13" t="s">
        <v>73</v>
      </c>
      <c r="D23" s="11" t="s">
        <v>3</v>
      </c>
      <c r="E23" s="10">
        <v>1</v>
      </c>
      <c r="F23" s="33">
        <v>1100</v>
      </c>
      <c r="G23" s="34">
        <f t="shared" si="6"/>
        <v>209</v>
      </c>
      <c r="H23" s="34">
        <f t="shared" si="0"/>
        <v>1309</v>
      </c>
      <c r="I23" s="46">
        <v>1232</v>
      </c>
      <c r="J23" s="28">
        <f t="shared" si="1"/>
        <v>234.08</v>
      </c>
      <c r="K23" s="47">
        <f t="shared" si="2"/>
        <v>1466.08</v>
      </c>
      <c r="L23" s="40">
        <v>1078</v>
      </c>
      <c r="M23" s="41">
        <f t="shared" si="3"/>
        <v>204.82</v>
      </c>
      <c r="N23" s="35">
        <f t="shared" si="8"/>
        <v>1282.82</v>
      </c>
      <c r="O23" s="31">
        <f t="shared" si="4"/>
        <v>1136.6666666666667</v>
      </c>
      <c r="P23" s="32">
        <f t="shared" si="5"/>
        <v>1352.6333333333332</v>
      </c>
      <c r="Q23" s="4"/>
      <c r="R23" s="4"/>
      <c r="S23" s="4"/>
    </row>
    <row r="24" spans="1:19" ht="36" customHeight="1" x14ac:dyDescent="0.2">
      <c r="A24" s="7">
        <v>18</v>
      </c>
      <c r="B24" s="11" t="s">
        <v>74</v>
      </c>
      <c r="C24" s="11" t="s">
        <v>75</v>
      </c>
      <c r="D24" s="11" t="s">
        <v>3</v>
      </c>
      <c r="E24" s="10">
        <v>1</v>
      </c>
      <c r="F24" s="33">
        <v>2500</v>
      </c>
      <c r="G24" s="34">
        <f t="shared" si="6"/>
        <v>475</v>
      </c>
      <c r="H24" s="34">
        <f t="shared" si="0"/>
        <v>2975</v>
      </c>
      <c r="I24" s="46">
        <v>2800</v>
      </c>
      <c r="J24" s="28">
        <f t="shared" si="1"/>
        <v>532</v>
      </c>
      <c r="K24" s="47">
        <f t="shared" si="2"/>
        <v>3332</v>
      </c>
      <c r="L24" s="40">
        <v>2450</v>
      </c>
      <c r="M24" s="41">
        <f t="shared" si="3"/>
        <v>465.5</v>
      </c>
      <c r="N24" s="35">
        <f t="shared" si="8"/>
        <v>2915.5</v>
      </c>
      <c r="O24" s="31">
        <f t="shared" si="4"/>
        <v>2583.3333333333335</v>
      </c>
      <c r="P24" s="32">
        <f t="shared" si="5"/>
        <v>3074.1666666666665</v>
      </c>
      <c r="Q24" s="4"/>
      <c r="R24" s="4"/>
      <c r="S24" s="4"/>
    </row>
    <row r="25" spans="1:19" ht="43.5" customHeight="1" x14ac:dyDescent="0.2">
      <c r="A25" s="7">
        <v>19</v>
      </c>
      <c r="B25" s="9" t="s">
        <v>76</v>
      </c>
      <c r="C25" s="14" t="s">
        <v>77</v>
      </c>
      <c r="D25" s="9" t="s">
        <v>3</v>
      </c>
      <c r="E25" s="10">
        <v>1</v>
      </c>
      <c r="F25" s="48">
        <v>39500</v>
      </c>
      <c r="G25" s="34">
        <f t="shared" si="6"/>
        <v>7505</v>
      </c>
      <c r="H25" s="34">
        <f t="shared" si="0"/>
        <v>47005</v>
      </c>
      <c r="I25" s="46">
        <v>44240</v>
      </c>
      <c r="J25" s="28">
        <f t="shared" si="1"/>
        <v>8405.6</v>
      </c>
      <c r="K25" s="47">
        <f t="shared" si="2"/>
        <v>52645.599999999999</v>
      </c>
      <c r="L25" s="40">
        <v>38710</v>
      </c>
      <c r="M25" s="41">
        <f t="shared" si="3"/>
        <v>7354.9</v>
      </c>
      <c r="N25" s="35">
        <f t="shared" si="8"/>
        <v>46064.9</v>
      </c>
      <c r="O25" s="31">
        <f t="shared" si="4"/>
        <v>40816.666666666664</v>
      </c>
      <c r="P25" s="32">
        <f t="shared" si="5"/>
        <v>48571.833333333336</v>
      </c>
      <c r="Q25" s="4"/>
      <c r="R25" s="4"/>
      <c r="S25" s="4"/>
    </row>
    <row r="26" spans="1:19" ht="42" customHeight="1" x14ac:dyDescent="0.2">
      <c r="A26" s="7">
        <v>20</v>
      </c>
      <c r="B26" s="9" t="s">
        <v>26</v>
      </c>
      <c r="C26" s="12" t="s">
        <v>78</v>
      </c>
      <c r="D26" s="9" t="s">
        <v>27</v>
      </c>
      <c r="E26" s="10">
        <v>1</v>
      </c>
      <c r="F26" s="48">
        <v>43000</v>
      </c>
      <c r="G26" s="34">
        <f t="shared" si="6"/>
        <v>8170</v>
      </c>
      <c r="H26" s="34">
        <f t="shared" si="0"/>
        <v>51170</v>
      </c>
      <c r="I26" s="44">
        <v>48160</v>
      </c>
      <c r="J26" s="28">
        <f t="shared" si="1"/>
        <v>9150.4</v>
      </c>
      <c r="K26" s="47">
        <f t="shared" si="2"/>
        <v>57310.400000000001</v>
      </c>
      <c r="L26" s="40">
        <v>42140</v>
      </c>
      <c r="M26" s="41">
        <f t="shared" si="3"/>
        <v>8006.6</v>
      </c>
      <c r="N26" s="35">
        <f t="shared" si="8"/>
        <v>50146.6</v>
      </c>
      <c r="O26" s="31">
        <f t="shared" si="4"/>
        <v>44433.333333333336</v>
      </c>
      <c r="P26" s="32">
        <f t="shared" si="5"/>
        <v>52875.666666666664</v>
      </c>
      <c r="Q26" s="4"/>
      <c r="R26" s="4"/>
      <c r="S26" s="4"/>
    </row>
    <row r="27" spans="1:19" ht="35.25" customHeight="1" x14ac:dyDescent="0.2">
      <c r="A27" s="7">
        <v>21</v>
      </c>
      <c r="B27" s="9" t="s">
        <v>28</v>
      </c>
      <c r="C27" s="13" t="s">
        <v>79</v>
      </c>
      <c r="D27" s="9" t="s">
        <v>27</v>
      </c>
      <c r="E27" s="10">
        <v>1</v>
      </c>
      <c r="F27" s="48">
        <v>92000</v>
      </c>
      <c r="G27" s="34">
        <f t="shared" si="6"/>
        <v>17480</v>
      </c>
      <c r="H27" s="34">
        <f t="shared" si="0"/>
        <v>109480</v>
      </c>
      <c r="I27" s="36">
        <v>103040</v>
      </c>
      <c r="J27" s="28">
        <f t="shared" si="1"/>
        <v>19577.599999999999</v>
      </c>
      <c r="K27" s="37">
        <f>+J31+I31</f>
        <v>86632</v>
      </c>
      <c r="L27" s="40">
        <v>90160</v>
      </c>
      <c r="M27" s="41">
        <f t="shared" si="3"/>
        <v>17130.400000000001</v>
      </c>
      <c r="N27" s="35">
        <f t="shared" si="8"/>
        <v>107290.4</v>
      </c>
      <c r="O27" s="31">
        <f t="shared" si="4"/>
        <v>95066.666666666672</v>
      </c>
      <c r="P27" s="32">
        <f t="shared" si="5"/>
        <v>101134.13333333335</v>
      </c>
      <c r="Q27" s="4"/>
      <c r="R27" s="4"/>
      <c r="S27" s="4"/>
    </row>
    <row r="28" spans="1:19" ht="33" customHeight="1" x14ac:dyDescent="0.2">
      <c r="A28" s="7">
        <v>22</v>
      </c>
      <c r="B28" s="9" t="s">
        <v>29</v>
      </c>
      <c r="C28" s="12" t="s">
        <v>80</v>
      </c>
      <c r="D28" s="9" t="s">
        <v>3</v>
      </c>
      <c r="E28" s="10">
        <v>1</v>
      </c>
      <c r="F28" s="48">
        <v>73500</v>
      </c>
      <c r="G28" s="34">
        <f t="shared" si="6"/>
        <v>13965</v>
      </c>
      <c r="H28" s="34">
        <f t="shared" si="0"/>
        <v>87465</v>
      </c>
      <c r="I28" s="35">
        <v>82320</v>
      </c>
      <c r="J28" s="28">
        <f t="shared" si="1"/>
        <v>15640.800000000001</v>
      </c>
      <c r="K28" s="37">
        <f>+J32+I32</f>
        <v>95961.600000000006</v>
      </c>
      <c r="L28" s="40">
        <v>72030</v>
      </c>
      <c r="M28" s="41">
        <f t="shared" si="3"/>
        <v>13685.7</v>
      </c>
      <c r="N28" s="35">
        <f t="shared" si="8"/>
        <v>85715.7</v>
      </c>
      <c r="O28" s="31">
        <f t="shared" si="4"/>
        <v>75950</v>
      </c>
      <c r="P28" s="32">
        <f t="shared" si="5"/>
        <v>89714.099999999991</v>
      </c>
      <c r="Q28" s="4"/>
      <c r="R28" s="4"/>
      <c r="S28" s="4"/>
    </row>
    <row r="29" spans="1:19" ht="45.75" customHeight="1" x14ac:dyDescent="0.2">
      <c r="A29" s="7">
        <v>23</v>
      </c>
      <c r="B29" s="9" t="s">
        <v>30</v>
      </c>
      <c r="C29" s="12" t="s">
        <v>81</v>
      </c>
      <c r="D29" s="9" t="s">
        <v>8</v>
      </c>
      <c r="E29" s="10">
        <v>1</v>
      </c>
      <c r="F29" s="48">
        <v>8854</v>
      </c>
      <c r="G29" s="34">
        <f t="shared" si="6"/>
        <v>1682.26</v>
      </c>
      <c r="H29" s="34">
        <f t="shared" si="0"/>
        <v>10536.26</v>
      </c>
      <c r="I29" s="35">
        <v>9916.48</v>
      </c>
      <c r="J29" s="28">
        <f t="shared" si="1"/>
        <v>1884.1312</v>
      </c>
      <c r="K29" s="37">
        <f>+J33+I33</f>
        <v>73357.312000000005</v>
      </c>
      <c r="L29" s="40">
        <v>8676.92</v>
      </c>
      <c r="M29" s="41">
        <f t="shared" si="3"/>
        <v>1648.6148000000001</v>
      </c>
      <c r="N29" s="35">
        <f t="shared" si="8"/>
        <v>10325.534799999999</v>
      </c>
      <c r="O29" s="31">
        <f t="shared" si="4"/>
        <v>9149.1333333333332</v>
      </c>
      <c r="P29" s="32">
        <f t="shared" si="5"/>
        <v>31406.368933333331</v>
      </c>
      <c r="Q29" s="4"/>
      <c r="R29" s="4"/>
      <c r="S29" s="4"/>
    </row>
    <row r="30" spans="1:19" ht="30.75" customHeight="1" x14ac:dyDescent="0.2">
      <c r="A30" s="7">
        <v>24</v>
      </c>
      <c r="B30" s="9" t="s">
        <v>82</v>
      </c>
      <c r="C30" s="13" t="s">
        <v>83</v>
      </c>
      <c r="D30" s="9" t="s">
        <v>8</v>
      </c>
      <c r="E30" s="10">
        <v>1</v>
      </c>
      <c r="F30" s="48">
        <v>5600</v>
      </c>
      <c r="G30" s="34">
        <f t="shared" si="6"/>
        <v>1064</v>
      </c>
      <c r="H30" s="34">
        <f t="shared" si="0"/>
        <v>6664</v>
      </c>
      <c r="I30" s="35">
        <v>6272</v>
      </c>
      <c r="J30" s="28">
        <f t="shared" si="1"/>
        <v>1191.68</v>
      </c>
      <c r="K30" s="37">
        <f>+I30+J30</f>
        <v>7463.68</v>
      </c>
      <c r="L30" s="40">
        <v>5488</v>
      </c>
      <c r="M30" s="41">
        <f t="shared" si="3"/>
        <v>1042.72</v>
      </c>
      <c r="N30" s="35">
        <f t="shared" si="8"/>
        <v>6530.72</v>
      </c>
      <c r="O30" s="31">
        <f t="shared" si="4"/>
        <v>5786.666666666667</v>
      </c>
      <c r="P30" s="32">
        <f t="shared" si="5"/>
        <v>6886.1333333333341</v>
      </c>
      <c r="Q30" s="4"/>
      <c r="R30" s="4"/>
      <c r="S30" s="4"/>
    </row>
    <row r="31" spans="1:19" ht="48.75" customHeight="1" x14ac:dyDescent="0.2">
      <c r="A31" s="7">
        <v>25</v>
      </c>
      <c r="B31" s="9" t="s">
        <v>31</v>
      </c>
      <c r="C31" s="12" t="s">
        <v>84</v>
      </c>
      <c r="D31" s="9" t="s">
        <v>3</v>
      </c>
      <c r="E31" s="10">
        <v>1</v>
      </c>
      <c r="F31" s="48">
        <v>65000</v>
      </c>
      <c r="G31" s="34">
        <f t="shared" si="6"/>
        <v>12350</v>
      </c>
      <c r="H31" s="34">
        <f t="shared" si="0"/>
        <v>77350</v>
      </c>
      <c r="I31" s="35">
        <v>72800</v>
      </c>
      <c r="J31" s="28">
        <f t="shared" si="1"/>
        <v>13832</v>
      </c>
      <c r="K31" s="37">
        <f>+J36+I36</f>
        <v>55977.599999999999</v>
      </c>
      <c r="L31" s="40">
        <v>63700</v>
      </c>
      <c r="M31" s="41">
        <f t="shared" si="3"/>
        <v>12103</v>
      </c>
      <c r="N31" s="35">
        <f t="shared" si="8"/>
        <v>75803</v>
      </c>
      <c r="O31" s="31">
        <f t="shared" si="4"/>
        <v>67166.666666666672</v>
      </c>
      <c r="P31" s="32">
        <f t="shared" si="5"/>
        <v>69710.2</v>
      </c>
      <c r="Q31" s="4"/>
      <c r="R31" s="4"/>
      <c r="S31" s="4"/>
    </row>
    <row r="32" spans="1:19" ht="42.75" customHeight="1" x14ac:dyDescent="0.2">
      <c r="A32" s="7">
        <v>26</v>
      </c>
      <c r="B32" s="11" t="s">
        <v>32</v>
      </c>
      <c r="C32" s="11" t="s">
        <v>85</v>
      </c>
      <c r="D32" s="11" t="s">
        <v>11</v>
      </c>
      <c r="E32" s="10">
        <v>1</v>
      </c>
      <c r="F32" s="48">
        <v>72000</v>
      </c>
      <c r="G32" s="34">
        <f t="shared" si="6"/>
        <v>13680</v>
      </c>
      <c r="H32" s="34">
        <f t="shared" si="0"/>
        <v>85680</v>
      </c>
      <c r="I32" s="35">
        <v>80640</v>
      </c>
      <c r="J32" s="28">
        <f t="shared" si="1"/>
        <v>15321.6</v>
      </c>
      <c r="K32" s="37">
        <f>+J37+I37</f>
        <v>21831.263999999999</v>
      </c>
      <c r="L32" s="40">
        <v>70560</v>
      </c>
      <c r="M32" s="41">
        <f t="shared" si="3"/>
        <v>13406.4</v>
      </c>
      <c r="N32" s="35">
        <f t="shared" si="8"/>
        <v>83966.399999999994</v>
      </c>
      <c r="O32" s="31">
        <f t="shared" si="4"/>
        <v>74400</v>
      </c>
      <c r="P32" s="32">
        <f t="shared" si="5"/>
        <v>63825.887999999999</v>
      </c>
      <c r="Q32" s="4"/>
      <c r="R32" s="4"/>
      <c r="S32" s="4"/>
    </row>
    <row r="33" spans="1:19" ht="54.75" customHeight="1" x14ac:dyDescent="0.2">
      <c r="A33" s="7">
        <v>27</v>
      </c>
      <c r="B33" s="9" t="s">
        <v>86</v>
      </c>
      <c r="C33" s="12" t="s">
        <v>87</v>
      </c>
      <c r="D33" s="9" t="s">
        <v>11</v>
      </c>
      <c r="E33" s="10">
        <v>1</v>
      </c>
      <c r="F33" s="48">
        <v>55040</v>
      </c>
      <c r="G33" s="34">
        <f t="shared" si="6"/>
        <v>10457.6</v>
      </c>
      <c r="H33" s="34">
        <f t="shared" si="0"/>
        <v>65497.599999999999</v>
      </c>
      <c r="I33" s="35">
        <v>61644.800000000003</v>
      </c>
      <c r="J33" s="28">
        <f t="shared" si="1"/>
        <v>11712.512000000001</v>
      </c>
      <c r="K33" s="35">
        <f>+J38+I38</f>
        <v>83379.967999999993</v>
      </c>
      <c r="L33" s="36">
        <v>53939.199999999997</v>
      </c>
      <c r="M33" s="41">
        <f t="shared" si="3"/>
        <v>10248.448</v>
      </c>
      <c r="N33" s="35">
        <f t="shared" si="8"/>
        <v>64187.648000000001</v>
      </c>
      <c r="O33" s="31">
        <f t="shared" si="4"/>
        <v>56874.666666666664</v>
      </c>
      <c r="P33" s="32">
        <f t="shared" si="5"/>
        <v>71021.738666666672</v>
      </c>
      <c r="Q33" s="4"/>
      <c r="R33" s="4"/>
      <c r="S33" s="4"/>
    </row>
    <row r="34" spans="1:19" ht="56.25" customHeight="1" x14ac:dyDescent="0.2">
      <c r="A34" s="7">
        <v>28</v>
      </c>
      <c r="B34" s="9" t="s">
        <v>88</v>
      </c>
      <c r="C34" s="12" t="s">
        <v>89</v>
      </c>
      <c r="D34" s="9" t="s">
        <v>11</v>
      </c>
      <c r="E34" s="10">
        <v>1</v>
      </c>
      <c r="F34" s="48">
        <v>16450</v>
      </c>
      <c r="G34" s="34">
        <f t="shared" si="6"/>
        <v>3125.5</v>
      </c>
      <c r="H34" s="34">
        <f t="shared" si="0"/>
        <v>19575.5</v>
      </c>
      <c r="I34" s="35">
        <v>18424</v>
      </c>
      <c r="J34" s="28">
        <f t="shared" si="1"/>
        <v>3500.56</v>
      </c>
      <c r="K34" s="35">
        <f>+J39+I39</f>
        <v>24656.799999999999</v>
      </c>
      <c r="L34" s="35">
        <v>16121</v>
      </c>
      <c r="M34" s="41">
        <f t="shared" si="3"/>
        <v>3062.9900000000002</v>
      </c>
      <c r="N34" s="35">
        <f t="shared" si="8"/>
        <v>19183.990000000002</v>
      </c>
      <c r="O34" s="31">
        <f t="shared" si="4"/>
        <v>16998.333333333332</v>
      </c>
      <c r="P34" s="32">
        <f t="shared" si="5"/>
        <v>21138.763333333336</v>
      </c>
      <c r="Q34" s="4"/>
      <c r="R34" s="4"/>
      <c r="S34" s="4"/>
    </row>
    <row r="35" spans="1:19" ht="31.5" customHeight="1" x14ac:dyDescent="0.2">
      <c r="A35" s="7">
        <v>29</v>
      </c>
      <c r="B35" s="11" t="s">
        <v>33</v>
      </c>
      <c r="C35" s="11" t="s">
        <v>90</v>
      </c>
      <c r="D35" s="11" t="s">
        <v>11</v>
      </c>
      <c r="E35" s="10">
        <v>1</v>
      </c>
      <c r="F35" s="48">
        <v>45000</v>
      </c>
      <c r="G35" s="34">
        <f t="shared" si="6"/>
        <v>8550</v>
      </c>
      <c r="H35" s="34">
        <f t="shared" si="0"/>
        <v>53550</v>
      </c>
      <c r="I35" s="35">
        <v>50400</v>
      </c>
      <c r="J35" s="28">
        <f t="shared" si="1"/>
        <v>9576</v>
      </c>
      <c r="K35" s="35">
        <f>+J40+I40</f>
        <v>28851.121599999999</v>
      </c>
      <c r="L35" s="35">
        <v>44100</v>
      </c>
      <c r="M35" s="41">
        <f t="shared" si="3"/>
        <v>8379</v>
      </c>
      <c r="N35" s="35">
        <f t="shared" si="8"/>
        <v>52479</v>
      </c>
      <c r="O35" s="31">
        <f t="shared" si="4"/>
        <v>46500</v>
      </c>
      <c r="P35" s="32">
        <f t="shared" si="5"/>
        <v>44960.04053333334</v>
      </c>
      <c r="Q35" s="4"/>
      <c r="R35" s="4"/>
      <c r="S35" s="4"/>
    </row>
    <row r="36" spans="1:19" ht="50.25" customHeight="1" x14ac:dyDescent="0.2">
      <c r="A36" s="7">
        <v>30</v>
      </c>
      <c r="B36" s="11" t="s">
        <v>34</v>
      </c>
      <c r="C36" s="11" t="s">
        <v>91</v>
      </c>
      <c r="D36" s="11" t="s">
        <v>11</v>
      </c>
      <c r="E36" s="10">
        <v>1</v>
      </c>
      <c r="F36" s="48">
        <v>42000</v>
      </c>
      <c r="G36" s="34">
        <f t="shared" si="6"/>
        <v>7980</v>
      </c>
      <c r="H36" s="34">
        <f t="shared" si="0"/>
        <v>49980</v>
      </c>
      <c r="I36" s="35">
        <v>47040</v>
      </c>
      <c r="J36" s="28">
        <f t="shared" si="1"/>
        <v>8937.6</v>
      </c>
      <c r="K36" s="35">
        <f>+J42+I42</f>
        <v>7463.68</v>
      </c>
      <c r="L36" s="35">
        <v>41160</v>
      </c>
      <c r="M36" s="41">
        <f t="shared" si="3"/>
        <v>7820.4000000000005</v>
      </c>
      <c r="N36" s="35">
        <f t="shared" si="8"/>
        <v>48980.4</v>
      </c>
      <c r="O36" s="31">
        <f t="shared" si="4"/>
        <v>43400</v>
      </c>
      <c r="P36" s="32">
        <f t="shared" si="5"/>
        <v>35474.693333333336</v>
      </c>
      <c r="Q36" s="4"/>
      <c r="R36" s="4"/>
      <c r="S36" s="4"/>
    </row>
    <row r="37" spans="1:19" ht="49.5" customHeight="1" x14ac:dyDescent="0.2">
      <c r="A37" s="7">
        <v>31</v>
      </c>
      <c r="B37" s="9" t="s">
        <v>35</v>
      </c>
      <c r="C37" s="12" t="s">
        <v>92</v>
      </c>
      <c r="D37" s="9" t="s">
        <v>11</v>
      </c>
      <c r="E37" s="10">
        <v>1</v>
      </c>
      <c r="F37" s="48">
        <v>16380</v>
      </c>
      <c r="G37" s="34">
        <f t="shared" si="6"/>
        <v>3112.2</v>
      </c>
      <c r="H37" s="34">
        <f t="shared" si="0"/>
        <v>19492.2</v>
      </c>
      <c r="I37" s="35">
        <v>18345.599999999999</v>
      </c>
      <c r="J37" s="28">
        <f t="shared" si="1"/>
        <v>3485.6639999999998</v>
      </c>
      <c r="K37" s="35">
        <f>+J43+I43</f>
        <v>10662.4</v>
      </c>
      <c r="L37" s="35">
        <v>16052.4</v>
      </c>
      <c r="M37" s="41">
        <f t="shared" si="3"/>
        <v>3049.9560000000001</v>
      </c>
      <c r="N37" s="35">
        <f t="shared" si="8"/>
        <v>19102.356</v>
      </c>
      <c r="O37" s="31">
        <f t="shared" si="4"/>
        <v>16926</v>
      </c>
      <c r="P37" s="32">
        <f t="shared" si="5"/>
        <v>16418.985333333334</v>
      </c>
      <c r="Q37" s="4"/>
      <c r="R37" s="4"/>
      <c r="S37" s="4"/>
    </row>
    <row r="38" spans="1:19" ht="39" customHeight="1" x14ac:dyDescent="0.2">
      <c r="A38" s="7">
        <v>32</v>
      </c>
      <c r="B38" s="9" t="s">
        <v>36</v>
      </c>
      <c r="C38" s="12" t="s">
        <v>93</v>
      </c>
      <c r="D38" s="9" t="s">
        <v>37</v>
      </c>
      <c r="E38" s="10">
        <v>1</v>
      </c>
      <c r="F38" s="48">
        <v>62560</v>
      </c>
      <c r="G38" s="34">
        <f t="shared" si="6"/>
        <v>11886.4</v>
      </c>
      <c r="H38" s="34">
        <f t="shared" si="0"/>
        <v>74446.399999999994</v>
      </c>
      <c r="I38" s="35">
        <v>70067.199999999997</v>
      </c>
      <c r="J38" s="28">
        <f t="shared" si="1"/>
        <v>13312.768</v>
      </c>
      <c r="K38" s="35">
        <f t="shared" ref="K38:K43" si="9">+I38+J38</f>
        <v>83379.967999999993</v>
      </c>
      <c r="L38" s="35">
        <v>61308.800000000003</v>
      </c>
      <c r="M38" s="41">
        <f t="shared" si="3"/>
        <v>11648.672</v>
      </c>
      <c r="N38" s="35">
        <f t="shared" si="8"/>
        <v>72957.472000000009</v>
      </c>
      <c r="O38" s="31">
        <f t="shared" si="4"/>
        <v>64645.333333333336</v>
      </c>
      <c r="P38" s="32">
        <f t="shared" si="5"/>
        <v>76927.94666666667</v>
      </c>
      <c r="Q38" s="4"/>
      <c r="R38" s="4"/>
      <c r="S38" s="4"/>
    </row>
    <row r="39" spans="1:19" ht="36" customHeight="1" x14ac:dyDescent="0.2">
      <c r="A39" s="7">
        <v>33</v>
      </c>
      <c r="B39" s="9" t="s">
        <v>38</v>
      </c>
      <c r="C39" s="12" t="s">
        <v>94</v>
      </c>
      <c r="D39" s="9" t="s">
        <v>11</v>
      </c>
      <c r="E39" s="10">
        <v>1</v>
      </c>
      <c r="F39" s="48">
        <v>18500</v>
      </c>
      <c r="G39" s="34">
        <f t="shared" si="6"/>
        <v>3515</v>
      </c>
      <c r="H39" s="34">
        <f t="shared" si="0"/>
        <v>22015</v>
      </c>
      <c r="I39" s="35">
        <v>20720</v>
      </c>
      <c r="J39" s="28">
        <f t="shared" si="1"/>
        <v>3936.8</v>
      </c>
      <c r="K39" s="43">
        <f t="shared" si="9"/>
        <v>24656.799999999999</v>
      </c>
      <c r="L39" s="35">
        <v>18130</v>
      </c>
      <c r="M39" s="41">
        <f t="shared" si="3"/>
        <v>3444.7</v>
      </c>
      <c r="N39" s="35">
        <f t="shared" si="8"/>
        <v>21574.7</v>
      </c>
      <c r="O39" s="31">
        <f t="shared" si="4"/>
        <v>19116.666666666668</v>
      </c>
      <c r="P39" s="32">
        <f t="shared" si="5"/>
        <v>22748.833333333332</v>
      </c>
      <c r="Q39" s="4"/>
      <c r="R39" s="4"/>
      <c r="S39" s="4"/>
    </row>
    <row r="40" spans="1:19" ht="56.25" customHeight="1" x14ac:dyDescent="0.2">
      <c r="A40" s="7">
        <v>34</v>
      </c>
      <c r="B40" s="9" t="s">
        <v>39</v>
      </c>
      <c r="C40" s="13" t="s">
        <v>95</v>
      </c>
      <c r="D40" s="9" t="s">
        <v>11</v>
      </c>
      <c r="E40" s="10">
        <v>1</v>
      </c>
      <c r="F40" s="48">
        <v>21647</v>
      </c>
      <c r="G40" s="34">
        <f t="shared" si="6"/>
        <v>4112.93</v>
      </c>
      <c r="H40" s="34">
        <f t="shared" si="0"/>
        <v>25759.93</v>
      </c>
      <c r="I40" s="35">
        <v>24244.639999999999</v>
      </c>
      <c r="J40" s="28">
        <f t="shared" si="1"/>
        <v>4606.4816000000001</v>
      </c>
      <c r="K40" s="35">
        <f t="shared" si="9"/>
        <v>28851.121599999999</v>
      </c>
      <c r="L40" s="35">
        <v>21214.06</v>
      </c>
      <c r="M40" s="41">
        <f t="shared" si="3"/>
        <v>4030.6714000000002</v>
      </c>
      <c r="N40" s="35">
        <f t="shared" si="8"/>
        <v>25244.731400000001</v>
      </c>
      <c r="O40" s="31">
        <f t="shared" si="4"/>
        <v>22368.566666666666</v>
      </c>
      <c r="P40" s="32">
        <f t="shared" si="5"/>
        <v>26618.594333333331</v>
      </c>
      <c r="Q40" s="4"/>
      <c r="R40" s="4"/>
      <c r="S40" s="4"/>
    </row>
    <row r="41" spans="1:19" ht="49.5" customHeight="1" x14ac:dyDescent="0.2">
      <c r="A41" s="7">
        <v>35</v>
      </c>
      <c r="B41" s="11" t="s">
        <v>40</v>
      </c>
      <c r="C41" s="11" t="s">
        <v>96</v>
      </c>
      <c r="D41" s="11" t="s">
        <v>11</v>
      </c>
      <c r="E41" s="10">
        <v>1</v>
      </c>
      <c r="F41" s="48">
        <v>62000</v>
      </c>
      <c r="G41" s="34">
        <f t="shared" si="6"/>
        <v>11780</v>
      </c>
      <c r="H41" s="34">
        <f t="shared" si="0"/>
        <v>73780</v>
      </c>
      <c r="I41" s="43">
        <v>69440</v>
      </c>
      <c r="J41" s="28">
        <f t="shared" si="1"/>
        <v>13193.6</v>
      </c>
      <c r="K41" s="35">
        <f t="shared" si="9"/>
        <v>82633.600000000006</v>
      </c>
      <c r="L41" s="35">
        <v>60760</v>
      </c>
      <c r="M41" s="41">
        <f t="shared" si="3"/>
        <v>11544.4</v>
      </c>
      <c r="N41" s="35">
        <f t="shared" si="8"/>
        <v>72304.399999999994</v>
      </c>
      <c r="O41" s="31">
        <f t="shared" si="4"/>
        <v>64066.666666666664</v>
      </c>
      <c r="P41" s="32">
        <f t="shared" si="5"/>
        <v>76239.333333333328</v>
      </c>
      <c r="Q41" s="4"/>
      <c r="R41" s="4"/>
      <c r="S41" s="4"/>
    </row>
    <row r="42" spans="1:19" ht="36" customHeight="1" x14ac:dyDescent="0.2">
      <c r="A42" s="7">
        <v>36</v>
      </c>
      <c r="B42" s="9" t="s">
        <v>97</v>
      </c>
      <c r="C42" s="11" t="s">
        <v>98</v>
      </c>
      <c r="D42" s="9" t="s">
        <v>99</v>
      </c>
      <c r="E42" s="10">
        <v>1</v>
      </c>
      <c r="F42" s="48">
        <v>5600</v>
      </c>
      <c r="G42" s="34">
        <f t="shared" si="6"/>
        <v>1064</v>
      </c>
      <c r="H42" s="34">
        <f t="shared" si="0"/>
        <v>6664</v>
      </c>
      <c r="I42" s="35">
        <v>6272</v>
      </c>
      <c r="J42" s="28">
        <f t="shared" si="1"/>
        <v>1191.68</v>
      </c>
      <c r="K42" s="35">
        <f t="shared" si="9"/>
        <v>7463.68</v>
      </c>
      <c r="L42" s="35">
        <v>5488</v>
      </c>
      <c r="M42" s="41">
        <f t="shared" si="3"/>
        <v>1042.72</v>
      </c>
      <c r="N42" s="35">
        <f t="shared" si="8"/>
        <v>6530.72</v>
      </c>
      <c r="O42" s="31">
        <f t="shared" si="4"/>
        <v>5786.666666666667</v>
      </c>
      <c r="P42" s="32">
        <f t="shared" si="5"/>
        <v>6886.1333333333341</v>
      </c>
      <c r="Q42" s="4"/>
      <c r="R42" s="4"/>
      <c r="S42" s="4"/>
    </row>
    <row r="43" spans="1:19" ht="36" customHeight="1" x14ac:dyDescent="0.2">
      <c r="A43" s="7">
        <v>37</v>
      </c>
      <c r="B43" s="11" t="s">
        <v>100</v>
      </c>
      <c r="C43" s="11" t="s">
        <v>101</v>
      </c>
      <c r="D43" s="11" t="s">
        <v>3</v>
      </c>
      <c r="E43" s="10">
        <v>1</v>
      </c>
      <c r="F43" s="48">
        <v>8000</v>
      </c>
      <c r="G43" s="34">
        <f t="shared" si="6"/>
        <v>1520</v>
      </c>
      <c r="H43" s="34">
        <f t="shared" si="0"/>
        <v>9520</v>
      </c>
      <c r="I43" s="35">
        <v>8960</v>
      </c>
      <c r="J43" s="28">
        <f t="shared" si="1"/>
        <v>1702.4</v>
      </c>
      <c r="K43" s="35">
        <f t="shared" si="9"/>
        <v>10662.4</v>
      </c>
      <c r="L43" s="35">
        <v>7840</v>
      </c>
      <c r="M43" s="41">
        <f t="shared" si="3"/>
        <v>1489.6</v>
      </c>
      <c r="N43" s="35">
        <f t="shared" si="8"/>
        <v>9329.6</v>
      </c>
      <c r="O43" s="31">
        <f t="shared" si="4"/>
        <v>8266.6666666666661</v>
      </c>
      <c r="P43" s="32">
        <f t="shared" si="5"/>
        <v>9837.3333333333339</v>
      </c>
      <c r="Q43" s="4"/>
      <c r="R43" s="4"/>
      <c r="S43" s="4"/>
    </row>
    <row r="44" spans="1:19" ht="36" customHeight="1" x14ac:dyDescent="0.2">
      <c r="A44" s="7">
        <v>38</v>
      </c>
      <c r="B44" s="9" t="s">
        <v>102</v>
      </c>
      <c r="C44" s="15" t="s">
        <v>103</v>
      </c>
      <c r="D44" s="9" t="s">
        <v>3</v>
      </c>
      <c r="E44" s="10">
        <v>1</v>
      </c>
      <c r="F44" s="48">
        <v>6000</v>
      </c>
      <c r="G44" s="34">
        <f t="shared" si="6"/>
        <v>1140</v>
      </c>
      <c r="H44" s="34">
        <f t="shared" si="0"/>
        <v>7140</v>
      </c>
      <c r="I44" s="35">
        <v>6720</v>
      </c>
      <c r="J44" s="28">
        <f t="shared" si="1"/>
        <v>1276.8</v>
      </c>
      <c r="K44" s="35">
        <f t="shared" ref="K44:K66" si="10">+I44+J44</f>
        <v>7996.8</v>
      </c>
      <c r="L44" s="35">
        <v>5880</v>
      </c>
      <c r="M44" s="41">
        <f t="shared" si="3"/>
        <v>1117.2</v>
      </c>
      <c r="N44" s="35">
        <f t="shared" si="8"/>
        <v>6997.2</v>
      </c>
      <c r="O44" s="31">
        <f t="shared" si="4"/>
        <v>6200</v>
      </c>
      <c r="P44" s="32">
        <f t="shared" si="5"/>
        <v>7378</v>
      </c>
      <c r="Q44" s="4"/>
      <c r="R44" s="4"/>
      <c r="S44" s="4"/>
    </row>
    <row r="45" spans="1:19" ht="36" customHeight="1" x14ac:dyDescent="0.2">
      <c r="A45" s="7">
        <v>39</v>
      </c>
      <c r="B45" s="9" t="s">
        <v>104</v>
      </c>
      <c r="C45" s="12" t="s">
        <v>105</v>
      </c>
      <c r="D45" s="9" t="s">
        <v>3</v>
      </c>
      <c r="E45" s="10">
        <v>1</v>
      </c>
      <c r="F45" s="48">
        <v>16500</v>
      </c>
      <c r="G45" s="34">
        <f t="shared" si="6"/>
        <v>3135</v>
      </c>
      <c r="H45" s="34">
        <f t="shared" si="0"/>
        <v>19635</v>
      </c>
      <c r="I45" s="35">
        <v>18480</v>
      </c>
      <c r="J45" s="28">
        <f t="shared" si="1"/>
        <v>3511.2</v>
      </c>
      <c r="K45" s="35">
        <f t="shared" si="10"/>
        <v>21991.200000000001</v>
      </c>
      <c r="L45" s="35">
        <v>16170</v>
      </c>
      <c r="M45" s="41">
        <f t="shared" si="3"/>
        <v>3072.3</v>
      </c>
      <c r="N45" s="35">
        <f t="shared" si="8"/>
        <v>19242.3</v>
      </c>
      <c r="O45" s="31">
        <f t="shared" si="4"/>
        <v>17050</v>
      </c>
      <c r="P45" s="32">
        <f t="shared" si="5"/>
        <v>20289.5</v>
      </c>
      <c r="Q45" s="4"/>
      <c r="R45" s="4"/>
      <c r="S45" s="4"/>
    </row>
    <row r="46" spans="1:19" ht="36" customHeight="1" x14ac:dyDescent="0.2">
      <c r="A46" s="7">
        <v>40</v>
      </c>
      <c r="B46" s="11" t="s">
        <v>106</v>
      </c>
      <c r="C46" s="11" t="s">
        <v>107</v>
      </c>
      <c r="D46" s="11" t="s">
        <v>108</v>
      </c>
      <c r="E46" s="10">
        <v>1</v>
      </c>
      <c r="F46" s="48">
        <v>2950000</v>
      </c>
      <c r="G46" s="34">
        <f t="shared" si="6"/>
        <v>560500</v>
      </c>
      <c r="H46" s="34">
        <f t="shared" si="0"/>
        <v>3510500</v>
      </c>
      <c r="I46" s="35">
        <v>3304000</v>
      </c>
      <c r="J46" s="28">
        <f t="shared" si="1"/>
        <v>627760</v>
      </c>
      <c r="K46" s="35">
        <f t="shared" si="10"/>
        <v>3931760</v>
      </c>
      <c r="L46" s="35">
        <v>2891000</v>
      </c>
      <c r="M46" s="41">
        <f t="shared" si="3"/>
        <v>549290</v>
      </c>
      <c r="N46" s="35">
        <f t="shared" si="8"/>
        <v>3440290</v>
      </c>
      <c r="O46" s="31">
        <f t="shared" si="4"/>
        <v>3048333.3333333335</v>
      </c>
      <c r="P46" s="32">
        <f t="shared" si="5"/>
        <v>3627516.6666666665</v>
      </c>
      <c r="Q46" s="4"/>
      <c r="R46" s="4"/>
      <c r="S46" s="4"/>
    </row>
    <row r="47" spans="1:19" ht="36" customHeight="1" x14ac:dyDescent="0.2">
      <c r="A47" s="7">
        <v>41</v>
      </c>
      <c r="B47" s="11" t="s">
        <v>41</v>
      </c>
      <c r="C47" s="11" t="s">
        <v>109</v>
      </c>
      <c r="D47" s="11" t="s">
        <v>11</v>
      </c>
      <c r="E47" s="10">
        <v>1</v>
      </c>
      <c r="F47" s="48">
        <v>66500</v>
      </c>
      <c r="G47" s="34">
        <f t="shared" si="6"/>
        <v>12635</v>
      </c>
      <c r="H47" s="34">
        <f t="shared" si="0"/>
        <v>79135</v>
      </c>
      <c r="I47" s="35">
        <v>74480</v>
      </c>
      <c r="J47" s="28">
        <f t="shared" si="1"/>
        <v>14151.2</v>
      </c>
      <c r="K47" s="35">
        <f t="shared" si="10"/>
        <v>88631.2</v>
      </c>
      <c r="L47" s="35">
        <v>65170</v>
      </c>
      <c r="M47" s="41">
        <f t="shared" si="3"/>
        <v>12382.3</v>
      </c>
      <c r="N47" s="35">
        <f t="shared" si="8"/>
        <v>77552.3</v>
      </c>
      <c r="O47" s="31">
        <f t="shared" si="4"/>
        <v>68716.666666666672</v>
      </c>
      <c r="P47" s="32">
        <f t="shared" si="5"/>
        <v>81772.833333333328</v>
      </c>
      <c r="Q47" s="4"/>
      <c r="R47" s="4"/>
      <c r="S47" s="4"/>
    </row>
    <row r="48" spans="1:19" ht="36" customHeight="1" x14ac:dyDescent="0.2">
      <c r="A48" s="7">
        <v>42</v>
      </c>
      <c r="B48" s="11" t="s">
        <v>42</v>
      </c>
      <c r="C48" s="12" t="s">
        <v>110</v>
      </c>
      <c r="D48" s="11" t="s">
        <v>3</v>
      </c>
      <c r="E48" s="10">
        <v>1</v>
      </c>
      <c r="F48" s="48">
        <v>40200</v>
      </c>
      <c r="G48" s="34">
        <f t="shared" si="6"/>
        <v>7638</v>
      </c>
      <c r="H48" s="34">
        <f t="shared" si="0"/>
        <v>47838</v>
      </c>
      <c r="I48" s="35">
        <v>45024</v>
      </c>
      <c r="J48" s="28">
        <f t="shared" si="1"/>
        <v>8554.56</v>
      </c>
      <c r="K48" s="35">
        <f t="shared" si="10"/>
        <v>53578.559999999998</v>
      </c>
      <c r="L48" s="35">
        <v>39396</v>
      </c>
      <c r="M48" s="41">
        <f t="shared" si="3"/>
        <v>7485.24</v>
      </c>
      <c r="N48" s="35">
        <f t="shared" si="8"/>
        <v>46881.24</v>
      </c>
      <c r="O48" s="31">
        <f t="shared" si="4"/>
        <v>41540</v>
      </c>
      <c r="P48" s="32">
        <f t="shared" si="5"/>
        <v>49432.6</v>
      </c>
      <c r="Q48" s="4"/>
      <c r="R48" s="4"/>
      <c r="S48" s="4"/>
    </row>
    <row r="49" spans="1:19" ht="36" customHeight="1" x14ac:dyDescent="0.2">
      <c r="A49" s="7">
        <v>43</v>
      </c>
      <c r="B49" s="11" t="s">
        <v>111</v>
      </c>
      <c r="C49" s="11" t="s">
        <v>112</v>
      </c>
      <c r="D49" s="11" t="s">
        <v>3</v>
      </c>
      <c r="E49" s="10">
        <v>1</v>
      </c>
      <c r="F49" s="48">
        <v>11000</v>
      </c>
      <c r="G49" s="34">
        <f t="shared" si="6"/>
        <v>2090</v>
      </c>
      <c r="H49" s="34">
        <f t="shared" si="0"/>
        <v>13090</v>
      </c>
      <c r="I49" s="35">
        <v>12320</v>
      </c>
      <c r="J49" s="28">
        <f t="shared" si="1"/>
        <v>2340.8000000000002</v>
      </c>
      <c r="K49" s="35">
        <f t="shared" si="10"/>
        <v>14660.8</v>
      </c>
      <c r="L49" s="35">
        <v>10780</v>
      </c>
      <c r="M49" s="41">
        <f t="shared" si="3"/>
        <v>2048.1999999999998</v>
      </c>
      <c r="N49" s="35">
        <f t="shared" si="8"/>
        <v>12828.2</v>
      </c>
      <c r="O49" s="31">
        <f t="shared" si="4"/>
        <v>11366.666666666666</v>
      </c>
      <c r="P49" s="32">
        <f t="shared" si="5"/>
        <v>13526.333333333334</v>
      </c>
      <c r="Q49" s="4"/>
      <c r="R49" s="4"/>
      <c r="S49" s="4"/>
    </row>
    <row r="50" spans="1:19" ht="36" customHeight="1" x14ac:dyDescent="0.2">
      <c r="A50" s="7">
        <v>44</v>
      </c>
      <c r="B50" s="11" t="s">
        <v>113</v>
      </c>
      <c r="C50" s="11" t="s">
        <v>114</v>
      </c>
      <c r="D50" s="11" t="s">
        <v>115</v>
      </c>
      <c r="E50" s="10">
        <v>1</v>
      </c>
      <c r="F50" s="48">
        <v>4000</v>
      </c>
      <c r="G50" s="34">
        <f t="shared" si="6"/>
        <v>760</v>
      </c>
      <c r="H50" s="34">
        <f t="shared" si="0"/>
        <v>4760</v>
      </c>
      <c r="I50" s="35">
        <v>4480</v>
      </c>
      <c r="J50" s="28">
        <f t="shared" si="1"/>
        <v>851.2</v>
      </c>
      <c r="K50" s="35">
        <f t="shared" si="10"/>
        <v>5331.2</v>
      </c>
      <c r="L50" s="35">
        <v>3920</v>
      </c>
      <c r="M50" s="41">
        <f t="shared" si="3"/>
        <v>744.8</v>
      </c>
      <c r="N50" s="35">
        <f t="shared" si="8"/>
        <v>4664.8</v>
      </c>
      <c r="O50" s="31">
        <f t="shared" si="4"/>
        <v>4133.333333333333</v>
      </c>
      <c r="P50" s="32">
        <f t="shared" si="5"/>
        <v>4918.666666666667</v>
      </c>
      <c r="Q50" s="4"/>
      <c r="R50" s="4"/>
      <c r="S50" s="4"/>
    </row>
    <row r="51" spans="1:19" ht="36" customHeight="1" x14ac:dyDescent="0.2">
      <c r="A51" s="7">
        <v>45</v>
      </c>
      <c r="B51" s="11" t="s">
        <v>116</v>
      </c>
      <c r="C51" s="11" t="s">
        <v>117</v>
      </c>
      <c r="D51" s="11" t="s">
        <v>8</v>
      </c>
      <c r="E51" s="10">
        <v>1</v>
      </c>
      <c r="F51" s="48">
        <v>6500</v>
      </c>
      <c r="G51" s="34">
        <f t="shared" si="6"/>
        <v>1235</v>
      </c>
      <c r="H51" s="34">
        <f t="shared" si="0"/>
        <v>7735</v>
      </c>
      <c r="I51" s="35">
        <v>7280</v>
      </c>
      <c r="J51" s="28">
        <f t="shared" si="1"/>
        <v>1383.2</v>
      </c>
      <c r="K51" s="35">
        <f t="shared" si="10"/>
        <v>8663.2000000000007</v>
      </c>
      <c r="L51" s="35">
        <v>6370</v>
      </c>
      <c r="M51" s="41">
        <f t="shared" si="3"/>
        <v>1210.3</v>
      </c>
      <c r="N51" s="35">
        <f t="shared" si="8"/>
        <v>7580.3</v>
      </c>
      <c r="O51" s="31">
        <f t="shared" si="4"/>
        <v>6716.666666666667</v>
      </c>
      <c r="P51" s="32">
        <f t="shared" si="5"/>
        <v>7992.833333333333</v>
      </c>
      <c r="Q51" s="4"/>
      <c r="R51" s="4"/>
      <c r="S51" s="4"/>
    </row>
    <row r="52" spans="1:19" ht="36" customHeight="1" x14ac:dyDescent="0.2">
      <c r="A52" s="7">
        <v>46</v>
      </c>
      <c r="B52" s="11" t="s">
        <v>43</v>
      </c>
      <c r="C52" s="11" t="s">
        <v>118</v>
      </c>
      <c r="D52" s="11" t="s">
        <v>108</v>
      </c>
      <c r="E52" s="10">
        <v>1</v>
      </c>
      <c r="F52" s="48">
        <v>178000</v>
      </c>
      <c r="G52" s="34">
        <f t="shared" si="6"/>
        <v>33820</v>
      </c>
      <c r="H52" s="34">
        <f t="shared" si="0"/>
        <v>211820</v>
      </c>
      <c r="I52" s="35">
        <v>199360</v>
      </c>
      <c r="J52" s="28">
        <f t="shared" si="1"/>
        <v>37878.400000000001</v>
      </c>
      <c r="K52" s="35">
        <f t="shared" si="10"/>
        <v>237238.39999999999</v>
      </c>
      <c r="L52" s="35">
        <v>174440</v>
      </c>
      <c r="M52" s="41">
        <f t="shared" si="3"/>
        <v>33143.599999999999</v>
      </c>
      <c r="N52" s="35">
        <f t="shared" si="8"/>
        <v>207583.6</v>
      </c>
      <c r="O52" s="31">
        <f t="shared" si="4"/>
        <v>183933.33333333334</v>
      </c>
      <c r="P52" s="32">
        <f t="shared" si="5"/>
        <v>218880.66666666666</v>
      </c>
      <c r="Q52" s="4"/>
      <c r="R52" s="4"/>
      <c r="S52" s="4"/>
    </row>
    <row r="53" spans="1:19" ht="36" customHeight="1" x14ac:dyDescent="0.2">
      <c r="A53" s="7">
        <v>47</v>
      </c>
      <c r="B53" s="9" t="s">
        <v>44</v>
      </c>
      <c r="C53" s="13" t="s">
        <v>119</v>
      </c>
      <c r="D53" s="9" t="s">
        <v>108</v>
      </c>
      <c r="E53" s="10">
        <v>1</v>
      </c>
      <c r="F53" s="48">
        <v>29500</v>
      </c>
      <c r="G53" s="34">
        <f t="shared" si="6"/>
        <v>5605</v>
      </c>
      <c r="H53" s="34">
        <f t="shared" si="0"/>
        <v>35105</v>
      </c>
      <c r="I53" s="35">
        <v>30040</v>
      </c>
      <c r="J53" s="28">
        <f t="shared" si="1"/>
        <v>5707.6</v>
      </c>
      <c r="K53" s="35">
        <f t="shared" si="10"/>
        <v>35747.599999999999</v>
      </c>
      <c r="L53" s="35">
        <v>28910</v>
      </c>
      <c r="M53" s="41">
        <f t="shared" si="3"/>
        <v>5492.9</v>
      </c>
      <c r="N53" s="35">
        <f t="shared" si="8"/>
        <v>34402.9</v>
      </c>
      <c r="O53" s="31">
        <f t="shared" si="4"/>
        <v>29483.333333333332</v>
      </c>
      <c r="P53" s="32">
        <f t="shared" si="5"/>
        <v>35085.166666666664</v>
      </c>
      <c r="Q53" s="4"/>
      <c r="R53" s="4"/>
      <c r="S53" s="4"/>
    </row>
    <row r="54" spans="1:19" ht="36" customHeight="1" x14ac:dyDescent="0.2">
      <c r="A54" s="7">
        <v>48</v>
      </c>
      <c r="B54" s="9" t="s">
        <v>120</v>
      </c>
      <c r="C54" s="13" t="s">
        <v>121</v>
      </c>
      <c r="D54" s="9" t="s">
        <v>108</v>
      </c>
      <c r="E54" s="10">
        <v>1</v>
      </c>
      <c r="F54" s="48">
        <v>17600</v>
      </c>
      <c r="G54" s="34">
        <f t="shared" si="6"/>
        <v>3344</v>
      </c>
      <c r="H54" s="34">
        <f t="shared" si="0"/>
        <v>20944</v>
      </c>
      <c r="I54" s="35">
        <v>19712</v>
      </c>
      <c r="J54" s="28">
        <f t="shared" si="1"/>
        <v>3745.28</v>
      </c>
      <c r="K54" s="35">
        <f t="shared" si="10"/>
        <v>23457.279999999999</v>
      </c>
      <c r="L54" s="35">
        <v>17248</v>
      </c>
      <c r="M54" s="41">
        <f t="shared" si="3"/>
        <v>3277.12</v>
      </c>
      <c r="N54" s="35">
        <f t="shared" si="8"/>
        <v>20525.12</v>
      </c>
      <c r="O54" s="31">
        <f t="shared" si="4"/>
        <v>18186.666666666668</v>
      </c>
      <c r="P54" s="32">
        <f t="shared" si="5"/>
        <v>21642.133333333331</v>
      </c>
      <c r="Q54" s="4"/>
      <c r="R54" s="4"/>
      <c r="S54" s="4"/>
    </row>
    <row r="55" spans="1:19" ht="36" customHeight="1" x14ac:dyDescent="0.2">
      <c r="A55" s="7">
        <v>49</v>
      </c>
      <c r="B55" s="9" t="s">
        <v>45</v>
      </c>
      <c r="C55" s="13" t="s">
        <v>122</v>
      </c>
      <c r="D55" s="9" t="s">
        <v>108</v>
      </c>
      <c r="E55" s="10">
        <v>1</v>
      </c>
      <c r="F55" s="48">
        <v>10800</v>
      </c>
      <c r="G55" s="34">
        <f t="shared" si="6"/>
        <v>2052</v>
      </c>
      <c r="H55" s="34">
        <f t="shared" si="0"/>
        <v>12852</v>
      </c>
      <c r="I55" s="35">
        <v>12096</v>
      </c>
      <c r="J55" s="28">
        <f t="shared" si="1"/>
        <v>2298.2400000000002</v>
      </c>
      <c r="K55" s="35">
        <f t="shared" si="10"/>
        <v>14394.24</v>
      </c>
      <c r="L55" s="35">
        <v>10584</v>
      </c>
      <c r="M55" s="41">
        <f t="shared" si="3"/>
        <v>2010.96</v>
      </c>
      <c r="N55" s="35">
        <f t="shared" si="8"/>
        <v>12594.96</v>
      </c>
      <c r="O55" s="31">
        <f t="shared" si="4"/>
        <v>11160</v>
      </c>
      <c r="P55" s="32">
        <f t="shared" si="5"/>
        <v>13280.4</v>
      </c>
      <c r="Q55" s="4"/>
      <c r="R55" s="4"/>
      <c r="S55" s="4"/>
    </row>
    <row r="56" spans="1:19" ht="36" customHeight="1" x14ac:dyDescent="0.2">
      <c r="A56" s="7">
        <v>50</v>
      </c>
      <c r="B56" s="9" t="s">
        <v>123</v>
      </c>
      <c r="C56" s="13" t="s">
        <v>124</v>
      </c>
      <c r="D56" s="9" t="s">
        <v>108</v>
      </c>
      <c r="E56" s="10">
        <v>1</v>
      </c>
      <c r="F56" s="48">
        <v>14080</v>
      </c>
      <c r="G56" s="34">
        <f t="shared" si="6"/>
        <v>2675.2</v>
      </c>
      <c r="H56" s="34">
        <f t="shared" si="0"/>
        <v>16755.2</v>
      </c>
      <c r="I56" s="35">
        <v>15769.6</v>
      </c>
      <c r="J56" s="28">
        <f t="shared" si="1"/>
        <v>2996.2240000000002</v>
      </c>
      <c r="K56" s="35">
        <f t="shared" si="10"/>
        <v>18765.824000000001</v>
      </c>
      <c r="L56" s="35">
        <v>13794.4</v>
      </c>
      <c r="M56" s="41">
        <f t="shared" si="3"/>
        <v>2620.9360000000001</v>
      </c>
      <c r="N56" s="35">
        <f t="shared" si="8"/>
        <v>16415.335999999999</v>
      </c>
      <c r="O56" s="31">
        <f t="shared" si="4"/>
        <v>14548</v>
      </c>
      <c r="P56" s="32">
        <f t="shared" si="5"/>
        <v>17312.12</v>
      </c>
      <c r="Q56" s="4"/>
      <c r="R56" s="4"/>
      <c r="S56" s="4"/>
    </row>
    <row r="57" spans="1:19" ht="36" customHeight="1" x14ac:dyDescent="0.2">
      <c r="A57" s="7">
        <v>51</v>
      </c>
      <c r="B57" s="9" t="s">
        <v>46</v>
      </c>
      <c r="C57" s="13" t="s">
        <v>125</v>
      </c>
      <c r="D57" s="9" t="s">
        <v>108</v>
      </c>
      <c r="E57" s="10">
        <v>1</v>
      </c>
      <c r="F57" s="48">
        <v>18673</v>
      </c>
      <c r="G57" s="34">
        <f t="shared" si="6"/>
        <v>3547.87</v>
      </c>
      <c r="H57" s="34">
        <f t="shared" si="0"/>
        <v>22220.87</v>
      </c>
      <c r="I57" s="35">
        <v>20913.599999999999</v>
      </c>
      <c r="J57" s="28">
        <f t="shared" si="1"/>
        <v>3973.5839999999998</v>
      </c>
      <c r="K57" s="35">
        <f t="shared" si="10"/>
        <v>24887.183999999997</v>
      </c>
      <c r="L57" s="35">
        <v>18299.54</v>
      </c>
      <c r="M57" s="41">
        <f t="shared" si="3"/>
        <v>3476.9126000000001</v>
      </c>
      <c r="N57" s="35">
        <f t="shared" si="8"/>
        <v>21776.452600000001</v>
      </c>
      <c r="O57" s="31">
        <f t="shared" si="4"/>
        <v>19295.38</v>
      </c>
      <c r="P57" s="32">
        <f t="shared" si="5"/>
        <v>22961.502199999999</v>
      </c>
      <c r="Q57" s="4"/>
      <c r="R57" s="4"/>
      <c r="S57" s="4"/>
    </row>
    <row r="58" spans="1:19" ht="36" customHeight="1" x14ac:dyDescent="0.2">
      <c r="A58" s="7">
        <v>52</v>
      </c>
      <c r="B58" s="11" t="s">
        <v>47</v>
      </c>
      <c r="C58" s="11" t="s">
        <v>126</v>
      </c>
      <c r="D58" s="11" t="s">
        <v>108</v>
      </c>
      <c r="E58" s="10">
        <v>1</v>
      </c>
      <c r="F58" s="48">
        <v>5680</v>
      </c>
      <c r="G58" s="34">
        <f t="shared" si="6"/>
        <v>1079.2</v>
      </c>
      <c r="H58" s="34">
        <f t="shared" si="0"/>
        <v>6759.2</v>
      </c>
      <c r="I58" s="35">
        <v>6361.6</v>
      </c>
      <c r="J58" s="28">
        <f t="shared" si="1"/>
        <v>1208.7040000000002</v>
      </c>
      <c r="K58" s="35">
        <f t="shared" si="10"/>
        <v>7570.3040000000001</v>
      </c>
      <c r="L58" s="35">
        <v>5566.4</v>
      </c>
      <c r="M58" s="41">
        <f t="shared" si="3"/>
        <v>1057.616</v>
      </c>
      <c r="N58" s="35">
        <f t="shared" si="8"/>
        <v>6624.0159999999996</v>
      </c>
      <c r="O58" s="31">
        <f t="shared" si="4"/>
        <v>5869.333333333333</v>
      </c>
      <c r="P58" s="32">
        <f t="shared" si="5"/>
        <v>6984.5066666666671</v>
      </c>
      <c r="Q58" s="4"/>
      <c r="R58" s="4"/>
      <c r="S58" s="4"/>
    </row>
    <row r="59" spans="1:19" ht="36" customHeight="1" x14ac:dyDescent="0.2">
      <c r="A59" s="7">
        <v>53</v>
      </c>
      <c r="B59" s="11" t="s">
        <v>127</v>
      </c>
      <c r="C59" s="11" t="s">
        <v>128</v>
      </c>
      <c r="D59" s="11" t="s">
        <v>108</v>
      </c>
      <c r="E59" s="10">
        <v>1</v>
      </c>
      <c r="F59" s="48">
        <v>70352</v>
      </c>
      <c r="G59" s="34">
        <f t="shared" si="6"/>
        <v>13366.880000000001</v>
      </c>
      <c r="H59" s="34">
        <f t="shared" si="0"/>
        <v>83718.880000000005</v>
      </c>
      <c r="I59" s="35">
        <v>78794.240000000005</v>
      </c>
      <c r="J59" s="28">
        <f t="shared" si="1"/>
        <v>14970.905600000002</v>
      </c>
      <c r="K59" s="35">
        <f t="shared" si="10"/>
        <v>93765.145600000003</v>
      </c>
      <c r="L59" s="35">
        <v>68944.960000000006</v>
      </c>
      <c r="M59" s="41">
        <f t="shared" si="3"/>
        <v>13099.542400000002</v>
      </c>
      <c r="N59" s="35">
        <f t="shared" si="8"/>
        <v>82044.502400000012</v>
      </c>
      <c r="O59" s="31">
        <f t="shared" si="4"/>
        <v>72697.066666666666</v>
      </c>
      <c r="P59" s="32">
        <f t="shared" si="5"/>
        <v>86509.509333333335</v>
      </c>
      <c r="Q59" s="4"/>
      <c r="R59" s="4"/>
      <c r="S59" s="4"/>
    </row>
    <row r="60" spans="1:19" ht="36" customHeight="1" x14ac:dyDescent="0.2">
      <c r="A60" s="7">
        <v>54</v>
      </c>
      <c r="B60" s="11" t="s">
        <v>129</v>
      </c>
      <c r="C60" s="11" t="s">
        <v>130</v>
      </c>
      <c r="D60" s="11" t="s">
        <v>108</v>
      </c>
      <c r="E60" s="10">
        <v>1</v>
      </c>
      <c r="F60" s="48">
        <v>124711</v>
      </c>
      <c r="G60" s="34">
        <f t="shared" si="6"/>
        <v>23695.09</v>
      </c>
      <c r="H60" s="34">
        <f t="shared" si="0"/>
        <v>148406.09</v>
      </c>
      <c r="I60" s="35">
        <v>139676.32</v>
      </c>
      <c r="J60" s="28">
        <f t="shared" si="1"/>
        <v>26538.500800000002</v>
      </c>
      <c r="K60" s="35">
        <f t="shared" si="10"/>
        <v>166214.82080000002</v>
      </c>
      <c r="L60" s="35">
        <v>122216.78</v>
      </c>
      <c r="M60" s="41">
        <f t="shared" si="3"/>
        <v>23221.188200000001</v>
      </c>
      <c r="N60" s="35">
        <f t="shared" si="8"/>
        <v>145437.9682</v>
      </c>
      <c r="O60" s="31">
        <f t="shared" si="4"/>
        <v>128868.03333333333</v>
      </c>
      <c r="P60" s="32">
        <f t="shared" si="5"/>
        <v>153352.95966666666</v>
      </c>
      <c r="Q60" s="4"/>
      <c r="R60" s="4"/>
      <c r="S60" s="4"/>
    </row>
    <row r="61" spans="1:19" ht="36" customHeight="1" x14ac:dyDescent="0.2">
      <c r="A61" s="7">
        <v>55</v>
      </c>
      <c r="B61" s="11" t="s">
        <v>131</v>
      </c>
      <c r="C61" s="11" t="s">
        <v>132</v>
      </c>
      <c r="D61" s="11" t="s">
        <v>108</v>
      </c>
      <c r="E61" s="10">
        <v>1</v>
      </c>
      <c r="F61" s="48">
        <v>89056</v>
      </c>
      <c r="G61" s="34">
        <f t="shared" si="6"/>
        <v>16920.64</v>
      </c>
      <c r="H61" s="34">
        <f t="shared" si="0"/>
        <v>105976.64</v>
      </c>
      <c r="I61" s="35">
        <v>99742.720000000001</v>
      </c>
      <c r="J61" s="28">
        <f t="shared" si="1"/>
        <v>18951.1168</v>
      </c>
      <c r="K61" s="35">
        <f t="shared" si="10"/>
        <v>118693.8368</v>
      </c>
      <c r="L61" s="35">
        <v>87274.880000000005</v>
      </c>
      <c r="M61" s="41">
        <f t="shared" si="3"/>
        <v>16582.227200000001</v>
      </c>
      <c r="N61" s="35">
        <f t="shared" si="8"/>
        <v>103857.1072</v>
      </c>
      <c r="O61" s="31">
        <f t="shared" si="4"/>
        <v>92024.533333333326</v>
      </c>
      <c r="P61" s="32">
        <f t="shared" si="5"/>
        <v>109509.19466666668</v>
      </c>
      <c r="Q61" s="4"/>
      <c r="R61" s="4"/>
      <c r="S61" s="4"/>
    </row>
    <row r="62" spans="1:19" ht="36" customHeight="1" x14ac:dyDescent="0.2">
      <c r="A62" s="7">
        <v>56</v>
      </c>
      <c r="B62" s="11" t="s">
        <v>48</v>
      </c>
      <c r="C62" s="11" t="s">
        <v>133</v>
      </c>
      <c r="D62" s="11" t="s">
        <v>3</v>
      </c>
      <c r="E62" s="10">
        <v>1</v>
      </c>
      <c r="F62" s="48">
        <v>3350000</v>
      </c>
      <c r="G62" s="34">
        <f t="shared" si="6"/>
        <v>636500</v>
      </c>
      <c r="H62" s="34">
        <f t="shared" si="0"/>
        <v>3986500</v>
      </c>
      <c r="I62" s="35">
        <v>3752000</v>
      </c>
      <c r="J62" s="28">
        <f t="shared" si="1"/>
        <v>712880</v>
      </c>
      <c r="K62" s="35">
        <f t="shared" si="10"/>
        <v>4464880</v>
      </c>
      <c r="L62" s="35">
        <v>3283000</v>
      </c>
      <c r="M62" s="41">
        <f t="shared" si="3"/>
        <v>623770</v>
      </c>
      <c r="N62" s="35">
        <f t="shared" si="8"/>
        <v>3906770</v>
      </c>
      <c r="O62" s="31">
        <f t="shared" si="4"/>
        <v>3461666.6666666665</v>
      </c>
      <c r="P62" s="32">
        <f t="shared" si="5"/>
        <v>4119383.3333333335</v>
      </c>
      <c r="Q62" s="4"/>
      <c r="R62" s="4"/>
      <c r="S62" s="4"/>
    </row>
    <row r="63" spans="1:19" ht="36" customHeight="1" x14ac:dyDescent="0.2">
      <c r="A63" s="7">
        <v>57</v>
      </c>
      <c r="B63" s="11" t="s">
        <v>49</v>
      </c>
      <c r="C63" s="11" t="s">
        <v>134</v>
      </c>
      <c r="D63" s="11" t="s">
        <v>3</v>
      </c>
      <c r="E63" s="10">
        <v>1</v>
      </c>
      <c r="F63" s="48">
        <v>450000</v>
      </c>
      <c r="G63" s="34">
        <f t="shared" si="6"/>
        <v>85500</v>
      </c>
      <c r="H63" s="34">
        <f t="shared" si="0"/>
        <v>535500</v>
      </c>
      <c r="I63" s="35">
        <v>504000</v>
      </c>
      <c r="J63" s="28">
        <f t="shared" si="1"/>
        <v>95760</v>
      </c>
      <c r="K63" s="35">
        <f t="shared" si="10"/>
        <v>599760</v>
      </c>
      <c r="L63" s="35">
        <v>441000</v>
      </c>
      <c r="M63" s="41">
        <f t="shared" si="3"/>
        <v>83790</v>
      </c>
      <c r="N63" s="35">
        <f t="shared" si="8"/>
        <v>524790</v>
      </c>
      <c r="O63" s="31">
        <f t="shared" si="4"/>
        <v>465000</v>
      </c>
      <c r="P63" s="32">
        <f t="shared" si="5"/>
        <v>553350</v>
      </c>
      <c r="Q63" s="4"/>
      <c r="R63" s="4"/>
      <c r="S63" s="4"/>
    </row>
    <row r="64" spans="1:19" ht="36" customHeight="1" x14ac:dyDescent="0.2">
      <c r="A64" s="7">
        <v>58</v>
      </c>
      <c r="B64" s="11" t="s">
        <v>49</v>
      </c>
      <c r="C64" s="11" t="s">
        <v>135</v>
      </c>
      <c r="D64" s="11" t="s">
        <v>3</v>
      </c>
      <c r="E64" s="10">
        <v>1</v>
      </c>
      <c r="F64" s="48">
        <v>998000</v>
      </c>
      <c r="G64" s="34">
        <f t="shared" si="6"/>
        <v>189620</v>
      </c>
      <c r="H64" s="34">
        <f t="shared" si="0"/>
        <v>1187620</v>
      </c>
      <c r="I64" s="35">
        <v>1117760</v>
      </c>
      <c r="J64" s="28">
        <f t="shared" si="1"/>
        <v>212374.39999999999</v>
      </c>
      <c r="K64" s="35">
        <f t="shared" si="10"/>
        <v>1330134.3999999999</v>
      </c>
      <c r="L64" s="35">
        <v>978040</v>
      </c>
      <c r="M64" s="41">
        <f t="shared" si="3"/>
        <v>185827.6</v>
      </c>
      <c r="N64" s="35">
        <f t="shared" si="8"/>
        <v>1163867.6000000001</v>
      </c>
      <c r="O64" s="31">
        <f t="shared" si="4"/>
        <v>1031266.6666666666</v>
      </c>
      <c r="P64" s="32">
        <f t="shared" si="5"/>
        <v>1227207.3333333333</v>
      </c>
      <c r="Q64" s="4"/>
      <c r="R64" s="4"/>
      <c r="S64" s="4"/>
    </row>
    <row r="65" spans="1:19" ht="36" customHeight="1" x14ac:dyDescent="0.2">
      <c r="A65" s="7">
        <v>59</v>
      </c>
      <c r="B65" s="11" t="s">
        <v>50</v>
      </c>
      <c r="C65" s="11" t="s">
        <v>136</v>
      </c>
      <c r="D65" s="11" t="s">
        <v>3</v>
      </c>
      <c r="E65" s="10">
        <v>1</v>
      </c>
      <c r="F65" s="48">
        <v>2500000</v>
      </c>
      <c r="G65" s="34">
        <f t="shared" si="6"/>
        <v>475000</v>
      </c>
      <c r="H65" s="34">
        <f t="shared" si="0"/>
        <v>2975000</v>
      </c>
      <c r="I65" s="35">
        <v>2800000</v>
      </c>
      <c r="J65" s="28">
        <f t="shared" si="1"/>
        <v>532000</v>
      </c>
      <c r="K65" s="35">
        <f t="shared" si="10"/>
        <v>3332000</v>
      </c>
      <c r="L65" s="35">
        <v>2450000</v>
      </c>
      <c r="M65" s="41">
        <f t="shared" si="3"/>
        <v>465500</v>
      </c>
      <c r="N65" s="35">
        <f t="shared" si="8"/>
        <v>2915500</v>
      </c>
      <c r="O65" s="31">
        <f t="shared" si="4"/>
        <v>2583333.3333333335</v>
      </c>
      <c r="P65" s="32">
        <f t="shared" si="5"/>
        <v>3074166.6666666665</v>
      </c>
      <c r="Q65" s="4"/>
      <c r="R65" s="4"/>
      <c r="S65" s="4"/>
    </row>
    <row r="66" spans="1:19" ht="36" customHeight="1" x14ac:dyDescent="0.2">
      <c r="A66" s="7">
        <v>60</v>
      </c>
      <c r="B66" s="11" t="s">
        <v>51</v>
      </c>
      <c r="C66" s="11" t="s">
        <v>137</v>
      </c>
      <c r="D66" s="11" t="s">
        <v>3</v>
      </c>
      <c r="E66" s="10">
        <v>1</v>
      </c>
      <c r="F66" s="49">
        <v>2300000</v>
      </c>
      <c r="G66" s="50">
        <f t="shared" si="6"/>
        <v>437000</v>
      </c>
      <c r="H66" s="50">
        <f t="shared" si="0"/>
        <v>2737000</v>
      </c>
      <c r="I66" s="38">
        <v>2576000</v>
      </c>
      <c r="J66" s="28">
        <f t="shared" si="1"/>
        <v>489440</v>
      </c>
      <c r="K66" s="38">
        <f t="shared" si="10"/>
        <v>3065440</v>
      </c>
      <c r="L66" s="38">
        <v>2254000</v>
      </c>
      <c r="M66" s="41">
        <f t="shared" si="3"/>
        <v>428260</v>
      </c>
      <c r="N66" s="38">
        <f t="shared" si="8"/>
        <v>2682260</v>
      </c>
      <c r="O66" s="51">
        <f>AVERAGE(F66,I66,L66)</f>
        <v>2376666.6666666665</v>
      </c>
      <c r="P66" s="52">
        <f>AVERAGE(H66,K66,N66)</f>
        <v>2828233.3333333335</v>
      </c>
      <c r="Q66" s="4"/>
      <c r="R66" s="4"/>
      <c r="S66" s="4"/>
    </row>
    <row r="67" spans="1:19" ht="36" customHeight="1" x14ac:dyDescent="0.2">
      <c r="A67" s="82" t="s">
        <v>52</v>
      </c>
      <c r="B67" s="82"/>
      <c r="C67" s="82"/>
      <c r="D67" s="82"/>
      <c r="E67" s="82"/>
      <c r="F67" s="55">
        <f>SUM(F7:F66)</f>
        <v>15114103</v>
      </c>
      <c r="G67" s="56"/>
      <c r="H67" s="57">
        <f>SUM(H7:H66)</f>
        <v>17985782.57</v>
      </c>
      <c r="I67" s="58">
        <f>SUM(I7:I66)</f>
        <v>16924795.199999999</v>
      </c>
      <c r="J67" s="58"/>
      <c r="K67" s="59">
        <f>SUM(K7:K66)</f>
        <v>19981240.686400004</v>
      </c>
      <c r="L67" s="58">
        <f>SUM(L7:L66)</f>
        <v>14811817.560000001</v>
      </c>
      <c r="M67" s="53"/>
      <c r="N67" s="54">
        <f>SUM(N7:N66)</f>
        <v>17626062.896399997</v>
      </c>
      <c r="O67" s="60">
        <f>SUM(O7:O66)</f>
        <v>15616905.253333332</v>
      </c>
      <c r="P67" s="64">
        <f>SUM(P7:P66)</f>
        <v>18531028.717600003</v>
      </c>
      <c r="Q67" s="4"/>
      <c r="R67" s="4"/>
      <c r="S67" s="4"/>
    </row>
    <row r="68" spans="1:19" x14ac:dyDescent="0.2">
      <c r="A68" s="71" t="s">
        <v>53</v>
      </c>
      <c r="B68" s="71"/>
      <c r="C68" s="71"/>
      <c r="D68" s="71"/>
      <c r="E68" s="71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61">
        <f>P70-P69</f>
        <v>15010133.261256002</v>
      </c>
      <c r="Q68" s="61"/>
    </row>
    <row r="69" spans="1:19" x14ac:dyDescent="0.2">
      <c r="A69" s="71" t="s">
        <v>54</v>
      </c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61">
        <f>P67*0.19</f>
        <v>3520895.4563440005</v>
      </c>
    </row>
    <row r="70" spans="1:19" x14ac:dyDescent="0.2">
      <c r="A70" s="71" t="s">
        <v>55</v>
      </c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61">
        <f>P67</f>
        <v>18531028.717600003</v>
      </c>
    </row>
    <row r="71" spans="1:19" x14ac:dyDescent="0.2">
      <c r="F71" s="4"/>
      <c r="G71" s="4"/>
      <c r="H71" s="4"/>
      <c r="I71" s="4"/>
      <c r="J71" s="4"/>
      <c r="K71" s="5"/>
      <c r="L71" s="4"/>
      <c r="M71" s="4"/>
      <c r="N71" s="4"/>
    </row>
    <row r="72" spans="1:19" x14ac:dyDescent="0.2">
      <c r="F72" s="4"/>
      <c r="G72" s="4"/>
      <c r="H72" s="4"/>
      <c r="I72" s="4"/>
      <c r="J72" s="4"/>
      <c r="K72" s="5"/>
      <c r="L72" s="4"/>
      <c r="M72" s="4"/>
      <c r="N72" s="4"/>
    </row>
    <row r="73" spans="1:19" x14ac:dyDescent="0.2">
      <c r="F73" s="4"/>
      <c r="G73" s="4"/>
      <c r="H73" s="4"/>
      <c r="I73" s="4"/>
      <c r="J73" s="4"/>
      <c r="K73" s="5"/>
      <c r="L73" s="4"/>
      <c r="M73" s="4"/>
      <c r="N73" s="4"/>
    </row>
  </sheetData>
  <mergeCells count="15">
    <mergeCell ref="A1:P1"/>
    <mergeCell ref="A2:P4"/>
    <mergeCell ref="I5:K5"/>
    <mergeCell ref="L5:N5"/>
    <mergeCell ref="A70:O70"/>
    <mergeCell ref="A5:A6"/>
    <mergeCell ref="B5:B6"/>
    <mergeCell ref="C5:C6"/>
    <mergeCell ref="D5:D6"/>
    <mergeCell ref="E5:E6"/>
    <mergeCell ref="F5:H5"/>
    <mergeCell ref="A68:O68"/>
    <mergeCell ref="A69:O69"/>
    <mergeCell ref="O5:P5"/>
    <mergeCell ref="A67:E67"/>
  </mergeCells>
  <printOptions horizontalCentered="1"/>
  <pageMargins left="0.23622047244094491" right="0.23622047244094491" top="1.7322834645669292" bottom="0.74803149606299213" header="0.31496062992125984" footer="0.31496062992125984"/>
  <pageSetup paperSize="14" scale="64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ANALISIS INICIAL</vt:lpstr>
      <vt:lpstr>'ANALISIS INICIAL'!Print_Area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VALERIA AVILA CARDOSO</cp:lastModifiedBy>
  <dcterms:created xsi:type="dcterms:W3CDTF">2024-09-06T13:39:28Z</dcterms:created>
  <dcterms:modified xsi:type="dcterms:W3CDTF">2025-04-29T16:08:25Z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2024-09-18T15:29:59Z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0f3bedd8-aee4-4e1f-90f7-8c5780964f77</vt:lpwstr>
  </property>
  <property fmtid="{D5CDD505-2E9C-101B-9397-08002B2CF9AE}" pid="8" name="MSIP_Label_fc111285-cafa-4fc9-8a9a-bd902089b24f_ContentBits">
    <vt:lpwstr>0</vt:lpwstr>
  </property>
</Properties>
</file>